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L:\AKI-CN2\Projecten CZ 2023\Landelijk - aanbesteding Hygiëne (schoonmaak, afval, ongedierte)\3.3 Nota van Inlichtingen\NvI 5\"/>
    </mc:Choice>
  </mc:AlternateContent>
  <xr:revisionPtr revIDLastSave="0" documentId="8_{655307B7-3059-4B46-A326-7DE79DCA02BE}" xr6:coauthVersionLast="47" xr6:coauthVersionMax="47" xr10:uidLastSave="{00000000-0000-0000-0000-000000000000}"/>
  <bookViews>
    <workbookView xWindow="-110" yWindow="-110" windowWidth="19420" windowHeight="10420" tabRatio="946" firstSheet="2" activeTab="2" xr2:uid="{00000000-000D-0000-FFFF-FFFF00000000}"/>
  </bookViews>
  <sheets>
    <sheet name="Invulinstructie" sheetId="43" r:id="rId1"/>
    <sheet name="1-Ondertekening" sheetId="44"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dditionele kosten" sheetId="31" r:id="rId9"/>
    <sheet name="9-Afroepprijs" sheetId="5" r:id="rId10"/>
    <sheet name="10-Glasbewassing" sheetId="35" r:id="rId11"/>
    <sheet name="12-Sanitaire voorzieningen" sheetId="36" r:id="rId12"/>
    <sheet name="13-Machinekosten" sheetId="40" r:id="rId13"/>
    <sheet name="14-Ongedierte" sheetId="42"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1F" localSheetId="13" hidden="1">[1]Psychiatrie!#REF!</definedName>
    <definedName name="__1F" hidden="1">[1]Psychiatrie!#REF!</definedName>
    <definedName name="__2_0_F" localSheetId="13" hidden="1">[1]Psychiatrie!#REF!</definedName>
    <definedName name="__2_0_F" hidden="1">[1]Psychiatrie!#REF!</definedName>
    <definedName name="_1_________F" localSheetId="13" hidden="1">[1]Psychiatrie!#REF!</definedName>
    <definedName name="_1_________F" hidden="1">[1]Psychiatrie!#REF!</definedName>
    <definedName name="_1_0_F" localSheetId="13" hidden="1">[1]Blad1!#REF!</definedName>
    <definedName name="_1_0_F" hidden="1">[1]Blad1!#REF!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localSheetId="13" hidden="1">#REF!</definedName>
    <definedName name="_Dist_Bin" hidden="1">#REF!</definedName>
    <definedName name="_Dist_Values" localSheetId="13" hidden="1">#REF!</definedName>
    <definedName name="_Dist_Values" hidden="1">#REF!</definedName>
    <definedName name="_Fill" localSheetId="10" hidden="1">'[2]#REF'!#REF!</definedName>
    <definedName name="_Fill" localSheetId="11" hidden="1">'[3]#REF'!#REF!</definedName>
    <definedName name="_Fill" localSheetId="2" hidden="1">'[3]#REF'!#REF!</definedName>
    <definedName name="_Fill" hidden="1">'[3]#REF'!#REF!</definedName>
    <definedName name="_filll" hidden="1">'[4]#REF'!#REF!</definedName>
    <definedName name="_xlnm._FilterDatabase" localSheetId="10" hidden="1">'10-Glasbewassing'!$A$12:$Z$148</definedName>
    <definedName name="_xlnm._FilterDatabase" localSheetId="2" hidden="1">'2-Kosten per locatie'!$A$15:$J$50</definedName>
    <definedName name="_xlnm._FilterDatabase" localSheetId="4" hidden="1">'4-Basis ruimtestaat'!$B$9:$AC$3782</definedName>
    <definedName name="_xlnm._FilterDatabase" localSheetId="8" hidden="1">'8-Additionele kosten'!$A$10:$I$55</definedName>
    <definedName name="_Key1" localSheetId="10" hidden="1">'[2]#REF'!#REF!</definedName>
    <definedName name="_Key1" localSheetId="11" hidden="1">'[3]#REF'!#REF!</definedName>
    <definedName name="_Key1" localSheetId="2" hidden="1">'[3]#REF'!#REF!</definedName>
    <definedName name="_Key1" hidden="1">'[3]#REF'!#REF!</definedName>
    <definedName name="_Key2" localSheetId="11" hidden="1">#REF!</definedName>
    <definedName name="_Key2" localSheetId="13" hidden="1">#REF!</definedName>
    <definedName name="_Key2" localSheetId="2" hidden="1">#REF!</definedName>
    <definedName name="_Key2" hidden="1">#REF!</definedName>
    <definedName name="_Order1" hidden="1">255</definedName>
    <definedName name="_Order2" hidden="1">255</definedName>
    <definedName name="_Sort" localSheetId="11" hidden="1">#REF!</definedName>
    <definedName name="_Sort" localSheetId="13" hidden="1">#REF!</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'[2]#REF'!#REF!</definedName>
    <definedName name="_xlnm.Print_Area" localSheetId="11">'12-Sanitaire voorzieningen'!$A$3:$F$40</definedName>
    <definedName name="_xlnm.Print_Area" localSheetId="1">'1-Ondertekening'!$A$1:$C$28</definedName>
    <definedName name="_xlnm.Print_Area" localSheetId="2">'2-Kosten per locatie'!$A$3:$AB$87</definedName>
    <definedName name="_xlnm.Print_Area" localSheetId="4">'4-Basis ruimtestaat'!$B$3:$AC$383</definedName>
    <definedName name="_xlnm.Print_Area" localSheetId="5">'5-Premies en opslagen'!$A$3:$E$54</definedName>
    <definedName name="_xlnm.Print_Area" localSheetId="6">'6-Opbouw uurtarief productie'!$A$1:$R$63</definedName>
    <definedName name="_xlnm.Print_Area" localSheetId="9">'9-Afroepprijs'!$A$3:$F$58</definedName>
    <definedName name="_xlnm.Print_Titles" localSheetId="10">'10-Glasbewassing'!$12:$12</definedName>
    <definedName name="_xlnm.Print_Titles" localSheetId="2">'2-Kosten per locatie'!$15:$15</definedName>
    <definedName name="_xlnm.Print_Titles" localSheetId="4">'4-Basis ruimtestaat'!$9:$9</definedName>
    <definedName name="_xlnm.Print_Titles" localSheetId="6">'6-Opbouw uurtarief productie'!$A:$C</definedName>
    <definedName name="_xlnm.Print_Titles" localSheetId="9">'9-Afroepprijs'!$6:$10</definedName>
    <definedName name="berichtok" localSheetId="13">#N/A</definedName>
    <definedName name="berichtok" localSheetId="2">'2-Kosten per locatie'!berichtok</definedName>
    <definedName name="berichtok">'2-Kosten per locatie'!berichtok</definedName>
    <definedName name="berichtoke" localSheetId="13">#N/A</definedName>
    <definedName name="berichtoke" localSheetId="2">'2-Kosten per locatie'!berichtoke</definedName>
    <definedName name="berichtoke">'2-Kosten per locatie'!berichtoke</definedName>
    <definedName name="berichtoke1" localSheetId="13">#N/A</definedName>
    <definedName name="berichtoke1" localSheetId="2">'2-Kosten per locatie'!berichtoke1</definedName>
    <definedName name="berichtoke1">'2-Kosten per locatie'!berichtoke1</definedName>
    <definedName name="Berkt" localSheetId="13">#N/A</definedName>
    <definedName name="Berkt" localSheetId="2">'2-Kosten per locatie'!Berkt</definedName>
    <definedName name="Berkt">'2-Kosten per locatie'!Berkt</definedName>
    <definedName name="DATUM" localSheetId="13">#REF!</definedName>
    <definedName name="DATUM">#REF!</definedName>
    <definedName name="dffdf" localSheetId="11" hidden="1">'[3]#REF'!#REF!</definedName>
    <definedName name="dffdf" localSheetId="13" hidden="1">'[3]#REF'!#REF!</definedName>
    <definedName name="dffdf" hidden="1">'[3]#REF'!#REF!</definedName>
    <definedName name="doorlooptijd_per_ruimte">[5]Data!$F$6</definedName>
    <definedName name="ee" hidden="1">'[6]#REF'!#REF!</definedName>
    <definedName name="einde" localSheetId="13">#N/A</definedName>
    <definedName name="einde" localSheetId="2">'2-Kosten per locatie'!einde</definedName>
    <definedName name="einde">'2-Kosten per locatie'!einde</definedName>
    <definedName name="fghf" localSheetId="13" hidden="1">'[3]#REF'!#REF!</definedName>
    <definedName name="fghf" hidden="1">'[3]#REF'!#REF!</definedName>
    <definedName name="Gan_R" localSheetId="13">#N/A</definedName>
    <definedName name="Gan_R" localSheetId="2">'2-Kosten per locatie'!Gan_R</definedName>
    <definedName name="Gan_R">'2-Kosten per locatie'!Gan_R</definedName>
    <definedName name="gebouw">'[7]3a-Ruimtestaat'!$B:$B</definedName>
    <definedName name="gs" hidden="1">'[3]#REF'!#REF!</definedName>
    <definedName name="han" localSheetId="10" hidden="1">'[2]#REF'!#REF!</definedName>
    <definedName name="han" localSheetId="11" hidden="1">'[3]#REF'!#REF!</definedName>
    <definedName name="han" localSheetId="13" hidden="1">'[3]#REF'!#REF!</definedName>
    <definedName name="han" localSheetId="2" hidden="1">'[3]#REF'!#REF!</definedName>
    <definedName name="han" hidden="1">'[3]#REF'!#REF!</definedName>
    <definedName name="HTML_CodePage" hidden="1">1252</definedName>
    <definedName name="HTML_Control" localSheetId="11" hidden="1">{"'ma_vr'!$A$1:$AA$42"}</definedName>
    <definedName name="HTML_Control" localSheetId="13" hidden="1">{"'ma_vr'!$A$1:$AA$42"}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Indexering_2018">[5]Data!$C$17</definedName>
    <definedName name="Indexering_2019">[5]Data!$C$18</definedName>
    <definedName name="indexering_2020">[5]Data!$C$19</definedName>
    <definedName name="Indexering_2021">[5]Data!$C$20</definedName>
    <definedName name="Indexering_2022">[5]Data!$C$21</definedName>
    <definedName name="Kengetal">[8]Kengetal!$A$4:$K$61</definedName>
    <definedName name="kjh" hidden="1">'[3]#REF'!#REF!</definedName>
    <definedName name="ll" localSheetId="13" hidden="1">'[6]#REF'!#REF!</definedName>
    <definedName name="ll" hidden="1">'[6]#REF'!#REF!</definedName>
    <definedName name="lll" localSheetId="13" hidden="1">'[9]#REF'!#REF!</definedName>
    <definedName name="lll" hidden="1">'[9]#REF'!#REF!</definedName>
    <definedName name="m2_vloer">'[7]3a-Ruimtestaat'!$K:$K</definedName>
    <definedName name="mavr">'[10]3-Basis ruimtestaat'!$M$1:$M$65536</definedName>
    <definedName name="Mutatiederdekwartaal" localSheetId="13" hidden="1">{"'ma_vr'!$A$1:$AA$42"}</definedName>
    <definedName name="Mutatiederdekwartaal" localSheetId="2" hidden="1">{"'ma_vr'!$A$1:$AA$42"}</definedName>
    <definedName name="Mutatiederdekwartaal" hidden="1">{"'ma_vr'!$A$1:$AA$42"}</definedName>
    <definedName name="naloop">'[10]3-Basis ruimtestaat'!$N$1:$N$65536</definedName>
    <definedName name="naloop_zazofe">'[7]3a-Ruimtestaat'!$S:$T</definedName>
    <definedName name="NvB" localSheetId="13" hidden="1">'[4]#REF'!#REF!</definedName>
    <definedName name="NvB" hidden="1">'[4]#REF'!#REF!</definedName>
    <definedName name="opstartkosten">[5]Data!$C$12</definedName>
    <definedName name="Prijs_seinzaalkast">[5]Data!$F$14</definedName>
    <definedName name="Tech_kast_binnen_en_buitenzijde">[5]Data!$F$9</definedName>
    <definedName name="uren_mavr">'[7]3a-Ruimtestaat'!$O:$O</definedName>
    <definedName name="uren_naloop">'[7]3a-Ruimtestaat'!$P:$Q</definedName>
    <definedName name="uren_zazofe">'[7]3a-Ruimtestaat'!$R:$R</definedName>
    <definedName name="uurloon_medewerker">[5]Data!$F$5</definedName>
    <definedName name="uurloon_rayonleider">[5]Data!$F$4</definedName>
    <definedName name="Werkprogramma__2_computervloer_onder_de_vloer_zonder_doeken_plus_op_de_vloer_strippen_en_cleanen">[5]Data!$C$8</definedName>
    <definedName name="Werkprogramma__3_computervloer_alleen_onder_de_vloer_zonder_doeken">[5]Data!$C$9</definedName>
    <definedName name="Werkprogramma_1_lino">[5]Data!$C$5</definedName>
    <definedName name="Werkprogramma_1_lino_niet_esd">[5]Data!$C$6</definedName>
    <definedName name="ww" localSheetId="13" hidden="1">{"'ma_vr'!$A$1:$AA$42"}</definedName>
    <definedName name="ww" hidden="1">{"'ma_vr'!$A$1:$AA$42"}</definedName>
    <definedName name="xzdg" hidden="1">'[6]#REF'!#REF!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40" l="1"/>
  <c r="F36" i="36"/>
  <c r="L59" i="40"/>
  <c r="K59" i="40"/>
  <c r="J59" i="40"/>
  <c r="I59" i="40"/>
  <c r="N59" i="40" s="1"/>
  <c r="Q59" i="40" s="1"/>
  <c r="E59" i="40"/>
  <c r="F59" i="40" s="1"/>
  <c r="L58" i="40"/>
  <c r="K58" i="40"/>
  <c r="J58" i="40"/>
  <c r="I58" i="40"/>
  <c r="E58" i="40"/>
  <c r="F58" i="40" s="1"/>
  <c r="L57" i="40"/>
  <c r="K57" i="40"/>
  <c r="J57" i="40"/>
  <c r="I57" i="40"/>
  <c r="N57" i="40" s="1"/>
  <c r="Q57" i="40" s="1"/>
  <c r="E57" i="40"/>
  <c r="F57" i="40" s="1"/>
  <c r="L56" i="40"/>
  <c r="K56" i="40"/>
  <c r="J56" i="40"/>
  <c r="I56" i="40"/>
  <c r="E56" i="40"/>
  <c r="F56" i="40" s="1"/>
  <c r="L55" i="40"/>
  <c r="K55" i="40"/>
  <c r="J55" i="40"/>
  <c r="I55" i="40"/>
  <c r="N55" i="40" s="1"/>
  <c r="Q55" i="40" s="1"/>
  <c r="E55" i="40"/>
  <c r="F55" i="40" s="1"/>
  <c r="L54" i="40"/>
  <c r="K54" i="40"/>
  <c r="J54" i="40"/>
  <c r="I54" i="40"/>
  <c r="N54" i="40" s="1"/>
  <c r="Q54" i="40" s="1"/>
  <c r="E54" i="40"/>
  <c r="F54" i="40" s="1"/>
  <c r="L53" i="40"/>
  <c r="K53" i="40"/>
  <c r="J53" i="40"/>
  <c r="I53" i="40"/>
  <c r="E53" i="40"/>
  <c r="F53" i="40" s="1"/>
  <c r="L52" i="40"/>
  <c r="K52" i="40"/>
  <c r="J52" i="40"/>
  <c r="I52" i="40"/>
  <c r="N52" i="40" s="1"/>
  <c r="Q52" i="40" s="1"/>
  <c r="E52" i="40"/>
  <c r="F52" i="40" s="1"/>
  <c r="L51" i="40"/>
  <c r="K51" i="40"/>
  <c r="J51" i="40"/>
  <c r="I51" i="40"/>
  <c r="N51" i="40" s="1"/>
  <c r="Q51" i="40" s="1"/>
  <c r="E51" i="40"/>
  <c r="F51" i="40" s="1"/>
  <c r="L50" i="40"/>
  <c r="K50" i="40"/>
  <c r="J50" i="40"/>
  <c r="I50" i="40"/>
  <c r="E50" i="40"/>
  <c r="F50" i="40" s="1"/>
  <c r="L49" i="40"/>
  <c r="K49" i="40"/>
  <c r="J49" i="40"/>
  <c r="I49" i="40"/>
  <c r="N49" i="40" s="1"/>
  <c r="Q49" i="40" s="1"/>
  <c r="E49" i="40"/>
  <c r="F49" i="40" s="1"/>
  <c r="L48" i="40"/>
  <c r="K48" i="40"/>
  <c r="J48" i="40"/>
  <c r="I48" i="40"/>
  <c r="E48" i="40"/>
  <c r="F48" i="40" s="1"/>
  <c r="N53" i="40" l="1"/>
  <c r="Q53" i="40" s="1"/>
  <c r="N48" i="40"/>
  <c r="Q48" i="40" s="1"/>
  <c r="N56" i="40"/>
  <c r="Q56" i="40" s="1"/>
  <c r="N50" i="40"/>
  <c r="Q50" i="40" s="1"/>
  <c r="N58" i="40"/>
  <c r="Q58" i="40" s="1"/>
  <c r="H44" i="35" l="1"/>
  <c r="P78" i="40"/>
  <c r="E20" i="40"/>
  <c r="F20" i="40" s="1"/>
  <c r="I20" i="40" s="1"/>
  <c r="N20" i="40" s="1"/>
  <c r="Q20" i="40" s="1"/>
  <c r="J20" i="40"/>
  <c r="K20" i="40"/>
  <c r="L20" i="40"/>
  <c r="E21" i="40"/>
  <c r="F21" i="40" s="1"/>
  <c r="I21" i="40" s="1"/>
  <c r="J21" i="40"/>
  <c r="K21" i="40"/>
  <c r="L21" i="40"/>
  <c r="E22" i="40"/>
  <c r="F22" i="40" s="1"/>
  <c r="I22" i="40"/>
  <c r="J22" i="40"/>
  <c r="K22" i="40"/>
  <c r="L22" i="40"/>
  <c r="E23" i="40"/>
  <c r="F23" i="40"/>
  <c r="I23" i="40"/>
  <c r="J23" i="40"/>
  <c r="K23" i="40"/>
  <c r="L23" i="40"/>
  <c r="E24" i="40"/>
  <c r="F24" i="40" s="1"/>
  <c r="I24" i="40" s="1"/>
  <c r="J24" i="40"/>
  <c r="K24" i="40"/>
  <c r="L24" i="40"/>
  <c r="E25" i="40"/>
  <c r="F25" i="40" s="1"/>
  <c r="I25" i="40" s="1"/>
  <c r="N25" i="40" s="1"/>
  <c r="Q25" i="40" s="1"/>
  <c r="J25" i="40"/>
  <c r="K25" i="40"/>
  <c r="L25" i="40"/>
  <c r="E26" i="40"/>
  <c r="F26" i="40" s="1"/>
  <c r="I26" i="40" s="1"/>
  <c r="N26" i="40" s="1"/>
  <c r="Q26" i="40" s="1"/>
  <c r="J26" i="40"/>
  <c r="K26" i="40"/>
  <c r="L26" i="40"/>
  <c r="E27" i="40"/>
  <c r="F27" i="40" s="1"/>
  <c r="I27" i="40" s="1"/>
  <c r="J27" i="40"/>
  <c r="K27" i="40"/>
  <c r="L27" i="40"/>
  <c r="E28" i="40"/>
  <c r="F28" i="40" s="1"/>
  <c r="I28" i="40" s="1"/>
  <c r="N28" i="40" s="1"/>
  <c r="Q28" i="40" s="1"/>
  <c r="J28" i="40"/>
  <c r="K28" i="40"/>
  <c r="L28" i="40"/>
  <c r="E29" i="40"/>
  <c r="F29" i="40" s="1"/>
  <c r="I29" i="40" s="1"/>
  <c r="N29" i="40" s="1"/>
  <c r="Q29" i="40" s="1"/>
  <c r="J29" i="40"/>
  <c r="K29" i="40"/>
  <c r="L29" i="40"/>
  <c r="E30" i="40"/>
  <c r="F30" i="40" s="1"/>
  <c r="I30" i="40" s="1"/>
  <c r="J30" i="40"/>
  <c r="K30" i="40"/>
  <c r="L30" i="40"/>
  <c r="E31" i="40"/>
  <c r="F31" i="40" s="1"/>
  <c r="I31" i="40" s="1"/>
  <c r="J31" i="40"/>
  <c r="K31" i="40"/>
  <c r="L31" i="40"/>
  <c r="N31" i="40" s="1"/>
  <c r="Q31" i="40" s="1"/>
  <c r="E32" i="40"/>
  <c r="F32" i="40" s="1"/>
  <c r="I32" i="40" s="1"/>
  <c r="J32" i="40"/>
  <c r="K32" i="40"/>
  <c r="L32" i="40"/>
  <c r="E33" i="40"/>
  <c r="F33" i="40" s="1"/>
  <c r="I33" i="40" s="1"/>
  <c r="J33" i="40"/>
  <c r="K33" i="40"/>
  <c r="L33" i="40"/>
  <c r="N33" i="40" s="1"/>
  <c r="Q33" i="40" s="1"/>
  <c r="E34" i="40"/>
  <c r="F34" i="40"/>
  <c r="I34" i="40" s="1"/>
  <c r="J34" i="40"/>
  <c r="N34" i="40" s="1"/>
  <c r="Q34" i="40" s="1"/>
  <c r="K34" i="40"/>
  <c r="L34" i="40"/>
  <c r="E35" i="40"/>
  <c r="F35" i="40"/>
  <c r="I35" i="40"/>
  <c r="N35" i="40" s="1"/>
  <c r="Q35" i="40" s="1"/>
  <c r="J35" i="40"/>
  <c r="K35" i="40"/>
  <c r="L35" i="40"/>
  <c r="E36" i="40"/>
  <c r="F36" i="40" s="1"/>
  <c r="I36" i="40" s="1"/>
  <c r="J36" i="40"/>
  <c r="K36" i="40"/>
  <c r="L36" i="40"/>
  <c r="E37" i="40"/>
  <c r="F37" i="40" s="1"/>
  <c r="I37" i="40" s="1"/>
  <c r="N37" i="40" s="1"/>
  <c r="Q37" i="40" s="1"/>
  <c r="J37" i="40"/>
  <c r="K37" i="40"/>
  <c r="L37" i="40"/>
  <c r="E38" i="40"/>
  <c r="F38" i="40" s="1"/>
  <c r="I38" i="40"/>
  <c r="J38" i="40"/>
  <c r="K38" i="40"/>
  <c r="L38" i="40"/>
  <c r="E39" i="40"/>
  <c r="F39" i="40" s="1"/>
  <c r="I39" i="40" s="1"/>
  <c r="J39" i="40"/>
  <c r="K39" i="40"/>
  <c r="L39" i="40"/>
  <c r="E40" i="40"/>
  <c r="F40" i="40" s="1"/>
  <c r="I40" i="40" s="1"/>
  <c r="J40" i="40"/>
  <c r="K40" i="40"/>
  <c r="L40" i="40"/>
  <c r="E41" i="40"/>
  <c r="F41" i="40" s="1"/>
  <c r="I41" i="40" s="1"/>
  <c r="J41" i="40"/>
  <c r="K41" i="40"/>
  <c r="L41" i="40"/>
  <c r="E42" i="40"/>
  <c r="F42" i="40" s="1"/>
  <c r="I42" i="40"/>
  <c r="J42" i="40"/>
  <c r="K42" i="40"/>
  <c r="L42" i="40"/>
  <c r="E43" i="40"/>
  <c r="F43" i="40" s="1"/>
  <c r="I43" i="40" s="1"/>
  <c r="N43" i="40" s="1"/>
  <c r="Q43" i="40" s="1"/>
  <c r="J43" i="40"/>
  <c r="K43" i="40"/>
  <c r="L43" i="40"/>
  <c r="E44" i="40"/>
  <c r="F44" i="40" s="1"/>
  <c r="I44" i="40" s="1"/>
  <c r="J44" i="40"/>
  <c r="K44" i="40"/>
  <c r="L44" i="40"/>
  <c r="E45" i="40"/>
  <c r="F45" i="40" s="1"/>
  <c r="I45" i="40" s="1"/>
  <c r="N45" i="40" s="1"/>
  <c r="Q45" i="40" s="1"/>
  <c r="J45" i="40"/>
  <c r="K45" i="40"/>
  <c r="L45" i="40"/>
  <c r="E46" i="40"/>
  <c r="F46" i="40"/>
  <c r="I46" i="40"/>
  <c r="J46" i="40"/>
  <c r="K46" i="40"/>
  <c r="L46" i="40"/>
  <c r="E47" i="40"/>
  <c r="F47" i="40" s="1"/>
  <c r="I47" i="40" s="1"/>
  <c r="J47" i="40"/>
  <c r="K47" i="40"/>
  <c r="L47" i="40"/>
  <c r="E60" i="40"/>
  <c r="F60" i="40" s="1"/>
  <c r="I60" i="40" s="1"/>
  <c r="J60" i="40"/>
  <c r="K60" i="40"/>
  <c r="L60" i="40"/>
  <c r="E61" i="40"/>
  <c r="F61" i="40" s="1"/>
  <c r="I61" i="40" s="1"/>
  <c r="J61" i="40"/>
  <c r="K61" i="40"/>
  <c r="L61" i="40"/>
  <c r="E62" i="40"/>
  <c r="F62" i="40"/>
  <c r="I62" i="40"/>
  <c r="N62" i="40" s="1"/>
  <c r="Q62" i="40" s="1"/>
  <c r="J62" i="40"/>
  <c r="K62" i="40"/>
  <c r="L62" i="40"/>
  <c r="E63" i="40"/>
  <c r="F63" i="40" s="1"/>
  <c r="I63" i="40" s="1"/>
  <c r="J63" i="40"/>
  <c r="K63" i="40"/>
  <c r="L63" i="40"/>
  <c r="E64" i="40"/>
  <c r="F64" i="40" s="1"/>
  <c r="I64" i="40" s="1"/>
  <c r="N64" i="40" s="1"/>
  <c r="Q64" i="40" s="1"/>
  <c r="J64" i="40"/>
  <c r="K64" i="40"/>
  <c r="L64" i="40"/>
  <c r="E65" i="40"/>
  <c r="F65" i="40"/>
  <c r="I65" i="40" s="1"/>
  <c r="N65" i="40" s="1"/>
  <c r="Q65" i="40" s="1"/>
  <c r="J65" i="40"/>
  <c r="K65" i="40"/>
  <c r="L65" i="40"/>
  <c r="E66" i="40"/>
  <c r="F66" i="40"/>
  <c r="I66" i="40"/>
  <c r="J66" i="40"/>
  <c r="K66" i="40"/>
  <c r="L66" i="40"/>
  <c r="E67" i="40"/>
  <c r="F67" i="40" s="1"/>
  <c r="I67" i="40" s="1"/>
  <c r="J67" i="40"/>
  <c r="K67" i="40"/>
  <c r="L67" i="40"/>
  <c r="F34" i="36"/>
  <c r="B7" i="28"/>
  <c r="N67" i="40" l="1"/>
  <c r="Q67" i="40" s="1"/>
  <c r="N63" i="40"/>
  <c r="Q63" i="40" s="1"/>
  <c r="N60" i="40"/>
  <c r="Q60" i="40" s="1"/>
  <c r="N46" i="40"/>
  <c r="Q46" i="40" s="1"/>
  <c r="N42" i="40"/>
  <c r="Q42" i="40" s="1"/>
  <c r="N41" i="40"/>
  <c r="Q41" i="40" s="1"/>
  <c r="N39" i="40"/>
  <c r="Q39" i="40" s="1"/>
  <c r="N32" i="40"/>
  <c r="Q32" i="40" s="1"/>
  <c r="N30" i="40"/>
  <c r="Q30" i="40" s="1"/>
  <c r="N44" i="40"/>
  <c r="Q44" i="40" s="1"/>
  <c r="N66" i="40"/>
  <c r="Q66" i="40" s="1"/>
  <c r="N61" i="40"/>
  <c r="Q61" i="40" s="1"/>
  <c r="N47" i="40"/>
  <c r="Q47" i="40" s="1"/>
  <c r="N24" i="40"/>
  <c r="Q24" i="40" s="1"/>
  <c r="N40" i="40"/>
  <c r="Q40" i="40" s="1"/>
  <c r="N38" i="40"/>
  <c r="Q38" i="40" s="1"/>
  <c r="N27" i="40"/>
  <c r="Q27" i="40" s="1"/>
  <c r="N22" i="40"/>
  <c r="Q22" i="40" s="1"/>
  <c r="N21" i="40"/>
  <c r="Q21" i="40" s="1"/>
  <c r="N36" i="40"/>
  <c r="Q36" i="40" s="1"/>
  <c r="N23" i="40"/>
  <c r="Q23" i="40" s="1"/>
  <c r="U86" i="37"/>
  <c r="P9" i="37" l="1"/>
  <c r="H21" i="31" l="1"/>
  <c r="H23" i="31"/>
  <c r="I31" i="18"/>
  <c r="B3" i="44" l="1"/>
  <c r="B4" i="36"/>
  <c r="B3" i="28"/>
  <c r="B6" i="44"/>
  <c r="A6" i="44"/>
  <c r="B5" i="44"/>
  <c r="A5" i="44"/>
  <c r="B4" i="44"/>
  <c r="A4" i="44"/>
  <c r="A3" i="44"/>
  <c r="C43" i="42"/>
  <c r="F32" i="36"/>
  <c r="F33" i="36"/>
  <c r="B7" i="42" l="1"/>
  <c r="A7" i="42"/>
  <c r="B6" i="42"/>
  <c r="A6" i="42"/>
  <c r="B5" i="42"/>
  <c r="A5" i="42"/>
  <c r="B4" i="42"/>
  <c r="A4" i="42"/>
  <c r="B3" i="42"/>
  <c r="A3" i="42"/>
  <c r="B2" i="42"/>
  <c r="A2" i="42"/>
  <c r="F41" i="42"/>
  <c r="H41" i="42" s="1"/>
  <c r="F40" i="42"/>
  <c r="F39" i="42"/>
  <c r="H39" i="42" s="1"/>
  <c r="F38" i="42"/>
  <c r="H38" i="42" s="1"/>
  <c r="F37" i="42"/>
  <c r="H37" i="42" s="1"/>
  <c r="F36" i="42"/>
  <c r="H36" i="42" s="1"/>
  <c r="F35" i="42"/>
  <c r="H35" i="42" s="1"/>
  <c r="F34" i="42"/>
  <c r="H34" i="42" s="1"/>
  <c r="F33" i="42"/>
  <c r="H33" i="42" s="1"/>
  <c r="F32" i="42"/>
  <c r="H32" i="42" s="1"/>
  <c r="F31" i="42"/>
  <c r="H31" i="42" s="1"/>
  <c r="F30" i="42"/>
  <c r="F29" i="42"/>
  <c r="F27" i="42"/>
  <c r="F24" i="42"/>
  <c r="F23" i="42"/>
  <c r="F22" i="42"/>
  <c r="F21" i="42"/>
  <c r="H21" i="42" s="1"/>
  <c r="F20" i="42"/>
  <c r="F19" i="42"/>
  <c r="H19" i="42" s="1"/>
  <c r="F18" i="42"/>
  <c r="H18" i="42" s="1"/>
  <c r="F17" i="42"/>
  <c r="H17" i="42" s="1"/>
  <c r="F16" i="42"/>
  <c r="H16" i="42" s="1"/>
  <c r="F15" i="42"/>
  <c r="H15" i="42" s="1"/>
  <c r="F14" i="42"/>
  <c r="F12" i="42"/>
  <c r="F11" i="42"/>
  <c r="H11" i="42" s="1"/>
  <c r="H54" i="31"/>
  <c r="H53" i="31"/>
  <c r="H52" i="31"/>
  <c r="H51" i="31"/>
  <c r="H50" i="31"/>
  <c r="F36" i="31"/>
  <c r="F31" i="36"/>
  <c r="F26" i="36"/>
  <c r="F23" i="36"/>
  <c r="F21" i="36"/>
  <c r="F24" i="36"/>
  <c r="F25" i="36"/>
  <c r="F27" i="36"/>
  <c r="F28" i="36"/>
  <c r="F29" i="36"/>
  <c r="F30" i="36"/>
  <c r="F20" i="36"/>
  <c r="F18" i="36"/>
  <c r="F16" i="36"/>
  <c r="F15" i="36"/>
  <c r="F12" i="36"/>
  <c r="H30" i="42" l="1"/>
  <c r="H40" i="42"/>
  <c r="H27" i="42"/>
  <c r="H20" i="42"/>
  <c r="H22" i="42"/>
  <c r="H23" i="42"/>
  <c r="H24" i="42"/>
  <c r="H12" i="42"/>
  <c r="H29" i="42"/>
  <c r="H14" i="42"/>
  <c r="F41" i="31"/>
  <c r="F48" i="31"/>
  <c r="F45" i="31"/>
  <c r="F42" i="31"/>
  <c r="F40" i="31"/>
  <c r="F35" i="31"/>
  <c r="F46" i="31"/>
  <c r="F43" i="31"/>
  <c r="F39" i="31"/>
  <c r="F47" i="31"/>
  <c r="F44" i="31"/>
  <c r="F38" i="31"/>
  <c r="F34" i="31"/>
  <c r="F49" i="31"/>
  <c r="F37" i="31"/>
  <c r="F14" i="36"/>
  <c r="D37" i="35"/>
  <c r="E37" i="35"/>
  <c r="D81" i="35"/>
  <c r="E81" i="35"/>
  <c r="E92" i="35"/>
  <c r="F92" i="35" s="1"/>
  <c r="H92" i="35" s="1"/>
  <c r="E93" i="35"/>
  <c r="F93" i="35" s="1"/>
  <c r="H93" i="35" s="1"/>
  <c r="E47" i="35"/>
  <c r="F47" i="35" s="1"/>
  <c r="H47" i="35" s="1"/>
  <c r="E20" i="35"/>
  <c r="F20" i="35" s="1"/>
  <c r="H20" i="35" s="1"/>
  <c r="H43" i="42" l="1"/>
  <c r="H60" i="31" s="1"/>
  <c r="F37" i="35"/>
  <c r="H37" i="35" s="1"/>
  <c r="F81" i="35"/>
  <c r="H81" i="35" s="1"/>
  <c r="F17" i="36" l="1"/>
  <c r="F13" i="36"/>
  <c r="F19" i="36" l="1"/>
  <c r="F22" i="36"/>
  <c r="H33" i="31"/>
  <c r="H28" i="31"/>
  <c r="H27" i="31"/>
  <c r="H26" i="31"/>
  <c r="H25" i="31"/>
  <c r="H24" i="31"/>
  <c r="F20" i="31"/>
  <c r="F19" i="31"/>
  <c r="H12" i="31"/>
  <c r="H13" i="31"/>
  <c r="H14" i="31"/>
  <c r="H15" i="31"/>
  <c r="H16" i="31"/>
  <c r="H17" i="31"/>
  <c r="H18" i="31"/>
  <c r="H11" i="31"/>
  <c r="F22" i="31"/>
  <c r="F29" i="31"/>
  <c r="F30" i="31"/>
  <c r="H30" i="31" s="1"/>
  <c r="F31" i="31"/>
  <c r="F32" i="31"/>
  <c r="H142" i="35" l="1"/>
  <c r="H115" i="35"/>
  <c r="H111" i="35"/>
  <c r="H106" i="35"/>
  <c r="H97" i="35"/>
  <c r="H91" i="35"/>
  <c r="H68" i="35"/>
  <c r="H62" i="35"/>
  <c r="H27" i="35"/>
  <c r="H28" i="35"/>
  <c r="H29" i="35"/>
  <c r="H18" i="35"/>
  <c r="H19" i="35"/>
  <c r="E51" i="35" l="1"/>
  <c r="F51" i="35" s="1"/>
  <c r="H51" i="35" s="1"/>
  <c r="E52" i="35"/>
  <c r="F52" i="35" s="1"/>
  <c r="H52" i="35" s="1"/>
  <c r="E53" i="35"/>
  <c r="F53" i="35" s="1"/>
  <c r="H53" i="35" s="1"/>
  <c r="E54" i="35"/>
  <c r="F54" i="35" s="1"/>
  <c r="H54" i="35" s="1"/>
  <c r="E55" i="35"/>
  <c r="F55" i="35" s="1"/>
  <c r="H55" i="35" s="1"/>
  <c r="E56" i="35"/>
  <c r="F56" i="35" s="1"/>
  <c r="H56" i="35" s="1"/>
  <c r="E57" i="35"/>
  <c r="F57" i="35" s="1"/>
  <c r="H57" i="35" s="1"/>
  <c r="E58" i="35"/>
  <c r="F58" i="35" s="1"/>
  <c r="H58" i="35" s="1"/>
  <c r="E59" i="35"/>
  <c r="F59" i="35" s="1"/>
  <c r="H59" i="35" s="1"/>
  <c r="E60" i="35"/>
  <c r="F60" i="35" s="1"/>
  <c r="H60" i="35" s="1"/>
  <c r="H61" i="35"/>
  <c r="E63" i="35"/>
  <c r="F63" i="35" s="1"/>
  <c r="H63" i="35" s="1"/>
  <c r="E64" i="35"/>
  <c r="F64" i="35" s="1"/>
  <c r="H64" i="35" s="1"/>
  <c r="E65" i="35"/>
  <c r="F65" i="35" s="1"/>
  <c r="H65" i="35" s="1"/>
  <c r="E66" i="35"/>
  <c r="H67" i="35"/>
  <c r="E69" i="35"/>
  <c r="F69" i="35" s="1"/>
  <c r="H69" i="35" s="1"/>
  <c r="H70" i="35"/>
  <c r="H71" i="35"/>
  <c r="H72" i="35"/>
  <c r="H73" i="35"/>
  <c r="H74" i="35"/>
  <c r="E75" i="35"/>
  <c r="F75" i="35" s="1"/>
  <c r="H75" i="35" s="1"/>
  <c r="E76" i="35"/>
  <c r="F76" i="35" s="1"/>
  <c r="H76" i="35" s="1"/>
  <c r="E77" i="35"/>
  <c r="F77" i="35" s="1"/>
  <c r="H77" i="35" s="1"/>
  <c r="E78" i="35"/>
  <c r="F78" i="35" s="1"/>
  <c r="H78" i="35" s="1"/>
  <c r="E79" i="35"/>
  <c r="F79" i="35" s="1"/>
  <c r="H79" i="35" s="1"/>
  <c r="E80" i="35"/>
  <c r="F80" i="35" s="1"/>
  <c r="H80" i="35" s="1"/>
  <c r="E82" i="35"/>
  <c r="F82" i="35" s="1"/>
  <c r="H82" i="35" s="1"/>
  <c r="E83" i="35"/>
  <c r="F83" i="35" s="1"/>
  <c r="H83" i="35" s="1"/>
  <c r="E84" i="35"/>
  <c r="F84" i="35" s="1"/>
  <c r="H84" i="35" s="1"/>
  <c r="E85" i="35"/>
  <c r="F85" i="35" s="1"/>
  <c r="H85" i="35" s="1"/>
  <c r="E86" i="35"/>
  <c r="F86" i="35" s="1"/>
  <c r="H86" i="35" s="1"/>
  <c r="E87" i="35"/>
  <c r="F87" i="35" s="1"/>
  <c r="H87" i="35" s="1"/>
  <c r="E88" i="35"/>
  <c r="F88" i="35" s="1"/>
  <c r="H88" i="35" s="1"/>
  <c r="E89" i="35"/>
  <c r="F89" i="35" s="1"/>
  <c r="H89" i="35" s="1"/>
  <c r="E90" i="35"/>
  <c r="F90" i="35" s="1"/>
  <c r="H90" i="35" s="1"/>
  <c r="E94" i="35"/>
  <c r="F94" i="35" s="1"/>
  <c r="H94" i="35" s="1"/>
  <c r="E95" i="35"/>
  <c r="F95" i="35" s="1"/>
  <c r="H95" i="35" s="1"/>
  <c r="E96" i="35"/>
  <c r="F96" i="35" s="1"/>
  <c r="H96" i="35" s="1"/>
  <c r="E98" i="35"/>
  <c r="F98" i="35" s="1"/>
  <c r="H98" i="35" s="1"/>
  <c r="E99" i="35"/>
  <c r="F99" i="35" s="1"/>
  <c r="H99" i="35" s="1"/>
  <c r="E100" i="35"/>
  <c r="F100" i="35" s="1"/>
  <c r="H100" i="35" s="1"/>
  <c r="E101" i="35"/>
  <c r="F101" i="35" s="1"/>
  <c r="H101" i="35" s="1"/>
  <c r="E102" i="35"/>
  <c r="F102" i="35" s="1"/>
  <c r="H102" i="35" s="1"/>
  <c r="E103" i="35"/>
  <c r="F103" i="35" s="1"/>
  <c r="H103" i="35" s="1"/>
  <c r="E104" i="35"/>
  <c r="F104" i="35" s="1"/>
  <c r="H104" i="35" s="1"/>
  <c r="E105" i="35"/>
  <c r="F105" i="35" s="1"/>
  <c r="H105" i="35" s="1"/>
  <c r="E107" i="35"/>
  <c r="F107" i="35" s="1"/>
  <c r="H107" i="35" s="1"/>
  <c r="E108" i="35"/>
  <c r="F108" i="35" s="1"/>
  <c r="H108" i="35" s="1"/>
  <c r="E109" i="35"/>
  <c r="F109" i="35" s="1"/>
  <c r="H109" i="35" s="1"/>
  <c r="E110" i="35"/>
  <c r="F110" i="35" s="1"/>
  <c r="H110" i="35" s="1"/>
  <c r="E112" i="35"/>
  <c r="F112" i="35" s="1"/>
  <c r="H112" i="35" s="1"/>
  <c r="E113" i="35"/>
  <c r="F113" i="35" s="1"/>
  <c r="H113" i="35" s="1"/>
  <c r="E114" i="35"/>
  <c r="F114" i="35" s="1"/>
  <c r="H114" i="35" s="1"/>
  <c r="E116" i="35"/>
  <c r="F116" i="35" s="1"/>
  <c r="H116" i="35" s="1"/>
  <c r="E117" i="35"/>
  <c r="F117" i="35" s="1"/>
  <c r="H117" i="35" s="1"/>
  <c r="E118" i="35"/>
  <c r="F118" i="35" s="1"/>
  <c r="H118" i="35" s="1"/>
  <c r="E119" i="35"/>
  <c r="F119" i="35" s="1"/>
  <c r="H119" i="35" s="1"/>
  <c r="E120" i="35"/>
  <c r="F120" i="35" s="1"/>
  <c r="H120" i="35" s="1"/>
  <c r="E121" i="35"/>
  <c r="F121" i="35" s="1"/>
  <c r="H121" i="35" s="1"/>
  <c r="E122" i="35"/>
  <c r="F122" i="35" s="1"/>
  <c r="H122" i="35" s="1"/>
  <c r="E123" i="35"/>
  <c r="F123" i="35" s="1"/>
  <c r="H123" i="35" s="1"/>
  <c r="E124" i="35"/>
  <c r="F124" i="35" s="1"/>
  <c r="H124" i="35" s="1"/>
  <c r="E125" i="35"/>
  <c r="F125" i="35" s="1"/>
  <c r="H125" i="35" s="1"/>
  <c r="E126" i="35"/>
  <c r="F126" i="35" s="1"/>
  <c r="H126" i="35" s="1"/>
  <c r="E127" i="35"/>
  <c r="F127" i="35" s="1"/>
  <c r="H127" i="35" s="1"/>
  <c r="E128" i="35"/>
  <c r="F128" i="35" s="1"/>
  <c r="H128" i="35" s="1"/>
  <c r="E129" i="35"/>
  <c r="F129" i="35" s="1"/>
  <c r="H129" i="35" s="1"/>
  <c r="E130" i="35"/>
  <c r="F130" i="35" s="1"/>
  <c r="H130" i="35" s="1"/>
  <c r="E131" i="35"/>
  <c r="F131" i="35" s="1"/>
  <c r="H131" i="35" s="1"/>
  <c r="E132" i="35"/>
  <c r="F132" i="35" s="1"/>
  <c r="H132" i="35" s="1"/>
  <c r="E133" i="35"/>
  <c r="F133" i="35" s="1"/>
  <c r="H133" i="35" s="1"/>
  <c r="E135" i="35"/>
  <c r="F135" i="35" s="1"/>
  <c r="H135" i="35" s="1"/>
  <c r="E136" i="35"/>
  <c r="F136" i="35" s="1"/>
  <c r="H136" i="35" s="1"/>
  <c r="E138" i="35"/>
  <c r="F138" i="35" s="1"/>
  <c r="H138" i="35" s="1"/>
  <c r="E139" i="35"/>
  <c r="F139" i="35" s="1"/>
  <c r="H139" i="35" s="1"/>
  <c r="E141" i="35"/>
  <c r="F141" i="35" s="1"/>
  <c r="H141" i="35" s="1"/>
  <c r="E143" i="35"/>
  <c r="F143" i="35" s="1"/>
  <c r="H143" i="35" s="1"/>
  <c r="E144" i="35"/>
  <c r="F144" i="35" s="1"/>
  <c r="H144" i="35" s="1"/>
  <c r="E145" i="35"/>
  <c r="F145" i="35" s="1"/>
  <c r="H145" i="35" s="1"/>
  <c r="E146" i="35"/>
  <c r="F146" i="35" s="1"/>
  <c r="H146" i="35" s="1"/>
  <c r="E147" i="35"/>
  <c r="F147" i="35" s="1"/>
  <c r="H147" i="35" s="1"/>
  <c r="E148" i="35"/>
  <c r="F148" i="35" s="1"/>
  <c r="H148" i="35" s="1"/>
  <c r="D150" i="35"/>
  <c r="E17" i="35"/>
  <c r="F17" i="35" s="1"/>
  <c r="H17" i="35" s="1"/>
  <c r="E21" i="35"/>
  <c r="F21" i="35" s="1"/>
  <c r="H21" i="35" s="1"/>
  <c r="E22" i="35"/>
  <c r="F22" i="35" s="1"/>
  <c r="H22" i="35" s="1"/>
  <c r="E23" i="35"/>
  <c r="F23" i="35" s="1"/>
  <c r="H23" i="35" s="1"/>
  <c r="E24" i="35"/>
  <c r="F24" i="35" s="1"/>
  <c r="H24" i="35" s="1"/>
  <c r="E25" i="35"/>
  <c r="F25" i="35" s="1"/>
  <c r="H25" i="35" s="1"/>
  <c r="E26" i="35"/>
  <c r="F26" i="35" s="1"/>
  <c r="H26" i="35" s="1"/>
  <c r="E30" i="35"/>
  <c r="F30" i="35" s="1"/>
  <c r="H30" i="35" s="1"/>
  <c r="E32" i="35"/>
  <c r="F32" i="35" s="1"/>
  <c r="H32" i="35" s="1"/>
  <c r="E33" i="35"/>
  <c r="F33" i="35" s="1"/>
  <c r="H33" i="35" s="1"/>
  <c r="E34" i="35"/>
  <c r="F34" i="35" s="1"/>
  <c r="H34" i="35" s="1"/>
  <c r="E36" i="35"/>
  <c r="F36" i="35" s="1"/>
  <c r="H36" i="35" s="1"/>
  <c r="E38" i="35"/>
  <c r="F38" i="35" s="1"/>
  <c r="H38" i="35" s="1"/>
  <c r="E40" i="35"/>
  <c r="F40" i="35" s="1"/>
  <c r="H40" i="35" s="1"/>
  <c r="E41" i="35"/>
  <c r="F41" i="35" s="1"/>
  <c r="H41" i="35" s="1"/>
  <c r="E42" i="35"/>
  <c r="F42" i="35" s="1"/>
  <c r="H42" i="35" s="1"/>
  <c r="E43" i="35"/>
  <c r="F43" i="35" s="1"/>
  <c r="H43" i="35" s="1"/>
  <c r="H45" i="35"/>
  <c r="H46" i="35"/>
  <c r="E48" i="35"/>
  <c r="F48" i="35" s="1"/>
  <c r="H48" i="35" s="1"/>
  <c r="E49" i="35"/>
  <c r="F49" i="35" s="1"/>
  <c r="H49" i="35" s="1"/>
  <c r="E50" i="35"/>
  <c r="F50" i="35" s="1"/>
  <c r="H50" i="35" s="1"/>
  <c r="F66" i="35" l="1"/>
  <c r="H66" i="35" s="1"/>
  <c r="A83" i="37"/>
  <c r="A84" i="37"/>
  <c r="A78" i="37"/>
  <c r="A79" i="37"/>
  <c r="A80" i="37"/>
  <c r="A81" i="37"/>
  <c r="A82" i="37"/>
  <c r="A53" i="37"/>
  <c r="A54" i="37"/>
  <c r="A55" i="37"/>
  <c r="A56" i="37"/>
  <c r="A57" i="37"/>
  <c r="A58" i="37"/>
  <c r="A59" i="37"/>
  <c r="A60" i="37"/>
  <c r="A61" i="37"/>
  <c r="A62" i="37"/>
  <c r="A63" i="37"/>
  <c r="A64" i="37"/>
  <c r="A65" i="37"/>
  <c r="A66" i="37"/>
  <c r="A67" i="37"/>
  <c r="A68" i="37"/>
  <c r="A69" i="37"/>
  <c r="A70" i="37"/>
  <c r="A71" i="37"/>
  <c r="A72" i="37"/>
  <c r="A73" i="37"/>
  <c r="A74" i="37"/>
  <c r="A75" i="37"/>
  <c r="A76" i="37"/>
  <c r="A77" i="37"/>
  <c r="A52" i="37"/>
  <c r="V48" i="37"/>
  <c r="W48" i="37"/>
  <c r="X48" i="37"/>
  <c r="Y48" i="37"/>
  <c r="Z48" i="37"/>
  <c r="AA48" i="37"/>
  <c r="V18" i="2" l="1"/>
  <c r="V28" i="2"/>
  <c r="V29" i="2"/>
  <c r="V33" i="2"/>
  <c r="V48" i="2"/>
  <c r="V49" i="2"/>
  <c r="V58" i="2"/>
  <c r="V59" i="2"/>
  <c r="V125" i="2"/>
  <c r="V128" i="2"/>
  <c r="V129" i="2"/>
  <c r="V130" i="2"/>
  <c r="V141" i="2"/>
  <c r="V155" i="2"/>
  <c r="V180" i="2"/>
  <c r="V185" i="2"/>
  <c r="V281" i="2"/>
  <c r="V306" i="2"/>
  <c r="V329" i="2"/>
  <c r="V430" i="2"/>
  <c r="V438" i="2"/>
  <c r="V439" i="2"/>
  <c r="V440" i="2"/>
  <c r="V442" i="2"/>
  <c r="V443" i="2"/>
  <c r="V446" i="2"/>
  <c r="V450" i="2"/>
  <c r="V451" i="2"/>
  <c r="V452" i="2"/>
  <c r="V453" i="2"/>
  <c r="V454" i="2"/>
  <c r="V490" i="2"/>
  <c r="V491" i="2"/>
  <c r="V524" i="2"/>
  <c r="V526" i="2"/>
  <c r="V527" i="2"/>
  <c r="V528" i="2"/>
  <c r="V529" i="2"/>
  <c r="V530" i="2"/>
  <c r="V531" i="2"/>
  <c r="V532" i="2"/>
  <c r="V533" i="2"/>
  <c r="V534" i="2"/>
  <c r="V535" i="2"/>
  <c r="V538" i="2"/>
  <c r="V548" i="2"/>
  <c r="V552" i="2"/>
  <c r="V557" i="2"/>
  <c r="V558" i="2"/>
  <c r="V595" i="2"/>
  <c r="V602" i="2"/>
  <c r="V607" i="2"/>
  <c r="V608" i="2"/>
  <c r="V609" i="2"/>
  <c r="V610" i="2"/>
  <c r="V611" i="2"/>
  <c r="V626" i="2"/>
  <c r="V627" i="2"/>
  <c r="V718" i="2"/>
  <c r="V891" i="2"/>
  <c r="V953" i="2"/>
  <c r="V1051" i="2"/>
  <c r="V1358" i="2"/>
  <c r="V1433" i="2"/>
  <c r="V1437" i="2"/>
  <c r="V1481" i="2"/>
  <c r="V1482" i="2"/>
  <c r="V1483" i="2"/>
  <c r="V1484" i="2"/>
  <c r="V1494" i="2"/>
  <c r="V1495" i="2"/>
  <c r="V1526" i="2"/>
  <c r="V1527" i="2"/>
  <c r="V1528" i="2"/>
  <c r="V1529" i="2"/>
  <c r="V1608" i="2"/>
  <c r="V1734" i="2"/>
  <c r="V1785" i="2"/>
  <c r="V1827" i="2"/>
  <c r="V1907" i="2"/>
  <c r="V1908" i="2"/>
  <c r="V1911" i="2"/>
  <c r="V1915" i="2"/>
  <c r="V1920" i="2"/>
  <c r="V1927" i="2"/>
  <c r="V1932" i="2"/>
  <c r="V1933" i="2"/>
  <c r="V1938" i="2"/>
  <c r="V1960" i="2"/>
  <c r="V1979" i="2"/>
  <c r="V1981" i="2"/>
  <c r="V1982" i="2"/>
  <c r="V2001" i="2"/>
  <c r="V2029" i="2"/>
  <c r="V2054" i="2"/>
  <c r="V2118" i="2"/>
  <c r="V2120" i="2"/>
  <c r="V2124" i="2"/>
  <c r="V2153" i="2"/>
  <c r="V2178" i="2"/>
  <c r="V2188" i="2"/>
  <c r="V2189" i="2"/>
  <c r="V2190" i="2"/>
  <c r="V2207" i="2"/>
  <c r="V2209" i="2"/>
  <c r="V2219" i="2"/>
  <c r="V2242" i="2"/>
  <c r="V2249" i="2"/>
  <c r="V2342" i="2"/>
  <c r="V2343" i="2"/>
  <c r="V2344" i="2"/>
  <c r="V2379" i="2"/>
  <c r="V2384" i="2"/>
  <c r="V2406" i="2"/>
  <c r="V2407" i="2"/>
  <c r="V2408" i="2"/>
  <c r="V2409" i="2"/>
  <c r="V2410" i="2"/>
  <c r="V2457" i="2"/>
  <c r="V2458" i="2"/>
  <c r="V2459" i="2"/>
  <c r="V2460" i="2"/>
  <c r="V2479" i="2"/>
  <c r="V2486" i="2"/>
  <c r="V2487" i="2"/>
  <c r="V2489" i="2"/>
  <c r="V2509" i="2"/>
  <c r="V2512" i="2"/>
  <c r="V2544" i="2"/>
  <c r="V2568" i="2"/>
  <c r="V2600" i="2"/>
  <c r="V2619" i="2"/>
  <c r="V2621" i="2"/>
  <c r="V2623" i="2"/>
  <c r="V2625" i="2"/>
  <c r="V2631" i="2"/>
  <c r="V2639" i="2"/>
  <c r="V2643" i="2"/>
  <c r="V2654" i="2"/>
  <c r="V2658" i="2"/>
  <c r="V2660" i="2"/>
  <c r="V2703" i="2"/>
  <c r="V2707" i="2"/>
  <c r="V2731" i="2"/>
  <c r="V2750" i="2"/>
  <c r="V2752" i="2"/>
  <c r="V2799" i="2"/>
  <c r="V2824" i="2"/>
  <c r="V2839" i="2"/>
  <c r="V2846" i="2"/>
  <c r="V2876" i="2"/>
  <c r="V2887" i="2"/>
  <c r="V2888" i="2"/>
  <c r="V2905" i="2"/>
  <c r="V3031" i="2"/>
  <c r="V3058" i="2"/>
  <c r="V3059" i="2"/>
  <c r="V3066" i="2"/>
  <c r="V3222" i="2"/>
  <c r="V3230" i="2"/>
  <c r="V3236" i="2"/>
  <c r="V3283" i="2"/>
  <c r="V3326" i="2"/>
  <c r="V3400" i="2"/>
  <c r="V3404" i="2"/>
  <c r="V3405" i="2"/>
  <c r="V3414" i="2"/>
  <c r="V3415" i="2"/>
  <c r="V3416" i="2"/>
  <c r="V3420" i="2"/>
  <c r="V3421" i="2"/>
  <c r="V3422" i="2"/>
  <c r="V3451" i="2"/>
  <c r="V3463" i="2"/>
  <c r="V3477" i="2"/>
  <c r="V3485" i="2"/>
  <c r="V3492" i="2"/>
  <c r="V3493" i="2"/>
  <c r="V3494" i="2"/>
  <c r="V3597" i="2"/>
  <c r="V3616" i="2"/>
  <c r="V3635" i="2"/>
  <c r="V3656" i="2"/>
  <c r="V3657" i="2"/>
  <c r="V3680" i="2"/>
  <c r="V3687" i="2"/>
  <c r="V3690" i="2"/>
  <c r="V3721" i="2"/>
  <c r="V3722" i="2"/>
  <c r="V3737" i="2"/>
  <c r="V3741" i="2"/>
  <c r="V3748" i="2"/>
  <c r="V3751" i="2"/>
  <c r="V3753" i="2"/>
  <c r="I3694" i="2"/>
  <c r="AC3694" i="2" s="1"/>
  <c r="I3695" i="2"/>
  <c r="AC3695" i="2" s="1"/>
  <c r="I3696" i="2"/>
  <c r="AC3696" i="2" s="1"/>
  <c r="I3697" i="2"/>
  <c r="AC3697" i="2" s="1"/>
  <c r="I3698" i="2"/>
  <c r="AC3698" i="2" s="1"/>
  <c r="I3699" i="2"/>
  <c r="AC3699" i="2" s="1"/>
  <c r="I3700" i="2"/>
  <c r="AC3700" i="2" s="1"/>
  <c r="I3701" i="2"/>
  <c r="AC3701" i="2" s="1"/>
  <c r="I3702" i="2"/>
  <c r="AC3702" i="2" s="1"/>
  <c r="I3703" i="2"/>
  <c r="AC3703" i="2" s="1"/>
  <c r="I3704" i="2"/>
  <c r="AC3704" i="2" s="1"/>
  <c r="I3705" i="2"/>
  <c r="AC3705" i="2" s="1"/>
  <c r="I3706" i="2"/>
  <c r="AC3706" i="2" s="1"/>
  <c r="I3707" i="2"/>
  <c r="AC3707" i="2" s="1"/>
  <c r="I3708" i="2"/>
  <c r="AC3708" i="2" s="1"/>
  <c r="I3709" i="2"/>
  <c r="AC3709" i="2" s="1"/>
  <c r="I3710" i="2"/>
  <c r="AC3710" i="2" s="1"/>
  <c r="I3711" i="2"/>
  <c r="AC3711" i="2" s="1"/>
  <c r="I3712" i="2"/>
  <c r="AC3712" i="2" s="1"/>
  <c r="I3713" i="2"/>
  <c r="AC3713" i="2" s="1"/>
  <c r="I3714" i="2"/>
  <c r="AC3714" i="2" s="1"/>
  <c r="I3715" i="2"/>
  <c r="AC3715" i="2" s="1"/>
  <c r="I3716" i="2"/>
  <c r="AC3716" i="2" s="1"/>
  <c r="I3717" i="2"/>
  <c r="AC3717" i="2" s="1"/>
  <c r="I3718" i="2"/>
  <c r="AC3718" i="2" s="1"/>
  <c r="I3719" i="2"/>
  <c r="AC3719" i="2" s="1"/>
  <c r="I3720" i="2"/>
  <c r="AC3720" i="2" s="1"/>
  <c r="I3721" i="2"/>
  <c r="AC3721" i="2" s="1"/>
  <c r="I3722" i="2"/>
  <c r="AC3722" i="2" s="1"/>
  <c r="I3723" i="2"/>
  <c r="AC3723" i="2" s="1"/>
  <c r="I3724" i="2"/>
  <c r="AC3724" i="2" s="1"/>
  <c r="I3725" i="2"/>
  <c r="AC3725" i="2" s="1"/>
  <c r="I3726" i="2"/>
  <c r="AC3726" i="2" s="1"/>
  <c r="I3727" i="2"/>
  <c r="AC3727" i="2" s="1"/>
  <c r="I3728" i="2"/>
  <c r="AC3728" i="2" s="1"/>
  <c r="I3729" i="2"/>
  <c r="AC3729" i="2" s="1"/>
  <c r="I3730" i="2"/>
  <c r="AC3730" i="2" s="1"/>
  <c r="I3731" i="2"/>
  <c r="AC3731" i="2" s="1"/>
  <c r="I3732" i="2"/>
  <c r="AC3732" i="2" s="1"/>
  <c r="I3733" i="2"/>
  <c r="AC3733" i="2" s="1"/>
  <c r="I3734" i="2"/>
  <c r="AC3734" i="2" s="1"/>
  <c r="I3735" i="2"/>
  <c r="AC3735" i="2" s="1"/>
  <c r="I3736" i="2"/>
  <c r="AC3736" i="2" s="1"/>
  <c r="I3737" i="2"/>
  <c r="AC3737" i="2" s="1"/>
  <c r="I3738" i="2"/>
  <c r="AC3738" i="2" s="1"/>
  <c r="I3739" i="2"/>
  <c r="AC3739" i="2" s="1"/>
  <c r="I3740" i="2"/>
  <c r="AC3740" i="2" s="1"/>
  <c r="I3741" i="2"/>
  <c r="AC3741" i="2" s="1"/>
  <c r="I3742" i="2"/>
  <c r="AC3742" i="2" s="1"/>
  <c r="I3743" i="2"/>
  <c r="AC3743" i="2" s="1"/>
  <c r="I3744" i="2"/>
  <c r="AC3744" i="2" s="1"/>
  <c r="I3745" i="2"/>
  <c r="AC3745" i="2" s="1"/>
  <c r="I3746" i="2"/>
  <c r="AC3746" i="2" s="1"/>
  <c r="I3747" i="2"/>
  <c r="AC3747" i="2" s="1"/>
  <c r="I3748" i="2"/>
  <c r="AC3748" i="2" s="1"/>
  <c r="I3749" i="2"/>
  <c r="AC3749" i="2" s="1"/>
  <c r="I3750" i="2"/>
  <c r="AC3750" i="2" s="1"/>
  <c r="I3751" i="2"/>
  <c r="AC3751" i="2" s="1"/>
  <c r="I3752" i="2"/>
  <c r="AC3752" i="2" s="1"/>
  <c r="I3753" i="2"/>
  <c r="AC3753" i="2" s="1"/>
  <c r="I3754" i="2"/>
  <c r="AC3754" i="2" s="1"/>
  <c r="I3755" i="2"/>
  <c r="AC3755" i="2" s="1"/>
  <c r="I3756" i="2"/>
  <c r="AC3756" i="2" s="1"/>
  <c r="I3757" i="2"/>
  <c r="AC3757" i="2" s="1"/>
  <c r="I3758" i="2"/>
  <c r="AC3758" i="2" s="1"/>
  <c r="I3759" i="2"/>
  <c r="AC3759" i="2" s="1"/>
  <c r="I3760" i="2"/>
  <c r="AC3760" i="2" s="1"/>
  <c r="I3761" i="2"/>
  <c r="AC3761" i="2" s="1"/>
  <c r="I3762" i="2"/>
  <c r="AC3762" i="2" s="1"/>
  <c r="I3763" i="2"/>
  <c r="AC3763" i="2" s="1"/>
  <c r="I3764" i="2"/>
  <c r="AC3764" i="2" s="1"/>
  <c r="I3765" i="2"/>
  <c r="AC3765" i="2" s="1"/>
  <c r="I3766" i="2"/>
  <c r="AC3766" i="2" s="1"/>
  <c r="I3767" i="2"/>
  <c r="AC3767" i="2" s="1"/>
  <c r="I3768" i="2"/>
  <c r="AC3768" i="2" s="1"/>
  <c r="I3769" i="2"/>
  <c r="AC3769" i="2" s="1"/>
  <c r="I3770" i="2"/>
  <c r="AC3770" i="2" s="1"/>
  <c r="I3771" i="2"/>
  <c r="AC3771" i="2" s="1"/>
  <c r="I3772" i="2"/>
  <c r="AC3772" i="2" s="1"/>
  <c r="I3773" i="2"/>
  <c r="AC3773" i="2" s="1"/>
  <c r="I3774" i="2"/>
  <c r="AC3774" i="2" s="1"/>
  <c r="I3775" i="2"/>
  <c r="AC3775" i="2" s="1"/>
  <c r="I3776" i="2"/>
  <c r="AC3776" i="2" s="1"/>
  <c r="I3777" i="2"/>
  <c r="AC3777" i="2" s="1"/>
  <c r="I3778" i="2"/>
  <c r="AC3778" i="2" s="1"/>
  <c r="I3779" i="2"/>
  <c r="AC3779" i="2" s="1"/>
  <c r="I3780" i="2"/>
  <c r="AC3780" i="2" s="1"/>
  <c r="I3781" i="2"/>
  <c r="AC3781" i="2" s="1"/>
  <c r="I3782" i="2"/>
  <c r="AC3782" i="2" s="1"/>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28" i="2"/>
  <c r="I329" i="2"/>
  <c r="I330" i="2"/>
  <c r="I331" i="2"/>
  <c r="I332" i="2"/>
  <c r="I333" i="2"/>
  <c r="I334" i="2"/>
  <c r="I335" i="2"/>
  <c r="I336" i="2"/>
  <c r="I337" i="2"/>
  <c r="I338" i="2"/>
  <c r="I339" i="2"/>
  <c r="I340" i="2"/>
  <c r="I341" i="2"/>
  <c r="I342" i="2"/>
  <c r="I343" i="2"/>
  <c r="I344" i="2"/>
  <c r="I345" i="2"/>
  <c r="I346" i="2"/>
  <c r="I347" i="2"/>
  <c r="I348" i="2"/>
  <c r="I349" i="2"/>
  <c r="I350" i="2"/>
  <c r="I351" i="2"/>
  <c r="I352" i="2"/>
  <c r="I353" i="2"/>
  <c r="I354" i="2"/>
  <c r="I355" i="2"/>
  <c r="I356" i="2"/>
  <c r="I357" i="2"/>
  <c r="I358" i="2"/>
  <c r="I359" i="2"/>
  <c r="I360" i="2"/>
  <c r="I361" i="2"/>
  <c r="I362" i="2"/>
  <c r="I363" i="2"/>
  <c r="I364" i="2"/>
  <c r="I365" i="2"/>
  <c r="I366" i="2"/>
  <c r="I367" i="2"/>
  <c r="I368" i="2"/>
  <c r="I369" i="2"/>
  <c r="I370" i="2"/>
  <c r="I371" i="2"/>
  <c r="I372" i="2"/>
  <c r="I373" i="2"/>
  <c r="I374" i="2"/>
  <c r="I375" i="2"/>
  <c r="I376" i="2"/>
  <c r="I377" i="2"/>
  <c r="I378" i="2"/>
  <c r="I379" i="2"/>
  <c r="I380" i="2"/>
  <c r="I381" i="2"/>
  <c r="I382" i="2"/>
  <c r="I383" i="2"/>
  <c r="I384" i="2"/>
  <c r="I385" i="2"/>
  <c r="I386" i="2"/>
  <c r="I387" i="2"/>
  <c r="I388" i="2"/>
  <c r="I389" i="2"/>
  <c r="I390" i="2"/>
  <c r="I391" i="2"/>
  <c r="I392" i="2"/>
  <c r="I393" i="2"/>
  <c r="I394" i="2"/>
  <c r="I395" i="2"/>
  <c r="I396" i="2"/>
  <c r="I397" i="2"/>
  <c r="I398" i="2"/>
  <c r="I399" i="2"/>
  <c r="I400" i="2"/>
  <c r="I401" i="2"/>
  <c r="I402" i="2"/>
  <c r="I403" i="2"/>
  <c r="I404" i="2"/>
  <c r="I405" i="2"/>
  <c r="I406" i="2"/>
  <c r="I407" i="2"/>
  <c r="I408" i="2"/>
  <c r="I409" i="2"/>
  <c r="I410" i="2"/>
  <c r="I411" i="2"/>
  <c r="I412" i="2"/>
  <c r="I413" i="2"/>
  <c r="I414" i="2"/>
  <c r="I415" i="2"/>
  <c r="I416" i="2"/>
  <c r="I417" i="2"/>
  <c r="I418" i="2"/>
  <c r="I419" i="2"/>
  <c r="I420" i="2"/>
  <c r="I421" i="2"/>
  <c r="I422" i="2"/>
  <c r="I423" i="2"/>
  <c r="I424" i="2"/>
  <c r="I425" i="2"/>
  <c r="I426" i="2"/>
  <c r="I427" i="2"/>
  <c r="I428" i="2"/>
  <c r="I429" i="2"/>
  <c r="I430" i="2"/>
  <c r="I431" i="2"/>
  <c r="I432" i="2"/>
  <c r="I433" i="2"/>
  <c r="I434" i="2"/>
  <c r="I435" i="2"/>
  <c r="I436" i="2"/>
  <c r="I437" i="2"/>
  <c r="I438" i="2"/>
  <c r="I439" i="2"/>
  <c r="I440" i="2"/>
  <c r="I441" i="2"/>
  <c r="I442" i="2"/>
  <c r="I443" i="2"/>
  <c r="I444" i="2"/>
  <c r="I445" i="2"/>
  <c r="I446" i="2"/>
  <c r="I447" i="2"/>
  <c r="I448" i="2"/>
  <c r="I449" i="2"/>
  <c r="I450" i="2"/>
  <c r="I451" i="2"/>
  <c r="I452" i="2"/>
  <c r="I453" i="2"/>
  <c r="I454" i="2"/>
  <c r="I455" i="2"/>
  <c r="I456" i="2"/>
  <c r="I457" i="2"/>
  <c r="I458" i="2"/>
  <c r="I459" i="2"/>
  <c r="I460" i="2"/>
  <c r="I461" i="2"/>
  <c r="I462" i="2"/>
  <c r="I463" i="2"/>
  <c r="I464" i="2"/>
  <c r="I465" i="2"/>
  <c r="I466" i="2"/>
  <c r="I467" i="2"/>
  <c r="I468" i="2"/>
  <c r="I469" i="2"/>
  <c r="I470" i="2"/>
  <c r="I471" i="2"/>
  <c r="I472" i="2"/>
  <c r="I473" i="2"/>
  <c r="I474" i="2"/>
  <c r="I475" i="2"/>
  <c r="I476" i="2"/>
  <c r="I477" i="2"/>
  <c r="I478" i="2"/>
  <c r="I479" i="2"/>
  <c r="I480" i="2"/>
  <c r="I481" i="2"/>
  <c r="I482" i="2"/>
  <c r="I483" i="2"/>
  <c r="I484" i="2"/>
  <c r="I485" i="2"/>
  <c r="I486" i="2"/>
  <c r="I487" i="2"/>
  <c r="I488" i="2"/>
  <c r="I489" i="2"/>
  <c r="I490" i="2"/>
  <c r="I491" i="2"/>
  <c r="I492" i="2"/>
  <c r="I493" i="2"/>
  <c r="I494" i="2"/>
  <c r="I495" i="2"/>
  <c r="I496" i="2"/>
  <c r="I497" i="2"/>
  <c r="I498" i="2"/>
  <c r="I499" i="2"/>
  <c r="I500" i="2"/>
  <c r="I501" i="2"/>
  <c r="I502" i="2"/>
  <c r="I503" i="2"/>
  <c r="I504" i="2"/>
  <c r="I505" i="2"/>
  <c r="I506" i="2"/>
  <c r="I507" i="2"/>
  <c r="I508" i="2"/>
  <c r="I509" i="2"/>
  <c r="I510" i="2"/>
  <c r="I511" i="2"/>
  <c r="I512" i="2"/>
  <c r="I513" i="2"/>
  <c r="I514" i="2"/>
  <c r="I515" i="2"/>
  <c r="I516" i="2"/>
  <c r="I517" i="2"/>
  <c r="I518" i="2"/>
  <c r="I519" i="2"/>
  <c r="I520" i="2"/>
  <c r="I521" i="2"/>
  <c r="I522" i="2"/>
  <c r="I523" i="2"/>
  <c r="I524" i="2"/>
  <c r="I525" i="2"/>
  <c r="I526" i="2"/>
  <c r="I527" i="2"/>
  <c r="I528" i="2"/>
  <c r="I529" i="2"/>
  <c r="I530" i="2"/>
  <c r="I531" i="2"/>
  <c r="I532" i="2"/>
  <c r="I533" i="2"/>
  <c r="I534" i="2"/>
  <c r="I535" i="2"/>
  <c r="I536" i="2"/>
  <c r="I537" i="2"/>
  <c r="I538" i="2"/>
  <c r="I539" i="2"/>
  <c r="I540" i="2"/>
  <c r="I541" i="2"/>
  <c r="I542" i="2"/>
  <c r="I543" i="2"/>
  <c r="I544" i="2"/>
  <c r="I545" i="2"/>
  <c r="I546" i="2"/>
  <c r="I547" i="2"/>
  <c r="I548" i="2"/>
  <c r="I549" i="2"/>
  <c r="I550" i="2"/>
  <c r="I551" i="2"/>
  <c r="I552" i="2"/>
  <c r="I553" i="2"/>
  <c r="I554" i="2"/>
  <c r="I555" i="2"/>
  <c r="I556" i="2"/>
  <c r="I557" i="2"/>
  <c r="I558" i="2"/>
  <c r="I559" i="2"/>
  <c r="I560" i="2"/>
  <c r="I561" i="2"/>
  <c r="I562" i="2"/>
  <c r="I563" i="2"/>
  <c r="I564" i="2"/>
  <c r="I565" i="2"/>
  <c r="I566" i="2"/>
  <c r="I567" i="2"/>
  <c r="I568" i="2"/>
  <c r="I569" i="2"/>
  <c r="I570" i="2"/>
  <c r="I571" i="2"/>
  <c r="I572" i="2"/>
  <c r="I573" i="2"/>
  <c r="I574" i="2"/>
  <c r="I575" i="2"/>
  <c r="I576" i="2"/>
  <c r="I577" i="2"/>
  <c r="I578" i="2"/>
  <c r="I579" i="2"/>
  <c r="I580" i="2"/>
  <c r="I581" i="2"/>
  <c r="I582" i="2"/>
  <c r="I583" i="2"/>
  <c r="I584" i="2"/>
  <c r="I585" i="2"/>
  <c r="I586" i="2"/>
  <c r="I587" i="2"/>
  <c r="I588" i="2"/>
  <c r="I589" i="2"/>
  <c r="I590" i="2"/>
  <c r="I591" i="2"/>
  <c r="I592" i="2"/>
  <c r="I593" i="2"/>
  <c r="I594" i="2"/>
  <c r="I595" i="2"/>
  <c r="I596" i="2"/>
  <c r="I597" i="2"/>
  <c r="I598" i="2"/>
  <c r="I599" i="2"/>
  <c r="I600" i="2"/>
  <c r="I601" i="2"/>
  <c r="I602" i="2"/>
  <c r="I603" i="2"/>
  <c r="I604" i="2"/>
  <c r="I605" i="2"/>
  <c r="I606" i="2"/>
  <c r="I607" i="2"/>
  <c r="I608" i="2"/>
  <c r="I609" i="2"/>
  <c r="I610" i="2"/>
  <c r="I611" i="2"/>
  <c r="I612" i="2"/>
  <c r="I613" i="2"/>
  <c r="I614" i="2"/>
  <c r="I615" i="2"/>
  <c r="I616" i="2"/>
  <c r="I617" i="2"/>
  <c r="I618" i="2"/>
  <c r="I619" i="2"/>
  <c r="I620" i="2"/>
  <c r="I621" i="2"/>
  <c r="I622" i="2"/>
  <c r="I623" i="2"/>
  <c r="I624" i="2"/>
  <c r="I625" i="2"/>
  <c r="I626" i="2"/>
  <c r="I627" i="2"/>
  <c r="I628" i="2"/>
  <c r="I629" i="2"/>
  <c r="I630" i="2"/>
  <c r="I631" i="2"/>
  <c r="I632" i="2"/>
  <c r="I633" i="2"/>
  <c r="I634" i="2"/>
  <c r="I635" i="2"/>
  <c r="I636" i="2"/>
  <c r="I637" i="2"/>
  <c r="I638" i="2"/>
  <c r="I639" i="2"/>
  <c r="I640" i="2"/>
  <c r="I641" i="2"/>
  <c r="I642" i="2"/>
  <c r="I643" i="2"/>
  <c r="I644" i="2"/>
  <c r="I645" i="2"/>
  <c r="I646" i="2"/>
  <c r="I647" i="2"/>
  <c r="I648" i="2"/>
  <c r="I649" i="2"/>
  <c r="I650" i="2"/>
  <c r="I651" i="2"/>
  <c r="I652" i="2"/>
  <c r="I653" i="2"/>
  <c r="I654" i="2"/>
  <c r="I655" i="2"/>
  <c r="I656" i="2"/>
  <c r="I657" i="2"/>
  <c r="I658" i="2"/>
  <c r="I659" i="2"/>
  <c r="I660" i="2"/>
  <c r="I661" i="2"/>
  <c r="I662" i="2"/>
  <c r="I663" i="2"/>
  <c r="I664" i="2"/>
  <c r="I665" i="2"/>
  <c r="I666" i="2"/>
  <c r="I667" i="2"/>
  <c r="I668" i="2"/>
  <c r="I669" i="2"/>
  <c r="I670" i="2"/>
  <c r="I671" i="2"/>
  <c r="I672" i="2"/>
  <c r="I673" i="2"/>
  <c r="I674" i="2"/>
  <c r="I675" i="2"/>
  <c r="I676" i="2"/>
  <c r="I677" i="2"/>
  <c r="I678" i="2"/>
  <c r="I679" i="2"/>
  <c r="I680" i="2"/>
  <c r="I681" i="2"/>
  <c r="I682" i="2"/>
  <c r="I683" i="2"/>
  <c r="I684" i="2"/>
  <c r="I685" i="2"/>
  <c r="I686" i="2"/>
  <c r="I687" i="2"/>
  <c r="I688" i="2"/>
  <c r="I689" i="2"/>
  <c r="I690" i="2"/>
  <c r="I691" i="2"/>
  <c r="I692" i="2"/>
  <c r="I693" i="2"/>
  <c r="I694" i="2"/>
  <c r="I695" i="2"/>
  <c r="I696" i="2"/>
  <c r="I697" i="2"/>
  <c r="I698" i="2"/>
  <c r="I699" i="2"/>
  <c r="I700" i="2"/>
  <c r="I701" i="2"/>
  <c r="I702" i="2"/>
  <c r="I703" i="2"/>
  <c r="I704" i="2"/>
  <c r="I705" i="2"/>
  <c r="I706" i="2"/>
  <c r="I707" i="2"/>
  <c r="I708" i="2"/>
  <c r="I709" i="2"/>
  <c r="I710" i="2"/>
  <c r="I711" i="2"/>
  <c r="I712" i="2"/>
  <c r="I713" i="2"/>
  <c r="I714" i="2"/>
  <c r="I715" i="2"/>
  <c r="I716" i="2"/>
  <c r="I717" i="2"/>
  <c r="I718" i="2"/>
  <c r="I719" i="2"/>
  <c r="I720" i="2"/>
  <c r="I721" i="2"/>
  <c r="I722" i="2"/>
  <c r="I723" i="2"/>
  <c r="I724" i="2"/>
  <c r="I725" i="2"/>
  <c r="I726" i="2"/>
  <c r="I727" i="2"/>
  <c r="I728" i="2"/>
  <c r="I729" i="2"/>
  <c r="I730" i="2"/>
  <c r="I731" i="2"/>
  <c r="I732" i="2"/>
  <c r="I733" i="2"/>
  <c r="I734" i="2"/>
  <c r="I735" i="2"/>
  <c r="I736" i="2"/>
  <c r="I737" i="2"/>
  <c r="I738" i="2"/>
  <c r="I739" i="2"/>
  <c r="I740" i="2"/>
  <c r="I741" i="2"/>
  <c r="I742" i="2"/>
  <c r="I743" i="2"/>
  <c r="I744" i="2"/>
  <c r="I745" i="2"/>
  <c r="I746" i="2"/>
  <c r="I747" i="2"/>
  <c r="I748" i="2"/>
  <c r="I749" i="2"/>
  <c r="I750" i="2"/>
  <c r="I751" i="2"/>
  <c r="I752" i="2"/>
  <c r="I753" i="2"/>
  <c r="I754" i="2"/>
  <c r="I755" i="2"/>
  <c r="I756" i="2"/>
  <c r="I757" i="2"/>
  <c r="I758" i="2"/>
  <c r="I759" i="2"/>
  <c r="I760" i="2"/>
  <c r="I761" i="2"/>
  <c r="I762" i="2"/>
  <c r="I763" i="2"/>
  <c r="I764" i="2"/>
  <c r="I765" i="2"/>
  <c r="I766" i="2"/>
  <c r="I767" i="2"/>
  <c r="I768" i="2"/>
  <c r="I769" i="2"/>
  <c r="I770" i="2"/>
  <c r="I771" i="2"/>
  <c r="I772" i="2"/>
  <c r="I773" i="2"/>
  <c r="I774" i="2"/>
  <c r="I775" i="2"/>
  <c r="I776" i="2"/>
  <c r="I777" i="2"/>
  <c r="I778" i="2"/>
  <c r="I779" i="2"/>
  <c r="I780" i="2"/>
  <c r="I781" i="2"/>
  <c r="I782" i="2"/>
  <c r="I783" i="2"/>
  <c r="I784" i="2"/>
  <c r="I785" i="2"/>
  <c r="I786" i="2"/>
  <c r="I787" i="2"/>
  <c r="I788" i="2"/>
  <c r="I789" i="2"/>
  <c r="I790" i="2"/>
  <c r="I791" i="2"/>
  <c r="I792" i="2"/>
  <c r="I793" i="2"/>
  <c r="I794" i="2"/>
  <c r="I795" i="2"/>
  <c r="I796" i="2"/>
  <c r="I797" i="2"/>
  <c r="I798" i="2"/>
  <c r="I799" i="2"/>
  <c r="I800" i="2"/>
  <c r="I801" i="2"/>
  <c r="I802" i="2"/>
  <c r="I803" i="2"/>
  <c r="I804" i="2"/>
  <c r="I805" i="2"/>
  <c r="I806" i="2"/>
  <c r="I807" i="2"/>
  <c r="I808" i="2"/>
  <c r="I809" i="2"/>
  <c r="I810" i="2"/>
  <c r="I811" i="2"/>
  <c r="I812" i="2"/>
  <c r="I813" i="2"/>
  <c r="I814" i="2"/>
  <c r="I815" i="2"/>
  <c r="I816" i="2"/>
  <c r="I817" i="2"/>
  <c r="I818" i="2"/>
  <c r="I819" i="2"/>
  <c r="I820" i="2"/>
  <c r="I821" i="2"/>
  <c r="I822" i="2"/>
  <c r="I823" i="2"/>
  <c r="I824" i="2"/>
  <c r="I825" i="2"/>
  <c r="I826" i="2"/>
  <c r="I827" i="2"/>
  <c r="I828" i="2"/>
  <c r="I829" i="2"/>
  <c r="I830" i="2"/>
  <c r="I831" i="2"/>
  <c r="I832" i="2"/>
  <c r="I833" i="2"/>
  <c r="I834" i="2"/>
  <c r="I835" i="2"/>
  <c r="I836" i="2"/>
  <c r="I837" i="2"/>
  <c r="I838" i="2"/>
  <c r="I839" i="2"/>
  <c r="I840" i="2"/>
  <c r="I841" i="2"/>
  <c r="I842" i="2"/>
  <c r="I843" i="2"/>
  <c r="I844" i="2"/>
  <c r="I845" i="2"/>
  <c r="I846" i="2"/>
  <c r="I847" i="2"/>
  <c r="I848" i="2"/>
  <c r="I849" i="2"/>
  <c r="I850" i="2"/>
  <c r="I851" i="2"/>
  <c r="I852" i="2"/>
  <c r="I853" i="2"/>
  <c r="I854" i="2"/>
  <c r="I855" i="2"/>
  <c r="I856" i="2"/>
  <c r="I857" i="2"/>
  <c r="I858" i="2"/>
  <c r="I859" i="2"/>
  <c r="I860" i="2"/>
  <c r="I861" i="2"/>
  <c r="I862" i="2"/>
  <c r="I863" i="2"/>
  <c r="I864" i="2"/>
  <c r="I865" i="2"/>
  <c r="I866" i="2"/>
  <c r="I867" i="2"/>
  <c r="I868" i="2"/>
  <c r="I869" i="2"/>
  <c r="I870" i="2"/>
  <c r="I871" i="2"/>
  <c r="I872" i="2"/>
  <c r="I873" i="2"/>
  <c r="I874" i="2"/>
  <c r="I875" i="2"/>
  <c r="I876" i="2"/>
  <c r="I877" i="2"/>
  <c r="I878" i="2"/>
  <c r="I879" i="2"/>
  <c r="I880" i="2"/>
  <c r="I881" i="2"/>
  <c r="I882" i="2"/>
  <c r="I883" i="2"/>
  <c r="I884" i="2"/>
  <c r="I885" i="2"/>
  <c r="I886" i="2"/>
  <c r="I887" i="2"/>
  <c r="I888" i="2"/>
  <c r="I889" i="2"/>
  <c r="I890" i="2"/>
  <c r="I891" i="2"/>
  <c r="I892" i="2"/>
  <c r="I893" i="2"/>
  <c r="I894" i="2"/>
  <c r="I895" i="2"/>
  <c r="I896" i="2"/>
  <c r="I897" i="2"/>
  <c r="I898" i="2"/>
  <c r="I899" i="2"/>
  <c r="I900" i="2"/>
  <c r="I901" i="2"/>
  <c r="I902" i="2"/>
  <c r="I903" i="2"/>
  <c r="I904" i="2"/>
  <c r="I905" i="2"/>
  <c r="I906" i="2"/>
  <c r="I907" i="2"/>
  <c r="I908" i="2"/>
  <c r="I909" i="2"/>
  <c r="I910" i="2"/>
  <c r="I911" i="2"/>
  <c r="I912" i="2"/>
  <c r="I913" i="2"/>
  <c r="I914" i="2"/>
  <c r="I915" i="2"/>
  <c r="I916" i="2"/>
  <c r="I917" i="2"/>
  <c r="I918" i="2"/>
  <c r="I919" i="2"/>
  <c r="I920" i="2"/>
  <c r="I921" i="2"/>
  <c r="I922" i="2"/>
  <c r="I923" i="2"/>
  <c r="I924" i="2"/>
  <c r="I925" i="2"/>
  <c r="I926" i="2"/>
  <c r="I927" i="2"/>
  <c r="I928" i="2"/>
  <c r="I929" i="2"/>
  <c r="I930" i="2"/>
  <c r="I931" i="2"/>
  <c r="I932" i="2"/>
  <c r="I933" i="2"/>
  <c r="I934" i="2"/>
  <c r="I935" i="2"/>
  <c r="I936" i="2"/>
  <c r="I937" i="2"/>
  <c r="I938" i="2"/>
  <c r="I939" i="2"/>
  <c r="I940" i="2"/>
  <c r="I941" i="2"/>
  <c r="I942" i="2"/>
  <c r="I943" i="2"/>
  <c r="I944" i="2"/>
  <c r="I945" i="2"/>
  <c r="I946" i="2"/>
  <c r="I947" i="2"/>
  <c r="I948" i="2"/>
  <c r="I949" i="2"/>
  <c r="I950" i="2"/>
  <c r="I951" i="2"/>
  <c r="I952" i="2"/>
  <c r="I953" i="2"/>
  <c r="I954" i="2"/>
  <c r="I955" i="2"/>
  <c r="I956" i="2"/>
  <c r="I957" i="2"/>
  <c r="I958" i="2"/>
  <c r="I959" i="2"/>
  <c r="I960" i="2"/>
  <c r="I961" i="2"/>
  <c r="I962" i="2"/>
  <c r="I963" i="2"/>
  <c r="I964" i="2"/>
  <c r="I965" i="2"/>
  <c r="I966" i="2"/>
  <c r="I967" i="2"/>
  <c r="I968" i="2"/>
  <c r="I969" i="2"/>
  <c r="I970" i="2"/>
  <c r="I971" i="2"/>
  <c r="I972" i="2"/>
  <c r="I973" i="2"/>
  <c r="I974" i="2"/>
  <c r="I975" i="2"/>
  <c r="I976" i="2"/>
  <c r="I977" i="2"/>
  <c r="I978" i="2"/>
  <c r="I979" i="2"/>
  <c r="I980" i="2"/>
  <c r="I981" i="2"/>
  <c r="I982" i="2"/>
  <c r="I983" i="2"/>
  <c r="I984" i="2"/>
  <c r="I985" i="2"/>
  <c r="I986" i="2"/>
  <c r="I987" i="2"/>
  <c r="I988" i="2"/>
  <c r="I989" i="2"/>
  <c r="I990" i="2"/>
  <c r="I991" i="2"/>
  <c r="I992" i="2"/>
  <c r="I993" i="2"/>
  <c r="I994" i="2"/>
  <c r="I995" i="2"/>
  <c r="I996" i="2"/>
  <c r="I997" i="2"/>
  <c r="I998" i="2"/>
  <c r="I999" i="2"/>
  <c r="I1000" i="2"/>
  <c r="I1001" i="2"/>
  <c r="I1002" i="2"/>
  <c r="I1003" i="2"/>
  <c r="I1004" i="2"/>
  <c r="I1005" i="2"/>
  <c r="I1006" i="2"/>
  <c r="I1007" i="2"/>
  <c r="I1008" i="2"/>
  <c r="I1009" i="2"/>
  <c r="I1010" i="2"/>
  <c r="I1011" i="2"/>
  <c r="I1012" i="2"/>
  <c r="I1013" i="2"/>
  <c r="I1014" i="2"/>
  <c r="I1015" i="2"/>
  <c r="I1016" i="2"/>
  <c r="I1017" i="2"/>
  <c r="I1018" i="2"/>
  <c r="I1019" i="2"/>
  <c r="I1020" i="2"/>
  <c r="I1021" i="2"/>
  <c r="I1022" i="2"/>
  <c r="I1023" i="2"/>
  <c r="I1024" i="2"/>
  <c r="I1025" i="2"/>
  <c r="I1026" i="2"/>
  <c r="I1027" i="2"/>
  <c r="I1028" i="2"/>
  <c r="I1029" i="2"/>
  <c r="I1030" i="2"/>
  <c r="I1031" i="2"/>
  <c r="I1032" i="2"/>
  <c r="I1033" i="2"/>
  <c r="I1034" i="2"/>
  <c r="I1035" i="2"/>
  <c r="I1036" i="2"/>
  <c r="I1037" i="2"/>
  <c r="I1038" i="2"/>
  <c r="I1039" i="2"/>
  <c r="I1040" i="2"/>
  <c r="I1041" i="2"/>
  <c r="I1042" i="2"/>
  <c r="I1043" i="2"/>
  <c r="I1044" i="2"/>
  <c r="I1045" i="2"/>
  <c r="I1046" i="2"/>
  <c r="I1047" i="2"/>
  <c r="I1048" i="2"/>
  <c r="I1049" i="2"/>
  <c r="I1050" i="2"/>
  <c r="I1051" i="2"/>
  <c r="I1052" i="2"/>
  <c r="I1053" i="2"/>
  <c r="I1054" i="2"/>
  <c r="I1055" i="2"/>
  <c r="I1056" i="2"/>
  <c r="I1057" i="2"/>
  <c r="I1058" i="2"/>
  <c r="I1059" i="2"/>
  <c r="I1060" i="2"/>
  <c r="I1061" i="2"/>
  <c r="I1062" i="2"/>
  <c r="I1063" i="2"/>
  <c r="I1064" i="2"/>
  <c r="I1065" i="2"/>
  <c r="I1066" i="2"/>
  <c r="I1067" i="2"/>
  <c r="I1068" i="2"/>
  <c r="I1069" i="2"/>
  <c r="I1070" i="2"/>
  <c r="I1071" i="2"/>
  <c r="I1072" i="2"/>
  <c r="I1073" i="2"/>
  <c r="I1074" i="2"/>
  <c r="I1075" i="2"/>
  <c r="I1076" i="2"/>
  <c r="I1077" i="2"/>
  <c r="I1078" i="2"/>
  <c r="I1079" i="2"/>
  <c r="I1080" i="2"/>
  <c r="I1081" i="2"/>
  <c r="I1082" i="2"/>
  <c r="I1083" i="2"/>
  <c r="I1084" i="2"/>
  <c r="I1085" i="2"/>
  <c r="I1086" i="2"/>
  <c r="I1087" i="2"/>
  <c r="I1088" i="2"/>
  <c r="I1089" i="2"/>
  <c r="I1090" i="2"/>
  <c r="I1091" i="2"/>
  <c r="I1092" i="2"/>
  <c r="I1093" i="2"/>
  <c r="I1094" i="2"/>
  <c r="I1095" i="2"/>
  <c r="I1096" i="2"/>
  <c r="I1097" i="2"/>
  <c r="I1098" i="2"/>
  <c r="I1099" i="2"/>
  <c r="I1100" i="2"/>
  <c r="I1101" i="2"/>
  <c r="I1102" i="2"/>
  <c r="I1103" i="2"/>
  <c r="I1104" i="2"/>
  <c r="I1105" i="2"/>
  <c r="I1106" i="2"/>
  <c r="I1107" i="2"/>
  <c r="I1108" i="2"/>
  <c r="I1109" i="2"/>
  <c r="I1110" i="2"/>
  <c r="I1111" i="2"/>
  <c r="I1112" i="2"/>
  <c r="I1113" i="2"/>
  <c r="I1114" i="2"/>
  <c r="I1115" i="2"/>
  <c r="I1116" i="2"/>
  <c r="I1117" i="2"/>
  <c r="I1118" i="2"/>
  <c r="I1119" i="2"/>
  <c r="I1120" i="2"/>
  <c r="I1121" i="2"/>
  <c r="I1122" i="2"/>
  <c r="I1123" i="2"/>
  <c r="I1124" i="2"/>
  <c r="I1125" i="2"/>
  <c r="I1126" i="2"/>
  <c r="I1127" i="2"/>
  <c r="I1128" i="2"/>
  <c r="I1129" i="2"/>
  <c r="I1130" i="2"/>
  <c r="I1131" i="2"/>
  <c r="I1132" i="2"/>
  <c r="I1133" i="2"/>
  <c r="I1134" i="2"/>
  <c r="I1135" i="2"/>
  <c r="I1136" i="2"/>
  <c r="I1137" i="2"/>
  <c r="I1138" i="2"/>
  <c r="I1139" i="2"/>
  <c r="I1140" i="2"/>
  <c r="I1141" i="2"/>
  <c r="I1142" i="2"/>
  <c r="I1143" i="2"/>
  <c r="I1144" i="2"/>
  <c r="I1145" i="2"/>
  <c r="I1146" i="2"/>
  <c r="I1147" i="2"/>
  <c r="I1148" i="2"/>
  <c r="I1149" i="2"/>
  <c r="I1150" i="2"/>
  <c r="I1151" i="2"/>
  <c r="I1152" i="2"/>
  <c r="I1153" i="2"/>
  <c r="I1154" i="2"/>
  <c r="I1155" i="2"/>
  <c r="I1156" i="2"/>
  <c r="I1157" i="2"/>
  <c r="I1158" i="2"/>
  <c r="I1159" i="2"/>
  <c r="I1160" i="2"/>
  <c r="I1161" i="2"/>
  <c r="I1162" i="2"/>
  <c r="I1163" i="2"/>
  <c r="I1164" i="2"/>
  <c r="I1165" i="2"/>
  <c r="I1166" i="2"/>
  <c r="I1167" i="2"/>
  <c r="I1168" i="2"/>
  <c r="I1169" i="2"/>
  <c r="I1170" i="2"/>
  <c r="I1171" i="2"/>
  <c r="I1172" i="2"/>
  <c r="I1173" i="2"/>
  <c r="I1174" i="2"/>
  <c r="I1175" i="2"/>
  <c r="I1176" i="2"/>
  <c r="I1177" i="2"/>
  <c r="I1178" i="2"/>
  <c r="I1179" i="2"/>
  <c r="I1180" i="2"/>
  <c r="I1181" i="2"/>
  <c r="I1182" i="2"/>
  <c r="I1183" i="2"/>
  <c r="I1184" i="2"/>
  <c r="I1185" i="2"/>
  <c r="I1186" i="2"/>
  <c r="I1187" i="2"/>
  <c r="I1188" i="2"/>
  <c r="I1189" i="2"/>
  <c r="I1190" i="2"/>
  <c r="I1191" i="2"/>
  <c r="I1192" i="2"/>
  <c r="I1193" i="2"/>
  <c r="I1194" i="2"/>
  <c r="I1195" i="2"/>
  <c r="I1196" i="2"/>
  <c r="I1197" i="2"/>
  <c r="I1198" i="2"/>
  <c r="I1199" i="2"/>
  <c r="I1200" i="2"/>
  <c r="I1201" i="2"/>
  <c r="I1202" i="2"/>
  <c r="I1203" i="2"/>
  <c r="I1204" i="2"/>
  <c r="I1205" i="2"/>
  <c r="I1206" i="2"/>
  <c r="I1207" i="2"/>
  <c r="I1208" i="2"/>
  <c r="I1209" i="2"/>
  <c r="I1210" i="2"/>
  <c r="I1211" i="2"/>
  <c r="I1212" i="2"/>
  <c r="I1213" i="2"/>
  <c r="I1214" i="2"/>
  <c r="I1215" i="2"/>
  <c r="I1216" i="2"/>
  <c r="I1217" i="2"/>
  <c r="I1218" i="2"/>
  <c r="I1219" i="2"/>
  <c r="I1220" i="2"/>
  <c r="I1221" i="2"/>
  <c r="I1222" i="2"/>
  <c r="I1223" i="2"/>
  <c r="I1224" i="2"/>
  <c r="I1225" i="2"/>
  <c r="I1226" i="2"/>
  <c r="I1227" i="2"/>
  <c r="I1228" i="2"/>
  <c r="I1229" i="2"/>
  <c r="I1230" i="2"/>
  <c r="I1231" i="2"/>
  <c r="I1232" i="2"/>
  <c r="I1233" i="2"/>
  <c r="I1234" i="2"/>
  <c r="I1235" i="2"/>
  <c r="I1236" i="2"/>
  <c r="I1237" i="2"/>
  <c r="I1238" i="2"/>
  <c r="I1239" i="2"/>
  <c r="I1240" i="2"/>
  <c r="I1241" i="2"/>
  <c r="I1242" i="2"/>
  <c r="I1243" i="2"/>
  <c r="I1244" i="2"/>
  <c r="I1245" i="2"/>
  <c r="I1246" i="2"/>
  <c r="I1247" i="2"/>
  <c r="I1248" i="2"/>
  <c r="I1249" i="2"/>
  <c r="I1250" i="2"/>
  <c r="I1251" i="2"/>
  <c r="I1252" i="2"/>
  <c r="I1253" i="2"/>
  <c r="I1254" i="2"/>
  <c r="I1255" i="2"/>
  <c r="I1256" i="2"/>
  <c r="I1257" i="2"/>
  <c r="I1258" i="2"/>
  <c r="I1259" i="2"/>
  <c r="I1260" i="2"/>
  <c r="I1261" i="2"/>
  <c r="I1262" i="2"/>
  <c r="I1263" i="2"/>
  <c r="I1264" i="2"/>
  <c r="I1265" i="2"/>
  <c r="I1266" i="2"/>
  <c r="I1267" i="2"/>
  <c r="I1268" i="2"/>
  <c r="I1269" i="2"/>
  <c r="I1270" i="2"/>
  <c r="I1271" i="2"/>
  <c r="I1272" i="2"/>
  <c r="I1273" i="2"/>
  <c r="I1274" i="2"/>
  <c r="I1275" i="2"/>
  <c r="I1276" i="2"/>
  <c r="I1277" i="2"/>
  <c r="I1278" i="2"/>
  <c r="I1279" i="2"/>
  <c r="I1280" i="2"/>
  <c r="I1281" i="2"/>
  <c r="I1282" i="2"/>
  <c r="I1283" i="2"/>
  <c r="I1284" i="2"/>
  <c r="I1285" i="2"/>
  <c r="I1286" i="2"/>
  <c r="I1287" i="2"/>
  <c r="I1288" i="2"/>
  <c r="I1289" i="2"/>
  <c r="I1290" i="2"/>
  <c r="I1291" i="2"/>
  <c r="I1292" i="2"/>
  <c r="I1293" i="2"/>
  <c r="I1294" i="2"/>
  <c r="I1295" i="2"/>
  <c r="I1296" i="2"/>
  <c r="I1297" i="2"/>
  <c r="I1298" i="2"/>
  <c r="I1299" i="2"/>
  <c r="I1300" i="2"/>
  <c r="I1301" i="2"/>
  <c r="I1302" i="2"/>
  <c r="I1303" i="2"/>
  <c r="I1304" i="2"/>
  <c r="I1305" i="2"/>
  <c r="I1306" i="2"/>
  <c r="I1307" i="2"/>
  <c r="I1308" i="2"/>
  <c r="I1309" i="2"/>
  <c r="I1310" i="2"/>
  <c r="I1311" i="2"/>
  <c r="I1312" i="2"/>
  <c r="I1313" i="2"/>
  <c r="I1314" i="2"/>
  <c r="I1315" i="2"/>
  <c r="I1316" i="2"/>
  <c r="I1317" i="2"/>
  <c r="I1318" i="2"/>
  <c r="I1319" i="2"/>
  <c r="I1320" i="2"/>
  <c r="I1321" i="2"/>
  <c r="I1322" i="2"/>
  <c r="I1323" i="2"/>
  <c r="I1324" i="2"/>
  <c r="I1325" i="2"/>
  <c r="I1326" i="2"/>
  <c r="I1327" i="2"/>
  <c r="I1328" i="2"/>
  <c r="I1329" i="2"/>
  <c r="I1330" i="2"/>
  <c r="I1331" i="2"/>
  <c r="I1332" i="2"/>
  <c r="I1333" i="2"/>
  <c r="I1334" i="2"/>
  <c r="I1335" i="2"/>
  <c r="I1336" i="2"/>
  <c r="I1337" i="2"/>
  <c r="I1338" i="2"/>
  <c r="I1339" i="2"/>
  <c r="I1340" i="2"/>
  <c r="I1341" i="2"/>
  <c r="I1342" i="2"/>
  <c r="I1343" i="2"/>
  <c r="I1344" i="2"/>
  <c r="I1345" i="2"/>
  <c r="I1346" i="2"/>
  <c r="I1347" i="2"/>
  <c r="I1348" i="2"/>
  <c r="I1349" i="2"/>
  <c r="I1350" i="2"/>
  <c r="I1351" i="2"/>
  <c r="I1352" i="2"/>
  <c r="I1353" i="2"/>
  <c r="I1354" i="2"/>
  <c r="I1355" i="2"/>
  <c r="I1356" i="2"/>
  <c r="I1357" i="2"/>
  <c r="I1358" i="2"/>
  <c r="I1359" i="2"/>
  <c r="I1360" i="2"/>
  <c r="I1361" i="2"/>
  <c r="I1362" i="2"/>
  <c r="I1363" i="2"/>
  <c r="I1364" i="2"/>
  <c r="I1365" i="2"/>
  <c r="I1366" i="2"/>
  <c r="I1367" i="2"/>
  <c r="I1368" i="2"/>
  <c r="I1369" i="2"/>
  <c r="I1370" i="2"/>
  <c r="I1371" i="2"/>
  <c r="I1372" i="2"/>
  <c r="I1373" i="2"/>
  <c r="I1374" i="2"/>
  <c r="I1375" i="2"/>
  <c r="I1376" i="2"/>
  <c r="I1377" i="2"/>
  <c r="I1378" i="2"/>
  <c r="I1379" i="2"/>
  <c r="I1380" i="2"/>
  <c r="I1381" i="2"/>
  <c r="I1382" i="2"/>
  <c r="I1383" i="2"/>
  <c r="I1384" i="2"/>
  <c r="I1385" i="2"/>
  <c r="I1386" i="2"/>
  <c r="I1387" i="2"/>
  <c r="I1388" i="2"/>
  <c r="I1389" i="2"/>
  <c r="I1390" i="2"/>
  <c r="I1391" i="2"/>
  <c r="I1392" i="2"/>
  <c r="I1393" i="2"/>
  <c r="I1394" i="2"/>
  <c r="I1395" i="2"/>
  <c r="I1396" i="2"/>
  <c r="I1397" i="2"/>
  <c r="I1398" i="2"/>
  <c r="I1399" i="2"/>
  <c r="I1400" i="2"/>
  <c r="I1401" i="2"/>
  <c r="I1402" i="2"/>
  <c r="I1403" i="2"/>
  <c r="I1404" i="2"/>
  <c r="I1405" i="2"/>
  <c r="I1406" i="2"/>
  <c r="I1407" i="2"/>
  <c r="I1408" i="2"/>
  <c r="I1409" i="2"/>
  <c r="I1410" i="2"/>
  <c r="I1411" i="2"/>
  <c r="I1412" i="2"/>
  <c r="I1413" i="2"/>
  <c r="I1414" i="2"/>
  <c r="I1415" i="2"/>
  <c r="I1416" i="2"/>
  <c r="I1417" i="2"/>
  <c r="I1418" i="2"/>
  <c r="I1419" i="2"/>
  <c r="I1420" i="2"/>
  <c r="I1421" i="2"/>
  <c r="I1422" i="2"/>
  <c r="I1423" i="2"/>
  <c r="I1424" i="2"/>
  <c r="I1425" i="2"/>
  <c r="I1426" i="2"/>
  <c r="I1427" i="2"/>
  <c r="I1428" i="2"/>
  <c r="I1429" i="2"/>
  <c r="I1430" i="2"/>
  <c r="I1431" i="2"/>
  <c r="I1432" i="2"/>
  <c r="I1433" i="2"/>
  <c r="I1434" i="2"/>
  <c r="I1435" i="2"/>
  <c r="I1436" i="2"/>
  <c r="I1437" i="2"/>
  <c r="I1438" i="2"/>
  <c r="I1439" i="2"/>
  <c r="I1440" i="2"/>
  <c r="I1441" i="2"/>
  <c r="I1442" i="2"/>
  <c r="I1443" i="2"/>
  <c r="I1444" i="2"/>
  <c r="I1445" i="2"/>
  <c r="I1446" i="2"/>
  <c r="I1447" i="2"/>
  <c r="I1448" i="2"/>
  <c r="I1449" i="2"/>
  <c r="I1450" i="2"/>
  <c r="I1451" i="2"/>
  <c r="I1452" i="2"/>
  <c r="I1453" i="2"/>
  <c r="I1454" i="2"/>
  <c r="I1455" i="2"/>
  <c r="I1456" i="2"/>
  <c r="I1457" i="2"/>
  <c r="I1458" i="2"/>
  <c r="I1459" i="2"/>
  <c r="I1460" i="2"/>
  <c r="I1461" i="2"/>
  <c r="I1462" i="2"/>
  <c r="I1463" i="2"/>
  <c r="I1464" i="2"/>
  <c r="I1465" i="2"/>
  <c r="I1466" i="2"/>
  <c r="I1467" i="2"/>
  <c r="I1468" i="2"/>
  <c r="I1469" i="2"/>
  <c r="I1470" i="2"/>
  <c r="I1471" i="2"/>
  <c r="I1472" i="2"/>
  <c r="I1473" i="2"/>
  <c r="I1474" i="2"/>
  <c r="I1475" i="2"/>
  <c r="I1476" i="2"/>
  <c r="I1477" i="2"/>
  <c r="I1478" i="2"/>
  <c r="I1479" i="2"/>
  <c r="I1480" i="2"/>
  <c r="I1481" i="2"/>
  <c r="I1482" i="2"/>
  <c r="I1483" i="2"/>
  <c r="I1484" i="2"/>
  <c r="I1485" i="2"/>
  <c r="I1486" i="2"/>
  <c r="I1487" i="2"/>
  <c r="I1488" i="2"/>
  <c r="I1489" i="2"/>
  <c r="I1490" i="2"/>
  <c r="I1491" i="2"/>
  <c r="I1492" i="2"/>
  <c r="I1493" i="2"/>
  <c r="I1494" i="2"/>
  <c r="I1495" i="2"/>
  <c r="I1496" i="2"/>
  <c r="I1497" i="2"/>
  <c r="I1498" i="2"/>
  <c r="I1499" i="2"/>
  <c r="I1500" i="2"/>
  <c r="I1501" i="2"/>
  <c r="I1502" i="2"/>
  <c r="I1503" i="2"/>
  <c r="I1504" i="2"/>
  <c r="I1505" i="2"/>
  <c r="I1506" i="2"/>
  <c r="I1507" i="2"/>
  <c r="I1508" i="2"/>
  <c r="I1509" i="2"/>
  <c r="I1510" i="2"/>
  <c r="I1511" i="2"/>
  <c r="I1512" i="2"/>
  <c r="I1513" i="2"/>
  <c r="I1514" i="2"/>
  <c r="I1515" i="2"/>
  <c r="I1516" i="2"/>
  <c r="I1517" i="2"/>
  <c r="I1518" i="2"/>
  <c r="I1519" i="2"/>
  <c r="I1520" i="2"/>
  <c r="I1521" i="2"/>
  <c r="I1522" i="2"/>
  <c r="I1523" i="2"/>
  <c r="I1524" i="2"/>
  <c r="I1525" i="2"/>
  <c r="I1526" i="2"/>
  <c r="I1527" i="2"/>
  <c r="I1528" i="2"/>
  <c r="I1529" i="2"/>
  <c r="I1530" i="2"/>
  <c r="I1531" i="2"/>
  <c r="I1532" i="2"/>
  <c r="I1533" i="2"/>
  <c r="I1534" i="2"/>
  <c r="I1535" i="2"/>
  <c r="I1536" i="2"/>
  <c r="I1537" i="2"/>
  <c r="I1538" i="2"/>
  <c r="I1539" i="2"/>
  <c r="I1540" i="2"/>
  <c r="I1541" i="2"/>
  <c r="I1542" i="2"/>
  <c r="I1543" i="2"/>
  <c r="I1544" i="2"/>
  <c r="I1545" i="2"/>
  <c r="I1546" i="2"/>
  <c r="I1547" i="2"/>
  <c r="I1548" i="2"/>
  <c r="I1549" i="2"/>
  <c r="I1550" i="2"/>
  <c r="I1551" i="2"/>
  <c r="I1552" i="2"/>
  <c r="I1553" i="2"/>
  <c r="I1554" i="2"/>
  <c r="I1555" i="2"/>
  <c r="I1556" i="2"/>
  <c r="I1557" i="2"/>
  <c r="I1558" i="2"/>
  <c r="I1559" i="2"/>
  <c r="I1560" i="2"/>
  <c r="I1561" i="2"/>
  <c r="I1562" i="2"/>
  <c r="I1563" i="2"/>
  <c r="I1564" i="2"/>
  <c r="I1565" i="2"/>
  <c r="I1566" i="2"/>
  <c r="I1567" i="2"/>
  <c r="I1568" i="2"/>
  <c r="I1569" i="2"/>
  <c r="I1570" i="2"/>
  <c r="I1571" i="2"/>
  <c r="I1572" i="2"/>
  <c r="I1573" i="2"/>
  <c r="I1574" i="2"/>
  <c r="I1575" i="2"/>
  <c r="I1576" i="2"/>
  <c r="I1577" i="2"/>
  <c r="I1578" i="2"/>
  <c r="I1579" i="2"/>
  <c r="I1580" i="2"/>
  <c r="I1581" i="2"/>
  <c r="I1582" i="2"/>
  <c r="I1583" i="2"/>
  <c r="I1584" i="2"/>
  <c r="I1585" i="2"/>
  <c r="I1586" i="2"/>
  <c r="I1587" i="2"/>
  <c r="I1588" i="2"/>
  <c r="I1589" i="2"/>
  <c r="I1590" i="2"/>
  <c r="I1591" i="2"/>
  <c r="I1592" i="2"/>
  <c r="I1593" i="2"/>
  <c r="I1594" i="2"/>
  <c r="I1595" i="2"/>
  <c r="I1596" i="2"/>
  <c r="I1597" i="2"/>
  <c r="I1598" i="2"/>
  <c r="I1599" i="2"/>
  <c r="I1600" i="2"/>
  <c r="I1601" i="2"/>
  <c r="I1602" i="2"/>
  <c r="I1603" i="2"/>
  <c r="I1604" i="2"/>
  <c r="I1605" i="2"/>
  <c r="I1606" i="2"/>
  <c r="I1607" i="2"/>
  <c r="I1608" i="2"/>
  <c r="I1609" i="2"/>
  <c r="I1610" i="2"/>
  <c r="I1611" i="2"/>
  <c r="I1612" i="2"/>
  <c r="I1613" i="2"/>
  <c r="I1614" i="2"/>
  <c r="I1615" i="2"/>
  <c r="I1616" i="2"/>
  <c r="I1617" i="2"/>
  <c r="I1618" i="2"/>
  <c r="I1619" i="2"/>
  <c r="I1620" i="2"/>
  <c r="I1621" i="2"/>
  <c r="I1622" i="2"/>
  <c r="I1623" i="2"/>
  <c r="I1624" i="2"/>
  <c r="I1625" i="2"/>
  <c r="I1626" i="2"/>
  <c r="I1627" i="2"/>
  <c r="I1628" i="2"/>
  <c r="I1629" i="2"/>
  <c r="I1630" i="2"/>
  <c r="I1631" i="2"/>
  <c r="I1632" i="2"/>
  <c r="I1633" i="2"/>
  <c r="I1634" i="2"/>
  <c r="I1635" i="2"/>
  <c r="I1636" i="2"/>
  <c r="I1637" i="2"/>
  <c r="I1638" i="2"/>
  <c r="I1639" i="2"/>
  <c r="I1640" i="2"/>
  <c r="I1641" i="2"/>
  <c r="I1642" i="2"/>
  <c r="I1643" i="2"/>
  <c r="I1644" i="2"/>
  <c r="I1645" i="2"/>
  <c r="I1646" i="2"/>
  <c r="I1647" i="2"/>
  <c r="I1648" i="2"/>
  <c r="I1649" i="2"/>
  <c r="I1650" i="2"/>
  <c r="I1651" i="2"/>
  <c r="I1652" i="2"/>
  <c r="I1653" i="2"/>
  <c r="I1654" i="2"/>
  <c r="I1655" i="2"/>
  <c r="I1656" i="2"/>
  <c r="I1657" i="2"/>
  <c r="I1658" i="2"/>
  <c r="I1659" i="2"/>
  <c r="I1660" i="2"/>
  <c r="I1661" i="2"/>
  <c r="I1662" i="2"/>
  <c r="I1663" i="2"/>
  <c r="I1664" i="2"/>
  <c r="I1665" i="2"/>
  <c r="I1666" i="2"/>
  <c r="I1667" i="2"/>
  <c r="I1668" i="2"/>
  <c r="I1669" i="2"/>
  <c r="I1670" i="2"/>
  <c r="I1671" i="2"/>
  <c r="I1672" i="2"/>
  <c r="I1673" i="2"/>
  <c r="I1674" i="2"/>
  <c r="I1675" i="2"/>
  <c r="I1676" i="2"/>
  <c r="I1677" i="2"/>
  <c r="I1678" i="2"/>
  <c r="I1679" i="2"/>
  <c r="I1680" i="2"/>
  <c r="I1681" i="2"/>
  <c r="I1682" i="2"/>
  <c r="I1683" i="2"/>
  <c r="I1684" i="2"/>
  <c r="I1685" i="2"/>
  <c r="I1686" i="2"/>
  <c r="I1687" i="2"/>
  <c r="I1688" i="2"/>
  <c r="I1689" i="2"/>
  <c r="I1690" i="2"/>
  <c r="I1691" i="2"/>
  <c r="I1692" i="2"/>
  <c r="I1693" i="2"/>
  <c r="I1694" i="2"/>
  <c r="I1695" i="2"/>
  <c r="I1696" i="2"/>
  <c r="I1697" i="2"/>
  <c r="I1698" i="2"/>
  <c r="I1699" i="2"/>
  <c r="I1700" i="2"/>
  <c r="I1701" i="2"/>
  <c r="I1702" i="2"/>
  <c r="I1703" i="2"/>
  <c r="I1704" i="2"/>
  <c r="I1705" i="2"/>
  <c r="I1706" i="2"/>
  <c r="I1707" i="2"/>
  <c r="I1708" i="2"/>
  <c r="I1709" i="2"/>
  <c r="I1710" i="2"/>
  <c r="I1711" i="2"/>
  <c r="I1712" i="2"/>
  <c r="I1713" i="2"/>
  <c r="I1714" i="2"/>
  <c r="I1715" i="2"/>
  <c r="I1716" i="2"/>
  <c r="I1717" i="2"/>
  <c r="I1718" i="2"/>
  <c r="I1719" i="2"/>
  <c r="I1720" i="2"/>
  <c r="I1721" i="2"/>
  <c r="I1722" i="2"/>
  <c r="I1723" i="2"/>
  <c r="I1724" i="2"/>
  <c r="I1725" i="2"/>
  <c r="I1726" i="2"/>
  <c r="I1727" i="2"/>
  <c r="I1728" i="2"/>
  <c r="I1729" i="2"/>
  <c r="I1730" i="2"/>
  <c r="I1731" i="2"/>
  <c r="I1732" i="2"/>
  <c r="I1733" i="2"/>
  <c r="I1734" i="2"/>
  <c r="I1735" i="2"/>
  <c r="I1736" i="2"/>
  <c r="I1737" i="2"/>
  <c r="I1738" i="2"/>
  <c r="I1739" i="2"/>
  <c r="I1740" i="2"/>
  <c r="I1741" i="2"/>
  <c r="I1742" i="2"/>
  <c r="I1743" i="2"/>
  <c r="I1744" i="2"/>
  <c r="I1745" i="2"/>
  <c r="I1746" i="2"/>
  <c r="I1747" i="2"/>
  <c r="I1748" i="2"/>
  <c r="I1749" i="2"/>
  <c r="I1750" i="2"/>
  <c r="I1751" i="2"/>
  <c r="I1752" i="2"/>
  <c r="I1753" i="2"/>
  <c r="I1754" i="2"/>
  <c r="I1755" i="2"/>
  <c r="I1756" i="2"/>
  <c r="I1757" i="2"/>
  <c r="I1758" i="2"/>
  <c r="I1759" i="2"/>
  <c r="I1760" i="2"/>
  <c r="I1761" i="2"/>
  <c r="I1762" i="2"/>
  <c r="I1763" i="2"/>
  <c r="I1764" i="2"/>
  <c r="I1765" i="2"/>
  <c r="I1766" i="2"/>
  <c r="I1767" i="2"/>
  <c r="I1768" i="2"/>
  <c r="I1769" i="2"/>
  <c r="I1770" i="2"/>
  <c r="I1771" i="2"/>
  <c r="I1772" i="2"/>
  <c r="I1773" i="2"/>
  <c r="I1774" i="2"/>
  <c r="I1775" i="2"/>
  <c r="I1776" i="2"/>
  <c r="I1777" i="2"/>
  <c r="I1778" i="2"/>
  <c r="I1779" i="2"/>
  <c r="I1780" i="2"/>
  <c r="I1781" i="2"/>
  <c r="I1782" i="2"/>
  <c r="I1783" i="2"/>
  <c r="I1784" i="2"/>
  <c r="I1785" i="2"/>
  <c r="I1786" i="2"/>
  <c r="I1787" i="2"/>
  <c r="I1788" i="2"/>
  <c r="I1789" i="2"/>
  <c r="I1790" i="2"/>
  <c r="I1791" i="2"/>
  <c r="I1792" i="2"/>
  <c r="I1793" i="2"/>
  <c r="I1794" i="2"/>
  <c r="I1795" i="2"/>
  <c r="I1796" i="2"/>
  <c r="I1797" i="2"/>
  <c r="I1798" i="2"/>
  <c r="I1799" i="2"/>
  <c r="I1800" i="2"/>
  <c r="I1801" i="2"/>
  <c r="I1802" i="2"/>
  <c r="I1803" i="2"/>
  <c r="I1804" i="2"/>
  <c r="I1805" i="2"/>
  <c r="I1806" i="2"/>
  <c r="I1807" i="2"/>
  <c r="I1808" i="2"/>
  <c r="I1809" i="2"/>
  <c r="I1810" i="2"/>
  <c r="I1811" i="2"/>
  <c r="I1812" i="2"/>
  <c r="I1813" i="2"/>
  <c r="I1814" i="2"/>
  <c r="I1815" i="2"/>
  <c r="I1816" i="2"/>
  <c r="I1817" i="2"/>
  <c r="I1818" i="2"/>
  <c r="I1819" i="2"/>
  <c r="I1820" i="2"/>
  <c r="I1821" i="2"/>
  <c r="I1822" i="2"/>
  <c r="I1823" i="2"/>
  <c r="I1824" i="2"/>
  <c r="I1825" i="2"/>
  <c r="I1826" i="2"/>
  <c r="I1827" i="2"/>
  <c r="I1828" i="2"/>
  <c r="I1829" i="2"/>
  <c r="I1830" i="2"/>
  <c r="I1831" i="2"/>
  <c r="I1832" i="2"/>
  <c r="I1833" i="2"/>
  <c r="I1834" i="2"/>
  <c r="I1835" i="2"/>
  <c r="I1836" i="2"/>
  <c r="I1837" i="2"/>
  <c r="I1838" i="2"/>
  <c r="I1839" i="2"/>
  <c r="I1840" i="2"/>
  <c r="I1841" i="2"/>
  <c r="I1842" i="2"/>
  <c r="I1843" i="2"/>
  <c r="I1844" i="2"/>
  <c r="I1845" i="2"/>
  <c r="I1846" i="2"/>
  <c r="I1847" i="2"/>
  <c r="I1848" i="2"/>
  <c r="I1849" i="2"/>
  <c r="I1850" i="2"/>
  <c r="I1851" i="2"/>
  <c r="I1852" i="2"/>
  <c r="I1853" i="2"/>
  <c r="I1854" i="2"/>
  <c r="I1855" i="2"/>
  <c r="I1856" i="2"/>
  <c r="I1857" i="2"/>
  <c r="I1858" i="2"/>
  <c r="I1859" i="2"/>
  <c r="I1860" i="2"/>
  <c r="I1861" i="2"/>
  <c r="I1862" i="2"/>
  <c r="I1863" i="2"/>
  <c r="I1864" i="2"/>
  <c r="I1865" i="2"/>
  <c r="I1866" i="2"/>
  <c r="I1867" i="2"/>
  <c r="I1868" i="2"/>
  <c r="I1869" i="2"/>
  <c r="I1870" i="2"/>
  <c r="I1871" i="2"/>
  <c r="I1872" i="2"/>
  <c r="I1873" i="2"/>
  <c r="I1874" i="2"/>
  <c r="I1875" i="2"/>
  <c r="I1876" i="2"/>
  <c r="I1877" i="2"/>
  <c r="I1878" i="2"/>
  <c r="I1879" i="2"/>
  <c r="I1880" i="2"/>
  <c r="I1881" i="2"/>
  <c r="I1882" i="2"/>
  <c r="I1883" i="2"/>
  <c r="I1884" i="2"/>
  <c r="I1885" i="2"/>
  <c r="I1886" i="2"/>
  <c r="I1887" i="2"/>
  <c r="I1888" i="2"/>
  <c r="I1889" i="2"/>
  <c r="I1890" i="2"/>
  <c r="I1891" i="2"/>
  <c r="I1892" i="2"/>
  <c r="I1893" i="2"/>
  <c r="I1894" i="2"/>
  <c r="I1895" i="2"/>
  <c r="I1896" i="2"/>
  <c r="I1897" i="2"/>
  <c r="I1898" i="2"/>
  <c r="I1899" i="2"/>
  <c r="I1900" i="2"/>
  <c r="I1901" i="2"/>
  <c r="I1902" i="2"/>
  <c r="I1903" i="2"/>
  <c r="I1904" i="2"/>
  <c r="I1905" i="2"/>
  <c r="I1906" i="2"/>
  <c r="I1907" i="2"/>
  <c r="I1908" i="2"/>
  <c r="I1909" i="2"/>
  <c r="I1910" i="2"/>
  <c r="I1911" i="2"/>
  <c r="I1912" i="2"/>
  <c r="I1913" i="2"/>
  <c r="I1914" i="2"/>
  <c r="I1915" i="2"/>
  <c r="I1916" i="2"/>
  <c r="I1917" i="2"/>
  <c r="I1918" i="2"/>
  <c r="I1919" i="2"/>
  <c r="I1920" i="2"/>
  <c r="I1921" i="2"/>
  <c r="I1922" i="2"/>
  <c r="I1923" i="2"/>
  <c r="I1924" i="2"/>
  <c r="I1925" i="2"/>
  <c r="I1926" i="2"/>
  <c r="I1927" i="2"/>
  <c r="I1928" i="2"/>
  <c r="I1929" i="2"/>
  <c r="I1930" i="2"/>
  <c r="I1931" i="2"/>
  <c r="I1932" i="2"/>
  <c r="I1933" i="2"/>
  <c r="I1934" i="2"/>
  <c r="I1935" i="2"/>
  <c r="I1936" i="2"/>
  <c r="I1937" i="2"/>
  <c r="I1938" i="2"/>
  <c r="I1939" i="2"/>
  <c r="I1940" i="2"/>
  <c r="I1941" i="2"/>
  <c r="I1942" i="2"/>
  <c r="I1943" i="2"/>
  <c r="I1944" i="2"/>
  <c r="I1945" i="2"/>
  <c r="I1946" i="2"/>
  <c r="I1947" i="2"/>
  <c r="I1948" i="2"/>
  <c r="I1949" i="2"/>
  <c r="I1950" i="2"/>
  <c r="I1951" i="2"/>
  <c r="I1952" i="2"/>
  <c r="I1953" i="2"/>
  <c r="I1954" i="2"/>
  <c r="I1955" i="2"/>
  <c r="I1956" i="2"/>
  <c r="I1957" i="2"/>
  <c r="I1958" i="2"/>
  <c r="I1959" i="2"/>
  <c r="I1960" i="2"/>
  <c r="I1961" i="2"/>
  <c r="I1962" i="2"/>
  <c r="I1963" i="2"/>
  <c r="I1964" i="2"/>
  <c r="I1965" i="2"/>
  <c r="I1966" i="2"/>
  <c r="I1967" i="2"/>
  <c r="I1968" i="2"/>
  <c r="I1969" i="2"/>
  <c r="I1970" i="2"/>
  <c r="I1971" i="2"/>
  <c r="I1972" i="2"/>
  <c r="I1973" i="2"/>
  <c r="I1974" i="2"/>
  <c r="I1975" i="2"/>
  <c r="I1976" i="2"/>
  <c r="I1977" i="2"/>
  <c r="I1978" i="2"/>
  <c r="I1979" i="2"/>
  <c r="I1980" i="2"/>
  <c r="I1981" i="2"/>
  <c r="I1982" i="2"/>
  <c r="I1983" i="2"/>
  <c r="I1984" i="2"/>
  <c r="I1985" i="2"/>
  <c r="I1986" i="2"/>
  <c r="I1987" i="2"/>
  <c r="I1988" i="2"/>
  <c r="I1989" i="2"/>
  <c r="I1990" i="2"/>
  <c r="I1991" i="2"/>
  <c r="I1992" i="2"/>
  <c r="I1993" i="2"/>
  <c r="I1994" i="2"/>
  <c r="I1995" i="2"/>
  <c r="I1996" i="2"/>
  <c r="I1997" i="2"/>
  <c r="I1998" i="2"/>
  <c r="I1999" i="2"/>
  <c r="I2000" i="2"/>
  <c r="I2001" i="2"/>
  <c r="I2002" i="2"/>
  <c r="I2003" i="2"/>
  <c r="I2004" i="2"/>
  <c r="I2005" i="2"/>
  <c r="I2006" i="2"/>
  <c r="I2007" i="2"/>
  <c r="I2008" i="2"/>
  <c r="I2009" i="2"/>
  <c r="I2010" i="2"/>
  <c r="I2011" i="2"/>
  <c r="I2012" i="2"/>
  <c r="I2013" i="2"/>
  <c r="I2014" i="2"/>
  <c r="I2015" i="2"/>
  <c r="I2016" i="2"/>
  <c r="I2017" i="2"/>
  <c r="I2018" i="2"/>
  <c r="I2019" i="2"/>
  <c r="I2020" i="2"/>
  <c r="I2021" i="2"/>
  <c r="I2022" i="2"/>
  <c r="I2023" i="2"/>
  <c r="I2024" i="2"/>
  <c r="I2025" i="2"/>
  <c r="I2026" i="2"/>
  <c r="I2027" i="2"/>
  <c r="I2028" i="2"/>
  <c r="I2029" i="2"/>
  <c r="I2030" i="2"/>
  <c r="I2031" i="2"/>
  <c r="I2032" i="2"/>
  <c r="I2033" i="2"/>
  <c r="I2034" i="2"/>
  <c r="I2035" i="2"/>
  <c r="I2036" i="2"/>
  <c r="I2037" i="2"/>
  <c r="I2038" i="2"/>
  <c r="I2039" i="2"/>
  <c r="I2040" i="2"/>
  <c r="I2041" i="2"/>
  <c r="I2042" i="2"/>
  <c r="I2043" i="2"/>
  <c r="I2044" i="2"/>
  <c r="I2045" i="2"/>
  <c r="I2046" i="2"/>
  <c r="I2047" i="2"/>
  <c r="I2048" i="2"/>
  <c r="I2049" i="2"/>
  <c r="I2050" i="2"/>
  <c r="I2051" i="2"/>
  <c r="I2052" i="2"/>
  <c r="I2053" i="2"/>
  <c r="I2054" i="2"/>
  <c r="I2055" i="2"/>
  <c r="I2056" i="2"/>
  <c r="I2057" i="2"/>
  <c r="I2058" i="2"/>
  <c r="I2059" i="2"/>
  <c r="I2060" i="2"/>
  <c r="I2061" i="2"/>
  <c r="I2062" i="2"/>
  <c r="I2063" i="2"/>
  <c r="I2064" i="2"/>
  <c r="I2065" i="2"/>
  <c r="I2066" i="2"/>
  <c r="I2067" i="2"/>
  <c r="I2068" i="2"/>
  <c r="I2069" i="2"/>
  <c r="I2070" i="2"/>
  <c r="I2071" i="2"/>
  <c r="I2072" i="2"/>
  <c r="I2073" i="2"/>
  <c r="I2074" i="2"/>
  <c r="I2075" i="2"/>
  <c r="I2076" i="2"/>
  <c r="I2077" i="2"/>
  <c r="I2078" i="2"/>
  <c r="I2079" i="2"/>
  <c r="I2080" i="2"/>
  <c r="I2081" i="2"/>
  <c r="I2082" i="2"/>
  <c r="I2083" i="2"/>
  <c r="I2084" i="2"/>
  <c r="I2085" i="2"/>
  <c r="I2086" i="2"/>
  <c r="I2087" i="2"/>
  <c r="I2088" i="2"/>
  <c r="I2089" i="2"/>
  <c r="I2090" i="2"/>
  <c r="I2091" i="2"/>
  <c r="I2092" i="2"/>
  <c r="I2093" i="2"/>
  <c r="I2094" i="2"/>
  <c r="I2095" i="2"/>
  <c r="I2096" i="2"/>
  <c r="I2097" i="2"/>
  <c r="I2098" i="2"/>
  <c r="I2099" i="2"/>
  <c r="I2100" i="2"/>
  <c r="I2101" i="2"/>
  <c r="I2102" i="2"/>
  <c r="I2103" i="2"/>
  <c r="I2104" i="2"/>
  <c r="I2105" i="2"/>
  <c r="I2106" i="2"/>
  <c r="I2107" i="2"/>
  <c r="I2108" i="2"/>
  <c r="I2109" i="2"/>
  <c r="I2110" i="2"/>
  <c r="I2111" i="2"/>
  <c r="I2112" i="2"/>
  <c r="I2113" i="2"/>
  <c r="I2114" i="2"/>
  <c r="I2115" i="2"/>
  <c r="I2116" i="2"/>
  <c r="I2117" i="2"/>
  <c r="I2118" i="2"/>
  <c r="I2119" i="2"/>
  <c r="I2120" i="2"/>
  <c r="I2121" i="2"/>
  <c r="I2122" i="2"/>
  <c r="I2123" i="2"/>
  <c r="I2124" i="2"/>
  <c r="I2125" i="2"/>
  <c r="I2126" i="2"/>
  <c r="I2127" i="2"/>
  <c r="I2128" i="2"/>
  <c r="I2129" i="2"/>
  <c r="I2130" i="2"/>
  <c r="I2131" i="2"/>
  <c r="I2132" i="2"/>
  <c r="I2133" i="2"/>
  <c r="I2134" i="2"/>
  <c r="I2135" i="2"/>
  <c r="I2136" i="2"/>
  <c r="I2137" i="2"/>
  <c r="I2138" i="2"/>
  <c r="I2139" i="2"/>
  <c r="I2140" i="2"/>
  <c r="I2141" i="2"/>
  <c r="I2142" i="2"/>
  <c r="I2143" i="2"/>
  <c r="I2144" i="2"/>
  <c r="I2145" i="2"/>
  <c r="I2146" i="2"/>
  <c r="I2147" i="2"/>
  <c r="I2148" i="2"/>
  <c r="I2149" i="2"/>
  <c r="I2150" i="2"/>
  <c r="I2151" i="2"/>
  <c r="I2152" i="2"/>
  <c r="I2153" i="2"/>
  <c r="I2154" i="2"/>
  <c r="I2155" i="2"/>
  <c r="I2156" i="2"/>
  <c r="I2157" i="2"/>
  <c r="I2158" i="2"/>
  <c r="I2159" i="2"/>
  <c r="I2160" i="2"/>
  <c r="I2161" i="2"/>
  <c r="I2162" i="2"/>
  <c r="I2163" i="2"/>
  <c r="I2164" i="2"/>
  <c r="I2165" i="2"/>
  <c r="I2166" i="2"/>
  <c r="I2167" i="2"/>
  <c r="I2168" i="2"/>
  <c r="I2169" i="2"/>
  <c r="I2170" i="2"/>
  <c r="I2171" i="2"/>
  <c r="I2172" i="2"/>
  <c r="I2173" i="2"/>
  <c r="I2174" i="2"/>
  <c r="I2175" i="2"/>
  <c r="I2176" i="2"/>
  <c r="I2177" i="2"/>
  <c r="I2178" i="2"/>
  <c r="I2179" i="2"/>
  <c r="I2180" i="2"/>
  <c r="I2181" i="2"/>
  <c r="I2182" i="2"/>
  <c r="I2183" i="2"/>
  <c r="I2184" i="2"/>
  <c r="I2185" i="2"/>
  <c r="I2186" i="2"/>
  <c r="I2187" i="2"/>
  <c r="I2188" i="2"/>
  <c r="I2189" i="2"/>
  <c r="I2190" i="2"/>
  <c r="I2191" i="2"/>
  <c r="I2192" i="2"/>
  <c r="I2193" i="2"/>
  <c r="I2194" i="2"/>
  <c r="I2195" i="2"/>
  <c r="I2196" i="2"/>
  <c r="I2197" i="2"/>
  <c r="I2198" i="2"/>
  <c r="I2199" i="2"/>
  <c r="I2200" i="2"/>
  <c r="I2201" i="2"/>
  <c r="I2202" i="2"/>
  <c r="I2203" i="2"/>
  <c r="I2204" i="2"/>
  <c r="I2205" i="2"/>
  <c r="I2206" i="2"/>
  <c r="I2207" i="2"/>
  <c r="I2208" i="2"/>
  <c r="I2209" i="2"/>
  <c r="I2210" i="2"/>
  <c r="I2211" i="2"/>
  <c r="I2212" i="2"/>
  <c r="I2213" i="2"/>
  <c r="I2214" i="2"/>
  <c r="I2215" i="2"/>
  <c r="I2216" i="2"/>
  <c r="I2217" i="2"/>
  <c r="I2218" i="2"/>
  <c r="I2219" i="2"/>
  <c r="I2220" i="2"/>
  <c r="I2221" i="2"/>
  <c r="I2222" i="2"/>
  <c r="I2223" i="2"/>
  <c r="I2224" i="2"/>
  <c r="I2225" i="2"/>
  <c r="I2226" i="2"/>
  <c r="I2227" i="2"/>
  <c r="I2228" i="2"/>
  <c r="I2229" i="2"/>
  <c r="I2230" i="2"/>
  <c r="I2231" i="2"/>
  <c r="I2232" i="2"/>
  <c r="I2233" i="2"/>
  <c r="I2234" i="2"/>
  <c r="I2235" i="2"/>
  <c r="I2236" i="2"/>
  <c r="I2237" i="2"/>
  <c r="I2238" i="2"/>
  <c r="I2239" i="2"/>
  <c r="I2240" i="2"/>
  <c r="I2241" i="2"/>
  <c r="I2242" i="2"/>
  <c r="I2243" i="2"/>
  <c r="I2244" i="2"/>
  <c r="I2245" i="2"/>
  <c r="I2246" i="2"/>
  <c r="I2247" i="2"/>
  <c r="I2248" i="2"/>
  <c r="I2249" i="2"/>
  <c r="I2250" i="2"/>
  <c r="I2251" i="2"/>
  <c r="I2252" i="2"/>
  <c r="I2253" i="2"/>
  <c r="I2254" i="2"/>
  <c r="I2255" i="2"/>
  <c r="I2256" i="2"/>
  <c r="I2257" i="2"/>
  <c r="I2258" i="2"/>
  <c r="I2259" i="2"/>
  <c r="I2260" i="2"/>
  <c r="I2261" i="2"/>
  <c r="I2262" i="2"/>
  <c r="I2263" i="2"/>
  <c r="I2264" i="2"/>
  <c r="I2265" i="2"/>
  <c r="I2266" i="2"/>
  <c r="I2267" i="2"/>
  <c r="I2268" i="2"/>
  <c r="I2269" i="2"/>
  <c r="I2270" i="2"/>
  <c r="I2271" i="2"/>
  <c r="I2272" i="2"/>
  <c r="I2273" i="2"/>
  <c r="I2274" i="2"/>
  <c r="I2275" i="2"/>
  <c r="I2276" i="2"/>
  <c r="I2277" i="2"/>
  <c r="I2278" i="2"/>
  <c r="I2279" i="2"/>
  <c r="I2280" i="2"/>
  <c r="I2281" i="2"/>
  <c r="I2282" i="2"/>
  <c r="I2283" i="2"/>
  <c r="I2284" i="2"/>
  <c r="I2285" i="2"/>
  <c r="I2286" i="2"/>
  <c r="I2287" i="2"/>
  <c r="I2288" i="2"/>
  <c r="I2289" i="2"/>
  <c r="I2290" i="2"/>
  <c r="I2291" i="2"/>
  <c r="I2292" i="2"/>
  <c r="I2293" i="2"/>
  <c r="I2294" i="2"/>
  <c r="I2295" i="2"/>
  <c r="I2296" i="2"/>
  <c r="I2297" i="2"/>
  <c r="I2298" i="2"/>
  <c r="I2299" i="2"/>
  <c r="I2300" i="2"/>
  <c r="I2301" i="2"/>
  <c r="I2302" i="2"/>
  <c r="I2303" i="2"/>
  <c r="I2304" i="2"/>
  <c r="I2305" i="2"/>
  <c r="I2306" i="2"/>
  <c r="I2307" i="2"/>
  <c r="I2308" i="2"/>
  <c r="I2309" i="2"/>
  <c r="I2310" i="2"/>
  <c r="I2311" i="2"/>
  <c r="I2312" i="2"/>
  <c r="I2313" i="2"/>
  <c r="I2314" i="2"/>
  <c r="I2315" i="2"/>
  <c r="I2316" i="2"/>
  <c r="I2317" i="2"/>
  <c r="I2318" i="2"/>
  <c r="I2319" i="2"/>
  <c r="I2320" i="2"/>
  <c r="I2321" i="2"/>
  <c r="I2322" i="2"/>
  <c r="I2323" i="2"/>
  <c r="I2324" i="2"/>
  <c r="I2325" i="2"/>
  <c r="I2326" i="2"/>
  <c r="I2327" i="2"/>
  <c r="I2328" i="2"/>
  <c r="I2329" i="2"/>
  <c r="I2330" i="2"/>
  <c r="I2331" i="2"/>
  <c r="I2332" i="2"/>
  <c r="I2333" i="2"/>
  <c r="I2334" i="2"/>
  <c r="I2335" i="2"/>
  <c r="I2336" i="2"/>
  <c r="I2337" i="2"/>
  <c r="I2338" i="2"/>
  <c r="I2339" i="2"/>
  <c r="I2340" i="2"/>
  <c r="I2341" i="2"/>
  <c r="I2342" i="2"/>
  <c r="I2343" i="2"/>
  <c r="I2344" i="2"/>
  <c r="I2345" i="2"/>
  <c r="I2346" i="2"/>
  <c r="I2347" i="2"/>
  <c r="I2348" i="2"/>
  <c r="I2349" i="2"/>
  <c r="I2350" i="2"/>
  <c r="I2351" i="2"/>
  <c r="I2352" i="2"/>
  <c r="I2353" i="2"/>
  <c r="I2354" i="2"/>
  <c r="I2355" i="2"/>
  <c r="I2356" i="2"/>
  <c r="I2357" i="2"/>
  <c r="I2358" i="2"/>
  <c r="I2359" i="2"/>
  <c r="I2360" i="2"/>
  <c r="I2361" i="2"/>
  <c r="I2362" i="2"/>
  <c r="I2363" i="2"/>
  <c r="I2364" i="2"/>
  <c r="I2365" i="2"/>
  <c r="I2366" i="2"/>
  <c r="I2367" i="2"/>
  <c r="I2368" i="2"/>
  <c r="I2369" i="2"/>
  <c r="I2370" i="2"/>
  <c r="I2371" i="2"/>
  <c r="I2372" i="2"/>
  <c r="I2373" i="2"/>
  <c r="I2374" i="2"/>
  <c r="I2375" i="2"/>
  <c r="I2376" i="2"/>
  <c r="I2377" i="2"/>
  <c r="I2378" i="2"/>
  <c r="I2379" i="2"/>
  <c r="I2380" i="2"/>
  <c r="I2381" i="2"/>
  <c r="I2382" i="2"/>
  <c r="I2383" i="2"/>
  <c r="I2384" i="2"/>
  <c r="I2385" i="2"/>
  <c r="I2386" i="2"/>
  <c r="I2387" i="2"/>
  <c r="I2388" i="2"/>
  <c r="I2389" i="2"/>
  <c r="I2390" i="2"/>
  <c r="I2391" i="2"/>
  <c r="I2392" i="2"/>
  <c r="I2393" i="2"/>
  <c r="I2394" i="2"/>
  <c r="I2395" i="2"/>
  <c r="I2396" i="2"/>
  <c r="I2397" i="2"/>
  <c r="I2398" i="2"/>
  <c r="I2399" i="2"/>
  <c r="I2400" i="2"/>
  <c r="I2401" i="2"/>
  <c r="I2402" i="2"/>
  <c r="I2403" i="2"/>
  <c r="I2404" i="2"/>
  <c r="I2405" i="2"/>
  <c r="I2406" i="2"/>
  <c r="I2407" i="2"/>
  <c r="I2408" i="2"/>
  <c r="I2409" i="2"/>
  <c r="I2410" i="2"/>
  <c r="I2411" i="2"/>
  <c r="I2412" i="2"/>
  <c r="I2413" i="2"/>
  <c r="I2414" i="2"/>
  <c r="I2415" i="2"/>
  <c r="I2416" i="2"/>
  <c r="I2417" i="2"/>
  <c r="I2418" i="2"/>
  <c r="I2419" i="2"/>
  <c r="I2420" i="2"/>
  <c r="I2421" i="2"/>
  <c r="I2422" i="2"/>
  <c r="I2423" i="2"/>
  <c r="I2424" i="2"/>
  <c r="I2425" i="2"/>
  <c r="I2426" i="2"/>
  <c r="I2427" i="2"/>
  <c r="I2428" i="2"/>
  <c r="I2429" i="2"/>
  <c r="I2430" i="2"/>
  <c r="I2431" i="2"/>
  <c r="I2432" i="2"/>
  <c r="I2433" i="2"/>
  <c r="I2434" i="2"/>
  <c r="I2435" i="2"/>
  <c r="I2436" i="2"/>
  <c r="I2437" i="2"/>
  <c r="I2438" i="2"/>
  <c r="I2439" i="2"/>
  <c r="I2440" i="2"/>
  <c r="I2441" i="2"/>
  <c r="I2442" i="2"/>
  <c r="I2443" i="2"/>
  <c r="I2444" i="2"/>
  <c r="I2445" i="2"/>
  <c r="I2446" i="2"/>
  <c r="I2447" i="2"/>
  <c r="I2448" i="2"/>
  <c r="I2449" i="2"/>
  <c r="I2450" i="2"/>
  <c r="I2451" i="2"/>
  <c r="I2452" i="2"/>
  <c r="I2453" i="2"/>
  <c r="I2454" i="2"/>
  <c r="I2455" i="2"/>
  <c r="I2456" i="2"/>
  <c r="I2457" i="2"/>
  <c r="I2458" i="2"/>
  <c r="I2459" i="2"/>
  <c r="I2460" i="2"/>
  <c r="I2461" i="2"/>
  <c r="I2462" i="2"/>
  <c r="I2463" i="2"/>
  <c r="I2464" i="2"/>
  <c r="I2465" i="2"/>
  <c r="I2466" i="2"/>
  <c r="I2467" i="2"/>
  <c r="I2468" i="2"/>
  <c r="I2469" i="2"/>
  <c r="I2470" i="2"/>
  <c r="I2471" i="2"/>
  <c r="I2472" i="2"/>
  <c r="I2473" i="2"/>
  <c r="I2474" i="2"/>
  <c r="I2475" i="2"/>
  <c r="I2476" i="2"/>
  <c r="I2477" i="2"/>
  <c r="I2478" i="2"/>
  <c r="I2479" i="2"/>
  <c r="I2480" i="2"/>
  <c r="I2481" i="2"/>
  <c r="I2482" i="2"/>
  <c r="I2483" i="2"/>
  <c r="I2484" i="2"/>
  <c r="I2485" i="2"/>
  <c r="I2486" i="2"/>
  <c r="I2487" i="2"/>
  <c r="I2488" i="2"/>
  <c r="I2489" i="2"/>
  <c r="I2490" i="2"/>
  <c r="I2491" i="2"/>
  <c r="I2492" i="2"/>
  <c r="I2493" i="2"/>
  <c r="I2494" i="2"/>
  <c r="I2495" i="2"/>
  <c r="I2496" i="2"/>
  <c r="I2497" i="2"/>
  <c r="I2498" i="2"/>
  <c r="I2499" i="2"/>
  <c r="I2500" i="2"/>
  <c r="I2501" i="2"/>
  <c r="I2502" i="2"/>
  <c r="I2503" i="2"/>
  <c r="I2504" i="2"/>
  <c r="I2505" i="2"/>
  <c r="I2506" i="2"/>
  <c r="I2507" i="2"/>
  <c r="I2508" i="2"/>
  <c r="I2509" i="2"/>
  <c r="I2510" i="2"/>
  <c r="I2511" i="2"/>
  <c r="I2512" i="2"/>
  <c r="I2513" i="2"/>
  <c r="I2514" i="2"/>
  <c r="I2515" i="2"/>
  <c r="I2516" i="2"/>
  <c r="I2517" i="2"/>
  <c r="I2518" i="2"/>
  <c r="I2519" i="2"/>
  <c r="I2520" i="2"/>
  <c r="I2521" i="2"/>
  <c r="I2522" i="2"/>
  <c r="I2523" i="2"/>
  <c r="I2524" i="2"/>
  <c r="I2525" i="2"/>
  <c r="I2526" i="2"/>
  <c r="I2527" i="2"/>
  <c r="I2528" i="2"/>
  <c r="I2529" i="2"/>
  <c r="I2530" i="2"/>
  <c r="I2531" i="2"/>
  <c r="I2532" i="2"/>
  <c r="I2533" i="2"/>
  <c r="I2534" i="2"/>
  <c r="I2535" i="2"/>
  <c r="I2536" i="2"/>
  <c r="I2537" i="2"/>
  <c r="I2538" i="2"/>
  <c r="I2539" i="2"/>
  <c r="I2540" i="2"/>
  <c r="I2541" i="2"/>
  <c r="I2542" i="2"/>
  <c r="I2543" i="2"/>
  <c r="I2544" i="2"/>
  <c r="I2545" i="2"/>
  <c r="I2546" i="2"/>
  <c r="I2547" i="2"/>
  <c r="I2548" i="2"/>
  <c r="I2549" i="2"/>
  <c r="I2550" i="2"/>
  <c r="I2551" i="2"/>
  <c r="I2552" i="2"/>
  <c r="I2553" i="2"/>
  <c r="I2554" i="2"/>
  <c r="I2555" i="2"/>
  <c r="I2556" i="2"/>
  <c r="I2557" i="2"/>
  <c r="I2558" i="2"/>
  <c r="I2559" i="2"/>
  <c r="I2560" i="2"/>
  <c r="I2561" i="2"/>
  <c r="I2562" i="2"/>
  <c r="I2563" i="2"/>
  <c r="I2564" i="2"/>
  <c r="I2565" i="2"/>
  <c r="I2566" i="2"/>
  <c r="I2567" i="2"/>
  <c r="I2568" i="2"/>
  <c r="I2569" i="2"/>
  <c r="I2570" i="2"/>
  <c r="I2571" i="2"/>
  <c r="I2572" i="2"/>
  <c r="I2573" i="2"/>
  <c r="I2574" i="2"/>
  <c r="I2575" i="2"/>
  <c r="I2576" i="2"/>
  <c r="I2577" i="2"/>
  <c r="I2578" i="2"/>
  <c r="I2579" i="2"/>
  <c r="I2580" i="2"/>
  <c r="I2581" i="2"/>
  <c r="I2582" i="2"/>
  <c r="I2583" i="2"/>
  <c r="I2584" i="2"/>
  <c r="I2585" i="2"/>
  <c r="I2586" i="2"/>
  <c r="I2587" i="2"/>
  <c r="I2588" i="2"/>
  <c r="I2589" i="2"/>
  <c r="I2590" i="2"/>
  <c r="I2591" i="2"/>
  <c r="I2592" i="2"/>
  <c r="I2593" i="2"/>
  <c r="I2594" i="2"/>
  <c r="I2595" i="2"/>
  <c r="I2596" i="2"/>
  <c r="I2597" i="2"/>
  <c r="I2598" i="2"/>
  <c r="I2599" i="2"/>
  <c r="I2600" i="2"/>
  <c r="I2601" i="2"/>
  <c r="I2602" i="2"/>
  <c r="I2603" i="2"/>
  <c r="I2604" i="2"/>
  <c r="I2605" i="2"/>
  <c r="I2606" i="2"/>
  <c r="I2607" i="2"/>
  <c r="I2608" i="2"/>
  <c r="I2609" i="2"/>
  <c r="I2610" i="2"/>
  <c r="I2611" i="2"/>
  <c r="I2612" i="2"/>
  <c r="I2613" i="2"/>
  <c r="I2614" i="2"/>
  <c r="I2615" i="2"/>
  <c r="I2616" i="2"/>
  <c r="I2617" i="2"/>
  <c r="I2618" i="2"/>
  <c r="I2619" i="2"/>
  <c r="I2620" i="2"/>
  <c r="I2621" i="2"/>
  <c r="I2622" i="2"/>
  <c r="I2623" i="2"/>
  <c r="I2624" i="2"/>
  <c r="I2625" i="2"/>
  <c r="I2626" i="2"/>
  <c r="I2627" i="2"/>
  <c r="I2628" i="2"/>
  <c r="I2629" i="2"/>
  <c r="I2630" i="2"/>
  <c r="I2631" i="2"/>
  <c r="I2632" i="2"/>
  <c r="I2633" i="2"/>
  <c r="I2634" i="2"/>
  <c r="I2635" i="2"/>
  <c r="I2636" i="2"/>
  <c r="I2637" i="2"/>
  <c r="I2638" i="2"/>
  <c r="I2639" i="2"/>
  <c r="I2640" i="2"/>
  <c r="I2641" i="2"/>
  <c r="I2642" i="2"/>
  <c r="I2643" i="2"/>
  <c r="I2644" i="2"/>
  <c r="I2645" i="2"/>
  <c r="I2646" i="2"/>
  <c r="I2647" i="2"/>
  <c r="I2648" i="2"/>
  <c r="I2649" i="2"/>
  <c r="I2650" i="2"/>
  <c r="I2651" i="2"/>
  <c r="I2652" i="2"/>
  <c r="I2653" i="2"/>
  <c r="I2654" i="2"/>
  <c r="I2655" i="2"/>
  <c r="I2656" i="2"/>
  <c r="I2657" i="2"/>
  <c r="I2658" i="2"/>
  <c r="I2659" i="2"/>
  <c r="I2660" i="2"/>
  <c r="I2661" i="2"/>
  <c r="I2662" i="2"/>
  <c r="I2663" i="2"/>
  <c r="I2664" i="2"/>
  <c r="I2665" i="2"/>
  <c r="I2666" i="2"/>
  <c r="I2667" i="2"/>
  <c r="I2668" i="2"/>
  <c r="I2669" i="2"/>
  <c r="I2670" i="2"/>
  <c r="I2671" i="2"/>
  <c r="I2672" i="2"/>
  <c r="I2673" i="2"/>
  <c r="I2674" i="2"/>
  <c r="I2675" i="2"/>
  <c r="I2676" i="2"/>
  <c r="I2677" i="2"/>
  <c r="I2678" i="2"/>
  <c r="I2679" i="2"/>
  <c r="I2680" i="2"/>
  <c r="I2681" i="2"/>
  <c r="I2682" i="2"/>
  <c r="I2683" i="2"/>
  <c r="I2684" i="2"/>
  <c r="I2685" i="2"/>
  <c r="I2686" i="2"/>
  <c r="I2687" i="2"/>
  <c r="I2688" i="2"/>
  <c r="I2689" i="2"/>
  <c r="I2690" i="2"/>
  <c r="I2691" i="2"/>
  <c r="I2692" i="2"/>
  <c r="I2693" i="2"/>
  <c r="I2694" i="2"/>
  <c r="I2695" i="2"/>
  <c r="I2696" i="2"/>
  <c r="I2697" i="2"/>
  <c r="I2698" i="2"/>
  <c r="I2699" i="2"/>
  <c r="I2700" i="2"/>
  <c r="I2701" i="2"/>
  <c r="I2702" i="2"/>
  <c r="I2703" i="2"/>
  <c r="I2704" i="2"/>
  <c r="I2705" i="2"/>
  <c r="I2706" i="2"/>
  <c r="I2707" i="2"/>
  <c r="I2708" i="2"/>
  <c r="I2709" i="2"/>
  <c r="I2710" i="2"/>
  <c r="I2711" i="2"/>
  <c r="I2712" i="2"/>
  <c r="I2713" i="2"/>
  <c r="I2714" i="2"/>
  <c r="I2715" i="2"/>
  <c r="I2716" i="2"/>
  <c r="I2717" i="2"/>
  <c r="I2718" i="2"/>
  <c r="I2719" i="2"/>
  <c r="I2720" i="2"/>
  <c r="I2721" i="2"/>
  <c r="I2722" i="2"/>
  <c r="I2723" i="2"/>
  <c r="I2724" i="2"/>
  <c r="I2725" i="2"/>
  <c r="I2726" i="2"/>
  <c r="I2727" i="2"/>
  <c r="I2728" i="2"/>
  <c r="I2729" i="2"/>
  <c r="I2730" i="2"/>
  <c r="I2731" i="2"/>
  <c r="I2732" i="2"/>
  <c r="I2733" i="2"/>
  <c r="I2734" i="2"/>
  <c r="I2735" i="2"/>
  <c r="I2736" i="2"/>
  <c r="I2737" i="2"/>
  <c r="I2738" i="2"/>
  <c r="I2739" i="2"/>
  <c r="I2740" i="2"/>
  <c r="I2741" i="2"/>
  <c r="I2742" i="2"/>
  <c r="I2743" i="2"/>
  <c r="I2744" i="2"/>
  <c r="I2745" i="2"/>
  <c r="I2746" i="2"/>
  <c r="I2747" i="2"/>
  <c r="I2748" i="2"/>
  <c r="I2749" i="2"/>
  <c r="I2750" i="2"/>
  <c r="I2751" i="2"/>
  <c r="I2752" i="2"/>
  <c r="I2753" i="2"/>
  <c r="I2754" i="2"/>
  <c r="I2755" i="2"/>
  <c r="I2756" i="2"/>
  <c r="I2757" i="2"/>
  <c r="I2758" i="2"/>
  <c r="I2759" i="2"/>
  <c r="I2760" i="2"/>
  <c r="I2761" i="2"/>
  <c r="I2762" i="2"/>
  <c r="I2763" i="2"/>
  <c r="I2764" i="2"/>
  <c r="I2765" i="2"/>
  <c r="I2766" i="2"/>
  <c r="I2767" i="2"/>
  <c r="I2768" i="2"/>
  <c r="I2769" i="2"/>
  <c r="I2770" i="2"/>
  <c r="I2771" i="2"/>
  <c r="I2772" i="2"/>
  <c r="I2773" i="2"/>
  <c r="I2774" i="2"/>
  <c r="I2775" i="2"/>
  <c r="I2776" i="2"/>
  <c r="I2777" i="2"/>
  <c r="I2778" i="2"/>
  <c r="I2779" i="2"/>
  <c r="I2780" i="2"/>
  <c r="I2781" i="2"/>
  <c r="I2782" i="2"/>
  <c r="I2783" i="2"/>
  <c r="I2784" i="2"/>
  <c r="I2785" i="2"/>
  <c r="I2786" i="2"/>
  <c r="I2787" i="2"/>
  <c r="I2788" i="2"/>
  <c r="I2789" i="2"/>
  <c r="I2790" i="2"/>
  <c r="I2791" i="2"/>
  <c r="I2792" i="2"/>
  <c r="I2793" i="2"/>
  <c r="I2794" i="2"/>
  <c r="I2795" i="2"/>
  <c r="I2796" i="2"/>
  <c r="I2797" i="2"/>
  <c r="I2798" i="2"/>
  <c r="I2799" i="2"/>
  <c r="I2800" i="2"/>
  <c r="I2801" i="2"/>
  <c r="I2802" i="2"/>
  <c r="I2803" i="2"/>
  <c r="I2804" i="2"/>
  <c r="I2805" i="2"/>
  <c r="I2806" i="2"/>
  <c r="I2807" i="2"/>
  <c r="I2808" i="2"/>
  <c r="I2809" i="2"/>
  <c r="I2810" i="2"/>
  <c r="I2811" i="2"/>
  <c r="I2812" i="2"/>
  <c r="I2813" i="2"/>
  <c r="I2814" i="2"/>
  <c r="I2815" i="2"/>
  <c r="I2816" i="2"/>
  <c r="I2817" i="2"/>
  <c r="I2818" i="2"/>
  <c r="I2819" i="2"/>
  <c r="I2820" i="2"/>
  <c r="I2821" i="2"/>
  <c r="I2822" i="2"/>
  <c r="I2823" i="2"/>
  <c r="I2824" i="2"/>
  <c r="I2825" i="2"/>
  <c r="I2826" i="2"/>
  <c r="I2827" i="2"/>
  <c r="I2828" i="2"/>
  <c r="I2829" i="2"/>
  <c r="I2830" i="2"/>
  <c r="I2831" i="2"/>
  <c r="I2832" i="2"/>
  <c r="I2833" i="2"/>
  <c r="I2834" i="2"/>
  <c r="I2835" i="2"/>
  <c r="I2836" i="2"/>
  <c r="I2837" i="2"/>
  <c r="I2838" i="2"/>
  <c r="I2839" i="2"/>
  <c r="I2840" i="2"/>
  <c r="I2841" i="2"/>
  <c r="I2842" i="2"/>
  <c r="I2843" i="2"/>
  <c r="I2844" i="2"/>
  <c r="I2845" i="2"/>
  <c r="I2846" i="2"/>
  <c r="I2847" i="2"/>
  <c r="I2848" i="2"/>
  <c r="I2849" i="2"/>
  <c r="I2850" i="2"/>
  <c r="I2851" i="2"/>
  <c r="I2852" i="2"/>
  <c r="I2853" i="2"/>
  <c r="I2854" i="2"/>
  <c r="I2855" i="2"/>
  <c r="I2856" i="2"/>
  <c r="I2857" i="2"/>
  <c r="I2858" i="2"/>
  <c r="I2859" i="2"/>
  <c r="I2860" i="2"/>
  <c r="I2861" i="2"/>
  <c r="I2862" i="2"/>
  <c r="I2863" i="2"/>
  <c r="I2864" i="2"/>
  <c r="I2865" i="2"/>
  <c r="I2866" i="2"/>
  <c r="I2867" i="2"/>
  <c r="I2868" i="2"/>
  <c r="I2869" i="2"/>
  <c r="I2870" i="2"/>
  <c r="I2871" i="2"/>
  <c r="I2872" i="2"/>
  <c r="I2873" i="2"/>
  <c r="I2874" i="2"/>
  <c r="I2875" i="2"/>
  <c r="I2876" i="2"/>
  <c r="I2877" i="2"/>
  <c r="I2878" i="2"/>
  <c r="I2879" i="2"/>
  <c r="I2880" i="2"/>
  <c r="I2881" i="2"/>
  <c r="I2882" i="2"/>
  <c r="I2883" i="2"/>
  <c r="I2884" i="2"/>
  <c r="I2885" i="2"/>
  <c r="I2886" i="2"/>
  <c r="I2887" i="2"/>
  <c r="I2888" i="2"/>
  <c r="I2889" i="2"/>
  <c r="I2890" i="2"/>
  <c r="I2891" i="2"/>
  <c r="I2892" i="2"/>
  <c r="I2893" i="2"/>
  <c r="I2894" i="2"/>
  <c r="I2895" i="2"/>
  <c r="I2896" i="2"/>
  <c r="I2897" i="2"/>
  <c r="I2898" i="2"/>
  <c r="I2899" i="2"/>
  <c r="I2900" i="2"/>
  <c r="I2901" i="2"/>
  <c r="I2902" i="2"/>
  <c r="I2903" i="2"/>
  <c r="I2904" i="2"/>
  <c r="I2905" i="2"/>
  <c r="I2906" i="2"/>
  <c r="I2907" i="2"/>
  <c r="I2908" i="2"/>
  <c r="I2909" i="2"/>
  <c r="I2910" i="2"/>
  <c r="I2911" i="2"/>
  <c r="I2912" i="2"/>
  <c r="I2913" i="2"/>
  <c r="I2914" i="2"/>
  <c r="I2915" i="2"/>
  <c r="I2916" i="2"/>
  <c r="I2917" i="2"/>
  <c r="I2918" i="2"/>
  <c r="I2919" i="2"/>
  <c r="I2920" i="2"/>
  <c r="I2921" i="2"/>
  <c r="I2922" i="2"/>
  <c r="I2923" i="2"/>
  <c r="I2924" i="2"/>
  <c r="I2925" i="2"/>
  <c r="I2926" i="2"/>
  <c r="I2927" i="2"/>
  <c r="I2928" i="2"/>
  <c r="I2929" i="2"/>
  <c r="I2930" i="2"/>
  <c r="I2931" i="2"/>
  <c r="I2932" i="2"/>
  <c r="I2933" i="2"/>
  <c r="I2934" i="2"/>
  <c r="I2935" i="2"/>
  <c r="I2936" i="2"/>
  <c r="I2937" i="2"/>
  <c r="I2938" i="2"/>
  <c r="I2939" i="2"/>
  <c r="I2940" i="2"/>
  <c r="I2941" i="2"/>
  <c r="I2942" i="2"/>
  <c r="I2943" i="2"/>
  <c r="I2944" i="2"/>
  <c r="I2945" i="2"/>
  <c r="I2946" i="2"/>
  <c r="I2947" i="2"/>
  <c r="I2948" i="2"/>
  <c r="I2949" i="2"/>
  <c r="I2950" i="2"/>
  <c r="I2951" i="2"/>
  <c r="I2952" i="2"/>
  <c r="I2953" i="2"/>
  <c r="I2954" i="2"/>
  <c r="I2955" i="2"/>
  <c r="I2956" i="2"/>
  <c r="I2957" i="2"/>
  <c r="I2958" i="2"/>
  <c r="I2959" i="2"/>
  <c r="I2960" i="2"/>
  <c r="I2961" i="2"/>
  <c r="I2962" i="2"/>
  <c r="I2963" i="2"/>
  <c r="I2964" i="2"/>
  <c r="I2965" i="2"/>
  <c r="I2966" i="2"/>
  <c r="I2967" i="2"/>
  <c r="I2968" i="2"/>
  <c r="I2969" i="2"/>
  <c r="I2970" i="2"/>
  <c r="I2971" i="2"/>
  <c r="I2972" i="2"/>
  <c r="I2973" i="2"/>
  <c r="I2974" i="2"/>
  <c r="I2975" i="2"/>
  <c r="I2976" i="2"/>
  <c r="I2977" i="2"/>
  <c r="I2978" i="2"/>
  <c r="I2979" i="2"/>
  <c r="I2980" i="2"/>
  <c r="I2981" i="2"/>
  <c r="I2982" i="2"/>
  <c r="I2983" i="2"/>
  <c r="I2984" i="2"/>
  <c r="I2985" i="2"/>
  <c r="I2986" i="2"/>
  <c r="I2987" i="2"/>
  <c r="I2988" i="2"/>
  <c r="I2989" i="2"/>
  <c r="I2990" i="2"/>
  <c r="I2991" i="2"/>
  <c r="I2992" i="2"/>
  <c r="I2993" i="2"/>
  <c r="I2994" i="2"/>
  <c r="I2995" i="2"/>
  <c r="I2996" i="2"/>
  <c r="I2997" i="2"/>
  <c r="I2998" i="2"/>
  <c r="I2999" i="2"/>
  <c r="I3000" i="2"/>
  <c r="I3001" i="2"/>
  <c r="I3002" i="2"/>
  <c r="I3003" i="2"/>
  <c r="I3004" i="2"/>
  <c r="I3005" i="2"/>
  <c r="I3006" i="2"/>
  <c r="I3007" i="2"/>
  <c r="I3008" i="2"/>
  <c r="I3009" i="2"/>
  <c r="I3010" i="2"/>
  <c r="I3011" i="2"/>
  <c r="I3012" i="2"/>
  <c r="I3013" i="2"/>
  <c r="I3014" i="2"/>
  <c r="I3015" i="2"/>
  <c r="I3016" i="2"/>
  <c r="I3017" i="2"/>
  <c r="I3018" i="2"/>
  <c r="I3019" i="2"/>
  <c r="I3020" i="2"/>
  <c r="I3021" i="2"/>
  <c r="I3022" i="2"/>
  <c r="I3023" i="2"/>
  <c r="I3024" i="2"/>
  <c r="I3025" i="2"/>
  <c r="I3026" i="2"/>
  <c r="I3027" i="2"/>
  <c r="I3028" i="2"/>
  <c r="I3029" i="2"/>
  <c r="I3030" i="2"/>
  <c r="I3031" i="2"/>
  <c r="I3032" i="2"/>
  <c r="I3033" i="2"/>
  <c r="I3034" i="2"/>
  <c r="I3035" i="2"/>
  <c r="I3036" i="2"/>
  <c r="I3037" i="2"/>
  <c r="I3038" i="2"/>
  <c r="I3039" i="2"/>
  <c r="I3040" i="2"/>
  <c r="I3041" i="2"/>
  <c r="I3042" i="2"/>
  <c r="I3043" i="2"/>
  <c r="I3044" i="2"/>
  <c r="I3045" i="2"/>
  <c r="I3046" i="2"/>
  <c r="I3047" i="2"/>
  <c r="I3048" i="2"/>
  <c r="I3049" i="2"/>
  <c r="I3050" i="2"/>
  <c r="I3051" i="2"/>
  <c r="I3052" i="2"/>
  <c r="I3053" i="2"/>
  <c r="I3054" i="2"/>
  <c r="I3055" i="2"/>
  <c r="I3056" i="2"/>
  <c r="I3057" i="2"/>
  <c r="I3058" i="2"/>
  <c r="I3059" i="2"/>
  <c r="I3060" i="2"/>
  <c r="I3061" i="2"/>
  <c r="I3062" i="2"/>
  <c r="I3063" i="2"/>
  <c r="I3064" i="2"/>
  <c r="I3065" i="2"/>
  <c r="I3066" i="2"/>
  <c r="I3067" i="2"/>
  <c r="I3068" i="2"/>
  <c r="I3069" i="2"/>
  <c r="I3070" i="2"/>
  <c r="I3071" i="2"/>
  <c r="I3072" i="2"/>
  <c r="I3073" i="2"/>
  <c r="I3074" i="2"/>
  <c r="I3075" i="2"/>
  <c r="I3076" i="2"/>
  <c r="I3077" i="2"/>
  <c r="I3078" i="2"/>
  <c r="I3079" i="2"/>
  <c r="I3080" i="2"/>
  <c r="I3081" i="2"/>
  <c r="I3082" i="2"/>
  <c r="I3083" i="2"/>
  <c r="I3084" i="2"/>
  <c r="I3085" i="2"/>
  <c r="I3086" i="2"/>
  <c r="I3087" i="2"/>
  <c r="I3088" i="2"/>
  <c r="I3089" i="2"/>
  <c r="I3090" i="2"/>
  <c r="I3091" i="2"/>
  <c r="I3092" i="2"/>
  <c r="I3093" i="2"/>
  <c r="I3094" i="2"/>
  <c r="I3095" i="2"/>
  <c r="I3096" i="2"/>
  <c r="I3097" i="2"/>
  <c r="I3098" i="2"/>
  <c r="I3099" i="2"/>
  <c r="I3100" i="2"/>
  <c r="I3101" i="2"/>
  <c r="I3102" i="2"/>
  <c r="I3103" i="2"/>
  <c r="I3104" i="2"/>
  <c r="I3105" i="2"/>
  <c r="I3106" i="2"/>
  <c r="I3107" i="2"/>
  <c r="I3108" i="2"/>
  <c r="I3109" i="2"/>
  <c r="I3110" i="2"/>
  <c r="I3111" i="2"/>
  <c r="I3112" i="2"/>
  <c r="I3113" i="2"/>
  <c r="I3114" i="2"/>
  <c r="I3115" i="2"/>
  <c r="I3116" i="2"/>
  <c r="I3117" i="2"/>
  <c r="I3118" i="2"/>
  <c r="I3119" i="2"/>
  <c r="I3120" i="2"/>
  <c r="I3121" i="2"/>
  <c r="I3122" i="2"/>
  <c r="I3123" i="2"/>
  <c r="I3124" i="2"/>
  <c r="I3125" i="2"/>
  <c r="I3126" i="2"/>
  <c r="I3127" i="2"/>
  <c r="I3128" i="2"/>
  <c r="I3129" i="2"/>
  <c r="I3130" i="2"/>
  <c r="I3131" i="2"/>
  <c r="I3132" i="2"/>
  <c r="I3133" i="2"/>
  <c r="I3134" i="2"/>
  <c r="I3135" i="2"/>
  <c r="I3136" i="2"/>
  <c r="I3137" i="2"/>
  <c r="I3138" i="2"/>
  <c r="I3139" i="2"/>
  <c r="I3140" i="2"/>
  <c r="I3141" i="2"/>
  <c r="I3142" i="2"/>
  <c r="I3143" i="2"/>
  <c r="I3144" i="2"/>
  <c r="I3145" i="2"/>
  <c r="I3146" i="2"/>
  <c r="I3147" i="2"/>
  <c r="I3148" i="2"/>
  <c r="I3149" i="2"/>
  <c r="I3150" i="2"/>
  <c r="I3151" i="2"/>
  <c r="I3152" i="2"/>
  <c r="I3153" i="2"/>
  <c r="I3154" i="2"/>
  <c r="I3155" i="2"/>
  <c r="I3156" i="2"/>
  <c r="I3157" i="2"/>
  <c r="I3158" i="2"/>
  <c r="I3159" i="2"/>
  <c r="I3160" i="2"/>
  <c r="I3161" i="2"/>
  <c r="I3162" i="2"/>
  <c r="I3163" i="2"/>
  <c r="I3164" i="2"/>
  <c r="I3165" i="2"/>
  <c r="I3166" i="2"/>
  <c r="I3167" i="2"/>
  <c r="I3168" i="2"/>
  <c r="I3169" i="2"/>
  <c r="I3170" i="2"/>
  <c r="I3171" i="2"/>
  <c r="I3172" i="2"/>
  <c r="I3173" i="2"/>
  <c r="I3174" i="2"/>
  <c r="I3175" i="2"/>
  <c r="I3176" i="2"/>
  <c r="I3177" i="2"/>
  <c r="I3178" i="2"/>
  <c r="I3179" i="2"/>
  <c r="I3180" i="2"/>
  <c r="I3181" i="2"/>
  <c r="I3182" i="2"/>
  <c r="I3183" i="2"/>
  <c r="I3184" i="2"/>
  <c r="I3185" i="2"/>
  <c r="I3186" i="2"/>
  <c r="I3187" i="2"/>
  <c r="I3188" i="2"/>
  <c r="I3189" i="2"/>
  <c r="I3190" i="2"/>
  <c r="I3191" i="2"/>
  <c r="I3192" i="2"/>
  <c r="I3193" i="2"/>
  <c r="I3194" i="2"/>
  <c r="I3195" i="2"/>
  <c r="I3196" i="2"/>
  <c r="I3197" i="2"/>
  <c r="I3198" i="2"/>
  <c r="I3199" i="2"/>
  <c r="I3200" i="2"/>
  <c r="I3201" i="2"/>
  <c r="I3202" i="2"/>
  <c r="I3203" i="2"/>
  <c r="I3204" i="2"/>
  <c r="I3205" i="2"/>
  <c r="I3206" i="2"/>
  <c r="I3207" i="2"/>
  <c r="I3208" i="2"/>
  <c r="I3209" i="2"/>
  <c r="I3210" i="2"/>
  <c r="I3211" i="2"/>
  <c r="I3212" i="2"/>
  <c r="I3213" i="2"/>
  <c r="I3214" i="2"/>
  <c r="I3215" i="2"/>
  <c r="I3216" i="2"/>
  <c r="I3217" i="2"/>
  <c r="I3218" i="2"/>
  <c r="I3219" i="2"/>
  <c r="I3220" i="2"/>
  <c r="I3221" i="2"/>
  <c r="I3222" i="2"/>
  <c r="I3223" i="2"/>
  <c r="I3224" i="2"/>
  <c r="I3225" i="2"/>
  <c r="I3226" i="2"/>
  <c r="I3227" i="2"/>
  <c r="I3228" i="2"/>
  <c r="I3229" i="2"/>
  <c r="I3230" i="2"/>
  <c r="I3231" i="2"/>
  <c r="I3232" i="2"/>
  <c r="I3233" i="2"/>
  <c r="I3234" i="2"/>
  <c r="I3235" i="2"/>
  <c r="I3236" i="2"/>
  <c r="I3237" i="2"/>
  <c r="I3238" i="2"/>
  <c r="I3239" i="2"/>
  <c r="I3240" i="2"/>
  <c r="I3241" i="2"/>
  <c r="I3242" i="2"/>
  <c r="I3243" i="2"/>
  <c r="I3244" i="2"/>
  <c r="I3245" i="2"/>
  <c r="I3246" i="2"/>
  <c r="I3247" i="2"/>
  <c r="I3248" i="2"/>
  <c r="I3249" i="2"/>
  <c r="I3250" i="2"/>
  <c r="I3251" i="2"/>
  <c r="I3252" i="2"/>
  <c r="I3253" i="2"/>
  <c r="I3254" i="2"/>
  <c r="I3255" i="2"/>
  <c r="I3256" i="2"/>
  <c r="I3257" i="2"/>
  <c r="I3258" i="2"/>
  <c r="I3259" i="2"/>
  <c r="I3260" i="2"/>
  <c r="I3261" i="2"/>
  <c r="I3262" i="2"/>
  <c r="I3263" i="2"/>
  <c r="I3264" i="2"/>
  <c r="I3265" i="2"/>
  <c r="I3266" i="2"/>
  <c r="I3267" i="2"/>
  <c r="I3268" i="2"/>
  <c r="I3269" i="2"/>
  <c r="I3270" i="2"/>
  <c r="I3271" i="2"/>
  <c r="I3272" i="2"/>
  <c r="I3273" i="2"/>
  <c r="I3274" i="2"/>
  <c r="I3275" i="2"/>
  <c r="I3276" i="2"/>
  <c r="I3277" i="2"/>
  <c r="I3278" i="2"/>
  <c r="I3279" i="2"/>
  <c r="I3280" i="2"/>
  <c r="I3281" i="2"/>
  <c r="I3282" i="2"/>
  <c r="I3283" i="2"/>
  <c r="I3284" i="2"/>
  <c r="I3285" i="2"/>
  <c r="I3286" i="2"/>
  <c r="I3287" i="2"/>
  <c r="I3288" i="2"/>
  <c r="I3289" i="2"/>
  <c r="I3290" i="2"/>
  <c r="I3291" i="2"/>
  <c r="I3292" i="2"/>
  <c r="I3293" i="2"/>
  <c r="I3294" i="2"/>
  <c r="I3295" i="2"/>
  <c r="I3296" i="2"/>
  <c r="I3297" i="2"/>
  <c r="I3298" i="2"/>
  <c r="I3299" i="2"/>
  <c r="I3300" i="2"/>
  <c r="I3301" i="2"/>
  <c r="I3302" i="2"/>
  <c r="I3303" i="2"/>
  <c r="I3304" i="2"/>
  <c r="I3305" i="2"/>
  <c r="I3306" i="2"/>
  <c r="I3307" i="2"/>
  <c r="I3308" i="2"/>
  <c r="I3309" i="2"/>
  <c r="I3310" i="2"/>
  <c r="I3311" i="2"/>
  <c r="I3312" i="2"/>
  <c r="I3313" i="2"/>
  <c r="I3314" i="2"/>
  <c r="I3315" i="2"/>
  <c r="I3316" i="2"/>
  <c r="I3317" i="2"/>
  <c r="I3318" i="2"/>
  <c r="I3319" i="2"/>
  <c r="I3320" i="2"/>
  <c r="I3321" i="2"/>
  <c r="I3322" i="2"/>
  <c r="I3323" i="2"/>
  <c r="I3324" i="2"/>
  <c r="I3325" i="2"/>
  <c r="I3326" i="2"/>
  <c r="I3327" i="2"/>
  <c r="I3328" i="2"/>
  <c r="I3329" i="2"/>
  <c r="I3330" i="2"/>
  <c r="I3331" i="2"/>
  <c r="I3332" i="2"/>
  <c r="I3333" i="2"/>
  <c r="I3334" i="2"/>
  <c r="I3335" i="2"/>
  <c r="I3336" i="2"/>
  <c r="I3337" i="2"/>
  <c r="I3338" i="2"/>
  <c r="I3339" i="2"/>
  <c r="I3340" i="2"/>
  <c r="I3341" i="2"/>
  <c r="I3342" i="2"/>
  <c r="I3343" i="2"/>
  <c r="I3344" i="2"/>
  <c r="I3345" i="2"/>
  <c r="I3346" i="2"/>
  <c r="I3347" i="2"/>
  <c r="I3348" i="2"/>
  <c r="I3349" i="2"/>
  <c r="I3350" i="2"/>
  <c r="I3351" i="2"/>
  <c r="I3352" i="2"/>
  <c r="I3353" i="2"/>
  <c r="I3354" i="2"/>
  <c r="I3355" i="2"/>
  <c r="I3356" i="2"/>
  <c r="I3357" i="2"/>
  <c r="I3358" i="2"/>
  <c r="I3359" i="2"/>
  <c r="I3360" i="2"/>
  <c r="I3361" i="2"/>
  <c r="I3362" i="2"/>
  <c r="I3363" i="2"/>
  <c r="I3364" i="2"/>
  <c r="I3365" i="2"/>
  <c r="I3366" i="2"/>
  <c r="I3367" i="2"/>
  <c r="I3368" i="2"/>
  <c r="I3369" i="2"/>
  <c r="I3370" i="2"/>
  <c r="I3371" i="2"/>
  <c r="I3372" i="2"/>
  <c r="I3373" i="2"/>
  <c r="I3374" i="2"/>
  <c r="I3375" i="2"/>
  <c r="I3376" i="2"/>
  <c r="I3377" i="2"/>
  <c r="I3378" i="2"/>
  <c r="I3379" i="2"/>
  <c r="I3380" i="2"/>
  <c r="I3381" i="2"/>
  <c r="I3382" i="2"/>
  <c r="I3383" i="2"/>
  <c r="I3384" i="2"/>
  <c r="I3385" i="2"/>
  <c r="I3386" i="2"/>
  <c r="I3387" i="2"/>
  <c r="I3388" i="2"/>
  <c r="I3389" i="2"/>
  <c r="I3390" i="2"/>
  <c r="I3391" i="2"/>
  <c r="I3392" i="2"/>
  <c r="I3393" i="2"/>
  <c r="I3394" i="2"/>
  <c r="I3395" i="2"/>
  <c r="I3396" i="2"/>
  <c r="I3397" i="2"/>
  <c r="I3398" i="2"/>
  <c r="I3399" i="2"/>
  <c r="I3400" i="2"/>
  <c r="I3401" i="2"/>
  <c r="I3402" i="2"/>
  <c r="I3403" i="2"/>
  <c r="I3404" i="2"/>
  <c r="I3405" i="2"/>
  <c r="I3406" i="2"/>
  <c r="I3407" i="2"/>
  <c r="I3408" i="2"/>
  <c r="I3409" i="2"/>
  <c r="I3410" i="2"/>
  <c r="I3411" i="2"/>
  <c r="I3412" i="2"/>
  <c r="I3413" i="2"/>
  <c r="I3414" i="2"/>
  <c r="I3415" i="2"/>
  <c r="I3416" i="2"/>
  <c r="I3417" i="2"/>
  <c r="I3418" i="2"/>
  <c r="I3419" i="2"/>
  <c r="I3420" i="2"/>
  <c r="I3421" i="2"/>
  <c r="I3422" i="2"/>
  <c r="I3423" i="2"/>
  <c r="I3424" i="2"/>
  <c r="I3425" i="2"/>
  <c r="I3426" i="2"/>
  <c r="I3427" i="2"/>
  <c r="I3428" i="2"/>
  <c r="I3429" i="2"/>
  <c r="I3430" i="2"/>
  <c r="I3431" i="2"/>
  <c r="I3432" i="2"/>
  <c r="I3433" i="2"/>
  <c r="I3434" i="2"/>
  <c r="I3435" i="2"/>
  <c r="I3436" i="2"/>
  <c r="I3437" i="2"/>
  <c r="I3438" i="2"/>
  <c r="I3439" i="2"/>
  <c r="I3440" i="2"/>
  <c r="I3441" i="2"/>
  <c r="I3442" i="2"/>
  <c r="I3443" i="2"/>
  <c r="I3444" i="2"/>
  <c r="I3445" i="2"/>
  <c r="I3446" i="2"/>
  <c r="I3447" i="2"/>
  <c r="I3448" i="2"/>
  <c r="I3449" i="2"/>
  <c r="I3450" i="2"/>
  <c r="I3451" i="2"/>
  <c r="I3452" i="2"/>
  <c r="I3453" i="2"/>
  <c r="I3454" i="2"/>
  <c r="I3455" i="2"/>
  <c r="I3456" i="2"/>
  <c r="I3457" i="2"/>
  <c r="I3458" i="2"/>
  <c r="I3459" i="2"/>
  <c r="I3460" i="2"/>
  <c r="I3461" i="2"/>
  <c r="I3462" i="2"/>
  <c r="I3463" i="2"/>
  <c r="I3464" i="2"/>
  <c r="I3465" i="2"/>
  <c r="I3466" i="2"/>
  <c r="I3467" i="2"/>
  <c r="I3468" i="2"/>
  <c r="I3469" i="2"/>
  <c r="I3470" i="2"/>
  <c r="I3471" i="2"/>
  <c r="I3472" i="2"/>
  <c r="I3473" i="2"/>
  <c r="I3474" i="2"/>
  <c r="I3475" i="2"/>
  <c r="I3476" i="2"/>
  <c r="I3477" i="2"/>
  <c r="I3478" i="2"/>
  <c r="I3479" i="2"/>
  <c r="I3480" i="2"/>
  <c r="I3481" i="2"/>
  <c r="I3482" i="2"/>
  <c r="I3483" i="2"/>
  <c r="I3484" i="2"/>
  <c r="I3485" i="2"/>
  <c r="I3486" i="2"/>
  <c r="I3487" i="2"/>
  <c r="I3488" i="2"/>
  <c r="I3489" i="2"/>
  <c r="AC3489" i="2" s="1"/>
  <c r="I3490" i="2"/>
  <c r="AC3490" i="2" s="1"/>
  <c r="I3491" i="2"/>
  <c r="I3492" i="2"/>
  <c r="I3493" i="2"/>
  <c r="I3494" i="2"/>
  <c r="I3495" i="2"/>
  <c r="I3496" i="2"/>
  <c r="I3497" i="2"/>
  <c r="I3498" i="2"/>
  <c r="I3499" i="2"/>
  <c r="I3500" i="2"/>
  <c r="I3501" i="2"/>
  <c r="I3502" i="2"/>
  <c r="I3503" i="2"/>
  <c r="I3504" i="2"/>
  <c r="I3505" i="2"/>
  <c r="I3506" i="2"/>
  <c r="I3507" i="2"/>
  <c r="I3508" i="2"/>
  <c r="I3509" i="2"/>
  <c r="I3510" i="2"/>
  <c r="I3511" i="2"/>
  <c r="I3512" i="2"/>
  <c r="I3513" i="2"/>
  <c r="I3514" i="2"/>
  <c r="I3515" i="2"/>
  <c r="I3516" i="2"/>
  <c r="I3517" i="2"/>
  <c r="I3518" i="2"/>
  <c r="I3519" i="2"/>
  <c r="I3520" i="2"/>
  <c r="I3521" i="2"/>
  <c r="I3522" i="2"/>
  <c r="I3523" i="2"/>
  <c r="I3524" i="2"/>
  <c r="I3525" i="2"/>
  <c r="I3526" i="2"/>
  <c r="I3527" i="2"/>
  <c r="I3528" i="2"/>
  <c r="I3529" i="2"/>
  <c r="I3530" i="2"/>
  <c r="I3531" i="2"/>
  <c r="I3532" i="2"/>
  <c r="I3533" i="2"/>
  <c r="I3534" i="2"/>
  <c r="I3535" i="2"/>
  <c r="I3536" i="2"/>
  <c r="I3537" i="2"/>
  <c r="I3538" i="2"/>
  <c r="I3539" i="2"/>
  <c r="I3540" i="2"/>
  <c r="I3541" i="2"/>
  <c r="I3542" i="2"/>
  <c r="I3543" i="2"/>
  <c r="I3544" i="2"/>
  <c r="I3545" i="2"/>
  <c r="I3546" i="2"/>
  <c r="I3547" i="2"/>
  <c r="I3548" i="2"/>
  <c r="I3549" i="2"/>
  <c r="I3550" i="2"/>
  <c r="I3551" i="2"/>
  <c r="I3552" i="2"/>
  <c r="I3553" i="2"/>
  <c r="I3554" i="2"/>
  <c r="I3555" i="2"/>
  <c r="I3556" i="2"/>
  <c r="I3557" i="2"/>
  <c r="I3558" i="2"/>
  <c r="I3559" i="2"/>
  <c r="I3560" i="2"/>
  <c r="I3561" i="2"/>
  <c r="I3562" i="2"/>
  <c r="I3563" i="2"/>
  <c r="I3564" i="2"/>
  <c r="I3565" i="2"/>
  <c r="I3566" i="2"/>
  <c r="I3567" i="2"/>
  <c r="I3568" i="2"/>
  <c r="I3569" i="2"/>
  <c r="I3570" i="2"/>
  <c r="I3571" i="2"/>
  <c r="I3572" i="2"/>
  <c r="I3573" i="2"/>
  <c r="I3574" i="2"/>
  <c r="I3575" i="2"/>
  <c r="I3576" i="2"/>
  <c r="I3577" i="2"/>
  <c r="I3578" i="2"/>
  <c r="I3579" i="2"/>
  <c r="I3580" i="2"/>
  <c r="I3581" i="2"/>
  <c r="I3582" i="2"/>
  <c r="I3583" i="2"/>
  <c r="I3584" i="2"/>
  <c r="I3585" i="2"/>
  <c r="I3586" i="2"/>
  <c r="I3587" i="2"/>
  <c r="I3588" i="2"/>
  <c r="I3589" i="2"/>
  <c r="I3590" i="2"/>
  <c r="I3591" i="2"/>
  <c r="I3592" i="2"/>
  <c r="I3593" i="2"/>
  <c r="I3594" i="2"/>
  <c r="I3595" i="2"/>
  <c r="I3596" i="2"/>
  <c r="I3597" i="2"/>
  <c r="I3598" i="2"/>
  <c r="I3599" i="2"/>
  <c r="I3600" i="2"/>
  <c r="I3601" i="2"/>
  <c r="I3602" i="2"/>
  <c r="I3603" i="2"/>
  <c r="I3604" i="2"/>
  <c r="I3605" i="2"/>
  <c r="I3606" i="2"/>
  <c r="I3607" i="2"/>
  <c r="I3608" i="2"/>
  <c r="I3609" i="2"/>
  <c r="I3610" i="2"/>
  <c r="I3611" i="2"/>
  <c r="I3612" i="2"/>
  <c r="I3613" i="2"/>
  <c r="I3614" i="2"/>
  <c r="I3615" i="2"/>
  <c r="I3616" i="2"/>
  <c r="I3617" i="2"/>
  <c r="I3618" i="2"/>
  <c r="I3619" i="2"/>
  <c r="I3620" i="2"/>
  <c r="I3621" i="2"/>
  <c r="I3622" i="2"/>
  <c r="I3623" i="2"/>
  <c r="I3624" i="2"/>
  <c r="I3625" i="2"/>
  <c r="I3626" i="2"/>
  <c r="I3627" i="2"/>
  <c r="I3628" i="2"/>
  <c r="I3629" i="2"/>
  <c r="I3630" i="2"/>
  <c r="I3631" i="2"/>
  <c r="I3632" i="2"/>
  <c r="I3633" i="2"/>
  <c r="I3634" i="2"/>
  <c r="I3635" i="2"/>
  <c r="I3636" i="2"/>
  <c r="I3637" i="2"/>
  <c r="I3638" i="2"/>
  <c r="I3639" i="2"/>
  <c r="I3640" i="2"/>
  <c r="I3641" i="2"/>
  <c r="I3642" i="2"/>
  <c r="I3643" i="2"/>
  <c r="I3644" i="2"/>
  <c r="I3645" i="2"/>
  <c r="I3646" i="2"/>
  <c r="I3647" i="2"/>
  <c r="I3648" i="2"/>
  <c r="I3649" i="2"/>
  <c r="I3650" i="2"/>
  <c r="I3651" i="2"/>
  <c r="I3652" i="2"/>
  <c r="I3653" i="2"/>
  <c r="I3654" i="2"/>
  <c r="I3655" i="2"/>
  <c r="I3656" i="2"/>
  <c r="I3657" i="2"/>
  <c r="I3658" i="2"/>
  <c r="I3659" i="2"/>
  <c r="I3660" i="2"/>
  <c r="I3661" i="2"/>
  <c r="I3662" i="2"/>
  <c r="I3663" i="2"/>
  <c r="I3664" i="2"/>
  <c r="I3665" i="2"/>
  <c r="I3666" i="2"/>
  <c r="I3667" i="2"/>
  <c r="I3668" i="2"/>
  <c r="I3669" i="2"/>
  <c r="I3670" i="2"/>
  <c r="I3671" i="2"/>
  <c r="I3672" i="2"/>
  <c r="I3673" i="2"/>
  <c r="I3674" i="2"/>
  <c r="I3675" i="2"/>
  <c r="I3676" i="2"/>
  <c r="I3677" i="2"/>
  <c r="I3678" i="2"/>
  <c r="I3679" i="2"/>
  <c r="I3680" i="2"/>
  <c r="I3681" i="2"/>
  <c r="I3682" i="2"/>
  <c r="I3683" i="2"/>
  <c r="I3684" i="2"/>
  <c r="I3685" i="2"/>
  <c r="I3686" i="2"/>
  <c r="I3687" i="2"/>
  <c r="I3688" i="2"/>
  <c r="I3689" i="2"/>
  <c r="I3690" i="2"/>
  <c r="I3691" i="2"/>
  <c r="I3692" i="2"/>
  <c r="I3693" i="2"/>
  <c r="Q3723" i="2"/>
  <c r="R3723" i="2"/>
  <c r="S3723" i="2"/>
  <c r="T3723" i="2"/>
  <c r="U3723" i="2"/>
  <c r="W3723" i="2"/>
  <c r="X3723" i="2"/>
  <c r="Y3723" i="2"/>
  <c r="Q3726" i="2"/>
  <c r="R3726" i="2"/>
  <c r="S3726" i="2"/>
  <c r="T3726" i="2"/>
  <c r="U3726" i="2"/>
  <c r="W3726" i="2"/>
  <c r="X3726" i="2"/>
  <c r="Y3726" i="2"/>
  <c r="Q3748" i="2"/>
  <c r="R3748" i="2"/>
  <c r="S3748" i="2"/>
  <c r="T3748" i="2"/>
  <c r="U3748" i="2"/>
  <c r="P3748" i="2"/>
  <c r="W3748" i="2"/>
  <c r="X3748" i="2"/>
  <c r="Y3748" i="2"/>
  <c r="Q3749" i="2"/>
  <c r="R3749" i="2"/>
  <c r="S3749" i="2"/>
  <c r="T3749" i="2"/>
  <c r="U3749" i="2"/>
  <c r="W3749" i="2"/>
  <c r="X3749" i="2"/>
  <c r="Y3749" i="2"/>
  <c r="Q3750" i="2"/>
  <c r="R3750" i="2"/>
  <c r="S3750" i="2"/>
  <c r="T3750" i="2"/>
  <c r="U3750" i="2"/>
  <c r="W3750" i="2"/>
  <c r="X3750" i="2"/>
  <c r="Y3750" i="2"/>
  <c r="Q3751" i="2"/>
  <c r="R3751" i="2"/>
  <c r="S3751" i="2"/>
  <c r="T3751" i="2"/>
  <c r="U3751" i="2"/>
  <c r="P3751" i="2"/>
  <c r="W3751" i="2"/>
  <c r="X3751" i="2"/>
  <c r="Y3751" i="2"/>
  <c r="Q3752" i="2"/>
  <c r="R3752" i="2"/>
  <c r="S3752" i="2"/>
  <c r="T3752" i="2"/>
  <c r="U3752" i="2"/>
  <c r="W3752" i="2"/>
  <c r="X3752" i="2"/>
  <c r="Y3752" i="2"/>
  <c r="Q3753" i="2"/>
  <c r="R3753" i="2"/>
  <c r="S3753" i="2"/>
  <c r="T3753" i="2"/>
  <c r="U3753" i="2"/>
  <c r="P3753" i="2"/>
  <c r="W3753" i="2"/>
  <c r="X3753" i="2"/>
  <c r="Y3753" i="2"/>
  <c r="Q3754" i="2"/>
  <c r="R3754" i="2"/>
  <c r="S3754" i="2"/>
  <c r="T3754" i="2"/>
  <c r="U3754" i="2"/>
  <c r="W3754" i="2"/>
  <c r="X3754" i="2"/>
  <c r="Y3754" i="2"/>
  <c r="Q3755" i="2"/>
  <c r="R3755" i="2"/>
  <c r="S3755" i="2"/>
  <c r="T3755" i="2"/>
  <c r="U3755" i="2"/>
  <c r="W3755" i="2"/>
  <c r="X3755" i="2"/>
  <c r="Y3755" i="2"/>
  <c r="Q3756" i="2"/>
  <c r="R3756" i="2"/>
  <c r="S3756" i="2"/>
  <c r="T3756" i="2"/>
  <c r="U3756" i="2"/>
  <c r="W3756" i="2"/>
  <c r="X3756" i="2"/>
  <c r="Y3756" i="2"/>
  <c r="Q3757" i="2"/>
  <c r="R3757" i="2"/>
  <c r="S3757" i="2"/>
  <c r="T3757" i="2"/>
  <c r="U3757" i="2"/>
  <c r="W3757" i="2"/>
  <c r="X3757" i="2"/>
  <c r="Y3757" i="2"/>
  <c r="Q3758" i="2"/>
  <c r="R3758" i="2"/>
  <c r="S3758" i="2"/>
  <c r="T3758" i="2"/>
  <c r="U3758" i="2"/>
  <c r="W3758" i="2"/>
  <c r="X3758" i="2"/>
  <c r="Y3758" i="2"/>
  <c r="Q3759" i="2"/>
  <c r="R3759" i="2"/>
  <c r="S3759" i="2"/>
  <c r="T3759" i="2"/>
  <c r="U3759" i="2"/>
  <c r="W3759" i="2"/>
  <c r="X3759" i="2"/>
  <c r="Y3759" i="2"/>
  <c r="Q3760" i="2"/>
  <c r="R3760" i="2"/>
  <c r="S3760" i="2"/>
  <c r="T3760" i="2"/>
  <c r="U3760" i="2"/>
  <c r="W3760" i="2"/>
  <c r="X3760" i="2"/>
  <c r="Y3760" i="2"/>
  <c r="Q3761" i="2"/>
  <c r="R3761" i="2"/>
  <c r="S3761" i="2"/>
  <c r="T3761" i="2"/>
  <c r="U3761" i="2"/>
  <c r="W3761" i="2"/>
  <c r="X3761" i="2"/>
  <c r="Y3761" i="2"/>
  <c r="Q3762" i="2"/>
  <c r="R3762" i="2"/>
  <c r="S3762" i="2"/>
  <c r="T3762" i="2"/>
  <c r="U3762" i="2"/>
  <c r="W3762" i="2"/>
  <c r="X3762" i="2"/>
  <c r="Y3762" i="2"/>
  <c r="Q3763" i="2"/>
  <c r="R3763" i="2"/>
  <c r="S3763" i="2"/>
  <c r="T3763" i="2"/>
  <c r="U3763" i="2"/>
  <c r="W3763" i="2"/>
  <c r="X3763" i="2"/>
  <c r="Y3763" i="2"/>
  <c r="Q3698" i="2"/>
  <c r="R3698" i="2"/>
  <c r="S3698" i="2"/>
  <c r="T3698" i="2"/>
  <c r="U3698" i="2"/>
  <c r="W3698" i="2"/>
  <c r="X3698" i="2"/>
  <c r="Y3698" i="2"/>
  <c r="Q3699" i="2"/>
  <c r="R3699" i="2"/>
  <c r="S3699" i="2"/>
  <c r="T3699" i="2"/>
  <c r="U3699" i="2"/>
  <c r="W3699" i="2"/>
  <c r="X3699" i="2"/>
  <c r="Y3699" i="2"/>
  <c r="Q3700" i="2"/>
  <c r="R3700" i="2"/>
  <c r="S3700" i="2"/>
  <c r="T3700" i="2"/>
  <c r="U3700" i="2"/>
  <c r="W3700" i="2"/>
  <c r="X3700" i="2"/>
  <c r="Y3700" i="2"/>
  <c r="Q3701" i="2"/>
  <c r="R3701" i="2"/>
  <c r="S3701" i="2"/>
  <c r="T3701" i="2"/>
  <c r="U3701" i="2"/>
  <c r="W3701" i="2"/>
  <c r="X3701" i="2"/>
  <c r="Y3701" i="2"/>
  <c r="Q3703" i="2"/>
  <c r="R3703" i="2"/>
  <c r="S3703" i="2"/>
  <c r="T3703" i="2"/>
  <c r="U3703" i="2"/>
  <c r="W3703" i="2"/>
  <c r="X3703" i="2"/>
  <c r="Y3703" i="2"/>
  <c r="Q3706" i="2"/>
  <c r="R3706" i="2"/>
  <c r="S3706" i="2"/>
  <c r="T3706" i="2"/>
  <c r="U3706" i="2"/>
  <c r="W3706" i="2"/>
  <c r="X3706" i="2"/>
  <c r="Y3706" i="2"/>
  <c r="Q3707" i="2"/>
  <c r="R3707" i="2"/>
  <c r="S3707" i="2"/>
  <c r="T3707" i="2"/>
  <c r="U3707" i="2"/>
  <c r="W3707" i="2"/>
  <c r="X3707" i="2"/>
  <c r="Y3707" i="2"/>
  <c r="Q3708" i="2"/>
  <c r="R3708" i="2"/>
  <c r="S3708" i="2"/>
  <c r="T3708" i="2"/>
  <c r="U3708" i="2"/>
  <c r="W3708" i="2"/>
  <c r="X3708" i="2"/>
  <c r="Y3708" i="2"/>
  <c r="Q3709" i="2"/>
  <c r="R3709" i="2"/>
  <c r="S3709" i="2"/>
  <c r="T3709" i="2"/>
  <c r="U3709" i="2"/>
  <c r="W3709" i="2"/>
  <c r="X3709" i="2"/>
  <c r="Y3709" i="2"/>
  <c r="Q3710" i="2"/>
  <c r="R3710" i="2"/>
  <c r="S3710" i="2"/>
  <c r="T3710" i="2"/>
  <c r="U3710" i="2"/>
  <c r="W3710" i="2"/>
  <c r="X3710" i="2"/>
  <c r="Y3710" i="2"/>
  <c r="Q3711" i="2"/>
  <c r="R3711" i="2"/>
  <c r="S3711" i="2"/>
  <c r="T3711" i="2"/>
  <c r="U3711" i="2"/>
  <c r="W3711" i="2"/>
  <c r="X3711" i="2"/>
  <c r="Y3711" i="2"/>
  <c r="Q3713" i="2"/>
  <c r="R3713" i="2"/>
  <c r="S3713" i="2"/>
  <c r="T3713" i="2"/>
  <c r="U3713" i="2"/>
  <c r="W3713" i="2"/>
  <c r="X3713" i="2"/>
  <c r="Y3713" i="2"/>
  <c r="A10" i="2"/>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A1063" i="2" s="1"/>
  <c r="A1064" i="2" s="1"/>
  <c r="A1065" i="2" s="1"/>
  <c r="A1066" i="2" s="1"/>
  <c r="A1067" i="2" s="1"/>
  <c r="A1068" i="2" s="1"/>
  <c r="A1069" i="2" s="1"/>
  <c r="A1070" i="2" s="1"/>
  <c r="A1071" i="2" s="1"/>
  <c r="A1072" i="2" s="1"/>
  <c r="A1073" i="2" s="1"/>
  <c r="A1074" i="2" s="1"/>
  <c r="A1075" i="2" s="1"/>
  <c r="A1076" i="2" s="1"/>
  <c r="A1077" i="2" s="1"/>
  <c r="A1078" i="2" s="1"/>
  <c r="A1079" i="2" s="1"/>
  <c r="A1080" i="2" s="1"/>
  <c r="A1081" i="2" s="1"/>
  <c r="A1082" i="2" s="1"/>
  <c r="A1083" i="2" s="1"/>
  <c r="A1084" i="2" s="1"/>
  <c r="A1085" i="2" s="1"/>
  <c r="A1086" i="2" s="1"/>
  <c r="A1087" i="2" s="1"/>
  <c r="A1088" i="2" s="1"/>
  <c r="A1089" i="2" s="1"/>
  <c r="A1090" i="2" s="1"/>
  <c r="A1091" i="2" s="1"/>
  <c r="A1092" i="2" s="1"/>
  <c r="A1093" i="2" s="1"/>
  <c r="A1094" i="2" s="1"/>
  <c r="A1095" i="2" s="1"/>
  <c r="A1096" i="2" s="1"/>
  <c r="A1097" i="2" s="1"/>
  <c r="A1098" i="2" s="1"/>
  <c r="A1099" i="2" s="1"/>
  <c r="A1100" i="2" s="1"/>
  <c r="A1101" i="2" s="1"/>
  <c r="A1102" i="2" s="1"/>
  <c r="A1103" i="2" s="1"/>
  <c r="A1104" i="2" s="1"/>
  <c r="A1105" i="2" s="1"/>
  <c r="A1106" i="2" s="1"/>
  <c r="A1107" i="2" s="1"/>
  <c r="A1108" i="2" s="1"/>
  <c r="A1109" i="2" s="1"/>
  <c r="A1110" i="2" s="1"/>
  <c r="A1111" i="2" s="1"/>
  <c r="A1112" i="2" s="1"/>
  <c r="A1113" i="2" s="1"/>
  <c r="A1114" i="2" s="1"/>
  <c r="A1115" i="2" s="1"/>
  <c r="A1116" i="2" s="1"/>
  <c r="A1117" i="2" s="1"/>
  <c r="A1118" i="2" s="1"/>
  <c r="A1119" i="2" s="1"/>
  <c r="A1120" i="2" s="1"/>
  <c r="A1121" i="2" s="1"/>
  <c r="A1122" i="2" s="1"/>
  <c r="A1123" i="2" s="1"/>
  <c r="A1124" i="2" s="1"/>
  <c r="A1125" i="2" s="1"/>
  <c r="A1126" i="2" s="1"/>
  <c r="A1127" i="2" s="1"/>
  <c r="A1128" i="2" s="1"/>
  <c r="A1129" i="2" s="1"/>
  <c r="A1130" i="2" s="1"/>
  <c r="A1131" i="2" s="1"/>
  <c r="A1132" i="2" s="1"/>
  <c r="A1133" i="2" s="1"/>
  <c r="A1134" i="2" s="1"/>
  <c r="A1135" i="2" s="1"/>
  <c r="A1136" i="2" s="1"/>
  <c r="A1137" i="2" s="1"/>
  <c r="A1138" i="2" s="1"/>
  <c r="A1139" i="2" s="1"/>
  <c r="A1140" i="2" s="1"/>
  <c r="A1141" i="2" s="1"/>
  <c r="A1142" i="2" s="1"/>
  <c r="A1143" i="2" s="1"/>
  <c r="A1144" i="2" s="1"/>
  <c r="A1145" i="2" s="1"/>
  <c r="A1146" i="2" s="1"/>
  <c r="A1147" i="2" s="1"/>
  <c r="A1148" i="2" s="1"/>
  <c r="A1149" i="2" s="1"/>
  <c r="A1150" i="2" s="1"/>
  <c r="A1151" i="2" s="1"/>
  <c r="A1152" i="2" s="1"/>
  <c r="A1153" i="2" s="1"/>
  <c r="A1154" i="2" s="1"/>
  <c r="A1155" i="2" s="1"/>
  <c r="A1156" i="2" s="1"/>
  <c r="A1157" i="2" s="1"/>
  <c r="A1158" i="2" s="1"/>
  <c r="A1159" i="2" s="1"/>
  <c r="A1160" i="2" s="1"/>
  <c r="A1161" i="2" s="1"/>
  <c r="A1162" i="2" s="1"/>
  <c r="A1163" i="2" s="1"/>
  <c r="A1164" i="2" s="1"/>
  <c r="A1165" i="2" s="1"/>
  <c r="A1166" i="2" s="1"/>
  <c r="A1167" i="2" s="1"/>
  <c r="A1168" i="2" s="1"/>
  <c r="A1169" i="2" s="1"/>
  <c r="A1170" i="2" s="1"/>
  <c r="A1171" i="2" s="1"/>
  <c r="A1172" i="2" s="1"/>
  <c r="A1173" i="2" s="1"/>
  <c r="A1174" i="2" s="1"/>
  <c r="A1175" i="2" s="1"/>
  <c r="A1176" i="2" s="1"/>
  <c r="A1177" i="2" s="1"/>
  <c r="A1178" i="2" s="1"/>
  <c r="A1179" i="2" s="1"/>
  <c r="A1180" i="2" s="1"/>
  <c r="A1181" i="2" s="1"/>
  <c r="A1182" i="2" s="1"/>
  <c r="A1183" i="2" s="1"/>
  <c r="A1184" i="2" s="1"/>
  <c r="A1185" i="2" s="1"/>
  <c r="A1186" i="2" s="1"/>
  <c r="A1187" i="2" s="1"/>
  <c r="A1188" i="2" s="1"/>
  <c r="A1189" i="2" s="1"/>
  <c r="A1190" i="2" s="1"/>
  <c r="A1191" i="2" s="1"/>
  <c r="A1192" i="2" s="1"/>
  <c r="A1193" i="2" s="1"/>
  <c r="A1194" i="2" s="1"/>
  <c r="A1195" i="2" s="1"/>
  <c r="A1196" i="2" s="1"/>
  <c r="A1197" i="2" s="1"/>
  <c r="A1198" i="2" s="1"/>
  <c r="A1199" i="2" s="1"/>
  <c r="A1200" i="2" s="1"/>
  <c r="A1201" i="2" s="1"/>
  <c r="A1202" i="2" s="1"/>
  <c r="A1203" i="2" s="1"/>
  <c r="A1204" i="2" s="1"/>
  <c r="A1205" i="2" s="1"/>
  <c r="A1206" i="2" s="1"/>
  <c r="A1207" i="2" s="1"/>
  <c r="A1208" i="2" s="1"/>
  <c r="A1209" i="2" s="1"/>
  <c r="A1210" i="2" s="1"/>
  <c r="A1211" i="2" s="1"/>
  <c r="A1212" i="2" s="1"/>
  <c r="A1213" i="2" s="1"/>
  <c r="A1214" i="2" s="1"/>
  <c r="A1215" i="2" s="1"/>
  <c r="A1216" i="2" s="1"/>
  <c r="A1217" i="2" s="1"/>
  <c r="A1218" i="2" s="1"/>
  <c r="A1219" i="2" s="1"/>
  <c r="A1220" i="2" s="1"/>
  <c r="A1221" i="2" s="1"/>
  <c r="A1222" i="2" s="1"/>
  <c r="A1223" i="2" s="1"/>
  <c r="A1224" i="2" s="1"/>
  <c r="A1225" i="2" s="1"/>
  <c r="A1226" i="2" s="1"/>
  <c r="A1227" i="2" s="1"/>
  <c r="A1228" i="2" s="1"/>
  <c r="A1229" i="2" s="1"/>
  <c r="A1230" i="2" s="1"/>
  <c r="A1231" i="2" s="1"/>
  <c r="A1232" i="2" s="1"/>
  <c r="A1233" i="2" s="1"/>
  <c r="A1234" i="2" s="1"/>
  <c r="A1235" i="2" s="1"/>
  <c r="A1236" i="2" s="1"/>
  <c r="A1237" i="2" s="1"/>
  <c r="A1238" i="2" s="1"/>
  <c r="A1239" i="2" s="1"/>
  <c r="A1240" i="2" s="1"/>
  <c r="A1241" i="2" s="1"/>
  <c r="A1242" i="2" s="1"/>
  <c r="A1243" i="2" s="1"/>
  <c r="A1244" i="2" s="1"/>
  <c r="A1245" i="2" s="1"/>
  <c r="A1246" i="2" s="1"/>
  <c r="A1247" i="2" s="1"/>
  <c r="A1248" i="2" s="1"/>
  <c r="A1249" i="2" s="1"/>
  <c r="A1250" i="2" s="1"/>
  <c r="A1251" i="2" s="1"/>
  <c r="A1252" i="2" s="1"/>
  <c r="A1253" i="2" s="1"/>
  <c r="A1254" i="2" s="1"/>
  <c r="A1255" i="2" s="1"/>
  <c r="A1256" i="2" s="1"/>
  <c r="A1257" i="2" s="1"/>
  <c r="A1258" i="2" s="1"/>
  <c r="A1259" i="2" s="1"/>
  <c r="A1260" i="2" s="1"/>
  <c r="A1261" i="2" s="1"/>
  <c r="A1262" i="2" s="1"/>
  <c r="A1263" i="2" s="1"/>
  <c r="A1264" i="2" s="1"/>
  <c r="A1265" i="2" s="1"/>
  <c r="A1266" i="2" s="1"/>
  <c r="A1267" i="2" s="1"/>
  <c r="A1268" i="2" s="1"/>
  <c r="A1269" i="2" s="1"/>
  <c r="A1270" i="2" s="1"/>
  <c r="A1271" i="2" s="1"/>
  <c r="A1272" i="2" s="1"/>
  <c r="A1273" i="2" s="1"/>
  <c r="A1274" i="2" s="1"/>
  <c r="A1275" i="2" s="1"/>
  <c r="A1276" i="2" s="1"/>
  <c r="A1277" i="2" s="1"/>
  <c r="A1278" i="2" s="1"/>
  <c r="A1279" i="2" s="1"/>
  <c r="A1280" i="2" s="1"/>
  <c r="A1281" i="2" s="1"/>
  <c r="A1282" i="2" s="1"/>
  <c r="A1283" i="2" s="1"/>
  <c r="A1284" i="2" s="1"/>
  <c r="A1285" i="2" s="1"/>
  <c r="A1286" i="2" s="1"/>
  <c r="A1287" i="2" s="1"/>
  <c r="A1288" i="2" s="1"/>
  <c r="A1289" i="2" s="1"/>
  <c r="A1290" i="2" s="1"/>
  <c r="A1291" i="2" s="1"/>
  <c r="A1292" i="2" s="1"/>
  <c r="A1293" i="2" s="1"/>
  <c r="A1294" i="2" s="1"/>
  <c r="A1295" i="2" s="1"/>
  <c r="A1296" i="2" s="1"/>
  <c r="A1297" i="2" s="1"/>
  <c r="A1298" i="2" s="1"/>
  <c r="A1299" i="2" s="1"/>
  <c r="A1300" i="2" s="1"/>
  <c r="A1301" i="2" s="1"/>
  <c r="A1302" i="2" s="1"/>
  <c r="A1303" i="2" s="1"/>
  <c r="A1304" i="2" s="1"/>
  <c r="A1305" i="2" s="1"/>
  <c r="A1306" i="2" s="1"/>
  <c r="A1307" i="2" s="1"/>
  <c r="A1308" i="2" s="1"/>
  <c r="A1309" i="2" s="1"/>
  <c r="A1310" i="2" s="1"/>
  <c r="A1311" i="2" s="1"/>
  <c r="A1312" i="2" s="1"/>
  <c r="A1313" i="2" s="1"/>
  <c r="A1314" i="2" s="1"/>
  <c r="A1315" i="2" s="1"/>
  <c r="A1316" i="2" s="1"/>
  <c r="A1317" i="2" s="1"/>
  <c r="A1318" i="2" s="1"/>
  <c r="A1319" i="2" s="1"/>
  <c r="A1320" i="2" s="1"/>
  <c r="A1321" i="2" s="1"/>
  <c r="A1322" i="2" s="1"/>
  <c r="A1323" i="2" s="1"/>
  <c r="A1324" i="2" s="1"/>
  <c r="A1325" i="2" s="1"/>
  <c r="A1326" i="2" s="1"/>
  <c r="A1327" i="2" s="1"/>
  <c r="A1328" i="2" s="1"/>
  <c r="A1329" i="2" s="1"/>
  <c r="A1330" i="2" s="1"/>
  <c r="A1331" i="2" s="1"/>
  <c r="A1332" i="2" s="1"/>
  <c r="A1333" i="2" s="1"/>
  <c r="A1334" i="2" s="1"/>
  <c r="A1335" i="2" s="1"/>
  <c r="A1336" i="2" s="1"/>
  <c r="A1337" i="2" s="1"/>
  <c r="A1338" i="2" s="1"/>
  <c r="A1339" i="2" s="1"/>
  <c r="A1340" i="2" s="1"/>
  <c r="A1341" i="2" s="1"/>
  <c r="A1342" i="2" s="1"/>
  <c r="A1343" i="2" s="1"/>
  <c r="A1344" i="2" s="1"/>
  <c r="A1345" i="2" s="1"/>
  <c r="A1346" i="2" s="1"/>
  <c r="A1347" i="2" s="1"/>
  <c r="A1348" i="2" s="1"/>
  <c r="A1349" i="2" s="1"/>
  <c r="A1350" i="2" s="1"/>
  <c r="A1351" i="2" s="1"/>
  <c r="A1352" i="2" s="1"/>
  <c r="A1353" i="2" s="1"/>
  <c r="A1354" i="2" s="1"/>
  <c r="A1355" i="2" s="1"/>
  <c r="A1356" i="2" s="1"/>
  <c r="A1357" i="2" s="1"/>
  <c r="A1358" i="2" s="1"/>
  <c r="A1359" i="2" s="1"/>
  <c r="A1360" i="2" s="1"/>
  <c r="A1361" i="2" s="1"/>
  <c r="A1362" i="2" s="1"/>
  <c r="A1363" i="2" s="1"/>
  <c r="A1364" i="2" s="1"/>
  <c r="A1365" i="2" s="1"/>
  <c r="A1366" i="2" s="1"/>
  <c r="A1367" i="2" s="1"/>
  <c r="A1368" i="2" s="1"/>
  <c r="A1369" i="2" s="1"/>
  <c r="A1370" i="2" s="1"/>
  <c r="A1371" i="2" s="1"/>
  <c r="A1372" i="2" s="1"/>
  <c r="A1373" i="2" s="1"/>
  <c r="A1374" i="2" s="1"/>
  <c r="A1375" i="2" s="1"/>
  <c r="A1376" i="2" s="1"/>
  <c r="A1377" i="2" s="1"/>
  <c r="A1378" i="2" s="1"/>
  <c r="A1379" i="2" s="1"/>
  <c r="A1380" i="2" s="1"/>
  <c r="A1381" i="2" s="1"/>
  <c r="A1382" i="2" s="1"/>
  <c r="A1383" i="2" s="1"/>
  <c r="A1384" i="2" s="1"/>
  <c r="A1385" i="2" s="1"/>
  <c r="A1386" i="2" s="1"/>
  <c r="A1387" i="2" s="1"/>
  <c r="A1388" i="2" s="1"/>
  <c r="A1389" i="2" s="1"/>
  <c r="A1390" i="2" s="1"/>
  <c r="A1391" i="2" s="1"/>
  <c r="A1392" i="2" s="1"/>
  <c r="A1393" i="2" s="1"/>
  <c r="A1394" i="2" s="1"/>
  <c r="A1395" i="2" s="1"/>
  <c r="A1396" i="2" s="1"/>
  <c r="A1397" i="2" s="1"/>
  <c r="A1398" i="2" s="1"/>
  <c r="A1399" i="2" s="1"/>
  <c r="A1400" i="2" s="1"/>
  <c r="A1401" i="2" s="1"/>
  <c r="A1402" i="2" s="1"/>
  <c r="A1403" i="2" s="1"/>
  <c r="A1404" i="2" s="1"/>
  <c r="A1405" i="2" s="1"/>
  <c r="A1406" i="2" s="1"/>
  <c r="A1407" i="2" s="1"/>
  <c r="A1408" i="2" s="1"/>
  <c r="A1409" i="2" s="1"/>
  <c r="A1410" i="2" s="1"/>
  <c r="A1411" i="2" s="1"/>
  <c r="A1412" i="2" s="1"/>
  <c r="A1413" i="2" s="1"/>
  <c r="A1414" i="2" s="1"/>
  <c r="A1415" i="2" s="1"/>
  <c r="A1416" i="2" s="1"/>
  <c r="A1417" i="2" s="1"/>
  <c r="A1418" i="2" s="1"/>
  <c r="A1419" i="2" s="1"/>
  <c r="A1420" i="2" s="1"/>
  <c r="A1421" i="2" s="1"/>
  <c r="A1422" i="2" s="1"/>
  <c r="A1423" i="2" s="1"/>
  <c r="A1424" i="2" s="1"/>
  <c r="A1425" i="2" s="1"/>
  <c r="A1426" i="2" s="1"/>
  <c r="A1427" i="2" s="1"/>
  <c r="A1428" i="2" s="1"/>
  <c r="A1429" i="2" s="1"/>
  <c r="A1430" i="2" s="1"/>
  <c r="A1431" i="2" s="1"/>
  <c r="A1432" i="2" s="1"/>
  <c r="A1433" i="2" s="1"/>
  <c r="A1434" i="2" s="1"/>
  <c r="A1435" i="2" s="1"/>
  <c r="A1436" i="2" s="1"/>
  <c r="A1437" i="2" s="1"/>
  <c r="A1438" i="2" s="1"/>
  <c r="A1439" i="2" s="1"/>
  <c r="A1440" i="2" s="1"/>
  <c r="A1441" i="2" s="1"/>
  <c r="A1442" i="2" s="1"/>
  <c r="A1443" i="2" s="1"/>
  <c r="A1444" i="2" s="1"/>
  <c r="A1445" i="2" s="1"/>
  <c r="A1446" i="2" s="1"/>
  <c r="A1447" i="2" s="1"/>
  <c r="A1448" i="2" s="1"/>
  <c r="A1449" i="2" s="1"/>
  <c r="A1450" i="2" s="1"/>
  <c r="A1451" i="2" s="1"/>
  <c r="A1452" i="2" s="1"/>
  <c r="A1453" i="2" s="1"/>
  <c r="A1454" i="2" s="1"/>
  <c r="A1455" i="2" s="1"/>
  <c r="A1456" i="2" s="1"/>
  <c r="A1457" i="2" s="1"/>
  <c r="A1458" i="2" s="1"/>
  <c r="A1459" i="2" s="1"/>
  <c r="A1460" i="2" s="1"/>
  <c r="A1461" i="2" s="1"/>
  <c r="A1462" i="2" s="1"/>
  <c r="A1463" i="2" s="1"/>
  <c r="A1464" i="2" s="1"/>
  <c r="A1465" i="2" s="1"/>
  <c r="A1466" i="2" s="1"/>
  <c r="A1467" i="2" s="1"/>
  <c r="A1468" i="2" s="1"/>
  <c r="A1469" i="2" s="1"/>
  <c r="A1470" i="2" s="1"/>
  <c r="A1471" i="2" s="1"/>
  <c r="A1472" i="2" s="1"/>
  <c r="A1473" i="2" s="1"/>
  <c r="A1474" i="2" s="1"/>
  <c r="A1475" i="2" s="1"/>
  <c r="A1476" i="2" s="1"/>
  <c r="A1477" i="2" s="1"/>
  <c r="A1478" i="2" s="1"/>
  <c r="A1479" i="2" s="1"/>
  <c r="A1480" i="2" s="1"/>
  <c r="A1481" i="2" s="1"/>
  <c r="A1482" i="2" s="1"/>
  <c r="A1483" i="2" s="1"/>
  <c r="A1484" i="2" s="1"/>
  <c r="A1485" i="2" s="1"/>
  <c r="A1486" i="2" s="1"/>
  <c r="A1487" i="2" s="1"/>
  <c r="A1488" i="2" s="1"/>
  <c r="A1489" i="2" s="1"/>
  <c r="A1490" i="2" s="1"/>
  <c r="A1491" i="2" s="1"/>
  <c r="A1492" i="2" s="1"/>
  <c r="A1493" i="2" s="1"/>
  <c r="A1494" i="2" s="1"/>
  <c r="A1495" i="2" s="1"/>
  <c r="A1496" i="2" s="1"/>
  <c r="A1497" i="2" s="1"/>
  <c r="A1498" i="2" s="1"/>
  <c r="A1499" i="2" s="1"/>
  <c r="A1500" i="2" s="1"/>
  <c r="A1501" i="2" s="1"/>
  <c r="A1502" i="2" s="1"/>
  <c r="A1503" i="2" s="1"/>
  <c r="A1504" i="2" s="1"/>
  <c r="A1505" i="2" s="1"/>
  <c r="A1506" i="2" s="1"/>
  <c r="A1507" i="2" s="1"/>
  <c r="A1508" i="2" s="1"/>
  <c r="A1509" i="2" s="1"/>
  <c r="A1510" i="2" s="1"/>
  <c r="A1511" i="2" s="1"/>
  <c r="A1512" i="2" s="1"/>
  <c r="A1513" i="2" s="1"/>
  <c r="A1514" i="2" s="1"/>
  <c r="A1515" i="2" s="1"/>
  <c r="A1516" i="2" s="1"/>
  <c r="A1517" i="2" s="1"/>
  <c r="A1518" i="2" s="1"/>
  <c r="A1519" i="2" s="1"/>
  <c r="A1520" i="2" s="1"/>
  <c r="A1521" i="2" s="1"/>
  <c r="A1522" i="2" s="1"/>
  <c r="A1523" i="2" s="1"/>
  <c r="A1524" i="2" s="1"/>
  <c r="A1525" i="2" s="1"/>
  <c r="A1526" i="2" s="1"/>
  <c r="A1527" i="2" s="1"/>
  <c r="A1528" i="2" s="1"/>
  <c r="A1529" i="2" s="1"/>
  <c r="A1530" i="2" s="1"/>
  <c r="A1531" i="2" s="1"/>
  <c r="A1532" i="2" s="1"/>
  <c r="A1533" i="2" s="1"/>
  <c r="A1534" i="2" s="1"/>
  <c r="A1535" i="2" s="1"/>
  <c r="A1536" i="2" s="1"/>
  <c r="A1537" i="2" s="1"/>
  <c r="A1538" i="2" s="1"/>
  <c r="A1539" i="2" s="1"/>
  <c r="A1540" i="2" s="1"/>
  <c r="A1541" i="2" s="1"/>
  <c r="A1542" i="2" s="1"/>
  <c r="A1543" i="2" s="1"/>
  <c r="A1544" i="2" s="1"/>
  <c r="A1545" i="2" s="1"/>
  <c r="A1546" i="2" s="1"/>
  <c r="A1547" i="2" s="1"/>
  <c r="A1548" i="2" s="1"/>
  <c r="A1549" i="2" s="1"/>
  <c r="A1550" i="2" s="1"/>
  <c r="A1551" i="2" s="1"/>
  <c r="A1552" i="2" s="1"/>
  <c r="A1553" i="2" s="1"/>
  <c r="A1554" i="2" s="1"/>
  <c r="A1555" i="2" s="1"/>
  <c r="A1556" i="2" s="1"/>
  <c r="A1557" i="2" s="1"/>
  <c r="A1558" i="2" s="1"/>
  <c r="A1559" i="2" s="1"/>
  <c r="A1560" i="2" s="1"/>
  <c r="A1561" i="2" s="1"/>
  <c r="A1562" i="2" s="1"/>
  <c r="A1563" i="2" s="1"/>
  <c r="A1564" i="2" s="1"/>
  <c r="A1565" i="2" s="1"/>
  <c r="A1566" i="2" s="1"/>
  <c r="A1567" i="2" s="1"/>
  <c r="A1568" i="2" s="1"/>
  <c r="A1569" i="2" s="1"/>
  <c r="A1570" i="2" s="1"/>
  <c r="A1571" i="2" s="1"/>
  <c r="A1572" i="2" s="1"/>
  <c r="A1573" i="2" s="1"/>
  <c r="A1574" i="2" s="1"/>
  <c r="A1575" i="2" s="1"/>
  <c r="A1576" i="2" s="1"/>
  <c r="A1577" i="2" s="1"/>
  <c r="A1578" i="2" s="1"/>
  <c r="A1579" i="2" s="1"/>
  <c r="A1580" i="2" s="1"/>
  <c r="A1581" i="2" s="1"/>
  <c r="A1582" i="2" s="1"/>
  <c r="A1583" i="2" s="1"/>
  <c r="A1584" i="2" s="1"/>
  <c r="A1585" i="2" s="1"/>
  <c r="A1586" i="2" s="1"/>
  <c r="A1587" i="2" s="1"/>
  <c r="A1588" i="2" s="1"/>
  <c r="A1589" i="2" s="1"/>
  <c r="A1590" i="2" s="1"/>
  <c r="A1591" i="2" s="1"/>
  <c r="A1592" i="2" s="1"/>
  <c r="A1593" i="2" s="1"/>
  <c r="A1594" i="2" s="1"/>
  <c r="A1595" i="2" s="1"/>
  <c r="A1596" i="2" s="1"/>
  <c r="A1597" i="2" s="1"/>
  <c r="A1598" i="2" s="1"/>
  <c r="A1599" i="2" s="1"/>
  <c r="A1600" i="2" s="1"/>
  <c r="A1601" i="2" s="1"/>
  <c r="A1602" i="2" s="1"/>
  <c r="A1603" i="2" s="1"/>
  <c r="A1604" i="2" s="1"/>
  <c r="A1605" i="2" s="1"/>
  <c r="A1606" i="2" s="1"/>
  <c r="A1607" i="2" s="1"/>
  <c r="A1608" i="2" s="1"/>
  <c r="A1609" i="2" s="1"/>
  <c r="A1610" i="2" s="1"/>
  <c r="A1611" i="2" s="1"/>
  <c r="A1612" i="2" s="1"/>
  <c r="A1613" i="2" s="1"/>
  <c r="A1614" i="2" s="1"/>
  <c r="A1615" i="2" s="1"/>
  <c r="A1616" i="2" s="1"/>
  <c r="A1617" i="2" s="1"/>
  <c r="A1618" i="2" s="1"/>
  <c r="A1619" i="2" s="1"/>
  <c r="A1620" i="2" s="1"/>
  <c r="A1621" i="2" s="1"/>
  <c r="A1622" i="2" s="1"/>
  <c r="A1623" i="2" s="1"/>
  <c r="A1624" i="2" s="1"/>
  <c r="A1625" i="2" s="1"/>
  <c r="A1626" i="2" s="1"/>
  <c r="A1627" i="2" s="1"/>
  <c r="A1628" i="2" s="1"/>
  <c r="A1629" i="2" s="1"/>
  <c r="A1630" i="2" s="1"/>
  <c r="A1631" i="2" s="1"/>
  <c r="A1632" i="2" s="1"/>
  <c r="A1633" i="2" s="1"/>
  <c r="A1634" i="2" s="1"/>
  <c r="A1635" i="2" s="1"/>
  <c r="A1636" i="2" s="1"/>
  <c r="A1637" i="2" s="1"/>
  <c r="A1638" i="2" s="1"/>
  <c r="A1639" i="2" s="1"/>
  <c r="A1640" i="2" s="1"/>
  <c r="A1641" i="2" s="1"/>
  <c r="A1642" i="2" s="1"/>
  <c r="A1643" i="2" s="1"/>
  <c r="A1644" i="2" s="1"/>
  <c r="A1645" i="2" s="1"/>
  <c r="A1646" i="2" s="1"/>
  <c r="A1647" i="2" s="1"/>
  <c r="A1648" i="2" s="1"/>
  <c r="A1649" i="2" s="1"/>
  <c r="A1650" i="2" s="1"/>
  <c r="A1651" i="2" s="1"/>
  <c r="A1652" i="2" s="1"/>
  <c r="A1653" i="2" s="1"/>
  <c r="A1654" i="2" s="1"/>
  <c r="A1655" i="2" s="1"/>
  <c r="A1656" i="2" s="1"/>
  <c r="A1657" i="2" s="1"/>
  <c r="A1658" i="2" s="1"/>
  <c r="A1659" i="2" s="1"/>
  <c r="A1660" i="2" s="1"/>
  <c r="A1661" i="2" s="1"/>
  <c r="A1662" i="2" s="1"/>
  <c r="A1663" i="2" s="1"/>
  <c r="A1664" i="2" s="1"/>
  <c r="A1665" i="2" s="1"/>
  <c r="A1666" i="2" s="1"/>
  <c r="A1667" i="2" s="1"/>
  <c r="A1668" i="2" s="1"/>
  <c r="A1669" i="2" s="1"/>
  <c r="A1670" i="2" s="1"/>
  <c r="A1671" i="2" s="1"/>
  <c r="A1672" i="2" s="1"/>
  <c r="A1673" i="2" s="1"/>
  <c r="A1674" i="2" s="1"/>
  <c r="A1675" i="2" s="1"/>
  <c r="A1676" i="2" s="1"/>
  <c r="A1677" i="2" s="1"/>
  <c r="A1678" i="2" s="1"/>
  <c r="A1679" i="2" s="1"/>
  <c r="A1680" i="2" s="1"/>
  <c r="A1681" i="2" s="1"/>
  <c r="A1682" i="2" s="1"/>
  <c r="A1683" i="2" s="1"/>
  <c r="A1684" i="2" s="1"/>
  <c r="A1685" i="2" s="1"/>
  <c r="A1686" i="2" s="1"/>
  <c r="A1687" i="2" s="1"/>
  <c r="A1688" i="2" s="1"/>
  <c r="A1689" i="2" s="1"/>
  <c r="A1690" i="2" s="1"/>
  <c r="A1691" i="2" s="1"/>
  <c r="A1692" i="2" s="1"/>
  <c r="A1693" i="2" s="1"/>
  <c r="A1694" i="2" s="1"/>
  <c r="A1695" i="2" s="1"/>
  <c r="A1696" i="2" s="1"/>
  <c r="A1697" i="2" s="1"/>
  <c r="A1698" i="2" s="1"/>
  <c r="A1699" i="2" s="1"/>
  <c r="A1700" i="2" s="1"/>
  <c r="A1701" i="2" s="1"/>
  <c r="A1702" i="2" s="1"/>
  <c r="A1703" i="2" s="1"/>
  <c r="A1704" i="2" s="1"/>
  <c r="A1705" i="2" s="1"/>
  <c r="A1706" i="2" s="1"/>
  <c r="A1707" i="2" s="1"/>
  <c r="A1708" i="2" s="1"/>
  <c r="A1709" i="2" s="1"/>
  <c r="A1710" i="2" s="1"/>
  <c r="A1711" i="2" s="1"/>
  <c r="A1712" i="2" s="1"/>
  <c r="A1713" i="2" s="1"/>
  <c r="A1714" i="2" s="1"/>
  <c r="A1715" i="2" s="1"/>
  <c r="A1716" i="2" s="1"/>
  <c r="A1717" i="2" s="1"/>
  <c r="A1718" i="2" s="1"/>
  <c r="A1719" i="2" s="1"/>
  <c r="A1720" i="2" s="1"/>
  <c r="A1721" i="2" s="1"/>
  <c r="A1722" i="2" s="1"/>
  <c r="A1723" i="2" s="1"/>
  <c r="A1724" i="2" s="1"/>
  <c r="A1725" i="2" s="1"/>
  <c r="A1726" i="2" s="1"/>
  <c r="A1727" i="2" s="1"/>
  <c r="A1728" i="2" s="1"/>
  <c r="A1729" i="2" s="1"/>
  <c r="A1730" i="2" s="1"/>
  <c r="A1731" i="2" s="1"/>
  <c r="A1732" i="2" s="1"/>
  <c r="A1733" i="2" s="1"/>
  <c r="A1734" i="2" s="1"/>
  <c r="A1735" i="2" s="1"/>
  <c r="A1736" i="2" s="1"/>
  <c r="A1737" i="2" s="1"/>
  <c r="A1738" i="2" s="1"/>
  <c r="A1739" i="2" s="1"/>
  <c r="A1740" i="2" s="1"/>
  <c r="A1741" i="2" s="1"/>
  <c r="A1742" i="2" s="1"/>
  <c r="A1743" i="2" s="1"/>
  <c r="A1744" i="2" s="1"/>
  <c r="A1745" i="2" s="1"/>
  <c r="A1746" i="2" s="1"/>
  <c r="A1747" i="2" s="1"/>
  <c r="A1748" i="2" s="1"/>
  <c r="A1749" i="2" s="1"/>
  <c r="A1750" i="2" s="1"/>
  <c r="A1751" i="2" s="1"/>
  <c r="A1752" i="2" s="1"/>
  <c r="A1753" i="2" s="1"/>
  <c r="A1754" i="2" s="1"/>
  <c r="A1755" i="2" s="1"/>
  <c r="A1756" i="2" s="1"/>
  <c r="A1757" i="2" s="1"/>
  <c r="A1758" i="2" s="1"/>
  <c r="A1759" i="2" s="1"/>
  <c r="A1760" i="2" s="1"/>
  <c r="A1761" i="2" s="1"/>
  <c r="A1762" i="2" s="1"/>
  <c r="A1763" i="2" s="1"/>
  <c r="A1764" i="2" s="1"/>
  <c r="A1765" i="2" s="1"/>
  <c r="A1766" i="2" s="1"/>
  <c r="A1767" i="2" s="1"/>
  <c r="A1768" i="2" s="1"/>
  <c r="A1769" i="2" s="1"/>
  <c r="A1770" i="2" s="1"/>
  <c r="A1771" i="2" s="1"/>
  <c r="A1772" i="2" s="1"/>
  <c r="A1773" i="2" s="1"/>
  <c r="A1774" i="2" s="1"/>
  <c r="A1775" i="2" s="1"/>
  <c r="A1776" i="2" s="1"/>
  <c r="A1777" i="2" s="1"/>
  <c r="A1778" i="2" s="1"/>
  <c r="A1779" i="2" s="1"/>
  <c r="A1780" i="2" s="1"/>
  <c r="A1781" i="2" s="1"/>
  <c r="A1782" i="2" s="1"/>
  <c r="A1783" i="2" s="1"/>
  <c r="A1784" i="2" s="1"/>
  <c r="A1785" i="2" s="1"/>
  <c r="A1786" i="2" s="1"/>
  <c r="A1787" i="2" s="1"/>
  <c r="A1788" i="2" s="1"/>
  <c r="A1789" i="2" s="1"/>
  <c r="A1790" i="2" s="1"/>
  <c r="A1791" i="2" s="1"/>
  <c r="A1792" i="2" s="1"/>
  <c r="A1793" i="2" s="1"/>
  <c r="A1794" i="2" s="1"/>
  <c r="A1795" i="2" s="1"/>
  <c r="A1796" i="2" s="1"/>
  <c r="A1797" i="2" s="1"/>
  <c r="A1798" i="2" s="1"/>
  <c r="A1799" i="2" s="1"/>
  <c r="A1800" i="2" s="1"/>
  <c r="A1801" i="2" s="1"/>
  <c r="A1802" i="2" s="1"/>
  <c r="A1803" i="2" s="1"/>
  <c r="A1804" i="2" s="1"/>
  <c r="A1805" i="2" s="1"/>
  <c r="A1806" i="2" s="1"/>
  <c r="A1807" i="2" s="1"/>
  <c r="A1808" i="2" s="1"/>
  <c r="A1809" i="2" s="1"/>
  <c r="A1810" i="2" s="1"/>
  <c r="A1811" i="2" s="1"/>
  <c r="A1812" i="2" s="1"/>
  <c r="A1813" i="2" s="1"/>
  <c r="A1814" i="2" s="1"/>
  <c r="A1815" i="2" s="1"/>
  <c r="A1816" i="2" s="1"/>
  <c r="A1817" i="2" s="1"/>
  <c r="A1818" i="2" s="1"/>
  <c r="A1819" i="2" s="1"/>
  <c r="A1820" i="2" s="1"/>
  <c r="A1821" i="2" s="1"/>
  <c r="A1822" i="2" s="1"/>
  <c r="A1823" i="2" s="1"/>
  <c r="A1824" i="2" s="1"/>
  <c r="A1825" i="2" s="1"/>
  <c r="A1826" i="2" s="1"/>
  <c r="A1827" i="2" s="1"/>
  <c r="A1828" i="2" s="1"/>
  <c r="A1829" i="2" s="1"/>
  <c r="A1830" i="2" s="1"/>
  <c r="A1831" i="2" s="1"/>
  <c r="A1832" i="2" s="1"/>
  <c r="A1833" i="2" s="1"/>
  <c r="A1834" i="2" s="1"/>
  <c r="A1835" i="2" s="1"/>
  <c r="A1836" i="2" s="1"/>
  <c r="A1837" i="2" s="1"/>
  <c r="A1838" i="2" s="1"/>
  <c r="A1839" i="2" s="1"/>
  <c r="A1840" i="2" s="1"/>
  <c r="A1841" i="2" s="1"/>
  <c r="A1842" i="2" s="1"/>
  <c r="A1843" i="2" s="1"/>
  <c r="A1844" i="2" s="1"/>
  <c r="A1845" i="2" s="1"/>
  <c r="A1846" i="2" s="1"/>
  <c r="A1847" i="2" s="1"/>
  <c r="A1848" i="2" s="1"/>
  <c r="A1849" i="2" s="1"/>
  <c r="A1850" i="2" s="1"/>
  <c r="A1851" i="2" s="1"/>
  <c r="A1852" i="2" s="1"/>
  <c r="A1853" i="2" s="1"/>
  <c r="A1854" i="2" s="1"/>
  <c r="A1855" i="2" s="1"/>
  <c r="A1856" i="2" s="1"/>
  <c r="A1857" i="2" s="1"/>
  <c r="A1858" i="2" s="1"/>
  <c r="A1859" i="2" s="1"/>
  <c r="A1860" i="2" s="1"/>
  <c r="A1861" i="2" s="1"/>
  <c r="A1862" i="2" s="1"/>
  <c r="A1863" i="2" s="1"/>
  <c r="A1864" i="2" s="1"/>
  <c r="A1865" i="2" s="1"/>
  <c r="A1866" i="2" s="1"/>
  <c r="A1867" i="2" s="1"/>
  <c r="A1868" i="2" s="1"/>
  <c r="A1869" i="2" s="1"/>
  <c r="A1870" i="2" s="1"/>
  <c r="A1871" i="2" s="1"/>
  <c r="A1872" i="2" s="1"/>
  <c r="A1873" i="2" s="1"/>
  <c r="A1874" i="2" s="1"/>
  <c r="A1875" i="2" s="1"/>
  <c r="A1876" i="2" s="1"/>
  <c r="A1877" i="2" s="1"/>
  <c r="A1878" i="2" s="1"/>
  <c r="A1879" i="2" s="1"/>
  <c r="A1880" i="2" s="1"/>
  <c r="A1881" i="2" s="1"/>
  <c r="A1882" i="2" s="1"/>
  <c r="A1883" i="2" s="1"/>
  <c r="A1884" i="2" s="1"/>
  <c r="A1885" i="2" s="1"/>
  <c r="A1886" i="2" s="1"/>
  <c r="A1887" i="2" s="1"/>
  <c r="A1888" i="2" s="1"/>
  <c r="A1889" i="2" s="1"/>
  <c r="A1890" i="2" s="1"/>
  <c r="A1891" i="2" s="1"/>
  <c r="A1892" i="2" s="1"/>
  <c r="A1893" i="2" s="1"/>
  <c r="A1894" i="2" s="1"/>
  <c r="A1895" i="2" s="1"/>
  <c r="A1896" i="2" s="1"/>
  <c r="A1897" i="2" s="1"/>
  <c r="A1898" i="2" s="1"/>
  <c r="A1899" i="2" s="1"/>
  <c r="A1900" i="2" s="1"/>
  <c r="A1901" i="2" s="1"/>
  <c r="A1902" i="2" s="1"/>
  <c r="A1903" i="2" s="1"/>
  <c r="A1904" i="2" s="1"/>
  <c r="A1905" i="2" s="1"/>
  <c r="A1906" i="2" s="1"/>
  <c r="A1907" i="2" s="1"/>
  <c r="A1908" i="2" s="1"/>
  <c r="A1909" i="2" s="1"/>
  <c r="A1910" i="2" s="1"/>
  <c r="A1911" i="2" s="1"/>
  <c r="A1912" i="2" s="1"/>
  <c r="A1913" i="2" s="1"/>
  <c r="A1914" i="2" s="1"/>
  <c r="A1915" i="2" s="1"/>
  <c r="A1916" i="2" s="1"/>
  <c r="A1917" i="2" s="1"/>
  <c r="A1918" i="2" s="1"/>
  <c r="A1919" i="2" s="1"/>
  <c r="A1920" i="2" s="1"/>
  <c r="A1921" i="2" s="1"/>
  <c r="A1922" i="2" s="1"/>
  <c r="A1923" i="2" s="1"/>
  <c r="A1924" i="2" s="1"/>
  <c r="A1925" i="2" s="1"/>
  <c r="A1926" i="2" s="1"/>
  <c r="A1927" i="2" s="1"/>
  <c r="A1928" i="2" s="1"/>
  <c r="A1929" i="2" s="1"/>
  <c r="A1930" i="2" s="1"/>
  <c r="A1931" i="2" s="1"/>
  <c r="A1932" i="2" s="1"/>
  <c r="A1933" i="2" s="1"/>
  <c r="A1934" i="2" s="1"/>
  <c r="A1935" i="2" s="1"/>
  <c r="A1936" i="2" s="1"/>
  <c r="A1937" i="2" s="1"/>
  <c r="A1938" i="2" s="1"/>
  <c r="A1939" i="2" s="1"/>
  <c r="A1940" i="2" s="1"/>
  <c r="A1941" i="2" s="1"/>
  <c r="A1942" i="2" s="1"/>
  <c r="A1943" i="2" s="1"/>
  <c r="A1944" i="2" s="1"/>
  <c r="A1945" i="2" s="1"/>
  <c r="A1946" i="2" s="1"/>
  <c r="A1947" i="2" s="1"/>
  <c r="A1948" i="2" s="1"/>
  <c r="A1949" i="2" s="1"/>
  <c r="A1950" i="2" s="1"/>
  <c r="A1951" i="2" s="1"/>
  <c r="A1952" i="2" s="1"/>
  <c r="A1953" i="2" s="1"/>
  <c r="A1954" i="2" s="1"/>
  <c r="A1955" i="2" s="1"/>
  <c r="A1956" i="2" s="1"/>
  <c r="A1957" i="2" s="1"/>
  <c r="A1958" i="2" s="1"/>
  <c r="A1959" i="2" s="1"/>
  <c r="A1960" i="2" s="1"/>
  <c r="A1961" i="2" s="1"/>
  <c r="A1962" i="2" s="1"/>
  <c r="A1963" i="2" s="1"/>
  <c r="A1964" i="2" s="1"/>
  <c r="A1965" i="2" s="1"/>
  <c r="A1966" i="2" s="1"/>
  <c r="A1967" i="2" s="1"/>
  <c r="A1968" i="2" s="1"/>
  <c r="A1969" i="2" s="1"/>
  <c r="A1970" i="2" s="1"/>
  <c r="A1971" i="2" s="1"/>
  <c r="A1972" i="2" s="1"/>
  <c r="A1973" i="2" s="1"/>
  <c r="A1974" i="2" s="1"/>
  <c r="A1975" i="2" s="1"/>
  <c r="A1976" i="2" s="1"/>
  <c r="A1977" i="2" s="1"/>
  <c r="A1978" i="2" s="1"/>
  <c r="A1979" i="2" s="1"/>
  <c r="A1980" i="2" s="1"/>
  <c r="A1981" i="2" s="1"/>
  <c r="A1982" i="2" s="1"/>
  <c r="A1983" i="2" s="1"/>
  <c r="A1984" i="2" s="1"/>
  <c r="A1985" i="2" s="1"/>
  <c r="A1986" i="2" s="1"/>
  <c r="A1987" i="2" s="1"/>
  <c r="A1988" i="2" s="1"/>
  <c r="A1989" i="2" s="1"/>
  <c r="A1990" i="2" s="1"/>
  <c r="A1991" i="2" s="1"/>
  <c r="A1992" i="2" s="1"/>
  <c r="A1993" i="2" s="1"/>
  <c r="A1994" i="2" s="1"/>
  <c r="A1995" i="2" s="1"/>
  <c r="A1996" i="2" s="1"/>
  <c r="A1997" i="2" s="1"/>
  <c r="A1998" i="2" s="1"/>
  <c r="A1999" i="2" s="1"/>
  <c r="A2000" i="2" s="1"/>
  <c r="A2001" i="2" s="1"/>
  <c r="A2002" i="2" s="1"/>
  <c r="A2003" i="2" s="1"/>
  <c r="A2004" i="2" s="1"/>
  <c r="A2005" i="2" s="1"/>
  <c r="A2006" i="2" s="1"/>
  <c r="A2007" i="2" s="1"/>
  <c r="A2008" i="2" s="1"/>
  <c r="A2009" i="2" s="1"/>
  <c r="A2010" i="2" s="1"/>
  <c r="A2011" i="2" s="1"/>
  <c r="A2012" i="2" s="1"/>
  <c r="A2013" i="2" s="1"/>
  <c r="A2014" i="2" s="1"/>
  <c r="A2015" i="2" s="1"/>
  <c r="A2016" i="2" s="1"/>
  <c r="A2017" i="2" s="1"/>
  <c r="A2018" i="2" s="1"/>
  <c r="A2019" i="2" s="1"/>
  <c r="A2020" i="2" s="1"/>
  <c r="A2021" i="2" s="1"/>
  <c r="A2022" i="2" s="1"/>
  <c r="A2023" i="2" s="1"/>
  <c r="A2024" i="2" s="1"/>
  <c r="A2025" i="2" s="1"/>
  <c r="A2026" i="2" s="1"/>
  <c r="A2027" i="2" s="1"/>
  <c r="A2028" i="2" s="1"/>
  <c r="A2029" i="2" s="1"/>
  <c r="A2030" i="2" s="1"/>
  <c r="A2031" i="2" s="1"/>
  <c r="A2032" i="2" s="1"/>
  <c r="A2033" i="2" s="1"/>
  <c r="A2034" i="2" s="1"/>
  <c r="A2035" i="2" s="1"/>
  <c r="A2036" i="2" s="1"/>
  <c r="A2037" i="2" s="1"/>
  <c r="A2038" i="2" s="1"/>
  <c r="A2039" i="2" s="1"/>
  <c r="A2040" i="2" s="1"/>
  <c r="A2041" i="2" s="1"/>
  <c r="A2042" i="2" s="1"/>
  <c r="A2043" i="2" s="1"/>
  <c r="A2044" i="2" s="1"/>
  <c r="A2045" i="2" s="1"/>
  <c r="A2046" i="2" s="1"/>
  <c r="A2047" i="2" s="1"/>
  <c r="A2048" i="2" s="1"/>
  <c r="A2049" i="2" s="1"/>
  <c r="A2050" i="2" s="1"/>
  <c r="A2051" i="2" s="1"/>
  <c r="A2052" i="2" s="1"/>
  <c r="A2053" i="2" s="1"/>
  <c r="A2054" i="2" s="1"/>
  <c r="A2055" i="2" s="1"/>
  <c r="A2056" i="2" s="1"/>
  <c r="A2057" i="2" s="1"/>
  <c r="A2058" i="2" s="1"/>
  <c r="A2059" i="2" s="1"/>
  <c r="A2060" i="2" s="1"/>
  <c r="A2061" i="2" s="1"/>
  <c r="A2062" i="2" s="1"/>
  <c r="A2063" i="2" s="1"/>
  <c r="A2064" i="2" s="1"/>
  <c r="A2065" i="2" s="1"/>
  <c r="A2066" i="2" s="1"/>
  <c r="A2067" i="2" s="1"/>
  <c r="A2068" i="2" s="1"/>
  <c r="A2069" i="2" s="1"/>
  <c r="A2070" i="2" s="1"/>
  <c r="A2071" i="2" s="1"/>
  <c r="A2072" i="2" s="1"/>
  <c r="A2073" i="2" s="1"/>
  <c r="A2074" i="2" s="1"/>
  <c r="A2075" i="2" s="1"/>
  <c r="A2076" i="2" s="1"/>
  <c r="A2077" i="2" s="1"/>
  <c r="A2078" i="2" s="1"/>
  <c r="A2079" i="2" s="1"/>
  <c r="A2080" i="2" s="1"/>
  <c r="A2081" i="2" s="1"/>
  <c r="A2082" i="2" s="1"/>
  <c r="A2083" i="2" s="1"/>
  <c r="A2084" i="2" s="1"/>
  <c r="A2085" i="2" s="1"/>
  <c r="A2086" i="2" s="1"/>
  <c r="A2087" i="2" s="1"/>
  <c r="A2088" i="2" s="1"/>
  <c r="A2089" i="2" s="1"/>
  <c r="A2090" i="2" s="1"/>
  <c r="A2091" i="2" s="1"/>
  <c r="A2092" i="2" s="1"/>
  <c r="A2093" i="2" s="1"/>
  <c r="A2094" i="2" s="1"/>
  <c r="A2095" i="2" s="1"/>
  <c r="A2096" i="2" s="1"/>
  <c r="A2097" i="2" s="1"/>
  <c r="A2098" i="2" s="1"/>
  <c r="A2099" i="2" s="1"/>
  <c r="A2100" i="2" s="1"/>
  <c r="A2101" i="2" s="1"/>
  <c r="A2102" i="2" s="1"/>
  <c r="A2103" i="2" s="1"/>
  <c r="A2104" i="2" s="1"/>
  <c r="A2105" i="2" s="1"/>
  <c r="A2106" i="2" s="1"/>
  <c r="A2107" i="2" s="1"/>
  <c r="A2108" i="2" s="1"/>
  <c r="A2109" i="2" s="1"/>
  <c r="A2110" i="2" s="1"/>
  <c r="A2111" i="2" s="1"/>
  <c r="A2112" i="2" s="1"/>
  <c r="A2113" i="2" s="1"/>
  <c r="A2114" i="2" s="1"/>
  <c r="A2115" i="2" s="1"/>
  <c r="A2116" i="2" s="1"/>
  <c r="A2117" i="2" s="1"/>
  <c r="A2118" i="2" s="1"/>
  <c r="A2119" i="2" s="1"/>
  <c r="A2120" i="2" s="1"/>
  <c r="A2121" i="2" s="1"/>
  <c r="A2122" i="2" s="1"/>
  <c r="A2123" i="2" s="1"/>
  <c r="A2124" i="2" s="1"/>
  <c r="A2125" i="2" s="1"/>
  <c r="A2126" i="2" s="1"/>
  <c r="A2127" i="2" s="1"/>
  <c r="A2128" i="2" s="1"/>
  <c r="A2129" i="2" s="1"/>
  <c r="A2130" i="2" s="1"/>
  <c r="A2131" i="2" s="1"/>
  <c r="A2132" i="2" s="1"/>
  <c r="A2133" i="2" s="1"/>
  <c r="A2134" i="2" s="1"/>
  <c r="A2135" i="2" s="1"/>
  <c r="A2136" i="2" s="1"/>
  <c r="A2137" i="2" s="1"/>
  <c r="A2138" i="2" s="1"/>
  <c r="A2139" i="2" s="1"/>
  <c r="A2140" i="2" s="1"/>
  <c r="A2141" i="2" s="1"/>
  <c r="A2142" i="2" s="1"/>
  <c r="A2143" i="2" s="1"/>
  <c r="A2144" i="2" s="1"/>
  <c r="A2145" i="2" s="1"/>
  <c r="A2146" i="2" s="1"/>
  <c r="A2147" i="2" s="1"/>
  <c r="A2148" i="2" s="1"/>
  <c r="A2149" i="2" s="1"/>
  <c r="A2150" i="2" s="1"/>
  <c r="A2151" i="2" s="1"/>
  <c r="A2152" i="2" s="1"/>
  <c r="A2153" i="2" s="1"/>
  <c r="A2154" i="2" s="1"/>
  <c r="A2155" i="2" s="1"/>
  <c r="A2156" i="2" s="1"/>
  <c r="A2157" i="2" s="1"/>
  <c r="A2158" i="2" s="1"/>
  <c r="A2159" i="2" s="1"/>
  <c r="A2160" i="2" s="1"/>
  <c r="A2161" i="2" s="1"/>
  <c r="A2162" i="2" s="1"/>
  <c r="A2163" i="2" s="1"/>
  <c r="A2164" i="2" s="1"/>
  <c r="A2165" i="2" s="1"/>
  <c r="A2166" i="2" s="1"/>
  <c r="A2167" i="2" s="1"/>
  <c r="A2168" i="2" s="1"/>
  <c r="A2169" i="2" s="1"/>
  <c r="A2170" i="2" s="1"/>
  <c r="A2171" i="2" s="1"/>
  <c r="A2172" i="2" s="1"/>
  <c r="A2173" i="2" s="1"/>
  <c r="A2174" i="2" s="1"/>
  <c r="A2175" i="2" s="1"/>
  <c r="A2176" i="2" s="1"/>
  <c r="A2177" i="2" s="1"/>
  <c r="A2178" i="2" s="1"/>
  <c r="A2179" i="2" s="1"/>
  <c r="A2180" i="2" s="1"/>
  <c r="A2181" i="2" s="1"/>
  <c r="A2182" i="2" s="1"/>
  <c r="A2183" i="2" s="1"/>
  <c r="A2184" i="2" s="1"/>
  <c r="A2185" i="2" s="1"/>
  <c r="A2186" i="2" s="1"/>
  <c r="A2187" i="2" s="1"/>
  <c r="A2188" i="2" s="1"/>
  <c r="A2189" i="2" s="1"/>
  <c r="A2190" i="2" s="1"/>
  <c r="A2191" i="2" s="1"/>
  <c r="A2192" i="2" s="1"/>
  <c r="A2193" i="2" s="1"/>
  <c r="A2194" i="2" s="1"/>
  <c r="A2195" i="2" s="1"/>
  <c r="A2196" i="2" s="1"/>
  <c r="A2197" i="2" s="1"/>
  <c r="A2198" i="2" s="1"/>
  <c r="A2199" i="2" s="1"/>
  <c r="A2200" i="2" s="1"/>
  <c r="A2201" i="2" s="1"/>
  <c r="A2202" i="2" s="1"/>
  <c r="A2203" i="2" s="1"/>
  <c r="A2204" i="2" s="1"/>
  <c r="A2205" i="2" s="1"/>
  <c r="A2206" i="2" s="1"/>
  <c r="A2207" i="2" s="1"/>
  <c r="A2208" i="2" s="1"/>
  <c r="A2209" i="2" s="1"/>
  <c r="A2210" i="2" s="1"/>
  <c r="A2211" i="2" s="1"/>
  <c r="A2212" i="2" s="1"/>
  <c r="A2213" i="2" s="1"/>
  <c r="A2214" i="2" s="1"/>
  <c r="A2215" i="2" s="1"/>
  <c r="A2216" i="2" s="1"/>
  <c r="A2217" i="2" s="1"/>
  <c r="A2218" i="2" s="1"/>
  <c r="A2219" i="2" s="1"/>
  <c r="A2220" i="2" s="1"/>
  <c r="A2221" i="2" s="1"/>
  <c r="A2222" i="2" s="1"/>
  <c r="A2223" i="2" s="1"/>
  <c r="A2224" i="2" s="1"/>
  <c r="A2225" i="2" s="1"/>
  <c r="A2226" i="2" s="1"/>
  <c r="A2227" i="2" s="1"/>
  <c r="A2228" i="2" s="1"/>
  <c r="A2229" i="2" s="1"/>
  <c r="A2230" i="2" s="1"/>
  <c r="A2231" i="2" s="1"/>
  <c r="A2232" i="2" s="1"/>
  <c r="A2233" i="2" s="1"/>
  <c r="A2234" i="2" s="1"/>
  <c r="A2235" i="2" s="1"/>
  <c r="A2236" i="2" s="1"/>
  <c r="A2237" i="2" s="1"/>
  <c r="A2238" i="2" s="1"/>
  <c r="A2239" i="2" s="1"/>
  <c r="A2240" i="2" s="1"/>
  <c r="A2241" i="2" s="1"/>
  <c r="A2242" i="2" s="1"/>
  <c r="A2243" i="2" s="1"/>
  <c r="A2244" i="2" s="1"/>
  <c r="A2245" i="2" s="1"/>
  <c r="A2246" i="2" s="1"/>
  <c r="A2247" i="2" s="1"/>
  <c r="A2248" i="2" s="1"/>
  <c r="A2249" i="2" s="1"/>
  <c r="A2250" i="2" s="1"/>
  <c r="A2251" i="2" s="1"/>
  <c r="A2252" i="2" s="1"/>
  <c r="A2253" i="2" s="1"/>
  <c r="A2254" i="2" s="1"/>
  <c r="A2255" i="2" s="1"/>
  <c r="A2256" i="2" s="1"/>
  <c r="A2257" i="2" s="1"/>
  <c r="A2258" i="2" s="1"/>
  <c r="A2259" i="2" s="1"/>
  <c r="A2260" i="2" s="1"/>
  <c r="A2261" i="2" s="1"/>
  <c r="A2262" i="2" s="1"/>
  <c r="A2263" i="2" s="1"/>
  <c r="A2264" i="2" s="1"/>
  <c r="A2265" i="2" s="1"/>
  <c r="A2266" i="2" s="1"/>
  <c r="A2267" i="2" s="1"/>
  <c r="A2268" i="2" s="1"/>
  <c r="A2269" i="2" s="1"/>
  <c r="A2270" i="2" s="1"/>
  <c r="A2271" i="2" s="1"/>
  <c r="A2272" i="2" s="1"/>
  <c r="A2273" i="2" s="1"/>
  <c r="A2274" i="2" s="1"/>
  <c r="A2275" i="2" s="1"/>
  <c r="A2276" i="2" s="1"/>
  <c r="A2277" i="2" s="1"/>
  <c r="A2278" i="2" s="1"/>
  <c r="A2279" i="2" s="1"/>
  <c r="A2280" i="2" s="1"/>
  <c r="A2281" i="2" s="1"/>
  <c r="A2282" i="2" s="1"/>
  <c r="A2283" i="2" s="1"/>
  <c r="A2284" i="2" s="1"/>
  <c r="A2285" i="2" s="1"/>
  <c r="A2286" i="2" s="1"/>
  <c r="A2287" i="2" s="1"/>
  <c r="A2288" i="2" s="1"/>
  <c r="A2289" i="2" s="1"/>
  <c r="A2290" i="2" s="1"/>
  <c r="A2291" i="2" s="1"/>
  <c r="A2292" i="2" s="1"/>
  <c r="A2293" i="2" s="1"/>
  <c r="A2294" i="2" s="1"/>
  <c r="A2295" i="2" s="1"/>
  <c r="A2296" i="2" s="1"/>
  <c r="A2297" i="2" s="1"/>
  <c r="A2298" i="2" s="1"/>
  <c r="A2299" i="2" s="1"/>
  <c r="A2300" i="2" s="1"/>
  <c r="A2301" i="2" s="1"/>
  <c r="A2302" i="2" s="1"/>
  <c r="A2303" i="2" s="1"/>
  <c r="A2304" i="2" s="1"/>
  <c r="A2305" i="2" s="1"/>
  <c r="A2306" i="2" s="1"/>
  <c r="A2307" i="2" s="1"/>
  <c r="A2308" i="2" s="1"/>
  <c r="A2309" i="2" s="1"/>
  <c r="A2310" i="2" s="1"/>
  <c r="A2311" i="2" s="1"/>
  <c r="A2312" i="2" s="1"/>
  <c r="A2313" i="2" s="1"/>
  <c r="A2314" i="2" s="1"/>
  <c r="A2315" i="2" s="1"/>
  <c r="A2316" i="2" s="1"/>
  <c r="A2317" i="2" s="1"/>
  <c r="A2318" i="2" s="1"/>
  <c r="A2319" i="2" s="1"/>
  <c r="A2320" i="2" s="1"/>
  <c r="A2321" i="2" s="1"/>
  <c r="A2322" i="2" s="1"/>
  <c r="A2323" i="2" s="1"/>
  <c r="A2324" i="2" s="1"/>
  <c r="A2325" i="2" s="1"/>
  <c r="A2326" i="2" s="1"/>
  <c r="A2327" i="2" s="1"/>
  <c r="A2328" i="2" s="1"/>
  <c r="A2329" i="2" s="1"/>
  <c r="A2330" i="2" s="1"/>
  <c r="A2331" i="2" s="1"/>
  <c r="A2332" i="2" s="1"/>
  <c r="A2333" i="2" s="1"/>
  <c r="A2334" i="2" s="1"/>
  <c r="A2335" i="2" s="1"/>
  <c r="A2336" i="2" s="1"/>
  <c r="A2337" i="2" s="1"/>
  <c r="A2338" i="2" s="1"/>
  <c r="A2339" i="2" s="1"/>
  <c r="A2340" i="2" s="1"/>
  <c r="A2341" i="2" s="1"/>
  <c r="A2342" i="2" s="1"/>
  <c r="A2343" i="2" s="1"/>
  <c r="A2344" i="2" s="1"/>
  <c r="A2345" i="2" s="1"/>
  <c r="A2346" i="2" s="1"/>
  <c r="A2347" i="2" s="1"/>
  <c r="A2348" i="2" s="1"/>
  <c r="A2349" i="2" s="1"/>
  <c r="A2350" i="2" s="1"/>
  <c r="A2351" i="2" s="1"/>
  <c r="A2352" i="2" s="1"/>
  <c r="A2353" i="2" s="1"/>
  <c r="A2354" i="2" s="1"/>
  <c r="A2355" i="2" s="1"/>
  <c r="A2356" i="2" s="1"/>
  <c r="A2357" i="2" s="1"/>
  <c r="A2358" i="2" s="1"/>
  <c r="A2359" i="2" s="1"/>
  <c r="A2360" i="2" s="1"/>
  <c r="A2361" i="2" s="1"/>
  <c r="A2362" i="2" s="1"/>
  <c r="A2363" i="2" s="1"/>
  <c r="A2364" i="2" s="1"/>
  <c r="A2365" i="2" s="1"/>
  <c r="A2366" i="2" s="1"/>
  <c r="A2367" i="2" s="1"/>
  <c r="A2368" i="2" s="1"/>
  <c r="A2369" i="2" s="1"/>
  <c r="A2370" i="2" s="1"/>
  <c r="A2371" i="2" s="1"/>
  <c r="A2372" i="2" s="1"/>
  <c r="A2373" i="2" s="1"/>
  <c r="A2374" i="2" s="1"/>
  <c r="A2375" i="2" s="1"/>
  <c r="A2376" i="2" s="1"/>
  <c r="A2377" i="2" s="1"/>
  <c r="A2378" i="2" s="1"/>
  <c r="A2379" i="2" s="1"/>
  <c r="A2380" i="2" s="1"/>
  <c r="A2381" i="2" s="1"/>
  <c r="A2382" i="2" s="1"/>
  <c r="A2383" i="2" s="1"/>
  <c r="A2384" i="2" s="1"/>
  <c r="A2385" i="2" s="1"/>
  <c r="A2386" i="2" s="1"/>
  <c r="A2387" i="2" s="1"/>
  <c r="A2388" i="2" s="1"/>
  <c r="A2389" i="2" s="1"/>
  <c r="A2390" i="2" s="1"/>
  <c r="A2391" i="2" s="1"/>
  <c r="A2392" i="2" s="1"/>
  <c r="A2393" i="2" s="1"/>
  <c r="A2394" i="2" s="1"/>
  <c r="A2395" i="2" s="1"/>
  <c r="A2396" i="2" s="1"/>
  <c r="A2397" i="2" s="1"/>
  <c r="A2398" i="2" s="1"/>
  <c r="A2399" i="2" s="1"/>
  <c r="A2400" i="2" s="1"/>
  <c r="A2401" i="2" s="1"/>
  <c r="A2402" i="2" s="1"/>
  <c r="A2403" i="2" s="1"/>
  <c r="A2404" i="2" s="1"/>
  <c r="A2405" i="2" s="1"/>
  <c r="A2406" i="2" s="1"/>
  <c r="A2407" i="2" s="1"/>
  <c r="A2408" i="2" s="1"/>
  <c r="A2409" i="2" s="1"/>
  <c r="A2410" i="2" s="1"/>
  <c r="A2411" i="2" s="1"/>
  <c r="A2412" i="2" s="1"/>
  <c r="A2413" i="2" s="1"/>
  <c r="A2414" i="2" s="1"/>
  <c r="A2415" i="2" s="1"/>
  <c r="A2416" i="2" s="1"/>
  <c r="A2417" i="2" s="1"/>
  <c r="A2418" i="2" s="1"/>
  <c r="A2419" i="2" s="1"/>
  <c r="A2420" i="2" s="1"/>
  <c r="A2421" i="2" s="1"/>
  <c r="A2422" i="2" s="1"/>
  <c r="A2423" i="2" s="1"/>
  <c r="A2424" i="2" s="1"/>
  <c r="A2425" i="2" s="1"/>
  <c r="A2426" i="2" s="1"/>
  <c r="A2427" i="2" s="1"/>
  <c r="A2428" i="2" s="1"/>
  <c r="A2429" i="2" s="1"/>
  <c r="A2430" i="2" s="1"/>
  <c r="A2431" i="2" s="1"/>
  <c r="A2432" i="2" s="1"/>
  <c r="A2433" i="2" s="1"/>
  <c r="A2434" i="2" s="1"/>
  <c r="A2435" i="2" s="1"/>
  <c r="A2436" i="2" s="1"/>
  <c r="A2437" i="2" s="1"/>
  <c r="A2438" i="2" s="1"/>
  <c r="A2439" i="2" s="1"/>
  <c r="A2440" i="2" s="1"/>
  <c r="A2441" i="2" s="1"/>
  <c r="A2442" i="2" s="1"/>
  <c r="A2443" i="2" s="1"/>
  <c r="A2444" i="2" s="1"/>
  <c r="A2445" i="2" s="1"/>
  <c r="A2446" i="2" s="1"/>
  <c r="A2447" i="2" s="1"/>
  <c r="A2448" i="2" s="1"/>
  <c r="A2449" i="2" s="1"/>
  <c r="A2450" i="2" s="1"/>
  <c r="A2451" i="2" s="1"/>
  <c r="A2452" i="2" s="1"/>
  <c r="A2453" i="2" s="1"/>
  <c r="A2454" i="2" s="1"/>
  <c r="A2455" i="2" s="1"/>
  <c r="A2456" i="2" s="1"/>
  <c r="A2457" i="2" s="1"/>
  <c r="A2458" i="2" s="1"/>
  <c r="A2459" i="2" s="1"/>
  <c r="A2460" i="2" s="1"/>
  <c r="A2461" i="2" s="1"/>
  <c r="A2462" i="2" s="1"/>
  <c r="A2463" i="2" s="1"/>
  <c r="A2464" i="2" s="1"/>
  <c r="A2465" i="2" s="1"/>
  <c r="A2466" i="2" s="1"/>
  <c r="A2467" i="2" s="1"/>
  <c r="A2468" i="2" s="1"/>
  <c r="A2469" i="2" s="1"/>
  <c r="A2470" i="2" s="1"/>
  <c r="A2471" i="2" s="1"/>
  <c r="A2472" i="2" s="1"/>
  <c r="A2473" i="2" s="1"/>
  <c r="A2474" i="2" s="1"/>
  <c r="A2475" i="2" s="1"/>
  <c r="A2476" i="2" s="1"/>
  <c r="A2477" i="2" s="1"/>
  <c r="A2478" i="2" s="1"/>
  <c r="A2479" i="2" s="1"/>
  <c r="A2480" i="2" s="1"/>
  <c r="A2481" i="2" s="1"/>
  <c r="A2482" i="2" s="1"/>
  <c r="A2483" i="2" s="1"/>
  <c r="A2484" i="2" s="1"/>
  <c r="A2485" i="2" s="1"/>
  <c r="A2486" i="2" s="1"/>
  <c r="A2487" i="2" s="1"/>
  <c r="A2488" i="2" s="1"/>
  <c r="A2489" i="2" s="1"/>
  <c r="A2490" i="2" s="1"/>
  <c r="A2491" i="2" s="1"/>
  <c r="A2492" i="2" s="1"/>
  <c r="A2493" i="2" s="1"/>
  <c r="A2494" i="2" s="1"/>
  <c r="A2495" i="2" s="1"/>
  <c r="A2496" i="2" s="1"/>
  <c r="A2497" i="2" s="1"/>
  <c r="A2498" i="2" s="1"/>
  <c r="A2499" i="2" s="1"/>
  <c r="A2500" i="2" s="1"/>
  <c r="A2501" i="2" s="1"/>
  <c r="A2502" i="2" s="1"/>
  <c r="A2503" i="2" s="1"/>
  <c r="A2504" i="2" s="1"/>
  <c r="A2505" i="2" s="1"/>
  <c r="A2506" i="2" s="1"/>
  <c r="A2507" i="2" s="1"/>
  <c r="A2508" i="2" s="1"/>
  <c r="A2509" i="2" s="1"/>
  <c r="A2510" i="2" s="1"/>
  <c r="A2511" i="2" s="1"/>
  <c r="A2512" i="2" s="1"/>
  <c r="A2513" i="2" s="1"/>
  <c r="A2514" i="2" s="1"/>
  <c r="A2515" i="2" s="1"/>
  <c r="A2516" i="2" s="1"/>
  <c r="A2517" i="2" s="1"/>
  <c r="A2518" i="2" s="1"/>
  <c r="A2519" i="2" s="1"/>
  <c r="A2520" i="2" s="1"/>
  <c r="A2521" i="2" s="1"/>
  <c r="A2522" i="2" s="1"/>
  <c r="A2523" i="2" s="1"/>
  <c r="A2524" i="2" s="1"/>
  <c r="A2525" i="2" s="1"/>
  <c r="A2526" i="2" s="1"/>
  <c r="A2527" i="2" s="1"/>
  <c r="A2528" i="2" s="1"/>
  <c r="A2529" i="2" s="1"/>
  <c r="A2530" i="2" s="1"/>
  <c r="A2531" i="2" s="1"/>
  <c r="A2532" i="2" s="1"/>
  <c r="A2533" i="2" s="1"/>
  <c r="A2534" i="2" s="1"/>
  <c r="A2535" i="2" s="1"/>
  <c r="A2536" i="2" s="1"/>
  <c r="A2537" i="2" s="1"/>
  <c r="A2538" i="2" s="1"/>
  <c r="A2539" i="2" s="1"/>
  <c r="A2540" i="2" s="1"/>
  <c r="A2541" i="2" s="1"/>
  <c r="A2542" i="2" s="1"/>
  <c r="A2543" i="2" s="1"/>
  <c r="A2544" i="2" s="1"/>
  <c r="A2545" i="2" s="1"/>
  <c r="A2546" i="2" s="1"/>
  <c r="A2547" i="2" s="1"/>
  <c r="A2548" i="2" s="1"/>
  <c r="A2549" i="2" s="1"/>
  <c r="A2550" i="2" s="1"/>
  <c r="A2551" i="2" s="1"/>
  <c r="A2552" i="2" s="1"/>
  <c r="A2553" i="2" s="1"/>
  <c r="A2554" i="2" s="1"/>
  <c r="A2555" i="2" s="1"/>
  <c r="A2556" i="2" s="1"/>
  <c r="A2557" i="2" s="1"/>
  <c r="A2558" i="2" s="1"/>
  <c r="A2559" i="2" s="1"/>
  <c r="A2560" i="2" s="1"/>
  <c r="A2561" i="2" s="1"/>
  <c r="A2562" i="2" s="1"/>
  <c r="A2563" i="2" s="1"/>
  <c r="A2564" i="2" s="1"/>
  <c r="A2565" i="2" s="1"/>
  <c r="A2566" i="2" s="1"/>
  <c r="A2567" i="2" s="1"/>
  <c r="A2568" i="2" s="1"/>
  <c r="A2569" i="2" s="1"/>
  <c r="A2570" i="2" s="1"/>
  <c r="A2571" i="2" s="1"/>
  <c r="A2572" i="2" s="1"/>
  <c r="A2573" i="2" s="1"/>
  <c r="A2574" i="2" s="1"/>
  <c r="A2575" i="2" s="1"/>
  <c r="A2576" i="2" s="1"/>
  <c r="A2577" i="2" s="1"/>
  <c r="A2578" i="2" s="1"/>
  <c r="A2579" i="2" s="1"/>
  <c r="A2580" i="2" s="1"/>
  <c r="A2581" i="2" s="1"/>
  <c r="A2582" i="2" s="1"/>
  <c r="A2583" i="2" s="1"/>
  <c r="A2584" i="2" s="1"/>
  <c r="A2585" i="2" s="1"/>
  <c r="A2586" i="2" s="1"/>
  <c r="A2587" i="2" s="1"/>
  <c r="A2588" i="2" s="1"/>
  <c r="A2589" i="2" s="1"/>
  <c r="A2590" i="2" s="1"/>
  <c r="A2591" i="2" s="1"/>
  <c r="A2592" i="2" s="1"/>
  <c r="A2593" i="2" s="1"/>
  <c r="A2594" i="2" s="1"/>
  <c r="A2595" i="2" s="1"/>
  <c r="A2596" i="2" s="1"/>
  <c r="A2597" i="2" s="1"/>
  <c r="A2598" i="2" s="1"/>
  <c r="A2599" i="2" s="1"/>
  <c r="A2600" i="2" s="1"/>
  <c r="A2601" i="2" s="1"/>
  <c r="A2602" i="2" s="1"/>
  <c r="A2603" i="2" s="1"/>
  <c r="A2604" i="2" s="1"/>
  <c r="A2605" i="2" s="1"/>
  <c r="A2606" i="2" s="1"/>
  <c r="A2607" i="2" s="1"/>
  <c r="A2608" i="2" s="1"/>
  <c r="A2609" i="2" s="1"/>
  <c r="A2610" i="2" s="1"/>
  <c r="A2611" i="2" s="1"/>
  <c r="A2612" i="2" s="1"/>
  <c r="A2613" i="2" s="1"/>
  <c r="A2614" i="2" s="1"/>
  <c r="A2615" i="2" s="1"/>
  <c r="A2616" i="2" s="1"/>
  <c r="A2617" i="2" s="1"/>
  <c r="A2618" i="2" s="1"/>
  <c r="A2619" i="2" s="1"/>
  <c r="A2620" i="2" s="1"/>
  <c r="A2621" i="2" s="1"/>
  <c r="A2622" i="2" s="1"/>
  <c r="A2623" i="2" s="1"/>
  <c r="A2624" i="2" s="1"/>
  <c r="A2625" i="2" s="1"/>
  <c r="A2626" i="2" s="1"/>
  <c r="A2627" i="2" s="1"/>
  <c r="A2628" i="2" s="1"/>
  <c r="A2629" i="2" s="1"/>
  <c r="A2630" i="2" s="1"/>
  <c r="A2631" i="2" s="1"/>
  <c r="A2632" i="2" s="1"/>
  <c r="A2633" i="2" s="1"/>
  <c r="A2634" i="2" s="1"/>
  <c r="A2635" i="2" s="1"/>
  <c r="A2636" i="2" s="1"/>
  <c r="A2637" i="2" s="1"/>
  <c r="A2638" i="2" s="1"/>
  <c r="A2639" i="2" s="1"/>
  <c r="A2640" i="2" s="1"/>
  <c r="A2641" i="2" s="1"/>
  <c r="A2642" i="2" s="1"/>
  <c r="A2643" i="2" s="1"/>
  <c r="A2644" i="2" s="1"/>
  <c r="A2645" i="2" s="1"/>
  <c r="A2646" i="2" s="1"/>
  <c r="A2647" i="2" s="1"/>
  <c r="A2648" i="2" s="1"/>
  <c r="A2649" i="2" s="1"/>
  <c r="A2650" i="2" s="1"/>
  <c r="A2651" i="2" s="1"/>
  <c r="A2652" i="2" s="1"/>
  <c r="A2653" i="2" s="1"/>
  <c r="A2654" i="2" s="1"/>
  <c r="A2655" i="2" s="1"/>
  <c r="A2656" i="2" s="1"/>
  <c r="A2657" i="2" s="1"/>
  <c r="A2658" i="2" s="1"/>
  <c r="A2659" i="2" s="1"/>
  <c r="A2660" i="2" s="1"/>
  <c r="A2661" i="2" s="1"/>
  <c r="A2662" i="2" s="1"/>
  <c r="A2663" i="2" s="1"/>
  <c r="A2664" i="2" s="1"/>
  <c r="A2665" i="2" s="1"/>
  <c r="A2666" i="2" s="1"/>
  <c r="A2667" i="2" s="1"/>
  <c r="A2668" i="2" s="1"/>
  <c r="A2669" i="2" s="1"/>
  <c r="A2670" i="2" s="1"/>
  <c r="A2671" i="2" s="1"/>
  <c r="A2672" i="2" s="1"/>
  <c r="A2673" i="2" s="1"/>
  <c r="A2674" i="2" s="1"/>
  <c r="A2675" i="2" s="1"/>
  <c r="A2676" i="2" s="1"/>
  <c r="A2677" i="2" s="1"/>
  <c r="A2678" i="2" s="1"/>
  <c r="A2679" i="2" s="1"/>
  <c r="A2680" i="2" s="1"/>
  <c r="A2681" i="2" s="1"/>
  <c r="A2682" i="2" s="1"/>
  <c r="A2683" i="2" s="1"/>
  <c r="A2684" i="2" s="1"/>
  <c r="A2685" i="2" s="1"/>
  <c r="A2686" i="2" s="1"/>
  <c r="A2687" i="2" s="1"/>
  <c r="A2688" i="2" s="1"/>
  <c r="A2689" i="2" s="1"/>
  <c r="A2690" i="2" s="1"/>
  <c r="A2691" i="2" s="1"/>
  <c r="A2692" i="2" s="1"/>
  <c r="A2693" i="2" s="1"/>
  <c r="A2694" i="2" s="1"/>
  <c r="A2695" i="2" s="1"/>
  <c r="A2696" i="2" s="1"/>
  <c r="A2697" i="2" s="1"/>
  <c r="A2698" i="2" s="1"/>
  <c r="A2699" i="2" s="1"/>
  <c r="A2700" i="2" s="1"/>
  <c r="A2701" i="2" s="1"/>
  <c r="A2702" i="2" s="1"/>
  <c r="A2703" i="2" s="1"/>
  <c r="A2704" i="2" s="1"/>
  <c r="A2705" i="2" s="1"/>
  <c r="A2706" i="2" s="1"/>
  <c r="A2707" i="2" s="1"/>
  <c r="A2708" i="2" s="1"/>
  <c r="A2709" i="2" s="1"/>
  <c r="A2710" i="2" s="1"/>
  <c r="A2711" i="2" s="1"/>
  <c r="A2712" i="2" s="1"/>
  <c r="A2713" i="2" s="1"/>
  <c r="A2714" i="2" s="1"/>
  <c r="A2715" i="2" s="1"/>
  <c r="A2716" i="2" s="1"/>
  <c r="A2717" i="2" s="1"/>
  <c r="A2718" i="2" s="1"/>
  <c r="A2719" i="2" s="1"/>
  <c r="A2720" i="2" s="1"/>
  <c r="A2721" i="2" s="1"/>
  <c r="A2722" i="2" s="1"/>
  <c r="A2723" i="2" s="1"/>
  <c r="A2724" i="2" s="1"/>
  <c r="A2725" i="2" s="1"/>
  <c r="A2726" i="2" s="1"/>
  <c r="A2727" i="2" s="1"/>
  <c r="A2728" i="2" s="1"/>
  <c r="A2729" i="2" s="1"/>
  <c r="A2730" i="2" s="1"/>
  <c r="A2731" i="2" s="1"/>
  <c r="A2732" i="2" s="1"/>
  <c r="A2733" i="2" s="1"/>
  <c r="A2734" i="2" s="1"/>
  <c r="A2735" i="2" s="1"/>
  <c r="A2736" i="2" s="1"/>
  <c r="A2737" i="2" s="1"/>
  <c r="A2738" i="2" s="1"/>
  <c r="A2739" i="2" s="1"/>
  <c r="A2740" i="2" s="1"/>
  <c r="A2741" i="2" s="1"/>
  <c r="A2742" i="2" s="1"/>
  <c r="A2743" i="2" s="1"/>
  <c r="A2744" i="2" s="1"/>
  <c r="A2745" i="2" s="1"/>
  <c r="A2746" i="2" s="1"/>
  <c r="A2747" i="2" s="1"/>
  <c r="A2748" i="2" s="1"/>
  <c r="A2749" i="2" s="1"/>
  <c r="A2750" i="2" s="1"/>
  <c r="A2751" i="2" s="1"/>
  <c r="A2752" i="2" s="1"/>
  <c r="A2753" i="2" s="1"/>
  <c r="A2754" i="2" s="1"/>
  <c r="A2755" i="2" s="1"/>
  <c r="A2756" i="2" s="1"/>
  <c r="A2757" i="2" s="1"/>
  <c r="A2758" i="2" s="1"/>
  <c r="A2759" i="2" s="1"/>
  <c r="A2760" i="2" s="1"/>
  <c r="A2761" i="2" s="1"/>
  <c r="A2762" i="2" s="1"/>
  <c r="A2763" i="2" s="1"/>
  <c r="A2764" i="2" s="1"/>
  <c r="A2765" i="2" s="1"/>
  <c r="A2766" i="2" s="1"/>
  <c r="A2767" i="2" s="1"/>
  <c r="A2768" i="2" s="1"/>
  <c r="A2769" i="2" s="1"/>
  <c r="A2770" i="2" s="1"/>
  <c r="A2771" i="2" s="1"/>
  <c r="A2772" i="2" s="1"/>
  <c r="A2773" i="2" s="1"/>
  <c r="A2774" i="2" s="1"/>
  <c r="A2775" i="2" s="1"/>
  <c r="A2776" i="2" s="1"/>
  <c r="A2777" i="2" s="1"/>
  <c r="A2778" i="2" s="1"/>
  <c r="A2779" i="2" s="1"/>
  <c r="A2780" i="2" s="1"/>
  <c r="A2781" i="2" s="1"/>
  <c r="A2782" i="2" s="1"/>
  <c r="A2783" i="2" s="1"/>
  <c r="A2784" i="2" s="1"/>
  <c r="A2785" i="2" s="1"/>
  <c r="A2786" i="2" s="1"/>
  <c r="A2787" i="2" s="1"/>
  <c r="A2788" i="2" s="1"/>
  <c r="A2789" i="2" s="1"/>
  <c r="A2790" i="2" l="1"/>
  <c r="A2791" i="2" s="1"/>
  <c r="A2792" i="2" s="1"/>
  <c r="A2793" i="2" s="1"/>
  <c r="A2794" i="2" s="1"/>
  <c r="A2795" i="2" s="1"/>
  <c r="A2796" i="2" s="1"/>
  <c r="A2797" i="2" s="1"/>
  <c r="A2798" i="2" s="1"/>
  <c r="A2799" i="2" s="1"/>
  <c r="A2800" i="2" s="1"/>
  <c r="A2801" i="2" s="1"/>
  <c r="A2802" i="2" s="1"/>
  <c r="A2803" i="2" s="1"/>
  <c r="A2804" i="2" s="1"/>
  <c r="A2805" i="2" s="1"/>
  <c r="A2806" i="2" s="1"/>
  <c r="A2807" i="2" s="1"/>
  <c r="A2808" i="2" s="1"/>
  <c r="A2809" i="2" s="1"/>
  <c r="A2810" i="2" s="1"/>
  <c r="A2811" i="2" s="1"/>
  <c r="A2812" i="2" s="1"/>
  <c r="A2813" i="2" s="1"/>
  <c r="A2814" i="2" s="1"/>
  <c r="A2815" i="2" s="1"/>
  <c r="A2816" i="2" s="1"/>
  <c r="A2817" i="2" s="1"/>
  <c r="A2818" i="2" s="1"/>
  <c r="A2819" i="2" s="1"/>
  <c r="A2820" i="2" s="1"/>
  <c r="A2821" i="2" s="1"/>
  <c r="A2822" i="2" s="1"/>
  <c r="A2823" i="2" s="1"/>
  <c r="A2824" i="2" s="1"/>
  <c r="A2825" i="2" s="1"/>
  <c r="A2826" i="2" s="1"/>
  <c r="A2827" i="2" s="1"/>
  <c r="A2828" i="2" s="1"/>
  <c r="A2829" i="2" s="1"/>
  <c r="A2830" i="2" s="1"/>
  <c r="A2831" i="2" s="1"/>
  <c r="A2832" i="2" s="1"/>
  <c r="A2833" i="2" s="1"/>
  <c r="A2834" i="2" s="1"/>
  <c r="A2835" i="2" s="1"/>
  <c r="A2836" i="2" s="1"/>
  <c r="A2837" i="2" s="1"/>
  <c r="A2838" i="2" s="1"/>
  <c r="A2839" i="2" s="1"/>
  <c r="A2840" i="2" s="1"/>
  <c r="A2841" i="2" s="1"/>
  <c r="A2842" i="2" s="1"/>
  <c r="A2843" i="2" s="1"/>
  <c r="A2844" i="2" s="1"/>
  <c r="A2845" i="2" s="1"/>
  <c r="A2846" i="2" s="1"/>
  <c r="A2847" i="2" s="1"/>
  <c r="A2848" i="2" s="1"/>
  <c r="A2849" i="2" s="1"/>
  <c r="A2850" i="2" s="1"/>
  <c r="A2851" i="2" s="1"/>
  <c r="A2852" i="2" s="1"/>
  <c r="A2853" i="2" s="1"/>
  <c r="A2854" i="2" s="1"/>
  <c r="A2855" i="2" s="1"/>
  <c r="A2856" i="2" s="1"/>
  <c r="A2857" i="2" s="1"/>
  <c r="A2858" i="2" s="1"/>
  <c r="A2859" i="2" s="1"/>
  <c r="A2860" i="2" s="1"/>
  <c r="A2861" i="2" s="1"/>
  <c r="A2862" i="2" s="1"/>
  <c r="A2863" i="2" s="1"/>
  <c r="A2864" i="2" s="1"/>
  <c r="A2865" i="2" s="1"/>
  <c r="A2866" i="2" s="1"/>
  <c r="A2867" i="2" s="1"/>
  <c r="A2868" i="2" s="1"/>
  <c r="A2869" i="2" s="1"/>
  <c r="A2870" i="2" s="1"/>
  <c r="A2871" i="2" s="1"/>
  <c r="A2872" i="2" s="1"/>
  <c r="A2873" i="2" s="1"/>
  <c r="A2874" i="2" s="1"/>
  <c r="A2875" i="2" s="1"/>
  <c r="A2876" i="2" s="1"/>
  <c r="A2877" i="2" s="1"/>
  <c r="A2878" i="2" s="1"/>
  <c r="A2879" i="2" s="1"/>
  <c r="A2880" i="2" s="1"/>
  <c r="A2881" i="2" s="1"/>
  <c r="A2882" i="2" s="1"/>
  <c r="A2883" i="2" s="1"/>
  <c r="A2884" i="2" s="1"/>
  <c r="A2885" i="2" s="1"/>
  <c r="A2886" i="2" s="1"/>
  <c r="A2887" i="2" s="1"/>
  <c r="A2888" i="2" s="1"/>
  <c r="A2889" i="2" s="1"/>
  <c r="A2890" i="2" s="1"/>
  <c r="A2891" i="2" s="1"/>
  <c r="A2892" i="2" s="1"/>
  <c r="A2893" i="2" s="1"/>
  <c r="A2894" i="2" s="1"/>
  <c r="A2895" i="2" s="1"/>
  <c r="A2896" i="2" s="1"/>
  <c r="A2897" i="2" s="1"/>
  <c r="A2898" i="2" s="1"/>
  <c r="A2899" i="2" s="1"/>
  <c r="A2900" i="2" s="1"/>
  <c r="A2901" i="2" s="1"/>
  <c r="A2902" i="2" s="1"/>
  <c r="A2903" i="2" s="1"/>
  <c r="A2904" i="2" s="1"/>
  <c r="A2905" i="2" s="1"/>
  <c r="A2906" i="2" s="1"/>
  <c r="A2907" i="2" s="1"/>
  <c r="A2908" i="2" s="1"/>
  <c r="A2909" i="2" s="1"/>
  <c r="A2910" i="2" s="1"/>
  <c r="A2911" i="2" s="1"/>
  <c r="A2912" i="2" s="1"/>
  <c r="A2913" i="2" s="1"/>
  <c r="A2914" i="2" s="1"/>
  <c r="A2915" i="2" s="1"/>
  <c r="A2916" i="2" s="1"/>
  <c r="A2917" i="2" s="1"/>
  <c r="A2918" i="2" s="1"/>
  <c r="A2919" i="2" s="1"/>
  <c r="A2920" i="2" s="1"/>
  <c r="A2921" i="2" s="1"/>
  <c r="A2922" i="2" s="1"/>
  <c r="A2923" i="2" s="1"/>
  <c r="A2924" i="2" s="1"/>
  <c r="A2925" i="2" s="1"/>
  <c r="A2926" i="2" s="1"/>
  <c r="A2927" i="2" s="1"/>
  <c r="A2928" i="2" s="1"/>
  <c r="A2929" i="2" s="1"/>
  <c r="A2930" i="2" s="1"/>
  <c r="A2931" i="2" s="1"/>
  <c r="A2932" i="2" s="1"/>
  <c r="A2933" i="2" s="1"/>
  <c r="A2934" i="2" s="1"/>
  <c r="A2935" i="2" s="1"/>
  <c r="A2936" i="2" s="1"/>
  <c r="A2937" i="2" s="1"/>
  <c r="A2938" i="2" s="1"/>
  <c r="A2939" i="2" s="1"/>
  <c r="A2940" i="2" s="1"/>
  <c r="A2941" i="2" s="1"/>
  <c r="A2942" i="2" s="1"/>
  <c r="A2943" i="2" s="1"/>
  <c r="A2944" i="2" s="1"/>
  <c r="A2945" i="2" s="1"/>
  <c r="A2946" i="2" s="1"/>
  <c r="A2947" i="2" s="1"/>
  <c r="A2948" i="2" s="1"/>
  <c r="A2949" i="2" s="1"/>
  <c r="A2950" i="2" s="1"/>
  <c r="A2951" i="2" s="1"/>
  <c r="A2952" i="2" s="1"/>
  <c r="A2953" i="2" s="1"/>
  <c r="A2954" i="2" s="1"/>
  <c r="A2955" i="2" s="1"/>
  <c r="A2956" i="2" s="1"/>
  <c r="A2957" i="2" s="1"/>
  <c r="A2958" i="2" s="1"/>
  <c r="A2959" i="2" s="1"/>
  <c r="A2960" i="2" s="1"/>
  <c r="A2961" i="2" s="1"/>
  <c r="A2962" i="2" s="1"/>
  <c r="A2963" i="2" s="1"/>
  <c r="A2964" i="2" s="1"/>
  <c r="A2965" i="2" s="1"/>
  <c r="A2966" i="2" s="1"/>
  <c r="A2967" i="2" s="1"/>
  <c r="A2968" i="2" s="1"/>
  <c r="A2969" i="2" s="1"/>
  <c r="A2970" i="2" s="1"/>
  <c r="A2971" i="2" s="1"/>
  <c r="A2972" i="2" s="1"/>
  <c r="A2973" i="2" s="1"/>
  <c r="A2974" i="2" s="1"/>
  <c r="A2975" i="2" s="1"/>
  <c r="A2976" i="2" s="1"/>
  <c r="A2977" i="2" s="1"/>
  <c r="A2978" i="2" s="1"/>
  <c r="A2979" i="2" s="1"/>
  <c r="A2980" i="2" s="1"/>
  <c r="A2981" i="2" s="1"/>
  <c r="A2982" i="2" s="1"/>
  <c r="A2983" i="2" s="1"/>
  <c r="A2984" i="2" s="1"/>
  <c r="A2985" i="2" s="1"/>
  <c r="A2986" i="2" s="1"/>
  <c r="A2987" i="2" s="1"/>
  <c r="A2988" i="2" s="1"/>
  <c r="A2989" i="2" s="1"/>
  <c r="A2990" i="2" s="1"/>
  <c r="A2991" i="2" s="1"/>
  <c r="A2992" i="2" s="1"/>
  <c r="A2993" i="2" s="1"/>
  <c r="A2994" i="2" s="1"/>
  <c r="A2995" i="2" s="1"/>
  <c r="A2996" i="2" s="1"/>
  <c r="A2997" i="2" s="1"/>
  <c r="A2998" i="2" s="1"/>
  <c r="A2999" i="2" s="1"/>
  <c r="A3000" i="2" s="1"/>
  <c r="A3001" i="2" s="1"/>
  <c r="A3002" i="2" s="1"/>
  <c r="A3003" i="2" s="1"/>
  <c r="A3004" i="2" s="1"/>
  <c r="A3005" i="2" s="1"/>
  <c r="A3006" i="2" s="1"/>
  <c r="A3007" i="2" s="1"/>
  <c r="A3008" i="2" s="1"/>
  <c r="A3009" i="2" s="1"/>
  <c r="A3010" i="2" s="1"/>
  <c r="A3011" i="2" s="1"/>
  <c r="A3012" i="2" s="1"/>
  <c r="A3013" i="2" s="1"/>
  <c r="A3014" i="2" s="1"/>
  <c r="A3015" i="2" s="1"/>
  <c r="A3016" i="2" s="1"/>
  <c r="A3017" i="2" s="1"/>
  <c r="A3018" i="2" s="1"/>
  <c r="A3019" i="2" s="1"/>
  <c r="A3020" i="2" s="1"/>
  <c r="A3021" i="2" s="1"/>
  <c r="A3022" i="2" s="1"/>
  <c r="A3023" i="2" s="1"/>
  <c r="A3024" i="2" s="1"/>
  <c r="A3025" i="2" s="1"/>
  <c r="A3026" i="2" s="1"/>
  <c r="A3027" i="2" s="1"/>
  <c r="A3028" i="2" s="1"/>
  <c r="A3029" i="2" s="1"/>
  <c r="A3030" i="2" s="1"/>
  <c r="A3031" i="2" s="1"/>
  <c r="A3032" i="2" s="1"/>
  <c r="A3033" i="2" s="1"/>
  <c r="A3034" i="2" s="1"/>
  <c r="A3035" i="2" s="1"/>
  <c r="A3036" i="2" s="1"/>
  <c r="A3037" i="2" s="1"/>
  <c r="A3038" i="2" s="1"/>
  <c r="A3039" i="2" s="1"/>
  <c r="A3040" i="2" s="1"/>
  <c r="A3041" i="2" s="1"/>
  <c r="A3042" i="2" s="1"/>
  <c r="A3043" i="2" s="1"/>
  <c r="A3044" i="2" s="1"/>
  <c r="A3045" i="2" s="1"/>
  <c r="A3046" i="2" s="1"/>
  <c r="A3047" i="2" s="1"/>
  <c r="A3048" i="2" s="1"/>
  <c r="A3049" i="2" s="1"/>
  <c r="A3050" i="2" s="1"/>
  <c r="A3051" i="2" s="1"/>
  <c r="A3052" i="2" s="1"/>
  <c r="A3053" i="2" s="1"/>
  <c r="A3054" i="2" s="1"/>
  <c r="A3055" i="2" s="1"/>
  <c r="A3056" i="2" s="1"/>
  <c r="A3057" i="2" s="1"/>
  <c r="A3058" i="2" s="1"/>
  <c r="A3059" i="2" s="1"/>
  <c r="A3060" i="2" s="1"/>
  <c r="A3061" i="2" s="1"/>
  <c r="A3062" i="2" s="1"/>
  <c r="A3063" i="2" s="1"/>
  <c r="A3064" i="2" s="1"/>
  <c r="A3065" i="2" s="1"/>
  <c r="A3066" i="2" s="1"/>
  <c r="A3067" i="2" s="1"/>
  <c r="A3068" i="2" s="1"/>
  <c r="A3069" i="2" s="1"/>
  <c r="A3070" i="2" s="1"/>
  <c r="A3071" i="2" s="1"/>
  <c r="A3072" i="2" s="1"/>
  <c r="A3073" i="2" s="1"/>
  <c r="A3074" i="2" s="1"/>
  <c r="A3075" i="2" s="1"/>
  <c r="A3076" i="2" s="1"/>
  <c r="A3077" i="2" s="1"/>
  <c r="A3078" i="2" s="1"/>
  <c r="A3079" i="2" s="1"/>
  <c r="A3080" i="2" s="1"/>
  <c r="A3081" i="2" s="1"/>
  <c r="A3082" i="2" s="1"/>
  <c r="A3083" i="2" s="1"/>
  <c r="A3084" i="2" s="1"/>
  <c r="A3085" i="2" s="1"/>
  <c r="A3086" i="2" s="1"/>
  <c r="A3087" i="2" s="1"/>
  <c r="A3088" i="2" s="1"/>
  <c r="A3089" i="2" s="1"/>
  <c r="A3090" i="2" s="1"/>
  <c r="A3091" i="2" s="1"/>
  <c r="A3092" i="2" s="1"/>
  <c r="A3093" i="2" s="1"/>
  <c r="A3094" i="2" s="1"/>
  <c r="A3095" i="2" s="1"/>
  <c r="A3096" i="2" s="1"/>
  <c r="A3097" i="2" s="1"/>
  <c r="A3098" i="2" s="1"/>
  <c r="A3099" i="2" s="1"/>
  <c r="A3100" i="2" s="1"/>
  <c r="A3101" i="2" s="1"/>
  <c r="A3102" i="2" s="1"/>
  <c r="A3103" i="2" s="1"/>
  <c r="A3104" i="2" s="1"/>
  <c r="A3105" i="2" s="1"/>
  <c r="A3106" i="2" s="1"/>
  <c r="A3107" i="2" s="1"/>
  <c r="A3108" i="2" s="1"/>
  <c r="A3109" i="2" s="1"/>
  <c r="A3110" i="2" s="1"/>
  <c r="A3111" i="2" s="1"/>
  <c r="A3112" i="2" s="1"/>
  <c r="A3113" i="2" s="1"/>
  <c r="A3114" i="2" s="1"/>
  <c r="A3115" i="2" s="1"/>
  <c r="A3116" i="2" s="1"/>
  <c r="A3117" i="2" s="1"/>
  <c r="A3118" i="2" s="1"/>
  <c r="A3119" i="2" s="1"/>
  <c r="A3120" i="2" s="1"/>
  <c r="A3121" i="2" s="1"/>
  <c r="A3122" i="2" s="1"/>
  <c r="A3123" i="2" s="1"/>
  <c r="A3124" i="2" s="1"/>
  <c r="A3125" i="2" s="1"/>
  <c r="A3126" i="2" s="1"/>
  <c r="A3127" i="2" s="1"/>
  <c r="A3128" i="2" s="1"/>
  <c r="A3129" i="2" s="1"/>
  <c r="A3130" i="2" s="1"/>
  <c r="A3131" i="2" s="1"/>
  <c r="A3132" i="2" s="1"/>
  <c r="A3133" i="2" s="1"/>
  <c r="A3134" i="2" s="1"/>
  <c r="A3135" i="2" s="1"/>
  <c r="A3136" i="2" s="1"/>
  <c r="A3137" i="2" s="1"/>
  <c r="A3138" i="2" s="1"/>
  <c r="A3139" i="2" s="1"/>
  <c r="A3140" i="2" s="1"/>
  <c r="A3141" i="2" s="1"/>
  <c r="A3142" i="2" s="1"/>
  <c r="A3143" i="2" s="1"/>
  <c r="A3144" i="2" s="1"/>
  <c r="A3145" i="2" s="1"/>
  <c r="A3146" i="2" s="1"/>
  <c r="A3147" i="2" s="1"/>
  <c r="A3148" i="2" s="1"/>
  <c r="A3149" i="2" s="1"/>
  <c r="A3150" i="2" s="1"/>
  <c r="A3151" i="2" s="1"/>
  <c r="A3152" i="2" s="1"/>
  <c r="A3153" i="2" s="1"/>
  <c r="A3154" i="2" s="1"/>
  <c r="A3155" i="2" s="1"/>
  <c r="A3156" i="2" s="1"/>
  <c r="A3157" i="2" s="1"/>
  <c r="A3158" i="2" s="1"/>
  <c r="A3159" i="2" s="1"/>
  <c r="A3160" i="2" s="1"/>
  <c r="A3161" i="2" s="1"/>
  <c r="A3162" i="2" s="1"/>
  <c r="A3163" i="2" s="1"/>
  <c r="A3164" i="2" s="1"/>
  <c r="A3165" i="2" s="1"/>
  <c r="A3166" i="2" s="1"/>
  <c r="A3167" i="2" s="1"/>
  <c r="A3168" i="2" s="1"/>
  <c r="A3169" i="2" s="1"/>
  <c r="A3170" i="2" s="1"/>
  <c r="A3171" i="2" s="1"/>
  <c r="A3172" i="2" s="1"/>
  <c r="A3173" i="2" s="1"/>
  <c r="A3174" i="2" s="1"/>
  <c r="A3175" i="2" s="1"/>
  <c r="A3176" i="2" s="1"/>
  <c r="A3177" i="2" s="1"/>
  <c r="A3178" i="2" s="1"/>
  <c r="A3179" i="2" s="1"/>
  <c r="A3180" i="2" s="1"/>
  <c r="A3181" i="2" s="1"/>
  <c r="A3182" i="2" s="1"/>
  <c r="A3183" i="2" s="1"/>
  <c r="A3184" i="2" s="1"/>
  <c r="A3185" i="2" s="1"/>
  <c r="A3186" i="2" s="1"/>
  <c r="A3187" i="2" s="1"/>
  <c r="A3188" i="2" s="1"/>
  <c r="A3189" i="2" s="1"/>
  <c r="A3190" i="2" s="1"/>
  <c r="A3191" i="2" s="1"/>
  <c r="A3192" i="2" s="1"/>
  <c r="A3193" i="2" s="1"/>
  <c r="A3194" i="2" s="1"/>
  <c r="A3195" i="2" s="1"/>
  <c r="A3196" i="2" s="1"/>
  <c r="A3197" i="2" s="1"/>
  <c r="A3198" i="2" s="1"/>
  <c r="A3199" i="2" s="1"/>
  <c r="A3200" i="2" s="1"/>
  <c r="A3201" i="2" s="1"/>
  <c r="A3202" i="2" s="1"/>
  <c r="A3203" i="2" s="1"/>
  <c r="A3204" i="2" s="1"/>
  <c r="A3205" i="2" s="1"/>
  <c r="A3206" i="2" s="1"/>
  <c r="A3207" i="2" s="1"/>
  <c r="A3208" i="2" s="1"/>
  <c r="A3209" i="2" s="1"/>
  <c r="A3210" i="2" s="1"/>
  <c r="A3211" i="2" s="1"/>
  <c r="A3212" i="2" s="1"/>
  <c r="A3213" i="2" s="1"/>
  <c r="A3214" i="2" s="1"/>
  <c r="A3215" i="2" s="1"/>
  <c r="A3216" i="2" s="1"/>
  <c r="A3217" i="2" s="1"/>
  <c r="A3218" i="2" s="1"/>
  <c r="A3219" i="2" s="1"/>
  <c r="A3220" i="2" s="1"/>
  <c r="A3221" i="2" s="1"/>
  <c r="A3222" i="2" s="1"/>
  <c r="A3223" i="2" s="1"/>
  <c r="A3224" i="2" s="1"/>
  <c r="A3225" i="2" s="1"/>
  <c r="A3226" i="2" s="1"/>
  <c r="A3227" i="2" s="1"/>
  <c r="A3228" i="2" s="1"/>
  <c r="A3229" i="2" s="1"/>
  <c r="A3230" i="2" s="1"/>
  <c r="A3231" i="2" s="1"/>
  <c r="A3232" i="2" s="1"/>
  <c r="A3233" i="2" s="1"/>
  <c r="A3234" i="2" s="1"/>
  <c r="A3235" i="2" s="1"/>
  <c r="A3236" i="2" s="1"/>
  <c r="A3237" i="2" s="1"/>
  <c r="A3238" i="2" s="1"/>
  <c r="A3239" i="2" s="1"/>
  <c r="A3240" i="2" s="1"/>
  <c r="A3241" i="2" s="1"/>
  <c r="A3242" i="2" s="1"/>
  <c r="A3243" i="2" s="1"/>
  <c r="A3244" i="2" s="1"/>
  <c r="A3245" i="2" s="1"/>
  <c r="A3246" i="2" s="1"/>
  <c r="A3247" i="2" s="1"/>
  <c r="A3248" i="2" s="1"/>
  <c r="A3249" i="2" s="1"/>
  <c r="A3250" i="2" s="1"/>
  <c r="A3251" i="2" s="1"/>
  <c r="A3252" i="2" s="1"/>
  <c r="A3253" i="2" s="1"/>
  <c r="A3254" i="2" s="1"/>
  <c r="A3255" i="2" s="1"/>
  <c r="A3256" i="2" s="1"/>
  <c r="A3257" i="2" s="1"/>
  <c r="A3258" i="2" s="1"/>
  <c r="A3259" i="2" s="1"/>
  <c r="A3260" i="2" s="1"/>
  <c r="A3261" i="2" s="1"/>
  <c r="A3262" i="2" s="1"/>
  <c r="A3263" i="2" s="1"/>
  <c r="A3264" i="2" s="1"/>
  <c r="G13" i="28"/>
  <c r="G14" i="28"/>
  <c r="G15" i="28"/>
  <c r="G16" i="28"/>
  <c r="G17" i="28"/>
  <c r="G18" i="28"/>
  <c r="G19" i="28"/>
  <c r="G20" i="28"/>
  <c r="G21" i="28"/>
  <c r="G22" i="28"/>
  <c r="G23" i="28"/>
  <c r="G24" i="28"/>
  <c r="G25" i="28"/>
  <c r="G26" i="28"/>
  <c r="G27" i="28"/>
  <c r="G28" i="28"/>
  <c r="G29" i="28"/>
  <c r="G30" i="28"/>
  <c r="G31" i="28"/>
  <c r="G12" i="28"/>
  <c r="A3265" i="2" l="1"/>
  <c r="A3266" i="2" s="1"/>
  <c r="A3267" i="2" s="1"/>
  <c r="A3268" i="2" s="1"/>
  <c r="A3269" i="2" s="1"/>
  <c r="A3270" i="2" s="1"/>
  <c r="A3271" i="2" s="1"/>
  <c r="A3272" i="2" s="1"/>
  <c r="A3273" i="2" s="1"/>
  <c r="A3274" i="2" s="1"/>
  <c r="A3275" i="2" s="1"/>
  <c r="A3276" i="2" s="1"/>
  <c r="A3277" i="2" s="1"/>
  <c r="A3278" i="2" s="1"/>
  <c r="A3279" i="2" s="1"/>
  <c r="A3280" i="2" s="1"/>
  <c r="A3281" i="2" s="1"/>
  <c r="A3282" i="2" s="1"/>
  <c r="A3283" i="2" s="1"/>
  <c r="A3284" i="2" s="1"/>
  <c r="A3285" i="2" s="1"/>
  <c r="A3286" i="2" s="1"/>
  <c r="A3287" i="2" s="1"/>
  <c r="A3288" i="2" s="1"/>
  <c r="A3289" i="2" s="1"/>
  <c r="A3290" i="2" s="1"/>
  <c r="A3291" i="2" s="1"/>
  <c r="A3292" i="2" s="1"/>
  <c r="A3293" i="2" s="1"/>
  <c r="A3294" i="2" s="1"/>
  <c r="A3295" i="2" s="1"/>
  <c r="A3296" i="2" s="1"/>
  <c r="A3297" i="2" s="1"/>
  <c r="A3298" i="2" s="1"/>
  <c r="A3299" i="2" s="1"/>
  <c r="A3300" i="2" s="1"/>
  <c r="A3301" i="2" s="1"/>
  <c r="A3302" i="2" s="1"/>
  <c r="A3303" i="2" s="1"/>
  <c r="A3304" i="2" s="1"/>
  <c r="A3305" i="2" s="1"/>
  <c r="A3306" i="2" s="1"/>
  <c r="A3307" i="2" s="1"/>
  <c r="A3308" i="2" s="1"/>
  <c r="A3309" i="2" s="1"/>
  <c r="A3310" i="2" s="1"/>
  <c r="A3311" i="2" s="1"/>
  <c r="A3312" i="2" s="1"/>
  <c r="A3313" i="2" s="1"/>
  <c r="A3314" i="2" s="1"/>
  <c r="A3315" i="2" s="1"/>
  <c r="A3316" i="2" s="1"/>
  <c r="A3317" i="2" s="1"/>
  <c r="A3318" i="2" s="1"/>
  <c r="A3319" i="2" s="1"/>
  <c r="A3320" i="2" s="1"/>
  <c r="A3321" i="2" s="1"/>
  <c r="A3322" i="2" s="1"/>
  <c r="A3323" i="2" s="1"/>
  <c r="A3324" i="2" s="1"/>
  <c r="A3325" i="2" s="1"/>
  <c r="A3326" i="2" s="1"/>
  <c r="A3327" i="2" s="1"/>
  <c r="A3328" i="2" s="1"/>
  <c r="A3329" i="2" s="1"/>
  <c r="A3330" i="2" s="1"/>
  <c r="A3331" i="2" s="1"/>
  <c r="A3332" i="2" s="1"/>
  <c r="A3333" i="2" s="1"/>
  <c r="A3334" i="2" s="1"/>
  <c r="A3335" i="2" s="1"/>
  <c r="A3336" i="2" s="1"/>
  <c r="A3337" i="2" s="1"/>
  <c r="A3338" i="2" s="1"/>
  <c r="A3339" i="2" s="1"/>
  <c r="A3340" i="2" s="1"/>
  <c r="A3341" i="2" s="1"/>
  <c r="A3342" i="2" s="1"/>
  <c r="A3343" i="2" s="1"/>
  <c r="A3344" i="2" s="1"/>
  <c r="A3345" i="2" s="1"/>
  <c r="A3346" i="2" s="1"/>
  <c r="A3347" i="2" s="1"/>
  <c r="A3348" i="2" s="1"/>
  <c r="A3349" i="2" s="1"/>
  <c r="A3350" i="2" s="1"/>
  <c r="A3351" i="2" s="1"/>
  <c r="A3352" i="2" s="1"/>
  <c r="A3353" i="2" s="1"/>
  <c r="A3354" i="2" s="1"/>
  <c r="A3355" i="2" s="1"/>
  <c r="A3356" i="2" s="1"/>
  <c r="A3357" i="2" s="1"/>
  <c r="A3358" i="2" s="1"/>
  <c r="A3359" i="2" s="1"/>
  <c r="A3360" i="2" s="1"/>
  <c r="A3361" i="2" s="1"/>
  <c r="A3362" i="2" s="1"/>
  <c r="A3363" i="2" s="1"/>
  <c r="A3364" i="2" s="1"/>
  <c r="A3365" i="2" s="1"/>
  <c r="A3366" i="2" s="1"/>
  <c r="A3367" i="2" s="1"/>
  <c r="A3368" i="2" s="1"/>
  <c r="A3369" i="2" s="1"/>
  <c r="A3370" i="2" s="1"/>
  <c r="A3371" i="2" s="1"/>
  <c r="A3372" i="2" s="1"/>
  <c r="A3373" i="2" s="1"/>
  <c r="A3374" i="2" s="1"/>
  <c r="A3375" i="2" s="1"/>
  <c r="A3376" i="2" s="1"/>
  <c r="A3377" i="2" s="1"/>
  <c r="A3378" i="2" s="1"/>
  <c r="A3379" i="2" s="1"/>
  <c r="A3380" i="2" s="1"/>
  <c r="A3381" i="2" s="1"/>
  <c r="A3382" i="2" s="1"/>
  <c r="A3383" i="2" s="1"/>
  <c r="A3384" i="2" s="1"/>
  <c r="A3385" i="2" s="1"/>
  <c r="A3386" i="2" s="1"/>
  <c r="A3387" i="2" s="1"/>
  <c r="A3388" i="2" s="1"/>
  <c r="A3389" i="2" s="1"/>
  <c r="A3390" i="2" s="1"/>
  <c r="A3391" i="2" s="1"/>
  <c r="A3392" i="2" s="1"/>
  <c r="A3393" i="2" s="1"/>
  <c r="A3394" i="2" s="1"/>
  <c r="A3395" i="2" s="1"/>
  <c r="A3396" i="2" s="1"/>
  <c r="A3397" i="2" s="1"/>
  <c r="A3398" i="2" s="1"/>
  <c r="A3399" i="2" s="1"/>
  <c r="A3400" i="2" s="1"/>
  <c r="A3401" i="2" s="1"/>
  <c r="A3402" i="2" s="1"/>
  <c r="A3403" i="2" s="1"/>
  <c r="A3404" i="2" s="1"/>
  <c r="A3405" i="2" s="1"/>
  <c r="A3406" i="2" s="1"/>
  <c r="A3407" i="2" s="1"/>
  <c r="A3408" i="2" s="1"/>
  <c r="A3409" i="2" s="1"/>
  <c r="A3410" i="2" s="1"/>
  <c r="A3411" i="2" s="1"/>
  <c r="A3412" i="2" s="1"/>
  <c r="A3413" i="2" s="1"/>
  <c r="A3414" i="2" s="1"/>
  <c r="A3415" i="2" s="1"/>
  <c r="A3416" i="2" s="1"/>
  <c r="A3417" i="2" s="1"/>
  <c r="A3418" i="2" s="1"/>
  <c r="A3419" i="2" s="1"/>
  <c r="A3420" i="2" s="1"/>
  <c r="A3421" i="2" s="1"/>
  <c r="A3422" i="2" s="1"/>
  <c r="A3423" i="2" s="1"/>
  <c r="A3424" i="2" s="1"/>
  <c r="A3425" i="2" s="1"/>
  <c r="A3426" i="2" s="1"/>
  <c r="A3427" i="2" s="1"/>
  <c r="A3428" i="2" s="1"/>
  <c r="A3429" i="2" s="1"/>
  <c r="A3430" i="2" s="1"/>
  <c r="A3431" i="2" s="1"/>
  <c r="A3432" i="2" s="1"/>
  <c r="A3433" i="2" s="1"/>
  <c r="A3434" i="2" s="1"/>
  <c r="A3435" i="2" s="1"/>
  <c r="A3436" i="2" s="1"/>
  <c r="A3437" i="2" s="1"/>
  <c r="A3438" i="2" s="1"/>
  <c r="A3439" i="2" s="1"/>
  <c r="A3440" i="2" s="1"/>
  <c r="A3441" i="2" s="1"/>
  <c r="A3442" i="2" s="1"/>
  <c r="A3443" i="2" s="1"/>
  <c r="A3444" i="2" s="1"/>
  <c r="A3445" i="2" s="1"/>
  <c r="A3446" i="2" s="1"/>
  <c r="A3447" i="2" s="1"/>
  <c r="A3448" i="2" s="1"/>
  <c r="A3449" i="2" s="1"/>
  <c r="A3450" i="2" s="1"/>
  <c r="A3451" i="2" s="1"/>
  <c r="A3452" i="2" s="1"/>
  <c r="A3453" i="2" s="1"/>
  <c r="A3454" i="2" s="1"/>
  <c r="A3455" i="2" s="1"/>
  <c r="A3456" i="2" s="1"/>
  <c r="A3457" i="2" s="1"/>
  <c r="A3458" i="2" s="1"/>
  <c r="A3459" i="2" s="1"/>
  <c r="A3460" i="2" s="1"/>
  <c r="A3461" i="2" s="1"/>
  <c r="A3462" i="2" s="1"/>
  <c r="A3463" i="2" s="1"/>
  <c r="A3464" i="2" s="1"/>
  <c r="A3465" i="2" s="1"/>
  <c r="A3466" i="2" s="1"/>
  <c r="A3467" i="2" s="1"/>
  <c r="A3468" i="2" s="1"/>
  <c r="A3469" i="2" s="1"/>
  <c r="A3470" i="2" s="1"/>
  <c r="A3471" i="2" s="1"/>
  <c r="A3472" i="2" s="1"/>
  <c r="A3473" i="2" s="1"/>
  <c r="A3474" i="2" s="1"/>
  <c r="A3475" i="2" s="1"/>
  <c r="A3476" i="2" s="1"/>
  <c r="A3477" i="2" s="1"/>
  <c r="A3478" i="2" s="1"/>
  <c r="A3479" i="2" s="1"/>
  <c r="A3480" i="2" s="1"/>
  <c r="A3481" i="2" s="1"/>
  <c r="A3482" i="2" s="1"/>
  <c r="A3483" i="2" s="1"/>
  <c r="A3484" i="2" s="1"/>
  <c r="A3485" i="2" s="1"/>
  <c r="A3486" i="2" s="1"/>
  <c r="A3487" i="2" s="1"/>
  <c r="A3488" i="2" s="1"/>
  <c r="A3489" i="2" s="1"/>
  <c r="A3490" i="2" s="1"/>
  <c r="A3491" i="2" s="1"/>
  <c r="A3492" i="2" s="1"/>
  <c r="A3493" i="2" s="1"/>
  <c r="A3494" i="2" s="1"/>
  <c r="A3495" i="2" s="1"/>
  <c r="A3496" i="2" s="1"/>
  <c r="A3497" i="2" s="1"/>
  <c r="A3498" i="2" s="1"/>
  <c r="A3499" i="2" s="1"/>
  <c r="A3500" i="2" s="1"/>
  <c r="A3501" i="2" s="1"/>
  <c r="A3502" i="2" s="1"/>
  <c r="A3503" i="2" s="1"/>
  <c r="A3504" i="2" s="1"/>
  <c r="A3505" i="2" s="1"/>
  <c r="A3506" i="2" s="1"/>
  <c r="A3507" i="2" s="1"/>
  <c r="A3508" i="2" s="1"/>
  <c r="A3509" i="2" s="1"/>
  <c r="A3510" i="2" s="1"/>
  <c r="A3511" i="2" s="1"/>
  <c r="A3512" i="2" s="1"/>
  <c r="A3513" i="2" s="1"/>
  <c r="A3514" i="2" s="1"/>
  <c r="A3515" i="2" s="1"/>
  <c r="A3516" i="2" s="1"/>
  <c r="A3517" i="2" s="1"/>
  <c r="A3518" i="2" s="1"/>
  <c r="A3519" i="2" s="1"/>
  <c r="A3520" i="2" s="1"/>
  <c r="A3521" i="2" s="1"/>
  <c r="A3522" i="2" s="1"/>
  <c r="A3523" i="2" s="1"/>
  <c r="A3524" i="2" s="1"/>
  <c r="A3525" i="2" s="1"/>
  <c r="A3526" i="2" s="1"/>
  <c r="A3527" i="2" s="1"/>
  <c r="A3528" i="2" s="1"/>
  <c r="A3529" i="2" s="1"/>
  <c r="A3530" i="2" s="1"/>
  <c r="A3531" i="2" s="1"/>
  <c r="A3532" i="2" s="1"/>
  <c r="A3533" i="2" s="1"/>
  <c r="A3534" i="2" s="1"/>
  <c r="A3535" i="2" s="1"/>
  <c r="A3536" i="2" s="1"/>
  <c r="A3537" i="2" s="1"/>
  <c r="A3538" i="2" s="1"/>
  <c r="A3539" i="2" s="1"/>
  <c r="A3540" i="2" s="1"/>
  <c r="A3541" i="2" s="1"/>
  <c r="A3542" i="2" s="1"/>
  <c r="A3543" i="2" s="1"/>
  <c r="A3544" i="2" s="1"/>
  <c r="A3545" i="2" s="1"/>
  <c r="A3546" i="2" s="1"/>
  <c r="A3547" i="2" s="1"/>
  <c r="AC3672" i="2"/>
  <c r="Q3672" i="2"/>
  <c r="R3672" i="2"/>
  <c r="S3672" i="2"/>
  <c r="T3672" i="2"/>
  <c r="U3672" i="2"/>
  <c r="W3672" i="2"/>
  <c r="X3672" i="2"/>
  <c r="Y3672" i="2"/>
  <c r="AC3673" i="2"/>
  <c r="Q3673" i="2"/>
  <c r="R3673" i="2"/>
  <c r="S3673" i="2"/>
  <c r="T3673" i="2"/>
  <c r="U3673" i="2"/>
  <c r="W3673" i="2"/>
  <c r="X3673" i="2"/>
  <c r="Y3673" i="2"/>
  <c r="AC3674" i="2"/>
  <c r="Q3674" i="2"/>
  <c r="R3674" i="2"/>
  <c r="S3674" i="2"/>
  <c r="T3674" i="2"/>
  <c r="U3674" i="2"/>
  <c r="W3674" i="2"/>
  <c r="X3674" i="2"/>
  <c r="Y3674" i="2"/>
  <c r="AC3675" i="2"/>
  <c r="AC3676" i="2"/>
  <c r="AC3677" i="2"/>
  <c r="AC3678" i="2"/>
  <c r="AC3679" i="2"/>
  <c r="AC3680" i="2"/>
  <c r="AC3681" i="2"/>
  <c r="AC3682" i="2"/>
  <c r="AC3683" i="2"/>
  <c r="AC3684" i="2"/>
  <c r="AC3685" i="2"/>
  <c r="AC3686" i="2"/>
  <c r="AC3687" i="2"/>
  <c r="AC3688" i="2"/>
  <c r="AC3689" i="2"/>
  <c r="AC3690" i="2"/>
  <c r="AC3691" i="2"/>
  <c r="AC3692" i="2"/>
  <c r="AC3693" i="2"/>
  <c r="A3548" i="2" l="1"/>
  <c r="A3549" i="2" s="1"/>
  <c r="A3550" i="2" s="1"/>
  <c r="A3551" i="2" s="1"/>
  <c r="A3552" i="2" s="1"/>
  <c r="A3553" i="2" s="1"/>
  <c r="A3554" i="2" s="1"/>
  <c r="A3555" i="2" s="1"/>
  <c r="A3556" i="2" s="1"/>
  <c r="A3557" i="2" s="1"/>
  <c r="A3558" i="2" s="1"/>
  <c r="A3559" i="2" s="1"/>
  <c r="A3560" i="2" s="1"/>
  <c r="A3561" i="2" s="1"/>
  <c r="A3562" i="2" s="1"/>
  <c r="A3563" i="2" s="1"/>
  <c r="A3564" i="2" s="1"/>
  <c r="A3565" i="2" s="1"/>
  <c r="A3566" i="2" s="1"/>
  <c r="A3567" i="2" s="1"/>
  <c r="A3568" i="2" s="1"/>
  <c r="A3569" i="2" s="1"/>
  <c r="A3570" i="2" s="1"/>
  <c r="A3571" i="2" s="1"/>
  <c r="A3572" i="2" s="1"/>
  <c r="A3573" i="2" s="1"/>
  <c r="A3574" i="2" s="1"/>
  <c r="A3575" i="2" s="1"/>
  <c r="A3576" i="2" s="1"/>
  <c r="A3577" i="2" s="1"/>
  <c r="A3578" i="2" s="1"/>
  <c r="A3579" i="2" s="1"/>
  <c r="A3580" i="2" s="1"/>
  <c r="A3581" i="2" s="1"/>
  <c r="A3582" i="2" s="1"/>
  <c r="A3583" i="2" s="1"/>
  <c r="A3584" i="2" s="1"/>
  <c r="A3585" i="2" s="1"/>
  <c r="A3586" i="2" s="1"/>
  <c r="A3587" i="2" s="1"/>
  <c r="A3588" i="2" s="1"/>
  <c r="A3589" i="2" s="1"/>
  <c r="A3590" i="2" s="1"/>
  <c r="A3591" i="2" s="1"/>
  <c r="A3592" i="2" s="1"/>
  <c r="A3593" i="2" s="1"/>
  <c r="A3594" i="2" s="1"/>
  <c r="A3595" i="2" s="1"/>
  <c r="A3596" i="2" s="1"/>
  <c r="A3597" i="2" s="1"/>
  <c r="A3598" i="2" s="1"/>
  <c r="A3599" i="2" s="1"/>
  <c r="A3600" i="2" s="1"/>
  <c r="A3601" i="2" s="1"/>
  <c r="A3602" i="2" s="1"/>
  <c r="A3603" i="2" s="1"/>
  <c r="A3604" i="2" s="1"/>
  <c r="A3605" i="2" s="1"/>
  <c r="A3606" i="2" s="1"/>
  <c r="A3607" i="2" s="1"/>
  <c r="A3608" i="2" s="1"/>
  <c r="A3609" i="2" s="1"/>
  <c r="A3610" i="2" s="1"/>
  <c r="A3611" i="2" s="1"/>
  <c r="A3612" i="2" s="1"/>
  <c r="A3613" i="2" s="1"/>
  <c r="A3614" i="2" s="1"/>
  <c r="A3615" i="2" s="1"/>
  <c r="A3616" i="2" s="1"/>
  <c r="A3617" i="2" s="1"/>
  <c r="A3618" i="2" s="1"/>
  <c r="A3619" i="2" s="1"/>
  <c r="A3620" i="2" s="1"/>
  <c r="A3621" i="2" s="1"/>
  <c r="A3622" i="2" s="1"/>
  <c r="A3623" i="2" s="1"/>
  <c r="A3624" i="2" s="1"/>
  <c r="A3625" i="2" s="1"/>
  <c r="A3626" i="2" s="1"/>
  <c r="A3627" i="2" s="1"/>
  <c r="A3628" i="2" s="1"/>
  <c r="A3629" i="2" s="1"/>
  <c r="A3630" i="2" s="1"/>
  <c r="A3631" i="2" s="1"/>
  <c r="A3632" i="2" s="1"/>
  <c r="A3633" i="2" s="1"/>
  <c r="A3634" i="2" s="1"/>
  <c r="A3635" i="2" s="1"/>
  <c r="A3636" i="2" s="1"/>
  <c r="A3637" i="2" s="1"/>
  <c r="A3638" i="2" s="1"/>
  <c r="A3639" i="2" s="1"/>
  <c r="A3640" i="2" s="1"/>
  <c r="A3641" i="2" s="1"/>
  <c r="A3642" i="2" s="1"/>
  <c r="A3643" i="2" s="1"/>
  <c r="A3644" i="2" s="1"/>
  <c r="A3645" i="2" s="1"/>
  <c r="A3646" i="2" s="1"/>
  <c r="A3647" i="2" s="1"/>
  <c r="A3648" i="2" s="1"/>
  <c r="A3649" i="2" s="1"/>
  <c r="A3650" i="2" s="1"/>
  <c r="A3651" i="2" s="1"/>
  <c r="A3652" i="2" s="1"/>
  <c r="A3653" i="2" s="1"/>
  <c r="A3654" i="2" s="1"/>
  <c r="A3655" i="2" s="1"/>
  <c r="A3656" i="2" s="1"/>
  <c r="A3657" i="2" s="1"/>
  <c r="A3658" i="2" s="1"/>
  <c r="A3659" i="2" s="1"/>
  <c r="A3660" i="2" s="1"/>
  <c r="A3661" i="2" s="1"/>
  <c r="A3662" i="2" s="1"/>
  <c r="A3663" i="2" s="1"/>
  <c r="A3664" i="2" s="1"/>
  <c r="A3665" i="2" s="1"/>
  <c r="A3666" i="2" s="1"/>
  <c r="A3667" i="2" s="1"/>
  <c r="A3668" i="2" s="1"/>
  <c r="A3669" i="2" s="1"/>
  <c r="A3670" i="2" s="1"/>
  <c r="A3671" i="2" s="1"/>
  <c r="A3672" i="2" s="1"/>
  <c r="A3673" i="2" s="1"/>
  <c r="A3674" i="2" s="1"/>
  <c r="A3675" i="2" s="1"/>
  <c r="A3676" i="2" s="1"/>
  <c r="A3677" i="2" s="1"/>
  <c r="A3678" i="2" s="1"/>
  <c r="A3679" i="2" s="1"/>
  <c r="A3680" i="2" s="1"/>
  <c r="A3681" i="2" s="1"/>
  <c r="A3682" i="2" s="1"/>
  <c r="A3683" i="2" s="1"/>
  <c r="A3684" i="2" s="1"/>
  <c r="A3685" i="2" s="1"/>
  <c r="A3686" i="2" s="1"/>
  <c r="A3687" i="2" s="1"/>
  <c r="A3688" i="2" s="1"/>
  <c r="A3689" i="2" s="1"/>
  <c r="A3690" i="2" s="1"/>
  <c r="A3691" i="2" s="1"/>
  <c r="A3692" i="2" s="1"/>
  <c r="A3693" i="2" s="1"/>
  <c r="A3694" i="2" s="1"/>
  <c r="A3695" i="2" s="1"/>
  <c r="A3696" i="2" s="1"/>
  <c r="A3697" i="2" s="1"/>
  <c r="A3698" i="2" s="1"/>
  <c r="A3699" i="2" s="1"/>
  <c r="A3700" i="2" s="1"/>
  <c r="A3701" i="2" s="1"/>
  <c r="A3702" i="2" s="1"/>
  <c r="A3703" i="2" s="1"/>
  <c r="A3704" i="2" s="1"/>
  <c r="A3705" i="2" s="1"/>
  <c r="A3706" i="2" s="1"/>
  <c r="A3707" i="2" s="1"/>
  <c r="A3708" i="2" s="1"/>
  <c r="A3709" i="2" s="1"/>
  <c r="A3710" i="2" s="1"/>
  <c r="A3711" i="2" s="1"/>
  <c r="A3712" i="2" s="1"/>
  <c r="A3713" i="2" s="1"/>
  <c r="A3714" i="2" s="1"/>
  <c r="A3715" i="2" s="1"/>
  <c r="A3716" i="2" s="1"/>
  <c r="A3717" i="2" s="1"/>
  <c r="A3718" i="2" s="1"/>
  <c r="A3719" i="2" s="1"/>
  <c r="A3720" i="2" s="1"/>
  <c r="A3721" i="2" s="1"/>
  <c r="A3722" i="2" s="1"/>
  <c r="A3723" i="2" s="1"/>
  <c r="A3724" i="2" s="1"/>
  <c r="A3725" i="2" s="1"/>
  <c r="A3726" i="2" s="1"/>
  <c r="A3727" i="2" s="1"/>
  <c r="A3728" i="2" s="1"/>
  <c r="A3729" i="2" s="1"/>
  <c r="A3730" i="2" s="1"/>
  <c r="A3731" i="2" s="1"/>
  <c r="A3732" i="2" s="1"/>
  <c r="A3733" i="2" s="1"/>
  <c r="A3734" i="2" s="1"/>
  <c r="A3735" i="2" s="1"/>
  <c r="A3736" i="2" s="1"/>
  <c r="A3737" i="2" s="1"/>
  <c r="A3738" i="2" s="1"/>
  <c r="A3739" i="2" s="1"/>
  <c r="A3740" i="2" s="1"/>
  <c r="A3741" i="2" s="1"/>
  <c r="A3742" i="2" s="1"/>
  <c r="A3743" i="2" s="1"/>
  <c r="A3744" i="2" s="1"/>
  <c r="A3745" i="2" s="1"/>
  <c r="A3746" i="2" s="1"/>
  <c r="A3747" i="2" s="1"/>
  <c r="A3748" i="2" s="1"/>
  <c r="A3749" i="2" s="1"/>
  <c r="A3750" i="2" s="1"/>
  <c r="A3751" i="2" s="1"/>
  <c r="A3752" i="2" s="1"/>
  <c r="A3753" i="2" s="1"/>
  <c r="A3754" i="2" s="1"/>
  <c r="A3755" i="2" s="1"/>
  <c r="A3756" i="2" s="1"/>
  <c r="A3757" i="2" s="1"/>
  <c r="A3758" i="2" s="1"/>
  <c r="A3759" i="2" s="1"/>
  <c r="A3760" i="2" s="1"/>
  <c r="A3761" i="2" s="1"/>
  <c r="A3762" i="2" s="1"/>
  <c r="A3763" i="2" s="1"/>
  <c r="A3764" i="2" s="1"/>
  <c r="A3765" i="2" s="1"/>
  <c r="A3766" i="2" s="1"/>
  <c r="A3767" i="2" s="1"/>
  <c r="A3768" i="2" s="1"/>
  <c r="A3769" i="2" s="1"/>
  <c r="A3770" i="2" s="1"/>
  <c r="A3771" i="2" s="1"/>
  <c r="A3772" i="2" s="1"/>
  <c r="A3773" i="2" s="1"/>
  <c r="A3774" i="2" s="1"/>
  <c r="A3775" i="2" s="1"/>
  <c r="A3776" i="2" s="1"/>
  <c r="A3777" i="2" s="1"/>
  <c r="A3778" i="2" s="1"/>
  <c r="A3779" i="2" s="1"/>
  <c r="A3780" i="2" s="1"/>
  <c r="A3781" i="2" s="1"/>
  <c r="A3782" i="2" s="1"/>
  <c r="AC11" i="2"/>
  <c r="Q11" i="2"/>
  <c r="R11" i="2"/>
  <c r="S11" i="2"/>
  <c r="T11" i="2"/>
  <c r="U11" i="2"/>
  <c r="W11" i="2"/>
  <c r="X11" i="2"/>
  <c r="Y11" i="2"/>
  <c r="AC12" i="2"/>
  <c r="Q12" i="2"/>
  <c r="R12" i="2"/>
  <c r="S12" i="2"/>
  <c r="T12" i="2"/>
  <c r="U12" i="2"/>
  <c r="W12" i="2"/>
  <c r="X12" i="2"/>
  <c r="Y12" i="2"/>
  <c r="AC13" i="2"/>
  <c r="Q13" i="2"/>
  <c r="R13" i="2"/>
  <c r="S13" i="2"/>
  <c r="T13" i="2"/>
  <c r="U13" i="2"/>
  <c r="W13" i="2"/>
  <c r="X13" i="2"/>
  <c r="Y13" i="2"/>
  <c r="AC14" i="2"/>
  <c r="Q14" i="2"/>
  <c r="R14" i="2"/>
  <c r="S14" i="2"/>
  <c r="T14" i="2"/>
  <c r="U14" i="2"/>
  <c r="W14" i="2"/>
  <c r="X14" i="2"/>
  <c r="Y14" i="2"/>
  <c r="AC15" i="2"/>
  <c r="Q15" i="2"/>
  <c r="R15" i="2"/>
  <c r="S15" i="2"/>
  <c r="T15" i="2"/>
  <c r="U15" i="2"/>
  <c r="W15" i="2"/>
  <c r="X15" i="2"/>
  <c r="Y15" i="2"/>
  <c r="AC16" i="2"/>
  <c r="Q16" i="2"/>
  <c r="R16" i="2"/>
  <c r="S16" i="2"/>
  <c r="T16" i="2"/>
  <c r="U16" i="2"/>
  <c r="W16" i="2"/>
  <c r="X16" i="2"/>
  <c r="Y16" i="2"/>
  <c r="AC17" i="2"/>
  <c r="Q17" i="2"/>
  <c r="R17" i="2"/>
  <c r="S17" i="2"/>
  <c r="T17" i="2"/>
  <c r="U17" i="2"/>
  <c r="W17" i="2"/>
  <c r="X17" i="2"/>
  <c r="Y17" i="2"/>
  <c r="AC18" i="2"/>
  <c r="Q18" i="2"/>
  <c r="R18" i="2"/>
  <c r="S18" i="2"/>
  <c r="T18" i="2"/>
  <c r="U18" i="2"/>
  <c r="W18" i="2"/>
  <c r="X18" i="2"/>
  <c r="Y18" i="2"/>
  <c r="AC19" i="2"/>
  <c r="Q19" i="2"/>
  <c r="R19" i="2"/>
  <c r="S19" i="2"/>
  <c r="T19" i="2"/>
  <c r="U19" i="2"/>
  <c r="W19" i="2"/>
  <c r="X19" i="2"/>
  <c r="Y19" i="2"/>
  <c r="AC20" i="2"/>
  <c r="Q20" i="2"/>
  <c r="R20" i="2"/>
  <c r="S20" i="2"/>
  <c r="T20" i="2"/>
  <c r="U20" i="2"/>
  <c r="W20" i="2"/>
  <c r="X20" i="2"/>
  <c r="Y20" i="2"/>
  <c r="AC21" i="2"/>
  <c r="Q21" i="2"/>
  <c r="R21" i="2"/>
  <c r="S21" i="2"/>
  <c r="T21" i="2"/>
  <c r="U21" i="2"/>
  <c r="W21" i="2"/>
  <c r="X21" i="2"/>
  <c r="Y21" i="2"/>
  <c r="AC22" i="2"/>
  <c r="Q22" i="2"/>
  <c r="R22" i="2"/>
  <c r="S22" i="2"/>
  <c r="T22" i="2"/>
  <c r="U22" i="2"/>
  <c r="W22" i="2"/>
  <c r="X22" i="2"/>
  <c r="Y22" i="2"/>
  <c r="AC23" i="2"/>
  <c r="Q23" i="2"/>
  <c r="R23" i="2"/>
  <c r="S23" i="2"/>
  <c r="T23" i="2"/>
  <c r="U23" i="2"/>
  <c r="W23" i="2"/>
  <c r="X23" i="2"/>
  <c r="Y23" i="2"/>
  <c r="AC24" i="2"/>
  <c r="Q24" i="2"/>
  <c r="R24" i="2"/>
  <c r="S24" i="2"/>
  <c r="T24" i="2"/>
  <c r="U24" i="2"/>
  <c r="W24" i="2"/>
  <c r="X24" i="2"/>
  <c r="Y24" i="2"/>
  <c r="AC25" i="2"/>
  <c r="Q25" i="2"/>
  <c r="R25" i="2"/>
  <c r="S25" i="2"/>
  <c r="T25" i="2"/>
  <c r="U25" i="2"/>
  <c r="W25" i="2"/>
  <c r="X25" i="2"/>
  <c r="Y25" i="2"/>
  <c r="AC26" i="2"/>
  <c r="Q26" i="2"/>
  <c r="R26" i="2"/>
  <c r="S26" i="2"/>
  <c r="T26" i="2"/>
  <c r="U26" i="2"/>
  <c r="W26" i="2"/>
  <c r="X26" i="2"/>
  <c r="Y26" i="2"/>
  <c r="AC27" i="2"/>
  <c r="Q27" i="2"/>
  <c r="R27" i="2"/>
  <c r="S27" i="2"/>
  <c r="T27" i="2"/>
  <c r="U27" i="2"/>
  <c r="W27" i="2"/>
  <c r="X27" i="2"/>
  <c r="Y27" i="2"/>
  <c r="AC28" i="2"/>
  <c r="Q28" i="2"/>
  <c r="R28" i="2"/>
  <c r="S28" i="2"/>
  <c r="T28" i="2"/>
  <c r="U28" i="2"/>
  <c r="W28" i="2"/>
  <c r="X28" i="2"/>
  <c r="Y28" i="2"/>
  <c r="AC29" i="2"/>
  <c r="Q29" i="2"/>
  <c r="R29" i="2"/>
  <c r="S29" i="2"/>
  <c r="T29" i="2"/>
  <c r="U29" i="2"/>
  <c r="W29" i="2"/>
  <c r="X29" i="2"/>
  <c r="Y29" i="2"/>
  <c r="AC30" i="2"/>
  <c r="Q30" i="2"/>
  <c r="R30" i="2"/>
  <c r="S30" i="2"/>
  <c r="T30" i="2"/>
  <c r="U30" i="2"/>
  <c r="W30" i="2"/>
  <c r="X30" i="2"/>
  <c r="Y30" i="2"/>
  <c r="AC31" i="2"/>
  <c r="Q31" i="2"/>
  <c r="R31" i="2"/>
  <c r="S31" i="2"/>
  <c r="T31" i="2"/>
  <c r="U31" i="2"/>
  <c r="W31" i="2"/>
  <c r="X31" i="2"/>
  <c r="Y31" i="2"/>
  <c r="AC32" i="2"/>
  <c r="Q32" i="2"/>
  <c r="R32" i="2"/>
  <c r="S32" i="2"/>
  <c r="T32" i="2"/>
  <c r="U32" i="2"/>
  <c r="W32" i="2"/>
  <c r="X32" i="2"/>
  <c r="Y32" i="2"/>
  <c r="AC33" i="2"/>
  <c r="Q33" i="2"/>
  <c r="R33" i="2"/>
  <c r="S33" i="2"/>
  <c r="T33" i="2"/>
  <c r="U33" i="2"/>
  <c r="W33" i="2"/>
  <c r="X33" i="2"/>
  <c r="Y33" i="2"/>
  <c r="AC34" i="2"/>
  <c r="Q34" i="2"/>
  <c r="R34" i="2"/>
  <c r="S34" i="2"/>
  <c r="T34" i="2"/>
  <c r="U34" i="2"/>
  <c r="W34" i="2"/>
  <c r="X34" i="2"/>
  <c r="Y34" i="2"/>
  <c r="AC35" i="2"/>
  <c r="Q35" i="2"/>
  <c r="R35" i="2"/>
  <c r="S35" i="2"/>
  <c r="T35" i="2"/>
  <c r="U35" i="2"/>
  <c r="W35" i="2"/>
  <c r="X35" i="2"/>
  <c r="Y35" i="2"/>
  <c r="AC36" i="2"/>
  <c r="Q36" i="2"/>
  <c r="R36" i="2"/>
  <c r="S36" i="2"/>
  <c r="T36" i="2"/>
  <c r="U36" i="2"/>
  <c r="W36" i="2"/>
  <c r="X36" i="2"/>
  <c r="Y36" i="2"/>
  <c r="AC37" i="2"/>
  <c r="Q37" i="2"/>
  <c r="R37" i="2"/>
  <c r="S37" i="2"/>
  <c r="T37" i="2"/>
  <c r="U37" i="2"/>
  <c r="W37" i="2"/>
  <c r="X37" i="2"/>
  <c r="Y37" i="2"/>
  <c r="AC38" i="2"/>
  <c r="Q38" i="2"/>
  <c r="R38" i="2"/>
  <c r="S38" i="2"/>
  <c r="T38" i="2"/>
  <c r="U38" i="2"/>
  <c r="W38" i="2"/>
  <c r="X38" i="2"/>
  <c r="Y38" i="2"/>
  <c r="AC39" i="2"/>
  <c r="Q39" i="2"/>
  <c r="R39" i="2"/>
  <c r="S39" i="2"/>
  <c r="T39" i="2"/>
  <c r="U39" i="2"/>
  <c r="W39" i="2"/>
  <c r="X39" i="2"/>
  <c r="Y39" i="2"/>
  <c r="AC40" i="2"/>
  <c r="Q40" i="2"/>
  <c r="R40" i="2"/>
  <c r="S40" i="2"/>
  <c r="T40" i="2"/>
  <c r="U40" i="2"/>
  <c r="W40" i="2"/>
  <c r="X40" i="2"/>
  <c r="Y40" i="2"/>
  <c r="AC41" i="2"/>
  <c r="Q41" i="2"/>
  <c r="R41" i="2"/>
  <c r="S41" i="2"/>
  <c r="T41" i="2"/>
  <c r="U41" i="2"/>
  <c r="W41" i="2"/>
  <c r="X41" i="2"/>
  <c r="Y41" i="2"/>
  <c r="AC42" i="2"/>
  <c r="Q42" i="2"/>
  <c r="R42" i="2"/>
  <c r="S42" i="2"/>
  <c r="T42" i="2"/>
  <c r="U42" i="2"/>
  <c r="W42" i="2"/>
  <c r="X42" i="2"/>
  <c r="Y42" i="2"/>
  <c r="AC43" i="2"/>
  <c r="Q43" i="2"/>
  <c r="R43" i="2"/>
  <c r="S43" i="2"/>
  <c r="T43" i="2"/>
  <c r="U43" i="2"/>
  <c r="W43" i="2"/>
  <c r="X43" i="2"/>
  <c r="Y43" i="2"/>
  <c r="AC44" i="2"/>
  <c r="Q44" i="2"/>
  <c r="R44" i="2"/>
  <c r="S44" i="2"/>
  <c r="T44" i="2"/>
  <c r="U44" i="2"/>
  <c r="W44" i="2"/>
  <c r="X44" i="2"/>
  <c r="Y44" i="2"/>
  <c r="AC45" i="2"/>
  <c r="Q45" i="2"/>
  <c r="R45" i="2"/>
  <c r="S45" i="2"/>
  <c r="T45" i="2"/>
  <c r="U45" i="2"/>
  <c r="W45" i="2"/>
  <c r="X45" i="2"/>
  <c r="Y45" i="2"/>
  <c r="AC46" i="2"/>
  <c r="Q46" i="2"/>
  <c r="R46" i="2"/>
  <c r="S46" i="2"/>
  <c r="T46" i="2"/>
  <c r="U46" i="2"/>
  <c r="W46" i="2"/>
  <c r="X46" i="2"/>
  <c r="Y46" i="2"/>
  <c r="AC47" i="2"/>
  <c r="Q47" i="2"/>
  <c r="R47" i="2"/>
  <c r="S47" i="2"/>
  <c r="T47" i="2"/>
  <c r="U47" i="2"/>
  <c r="W47" i="2"/>
  <c r="X47" i="2"/>
  <c r="Y47" i="2"/>
  <c r="AC48" i="2"/>
  <c r="Q48" i="2"/>
  <c r="R48" i="2"/>
  <c r="S48" i="2"/>
  <c r="T48" i="2"/>
  <c r="U48" i="2"/>
  <c r="W48" i="2"/>
  <c r="X48" i="2"/>
  <c r="Y48" i="2"/>
  <c r="AC49" i="2"/>
  <c r="Q49" i="2"/>
  <c r="R49" i="2"/>
  <c r="S49" i="2"/>
  <c r="T49" i="2"/>
  <c r="U49" i="2"/>
  <c r="W49" i="2"/>
  <c r="X49" i="2"/>
  <c r="Y49" i="2"/>
  <c r="AC50" i="2"/>
  <c r="Q50" i="2"/>
  <c r="R50" i="2"/>
  <c r="S50" i="2"/>
  <c r="T50" i="2"/>
  <c r="U50" i="2"/>
  <c r="W50" i="2"/>
  <c r="X50" i="2"/>
  <c r="Y50" i="2"/>
  <c r="AC51" i="2"/>
  <c r="Q51" i="2"/>
  <c r="R51" i="2"/>
  <c r="S51" i="2"/>
  <c r="T51" i="2"/>
  <c r="U51" i="2"/>
  <c r="W51" i="2"/>
  <c r="X51" i="2"/>
  <c r="Y51" i="2"/>
  <c r="AC52" i="2"/>
  <c r="Q52" i="2"/>
  <c r="R52" i="2"/>
  <c r="S52" i="2"/>
  <c r="T52" i="2"/>
  <c r="U52" i="2"/>
  <c r="W52" i="2"/>
  <c r="X52" i="2"/>
  <c r="Y52" i="2"/>
  <c r="AC53" i="2"/>
  <c r="Q53" i="2"/>
  <c r="R53" i="2"/>
  <c r="S53" i="2"/>
  <c r="T53" i="2"/>
  <c r="U53" i="2"/>
  <c r="W53" i="2"/>
  <c r="X53" i="2"/>
  <c r="Y53" i="2"/>
  <c r="AC54" i="2"/>
  <c r="Q54" i="2"/>
  <c r="R54" i="2"/>
  <c r="S54" i="2"/>
  <c r="T54" i="2"/>
  <c r="U54" i="2"/>
  <c r="W54" i="2"/>
  <c r="X54" i="2"/>
  <c r="Y54" i="2"/>
  <c r="AC55" i="2"/>
  <c r="Q55" i="2"/>
  <c r="R55" i="2"/>
  <c r="S55" i="2"/>
  <c r="T55" i="2"/>
  <c r="U55" i="2"/>
  <c r="W55" i="2"/>
  <c r="X55" i="2"/>
  <c r="Y55" i="2"/>
  <c r="AC56" i="2"/>
  <c r="Q56" i="2"/>
  <c r="R56" i="2"/>
  <c r="S56" i="2"/>
  <c r="T56" i="2"/>
  <c r="U56" i="2"/>
  <c r="W56" i="2"/>
  <c r="X56" i="2"/>
  <c r="Y56" i="2"/>
  <c r="AC57" i="2"/>
  <c r="Q57" i="2"/>
  <c r="R57" i="2"/>
  <c r="S57" i="2"/>
  <c r="T57" i="2"/>
  <c r="U57" i="2"/>
  <c r="W57" i="2"/>
  <c r="X57" i="2"/>
  <c r="Y57" i="2"/>
  <c r="AC58" i="2"/>
  <c r="Q58" i="2"/>
  <c r="R58" i="2"/>
  <c r="S58" i="2"/>
  <c r="T58" i="2"/>
  <c r="U58" i="2"/>
  <c r="W58" i="2"/>
  <c r="X58" i="2"/>
  <c r="Y58" i="2"/>
  <c r="AC59" i="2"/>
  <c r="Q59" i="2"/>
  <c r="R59" i="2"/>
  <c r="S59" i="2"/>
  <c r="T59" i="2"/>
  <c r="U59" i="2"/>
  <c r="W59" i="2"/>
  <c r="X59" i="2"/>
  <c r="Y59" i="2"/>
  <c r="AC60" i="2"/>
  <c r="Q60" i="2"/>
  <c r="R60" i="2"/>
  <c r="S60" i="2"/>
  <c r="T60" i="2"/>
  <c r="U60" i="2"/>
  <c r="W60" i="2"/>
  <c r="X60" i="2"/>
  <c r="Y60" i="2"/>
  <c r="AC61" i="2"/>
  <c r="Q61" i="2"/>
  <c r="R61" i="2"/>
  <c r="S61" i="2"/>
  <c r="T61" i="2"/>
  <c r="U61" i="2"/>
  <c r="W61" i="2"/>
  <c r="X61" i="2"/>
  <c r="Y61" i="2"/>
  <c r="AC62" i="2"/>
  <c r="Q62" i="2"/>
  <c r="R62" i="2"/>
  <c r="S62" i="2"/>
  <c r="T62" i="2"/>
  <c r="U62" i="2"/>
  <c r="W62" i="2"/>
  <c r="X62" i="2"/>
  <c r="Y62" i="2"/>
  <c r="AC63" i="2"/>
  <c r="Q63" i="2"/>
  <c r="R63" i="2"/>
  <c r="S63" i="2"/>
  <c r="T63" i="2"/>
  <c r="U63" i="2"/>
  <c r="W63" i="2"/>
  <c r="X63" i="2"/>
  <c r="Y63" i="2"/>
  <c r="AC64" i="2"/>
  <c r="Q64" i="2"/>
  <c r="R64" i="2"/>
  <c r="S64" i="2"/>
  <c r="T64" i="2"/>
  <c r="U64" i="2"/>
  <c r="W64" i="2"/>
  <c r="X64" i="2"/>
  <c r="Y64" i="2"/>
  <c r="AC65" i="2"/>
  <c r="Q65" i="2"/>
  <c r="R65" i="2"/>
  <c r="S65" i="2"/>
  <c r="T65" i="2"/>
  <c r="U65" i="2"/>
  <c r="W65" i="2"/>
  <c r="X65" i="2"/>
  <c r="Y65" i="2"/>
  <c r="AC66" i="2"/>
  <c r="Q66" i="2"/>
  <c r="R66" i="2"/>
  <c r="S66" i="2"/>
  <c r="T66" i="2"/>
  <c r="U66" i="2"/>
  <c r="W66" i="2"/>
  <c r="X66" i="2"/>
  <c r="Y66" i="2"/>
  <c r="AC67" i="2"/>
  <c r="Q67" i="2"/>
  <c r="R67" i="2"/>
  <c r="S67" i="2"/>
  <c r="T67" i="2"/>
  <c r="U67" i="2"/>
  <c r="W67" i="2"/>
  <c r="X67" i="2"/>
  <c r="Y67" i="2"/>
  <c r="AC68" i="2"/>
  <c r="Q68" i="2"/>
  <c r="R68" i="2"/>
  <c r="S68" i="2"/>
  <c r="T68" i="2"/>
  <c r="U68" i="2"/>
  <c r="W68" i="2"/>
  <c r="X68" i="2"/>
  <c r="Y68" i="2"/>
  <c r="AC69" i="2"/>
  <c r="Q69" i="2"/>
  <c r="R69" i="2"/>
  <c r="S69" i="2"/>
  <c r="T69" i="2"/>
  <c r="U69" i="2"/>
  <c r="W69" i="2"/>
  <c r="X69" i="2"/>
  <c r="Y69" i="2"/>
  <c r="AC70" i="2"/>
  <c r="Q70" i="2"/>
  <c r="R70" i="2"/>
  <c r="S70" i="2"/>
  <c r="T70" i="2"/>
  <c r="U70" i="2"/>
  <c r="W70" i="2"/>
  <c r="X70" i="2"/>
  <c r="Y70" i="2"/>
  <c r="AC71" i="2"/>
  <c r="Q71" i="2"/>
  <c r="R71" i="2"/>
  <c r="S71" i="2"/>
  <c r="T71" i="2"/>
  <c r="U71" i="2"/>
  <c r="W71" i="2"/>
  <c r="X71" i="2"/>
  <c r="Y71" i="2"/>
  <c r="AC72" i="2"/>
  <c r="Q72" i="2"/>
  <c r="R72" i="2"/>
  <c r="S72" i="2"/>
  <c r="T72" i="2"/>
  <c r="U72" i="2"/>
  <c r="W72" i="2"/>
  <c r="X72" i="2"/>
  <c r="Y72" i="2"/>
  <c r="AC73" i="2"/>
  <c r="Q73" i="2"/>
  <c r="R73" i="2"/>
  <c r="S73" i="2"/>
  <c r="T73" i="2"/>
  <c r="U73" i="2"/>
  <c r="W73" i="2"/>
  <c r="X73" i="2"/>
  <c r="Y73" i="2"/>
  <c r="AC74" i="2"/>
  <c r="Q74" i="2"/>
  <c r="R74" i="2"/>
  <c r="S74" i="2"/>
  <c r="T74" i="2"/>
  <c r="U74" i="2"/>
  <c r="W74" i="2"/>
  <c r="X74" i="2"/>
  <c r="Y74" i="2"/>
  <c r="AC75" i="2"/>
  <c r="Q75" i="2"/>
  <c r="R75" i="2"/>
  <c r="S75" i="2"/>
  <c r="T75" i="2"/>
  <c r="U75" i="2"/>
  <c r="W75" i="2"/>
  <c r="X75" i="2"/>
  <c r="Y75" i="2"/>
  <c r="AC76" i="2"/>
  <c r="Q76" i="2"/>
  <c r="R76" i="2"/>
  <c r="S76" i="2"/>
  <c r="T76" i="2"/>
  <c r="U76" i="2"/>
  <c r="W76" i="2"/>
  <c r="X76" i="2"/>
  <c r="Y76" i="2"/>
  <c r="AC77" i="2"/>
  <c r="Q77" i="2"/>
  <c r="R77" i="2"/>
  <c r="S77" i="2"/>
  <c r="T77" i="2"/>
  <c r="U77" i="2"/>
  <c r="W77" i="2"/>
  <c r="X77" i="2"/>
  <c r="Y77" i="2"/>
  <c r="AC78" i="2"/>
  <c r="Q78" i="2"/>
  <c r="R78" i="2"/>
  <c r="S78" i="2"/>
  <c r="T78" i="2"/>
  <c r="U78" i="2"/>
  <c r="W78" i="2"/>
  <c r="X78" i="2"/>
  <c r="Y78" i="2"/>
  <c r="AC79" i="2"/>
  <c r="Q79" i="2"/>
  <c r="R79" i="2"/>
  <c r="S79" i="2"/>
  <c r="T79" i="2"/>
  <c r="U79" i="2"/>
  <c r="W79" i="2"/>
  <c r="X79" i="2"/>
  <c r="Y79" i="2"/>
  <c r="AC80" i="2"/>
  <c r="Q80" i="2"/>
  <c r="R80" i="2"/>
  <c r="S80" i="2"/>
  <c r="T80" i="2"/>
  <c r="U80" i="2"/>
  <c r="W80" i="2"/>
  <c r="X80" i="2"/>
  <c r="Y80" i="2"/>
  <c r="AC81" i="2"/>
  <c r="Q81" i="2"/>
  <c r="R81" i="2"/>
  <c r="S81" i="2"/>
  <c r="T81" i="2"/>
  <c r="U81" i="2"/>
  <c r="W81" i="2"/>
  <c r="X81" i="2"/>
  <c r="Y81" i="2"/>
  <c r="AC82" i="2"/>
  <c r="Q82" i="2"/>
  <c r="R82" i="2"/>
  <c r="S82" i="2"/>
  <c r="T82" i="2"/>
  <c r="U82" i="2"/>
  <c r="W82" i="2"/>
  <c r="X82" i="2"/>
  <c r="Y82" i="2"/>
  <c r="AC83" i="2"/>
  <c r="Q83" i="2"/>
  <c r="R83" i="2"/>
  <c r="S83" i="2"/>
  <c r="T83" i="2"/>
  <c r="U83" i="2"/>
  <c r="W83" i="2"/>
  <c r="X83" i="2"/>
  <c r="Y83" i="2"/>
  <c r="AC84" i="2"/>
  <c r="Q84" i="2"/>
  <c r="R84" i="2"/>
  <c r="S84" i="2"/>
  <c r="T84" i="2"/>
  <c r="U84" i="2"/>
  <c r="W84" i="2"/>
  <c r="X84" i="2"/>
  <c r="Y84" i="2"/>
  <c r="AC85" i="2"/>
  <c r="Q85" i="2"/>
  <c r="R85" i="2"/>
  <c r="S85" i="2"/>
  <c r="T85" i="2"/>
  <c r="U85" i="2"/>
  <c r="W85" i="2"/>
  <c r="X85" i="2"/>
  <c r="Y85" i="2"/>
  <c r="AC86" i="2"/>
  <c r="Q86" i="2"/>
  <c r="R86" i="2"/>
  <c r="S86" i="2"/>
  <c r="T86" i="2"/>
  <c r="U86" i="2"/>
  <c r="W86" i="2"/>
  <c r="X86" i="2"/>
  <c r="Y86" i="2"/>
  <c r="AC87" i="2"/>
  <c r="Q87" i="2"/>
  <c r="R87" i="2"/>
  <c r="S87" i="2"/>
  <c r="T87" i="2"/>
  <c r="U87" i="2"/>
  <c r="W87" i="2"/>
  <c r="X87" i="2"/>
  <c r="Y87" i="2"/>
  <c r="AC88" i="2"/>
  <c r="Q88" i="2"/>
  <c r="R88" i="2"/>
  <c r="S88" i="2"/>
  <c r="T88" i="2"/>
  <c r="U88" i="2"/>
  <c r="W88" i="2"/>
  <c r="X88" i="2"/>
  <c r="Y88" i="2"/>
  <c r="AC89" i="2"/>
  <c r="Q89" i="2"/>
  <c r="R89" i="2"/>
  <c r="S89" i="2"/>
  <c r="T89" i="2"/>
  <c r="U89" i="2"/>
  <c r="W89" i="2"/>
  <c r="X89" i="2"/>
  <c r="Y89" i="2"/>
  <c r="AC90" i="2"/>
  <c r="Q90" i="2"/>
  <c r="R90" i="2"/>
  <c r="S90" i="2"/>
  <c r="T90" i="2"/>
  <c r="U90" i="2"/>
  <c r="W90" i="2"/>
  <c r="X90" i="2"/>
  <c r="Y90" i="2"/>
  <c r="AC91" i="2"/>
  <c r="Q91" i="2"/>
  <c r="R91" i="2"/>
  <c r="S91" i="2"/>
  <c r="T91" i="2"/>
  <c r="U91" i="2"/>
  <c r="W91" i="2"/>
  <c r="X91" i="2"/>
  <c r="Y91" i="2"/>
  <c r="AC92" i="2"/>
  <c r="Q92" i="2"/>
  <c r="R92" i="2"/>
  <c r="S92" i="2"/>
  <c r="T92" i="2"/>
  <c r="U92" i="2"/>
  <c r="W92" i="2"/>
  <c r="X92" i="2"/>
  <c r="Y92" i="2"/>
  <c r="AC93" i="2"/>
  <c r="Q93" i="2"/>
  <c r="R93" i="2"/>
  <c r="S93" i="2"/>
  <c r="T93" i="2"/>
  <c r="U93" i="2"/>
  <c r="W93" i="2"/>
  <c r="X93" i="2"/>
  <c r="Y93" i="2"/>
  <c r="AC94" i="2"/>
  <c r="Q94" i="2"/>
  <c r="R94" i="2"/>
  <c r="S94" i="2"/>
  <c r="T94" i="2"/>
  <c r="U94" i="2"/>
  <c r="W94" i="2"/>
  <c r="X94" i="2"/>
  <c r="Y94" i="2"/>
  <c r="AC95" i="2"/>
  <c r="Q95" i="2"/>
  <c r="R95" i="2"/>
  <c r="S95" i="2"/>
  <c r="T95" i="2"/>
  <c r="U95" i="2"/>
  <c r="W95" i="2"/>
  <c r="X95" i="2"/>
  <c r="Y95" i="2"/>
  <c r="AC96" i="2"/>
  <c r="Q96" i="2"/>
  <c r="R96" i="2"/>
  <c r="S96" i="2"/>
  <c r="T96" i="2"/>
  <c r="U96" i="2"/>
  <c r="W96" i="2"/>
  <c r="X96" i="2"/>
  <c r="Y96" i="2"/>
  <c r="AC97" i="2"/>
  <c r="Q97" i="2"/>
  <c r="R97" i="2"/>
  <c r="S97" i="2"/>
  <c r="T97" i="2"/>
  <c r="U97" i="2"/>
  <c r="W97" i="2"/>
  <c r="X97" i="2"/>
  <c r="Y97" i="2"/>
  <c r="AC98" i="2"/>
  <c r="Q98" i="2"/>
  <c r="R98" i="2"/>
  <c r="S98" i="2"/>
  <c r="T98" i="2"/>
  <c r="U98" i="2"/>
  <c r="W98" i="2"/>
  <c r="X98" i="2"/>
  <c r="Y98" i="2"/>
  <c r="AC99" i="2"/>
  <c r="Q99" i="2"/>
  <c r="R99" i="2"/>
  <c r="S99" i="2"/>
  <c r="T99" i="2"/>
  <c r="U99" i="2"/>
  <c r="W99" i="2"/>
  <c r="X99" i="2"/>
  <c r="Y99" i="2"/>
  <c r="AC100" i="2"/>
  <c r="Q100" i="2"/>
  <c r="R100" i="2"/>
  <c r="S100" i="2"/>
  <c r="T100" i="2"/>
  <c r="U100" i="2"/>
  <c r="W100" i="2"/>
  <c r="X100" i="2"/>
  <c r="Y100" i="2"/>
  <c r="AC101" i="2"/>
  <c r="Q101" i="2"/>
  <c r="R101" i="2"/>
  <c r="S101" i="2"/>
  <c r="T101" i="2"/>
  <c r="U101" i="2"/>
  <c r="W101" i="2"/>
  <c r="X101" i="2"/>
  <c r="Y101" i="2"/>
  <c r="AC102" i="2"/>
  <c r="Q102" i="2"/>
  <c r="R102" i="2"/>
  <c r="S102" i="2"/>
  <c r="T102" i="2"/>
  <c r="U102" i="2"/>
  <c r="W102" i="2"/>
  <c r="X102" i="2"/>
  <c r="Y102" i="2"/>
  <c r="AC103" i="2"/>
  <c r="Q103" i="2"/>
  <c r="R103" i="2"/>
  <c r="S103" i="2"/>
  <c r="T103" i="2"/>
  <c r="U103" i="2"/>
  <c r="W103" i="2"/>
  <c r="X103" i="2"/>
  <c r="Y103" i="2"/>
  <c r="AC104" i="2"/>
  <c r="Q104" i="2"/>
  <c r="R104" i="2"/>
  <c r="S104" i="2"/>
  <c r="T104" i="2"/>
  <c r="U104" i="2"/>
  <c r="W104" i="2"/>
  <c r="X104" i="2"/>
  <c r="Y104" i="2"/>
  <c r="AC105" i="2"/>
  <c r="Q105" i="2"/>
  <c r="R105" i="2"/>
  <c r="S105" i="2"/>
  <c r="T105" i="2"/>
  <c r="U105" i="2"/>
  <c r="W105" i="2"/>
  <c r="X105" i="2"/>
  <c r="Y105" i="2"/>
  <c r="AC106" i="2"/>
  <c r="Q106" i="2"/>
  <c r="R106" i="2"/>
  <c r="S106" i="2"/>
  <c r="T106" i="2"/>
  <c r="U106" i="2"/>
  <c r="W106" i="2"/>
  <c r="X106" i="2"/>
  <c r="Y106" i="2"/>
  <c r="AC107" i="2"/>
  <c r="Q107" i="2"/>
  <c r="R107" i="2"/>
  <c r="S107" i="2"/>
  <c r="T107" i="2"/>
  <c r="U107" i="2"/>
  <c r="W107" i="2"/>
  <c r="X107" i="2"/>
  <c r="Y107" i="2"/>
  <c r="AC108" i="2"/>
  <c r="Q108" i="2"/>
  <c r="R108" i="2"/>
  <c r="S108" i="2"/>
  <c r="T108" i="2"/>
  <c r="U108" i="2"/>
  <c r="W108" i="2"/>
  <c r="X108" i="2"/>
  <c r="Y108" i="2"/>
  <c r="AC109" i="2"/>
  <c r="Q109" i="2"/>
  <c r="R109" i="2"/>
  <c r="S109" i="2"/>
  <c r="T109" i="2"/>
  <c r="U109" i="2"/>
  <c r="W109" i="2"/>
  <c r="X109" i="2"/>
  <c r="Y109" i="2"/>
  <c r="AC110" i="2"/>
  <c r="Q110" i="2"/>
  <c r="R110" i="2"/>
  <c r="S110" i="2"/>
  <c r="T110" i="2"/>
  <c r="U110" i="2"/>
  <c r="W110" i="2"/>
  <c r="X110" i="2"/>
  <c r="Y110" i="2"/>
  <c r="AC111" i="2"/>
  <c r="Q111" i="2"/>
  <c r="R111" i="2"/>
  <c r="S111" i="2"/>
  <c r="T111" i="2"/>
  <c r="U111" i="2"/>
  <c r="W111" i="2"/>
  <c r="X111" i="2"/>
  <c r="Y111" i="2"/>
  <c r="AC112" i="2"/>
  <c r="Q112" i="2"/>
  <c r="R112" i="2"/>
  <c r="S112" i="2"/>
  <c r="T112" i="2"/>
  <c r="U112" i="2"/>
  <c r="W112" i="2"/>
  <c r="X112" i="2"/>
  <c r="Y112" i="2"/>
  <c r="AC113" i="2"/>
  <c r="Q113" i="2"/>
  <c r="R113" i="2"/>
  <c r="S113" i="2"/>
  <c r="T113" i="2"/>
  <c r="U113" i="2"/>
  <c r="W113" i="2"/>
  <c r="X113" i="2"/>
  <c r="Y113" i="2"/>
  <c r="AC114" i="2"/>
  <c r="Q114" i="2"/>
  <c r="R114" i="2"/>
  <c r="S114" i="2"/>
  <c r="T114" i="2"/>
  <c r="U114" i="2"/>
  <c r="W114" i="2"/>
  <c r="X114" i="2"/>
  <c r="Y114" i="2"/>
  <c r="AC115" i="2"/>
  <c r="Q115" i="2"/>
  <c r="R115" i="2"/>
  <c r="S115" i="2"/>
  <c r="T115" i="2"/>
  <c r="U115" i="2"/>
  <c r="W115" i="2"/>
  <c r="X115" i="2"/>
  <c r="Y115" i="2"/>
  <c r="AC116" i="2"/>
  <c r="Q116" i="2"/>
  <c r="R116" i="2"/>
  <c r="S116" i="2"/>
  <c r="T116" i="2"/>
  <c r="U116" i="2"/>
  <c r="W116" i="2"/>
  <c r="X116" i="2"/>
  <c r="Y116" i="2"/>
  <c r="AC117" i="2"/>
  <c r="Q117" i="2"/>
  <c r="R117" i="2"/>
  <c r="S117" i="2"/>
  <c r="T117" i="2"/>
  <c r="U117" i="2"/>
  <c r="W117" i="2"/>
  <c r="X117" i="2"/>
  <c r="Y117" i="2"/>
  <c r="AC118" i="2"/>
  <c r="Q118" i="2"/>
  <c r="R118" i="2"/>
  <c r="S118" i="2"/>
  <c r="T118" i="2"/>
  <c r="U118" i="2"/>
  <c r="W118" i="2"/>
  <c r="X118" i="2"/>
  <c r="Y118" i="2"/>
  <c r="AC119" i="2"/>
  <c r="Q119" i="2"/>
  <c r="R119" i="2"/>
  <c r="S119" i="2"/>
  <c r="T119" i="2"/>
  <c r="U119" i="2"/>
  <c r="W119" i="2"/>
  <c r="X119" i="2"/>
  <c r="Y119" i="2"/>
  <c r="AC120" i="2"/>
  <c r="Q120" i="2"/>
  <c r="R120" i="2"/>
  <c r="S120" i="2"/>
  <c r="T120" i="2"/>
  <c r="U120" i="2"/>
  <c r="W120" i="2"/>
  <c r="X120" i="2"/>
  <c r="Y120" i="2"/>
  <c r="AC121" i="2"/>
  <c r="Q121" i="2"/>
  <c r="R121" i="2"/>
  <c r="S121" i="2"/>
  <c r="T121" i="2"/>
  <c r="U121" i="2"/>
  <c r="W121" i="2"/>
  <c r="X121" i="2"/>
  <c r="Y121" i="2"/>
  <c r="AC122" i="2"/>
  <c r="Q122" i="2"/>
  <c r="R122" i="2"/>
  <c r="S122" i="2"/>
  <c r="T122" i="2"/>
  <c r="U122" i="2"/>
  <c r="W122" i="2"/>
  <c r="X122" i="2"/>
  <c r="Y122" i="2"/>
  <c r="AC123" i="2"/>
  <c r="Q123" i="2"/>
  <c r="R123" i="2"/>
  <c r="S123" i="2"/>
  <c r="T123" i="2"/>
  <c r="U123" i="2"/>
  <c r="W123" i="2"/>
  <c r="X123" i="2"/>
  <c r="Y123" i="2"/>
  <c r="AC124" i="2"/>
  <c r="Q124" i="2"/>
  <c r="R124" i="2"/>
  <c r="S124" i="2"/>
  <c r="T124" i="2"/>
  <c r="U124" i="2"/>
  <c r="W124" i="2"/>
  <c r="X124" i="2"/>
  <c r="Y124" i="2"/>
  <c r="AC125" i="2"/>
  <c r="Q125" i="2"/>
  <c r="R125" i="2"/>
  <c r="S125" i="2"/>
  <c r="T125" i="2"/>
  <c r="U125" i="2"/>
  <c r="W125" i="2"/>
  <c r="X125" i="2"/>
  <c r="Y125" i="2"/>
  <c r="AC126" i="2"/>
  <c r="Q126" i="2"/>
  <c r="R126" i="2"/>
  <c r="S126" i="2"/>
  <c r="T126" i="2"/>
  <c r="U126" i="2"/>
  <c r="W126" i="2"/>
  <c r="X126" i="2"/>
  <c r="Y126" i="2"/>
  <c r="AC127" i="2"/>
  <c r="Q127" i="2"/>
  <c r="R127" i="2"/>
  <c r="S127" i="2"/>
  <c r="T127" i="2"/>
  <c r="U127" i="2"/>
  <c r="W127" i="2"/>
  <c r="X127" i="2"/>
  <c r="Y127" i="2"/>
  <c r="AC128" i="2"/>
  <c r="Q128" i="2"/>
  <c r="R128" i="2"/>
  <c r="S128" i="2"/>
  <c r="T128" i="2"/>
  <c r="U128" i="2"/>
  <c r="W128" i="2"/>
  <c r="X128" i="2"/>
  <c r="Y128" i="2"/>
  <c r="AC129" i="2"/>
  <c r="Q129" i="2"/>
  <c r="R129" i="2"/>
  <c r="S129" i="2"/>
  <c r="T129" i="2"/>
  <c r="U129" i="2"/>
  <c r="W129" i="2"/>
  <c r="X129" i="2"/>
  <c r="Y129" i="2"/>
  <c r="AC130" i="2"/>
  <c r="Q130" i="2"/>
  <c r="R130" i="2"/>
  <c r="S130" i="2"/>
  <c r="T130" i="2"/>
  <c r="U130" i="2"/>
  <c r="W130" i="2"/>
  <c r="X130" i="2"/>
  <c r="Y130" i="2"/>
  <c r="AC131" i="2"/>
  <c r="Q131" i="2"/>
  <c r="R131" i="2"/>
  <c r="S131" i="2"/>
  <c r="T131" i="2"/>
  <c r="U131" i="2"/>
  <c r="W131" i="2"/>
  <c r="X131" i="2"/>
  <c r="Y131" i="2"/>
  <c r="AC132" i="2"/>
  <c r="Q132" i="2"/>
  <c r="R132" i="2"/>
  <c r="S132" i="2"/>
  <c r="T132" i="2"/>
  <c r="U132" i="2"/>
  <c r="W132" i="2"/>
  <c r="X132" i="2"/>
  <c r="Y132" i="2"/>
  <c r="AC133" i="2"/>
  <c r="Q133" i="2"/>
  <c r="R133" i="2"/>
  <c r="S133" i="2"/>
  <c r="T133" i="2"/>
  <c r="U133" i="2"/>
  <c r="W133" i="2"/>
  <c r="X133" i="2"/>
  <c r="Y133" i="2"/>
  <c r="AC134" i="2"/>
  <c r="Q134" i="2"/>
  <c r="R134" i="2"/>
  <c r="S134" i="2"/>
  <c r="T134" i="2"/>
  <c r="U134" i="2"/>
  <c r="W134" i="2"/>
  <c r="X134" i="2"/>
  <c r="Y134" i="2"/>
  <c r="AC135" i="2"/>
  <c r="Q135" i="2"/>
  <c r="R135" i="2"/>
  <c r="S135" i="2"/>
  <c r="T135" i="2"/>
  <c r="U135" i="2"/>
  <c r="W135" i="2"/>
  <c r="X135" i="2"/>
  <c r="Y135" i="2"/>
  <c r="AC136" i="2"/>
  <c r="Q136" i="2"/>
  <c r="R136" i="2"/>
  <c r="S136" i="2"/>
  <c r="T136" i="2"/>
  <c r="U136" i="2"/>
  <c r="W136" i="2"/>
  <c r="X136" i="2"/>
  <c r="Y136" i="2"/>
  <c r="AC137" i="2"/>
  <c r="Q137" i="2"/>
  <c r="R137" i="2"/>
  <c r="S137" i="2"/>
  <c r="T137" i="2"/>
  <c r="U137" i="2"/>
  <c r="W137" i="2"/>
  <c r="X137" i="2"/>
  <c r="Y137" i="2"/>
  <c r="AC138" i="2"/>
  <c r="Q138" i="2"/>
  <c r="R138" i="2"/>
  <c r="S138" i="2"/>
  <c r="T138" i="2"/>
  <c r="U138" i="2"/>
  <c r="W138" i="2"/>
  <c r="X138" i="2"/>
  <c r="Y138" i="2"/>
  <c r="AC139" i="2"/>
  <c r="Q139" i="2"/>
  <c r="R139" i="2"/>
  <c r="S139" i="2"/>
  <c r="T139" i="2"/>
  <c r="U139" i="2"/>
  <c r="W139" i="2"/>
  <c r="X139" i="2"/>
  <c r="Y139" i="2"/>
  <c r="AC140" i="2"/>
  <c r="Q140" i="2"/>
  <c r="R140" i="2"/>
  <c r="S140" i="2"/>
  <c r="T140" i="2"/>
  <c r="U140" i="2"/>
  <c r="W140" i="2"/>
  <c r="X140" i="2"/>
  <c r="Y140" i="2"/>
  <c r="AC141" i="2"/>
  <c r="Q141" i="2"/>
  <c r="R141" i="2"/>
  <c r="S141" i="2"/>
  <c r="T141" i="2"/>
  <c r="U141" i="2"/>
  <c r="W141" i="2"/>
  <c r="X141" i="2"/>
  <c r="Y141" i="2"/>
  <c r="AC142" i="2"/>
  <c r="Q142" i="2"/>
  <c r="R142" i="2"/>
  <c r="S142" i="2"/>
  <c r="T142" i="2"/>
  <c r="U142" i="2"/>
  <c r="W142" i="2"/>
  <c r="X142" i="2"/>
  <c r="Y142" i="2"/>
  <c r="AC143" i="2"/>
  <c r="Q143" i="2"/>
  <c r="R143" i="2"/>
  <c r="S143" i="2"/>
  <c r="T143" i="2"/>
  <c r="U143" i="2"/>
  <c r="W143" i="2"/>
  <c r="X143" i="2"/>
  <c r="Y143" i="2"/>
  <c r="AC144" i="2"/>
  <c r="Q144" i="2"/>
  <c r="R144" i="2"/>
  <c r="S144" i="2"/>
  <c r="T144" i="2"/>
  <c r="U144" i="2"/>
  <c r="W144" i="2"/>
  <c r="X144" i="2"/>
  <c r="Y144" i="2"/>
  <c r="AC145" i="2"/>
  <c r="Q145" i="2"/>
  <c r="R145" i="2"/>
  <c r="S145" i="2"/>
  <c r="T145" i="2"/>
  <c r="U145" i="2"/>
  <c r="W145" i="2"/>
  <c r="X145" i="2"/>
  <c r="Y145" i="2"/>
  <c r="AC146" i="2"/>
  <c r="Q146" i="2"/>
  <c r="R146" i="2"/>
  <c r="S146" i="2"/>
  <c r="T146" i="2"/>
  <c r="U146" i="2"/>
  <c r="W146" i="2"/>
  <c r="X146" i="2"/>
  <c r="Y146" i="2"/>
  <c r="AC147" i="2"/>
  <c r="Q147" i="2"/>
  <c r="R147" i="2"/>
  <c r="S147" i="2"/>
  <c r="T147" i="2"/>
  <c r="U147" i="2"/>
  <c r="W147" i="2"/>
  <c r="X147" i="2"/>
  <c r="Y147" i="2"/>
  <c r="AC148" i="2"/>
  <c r="Q148" i="2"/>
  <c r="R148" i="2"/>
  <c r="S148" i="2"/>
  <c r="T148" i="2"/>
  <c r="U148" i="2"/>
  <c r="W148" i="2"/>
  <c r="X148" i="2"/>
  <c r="Y148" i="2"/>
  <c r="AC149" i="2"/>
  <c r="Q149" i="2"/>
  <c r="R149" i="2"/>
  <c r="S149" i="2"/>
  <c r="T149" i="2"/>
  <c r="U149" i="2"/>
  <c r="W149" i="2"/>
  <c r="X149" i="2"/>
  <c r="Y149" i="2"/>
  <c r="AC150" i="2"/>
  <c r="Q150" i="2"/>
  <c r="R150" i="2"/>
  <c r="S150" i="2"/>
  <c r="T150" i="2"/>
  <c r="U150" i="2"/>
  <c r="W150" i="2"/>
  <c r="X150" i="2"/>
  <c r="Y150" i="2"/>
  <c r="AC151" i="2"/>
  <c r="Q151" i="2"/>
  <c r="R151" i="2"/>
  <c r="S151" i="2"/>
  <c r="T151" i="2"/>
  <c r="U151" i="2"/>
  <c r="W151" i="2"/>
  <c r="X151" i="2"/>
  <c r="Y151" i="2"/>
  <c r="AC152" i="2"/>
  <c r="Q152" i="2"/>
  <c r="R152" i="2"/>
  <c r="S152" i="2"/>
  <c r="T152" i="2"/>
  <c r="U152" i="2"/>
  <c r="W152" i="2"/>
  <c r="X152" i="2"/>
  <c r="Y152" i="2"/>
  <c r="AC153" i="2"/>
  <c r="Q153" i="2"/>
  <c r="R153" i="2"/>
  <c r="S153" i="2"/>
  <c r="T153" i="2"/>
  <c r="U153" i="2"/>
  <c r="W153" i="2"/>
  <c r="X153" i="2"/>
  <c r="Y153" i="2"/>
  <c r="AC154" i="2"/>
  <c r="Q154" i="2"/>
  <c r="R154" i="2"/>
  <c r="S154" i="2"/>
  <c r="T154" i="2"/>
  <c r="U154" i="2"/>
  <c r="W154" i="2"/>
  <c r="X154" i="2"/>
  <c r="Y154" i="2"/>
  <c r="AC155" i="2"/>
  <c r="Q155" i="2"/>
  <c r="R155" i="2"/>
  <c r="S155" i="2"/>
  <c r="T155" i="2"/>
  <c r="U155" i="2"/>
  <c r="W155" i="2"/>
  <c r="X155" i="2"/>
  <c r="Y155" i="2"/>
  <c r="AC156" i="2"/>
  <c r="Q156" i="2"/>
  <c r="R156" i="2"/>
  <c r="S156" i="2"/>
  <c r="T156" i="2"/>
  <c r="U156" i="2"/>
  <c r="W156" i="2"/>
  <c r="X156" i="2"/>
  <c r="Y156" i="2"/>
  <c r="AC157" i="2"/>
  <c r="Q157" i="2"/>
  <c r="R157" i="2"/>
  <c r="S157" i="2"/>
  <c r="T157" i="2"/>
  <c r="U157" i="2"/>
  <c r="W157" i="2"/>
  <c r="X157" i="2"/>
  <c r="Y157" i="2"/>
  <c r="AC158" i="2"/>
  <c r="Q158" i="2"/>
  <c r="R158" i="2"/>
  <c r="S158" i="2"/>
  <c r="T158" i="2"/>
  <c r="U158" i="2"/>
  <c r="W158" i="2"/>
  <c r="X158" i="2"/>
  <c r="Y158" i="2"/>
  <c r="AC159" i="2"/>
  <c r="Q159" i="2"/>
  <c r="R159" i="2"/>
  <c r="S159" i="2"/>
  <c r="T159" i="2"/>
  <c r="U159" i="2"/>
  <c r="W159" i="2"/>
  <c r="X159" i="2"/>
  <c r="Y159" i="2"/>
  <c r="AC160" i="2"/>
  <c r="Q160" i="2"/>
  <c r="R160" i="2"/>
  <c r="S160" i="2"/>
  <c r="T160" i="2"/>
  <c r="U160" i="2"/>
  <c r="W160" i="2"/>
  <c r="X160" i="2"/>
  <c r="Y160" i="2"/>
  <c r="AC161" i="2"/>
  <c r="Q161" i="2"/>
  <c r="R161" i="2"/>
  <c r="S161" i="2"/>
  <c r="T161" i="2"/>
  <c r="U161" i="2"/>
  <c r="W161" i="2"/>
  <c r="X161" i="2"/>
  <c r="Y161" i="2"/>
  <c r="AC162" i="2"/>
  <c r="Q162" i="2"/>
  <c r="R162" i="2"/>
  <c r="S162" i="2"/>
  <c r="T162" i="2"/>
  <c r="U162" i="2"/>
  <c r="W162" i="2"/>
  <c r="X162" i="2"/>
  <c r="Y162" i="2"/>
  <c r="AC163" i="2"/>
  <c r="Q163" i="2"/>
  <c r="R163" i="2"/>
  <c r="S163" i="2"/>
  <c r="T163" i="2"/>
  <c r="U163" i="2"/>
  <c r="W163" i="2"/>
  <c r="X163" i="2"/>
  <c r="Y163" i="2"/>
  <c r="AC164" i="2"/>
  <c r="Q164" i="2"/>
  <c r="R164" i="2"/>
  <c r="S164" i="2"/>
  <c r="T164" i="2"/>
  <c r="U164" i="2"/>
  <c r="W164" i="2"/>
  <c r="X164" i="2"/>
  <c r="Y164" i="2"/>
  <c r="AC165" i="2"/>
  <c r="Q165" i="2"/>
  <c r="R165" i="2"/>
  <c r="S165" i="2"/>
  <c r="T165" i="2"/>
  <c r="U165" i="2"/>
  <c r="W165" i="2"/>
  <c r="X165" i="2"/>
  <c r="Y165" i="2"/>
  <c r="AC166" i="2"/>
  <c r="Q166" i="2"/>
  <c r="R166" i="2"/>
  <c r="S166" i="2"/>
  <c r="T166" i="2"/>
  <c r="U166" i="2"/>
  <c r="W166" i="2"/>
  <c r="X166" i="2"/>
  <c r="Y166" i="2"/>
  <c r="AC167" i="2"/>
  <c r="Q167" i="2"/>
  <c r="R167" i="2"/>
  <c r="S167" i="2"/>
  <c r="T167" i="2"/>
  <c r="U167" i="2"/>
  <c r="W167" i="2"/>
  <c r="X167" i="2"/>
  <c r="Y167" i="2"/>
  <c r="AC168" i="2"/>
  <c r="Q168" i="2"/>
  <c r="R168" i="2"/>
  <c r="S168" i="2"/>
  <c r="T168" i="2"/>
  <c r="U168" i="2"/>
  <c r="W168" i="2"/>
  <c r="X168" i="2"/>
  <c r="Y168" i="2"/>
  <c r="AC169" i="2"/>
  <c r="Q169" i="2"/>
  <c r="R169" i="2"/>
  <c r="S169" i="2"/>
  <c r="T169" i="2"/>
  <c r="U169" i="2"/>
  <c r="W169" i="2"/>
  <c r="X169" i="2"/>
  <c r="Y169" i="2"/>
  <c r="AC170" i="2"/>
  <c r="Q170" i="2"/>
  <c r="R170" i="2"/>
  <c r="S170" i="2"/>
  <c r="T170" i="2"/>
  <c r="U170" i="2"/>
  <c r="W170" i="2"/>
  <c r="X170" i="2"/>
  <c r="Y170" i="2"/>
  <c r="AC171" i="2"/>
  <c r="Q171" i="2"/>
  <c r="R171" i="2"/>
  <c r="S171" i="2"/>
  <c r="T171" i="2"/>
  <c r="U171" i="2"/>
  <c r="W171" i="2"/>
  <c r="X171" i="2"/>
  <c r="Y171" i="2"/>
  <c r="AC172" i="2"/>
  <c r="Q172" i="2"/>
  <c r="R172" i="2"/>
  <c r="S172" i="2"/>
  <c r="T172" i="2"/>
  <c r="U172" i="2"/>
  <c r="W172" i="2"/>
  <c r="X172" i="2"/>
  <c r="Y172" i="2"/>
  <c r="AC173" i="2"/>
  <c r="Q173" i="2"/>
  <c r="R173" i="2"/>
  <c r="S173" i="2"/>
  <c r="T173" i="2"/>
  <c r="U173" i="2"/>
  <c r="W173" i="2"/>
  <c r="X173" i="2"/>
  <c r="Y173" i="2"/>
  <c r="AC174" i="2"/>
  <c r="Q174" i="2"/>
  <c r="R174" i="2"/>
  <c r="S174" i="2"/>
  <c r="T174" i="2"/>
  <c r="U174" i="2"/>
  <c r="W174" i="2"/>
  <c r="X174" i="2"/>
  <c r="Y174" i="2"/>
  <c r="AC175" i="2"/>
  <c r="Q175" i="2"/>
  <c r="R175" i="2"/>
  <c r="S175" i="2"/>
  <c r="T175" i="2"/>
  <c r="U175" i="2"/>
  <c r="W175" i="2"/>
  <c r="X175" i="2"/>
  <c r="Y175" i="2"/>
  <c r="AC176" i="2"/>
  <c r="Q176" i="2"/>
  <c r="R176" i="2"/>
  <c r="S176" i="2"/>
  <c r="T176" i="2"/>
  <c r="U176" i="2"/>
  <c r="W176" i="2"/>
  <c r="X176" i="2"/>
  <c r="Y176" i="2"/>
  <c r="AC177" i="2"/>
  <c r="Q177" i="2"/>
  <c r="R177" i="2"/>
  <c r="S177" i="2"/>
  <c r="T177" i="2"/>
  <c r="U177" i="2"/>
  <c r="W177" i="2"/>
  <c r="X177" i="2"/>
  <c r="Y177" i="2"/>
  <c r="AC178" i="2"/>
  <c r="Q178" i="2"/>
  <c r="R178" i="2"/>
  <c r="S178" i="2"/>
  <c r="T178" i="2"/>
  <c r="U178" i="2"/>
  <c r="W178" i="2"/>
  <c r="X178" i="2"/>
  <c r="Y178" i="2"/>
  <c r="AC179" i="2"/>
  <c r="Q179" i="2"/>
  <c r="R179" i="2"/>
  <c r="S179" i="2"/>
  <c r="T179" i="2"/>
  <c r="U179" i="2"/>
  <c r="W179" i="2"/>
  <c r="X179" i="2"/>
  <c r="Y179" i="2"/>
  <c r="AC180" i="2"/>
  <c r="Q180" i="2"/>
  <c r="R180" i="2"/>
  <c r="S180" i="2"/>
  <c r="T180" i="2"/>
  <c r="U180" i="2"/>
  <c r="W180" i="2"/>
  <c r="X180" i="2"/>
  <c r="Y180" i="2"/>
  <c r="AC181" i="2"/>
  <c r="Q181" i="2"/>
  <c r="R181" i="2"/>
  <c r="S181" i="2"/>
  <c r="T181" i="2"/>
  <c r="U181" i="2"/>
  <c r="W181" i="2"/>
  <c r="X181" i="2"/>
  <c r="Y181" i="2"/>
  <c r="AC182" i="2"/>
  <c r="Q182" i="2"/>
  <c r="R182" i="2"/>
  <c r="S182" i="2"/>
  <c r="T182" i="2"/>
  <c r="U182" i="2"/>
  <c r="W182" i="2"/>
  <c r="X182" i="2"/>
  <c r="Y182" i="2"/>
  <c r="AC183" i="2"/>
  <c r="Q183" i="2"/>
  <c r="R183" i="2"/>
  <c r="S183" i="2"/>
  <c r="T183" i="2"/>
  <c r="U183" i="2"/>
  <c r="W183" i="2"/>
  <c r="X183" i="2"/>
  <c r="Y183" i="2"/>
  <c r="AC184" i="2"/>
  <c r="Q184" i="2"/>
  <c r="R184" i="2"/>
  <c r="S184" i="2"/>
  <c r="T184" i="2"/>
  <c r="U184" i="2"/>
  <c r="W184" i="2"/>
  <c r="X184" i="2"/>
  <c r="Y184" i="2"/>
  <c r="AC185" i="2"/>
  <c r="Q185" i="2"/>
  <c r="R185" i="2"/>
  <c r="S185" i="2"/>
  <c r="T185" i="2"/>
  <c r="U185" i="2"/>
  <c r="W185" i="2"/>
  <c r="X185" i="2"/>
  <c r="Y185" i="2"/>
  <c r="AC186" i="2"/>
  <c r="Q186" i="2"/>
  <c r="R186" i="2"/>
  <c r="S186" i="2"/>
  <c r="T186" i="2"/>
  <c r="U186" i="2"/>
  <c r="W186" i="2"/>
  <c r="X186" i="2"/>
  <c r="Y186" i="2"/>
  <c r="AC187" i="2"/>
  <c r="Q187" i="2"/>
  <c r="R187" i="2"/>
  <c r="S187" i="2"/>
  <c r="T187" i="2"/>
  <c r="U187" i="2"/>
  <c r="W187" i="2"/>
  <c r="X187" i="2"/>
  <c r="Y187" i="2"/>
  <c r="AC188" i="2"/>
  <c r="Q188" i="2"/>
  <c r="R188" i="2"/>
  <c r="S188" i="2"/>
  <c r="T188" i="2"/>
  <c r="U188" i="2"/>
  <c r="W188" i="2"/>
  <c r="X188" i="2"/>
  <c r="Y188" i="2"/>
  <c r="AC189" i="2"/>
  <c r="Q189" i="2"/>
  <c r="R189" i="2"/>
  <c r="S189" i="2"/>
  <c r="T189" i="2"/>
  <c r="U189" i="2"/>
  <c r="W189" i="2"/>
  <c r="X189" i="2"/>
  <c r="Y189" i="2"/>
  <c r="AC190" i="2"/>
  <c r="Q190" i="2"/>
  <c r="R190" i="2"/>
  <c r="S190" i="2"/>
  <c r="T190" i="2"/>
  <c r="U190" i="2"/>
  <c r="W190" i="2"/>
  <c r="X190" i="2"/>
  <c r="Y190" i="2"/>
  <c r="AC191" i="2"/>
  <c r="Q191" i="2"/>
  <c r="R191" i="2"/>
  <c r="S191" i="2"/>
  <c r="T191" i="2"/>
  <c r="U191" i="2"/>
  <c r="W191" i="2"/>
  <c r="X191" i="2"/>
  <c r="Y191" i="2"/>
  <c r="AC192" i="2"/>
  <c r="Q192" i="2"/>
  <c r="R192" i="2"/>
  <c r="S192" i="2"/>
  <c r="T192" i="2"/>
  <c r="U192" i="2"/>
  <c r="W192" i="2"/>
  <c r="X192" i="2"/>
  <c r="Y192" i="2"/>
  <c r="AC193" i="2"/>
  <c r="Q193" i="2"/>
  <c r="R193" i="2"/>
  <c r="S193" i="2"/>
  <c r="T193" i="2"/>
  <c r="U193" i="2"/>
  <c r="W193" i="2"/>
  <c r="X193" i="2"/>
  <c r="Y193" i="2"/>
  <c r="AC194" i="2"/>
  <c r="Q194" i="2"/>
  <c r="R194" i="2"/>
  <c r="S194" i="2"/>
  <c r="T194" i="2"/>
  <c r="U194" i="2"/>
  <c r="W194" i="2"/>
  <c r="X194" i="2"/>
  <c r="Y194" i="2"/>
  <c r="AC195" i="2"/>
  <c r="Q195" i="2"/>
  <c r="R195" i="2"/>
  <c r="S195" i="2"/>
  <c r="T195" i="2"/>
  <c r="U195" i="2"/>
  <c r="W195" i="2"/>
  <c r="X195" i="2"/>
  <c r="Y195" i="2"/>
  <c r="AC196" i="2"/>
  <c r="Q196" i="2"/>
  <c r="R196" i="2"/>
  <c r="S196" i="2"/>
  <c r="T196" i="2"/>
  <c r="U196" i="2"/>
  <c r="W196" i="2"/>
  <c r="X196" i="2"/>
  <c r="Y196" i="2"/>
  <c r="AC197" i="2"/>
  <c r="Q197" i="2"/>
  <c r="R197" i="2"/>
  <c r="S197" i="2"/>
  <c r="T197" i="2"/>
  <c r="U197" i="2"/>
  <c r="W197" i="2"/>
  <c r="X197" i="2"/>
  <c r="Y197" i="2"/>
  <c r="AC198" i="2"/>
  <c r="Q198" i="2"/>
  <c r="R198" i="2"/>
  <c r="S198" i="2"/>
  <c r="T198" i="2"/>
  <c r="U198" i="2"/>
  <c r="W198" i="2"/>
  <c r="X198" i="2"/>
  <c r="Y198" i="2"/>
  <c r="AC199" i="2"/>
  <c r="Q199" i="2"/>
  <c r="R199" i="2"/>
  <c r="S199" i="2"/>
  <c r="T199" i="2"/>
  <c r="U199" i="2"/>
  <c r="W199" i="2"/>
  <c r="X199" i="2"/>
  <c r="Y199" i="2"/>
  <c r="AC200" i="2"/>
  <c r="Q200" i="2"/>
  <c r="R200" i="2"/>
  <c r="S200" i="2"/>
  <c r="T200" i="2"/>
  <c r="U200" i="2"/>
  <c r="W200" i="2"/>
  <c r="X200" i="2"/>
  <c r="Y200" i="2"/>
  <c r="AC201" i="2"/>
  <c r="Q201" i="2"/>
  <c r="R201" i="2"/>
  <c r="S201" i="2"/>
  <c r="T201" i="2"/>
  <c r="U201" i="2"/>
  <c r="W201" i="2"/>
  <c r="X201" i="2"/>
  <c r="Y201" i="2"/>
  <c r="AC202" i="2"/>
  <c r="Q202" i="2"/>
  <c r="R202" i="2"/>
  <c r="S202" i="2"/>
  <c r="T202" i="2"/>
  <c r="U202" i="2"/>
  <c r="W202" i="2"/>
  <c r="X202" i="2"/>
  <c r="Y202" i="2"/>
  <c r="AC203" i="2"/>
  <c r="Q203" i="2"/>
  <c r="R203" i="2"/>
  <c r="S203" i="2"/>
  <c r="T203" i="2"/>
  <c r="U203" i="2"/>
  <c r="W203" i="2"/>
  <c r="X203" i="2"/>
  <c r="Y203" i="2"/>
  <c r="AC204" i="2"/>
  <c r="Q204" i="2"/>
  <c r="R204" i="2"/>
  <c r="S204" i="2"/>
  <c r="T204" i="2"/>
  <c r="U204" i="2"/>
  <c r="W204" i="2"/>
  <c r="X204" i="2"/>
  <c r="Y204" i="2"/>
  <c r="AC205" i="2"/>
  <c r="Q205" i="2"/>
  <c r="R205" i="2"/>
  <c r="S205" i="2"/>
  <c r="T205" i="2"/>
  <c r="U205" i="2"/>
  <c r="W205" i="2"/>
  <c r="X205" i="2"/>
  <c r="Y205" i="2"/>
  <c r="AC206" i="2"/>
  <c r="Q206" i="2"/>
  <c r="R206" i="2"/>
  <c r="S206" i="2"/>
  <c r="T206" i="2"/>
  <c r="U206" i="2"/>
  <c r="W206" i="2"/>
  <c r="X206" i="2"/>
  <c r="Y206" i="2"/>
  <c r="AC207" i="2"/>
  <c r="Q207" i="2"/>
  <c r="R207" i="2"/>
  <c r="S207" i="2"/>
  <c r="T207" i="2"/>
  <c r="U207" i="2"/>
  <c r="W207" i="2"/>
  <c r="X207" i="2"/>
  <c r="Y207" i="2"/>
  <c r="AC208" i="2"/>
  <c r="Q208" i="2"/>
  <c r="R208" i="2"/>
  <c r="S208" i="2"/>
  <c r="T208" i="2"/>
  <c r="U208" i="2"/>
  <c r="W208" i="2"/>
  <c r="X208" i="2"/>
  <c r="Y208" i="2"/>
  <c r="AC209" i="2"/>
  <c r="Q209" i="2"/>
  <c r="R209" i="2"/>
  <c r="S209" i="2"/>
  <c r="T209" i="2"/>
  <c r="U209" i="2"/>
  <c r="W209" i="2"/>
  <c r="X209" i="2"/>
  <c r="Y209" i="2"/>
  <c r="AC210" i="2"/>
  <c r="Q210" i="2"/>
  <c r="R210" i="2"/>
  <c r="S210" i="2"/>
  <c r="T210" i="2"/>
  <c r="U210" i="2"/>
  <c r="W210" i="2"/>
  <c r="X210" i="2"/>
  <c r="Y210" i="2"/>
  <c r="AC211" i="2"/>
  <c r="Q211" i="2"/>
  <c r="R211" i="2"/>
  <c r="S211" i="2"/>
  <c r="T211" i="2"/>
  <c r="U211" i="2"/>
  <c r="W211" i="2"/>
  <c r="X211" i="2"/>
  <c r="Y211" i="2"/>
  <c r="AC212" i="2"/>
  <c r="Q212" i="2"/>
  <c r="R212" i="2"/>
  <c r="S212" i="2"/>
  <c r="T212" i="2"/>
  <c r="U212" i="2"/>
  <c r="W212" i="2"/>
  <c r="X212" i="2"/>
  <c r="Y212" i="2"/>
  <c r="AC213" i="2"/>
  <c r="Q213" i="2"/>
  <c r="R213" i="2"/>
  <c r="S213" i="2"/>
  <c r="T213" i="2"/>
  <c r="U213" i="2"/>
  <c r="W213" i="2"/>
  <c r="X213" i="2"/>
  <c r="Y213" i="2"/>
  <c r="AC214" i="2"/>
  <c r="Q214" i="2"/>
  <c r="R214" i="2"/>
  <c r="S214" i="2"/>
  <c r="T214" i="2"/>
  <c r="U214" i="2"/>
  <c r="W214" i="2"/>
  <c r="X214" i="2"/>
  <c r="Y214" i="2"/>
  <c r="AC215" i="2"/>
  <c r="Q215" i="2"/>
  <c r="R215" i="2"/>
  <c r="S215" i="2"/>
  <c r="T215" i="2"/>
  <c r="U215" i="2"/>
  <c r="W215" i="2"/>
  <c r="X215" i="2"/>
  <c r="Y215" i="2"/>
  <c r="AC216" i="2"/>
  <c r="Q216" i="2"/>
  <c r="R216" i="2"/>
  <c r="S216" i="2"/>
  <c r="T216" i="2"/>
  <c r="U216" i="2"/>
  <c r="W216" i="2"/>
  <c r="X216" i="2"/>
  <c r="Y216" i="2"/>
  <c r="AC217" i="2"/>
  <c r="Q217" i="2"/>
  <c r="R217" i="2"/>
  <c r="S217" i="2"/>
  <c r="T217" i="2"/>
  <c r="U217" i="2"/>
  <c r="W217" i="2"/>
  <c r="X217" i="2"/>
  <c r="Y217" i="2"/>
  <c r="AC218" i="2"/>
  <c r="Q218" i="2"/>
  <c r="R218" i="2"/>
  <c r="S218" i="2"/>
  <c r="T218" i="2"/>
  <c r="U218" i="2"/>
  <c r="W218" i="2"/>
  <c r="X218" i="2"/>
  <c r="Y218" i="2"/>
  <c r="AC219" i="2"/>
  <c r="Q219" i="2"/>
  <c r="R219" i="2"/>
  <c r="S219" i="2"/>
  <c r="T219" i="2"/>
  <c r="U219" i="2"/>
  <c r="W219" i="2"/>
  <c r="X219" i="2"/>
  <c r="Y219" i="2"/>
  <c r="AC220" i="2"/>
  <c r="Q220" i="2"/>
  <c r="R220" i="2"/>
  <c r="S220" i="2"/>
  <c r="T220" i="2"/>
  <c r="U220" i="2"/>
  <c r="W220" i="2"/>
  <c r="X220" i="2"/>
  <c r="Y220" i="2"/>
  <c r="AC221" i="2"/>
  <c r="Q221" i="2"/>
  <c r="R221" i="2"/>
  <c r="S221" i="2"/>
  <c r="T221" i="2"/>
  <c r="U221" i="2"/>
  <c r="W221" i="2"/>
  <c r="X221" i="2"/>
  <c r="Y221" i="2"/>
  <c r="AC222" i="2"/>
  <c r="Q222" i="2"/>
  <c r="R222" i="2"/>
  <c r="S222" i="2"/>
  <c r="T222" i="2"/>
  <c r="U222" i="2"/>
  <c r="W222" i="2"/>
  <c r="X222" i="2"/>
  <c r="Y222" i="2"/>
  <c r="AC223" i="2"/>
  <c r="Q223" i="2"/>
  <c r="R223" i="2"/>
  <c r="S223" i="2"/>
  <c r="T223" i="2"/>
  <c r="U223" i="2"/>
  <c r="W223" i="2"/>
  <c r="X223" i="2"/>
  <c r="Y223" i="2"/>
  <c r="AC224" i="2"/>
  <c r="Q224" i="2"/>
  <c r="R224" i="2"/>
  <c r="S224" i="2"/>
  <c r="T224" i="2"/>
  <c r="U224" i="2"/>
  <c r="W224" i="2"/>
  <c r="X224" i="2"/>
  <c r="Y224" i="2"/>
  <c r="AC225" i="2"/>
  <c r="Q225" i="2"/>
  <c r="R225" i="2"/>
  <c r="S225" i="2"/>
  <c r="T225" i="2"/>
  <c r="U225" i="2"/>
  <c r="W225" i="2"/>
  <c r="X225" i="2"/>
  <c r="Y225" i="2"/>
  <c r="AC226" i="2"/>
  <c r="Q226" i="2"/>
  <c r="R226" i="2"/>
  <c r="S226" i="2"/>
  <c r="T226" i="2"/>
  <c r="U226" i="2"/>
  <c r="W226" i="2"/>
  <c r="X226" i="2"/>
  <c r="Y226" i="2"/>
  <c r="AC227" i="2"/>
  <c r="Q227" i="2"/>
  <c r="R227" i="2"/>
  <c r="S227" i="2"/>
  <c r="T227" i="2"/>
  <c r="U227" i="2"/>
  <c r="W227" i="2"/>
  <c r="X227" i="2"/>
  <c r="Y227" i="2"/>
  <c r="AC228" i="2"/>
  <c r="Q228" i="2"/>
  <c r="R228" i="2"/>
  <c r="S228" i="2"/>
  <c r="T228" i="2"/>
  <c r="U228" i="2"/>
  <c r="W228" i="2"/>
  <c r="X228" i="2"/>
  <c r="Y228" i="2"/>
  <c r="AC229" i="2"/>
  <c r="Q229" i="2"/>
  <c r="R229" i="2"/>
  <c r="S229" i="2"/>
  <c r="T229" i="2"/>
  <c r="U229" i="2"/>
  <c r="W229" i="2"/>
  <c r="X229" i="2"/>
  <c r="Y229" i="2"/>
  <c r="AC230" i="2"/>
  <c r="Q230" i="2"/>
  <c r="R230" i="2"/>
  <c r="S230" i="2"/>
  <c r="T230" i="2"/>
  <c r="U230" i="2"/>
  <c r="W230" i="2"/>
  <c r="X230" i="2"/>
  <c r="Y230" i="2"/>
  <c r="AC231" i="2"/>
  <c r="Q231" i="2"/>
  <c r="R231" i="2"/>
  <c r="S231" i="2"/>
  <c r="T231" i="2"/>
  <c r="U231" i="2"/>
  <c r="W231" i="2"/>
  <c r="X231" i="2"/>
  <c r="Y231" i="2"/>
  <c r="AC232" i="2"/>
  <c r="Q232" i="2"/>
  <c r="R232" i="2"/>
  <c r="S232" i="2"/>
  <c r="T232" i="2"/>
  <c r="U232" i="2"/>
  <c r="W232" i="2"/>
  <c r="X232" i="2"/>
  <c r="Y232" i="2"/>
  <c r="AC233" i="2"/>
  <c r="Q233" i="2"/>
  <c r="R233" i="2"/>
  <c r="S233" i="2"/>
  <c r="T233" i="2"/>
  <c r="U233" i="2"/>
  <c r="W233" i="2"/>
  <c r="X233" i="2"/>
  <c r="Y233" i="2"/>
  <c r="AC234" i="2"/>
  <c r="Q234" i="2"/>
  <c r="R234" i="2"/>
  <c r="S234" i="2"/>
  <c r="T234" i="2"/>
  <c r="U234" i="2"/>
  <c r="W234" i="2"/>
  <c r="X234" i="2"/>
  <c r="Y234" i="2"/>
  <c r="AC235" i="2"/>
  <c r="Q235" i="2"/>
  <c r="R235" i="2"/>
  <c r="S235" i="2"/>
  <c r="T235" i="2"/>
  <c r="U235" i="2"/>
  <c r="W235" i="2"/>
  <c r="X235" i="2"/>
  <c r="Y235" i="2"/>
  <c r="AC236" i="2"/>
  <c r="Q236" i="2"/>
  <c r="R236" i="2"/>
  <c r="S236" i="2"/>
  <c r="T236" i="2"/>
  <c r="U236" i="2"/>
  <c r="W236" i="2"/>
  <c r="X236" i="2"/>
  <c r="Y236" i="2"/>
  <c r="AC237" i="2"/>
  <c r="Q237" i="2"/>
  <c r="R237" i="2"/>
  <c r="S237" i="2"/>
  <c r="T237" i="2"/>
  <c r="U237" i="2"/>
  <c r="W237" i="2"/>
  <c r="X237" i="2"/>
  <c r="Y237" i="2"/>
  <c r="AC238" i="2"/>
  <c r="Q238" i="2"/>
  <c r="R238" i="2"/>
  <c r="S238" i="2"/>
  <c r="T238" i="2"/>
  <c r="U238" i="2"/>
  <c r="W238" i="2"/>
  <c r="X238" i="2"/>
  <c r="Y238" i="2"/>
  <c r="AC239" i="2"/>
  <c r="Q239" i="2"/>
  <c r="R239" i="2"/>
  <c r="S239" i="2"/>
  <c r="T239" i="2"/>
  <c r="U239" i="2"/>
  <c r="W239" i="2"/>
  <c r="X239" i="2"/>
  <c r="Y239" i="2"/>
  <c r="AC240" i="2"/>
  <c r="Q240" i="2"/>
  <c r="R240" i="2"/>
  <c r="S240" i="2"/>
  <c r="T240" i="2"/>
  <c r="U240" i="2"/>
  <c r="W240" i="2"/>
  <c r="X240" i="2"/>
  <c r="Y240" i="2"/>
  <c r="AC241" i="2"/>
  <c r="Q241" i="2"/>
  <c r="R241" i="2"/>
  <c r="S241" i="2"/>
  <c r="T241" i="2"/>
  <c r="U241" i="2"/>
  <c r="W241" i="2"/>
  <c r="X241" i="2"/>
  <c r="Y241" i="2"/>
  <c r="AC242" i="2"/>
  <c r="Q242" i="2"/>
  <c r="R242" i="2"/>
  <c r="S242" i="2"/>
  <c r="T242" i="2"/>
  <c r="U242" i="2"/>
  <c r="W242" i="2"/>
  <c r="X242" i="2"/>
  <c r="Y242" i="2"/>
  <c r="AC243" i="2"/>
  <c r="Q243" i="2"/>
  <c r="R243" i="2"/>
  <c r="S243" i="2"/>
  <c r="T243" i="2"/>
  <c r="U243" i="2"/>
  <c r="W243" i="2"/>
  <c r="X243" i="2"/>
  <c r="Y243" i="2"/>
  <c r="AC244" i="2"/>
  <c r="Q244" i="2"/>
  <c r="R244" i="2"/>
  <c r="S244" i="2"/>
  <c r="T244" i="2"/>
  <c r="U244" i="2"/>
  <c r="W244" i="2"/>
  <c r="X244" i="2"/>
  <c r="Y244" i="2"/>
  <c r="AC245" i="2"/>
  <c r="Q245" i="2"/>
  <c r="R245" i="2"/>
  <c r="S245" i="2"/>
  <c r="T245" i="2"/>
  <c r="U245" i="2"/>
  <c r="W245" i="2"/>
  <c r="X245" i="2"/>
  <c r="Y245" i="2"/>
  <c r="AC246" i="2"/>
  <c r="Q246" i="2"/>
  <c r="R246" i="2"/>
  <c r="S246" i="2"/>
  <c r="T246" i="2"/>
  <c r="U246" i="2"/>
  <c r="W246" i="2"/>
  <c r="X246" i="2"/>
  <c r="Y246" i="2"/>
  <c r="AC247" i="2"/>
  <c r="Q247" i="2"/>
  <c r="R247" i="2"/>
  <c r="S247" i="2"/>
  <c r="T247" i="2"/>
  <c r="U247" i="2"/>
  <c r="W247" i="2"/>
  <c r="X247" i="2"/>
  <c r="Y247" i="2"/>
  <c r="AC248" i="2"/>
  <c r="Q248" i="2"/>
  <c r="R248" i="2"/>
  <c r="S248" i="2"/>
  <c r="T248" i="2"/>
  <c r="U248" i="2"/>
  <c r="W248" i="2"/>
  <c r="X248" i="2"/>
  <c r="Y248" i="2"/>
  <c r="AC249" i="2"/>
  <c r="Q249" i="2"/>
  <c r="R249" i="2"/>
  <c r="S249" i="2"/>
  <c r="T249" i="2"/>
  <c r="U249" i="2"/>
  <c r="W249" i="2"/>
  <c r="X249" i="2"/>
  <c r="Y249" i="2"/>
  <c r="AC250" i="2"/>
  <c r="Q250" i="2"/>
  <c r="R250" i="2"/>
  <c r="S250" i="2"/>
  <c r="T250" i="2"/>
  <c r="U250" i="2"/>
  <c r="W250" i="2"/>
  <c r="X250" i="2"/>
  <c r="Y250" i="2"/>
  <c r="AC251" i="2"/>
  <c r="Q251" i="2"/>
  <c r="R251" i="2"/>
  <c r="S251" i="2"/>
  <c r="T251" i="2"/>
  <c r="U251" i="2"/>
  <c r="W251" i="2"/>
  <c r="X251" i="2"/>
  <c r="Y251" i="2"/>
  <c r="AC252" i="2"/>
  <c r="Q252" i="2"/>
  <c r="R252" i="2"/>
  <c r="S252" i="2"/>
  <c r="T252" i="2"/>
  <c r="U252" i="2"/>
  <c r="W252" i="2"/>
  <c r="X252" i="2"/>
  <c r="Y252" i="2"/>
  <c r="AC253" i="2"/>
  <c r="Q253" i="2"/>
  <c r="R253" i="2"/>
  <c r="S253" i="2"/>
  <c r="T253" i="2"/>
  <c r="U253" i="2"/>
  <c r="W253" i="2"/>
  <c r="X253" i="2"/>
  <c r="Y253" i="2"/>
  <c r="AC254" i="2"/>
  <c r="Q254" i="2"/>
  <c r="R254" i="2"/>
  <c r="S254" i="2"/>
  <c r="T254" i="2"/>
  <c r="U254" i="2"/>
  <c r="W254" i="2"/>
  <c r="X254" i="2"/>
  <c r="Y254" i="2"/>
  <c r="AC255" i="2"/>
  <c r="Q255" i="2"/>
  <c r="R255" i="2"/>
  <c r="S255" i="2"/>
  <c r="T255" i="2"/>
  <c r="U255" i="2"/>
  <c r="W255" i="2"/>
  <c r="X255" i="2"/>
  <c r="Y255" i="2"/>
  <c r="AC256" i="2"/>
  <c r="Q256" i="2"/>
  <c r="R256" i="2"/>
  <c r="S256" i="2"/>
  <c r="T256" i="2"/>
  <c r="U256" i="2"/>
  <c r="W256" i="2"/>
  <c r="X256" i="2"/>
  <c r="Y256" i="2"/>
  <c r="AC257" i="2"/>
  <c r="Q257" i="2"/>
  <c r="R257" i="2"/>
  <c r="S257" i="2"/>
  <c r="T257" i="2"/>
  <c r="U257" i="2"/>
  <c r="W257" i="2"/>
  <c r="X257" i="2"/>
  <c r="Y257" i="2"/>
  <c r="AC258" i="2"/>
  <c r="Q258" i="2"/>
  <c r="R258" i="2"/>
  <c r="S258" i="2"/>
  <c r="T258" i="2"/>
  <c r="U258" i="2"/>
  <c r="W258" i="2"/>
  <c r="X258" i="2"/>
  <c r="Y258" i="2"/>
  <c r="AC259" i="2"/>
  <c r="Q259" i="2"/>
  <c r="R259" i="2"/>
  <c r="S259" i="2"/>
  <c r="T259" i="2"/>
  <c r="U259" i="2"/>
  <c r="W259" i="2"/>
  <c r="X259" i="2"/>
  <c r="Y259" i="2"/>
  <c r="AC260" i="2"/>
  <c r="Q260" i="2"/>
  <c r="R260" i="2"/>
  <c r="S260" i="2"/>
  <c r="T260" i="2"/>
  <c r="U260" i="2"/>
  <c r="W260" i="2"/>
  <c r="X260" i="2"/>
  <c r="Y260" i="2"/>
  <c r="AC261" i="2"/>
  <c r="Q261" i="2"/>
  <c r="R261" i="2"/>
  <c r="S261" i="2"/>
  <c r="T261" i="2"/>
  <c r="U261" i="2"/>
  <c r="W261" i="2"/>
  <c r="X261" i="2"/>
  <c r="Y261" i="2"/>
  <c r="AC262" i="2"/>
  <c r="Q262" i="2"/>
  <c r="R262" i="2"/>
  <c r="S262" i="2"/>
  <c r="T262" i="2"/>
  <c r="U262" i="2"/>
  <c r="W262" i="2"/>
  <c r="X262" i="2"/>
  <c r="Y262" i="2"/>
  <c r="AC263" i="2"/>
  <c r="Q263" i="2"/>
  <c r="R263" i="2"/>
  <c r="S263" i="2"/>
  <c r="T263" i="2"/>
  <c r="U263" i="2"/>
  <c r="W263" i="2"/>
  <c r="X263" i="2"/>
  <c r="Y263" i="2"/>
  <c r="AC264" i="2"/>
  <c r="Q264" i="2"/>
  <c r="R264" i="2"/>
  <c r="S264" i="2"/>
  <c r="T264" i="2"/>
  <c r="U264" i="2"/>
  <c r="W264" i="2"/>
  <c r="X264" i="2"/>
  <c r="Y264" i="2"/>
  <c r="AC265" i="2"/>
  <c r="Q265" i="2"/>
  <c r="R265" i="2"/>
  <c r="S265" i="2"/>
  <c r="T265" i="2"/>
  <c r="U265" i="2"/>
  <c r="W265" i="2"/>
  <c r="X265" i="2"/>
  <c r="Y265" i="2"/>
  <c r="AC266" i="2"/>
  <c r="Q266" i="2"/>
  <c r="R266" i="2"/>
  <c r="S266" i="2"/>
  <c r="T266" i="2"/>
  <c r="U266" i="2"/>
  <c r="W266" i="2"/>
  <c r="X266" i="2"/>
  <c r="Y266" i="2"/>
  <c r="AC267" i="2"/>
  <c r="Q267" i="2"/>
  <c r="R267" i="2"/>
  <c r="S267" i="2"/>
  <c r="T267" i="2"/>
  <c r="U267" i="2"/>
  <c r="W267" i="2"/>
  <c r="X267" i="2"/>
  <c r="Y267" i="2"/>
  <c r="AC268" i="2"/>
  <c r="Q268" i="2"/>
  <c r="R268" i="2"/>
  <c r="S268" i="2"/>
  <c r="T268" i="2"/>
  <c r="U268" i="2"/>
  <c r="W268" i="2"/>
  <c r="X268" i="2"/>
  <c r="Y268" i="2"/>
  <c r="AC269" i="2"/>
  <c r="Q269" i="2"/>
  <c r="R269" i="2"/>
  <c r="S269" i="2"/>
  <c r="T269" i="2"/>
  <c r="U269" i="2"/>
  <c r="W269" i="2"/>
  <c r="X269" i="2"/>
  <c r="Y269" i="2"/>
  <c r="AC270" i="2"/>
  <c r="Q270" i="2"/>
  <c r="R270" i="2"/>
  <c r="S270" i="2"/>
  <c r="T270" i="2"/>
  <c r="U270" i="2"/>
  <c r="W270" i="2"/>
  <c r="X270" i="2"/>
  <c r="Y270" i="2"/>
  <c r="AC271" i="2"/>
  <c r="Q271" i="2"/>
  <c r="R271" i="2"/>
  <c r="S271" i="2"/>
  <c r="T271" i="2"/>
  <c r="U271" i="2"/>
  <c r="W271" i="2"/>
  <c r="X271" i="2"/>
  <c r="Y271" i="2"/>
  <c r="AC272" i="2"/>
  <c r="Q272" i="2"/>
  <c r="R272" i="2"/>
  <c r="S272" i="2"/>
  <c r="T272" i="2"/>
  <c r="U272" i="2"/>
  <c r="W272" i="2"/>
  <c r="X272" i="2"/>
  <c r="Y272" i="2"/>
  <c r="AC273" i="2"/>
  <c r="Q273" i="2"/>
  <c r="R273" i="2"/>
  <c r="S273" i="2"/>
  <c r="T273" i="2"/>
  <c r="U273" i="2"/>
  <c r="W273" i="2"/>
  <c r="X273" i="2"/>
  <c r="Y273" i="2"/>
  <c r="AC274" i="2"/>
  <c r="Q274" i="2"/>
  <c r="R274" i="2"/>
  <c r="S274" i="2"/>
  <c r="T274" i="2"/>
  <c r="U274" i="2"/>
  <c r="W274" i="2"/>
  <c r="X274" i="2"/>
  <c r="Y274" i="2"/>
  <c r="AC275" i="2"/>
  <c r="Q275" i="2"/>
  <c r="R275" i="2"/>
  <c r="S275" i="2"/>
  <c r="T275" i="2"/>
  <c r="U275" i="2"/>
  <c r="W275" i="2"/>
  <c r="X275" i="2"/>
  <c r="Y275" i="2"/>
  <c r="AC276" i="2"/>
  <c r="Q276" i="2"/>
  <c r="R276" i="2"/>
  <c r="S276" i="2"/>
  <c r="T276" i="2"/>
  <c r="U276" i="2"/>
  <c r="W276" i="2"/>
  <c r="X276" i="2"/>
  <c r="Y276" i="2"/>
  <c r="AC277" i="2"/>
  <c r="Q277" i="2"/>
  <c r="R277" i="2"/>
  <c r="S277" i="2"/>
  <c r="T277" i="2"/>
  <c r="U277" i="2"/>
  <c r="W277" i="2"/>
  <c r="X277" i="2"/>
  <c r="Y277" i="2"/>
  <c r="AC278" i="2"/>
  <c r="Q278" i="2"/>
  <c r="R278" i="2"/>
  <c r="S278" i="2"/>
  <c r="T278" i="2"/>
  <c r="U278" i="2"/>
  <c r="W278" i="2"/>
  <c r="X278" i="2"/>
  <c r="Y278" i="2"/>
  <c r="AC279" i="2"/>
  <c r="Q279" i="2"/>
  <c r="R279" i="2"/>
  <c r="S279" i="2"/>
  <c r="T279" i="2"/>
  <c r="U279" i="2"/>
  <c r="W279" i="2"/>
  <c r="X279" i="2"/>
  <c r="Y279" i="2"/>
  <c r="AC280" i="2"/>
  <c r="Q280" i="2"/>
  <c r="R280" i="2"/>
  <c r="S280" i="2"/>
  <c r="T280" i="2"/>
  <c r="U280" i="2"/>
  <c r="W280" i="2"/>
  <c r="X280" i="2"/>
  <c r="Y280" i="2"/>
  <c r="AC281" i="2"/>
  <c r="Q281" i="2"/>
  <c r="R281" i="2"/>
  <c r="S281" i="2"/>
  <c r="T281" i="2"/>
  <c r="U281" i="2"/>
  <c r="W281" i="2"/>
  <c r="X281" i="2"/>
  <c r="Y281" i="2"/>
  <c r="AC282" i="2"/>
  <c r="Q282" i="2"/>
  <c r="R282" i="2"/>
  <c r="S282" i="2"/>
  <c r="T282" i="2"/>
  <c r="U282" i="2"/>
  <c r="W282" i="2"/>
  <c r="X282" i="2"/>
  <c r="Y282" i="2"/>
  <c r="AC283" i="2"/>
  <c r="Q283" i="2"/>
  <c r="R283" i="2"/>
  <c r="S283" i="2"/>
  <c r="T283" i="2"/>
  <c r="U283" i="2"/>
  <c r="W283" i="2"/>
  <c r="X283" i="2"/>
  <c r="Y283" i="2"/>
  <c r="AC284" i="2"/>
  <c r="Q284" i="2"/>
  <c r="R284" i="2"/>
  <c r="S284" i="2"/>
  <c r="T284" i="2"/>
  <c r="U284" i="2"/>
  <c r="W284" i="2"/>
  <c r="X284" i="2"/>
  <c r="Y284" i="2"/>
  <c r="AC285" i="2"/>
  <c r="Q285" i="2"/>
  <c r="R285" i="2"/>
  <c r="S285" i="2"/>
  <c r="T285" i="2"/>
  <c r="U285" i="2"/>
  <c r="W285" i="2"/>
  <c r="X285" i="2"/>
  <c r="Y285" i="2"/>
  <c r="AC286" i="2"/>
  <c r="Q286" i="2"/>
  <c r="R286" i="2"/>
  <c r="S286" i="2"/>
  <c r="T286" i="2"/>
  <c r="U286" i="2"/>
  <c r="W286" i="2"/>
  <c r="X286" i="2"/>
  <c r="Y286" i="2"/>
  <c r="AC287" i="2"/>
  <c r="Q287" i="2"/>
  <c r="R287" i="2"/>
  <c r="S287" i="2"/>
  <c r="T287" i="2"/>
  <c r="U287" i="2"/>
  <c r="W287" i="2"/>
  <c r="X287" i="2"/>
  <c r="Y287" i="2"/>
  <c r="AC288" i="2"/>
  <c r="Q288" i="2"/>
  <c r="R288" i="2"/>
  <c r="S288" i="2"/>
  <c r="T288" i="2"/>
  <c r="U288" i="2"/>
  <c r="W288" i="2"/>
  <c r="X288" i="2"/>
  <c r="Y288" i="2"/>
  <c r="AC289" i="2"/>
  <c r="Q289" i="2"/>
  <c r="R289" i="2"/>
  <c r="S289" i="2"/>
  <c r="T289" i="2"/>
  <c r="U289" i="2"/>
  <c r="W289" i="2"/>
  <c r="X289" i="2"/>
  <c r="Y289" i="2"/>
  <c r="AC290" i="2"/>
  <c r="Q290" i="2"/>
  <c r="R290" i="2"/>
  <c r="S290" i="2"/>
  <c r="T290" i="2"/>
  <c r="U290" i="2"/>
  <c r="W290" i="2"/>
  <c r="X290" i="2"/>
  <c r="Y290" i="2"/>
  <c r="AC291" i="2"/>
  <c r="Q291" i="2"/>
  <c r="R291" i="2"/>
  <c r="S291" i="2"/>
  <c r="T291" i="2"/>
  <c r="U291" i="2"/>
  <c r="W291" i="2"/>
  <c r="X291" i="2"/>
  <c r="Y291" i="2"/>
  <c r="AC292" i="2"/>
  <c r="Q292" i="2"/>
  <c r="R292" i="2"/>
  <c r="S292" i="2"/>
  <c r="T292" i="2"/>
  <c r="U292" i="2"/>
  <c r="W292" i="2"/>
  <c r="X292" i="2"/>
  <c r="Y292" i="2"/>
  <c r="AC293" i="2"/>
  <c r="Q293" i="2"/>
  <c r="R293" i="2"/>
  <c r="S293" i="2"/>
  <c r="T293" i="2"/>
  <c r="U293" i="2"/>
  <c r="W293" i="2"/>
  <c r="X293" i="2"/>
  <c r="Y293" i="2"/>
  <c r="AC294" i="2"/>
  <c r="Q294" i="2"/>
  <c r="R294" i="2"/>
  <c r="S294" i="2"/>
  <c r="T294" i="2"/>
  <c r="U294" i="2"/>
  <c r="W294" i="2"/>
  <c r="X294" i="2"/>
  <c r="Y294" i="2"/>
  <c r="AC295" i="2"/>
  <c r="Q295" i="2"/>
  <c r="R295" i="2"/>
  <c r="S295" i="2"/>
  <c r="T295" i="2"/>
  <c r="U295" i="2"/>
  <c r="W295" i="2"/>
  <c r="X295" i="2"/>
  <c r="Y295" i="2"/>
  <c r="AC296" i="2"/>
  <c r="Q296" i="2"/>
  <c r="R296" i="2"/>
  <c r="S296" i="2"/>
  <c r="T296" i="2"/>
  <c r="U296" i="2"/>
  <c r="W296" i="2"/>
  <c r="X296" i="2"/>
  <c r="Y296" i="2"/>
  <c r="AC297" i="2"/>
  <c r="Q297" i="2"/>
  <c r="R297" i="2"/>
  <c r="S297" i="2"/>
  <c r="T297" i="2"/>
  <c r="U297" i="2"/>
  <c r="W297" i="2"/>
  <c r="X297" i="2"/>
  <c r="Y297" i="2"/>
  <c r="AC298" i="2"/>
  <c r="Q298" i="2"/>
  <c r="R298" i="2"/>
  <c r="S298" i="2"/>
  <c r="T298" i="2"/>
  <c r="U298" i="2"/>
  <c r="W298" i="2"/>
  <c r="X298" i="2"/>
  <c r="Y298" i="2"/>
  <c r="AC299" i="2"/>
  <c r="Q299" i="2"/>
  <c r="R299" i="2"/>
  <c r="S299" i="2"/>
  <c r="T299" i="2"/>
  <c r="U299" i="2"/>
  <c r="W299" i="2"/>
  <c r="X299" i="2"/>
  <c r="Y299" i="2"/>
  <c r="AC300" i="2"/>
  <c r="Q300" i="2"/>
  <c r="R300" i="2"/>
  <c r="S300" i="2"/>
  <c r="T300" i="2"/>
  <c r="U300" i="2"/>
  <c r="W300" i="2"/>
  <c r="X300" i="2"/>
  <c r="Y300" i="2"/>
  <c r="AC301" i="2"/>
  <c r="Q301" i="2"/>
  <c r="R301" i="2"/>
  <c r="S301" i="2"/>
  <c r="T301" i="2"/>
  <c r="U301" i="2"/>
  <c r="W301" i="2"/>
  <c r="X301" i="2"/>
  <c r="Y301" i="2"/>
  <c r="AC302" i="2"/>
  <c r="Q302" i="2"/>
  <c r="R302" i="2"/>
  <c r="S302" i="2"/>
  <c r="T302" i="2"/>
  <c r="U302" i="2"/>
  <c r="W302" i="2"/>
  <c r="X302" i="2"/>
  <c r="Y302" i="2"/>
  <c r="AC303" i="2"/>
  <c r="Q303" i="2"/>
  <c r="R303" i="2"/>
  <c r="S303" i="2"/>
  <c r="T303" i="2"/>
  <c r="U303" i="2"/>
  <c r="W303" i="2"/>
  <c r="X303" i="2"/>
  <c r="Y303" i="2"/>
  <c r="AC304" i="2"/>
  <c r="Q304" i="2"/>
  <c r="R304" i="2"/>
  <c r="S304" i="2"/>
  <c r="T304" i="2"/>
  <c r="U304" i="2"/>
  <c r="W304" i="2"/>
  <c r="X304" i="2"/>
  <c r="Y304" i="2"/>
  <c r="AC305" i="2"/>
  <c r="Q305" i="2"/>
  <c r="R305" i="2"/>
  <c r="S305" i="2"/>
  <c r="T305" i="2"/>
  <c r="U305" i="2"/>
  <c r="W305" i="2"/>
  <c r="X305" i="2"/>
  <c r="Y305" i="2"/>
  <c r="AC306" i="2"/>
  <c r="Q306" i="2"/>
  <c r="R306" i="2"/>
  <c r="S306" i="2"/>
  <c r="T306" i="2"/>
  <c r="U306" i="2"/>
  <c r="W306" i="2"/>
  <c r="X306" i="2"/>
  <c r="Y306" i="2"/>
  <c r="AC307" i="2"/>
  <c r="Q307" i="2"/>
  <c r="R307" i="2"/>
  <c r="S307" i="2"/>
  <c r="T307" i="2"/>
  <c r="U307" i="2"/>
  <c r="W307" i="2"/>
  <c r="X307" i="2"/>
  <c r="Y307" i="2"/>
  <c r="AC308" i="2"/>
  <c r="Q308" i="2"/>
  <c r="R308" i="2"/>
  <c r="S308" i="2"/>
  <c r="T308" i="2"/>
  <c r="U308" i="2"/>
  <c r="W308" i="2"/>
  <c r="X308" i="2"/>
  <c r="Y308" i="2"/>
  <c r="AC309" i="2"/>
  <c r="Q309" i="2"/>
  <c r="R309" i="2"/>
  <c r="S309" i="2"/>
  <c r="T309" i="2"/>
  <c r="U309" i="2"/>
  <c r="W309" i="2"/>
  <c r="X309" i="2"/>
  <c r="Y309" i="2"/>
  <c r="AC310" i="2"/>
  <c r="Q310" i="2"/>
  <c r="R310" i="2"/>
  <c r="S310" i="2"/>
  <c r="T310" i="2"/>
  <c r="U310" i="2"/>
  <c r="W310" i="2"/>
  <c r="X310" i="2"/>
  <c r="Y310" i="2"/>
  <c r="AC311" i="2"/>
  <c r="Q311" i="2"/>
  <c r="R311" i="2"/>
  <c r="S311" i="2"/>
  <c r="T311" i="2"/>
  <c r="U311" i="2"/>
  <c r="W311" i="2"/>
  <c r="X311" i="2"/>
  <c r="Y311" i="2"/>
  <c r="AC312" i="2"/>
  <c r="Q312" i="2"/>
  <c r="R312" i="2"/>
  <c r="S312" i="2"/>
  <c r="T312" i="2"/>
  <c r="U312" i="2"/>
  <c r="W312" i="2"/>
  <c r="X312" i="2"/>
  <c r="Y312" i="2"/>
  <c r="AC313" i="2"/>
  <c r="Q313" i="2"/>
  <c r="R313" i="2"/>
  <c r="S313" i="2"/>
  <c r="T313" i="2"/>
  <c r="U313" i="2"/>
  <c r="W313" i="2"/>
  <c r="X313" i="2"/>
  <c r="Y313" i="2"/>
  <c r="AC314" i="2"/>
  <c r="Q314" i="2"/>
  <c r="R314" i="2"/>
  <c r="S314" i="2"/>
  <c r="T314" i="2"/>
  <c r="U314" i="2"/>
  <c r="W314" i="2"/>
  <c r="X314" i="2"/>
  <c r="Y314" i="2"/>
  <c r="AC315" i="2"/>
  <c r="Q315" i="2"/>
  <c r="R315" i="2"/>
  <c r="S315" i="2"/>
  <c r="T315" i="2"/>
  <c r="U315" i="2"/>
  <c r="W315" i="2"/>
  <c r="X315" i="2"/>
  <c r="Y315" i="2"/>
  <c r="AC316" i="2"/>
  <c r="Q316" i="2"/>
  <c r="R316" i="2"/>
  <c r="S316" i="2"/>
  <c r="T316" i="2"/>
  <c r="U316" i="2"/>
  <c r="W316" i="2"/>
  <c r="X316" i="2"/>
  <c r="Y316" i="2"/>
  <c r="AC317" i="2"/>
  <c r="Q317" i="2"/>
  <c r="R317" i="2"/>
  <c r="S317" i="2"/>
  <c r="T317" i="2"/>
  <c r="U317" i="2"/>
  <c r="W317" i="2"/>
  <c r="X317" i="2"/>
  <c r="Y317" i="2"/>
  <c r="AC318" i="2"/>
  <c r="Q318" i="2"/>
  <c r="R318" i="2"/>
  <c r="S318" i="2"/>
  <c r="T318" i="2"/>
  <c r="U318" i="2"/>
  <c r="W318" i="2"/>
  <c r="X318" i="2"/>
  <c r="Y318" i="2"/>
  <c r="AC319" i="2"/>
  <c r="Q319" i="2"/>
  <c r="R319" i="2"/>
  <c r="S319" i="2"/>
  <c r="T319" i="2"/>
  <c r="U319" i="2"/>
  <c r="W319" i="2"/>
  <c r="X319" i="2"/>
  <c r="Y319" i="2"/>
  <c r="AC320" i="2"/>
  <c r="Q320" i="2"/>
  <c r="R320" i="2"/>
  <c r="S320" i="2"/>
  <c r="T320" i="2"/>
  <c r="U320" i="2"/>
  <c r="W320" i="2"/>
  <c r="X320" i="2"/>
  <c r="Y320" i="2"/>
  <c r="AC321" i="2"/>
  <c r="Q321" i="2"/>
  <c r="R321" i="2"/>
  <c r="S321" i="2"/>
  <c r="T321" i="2"/>
  <c r="U321" i="2"/>
  <c r="W321" i="2"/>
  <c r="X321" i="2"/>
  <c r="Y321" i="2"/>
  <c r="AC322" i="2"/>
  <c r="Q322" i="2"/>
  <c r="R322" i="2"/>
  <c r="S322" i="2"/>
  <c r="T322" i="2"/>
  <c r="U322" i="2"/>
  <c r="W322" i="2"/>
  <c r="X322" i="2"/>
  <c r="Y322" i="2"/>
  <c r="AC323" i="2"/>
  <c r="Q323" i="2"/>
  <c r="R323" i="2"/>
  <c r="S323" i="2"/>
  <c r="T323" i="2"/>
  <c r="U323" i="2"/>
  <c r="W323" i="2"/>
  <c r="X323" i="2"/>
  <c r="Y323" i="2"/>
  <c r="AC324" i="2"/>
  <c r="Q324" i="2"/>
  <c r="R324" i="2"/>
  <c r="S324" i="2"/>
  <c r="T324" i="2"/>
  <c r="U324" i="2"/>
  <c r="W324" i="2"/>
  <c r="X324" i="2"/>
  <c r="Y324" i="2"/>
  <c r="AC325" i="2"/>
  <c r="Q325" i="2"/>
  <c r="R325" i="2"/>
  <c r="S325" i="2"/>
  <c r="T325" i="2"/>
  <c r="U325" i="2"/>
  <c r="W325" i="2"/>
  <c r="X325" i="2"/>
  <c r="Y325" i="2"/>
  <c r="AC326" i="2"/>
  <c r="Q326" i="2"/>
  <c r="R326" i="2"/>
  <c r="S326" i="2"/>
  <c r="T326" i="2"/>
  <c r="U326" i="2"/>
  <c r="W326" i="2"/>
  <c r="X326" i="2"/>
  <c r="Y326" i="2"/>
  <c r="AC327" i="2"/>
  <c r="Q327" i="2"/>
  <c r="R327" i="2"/>
  <c r="S327" i="2"/>
  <c r="T327" i="2"/>
  <c r="U327" i="2"/>
  <c r="W327" i="2"/>
  <c r="X327" i="2"/>
  <c r="Y327" i="2"/>
  <c r="AC328" i="2"/>
  <c r="Q328" i="2"/>
  <c r="R328" i="2"/>
  <c r="S328" i="2"/>
  <c r="T328" i="2"/>
  <c r="U328" i="2"/>
  <c r="W328" i="2"/>
  <c r="X328" i="2"/>
  <c r="Y328" i="2"/>
  <c r="AC329" i="2"/>
  <c r="Q329" i="2"/>
  <c r="R329" i="2"/>
  <c r="S329" i="2"/>
  <c r="T329" i="2"/>
  <c r="U329" i="2"/>
  <c r="W329" i="2"/>
  <c r="X329" i="2"/>
  <c r="Y329" i="2"/>
  <c r="AC330" i="2"/>
  <c r="Q330" i="2"/>
  <c r="R330" i="2"/>
  <c r="S330" i="2"/>
  <c r="T330" i="2"/>
  <c r="U330" i="2"/>
  <c r="W330" i="2"/>
  <c r="X330" i="2"/>
  <c r="Y330" i="2"/>
  <c r="AC331" i="2"/>
  <c r="Q331" i="2"/>
  <c r="R331" i="2"/>
  <c r="S331" i="2"/>
  <c r="T331" i="2"/>
  <c r="U331" i="2"/>
  <c r="W331" i="2"/>
  <c r="X331" i="2"/>
  <c r="Y331" i="2"/>
  <c r="AC332" i="2"/>
  <c r="Q332" i="2"/>
  <c r="R332" i="2"/>
  <c r="S332" i="2"/>
  <c r="T332" i="2"/>
  <c r="U332" i="2"/>
  <c r="W332" i="2"/>
  <c r="X332" i="2"/>
  <c r="Y332" i="2"/>
  <c r="AC333" i="2"/>
  <c r="Q333" i="2"/>
  <c r="R333" i="2"/>
  <c r="S333" i="2"/>
  <c r="T333" i="2"/>
  <c r="U333" i="2"/>
  <c r="W333" i="2"/>
  <c r="X333" i="2"/>
  <c r="Y333" i="2"/>
  <c r="AC334" i="2"/>
  <c r="Q334" i="2"/>
  <c r="R334" i="2"/>
  <c r="S334" i="2"/>
  <c r="T334" i="2"/>
  <c r="U334" i="2"/>
  <c r="W334" i="2"/>
  <c r="X334" i="2"/>
  <c r="Y334" i="2"/>
  <c r="AC335" i="2"/>
  <c r="Q335" i="2"/>
  <c r="R335" i="2"/>
  <c r="S335" i="2"/>
  <c r="T335" i="2"/>
  <c r="U335" i="2"/>
  <c r="W335" i="2"/>
  <c r="X335" i="2"/>
  <c r="Y335" i="2"/>
  <c r="AC336" i="2"/>
  <c r="Q336" i="2"/>
  <c r="R336" i="2"/>
  <c r="S336" i="2"/>
  <c r="T336" i="2"/>
  <c r="U336" i="2"/>
  <c r="W336" i="2"/>
  <c r="X336" i="2"/>
  <c r="Y336" i="2"/>
  <c r="AC337" i="2"/>
  <c r="Q337" i="2"/>
  <c r="R337" i="2"/>
  <c r="S337" i="2"/>
  <c r="T337" i="2"/>
  <c r="U337" i="2"/>
  <c r="W337" i="2"/>
  <c r="X337" i="2"/>
  <c r="Y337" i="2"/>
  <c r="AC338" i="2"/>
  <c r="Q338" i="2"/>
  <c r="R338" i="2"/>
  <c r="S338" i="2"/>
  <c r="T338" i="2"/>
  <c r="U338" i="2"/>
  <c r="W338" i="2"/>
  <c r="X338" i="2"/>
  <c r="Y338" i="2"/>
  <c r="AC339" i="2"/>
  <c r="Q339" i="2"/>
  <c r="R339" i="2"/>
  <c r="S339" i="2"/>
  <c r="T339" i="2"/>
  <c r="U339" i="2"/>
  <c r="W339" i="2"/>
  <c r="X339" i="2"/>
  <c r="Y339" i="2"/>
  <c r="AC340" i="2"/>
  <c r="Q340" i="2"/>
  <c r="R340" i="2"/>
  <c r="S340" i="2"/>
  <c r="T340" i="2"/>
  <c r="U340" i="2"/>
  <c r="W340" i="2"/>
  <c r="X340" i="2"/>
  <c r="Y340" i="2"/>
  <c r="AC341" i="2"/>
  <c r="Q341" i="2"/>
  <c r="R341" i="2"/>
  <c r="S341" i="2"/>
  <c r="T341" i="2"/>
  <c r="U341" i="2"/>
  <c r="W341" i="2"/>
  <c r="X341" i="2"/>
  <c r="Y341" i="2"/>
  <c r="AC342" i="2"/>
  <c r="Q342" i="2"/>
  <c r="R342" i="2"/>
  <c r="S342" i="2"/>
  <c r="T342" i="2"/>
  <c r="U342" i="2"/>
  <c r="W342" i="2"/>
  <c r="X342" i="2"/>
  <c r="Y342" i="2"/>
  <c r="AC343" i="2"/>
  <c r="Q343" i="2"/>
  <c r="R343" i="2"/>
  <c r="S343" i="2"/>
  <c r="T343" i="2"/>
  <c r="U343" i="2"/>
  <c r="W343" i="2"/>
  <c r="X343" i="2"/>
  <c r="Y343" i="2"/>
  <c r="AC344" i="2"/>
  <c r="Q344" i="2"/>
  <c r="R344" i="2"/>
  <c r="S344" i="2"/>
  <c r="T344" i="2"/>
  <c r="U344" i="2"/>
  <c r="W344" i="2"/>
  <c r="X344" i="2"/>
  <c r="Y344" i="2"/>
  <c r="AC345" i="2"/>
  <c r="Q345" i="2"/>
  <c r="R345" i="2"/>
  <c r="S345" i="2"/>
  <c r="T345" i="2"/>
  <c r="U345" i="2"/>
  <c r="W345" i="2"/>
  <c r="X345" i="2"/>
  <c r="Y345" i="2"/>
  <c r="AC346" i="2"/>
  <c r="Q346" i="2"/>
  <c r="R346" i="2"/>
  <c r="S346" i="2"/>
  <c r="T346" i="2"/>
  <c r="U346" i="2"/>
  <c r="W346" i="2"/>
  <c r="X346" i="2"/>
  <c r="Y346" i="2"/>
  <c r="AC347" i="2"/>
  <c r="Q347" i="2"/>
  <c r="R347" i="2"/>
  <c r="S347" i="2"/>
  <c r="T347" i="2"/>
  <c r="U347" i="2"/>
  <c r="W347" i="2"/>
  <c r="X347" i="2"/>
  <c r="Y347" i="2"/>
  <c r="AC348" i="2"/>
  <c r="Q348" i="2"/>
  <c r="R348" i="2"/>
  <c r="S348" i="2"/>
  <c r="T348" i="2"/>
  <c r="U348" i="2"/>
  <c r="W348" i="2"/>
  <c r="X348" i="2"/>
  <c r="Y348" i="2"/>
  <c r="AC349" i="2"/>
  <c r="Q349" i="2"/>
  <c r="R349" i="2"/>
  <c r="S349" i="2"/>
  <c r="T349" i="2"/>
  <c r="U349" i="2"/>
  <c r="W349" i="2"/>
  <c r="X349" i="2"/>
  <c r="Y349" i="2"/>
  <c r="AC350" i="2"/>
  <c r="Q350" i="2"/>
  <c r="R350" i="2"/>
  <c r="S350" i="2"/>
  <c r="T350" i="2"/>
  <c r="U350" i="2"/>
  <c r="W350" i="2"/>
  <c r="X350" i="2"/>
  <c r="Y350" i="2"/>
  <c r="AC351" i="2"/>
  <c r="Q351" i="2"/>
  <c r="R351" i="2"/>
  <c r="S351" i="2"/>
  <c r="T351" i="2"/>
  <c r="U351" i="2"/>
  <c r="W351" i="2"/>
  <c r="X351" i="2"/>
  <c r="Y351" i="2"/>
  <c r="AC352" i="2"/>
  <c r="Q352" i="2"/>
  <c r="R352" i="2"/>
  <c r="S352" i="2"/>
  <c r="T352" i="2"/>
  <c r="U352" i="2"/>
  <c r="W352" i="2"/>
  <c r="X352" i="2"/>
  <c r="Y352" i="2"/>
  <c r="AC353" i="2"/>
  <c r="Q353" i="2"/>
  <c r="R353" i="2"/>
  <c r="S353" i="2"/>
  <c r="T353" i="2"/>
  <c r="U353" i="2"/>
  <c r="W353" i="2"/>
  <c r="X353" i="2"/>
  <c r="Y353" i="2"/>
  <c r="AC354" i="2"/>
  <c r="Q354" i="2"/>
  <c r="R354" i="2"/>
  <c r="S354" i="2"/>
  <c r="T354" i="2"/>
  <c r="U354" i="2"/>
  <c r="W354" i="2"/>
  <c r="X354" i="2"/>
  <c r="Y354" i="2"/>
  <c r="AC355" i="2"/>
  <c r="Q355" i="2"/>
  <c r="R355" i="2"/>
  <c r="S355" i="2"/>
  <c r="T355" i="2"/>
  <c r="U355" i="2"/>
  <c r="W355" i="2"/>
  <c r="X355" i="2"/>
  <c r="Y355" i="2"/>
  <c r="AC356" i="2"/>
  <c r="Q356" i="2"/>
  <c r="R356" i="2"/>
  <c r="S356" i="2"/>
  <c r="T356" i="2"/>
  <c r="U356" i="2"/>
  <c r="W356" i="2"/>
  <c r="X356" i="2"/>
  <c r="Y356" i="2"/>
  <c r="AC357" i="2"/>
  <c r="Q357" i="2"/>
  <c r="R357" i="2"/>
  <c r="S357" i="2"/>
  <c r="T357" i="2"/>
  <c r="U357" i="2"/>
  <c r="W357" i="2"/>
  <c r="X357" i="2"/>
  <c r="Y357" i="2"/>
  <c r="AC358" i="2"/>
  <c r="Q358" i="2"/>
  <c r="R358" i="2"/>
  <c r="S358" i="2"/>
  <c r="T358" i="2"/>
  <c r="U358" i="2"/>
  <c r="W358" i="2"/>
  <c r="X358" i="2"/>
  <c r="Y358" i="2"/>
  <c r="AC359" i="2"/>
  <c r="Q359" i="2"/>
  <c r="R359" i="2"/>
  <c r="S359" i="2"/>
  <c r="T359" i="2"/>
  <c r="U359" i="2"/>
  <c r="W359" i="2"/>
  <c r="X359" i="2"/>
  <c r="Y359" i="2"/>
  <c r="AC360" i="2"/>
  <c r="Q360" i="2"/>
  <c r="R360" i="2"/>
  <c r="S360" i="2"/>
  <c r="T360" i="2"/>
  <c r="U360" i="2"/>
  <c r="W360" i="2"/>
  <c r="X360" i="2"/>
  <c r="Y360" i="2"/>
  <c r="AC361" i="2"/>
  <c r="Q361" i="2"/>
  <c r="R361" i="2"/>
  <c r="S361" i="2"/>
  <c r="T361" i="2"/>
  <c r="U361" i="2"/>
  <c r="W361" i="2"/>
  <c r="X361" i="2"/>
  <c r="Y361" i="2"/>
  <c r="AC362" i="2"/>
  <c r="Q362" i="2"/>
  <c r="R362" i="2"/>
  <c r="S362" i="2"/>
  <c r="T362" i="2"/>
  <c r="U362" i="2"/>
  <c r="W362" i="2"/>
  <c r="X362" i="2"/>
  <c r="Y362" i="2"/>
  <c r="AC363" i="2"/>
  <c r="Q363" i="2"/>
  <c r="R363" i="2"/>
  <c r="S363" i="2"/>
  <c r="T363" i="2"/>
  <c r="U363" i="2"/>
  <c r="W363" i="2"/>
  <c r="X363" i="2"/>
  <c r="Y363" i="2"/>
  <c r="AC364" i="2"/>
  <c r="Q364" i="2"/>
  <c r="R364" i="2"/>
  <c r="S364" i="2"/>
  <c r="T364" i="2"/>
  <c r="U364" i="2"/>
  <c r="W364" i="2"/>
  <c r="X364" i="2"/>
  <c r="Y364" i="2"/>
  <c r="AC365" i="2"/>
  <c r="Q365" i="2"/>
  <c r="R365" i="2"/>
  <c r="S365" i="2"/>
  <c r="T365" i="2"/>
  <c r="U365" i="2"/>
  <c r="W365" i="2"/>
  <c r="X365" i="2"/>
  <c r="Y365" i="2"/>
  <c r="AC366" i="2"/>
  <c r="Q366" i="2"/>
  <c r="R366" i="2"/>
  <c r="S366" i="2"/>
  <c r="T366" i="2"/>
  <c r="U366" i="2"/>
  <c r="W366" i="2"/>
  <c r="X366" i="2"/>
  <c r="Y366" i="2"/>
  <c r="AC367" i="2"/>
  <c r="Q367" i="2"/>
  <c r="R367" i="2"/>
  <c r="S367" i="2"/>
  <c r="T367" i="2"/>
  <c r="U367" i="2"/>
  <c r="W367" i="2"/>
  <c r="X367" i="2"/>
  <c r="Y367" i="2"/>
  <c r="AC368" i="2"/>
  <c r="Q368" i="2"/>
  <c r="R368" i="2"/>
  <c r="S368" i="2"/>
  <c r="T368" i="2"/>
  <c r="U368" i="2"/>
  <c r="W368" i="2"/>
  <c r="X368" i="2"/>
  <c r="Y368" i="2"/>
  <c r="AC369" i="2"/>
  <c r="Q369" i="2"/>
  <c r="R369" i="2"/>
  <c r="S369" i="2"/>
  <c r="T369" i="2"/>
  <c r="U369" i="2"/>
  <c r="W369" i="2"/>
  <c r="X369" i="2"/>
  <c r="Y369" i="2"/>
  <c r="AC370" i="2"/>
  <c r="Q370" i="2"/>
  <c r="R370" i="2"/>
  <c r="S370" i="2"/>
  <c r="T370" i="2"/>
  <c r="U370" i="2"/>
  <c r="W370" i="2"/>
  <c r="X370" i="2"/>
  <c r="Y370" i="2"/>
  <c r="AC371" i="2"/>
  <c r="Q371" i="2"/>
  <c r="R371" i="2"/>
  <c r="S371" i="2"/>
  <c r="T371" i="2"/>
  <c r="U371" i="2"/>
  <c r="W371" i="2"/>
  <c r="X371" i="2"/>
  <c r="Y371" i="2"/>
  <c r="AC372" i="2"/>
  <c r="Q372" i="2"/>
  <c r="R372" i="2"/>
  <c r="S372" i="2"/>
  <c r="T372" i="2"/>
  <c r="U372" i="2"/>
  <c r="W372" i="2"/>
  <c r="X372" i="2"/>
  <c r="Y372" i="2"/>
  <c r="AC373" i="2"/>
  <c r="Q373" i="2"/>
  <c r="R373" i="2"/>
  <c r="S373" i="2"/>
  <c r="T373" i="2"/>
  <c r="U373" i="2"/>
  <c r="W373" i="2"/>
  <c r="X373" i="2"/>
  <c r="Y373" i="2"/>
  <c r="AC374" i="2"/>
  <c r="Q374" i="2"/>
  <c r="R374" i="2"/>
  <c r="S374" i="2"/>
  <c r="T374" i="2"/>
  <c r="U374" i="2"/>
  <c r="W374" i="2"/>
  <c r="X374" i="2"/>
  <c r="Y374" i="2"/>
  <c r="AC375" i="2"/>
  <c r="Q375" i="2"/>
  <c r="R375" i="2"/>
  <c r="S375" i="2"/>
  <c r="T375" i="2"/>
  <c r="U375" i="2"/>
  <c r="W375" i="2"/>
  <c r="X375" i="2"/>
  <c r="Y375" i="2"/>
  <c r="AC376" i="2"/>
  <c r="Q376" i="2"/>
  <c r="R376" i="2"/>
  <c r="S376" i="2"/>
  <c r="T376" i="2"/>
  <c r="U376" i="2"/>
  <c r="W376" i="2"/>
  <c r="X376" i="2"/>
  <c r="Y376" i="2"/>
  <c r="AC377" i="2"/>
  <c r="Q377" i="2"/>
  <c r="R377" i="2"/>
  <c r="S377" i="2"/>
  <c r="T377" i="2"/>
  <c r="U377" i="2"/>
  <c r="W377" i="2"/>
  <c r="X377" i="2"/>
  <c r="Y377" i="2"/>
  <c r="AC378" i="2"/>
  <c r="Q378" i="2"/>
  <c r="R378" i="2"/>
  <c r="S378" i="2"/>
  <c r="T378" i="2"/>
  <c r="U378" i="2"/>
  <c r="W378" i="2"/>
  <c r="X378" i="2"/>
  <c r="Y378" i="2"/>
  <c r="AC379" i="2"/>
  <c r="Q379" i="2"/>
  <c r="R379" i="2"/>
  <c r="S379" i="2"/>
  <c r="T379" i="2"/>
  <c r="U379" i="2"/>
  <c r="W379" i="2"/>
  <c r="X379" i="2"/>
  <c r="Y379" i="2"/>
  <c r="AC380" i="2"/>
  <c r="Q380" i="2"/>
  <c r="R380" i="2"/>
  <c r="S380" i="2"/>
  <c r="T380" i="2"/>
  <c r="U380" i="2"/>
  <c r="W380" i="2"/>
  <c r="X380" i="2"/>
  <c r="Y380" i="2"/>
  <c r="AC381" i="2"/>
  <c r="Q381" i="2"/>
  <c r="R381" i="2"/>
  <c r="S381" i="2"/>
  <c r="T381" i="2"/>
  <c r="U381" i="2"/>
  <c r="W381" i="2"/>
  <c r="X381" i="2"/>
  <c r="Y381" i="2"/>
  <c r="AC382" i="2"/>
  <c r="Q382" i="2"/>
  <c r="R382" i="2"/>
  <c r="S382" i="2"/>
  <c r="T382" i="2"/>
  <c r="U382" i="2"/>
  <c r="W382" i="2"/>
  <c r="X382" i="2"/>
  <c r="Y382" i="2"/>
  <c r="AC383" i="2"/>
  <c r="Q383" i="2"/>
  <c r="R383" i="2"/>
  <c r="S383" i="2"/>
  <c r="T383" i="2"/>
  <c r="U383" i="2"/>
  <c r="W383" i="2"/>
  <c r="X383" i="2"/>
  <c r="Y383" i="2"/>
  <c r="AC384" i="2"/>
  <c r="Q384" i="2"/>
  <c r="R384" i="2"/>
  <c r="S384" i="2"/>
  <c r="T384" i="2"/>
  <c r="U384" i="2"/>
  <c r="W384" i="2"/>
  <c r="X384" i="2"/>
  <c r="Y384" i="2"/>
  <c r="AC385" i="2"/>
  <c r="Q385" i="2"/>
  <c r="R385" i="2"/>
  <c r="S385" i="2"/>
  <c r="T385" i="2"/>
  <c r="U385" i="2"/>
  <c r="W385" i="2"/>
  <c r="X385" i="2"/>
  <c r="Y385" i="2"/>
  <c r="AC386" i="2"/>
  <c r="Q386" i="2"/>
  <c r="R386" i="2"/>
  <c r="S386" i="2"/>
  <c r="T386" i="2"/>
  <c r="U386" i="2"/>
  <c r="W386" i="2"/>
  <c r="X386" i="2"/>
  <c r="Y386" i="2"/>
  <c r="AC387" i="2"/>
  <c r="Q387" i="2"/>
  <c r="R387" i="2"/>
  <c r="S387" i="2"/>
  <c r="T387" i="2"/>
  <c r="U387" i="2"/>
  <c r="W387" i="2"/>
  <c r="X387" i="2"/>
  <c r="Y387" i="2"/>
  <c r="AC388" i="2"/>
  <c r="Q388" i="2"/>
  <c r="R388" i="2"/>
  <c r="S388" i="2"/>
  <c r="T388" i="2"/>
  <c r="U388" i="2"/>
  <c r="W388" i="2"/>
  <c r="X388" i="2"/>
  <c r="Y388" i="2"/>
  <c r="AC389" i="2"/>
  <c r="Q389" i="2"/>
  <c r="R389" i="2"/>
  <c r="S389" i="2"/>
  <c r="T389" i="2"/>
  <c r="U389" i="2"/>
  <c r="W389" i="2"/>
  <c r="X389" i="2"/>
  <c r="Y389" i="2"/>
  <c r="AC390" i="2"/>
  <c r="Q390" i="2"/>
  <c r="R390" i="2"/>
  <c r="S390" i="2"/>
  <c r="T390" i="2"/>
  <c r="U390" i="2"/>
  <c r="W390" i="2"/>
  <c r="X390" i="2"/>
  <c r="Y390" i="2"/>
  <c r="AC391" i="2"/>
  <c r="Q391" i="2"/>
  <c r="R391" i="2"/>
  <c r="S391" i="2"/>
  <c r="T391" i="2"/>
  <c r="U391" i="2"/>
  <c r="W391" i="2"/>
  <c r="X391" i="2"/>
  <c r="Y391" i="2"/>
  <c r="AC392" i="2"/>
  <c r="Q392" i="2"/>
  <c r="R392" i="2"/>
  <c r="S392" i="2"/>
  <c r="T392" i="2"/>
  <c r="U392" i="2"/>
  <c r="W392" i="2"/>
  <c r="X392" i="2"/>
  <c r="Y392" i="2"/>
  <c r="AC393" i="2"/>
  <c r="Q393" i="2"/>
  <c r="R393" i="2"/>
  <c r="S393" i="2"/>
  <c r="T393" i="2"/>
  <c r="U393" i="2"/>
  <c r="W393" i="2"/>
  <c r="X393" i="2"/>
  <c r="Y393" i="2"/>
  <c r="AC394" i="2"/>
  <c r="Q394" i="2"/>
  <c r="R394" i="2"/>
  <c r="S394" i="2"/>
  <c r="T394" i="2"/>
  <c r="U394" i="2"/>
  <c r="W394" i="2"/>
  <c r="X394" i="2"/>
  <c r="Y394" i="2"/>
  <c r="AC395" i="2"/>
  <c r="Q395" i="2"/>
  <c r="R395" i="2"/>
  <c r="S395" i="2"/>
  <c r="T395" i="2"/>
  <c r="U395" i="2"/>
  <c r="W395" i="2"/>
  <c r="X395" i="2"/>
  <c r="Y395" i="2"/>
  <c r="AC396" i="2"/>
  <c r="Q396" i="2"/>
  <c r="R396" i="2"/>
  <c r="S396" i="2"/>
  <c r="T396" i="2"/>
  <c r="U396" i="2"/>
  <c r="W396" i="2"/>
  <c r="X396" i="2"/>
  <c r="Y396" i="2"/>
  <c r="AC397" i="2"/>
  <c r="Q397" i="2"/>
  <c r="R397" i="2"/>
  <c r="S397" i="2"/>
  <c r="T397" i="2"/>
  <c r="U397" i="2"/>
  <c r="W397" i="2"/>
  <c r="X397" i="2"/>
  <c r="Y397" i="2"/>
  <c r="AC398" i="2"/>
  <c r="Q398" i="2"/>
  <c r="R398" i="2"/>
  <c r="S398" i="2"/>
  <c r="T398" i="2"/>
  <c r="U398" i="2"/>
  <c r="W398" i="2"/>
  <c r="X398" i="2"/>
  <c r="Y398" i="2"/>
  <c r="AC399" i="2"/>
  <c r="Q399" i="2"/>
  <c r="R399" i="2"/>
  <c r="S399" i="2"/>
  <c r="T399" i="2"/>
  <c r="U399" i="2"/>
  <c r="W399" i="2"/>
  <c r="X399" i="2"/>
  <c r="Y399" i="2"/>
  <c r="AC400" i="2"/>
  <c r="Q400" i="2"/>
  <c r="R400" i="2"/>
  <c r="S400" i="2"/>
  <c r="T400" i="2"/>
  <c r="U400" i="2"/>
  <c r="W400" i="2"/>
  <c r="X400" i="2"/>
  <c r="Y400" i="2"/>
  <c r="AC401" i="2"/>
  <c r="Q401" i="2"/>
  <c r="R401" i="2"/>
  <c r="S401" i="2"/>
  <c r="T401" i="2"/>
  <c r="U401" i="2"/>
  <c r="W401" i="2"/>
  <c r="X401" i="2"/>
  <c r="Y401" i="2"/>
  <c r="AC402" i="2"/>
  <c r="Q402" i="2"/>
  <c r="R402" i="2"/>
  <c r="S402" i="2"/>
  <c r="T402" i="2"/>
  <c r="U402" i="2"/>
  <c r="W402" i="2"/>
  <c r="X402" i="2"/>
  <c r="Y402" i="2"/>
  <c r="AC403" i="2"/>
  <c r="Q403" i="2"/>
  <c r="R403" i="2"/>
  <c r="S403" i="2"/>
  <c r="T403" i="2"/>
  <c r="U403" i="2"/>
  <c r="W403" i="2"/>
  <c r="X403" i="2"/>
  <c r="Y403" i="2"/>
  <c r="AC404" i="2"/>
  <c r="Q404" i="2"/>
  <c r="R404" i="2"/>
  <c r="S404" i="2"/>
  <c r="T404" i="2"/>
  <c r="U404" i="2"/>
  <c r="W404" i="2"/>
  <c r="X404" i="2"/>
  <c r="Y404" i="2"/>
  <c r="AC405" i="2"/>
  <c r="Q405" i="2"/>
  <c r="R405" i="2"/>
  <c r="S405" i="2"/>
  <c r="T405" i="2"/>
  <c r="U405" i="2"/>
  <c r="W405" i="2"/>
  <c r="X405" i="2"/>
  <c r="Y405" i="2"/>
  <c r="AC406" i="2"/>
  <c r="Q406" i="2"/>
  <c r="R406" i="2"/>
  <c r="S406" i="2"/>
  <c r="T406" i="2"/>
  <c r="U406" i="2"/>
  <c r="W406" i="2"/>
  <c r="X406" i="2"/>
  <c r="Y406" i="2"/>
  <c r="AC407" i="2"/>
  <c r="Q407" i="2"/>
  <c r="R407" i="2"/>
  <c r="S407" i="2"/>
  <c r="T407" i="2"/>
  <c r="U407" i="2"/>
  <c r="W407" i="2"/>
  <c r="X407" i="2"/>
  <c r="Y407" i="2"/>
  <c r="AC408" i="2"/>
  <c r="Q408" i="2"/>
  <c r="R408" i="2"/>
  <c r="S408" i="2"/>
  <c r="T408" i="2"/>
  <c r="U408" i="2"/>
  <c r="W408" i="2"/>
  <c r="X408" i="2"/>
  <c r="Y408" i="2"/>
  <c r="AC409" i="2"/>
  <c r="Q409" i="2"/>
  <c r="R409" i="2"/>
  <c r="S409" i="2"/>
  <c r="T409" i="2"/>
  <c r="U409" i="2"/>
  <c r="W409" i="2"/>
  <c r="X409" i="2"/>
  <c r="Y409" i="2"/>
  <c r="AC410" i="2"/>
  <c r="Q410" i="2"/>
  <c r="R410" i="2"/>
  <c r="S410" i="2"/>
  <c r="T410" i="2"/>
  <c r="U410" i="2"/>
  <c r="W410" i="2"/>
  <c r="X410" i="2"/>
  <c r="Y410" i="2"/>
  <c r="AC411" i="2"/>
  <c r="Q411" i="2"/>
  <c r="R411" i="2"/>
  <c r="S411" i="2"/>
  <c r="T411" i="2"/>
  <c r="U411" i="2"/>
  <c r="W411" i="2"/>
  <c r="X411" i="2"/>
  <c r="Y411" i="2"/>
  <c r="AC412" i="2"/>
  <c r="Q412" i="2"/>
  <c r="R412" i="2"/>
  <c r="S412" i="2"/>
  <c r="T412" i="2"/>
  <c r="U412" i="2"/>
  <c r="W412" i="2"/>
  <c r="X412" i="2"/>
  <c r="Y412" i="2"/>
  <c r="AC413" i="2"/>
  <c r="Q413" i="2"/>
  <c r="R413" i="2"/>
  <c r="S413" i="2"/>
  <c r="T413" i="2"/>
  <c r="U413" i="2"/>
  <c r="W413" i="2"/>
  <c r="X413" i="2"/>
  <c r="Y413" i="2"/>
  <c r="AC414" i="2"/>
  <c r="Q414" i="2"/>
  <c r="R414" i="2"/>
  <c r="S414" i="2"/>
  <c r="T414" i="2"/>
  <c r="U414" i="2"/>
  <c r="W414" i="2"/>
  <c r="X414" i="2"/>
  <c r="Y414" i="2"/>
  <c r="AC415" i="2"/>
  <c r="Q415" i="2"/>
  <c r="R415" i="2"/>
  <c r="S415" i="2"/>
  <c r="T415" i="2"/>
  <c r="U415" i="2"/>
  <c r="W415" i="2"/>
  <c r="X415" i="2"/>
  <c r="Y415" i="2"/>
  <c r="AC416" i="2"/>
  <c r="Q416" i="2"/>
  <c r="R416" i="2"/>
  <c r="S416" i="2"/>
  <c r="T416" i="2"/>
  <c r="U416" i="2"/>
  <c r="W416" i="2"/>
  <c r="X416" i="2"/>
  <c r="Y416" i="2"/>
  <c r="AC417" i="2"/>
  <c r="Q417" i="2"/>
  <c r="R417" i="2"/>
  <c r="S417" i="2"/>
  <c r="T417" i="2"/>
  <c r="U417" i="2"/>
  <c r="W417" i="2"/>
  <c r="X417" i="2"/>
  <c r="Y417" i="2"/>
  <c r="AC418" i="2"/>
  <c r="Q418" i="2"/>
  <c r="R418" i="2"/>
  <c r="S418" i="2"/>
  <c r="T418" i="2"/>
  <c r="U418" i="2"/>
  <c r="W418" i="2"/>
  <c r="X418" i="2"/>
  <c r="Y418" i="2"/>
  <c r="AC419" i="2"/>
  <c r="Q419" i="2"/>
  <c r="R419" i="2"/>
  <c r="S419" i="2"/>
  <c r="T419" i="2"/>
  <c r="U419" i="2"/>
  <c r="W419" i="2"/>
  <c r="X419" i="2"/>
  <c r="Y419" i="2"/>
  <c r="AC420" i="2"/>
  <c r="Q420" i="2"/>
  <c r="R420" i="2"/>
  <c r="S420" i="2"/>
  <c r="T420" i="2"/>
  <c r="U420" i="2"/>
  <c r="W420" i="2"/>
  <c r="X420" i="2"/>
  <c r="Y420" i="2"/>
  <c r="AC421" i="2"/>
  <c r="Q421" i="2"/>
  <c r="R421" i="2"/>
  <c r="S421" i="2"/>
  <c r="T421" i="2"/>
  <c r="U421" i="2"/>
  <c r="W421" i="2"/>
  <c r="X421" i="2"/>
  <c r="Y421" i="2"/>
  <c r="AC422" i="2"/>
  <c r="Q422" i="2"/>
  <c r="R422" i="2"/>
  <c r="S422" i="2"/>
  <c r="T422" i="2"/>
  <c r="U422" i="2"/>
  <c r="W422" i="2"/>
  <c r="X422" i="2"/>
  <c r="Y422" i="2"/>
  <c r="AC423" i="2"/>
  <c r="Q423" i="2"/>
  <c r="R423" i="2"/>
  <c r="S423" i="2"/>
  <c r="T423" i="2"/>
  <c r="U423" i="2"/>
  <c r="W423" i="2"/>
  <c r="X423" i="2"/>
  <c r="Y423" i="2"/>
  <c r="AC424" i="2"/>
  <c r="Q424" i="2"/>
  <c r="R424" i="2"/>
  <c r="S424" i="2"/>
  <c r="T424" i="2"/>
  <c r="U424" i="2"/>
  <c r="W424" i="2"/>
  <c r="X424" i="2"/>
  <c r="Y424" i="2"/>
  <c r="AC425" i="2"/>
  <c r="Q425" i="2"/>
  <c r="R425" i="2"/>
  <c r="S425" i="2"/>
  <c r="T425" i="2"/>
  <c r="U425" i="2"/>
  <c r="W425" i="2"/>
  <c r="X425" i="2"/>
  <c r="Y425" i="2"/>
  <c r="AC426" i="2"/>
  <c r="Q426" i="2"/>
  <c r="R426" i="2"/>
  <c r="S426" i="2"/>
  <c r="T426" i="2"/>
  <c r="U426" i="2"/>
  <c r="W426" i="2"/>
  <c r="X426" i="2"/>
  <c r="Y426" i="2"/>
  <c r="AC427" i="2"/>
  <c r="Q427" i="2"/>
  <c r="R427" i="2"/>
  <c r="S427" i="2"/>
  <c r="T427" i="2"/>
  <c r="U427" i="2"/>
  <c r="W427" i="2"/>
  <c r="X427" i="2"/>
  <c r="Y427" i="2"/>
  <c r="AC428" i="2"/>
  <c r="Q428" i="2"/>
  <c r="R428" i="2"/>
  <c r="S428" i="2"/>
  <c r="T428" i="2"/>
  <c r="U428" i="2"/>
  <c r="W428" i="2"/>
  <c r="X428" i="2"/>
  <c r="Y428" i="2"/>
  <c r="AC429" i="2"/>
  <c r="Q429" i="2"/>
  <c r="R429" i="2"/>
  <c r="S429" i="2"/>
  <c r="T429" i="2"/>
  <c r="U429" i="2"/>
  <c r="W429" i="2"/>
  <c r="X429" i="2"/>
  <c r="Y429" i="2"/>
  <c r="AC430" i="2"/>
  <c r="Q430" i="2"/>
  <c r="R430" i="2"/>
  <c r="S430" i="2"/>
  <c r="T430" i="2"/>
  <c r="U430" i="2"/>
  <c r="W430" i="2"/>
  <c r="X430" i="2"/>
  <c r="Y430" i="2"/>
  <c r="AC431" i="2"/>
  <c r="Q431" i="2"/>
  <c r="R431" i="2"/>
  <c r="S431" i="2"/>
  <c r="T431" i="2"/>
  <c r="U431" i="2"/>
  <c r="W431" i="2"/>
  <c r="X431" i="2"/>
  <c r="Y431" i="2"/>
  <c r="AC432" i="2"/>
  <c r="Q432" i="2"/>
  <c r="R432" i="2"/>
  <c r="S432" i="2"/>
  <c r="T432" i="2"/>
  <c r="U432" i="2"/>
  <c r="W432" i="2"/>
  <c r="X432" i="2"/>
  <c r="Y432" i="2"/>
  <c r="AC433" i="2"/>
  <c r="Q433" i="2"/>
  <c r="R433" i="2"/>
  <c r="S433" i="2"/>
  <c r="T433" i="2"/>
  <c r="U433" i="2"/>
  <c r="W433" i="2"/>
  <c r="X433" i="2"/>
  <c r="Y433" i="2"/>
  <c r="AC434" i="2"/>
  <c r="Q434" i="2"/>
  <c r="R434" i="2"/>
  <c r="S434" i="2"/>
  <c r="T434" i="2"/>
  <c r="U434" i="2"/>
  <c r="W434" i="2"/>
  <c r="X434" i="2"/>
  <c r="Y434" i="2"/>
  <c r="AC435" i="2"/>
  <c r="Q435" i="2"/>
  <c r="R435" i="2"/>
  <c r="S435" i="2"/>
  <c r="T435" i="2"/>
  <c r="U435" i="2"/>
  <c r="W435" i="2"/>
  <c r="X435" i="2"/>
  <c r="Y435" i="2"/>
  <c r="AC436" i="2"/>
  <c r="Q436" i="2"/>
  <c r="R436" i="2"/>
  <c r="S436" i="2"/>
  <c r="T436" i="2"/>
  <c r="U436" i="2"/>
  <c r="W436" i="2"/>
  <c r="X436" i="2"/>
  <c r="Y436" i="2"/>
  <c r="AC437" i="2"/>
  <c r="Q437" i="2"/>
  <c r="R437" i="2"/>
  <c r="S437" i="2"/>
  <c r="T437" i="2"/>
  <c r="U437" i="2"/>
  <c r="W437" i="2"/>
  <c r="X437" i="2"/>
  <c r="Y437" i="2"/>
  <c r="AC438" i="2"/>
  <c r="Q438" i="2"/>
  <c r="R438" i="2"/>
  <c r="S438" i="2"/>
  <c r="T438" i="2"/>
  <c r="U438" i="2"/>
  <c r="W438" i="2"/>
  <c r="X438" i="2"/>
  <c r="Y438" i="2"/>
  <c r="AC439" i="2"/>
  <c r="Q439" i="2"/>
  <c r="R439" i="2"/>
  <c r="S439" i="2"/>
  <c r="T439" i="2"/>
  <c r="U439" i="2"/>
  <c r="W439" i="2"/>
  <c r="X439" i="2"/>
  <c r="Y439" i="2"/>
  <c r="AC440" i="2"/>
  <c r="Q440" i="2"/>
  <c r="R440" i="2"/>
  <c r="S440" i="2"/>
  <c r="T440" i="2"/>
  <c r="U440" i="2"/>
  <c r="W440" i="2"/>
  <c r="X440" i="2"/>
  <c r="Y440" i="2"/>
  <c r="AC441" i="2"/>
  <c r="Q441" i="2"/>
  <c r="R441" i="2"/>
  <c r="S441" i="2"/>
  <c r="T441" i="2"/>
  <c r="U441" i="2"/>
  <c r="W441" i="2"/>
  <c r="X441" i="2"/>
  <c r="Y441" i="2"/>
  <c r="AC442" i="2"/>
  <c r="Q442" i="2"/>
  <c r="R442" i="2"/>
  <c r="S442" i="2"/>
  <c r="T442" i="2"/>
  <c r="U442" i="2"/>
  <c r="W442" i="2"/>
  <c r="X442" i="2"/>
  <c r="Y442" i="2"/>
  <c r="AC443" i="2"/>
  <c r="Q443" i="2"/>
  <c r="R443" i="2"/>
  <c r="S443" i="2"/>
  <c r="T443" i="2"/>
  <c r="U443" i="2"/>
  <c r="W443" i="2"/>
  <c r="X443" i="2"/>
  <c r="Y443" i="2"/>
  <c r="AC444" i="2"/>
  <c r="Q444" i="2"/>
  <c r="R444" i="2"/>
  <c r="S444" i="2"/>
  <c r="T444" i="2"/>
  <c r="U444" i="2"/>
  <c r="W444" i="2"/>
  <c r="X444" i="2"/>
  <c r="Y444" i="2"/>
  <c r="AC445" i="2"/>
  <c r="Q445" i="2"/>
  <c r="R445" i="2"/>
  <c r="S445" i="2"/>
  <c r="T445" i="2"/>
  <c r="U445" i="2"/>
  <c r="W445" i="2"/>
  <c r="X445" i="2"/>
  <c r="Y445" i="2"/>
  <c r="AC446" i="2"/>
  <c r="Q446" i="2"/>
  <c r="R446" i="2"/>
  <c r="S446" i="2"/>
  <c r="T446" i="2"/>
  <c r="U446" i="2"/>
  <c r="W446" i="2"/>
  <c r="X446" i="2"/>
  <c r="Y446" i="2"/>
  <c r="AC447" i="2"/>
  <c r="Q447" i="2"/>
  <c r="R447" i="2"/>
  <c r="S447" i="2"/>
  <c r="T447" i="2"/>
  <c r="U447" i="2"/>
  <c r="W447" i="2"/>
  <c r="X447" i="2"/>
  <c r="Y447" i="2"/>
  <c r="AC448" i="2"/>
  <c r="Q448" i="2"/>
  <c r="R448" i="2"/>
  <c r="S448" i="2"/>
  <c r="T448" i="2"/>
  <c r="U448" i="2"/>
  <c r="W448" i="2"/>
  <c r="X448" i="2"/>
  <c r="Y448" i="2"/>
  <c r="AC449" i="2"/>
  <c r="Q449" i="2"/>
  <c r="R449" i="2"/>
  <c r="S449" i="2"/>
  <c r="T449" i="2"/>
  <c r="U449" i="2"/>
  <c r="W449" i="2"/>
  <c r="X449" i="2"/>
  <c r="Y449" i="2"/>
  <c r="AC450" i="2"/>
  <c r="Q450" i="2"/>
  <c r="R450" i="2"/>
  <c r="S450" i="2"/>
  <c r="T450" i="2"/>
  <c r="U450" i="2"/>
  <c r="W450" i="2"/>
  <c r="X450" i="2"/>
  <c r="Y450" i="2"/>
  <c r="AC451" i="2"/>
  <c r="Q451" i="2"/>
  <c r="R451" i="2"/>
  <c r="S451" i="2"/>
  <c r="T451" i="2"/>
  <c r="U451" i="2"/>
  <c r="W451" i="2"/>
  <c r="X451" i="2"/>
  <c r="Y451" i="2"/>
  <c r="AC452" i="2"/>
  <c r="Q452" i="2"/>
  <c r="R452" i="2"/>
  <c r="S452" i="2"/>
  <c r="T452" i="2"/>
  <c r="U452" i="2"/>
  <c r="W452" i="2"/>
  <c r="X452" i="2"/>
  <c r="Y452" i="2"/>
  <c r="AC453" i="2"/>
  <c r="Q453" i="2"/>
  <c r="R453" i="2"/>
  <c r="S453" i="2"/>
  <c r="T453" i="2"/>
  <c r="U453" i="2"/>
  <c r="W453" i="2"/>
  <c r="X453" i="2"/>
  <c r="Y453" i="2"/>
  <c r="AC454" i="2"/>
  <c r="Q454" i="2"/>
  <c r="R454" i="2"/>
  <c r="S454" i="2"/>
  <c r="T454" i="2"/>
  <c r="U454" i="2"/>
  <c r="W454" i="2"/>
  <c r="X454" i="2"/>
  <c r="Y454" i="2"/>
  <c r="AC455" i="2"/>
  <c r="Q455" i="2"/>
  <c r="R455" i="2"/>
  <c r="S455" i="2"/>
  <c r="T455" i="2"/>
  <c r="U455" i="2"/>
  <c r="W455" i="2"/>
  <c r="X455" i="2"/>
  <c r="Y455" i="2"/>
  <c r="AC456" i="2"/>
  <c r="Q456" i="2"/>
  <c r="R456" i="2"/>
  <c r="S456" i="2"/>
  <c r="T456" i="2"/>
  <c r="U456" i="2"/>
  <c r="W456" i="2"/>
  <c r="X456" i="2"/>
  <c r="Y456" i="2"/>
  <c r="AC457" i="2"/>
  <c r="Q457" i="2"/>
  <c r="R457" i="2"/>
  <c r="S457" i="2"/>
  <c r="T457" i="2"/>
  <c r="U457" i="2"/>
  <c r="W457" i="2"/>
  <c r="X457" i="2"/>
  <c r="Y457" i="2"/>
  <c r="AC458" i="2"/>
  <c r="Q458" i="2"/>
  <c r="R458" i="2"/>
  <c r="S458" i="2"/>
  <c r="T458" i="2"/>
  <c r="U458" i="2"/>
  <c r="W458" i="2"/>
  <c r="X458" i="2"/>
  <c r="Y458" i="2"/>
  <c r="AC459" i="2"/>
  <c r="Q459" i="2"/>
  <c r="R459" i="2"/>
  <c r="S459" i="2"/>
  <c r="T459" i="2"/>
  <c r="U459" i="2"/>
  <c r="W459" i="2"/>
  <c r="X459" i="2"/>
  <c r="Y459" i="2"/>
  <c r="AC460" i="2"/>
  <c r="Q460" i="2"/>
  <c r="R460" i="2"/>
  <c r="S460" i="2"/>
  <c r="T460" i="2"/>
  <c r="U460" i="2"/>
  <c r="W460" i="2"/>
  <c r="X460" i="2"/>
  <c r="Y460" i="2"/>
  <c r="AC461" i="2"/>
  <c r="Q461" i="2"/>
  <c r="R461" i="2"/>
  <c r="S461" i="2"/>
  <c r="T461" i="2"/>
  <c r="U461" i="2"/>
  <c r="W461" i="2"/>
  <c r="X461" i="2"/>
  <c r="Y461" i="2"/>
  <c r="AC462" i="2"/>
  <c r="Q462" i="2"/>
  <c r="R462" i="2"/>
  <c r="S462" i="2"/>
  <c r="T462" i="2"/>
  <c r="U462" i="2"/>
  <c r="W462" i="2"/>
  <c r="X462" i="2"/>
  <c r="Y462" i="2"/>
  <c r="AC463" i="2"/>
  <c r="Q463" i="2"/>
  <c r="R463" i="2"/>
  <c r="S463" i="2"/>
  <c r="T463" i="2"/>
  <c r="U463" i="2"/>
  <c r="W463" i="2"/>
  <c r="X463" i="2"/>
  <c r="Y463" i="2"/>
  <c r="AC464" i="2"/>
  <c r="Q464" i="2"/>
  <c r="R464" i="2"/>
  <c r="S464" i="2"/>
  <c r="T464" i="2"/>
  <c r="U464" i="2"/>
  <c r="W464" i="2"/>
  <c r="X464" i="2"/>
  <c r="Y464" i="2"/>
  <c r="AC465" i="2"/>
  <c r="Q465" i="2"/>
  <c r="R465" i="2"/>
  <c r="S465" i="2"/>
  <c r="T465" i="2"/>
  <c r="U465" i="2"/>
  <c r="W465" i="2"/>
  <c r="X465" i="2"/>
  <c r="Y465" i="2"/>
  <c r="AC466" i="2"/>
  <c r="Q466" i="2"/>
  <c r="R466" i="2"/>
  <c r="S466" i="2"/>
  <c r="T466" i="2"/>
  <c r="U466" i="2"/>
  <c r="W466" i="2"/>
  <c r="X466" i="2"/>
  <c r="Y466" i="2"/>
  <c r="AC467" i="2"/>
  <c r="Q467" i="2"/>
  <c r="R467" i="2"/>
  <c r="S467" i="2"/>
  <c r="T467" i="2"/>
  <c r="U467" i="2"/>
  <c r="W467" i="2"/>
  <c r="X467" i="2"/>
  <c r="Y467" i="2"/>
  <c r="AC468" i="2"/>
  <c r="Q468" i="2"/>
  <c r="R468" i="2"/>
  <c r="S468" i="2"/>
  <c r="T468" i="2"/>
  <c r="U468" i="2"/>
  <c r="W468" i="2"/>
  <c r="X468" i="2"/>
  <c r="Y468" i="2"/>
  <c r="AC469" i="2"/>
  <c r="Q469" i="2"/>
  <c r="R469" i="2"/>
  <c r="S469" i="2"/>
  <c r="T469" i="2"/>
  <c r="U469" i="2"/>
  <c r="W469" i="2"/>
  <c r="X469" i="2"/>
  <c r="Y469" i="2"/>
  <c r="AC470" i="2"/>
  <c r="Q470" i="2"/>
  <c r="R470" i="2"/>
  <c r="S470" i="2"/>
  <c r="T470" i="2"/>
  <c r="U470" i="2"/>
  <c r="W470" i="2"/>
  <c r="X470" i="2"/>
  <c r="Y470" i="2"/>
  <c r="AC471" i="2"/>
  <c r="Q471" i="2"/>
  <c r="R471" i="2"/>
  <c r="S471" i="2"/>
  <c r="T471" i="2"/>
  <c r="U471" i="2"/>
  <c r="W471" i="2"/>
  <c r="X471" i="2"/>
  <c r="Y471" i="2"/>
  <c r="AC472" i="2"/>
  <c r="Q472" i="2"/>
  <c r="R472" i="2"/>
  <c r="S472" i="2"/>
  <c r="T472" i="2"/>
  <c r="U472" i="2"/>
  <c r="W472" i="2"/>
  <c r="X472" i="2"/>
  <c r="Y472" i="2"/>
  <c r="AC473" i="2"/>
  <c r="Q473" i="2"/>
  <c r="R473" i="2"/>
  <c r="S473" i="2"/>
  <c r="T473" i="2"/>
  <c r="U473" i="2"/>
  <c r="W473" i="2"/>
  <c r="X473" i="2"/>
  <c r="Y473" i="2"/>
  <c r="AC474" i="2"/>
  <c r="Q474" i="2"/>
  <c r="R474" i="2"/>
  <c r="S474" i="2"/>
  <c r="T474" i="2"/>
  <c r="U474" i="2"/>
  <c r="W474" i="2"/>
  <c r="X474" i="2"/>
  <c r="Y474" i="2"/>
  <c r="AC475" i="2"/>
  <c r="Q475" i="2"/>
  <c r="R475" i="2"/>
  <c r="S475" i="2"/>
  <c r="T475" i="2"/>
  <c r="U475" i="2"/>
  <c r="W475" i="2"/>
  <c r="X475" i="2"/>
  <c r="Y475" i="2"/>
  <c r="AC476" i="2"/>
  <c r="Q476" i="2"/>
  <c r="R476" i="2"/>
  <c r="S476" i="2"/>
  <c r="T476" i="2"/>
  <c r="U476" i="2"/>
  <c r="W476" i="2"/>
  <c r="X476" i="2"/>
  <c r="Y476" i="2"/>
  <c r="AC477" i="2"/>
  <c r="Q477" i="2"/>
  <c r="R477" i="2"/>
  <c r="S477" i="2"/>
  <c r="T477" i="2"/>
  <c r="U477" i="2"/>
  <c r="W477" i="2"/>
  <c r="X477" i="2"/>
  <c r="Y477" i="2"/>
  <c r="AC478" i="2"/>
  <c r="Q478" i="2"/>
  <c r="R478" i="2"/>
  <c r="S478" i="2"/>
  <c r="T478" i="2"/>
  <c r="U478" i="2"/>
  <c r="W478" i="2"/>
  <c r="X478" i="2"/>
  <c r="Y478" i="2"/>
  <c r="AC479" i="2"/>
  <c r="Q479" i="2"/>
  <c r="R479" i="2"/>
  <c r="S479" i="2"/>
  <c r="T479" i="2"/>
  <c r="U479" i="2"/>
  <c r="W479" i="2"/>
  <c r="X479" i="2"/>
  <c r="Y479" i="2"/>
  <c r="AC480" i="2"/>
  <c r="Q480" i="2"/>
  <c r="R480" i="2"/>
  <c r="S480" i="2"/>
  <c r="T480" i="2"/>
  <c r="U480" i="2"/>
  <c r="W480" i="2"/>
  <c r="X480" i="2"/>
  <c r="Y480" i="2"/>
  <c r="AC481" i="2"/>
  <c r="Q481" i="2"/>
  <c r="R481" i="2"/>
  <c r="S481" i="2"/>
  <c r="T481" i="2"/>
  <c r="U481" i="2"/>
  <c r="W481" i="2"/>
  <c r="X481" i="2"/>
  <c r="Y481" i="2"/>
  <c r="AC482" i="2"/>
  <c r="Q482" i="2"/>
  <c r="R482" i="2"/>
  <c r="S482" i="2"/>
  <c r="T482" i="2"/>
  <c r="U482" i="2"/>
  <c r="W482" i="2"/>
  <c r="X482" i="2"/>
  <c r="Y482" i="2"/>
  <c r="AC483" i="2"/>
  <c r="Q483" i="2"/>
  <c r="R483" i="2"/>
  <c r="S483" i="2"/>
  <c r="T483" i="2"/>
  <c r="U483" i="2"/>
  <c r="W483" i="2"/>
  <c r="X483" i="2"/>
  <c r="Y483" i="2"/>
  <c r="AC484" i="2"/>
  <c r="Q484" i="2"/>
  <c r="R484" i="2"/>
  <c r="S484" i="2"/>
  <c r="T484" i="2"/>
  <c r="U484" i="2"/>
  <c r="W484" i="2"/>
  <c r="X484" i="2"/>
  <c r="Y484" i="2"/>
  <c r="AC485" i="2"/>
  <c r="Q485" i="2"/>
  <c r="R485" i="2"/>
  <c r="S485" i="2"/>
  <c r="T485" i="2"/>
  <c r="U485" i="2"/>
  <c r="W485" i="2"/>
  <c r="X485" i="2"/>
  <c r="Y485" i="2"/>
  <c r="AC486" i="2"/>
  <c r="Q486" i="2"/>
  <c r="R486" i="2"/>
  <c r="S486" i="2"/>
  <c r="T486" i="2"/>
  <c r="U486" i="2"/>
  <c r="W486" i="2"/>
  <c r="X486" i="2"/>
  <c r="Y486" i="2"/>
  <c r="AC487" i="2"/>
  <c r="Q487" i="2"/>
  <c r="R487" i="2"/>
  <c r="S487" i="2"/>
  <c r="T487" i="2"/>
  <c r="U487" i="2"/>
  <c r="W487" i="2"/>
  <c r="X487" i="2"/>
  <c r="Y487" i="2"/>
  <c r="AC488" i="2"/>
  <c r="Q488" i="2"/>
  <c r="R488" i="2"/>
  <c r="S488" i="2"/>
  <c r="T488" i="2"/>
  <c r="U488" i="2"/>
  <c r="W488" i="2"/>
  <c r="X488" i="2"/>
  <c r="Y488" i="2"/>
  <c r="AC489" i="2"/>
  <c r="Q489" i="2"/>
  <c r="R489" i="2"/>
  <c r="S489" i="2"/>
  <c r="T489" i="2"/>
  <c r="U489" i="2"/>
  <c r="W489" i="2"/>
  <c r="X489" i="2"/>
  <c r="Y489" i="2"/>
  <c r="AC490" i="2"/>
  <c r="Q490" i="2"/>
  <c r="R490" i="2"/>
  <c r="S490" i="2"/>
  <c r="T490" i="2"/>
  <c r="U490" i="2"/>
  <c r="W490" i="2"/>
  <c r="X490" i="2"/>
  <c r="Y490" i="2"/>
  <c r="AC491" i="2"/>
  <c r="Q491" i="2"/>
  <c r="R491" i="2"/>
  <c r="S491" i="2"/>
  <c r="T491" i="2"/>
  <c r="U491" i="2"/>
  <c r="W491" i="2"/>
  <c r="X491" i="2"/>
  <c r="Y491" i="2"/>
  <c r="AC492" i="2"/>
  <c r="Q492" i="2"/>
  <c r="R492" i="2"/>
  <c r="S492" i="2"/>
  <c r="T492" i="2"/>
  <c r="U492" i="2"/>
  <c r="W492" i="2"/>
  <c r="X492" i="2"/>
  <c r="Y492" i="2"/>
  <c r="AC493" i="2"/>
  <c r="Q493" i="2"/>
  <c r="R493" i="2"/>
  <c r="S493" i="2"/>
  <c r="T493" i="2"/>
  <c r="U493" i="2"/>
  <c r="W493" i="2"/>
  <c r="X493" i="2"/>
  <c r="Y493" i="2"/>
  <c r="AC494" i="2"/>
  <c r="Q494" i="2"/>
  <c r="R494" i="2"/>
  <c r="S494" i="2"/>
  <c r="T494" i="2"/>
  <c r="U494" i="2"/>
  <c r="W494" i="2"/>
  <c r="X494" i="2"/>
  <c r="Y494" i="2"/>
  <c r="AC495" i="2"/>
  <c r="Q495" i="2"/>
  <c r="R495" i="2"/>
  <c r="S495" i="2"/>
  <c r="T495" i="2"/>
  <c r="U495" i="2"/>
  <c r="W495" i="2"/>
  <c r="X495" i="2"/>
  <c r="Y495" i="2"/>
  <c r="AC496" i="2"/>
  <c r="Q496" i="2"/>
  <c r="R496" i="2"/>
  <c r="S496" i="2"/>
  <c r="T496" i="2"/>
  <c r="U496" i="2"/>
  <c r="W496" i="2"/>
  <c r="X496" i="2"/>
  <c r="Y496" i="2"/>
  <c r="AC497" i="2"/>
  <c r="Q497" i="2"/>
  <c r="R497" i="2"/>
  <c r="S497" i="2"/>
  <c r="T497" i="2"/>
  <c r="U497" i="2"/>
  <c r="W497" i="2"/>
  <c r="X497" i="2"/>
  <c r="Y497" i="2"/>
  <c r="AC498" i="2"/>
  <c r="Q498" i="2"/>
  <c r="R498" i="2"/>
  <c r="S498" i="2"/>
  <c r="T498" i="2"/>
  <c r="U498" i="2"/>
  <c r="W498" i="2"/>
  <c r="X498" i="2"/>
  <c r="Y498" i="2"/>
  <c r="AC499" i="2"/>
  <c r="Q499" i="2"/>
  <c r="R499" i="2"/>
  <c r="S499" i="2"/>
  <c r="T499" i="2"/>
  <c r="U499" i="2"/>
  <c r="W499" i="2"/>
  <c r="X499" i="2"/>
  <c r="Y499" i="2"/>
  <c r="AC500" i="2"/>
  <c r="Q500" i="2"/>
  <c r="R500" i="2"/>
  <c r="S500" i="2"/>
  <c r="T500" i="2"/>
  <c r="U500" i="2"/>
  <c r="W500" i="2"/>
  <c r="X500" i="2"/>
  <c r="Y500" i="2"/>
  <c r="AC501" i="2"/>
  <c r="Q501" i="2"/>
  <c r="R501" i="2"/>
  <c r="S501" i="2"/>
  <c r="T501" i="2"/>
  <c r="U501" i="2"/>
  <c r="W501" i="2"/>
  <c r="X501" i="2"/>
  <c r="Y501" i="2"/>
  <c r="AC502" i="2"/>
  <c r="Q502" i="2"/>
  <c r="R502" i="2"/>
  <c r="S502" i="2"/>
  <c r="T502" i="2"/>
  <c r="U502" i="2"/>
  <c r="W502" i="2"/>
  <c r="X502" i="2"/>
  <c r="Y502" i="2"/>
  <c r="AC503" i="2"/>
  <c r="Q503" i="2"/>
  <c r="R503" i="2"/>
  <c r="S503" i="2"/>
  <c r="T503" i="2"/>
  <c r="U503" i="2"/>
  <c r="W503" i="2"/>
  <c r="X503" i="2"/>
  <c r="Y503" i="2"/>
  <c r="AC504" i="2"/>
  <c r="Q504" i="2"/>
  <c r="R504" i="2"/>
  <c r="S504" i="2"/>
  <c r="T504" i="2"/>
  <c r="U504" i="2"/>
  <c r="W504" i="2"/>
  <c r="X504" i="2"/>
  <c r="Y504" i="2"/>
  <c r="AC505" i="2"/>
  <c r="Q505" i="2"/>
  <c r="R505" i="2"/>
  <c r="S505" i="2"/>
  <c r="T505" i="2"/>
  <c r="U505" i="2"/>
  <c r="W505" i="2"/>
  <c r="X505" i="2"/>
  <c r="Y505" i="2"/>
  <c r="AC506" i="2"/>
  <c r="Q506" i="2"/>
  <c r="R506" i="2"/>
  <c r="S506" i="2"/>
  <c r="T506" i="2"/>
  <c r="U506" i="2"/>
  <c r="W506" i="2"/>
  <c r="X506" i="2"/>
  <c r="Y506" i="2"/>
  <c r="AC507" i="2"/>
  <c r="Q507" i="2"/>
  <c r="R507" i="2"/>
  <c r="S507" i="2"/>
  <c r="T507" i="2"/>
  <c r="U507" i="2"/>
  <c r="W507" i="2"/>
  <c r="X507" i="2"/>
  <c r="Y507" i="2"/>
  <c r="AC508" i="2"/>
  <c r="Q508" i="2"/>
  <c r="R508" i="2"/>
  <c r="S508" i="2"/>
  <c r="T508" i="2"/>
  <c r="U508" i="2"/>
  <c r="W508" i="2"/>
  <c r="X508" i="2"/>
  <c r="Y508" i="2"/>
  <c r="AC509" i="2"/>
  <c r="Q509" i="2"/>
  <c r="R509" i="2"/>
  <c r="S509" i="2"/>
  <c r="T509" i="2"/>
  <c r="U509" i="2"/>
  <c r="W509" i="2"/>
  <c r="X509" i="2"/>
  <c r="Y509" i="2"/>
  <c r="AC510" i="2"/>
  <c r="Q510" i="2"/>
  <c r="R510" i="2"/>
  <c r="S510" i="2"/>
  <c r="T510" i="2"/>
  <c r="U510" i="2"/>
  <c r="W510" i="2"/>
  <c r="X510" i="2"/>
  <c r="Y510" i="2"/>
  <c r="AC511" i="2"/>
  <c r="Q511" i="2"/>
  <c r="R511" i="2"/>
  <c r="S511" i="2"/>
  <c r="T511" i="2"/>
  <c r="U511" i="2"/>
  <c r="W511" i="2"/>
  <c r="X511" i="2"/>
  <c r="Y511" i="2"/>
  <c r="AC512" i="2"/>
  <c r="Q512" i="2"/>
  <c r="R512" i="2"/>
  <c r="S512" i="2"/>
  <c r="T512" i="2"/>
  <c r="U512" i="2"/>
  <c r="W512" i="2"/>
  <c r="X512" i="2"/>
  <c r="Y512" i="2"/>
  <c r="AC513" i="2"/>
  <c r="Q513" i="2"/>
  <c r="R513" i="2"/>
  <c r="S513" i="2"/>
  <c r="T513" i="2"/>
  <c r="U513" i="2"/>
  <c r="W513" i="2"/>
  <c r="X513" i="2"/>
  <c r="Y513" i="2"/>
  <c r="AC514" i="2"/>
  <c r="Q514" i="2"/>
  <c r="R514" i="2"/>
  <c r="S514" i="2"/>
  <c r="T514" i="2"/>
  <c r="U514" i="2"/>
  <c r="W514" i="2"/>
  <c r="X514" i="2"/>
  <c r="Y514" i="2"/>
  <c r="AC515" i="2"/>
  <c r="Q515" i="2"/>
  <c r="R515" i="2"/>
  <c r="S515" i="2"/>
  <c r="T515" i="2"/>
  <c r="U515" i="2"/>
  <c r="W515" i="2"/>
  <c r="X515" i="2"/>
  <c r="Y515" i="2"/>
  <c r="AC516" i="2"/>
  <c r="Q516" i="2"/>
  <c r="R516" i="2"/>
  <c r="S516" i="2"/>
  <c r="T516" i="2"/>
  <c r="U516" i="2"/>
  <c r="W516" i="2"/>
  <c r="X516" i="2"/>
  <c r="Y516" i="2"/>
  <c r="AC517" i="2"/>
  <c r="Q517" i="2"/>
  <c r="R517" i="2"/>
  <c r="S517" i="2"/>
  <c r="T517" i="2"/>
  <c r="U517" i="2"/>
  <c r="W517" i="2"/>
  <c r="X517" i="2"/>
  <c r="Y517" i="2"/>
  <c r="AC518" i="2"/>
  <c r="Q518" i="2"/>
  <c r="R518" i="2"/>
  <c r="S518" i="2"/>
  <c r="T518" i="2"/>
  <c r="U518" i="2"/>
  <c r="W518" i="2"/>
  <c r="X518" i="2"/>
  <c r="Y518" i="2"/>
  <c r="AC519" i="2"/>
  <c r="Q519" i="2"/>
  <c r="R519" i="2"/>
  <c r="S519" i="2"/>
  <c r="T519" i="2"/>
  <c r="U519" i="2"/>
  <c r="W519" i="2"/>
  <c r="X519" i="2"/>
  <c r="Y519" i="2"/>
  <c r="AC520" i="2"/>
  <c r="Q520" i="2"/>
  <c r="R520" i="2"/>
  <c r="S520" i="2"/>
  <c r="T520" i="2"/>
  <c r="U520" i="2"/>
  <c r="W520" i="2"/>
  <c r="X520" i="2"/>
  <c r="Y520" i="2"/>
  <c r="AC521" i="2"/>
  <c r="Q521" i="2"/>
  <c r="R521" i="2"/>
  <c r="S521" i="2"/>
  <c r="T521" i="2"/>
  <c r="U521" i="2"/>
  <c r="W521" i="2"/>
  <c r="X521" i="2"/>
  <c r="Y521" i="2"/>
  <c r="AC522" i="2"/>
  <c r="Q522" i="2"/>
  <c r="R522" i="2"/>
  <c r="S522" i="2"/>
  <c r="T522" i="2"/>
  <c r="U522" i="2"/>
  <c r="W522" i="2"/>
  <c r="X522" i="2"/>
  <c r="Y522" i="2"/>
  <c r="AC523" i="2"/>
  <c r="Q523" i="2"/>
  <c r="R523" i="2"/>
  <c r="S523" i="2"/>
  <c r="T523" i="2"/>
  <c r="U523" i="2"/>
  <c r="W523" i="2"/>
  <c r="X523" i="2"/>
  <c r="Y523" i="2"/>
  <c r="AC524" i="2"/>
  <c r="Q524" i="2"/>
  <c r="R524" i="2"/>
  <c r="S524" i="2"/>
  <c r="T524" i="2"/>
  <c r="U524" i="2"/>
  <c r="W524" i="2"/>
  <c r="X524" i="2"/>
  <c r="Y524" i="2"/>
  <c r="AC525" i="2"/>
  <c r="Q525" i="2"/>
  <c r="R525" i="2"/>
  <c r="S525" i="2"/>
  <c r="T525" i="2"/>
  <c r="U525" i="2"/>
  <c r="W525" i="2"/>
  <c r="X525" i="2"/>
  <c r="Y525" i="2"/>
  <c r="AC526" i="2"/>
  <c r="Q526" i="2"/>
  <c r="R526" i="2"/>
  <c r="S526" i="2"/>
  <c r="T526" i="2"/>
  <c r="U526" i="2"/>
  <c r="W526" i="2"/>
  <c r="X526" i="2"/>
  <c r="Y526" i="2"/>
  <c r="AC527" i="2"/>
  <c r="Q527" i="2"/>
  <c r="R527" i="2"/>
  <c r="S527" i="2"/>
  <c r="T527" i="2"/>
  <c r="U527" i="2"/>
  <c r="W527" i="2"/>
  <c r="X527" i="2"/>
  <c r="Y527" i="2"/>
  <c r="AC528" i="2"/>
  <c r="Q528" i="2"/>
  <c r="R528" i="2"/>
  <c r="S528" i="2"/>
  <c r="T528" i="2"/>
  <c r="U528" i="2"/>
  <c r="W528" i="2"/>
  <c r="X528" i="2"/>
  <c r="Y528" i="2"/>
  <c r="AC529" i="2"/>
  <c r="Q529" i="2"/>
  <c r="R529" i="2"/>
  <c r="S529" i="2"/>
  <c r="T529" i="2"/>
  <c r="U529" i="2"/>
  <c r="W529" i="2"/>
  <c r="X529" i="2"/>
  <c r="Y529" i="2"/>
  <c r="AC530" i="2"/>
  <c r="Q530" i="2"/>
  <c r="R530" i="2"/>
  <c r="S530" i="2"/>
  <c r="T530" i="2"/>
  <c r="U530" i="2"/>
  <c r="W530" i="2"/>
  <c r="X530" i="2"/>
  <c r="Y530" i="2"/>
  <c r="AC531" i="2"/>
  <c r="Q531" i="2"/>
  <c r="R531" i="2"/>
  <c r="S531" i="2"/>
  <c r="T531" i="2"/>
  <c r="U531" i="2"/>
  <c r="W531" i="2"/>
  <c r="X531" i="2"/>
  <c r="Y531" i="2"/>
  <c r="AC532" i="2"/>
  <c r="Q532" i="2"/>
  <c r="R532" i="2"/>
  <c r="S532" i="2"/>
  <c r="T532" i="2"/>
  <c r="U532" i="2"/>
  <c r="W532" i="2"/>
  <c r="X532" i="2"/>
  <c r="Y532" i="2"/>
  <c r="AC533" i="2"/>
  <c r="Q533" i="2"/>
  <c r="R533" i="2"/>
  <c r="S533" i="2"/>
  <c r="T533" i="2"/>
  <c r="U533" i="2"/>
  <c r="W533" i="2"/>
  <c r="X533" i="2"/>
  <c r="Y533" i="2"/>
  <c r="AC534" i="2"/>
  <c r="Q534" i="2"/>
  <c r="R534" i="2"/>
  <c r="S534" i="2"/>
  <c r="T534" i="2"/>
  <c r="U534" i="2"/>
  <c r="W534" i="2"/>
  <c r="X534" i="2"/>
  <c r="Y534" i="2"/>
  <c r="AC535" i="2"/>
  <c r="Q535" i="2"/>
  <c r="R535" i="2"/>
  <c r="S535" i="2"/>
  <c r="T535" i="2"/>
  <c r="U535" i="2"/>
  <c r="W535" i="2"/>
  <c r="X535" i="2"/>
  <c r="Y535" i="2"/>
  <c r="AC536" i="2"/>
  <c r="Q536" i="2"/>
  <c r="R536" i="2"/>
  <c r="S536" i="2"/>
  <c r="T536" i="2"/>
  <c r="U536" i="2"/>
  <c r="W536" i="2"/>
  <c r="X536" i="2"/>
  <c r="Y536" i="2"/>
  <c r="AC537" i="2"/>
  <c r="Q537" i="2"/>
  <c r="R537" i="2"/>
  <c r="S537" i="2"/>
  <c r="T537" i="2"/>
  <c r="U537" i="2"/>
  <c r="W537" i="2"/>
  <c r="X537" i="2"/>
  <c r="Y537" i="2"/>
  <c r="AC538" i="2"/>
  <c r="Q538" i="2"/>
  <c r="R538" i="2"/>
  <c r="S538" i="2"/>
  <c r="T538" i="2"/>
  <c r="U538" i="2"/>
  <c r="W538" i="2"/>
  <c r="X538" i="2"/>
  <c r="Y538" i="2"/>
  <c r="AC539" i="2"/>
  <c r="Q539" i="2"/>
  <c r="R539" i="2"/>
  <c r="S539" i="2"/>
  <c r="T539" i="2"/>
  <c r="U539" i="2"/>
  <c r="W539" i="2"/>
  <c r="X539" i="2"/>
  <c r="Y539" i="2"/>
  <c r="AC540" i="2"/>
  <c r="Q540" i="2"/>
  <c r="R540" i="2"/>
  <c r="S540" i="2"/>
  <c r="T540" i="2"/>
  <c r="U540" i="2"/>
  <c r="W540" i="2"/>
  <c r="X540" i="2"/>
  <c r="Y540" i="2"/>
  <c r="AC541" i="2"/>
  <c r="Q541" i="2"/>
  <c r="R541" i="2"/>
  <c r="S541" i="2"/>
  <c r="T541" i="2"/>
  <c r="U541" i="2"/>
  <c r="W541" i="2"/>
  <c r="X541" i="2"/>
  <c r="Y541" i="2"/>
  <c r="AC542" i="2"/>
  <c r="Q542" i="2"/>
  <c r="R542" i="2"/>
  <c r="S542" i="2"/>
  <c r="T542" i="2"/>
  <c r="U542" i="2"/>
  <c r="W542" i="2"/>
  <c r="X542" i="2"/>
  <c r="Y542" i="2"/>
  <c r="AC543" i="2"/>
  <c r="Q543" i="2"/>
  <c r="R543" i="2"/>
  <c r="S543" i="2"/>
  <c r="T543" i="2"/>
  <c r="U543" i="2"/>
  <c r="W543" i="2"/>
  <c r="X543" i="2"/>
  <c r="Y543" i="2"/>
  <c r="AC544" i="2"/>
  <c r="Q544" i="2"/>
  <c r="R544" i="2"/>
  <c r="S544" i="2"/>
  <c r="T544" i="2"/>
  <c r="U544" i="2"/>
  <c r="W544" i="2"/>
  <c r="X544" i="2"/>
  <c r="Y544" i="2"/>
  <c r="AC545" i="2"/>
  <c r="Q545" i="2"/>
  <c r="R545" i="2"/>
  <c r="S545" i="2"/>
  <c r="T545" i="2"/>
  <c r="U545" i="2"/>
  <c r="W545" i="2"/>
  <c r="X545" i="2"/>
  <c r="Y545" i="2"/>
  <c r="AC546" i="2"/>
  <c r="Q546" i="2"/>
  <c r="R546" i="2"/>
  <c r="S546" i="2"/>
  <c r="T546" i="2"/>
  <c r="U546" i="2"/>
  <c r="W546" i="2"/>
  <c r="X546" i="2"/>
  <c r="Y546" i="2"/>
  <c r="AC547" i="2"/>
  <c r="Q547" i="2"/>
  <c r="R547" i="2"/>
  <c r="S547" i="2"/>
  <c r="T547" i="2"/>
  <c r="U547" i="2"/>
  <c r="W547" i="2"/>
  <c r="X547" i="2"/>
  <c r="Y547" i="2"/>
  <c r="AC548" i="2"/>
  <c r="Q548" i="2"/>
  <c r="R548" i="2"/>
  <c r="S548" i="2"/>
  <c r="T548" i="2"/>
  <c r="U548" i="2"/>
  <c r="W548" i="2"/>
  <c r="X548" i="2"/>
  <c r="Y548" i="2"/>
  <c r="AC549" i="2"/>
  <c r="Q549" i="2"/>
  <c r="R549" i="2"/>
  <c r="S549" i="2"/>
  <c r="T549" i="2"/>
  <c r="U549" i="2"/>
  <c r="W549" i="2"/>
  <c r="X549" i="2"/>
  <c r="Y549" i="2"/>
  <c r="AC550" i="2"/>
  <c r="Q550" i="2"/>
  <c r="R550" i="2"/>
  <c r="S550" i="2"/>
  <c r="T550" i="2"/>
  <c r="U550" i="2"/>
  <c r="W550" i="2"/>
  <c r="X550" i="2"/>
  <c r="Y550" i="2"/>
  <c r="AC551" i="2"/>
  <c r="Q551" i="2"/>
  <c r="R551" i="2"/>
  <c r="S551" i="2"/>
  <c r="T551" i="2"/>
  <c r="U551" i="2"/>
  <c r="W551" i="2"/>
  <c r="X551" i="2"/>
  <c r="Y551" i="2"/>
  <c r="AC552" i="2"/>
  <c r="Q552" i="2"/>
  <c r="R552" i="2"/>
  <c r="S552" i="2"/>
  <c r="T552" i="2"/>
  <c r="U552" i="2"/>
  <c r="W552" i="2"/>
  <c r="X552" i="2"/>
  <c r="Y552" i="2"/>
  <c r="AC553" i="2"/>
  <c r="Q553" i="2"/>
  <c r="R553" i="2"/>
  <c r="S553" i="2"/>
  <c r="T553" i="2"/>
  <c r="U553" i="2"/>
  <c r="W553" i="2"/>
  <c r="X553" i="2"/>
  <c r="Y553" i="2"/>
  <c r="AC554" i="2"/>
  <c r="Q554" i="2"/>
  <c r="R554" i="2"/>
  <c r="S554" i="2"/>
  <c r="T554" i="2"/>
  <c r="U554" i="2"/>
  <c r="W554" i="2"/>
  <c r="X554" i="2"/>
  <c r="Y554" i="2"/>
  <c r="AC555" i="2"/>
  <c r="Q555" i="2"/>
  <c r="R555" i="2"/>
  <c r="S555" i="2"/>
  <c r="T555" i="2"/>
  <c r="U555" i="2"/>
  <c r="W555" i="2"/>
  <c r="X555" i="2"/>
  <c r="Y555" i="2"/>
  <c r="AC556" i="2"/>
  <c r="Q556" i="2"/>
  <c r="R556" i="2"/>
  <c r="S556" i="2"/>
  <c r="T556" i="2"/>
  <c r="U556" i="2"/>
  <c r="W556" i="2"/>
  <c r="X556" i="2"/>
  <c r="Y556" i="2"/>
  <c r="AC557" i="2"/>
  <c r="Q557" i="2"/>
  <c r="R557" i="2"/>
  <c r="S557" i="2"/>
  <c r="T557" i="2"/>
  <c r="U557" i="2"/>
  <c r="W557" i="2"/>
  <c r="X557" i="2"/>
  <c r="Y557" i="2"/>
  <c r="AC558" i="2"/>
  <c r="Q558" i="2"/>
  <c r="R558" i="2"/>
  <c r="S558" i="2"/>
  <c r="T558" i="2"/>
  <c r="U558" i="2"/>
  <c r="W558" i="2"/>
  <c r="X558" i="2"/>
  <c r="Y558" i="2"/>
  <c r="AC559" i="2"/>
  <c r="Q559" i="2"/>
  <c r="R559" i="2"/>
  <c r="S559" i="2"/>
  <c r="T559" i="2"/>
  <c r="U559" i="2"/>
  <c r="W559" i="2"/>
  <c r="X559" i="2"/>
  <c r="Y559" i="2"/>
  <c r="AC560" i="2"/>
  <c r="Q560" i="2"/>
  <c r="R560" i="2"/>
  <c r="S560" i="2"/>
  <c r="T560" i="2"/>
  <c r="U560" i="2"/>
  <c r="W560" i="2"/>
  <c r="X560" i="2"/>
  <c r="Y560" i="2"/>
  <c r="AC561" i="2"/>
  <c r="Q561" i="2"/>
  <c r="R561" i="2"/>
  <c r="S561" i="2"/>
  <c r="T561" i="2"/>
  <c r="U561" i="2"/>
  <c r="W561" i="2"/>
  <c r="X561" i="2"/>
  <c r="Y561" i="2"/>
  <c r="AC562" i="2"/>
  <c r="Q562" i="2"/>
  <c r="R562" i="2"/>
  <c r="S562" i="2"/>
  <c r="T562" i="2"/>
  <c r="U562" i="2"/>
  <c r="W562" i="2"/>
  <c r="X562" i="2"/>
  <c r="Y562" i="2"/>
  <c r="AC563" i="2"/>
  <c r="Q563" i="2"/>
  <c r="R563" i="2"/>
  <c r="S563" i="2"/>
  <c r="T563" i="2"/>
  <c r="U563" i="2"/>
  <c r="W563" i="2"/>
  <c r="X563" i="2"/>
  <c r="Y563" i="2"/>
  <c r="AC564" i="2"/>
  <c r="Q564" i="2"/>
  <c r="R564" i="2"/>
  <c r="S564" i="2"/>
  <c r="T564" i="2"/>
  <c r="U564" i="2"/>
  <c r="W564" i="2"/>
  <c r="X564" i="2"/>
  <c r="Y564" i="2"/>
  <c r="AC565" i="2"/>
  <c r="Q565" i="2"/>
  <c r="R565" i="2"/>
  <c r="S565" i="2"/>
  <c r="T565" i="2"/>
  <c r="U565" i="2"/>
  <c r="W565" i="2"/>
  <c r="X565" i="2"/>
  <c r="Y565" i="2"/>
  <c r="AC566" i="2"/>
  <c r="Q566" i="2"/>
  <c r="R566" i="2"/>
  <c r="S566" i="2"/>
  <c r="T566" i="2"/>
  <c r="U566" i="2"/>
  <c r="W566" i="2"/>
  <c r="X566" i="2"/>
  <c r="Y566" i="2"/>
  <c r="AC567" i="2"/>
  <c r="Q567" i="2"/>
  <c r="R567" i="2"/>
  <c r="S567" i="2"/>
  <c r="T567" i="2"/>
  <c r="U567" i="2"/>
  <c r="W567" i="2"/>
  <c r="X567" i="2"/>
  <c r="Y567" i="2"/>
  <c r="AC568" i="2"/>
  <c r="Q568" i="2"/>
  <c r="R568" i="2"/>
  <c r="S568" i="2"/>
  <c r="T568" i="2"/>
  <c r="U568" i="2"/>
  <c r="W568" i="2"/>
  <c r="X568" i="2"/>
  <c r="Y568" i="2"/>
  <c r="AC569" i="2"/>
  <c r="Q569" i="2"/>
  <c r="R569" i="2"/>
  <c r="S569" i="2"/>
  <c r="T569" i="2"/>
  <c r="U569" i="2"/>
  <c r="W569" i="2"/>
  <c r="X569" i="2"/>
  <c r="Y569" i="2"/>
  <c r="AC570" i="2"/>
  <c r="Q570" i="2"/>
  <c r="R570" i="2"/>
  <c r="S570" i="2"/>
  <c r="T570" i="2"/>
  <c r="U570" i="2"/>
  <c r="W570" i="2"/>
  <c r="X570" i="2"/>
  <c r="Y570" i="2"/>
  <c r="AC571" i="2"/>
  <c r="Q571" i="2"/>
  <c r="R571" i="2"/>
  <c r="S571" i="2"/>
  <c r="T571" i="2"/>
  <c r="U571" i="2"/>
  <c r="W571" i="2"/>
  <c r="X571" i="2"/>
  <c r="Y571" i="2"/>
  <c r="AC572" i="2"/>
  <c r="Q572" i="2"/>
  <c r="R572" i="2"/>
  <c r="S572" i="2"/>
  <c r="T572" i="2"/>
  <c r="U572" i="2"/>
  <c r="W572" i="2"/>
  <c r="X572" i="2"/>
  <c r="Y572" i="2"/>
  <c r="AC573" i="2"/>
  <c r="Q573" i="2"/>
  <c r="R573" i="2"/>
  <c r="S573" i="2"/>
  <c r="T573" i="2"/>
  <c r="U573" i="2"/>
  <c r="W573" i="2"/>
  <c r="X573" i="2"/>
  <c r="Y573" i="2"/>
  <c r="AC574" i="2"/>
  <c r="Q574" i="2"/>
  <c r="R574" i="2"/>
  <c r="S574" i="2"/>
  <c r="T574" i="2"/>
  <c r="U574" i="2"/>
  <c r="W574" i="2"/>
  <c r="X574" i="2"/>
  <c r="Y574" i="2"/>
  <c r="AC575" i="2"/>
  <c r="Q575" i="2"/>
  <c r="R575" i="2"/>
  <c r="S575" i="2"/>
  <c r="T575" i="2"/>
  <c r="U575" i="2"/>
  <c r="W575" i="2"/>
  <c r="X575" i="2"/>
  <c r="Y575" i="2"/>
  <c r="AC576" i="2"/>
  <c r="Q576" i="2"/>
  <c r="R576" i="2"/>
  <c r="S576" i="2"/>
  <c r="T576" i="2"/>
  <c r="U576" i="2"/>
  <c r="W576" i="2"/>
  <c r="X576" i="2"/>
  <c r="Y576" i="2"/>
  <c r="AC577" i="2"/>
  <c r="Q577" i="2"/>
  <c r="R577" i="2"/>
  <c r="S577" i="2"/>
  <c r="T577" i="2"/>
  <c r="U577" i="2"/>
  <c r="W577" i="2"/>
  <c r="X577" i="2"/>
  <c r="Y577" i="2"/>
  <c r="AC578" i="2"/>
  <c r="Q578" i="2"/>
  <c r="R578" i="2"/>
  <c r="S578" i="2"/>
  <c r="T578" i="2"/>
  <c r="U578" i="2"/>
  <c r="W578" i="2"/>
  <c r="X578" i="2"/>
  <c r="Y578" i="2"/>
  <c r="AC579" i="2"/>
  <c r="Q579" i="2"/>
  <c r="R579" i="2"/>
  <c r="S579" i="2"/>
  <c r="T579" i="2"/>
  <c r="U579" i="2"/>
  <c r="W579" i="2"/>
  <c r="X579" i="2"/>
  <c r="Y579" i="2"/>
  <c r="AC580" i="2"/>
  <c r="Q580" i="2"/>
  <c r="R580" i="2"/>
  <c r="S580" i="2"/>
  <c r="T580" i="2"/>
  <c r="U580" i="2"/>
  <c r="W580" i="2"/>
  <c r="X580" i="2"/>
  <c r="Y580" i="2"/>
  <c r="AC581" i="2"/>
  <c r="Q581" i="2"/>
  <c r="R581" i="2"/>
  <c r="S581" i="2"/>
  <c r="T581" i="2"/>
  <c r="U581" i="2"/>
  <c r="W581" i="2"/>
  <c r="X581" i="2"/>
  <c r="Y581" i="2"/>
  <c r="AC582" i="2"/>
  <c r="Q582" i="2"/>
  <c r="R582" i="2"/>
  <c r="S582" i="2"/>
  <c r="T582" i="2"/>
  <c r="U582" i="2"/>
  <c r="W582" i="2"/>
  <c r="X582" i="2"/>
  <c r="Y582" i="2"/>
  <c r="AC583" i="2"/>
  <c r="Q583" i="2"/>
  <c r="R583" i="2"/>
  <c r="S583" i="2"/>
  <c r="T583" i="2"/>
  <c r="U583" i="2"/>
  <c r="W583" i="2"/>
  <c r="X583" i="2"/>
  <c r="Y583" i="2"/>
  <c r="AC584" i="2"/>
  <c r="Q584" i="2"/>
  <c r="R584" i="2"/>
  <c r="S584" i="2"/>
  <c r="T584" i="2"/>
  <c r="U584" i="2"/>
  <c r="W584" i="2"/>
  <c r="X584" i="2"/>
  <c r="Y584" i="2"/>
  <c r="AC585" i="2"/>
  <c r="Q585" i="2"/>
  <c r="R585" i="2"/>
  <c r="S585" i="2"/>
  <c r="T585" i="2"/>
  <c r="U585" i="2"/>
  <c r="W585" i="2"/>
  <c r="X585" i="2"/>
  <c r="Y585" i="2"/>
  <c r="AC586" i="2"/>
  <c r="Q586" i="2"/>
  <c r="R586" i="2"/>
  <c r="S586" i="2"/>
  <c r="T586" i="2"/>
  <c r="U586" i="2"/>
  <c r="W586" i="2"/>
  <c r="X586" i="2"/>
  <c r="Y586" i="2"/>
  <c r="AC587" i="2"/>
  <c r="Q587" i="2"/>
  <c r="R587" i="2"/>
  <c r="S587" i="2"/>
  <c r="T587" i="2"/>
  <c r="U587" i="2"/>
  <c r="W587" i="2"/>
  <c r="X587" i="2"/>
  <c r="Y587" i="2"/>
  <c r="AC588" i="2"/>
  <c r="Q588" i="2"/>
  <c r="R588" i="2"/>
  <c r="S588" i="2"/>
  <c r="T588" i="2"/>
  <c r="U588" i="2"/>
  <c r="W588" i="2"/>
  <c r="X588" i="2"/>
  <c r="Y588" i="2"/>
  <c r="AC589" i="2"/>
  <c r="Q589" i="2"/>
  <c r="R589" i="2"/>
  <c r="S589" i="2"/>
  <c r="T589" i="2"/>
  <c r="U589" i="2"/>
  <c r="W589" i="2"/>
  <c r="X589" i="2"/>
  <c r="Y589" i="2"/>
  <c r="AC590" i="2"/>
  <c r="Q590" i="2"/>
  <c r="R590" i="2"/>
  <c r="S590" i="2"/>
  <c r="T590" i="2"/>
  <c r="U590" i="2"/>
  <c r="W590" i="2"/>
  <c r="X590" i="2"/>
  <c r="Y590" i="2"/>
  <c r="AC591" i="2"/>
  <c r="Q591" i="2"/>
  <c r="R591" i="2"/>
  <c r="S591" i="2"/>
  <c r="T591" i="2"/>
  <c r="U591" i="2"/>
  <c r="W591" i="2"/>
  <c r="X591" i="2"/>
  <c r="Y591" i="2"/>
  <c r="AC592" i="2"/>
  <c r="Q592" i="2"/>
  <c r="R592" i="2"/>
  <c r="S592" i="2"/>
  <c r="T592" i="2"/>
  <c r="U592" i="2"/>
  <c r="W592" i="2"/>
  <c r="X592" i="2"/>
  <c r="Y592" i="2"/>
  <c r="AC593" i="2"/>
  <c r="Q593" i="2"/>
  <c r="R593" i="2"/>
  <c r="S593" i="2"/>
  <c r="T593" i="2"/>
  <c r="U593" i="2"/>
  <c r="W593" i="2"/>
  <c r="X593" i="2"/>
  <c r="Y593" i="2"/>
  <c r="AC594" i="2"/>
  <c r="Q594" i="2"/>
  <c r="R594" i="2"/>
  <c r="S594" i="2"/>
  <c r="T594" i="2"/>
  <c r="U594" i="2"/>
  <c r="W594" i="2"/>
  <c r="X594" i="2"/>
  <c r="Y594" i="2"/>
  <c r="AC595" i="2"/>
  <c r="Q595" i="2"/>
  <c r="R595" i="2"/>
  <c r="S595" i="2"/>
  <c r="T595" i="2"/>
  <c r="U595" i="2"/>
  <c r="W595" i="2"/>
  <c r="X595" i="2"/>
  <c r="Y595" i="2"/>
  <c r="AC596" i="2"/>
  <c r="Q596" i="2"/>
  <c r="R596" i="2"/>
  <c r="S596" i="2"/>
  <c r="T596" i="2"/>
  <c r="U596" i="2"/>
  <c r="W596" i="2"/>
  <c r="X596" i="2"/>
  <c r="Y596" i="2"/>
  <c r="AC597" i="2"/>
  <c r="Q597" i="2"/>
  <c r="R597" i="2"/>
  <c r="S597" i="2"/>
  <c r="T597" i="2"/>
  <c r="U597" i="2"/>
  <c r="W597" i="2"/>
  <c r="X597" i="2"/>
  <c r="Y597" i="2"/>
  <c r="AC598" i="2"/>
  <c r="Q598" i="2"/>
  <c r="R598" i="2"/>
  <c r="S598" i="2"/>
  <c r="T598" i="2"/>
  <c r="U598" i="2"/>
  <c r="W598" i="2"/>
  <c r="X598" i="2"/>
  <c r="Y598" i="2"/>
  <c r="AC599" i="2"/>
  <c r="Q599" i="2"/>
  <c r="R599" i="2"/>
  <c r="S599" i="2"/>
  <c r="T599" i="2"/>
  <c r="U599" i="2"/>
  <c r="W599" i="2"/>
  <c r="X599" i="2"/>
  <c r="Y599" i="2"/>
  <c r="AC600" i="2"/>
  <c r="Q600" i="2"/>
  <c r="R600" i="2"/>
  <c r="S600" i="2"/>
  <c r="T600" i="2"/>
  <c r="U600" i="2"/>
  <c r="W600" i="2"/>
  <c r="X600" i="2"/>
  <c r="Y600" i="2"/>
  <c r="AC601" i="2"/>
  <c r="Q601" i="2"/>
  <c r="R601" i="2"/>
  <c r="S601" i="2"/>
  <c r="T601" i="2"/>
  <c r="U601" i="2"/>
  <c r="W601" i="2"/>
  <c r="X601" i="2"/>
  <c r="Y601" i="2"/>
  <c r="AC602" i="2"/>
  <c r="Q602" i="2"/>
  <c r="R602" i="2"/>
  <c r="S602" i="2"/>
  <c r="T602" i="2"/>
  <c r="U602" i="2"/>
  <c r="W602" i="2"/>
  <c r="X602" i="2"/>
  <c r="Y602" i="2"/>
  <c r="AC603" i="2"/>
  <c r="Q603" i="2"/>
  <c r="R603" i="2"/>
  <c r="S603" i="2"/>
  <c r="T603" i="2"/>
  <c r="U603" i="2"/>
  <c r="W603" i="2"/>
  <c r="X603" i="2"/>
  <c r="Y603" i="2"/>
  <c r="AC604" i="2"/>
  <c r="Q604" i="2"/>
  <c r="R604" i="2"/>
  <c r="S604" i="2"/>
  <c r="T604" i="2"/>
  <c r="U604" i="2"/>
  <c r="W604" i="2"/>
  <c r="X604" i="2"/>
  <c r="Y604" i="2"/>
  <c r="AC605" i="2"/>
  <c r="Q605" i="2"/>
  <c r="R605" i="2"/>
  <c r="S605" i="2"/>
  <c r="T605" i="2"/>
  <c r="U605" i="2"/>
  <c r="W605" i="2"/>
  <c r="X605" i="2"/>
  <c r="Y605" i="2"/>
  <c r="AC606" i="2"/>
  <c r="Q606" i="2"/>
  <c r="R606" i="2"/>
  <c r="S606" i="2"/>
  <c r="T606" i="2"/>
  <c r="U606" i="2"/>
  <c r="W606" i="2"/>
  <c r="X606" i="2"/>
  <c r="Y606" i="2"/>
  <c r="AC607" i="2"/>
  <c r="Q607" i="2"/>
  <c r="R607" i="2"/>
  <c r="S607" i="2"/>
  <c r="T607" i="2"/>
  <c r="U607" i="2"/>
  <c r="W607" i="2"/>
  <c r="X607" i="2"/>
  <c r="Y607" i="2"/>
  <c r="AC608" i="2"/>
  <c r="Q608" i="2"/>
  <c r="R608" i="2"/>
  <c r="S608" i="2"/>
  <c r="T608" i="2"/>
  <c r="U608" i="2"/>
  <c r="W608" i="2"/>
  <c r="X608" i="2"/>
  <c r="Y608" i="2"/>
  <c r="AC609" i="2"/>
  <c r="Q609" i="2"/>
  <c r="R609" i="2"/>
  <c r="S609" i="2"/>
  <c r="T609" i="2"/>
  <c r="U609" i="2"/>
  <c r="W609" i="2"/>
  <c r="X609" i="2"/>
  <c r="Y609" i="2"/>
  <c r="AC610" i="2"/>
  <c r="Q610" i="2"/>
  <c r="R610" i="2"/>
  <c r="S610" i="2"/>
  <c r="T610" i="2"/>
  <c r="U610" i="2"/>
  <c r="W610" i="2"/>
  <c r="X610" i="2"/>
  <c r="Y610" i="2"/>
  <c r="AC611" i="2"/>
  <c r="Q611" i="2"/>
  <c r="R611" i="2"/>
  <c r="S611" i="2"/>
  <c r="T611" i="2"/>
  <c r="U611" i="2"/>
  <c r="W611" i="2"/>
  <c r="X611" i="2"/>
  <c r="Y611" i="2"/>
  <c r="AC612" i="2"/>
  <c r="Q612" i="2"/>
  <c r="R612" i="2"/>
  <c r="S612" i="2"/>
  <c r="T612" i="2"/>
  <c r="U612" i="2"/>
  <c r="W612" i="2"/>
  <c r="X612" i="2"/>
  <c r="Y612" i="2"/>
  <c r="AC613" i="2"/>
  <c r="Q613" i="2"/>
  <c r="R613" i="2"/>
  <c r="S613" i="2"/>
  <c r="T613" i="2"/>
  <c r="U613" i="2"/>
  <c r="W613" i="2"/>
  <c r="X613" i="2"/>
  <c r="Y613" i="2"/>
  <c r="AC614" i="2"/>
  <c r="Q614" i="2"/>
  <c r="R614" i="2"/>
  <c r="S614" i="2"/>
  <c r="T614" i="2"/>
  <c r="U614" i="2"/>
  <c r="W614" i="2"/>
  <c r="X614" i="2"/>
  <c r="Y614" i="2"/>
  <c r="AC615" i="2"/>
  <c r="Q615" i="2"/>
  <c r="R615" i="2"/>
  <c r="S615" i="2"/>
  <c r="T615" i="2"/>
  <c r="U615" i="2"/>
  <c r="W615" i="2"/>
  <c r="X615" i="2"/>
  <c r="Y615" i="2"/>
  <c r="AC616" i="2"/>
  <c r="Q616" i="2"/>
  <c r="R616" i="2"/>
  <c r="S616" i="2"/>
  <c r="T616" i="2"/>
  <c r="U616" i="2"/>
  <c r="W616" i="2"/>
  <c r="X616" i="2"/>
  <c r="Y616" i="2"/>
  <c r="AC617" i="2"/>
  <c r="Q617" i="2"/>
  <c r="R617" i="2"/>
  <c r="S617" i="2"/>
  <c r="T617" i="2"/>
  <c r="U617" i="2"/>
  <c r="W617" i="2"/>
  <c r="X617" i="2"/>
  <c r="Y617" i="2"/>
  <c r="AC618" i="2"/>
  <c r="Q618" i="2"/>
  <c r="R618" i="2"/>
  <c r="S618" i="2"/>
  <c r="T618" i="2"/>
  <c r="U618" i="2"/>
  <c r="W618" i="2"/>
  <c r="X618" i="2"/>
  <c r="Y618" i="2"/>
  <c r="AC619" i="2"/>
  <c r="Q619" i="2"/>
  <c r="R619" i="2"/>
  <c r="S619" i="2"/>
  <c r="T619" i="2"/>
  <c r="U619" i="2"/>
  <c r="W619" i="2"/>
  <c r="X619" i="2"/>
  <c r="Y619" i="2"/>
  <c r="AC620" i="2"/>
  <c r="Q620" i="2"/>
  <c r="R620" i="2"/>
  <c r="S620" i="2"/>
  <c r="T620" i="2"/>
  <c r="U620" i="2"/>
  <c r="W620" i="2"/>
  <c r="X620" i="2"/>
  <c r="Y620" i="2"/>
  <c r="AC621" i="2"/>
  <c r="Q621" i="2"/>
  <c r="R621" i="2"/>
  <c r="S621" i="2"/>
  <c r="T621" i="2"/>
  <c r="U621" i="2"/>
  <c r="W621" i="2"/>
  <c r="X621" i="2"/>
  <c r="Y621" i="2"/>
  <c r="AC622" i="2"/>
  <c r="Q622" i="2"/>
  <c r="R622" i="2"/>
  <c r="S622" i="2"/>
  <c r="T622" i="2"/>
  <c r="U622" i="2"/>
  <c r="W622" i="2"/>
  <c r="X622" i="2"/>
  <c r="Y622" i="2"/>
  <c r="AC623" i="2"/>
  <c r="Q623" i="2"/>
  <c r="R623" i="2"/>
  <c r="S623" i="2"/>
  <c r="T623" i="2"/>
  <c r="U623" i="2"/>
  <c r="W623" i="2"/>
  <c r="X623" i="2"/>
  <c r="Y623" i="2"/>
  <c r="AC624" i="2"/>
  <c r="Q624" i="2"/>
  <c r="R624" i="2"/>
  <c r="S624" i="2"/>
  <c r="T624" i="2"/>
  <c r="U624" i="2"/>
  <c r="W624" i="2"/>
  <c r="X624" i="2"/>
  <c r="Y624" i="2"/>
  <c r="AC625" i="2"/>
  <c r="Q625" i="2"/>
  <c r="R625" i="2"/>
  <c r="S625" i="2"/>
  <c r="T625" i="2"/>
  <c r="U625" i="2"/>
  <c r="W625" i="2"/>
  <c r="X625" i="2"/>
  <c r="Y625" i="2"/>
  <c r="AC626" i="2"/>
  <c r="Q626" i="2"/>
  <c r="R626" i="2"/>
  <c r="S626" i="2"/>
  <c r="T626" i="2"/>
  <c r="U626" i="2"/>
  <c r="W626" i="2"/>
  <c r="X626" i="2"/>
  <c r="Y626" i="2"/>
  <c r="AC627" i="2"/>
  <c r="Q627" i="2"/>
  <c r="R627" i="2"/>
  <c r="S627" i="2"/>
  <c r="T627" i="2"/>
  <c r="U627" i="2"/>
  <c r="W627" i="2"/>
  <c r="X627" i="2"/>
  <c r="Y627" i="2"/>
  <c r="AC628" i="2"/>
  <c r="Q628" i="2"/>
  <c r="R628" i="2"/>
  <c r="S628" i="2"/>
  <c r="T628" i="2"/>
  <c r="U628" i="2"/>
  <c r="W628" i="2"/>
  <c r="X628" i="2"/>
  <c r="Y628" i="2"/>
  <c r="AC629" i="2"/>
  <c r="Q629" i="2"/>
  <c r="R629" i="2"/>
  <c r="S629" i="2"/>
  <c r="T629" i="2"/>
  <c r="U629" i="2"/>
  <c r="W629" i="2"/>
  <c r="X629" i="2"/>
  <c r="Y629" i="2"/>
  <c r="AC630" i="2"/>
  <c r="Q630" i="2"/>
  <c r="R630" i="2"/>
  <c r="S630" i="2"/>
  <c r="T630" i="2"/>
  <c r="U630" i="2"/>
  <c r="W630" i="2"/>
  <c r="X630" i="2"/>
  <c r="Y630" i="2"/>
  <c r="AC631" i="2"/>
  <c r="Q631" i="2"/>
  <c r="R631" i="2"/>
  <c r="S631" i="2"/>
  <c r="T631" i="2"/>
  <c r="U631" i="2"/>
  <c r="W631" i="2"/>
  <c r="X631" i="2"/>
  <c r="Y631" i="2"/>
  <c r="AC632" i="2"/>
  <c r="Q632" i="2"/>
  <c r="R632" i="2"/>
  <c r="S632" i="2"/>
  <c r="T632" i="2"/>
  <c r="U632" i="2"/>
  <c r="W632" i="2"/>
  <c r="X632" i="2"/>
  <c r="Y632" i="2"/>
  <c r="AC633" i="2"/>
  <c r="Q633" i="2"/>
  <c r="R633" i="2"/>
  <c r="S633" i="2"/>
  <c r="T633" i="2"/>
  <c r="U633" i="2"/>
  <c r="W633" i="2"/>
  <c r="X633" i="2"/>
  <c r="Y633" i="2"/>
  <c r="AC634" i="2"/>
  <c r="Q634" i="2"/>
  <c r="R634" i="2"/>
  <c r="S634" i="2"/>
  <c r="T634" i="2"/>
  <c r="U634" i="2"/>
  <c r="W634" i="2"/>
  <c r="X634" i="2"/>
  <c r="Y634" i="2"/>
  <c r="AC635" i="2"/>
  <c r="Q635" i="2"/>
  <c r="R635" i="2"/>
  <c r="S635" i="2"/>
  <c r="T635" i="2"/>
  <c r="U635" i="2"/>
  <c r="W635" i="2"/>
  <c r="X635" i="2"/>
  <c r="Y635" i="2"/>
  <c r="AC636" i="2"/>
  <c r="Q636" i="2"/>
  <c r="R636" i="2"/>
  <c r="S636" i="2"/>
  <c r="T636" i="2"/>
  <c r="U636" i="2"/>
  <c r="W636" i="2"/>
  <c r="X636" i="2"/>
  <c r="Y636" i="2"/>
  <c r="AC637" i="2"/>
  <c r="Q637" i="2"/>
  <c r="R637" i="2"/>
  <c r="S637" i="2"/>
  <c r="T637" i="2"/>
  <c r="U637" i="2"/>
  <c r="W637" i="2"/>
  <c r="X637" i="2"/>
  <c r="Y637" i="2"/>
  <c r="AC638" i="2"/>
  <c r="Q638" i="2"/>
  <c r="R638" i="2"/>
  <c r="S638" i="2"/>
  <c r="T638" i="2"/>
  <c r="U638" i="2"/>
  <c r="W638" i="2"/>
  <c r="X638" i="2"/>
  <c r="Y638" i="2"/>
  <c r="AC639" i="2"/>
  <c r="Q639" i="2"/>
  <c r="R639" i="2"/>
  <c r="S639" i="2"/>
  <c r="T639" i="2"/>
  <c r="U639" i="2"/>
  <c r="W639" i="2"/>
  <c r="X639" i="2"/>
  <c r="Y639" i="2"/>
  <c r="AC640" i="2"/>
  <c r="Q640" i="2"/>
  <c r="R640" i="2"/>
  <c r="S640" i="2"/>
  <c r="T640" i="2"/>
  <c r="U640" i="2"/>
  <c r="W640" i="2"/>
  <c r="X640" i="2"/>
  <c r="Y640" i="2"/>
  <c r="AC641" i="2"/>
  <c r="Q641" i="2"/>
  <c r="R641" i="2"/>
  <c r="S641" i="2"/>
  <c r="T641" i="2"/>
  <c r="U641" i="2"/>
  <c r="W641" i="2"/>
  <c r="X641" i="2"/>
  <c r="Y641" i="2"/>
  <c r="AC642" i="2"/>
  <c r="Q642" i="2"/>
  <c r="R642" i="2"/>
  <c r="S642" i="2"/>
  <c r="T642" i="2"/>
  <c r="U642" i="2"/>
  <c r="W642" i="2"/>
  <c r="X642" i="2"/>
  <c r="Y642" i="2"/>
  <c r="AC643" i="2"/>
  <c r="Q643" i="2"/>
  <c r="R643" i="2"/>
  <c r="S643" i="2"/>
  <c r="T643" i="2"/>
  <c r="U643" i="2"/>
  <c r="W643" i="2"/>
  <c r="X643" i="2"/>
  <c r="Y643" i="2"/>
  <c r="AC644" i="2"/>
  <c r="Q644" i="2"/>
  <c r="R644" i="2"/>
  <c r="S644" i="2"/>
  <c r="T644" i="2"/>
  <c r="U644" i="2"/>
  <c r="W644" i="2"/>
  <c r="X644" i="2"/>
  <c r="Y644" i="2"/>
  <c r="AC645" i="2"/>
  <c r="Q645" i="2"/>
  <c r="R645" i="2"/>
  <c r="S645" i="2"/>
  <c r="T645" i="2"/>
  <c r="U645" i="2"/>
  <c r="W645" i="2"/>
  <c r="X645" i="2"/>
  <c r="Y645" i="2"/>
  <c r="AC646" i="2"/>
  <c r="Q646" i="2"/>
  <c r="R646" i="2"/>
  <c r="S646" i="2"/>
  <c r="T646" i="2"/>
  <c r="U646" i="2"/>
  <c r="W646" i="2"/>
  <c r="X646" i="2"/>
  <c r="Y646" i="2"/>
  <c r="AC647" i="2"/>
  <c r="Q647" i="2"/>
  <c r="R647" i="2"/>
  <c r="S647" i="2"/>
  <c r="T647" i="2"/>
  <c r="U647" i="2"/>
  <c r="W647" i="2"/>
  <c r="X647" i="2"/>
  <c r="Y647" i="2"/>
  <c r="AC648" i="2"/>
  <c r="Q648" i="2"/>
  <c r="R648" i="2"/>
  <c r="S648" i="2"/>
  <c r="T648" i="2"/>
  <c r="U648" i="2"/>
  <c r="W648" i="2"/>
  <c r="X648" i="2"/>
  <c r="Y648" i="2"/>
  <c r="AC649" i="2"/>
  <c r="Q649" i="2"/>
  <c r="R649" i="2"/>
  <c r="S649" i="2"/>
  <c r="T649" i="2"/>
  <c r="U649" i="2"/>
  <c r="W649" i="2"/>
  <c r="X649" i="2"/>
  <c r="Y649" i="2"/>
  <c r="AC650" i="2"/>
  <c r="Q650" i="2"/>
  <c r="R650" i="2"/>
  <c r="S650" i="2"/>
  <c r="T650" i="2"/>
  <c r="U650" i="2"/>
  <c r="W650" i="2"/>
  <c r="X650" i="2"/>
  <c r="Y650" i="2"/>
  <c r="AC651" i="2"/>
  <c r="Q651" i="2"/>
  <c r="R651" i="2"/>
  <c r="S651" i="2"/>
  <c r="T651" i="2"/>
  <c r="U651" i="2"/>
  <c r="W651" i="2"/>
  <c r="X651" i="2"/>
  <c r="Y651" i="2"/>
  <c r="AC652" i="2"/>
  <c r="Q652" i="2"/>
  <c r="R652" i="2"/>
  <c r="S652" i="2"/>
  <c r="T652" i="2"/>
  <c r="U652" i="2"/>
  <c r="W652" i="2"/>
  <c r="X652" i="2"/>
  <c r="Y652" i="2"/>
  <c r="AC653" i="2"/>
  <c r="Q653" i="2"/>
  <c r="R653" i="2"/>
  <c r="S653" i="2"/>
  <c r="T653" i="2"/>
  <c r="U653" i="2"/>
  <c r="W653" i="2"/>
  <c r="X653" i="2"/>
  <c r="Y653" i="2"/>
  <c r="AC654" i="2"/>
  <c r="Q654" i="2"/>
  <c r="R654" i="2"/>
  <c r="S654" i="2"/>
  <c r="T654" i="2"/>
  <c r="U654" i="2"/>
  <c r="W654" i="2"/>
  <c r="X654" i="2"/>
  <c r="Y654" i="2"/>
  <c r="AC655" i="2"/>
  <c r="Q655" i="2"/>
  <c r="R655" i="2"/>
  <c r="S655" i="2"/>
  <c r="T655" i="2"/>
  <c r="U655" i="2"/>
  <c r="W655" i="2"/>
  <c r="X655" i="2"/>
  <c r="Y655" i="2"/>
  <c r="AC656" i="2"/>
  <c r="Q656" i="2"/>
  <c r="R656" i="2"/>
  <c r="S656" i="2"/>
  <c r="T656" i="2"/>
  <c r="U656" i="2"/>
  <c r="W656" i="2"/>
  <c r="X656" i="2"/>
  <c r="Y656" i="2"/>
  <c r="AC657" i="2"/>
  <c r="Q657" i="2"/>
  <c r="R657" i="2"/>
  <c r="S657" i="2"/>
  <c r="T657" i="2"/>
  <c r="U657" i="2"/>
  <c r="W657" i="2"/>
  <c r="X657" i="2"/>
  <c r="Y657" i="2"/>
  <c r="AC658" i="2"/>
  <c r="Q658" i="2"/>
  <c r="R658" i="2"/>
  <c r="S658" i="2"/>
  <c r="T658" i="2"/>
  <c r="U658" i="2"/>
  <c r="W658" i="2"/>
  <c r="X658" i="2"/>
  <c r="Y658" i="2"/>
  <c r="AC659" i="2"/>
  <c r="Q659" i="2"/>
  <c r="R659" i="2"/>
  <c r="S659" i="2"/>
  <c r="T659" i="2"/>
  <c r="U659" i="2"/>
  <c r="W659" i="2"/>
  <c r="X659" i="2"/>
  <c r="Y659" i="2"/>
  <c r="AC660" i="2"/>
  <c r="Q660" i="2"/>
  <c r="R660" i="2"/>
  <c r="S660" i="2"/>
  <c r="T660" i="2"/>
  <c r="U660" i="2"/>
  <c r="W660" i="2"/>
  <c r="X660" i="2"/>
  <c r="Y660" i="2"/>
  <c r="AC661" i="2"/>
  <c r="Q661" i="2"/>
  <c r="R661" i="2"/>
  <c r="S661" i="2"/>
  <c r="T661" i="2"/>
  <c r="U661" i="2"/>
  <c r="W661" i="2"/>
  <c r="X661" i="2"/>
  <c r="Y661" i="2"/>
  <c r="AC662" i="2"/>
  <c r="Q662" i="2"/>
  <c r="R662" i="2"/>
  <c r="S662" i="2"/>
  <c r="T662" i="2"/>
  <c r="U662" i="2"/>
  <c r="W662" i="2"/>
  <c r="X662" i="2"/>
  <c r="Y662" i="2"/>
  <c r="AC663" i="2"/>
  <c r="Q663" i="2"/>
  <c r="R663" i="2"/>
  <c r="S663" i="2"/>
  <c r="T663" i="2"/>
  <c r="U663" i="2"/>
  <c r="W663" i="2"/>
  <c r="X663" i="2"/>
  <c r="Y663" i="2"/>
  <c r="AC664" i="2"/>
  <c r="Q664" i="2"/>
  <c r="R664" i="2"/>
  <c r="S664" i="2"/>
  <c r="T664" i="2"/>
  <c r="U664" i="2"/>
  <c r="W664" i="2"/>
  <c r="X664" i="2"/>
  <c r="Y664" i="2"/>
  <c r="AC665" i="2"/>
  <c r="Q665" i="2"/>
  <c r="R665" i="2"/>
  <c r="S665" i="2"/>
  <c r="T665" i="2"/>
  <c r="U665" i="2"/>
  <c r="W665" i="2"/>
  <c r="X665" i="2"/>
  <c r="Y665" i="2"/>
  <c r="AC666" i="2"/>
  <c r="Q666" i="2"/>
  <c r="R666" i="2"/>
  <c r="S666" i="2"/>
  <c r="T666" i="2"/>
  <c r="U666" i="2"/>
  <c r="W666" i="2"/>
  <c r="X666" i="2"/>
  <c r="Y666" i="2"/>
  <c r="AC667" i="2"/>
  <c r="Q667" i="2"/>
  <c r="R667" i="2"/>
  <c r="S667" i="2"/>
  <c r="T667" i="2"/>
  <c r="U667" i="2"/>
  <c r="W667" i="2"/>
  <c r="X667" i="2"/>
  <c r="Y667" i="2"/>
  <c r="AC668" i="2"/>
  <c r="Q668" i="2"/>
  <c r="R668" i="2"/>
  <c r="S668" i="2"/>
  <c r="T668" i="2"/>
  <c r="U668" i="2"/>
  <c r="W668" i="2"/>
  <c r="X668" i="2"/>
  <c r="Y668" i="2"/>
  <c r="AC669" i="2"/>
  <c r="Q669" i="2"/>
  <c r="R669" i="2"/>
  <c r="S669" i="2"/>
  <c r="T669" i="2"/>
  <c r="U669" i="2"/>
  <c r="W669" i="2"/>
  <c r="X669" i="2"/>
  <c r="Y669" i="2"/>
  <c r="AC670" i="2"/>
  <c r="Q670" i="2"/>
  <c r="R670" i="2"/>
  <c r="S670" i="2"/>
  <c r="T670" i="2"/>
  <c r="U670" i="2"/>
  <c r="W670" i="2"/>
  <c r="X670" i="2"/>
  <c r="Y670" i="2"/>
  <c r="AC671" i="2"/>
  <c r="Q671" i="2"/>
  <c r="R671" i="2"/>
  <c r="S671" i="2"/>
  <c r="T671" i="2"/>
  <c r="U671" i="2"/>
  <c r="W671" i="2"/>
  <c r="X671" i="2"/>
  <c r="Y671" i="2"/>
  <c r="AC672" i="2"/>
  <c r="Q672" i="2"/>
  <c r="R672" i="2"/>
  <c r="S672" i="2"/>
  <c r="T672" i="2"/>
  <c r="U672" i="2"/>
  <c r="W672" i="2"/>
  <c r="X672" i="2"/>
  <c r="Y672" i="2"/>
  <c r="AC673" i="2"/>
  <c r="Q673" i="2"/>
  <c r="R673" i="2"/>
  <c r="S673" i="2"/>
  <c r="T673" i="2"/>
  <c r="U673" i="2"/>
  <c r="W673" i="2"/>
  <c r="X673" i="2"/>
  <c r="Y673" i="2"/>
  <c r="AC674" i="2"/>
  <c r="Q674" i="2"/>
  <c r="R674" i="2"/>
  <c r="S674" i="2"/>
  <c r="T674" i="2"/>
  <c r="U674" i="2"/>
  <c r="W674" i="2"/>
  <c r="X674" i="2"/>
  <c r="Y674" i="2"/>
  <c r="AC675" i="2"/>
  <c r="Q675" i="2"/>
  <c r="R675" i="2"/>
  <c r="S675" i="2"/>
  <c r="T675" i="2"/>
  <c r="U675" i="2"/>
  <c r="W675" i="2"/>
  <c r="X675" i="2"/>
  <c r="Y675" i="2"/>
  <c r="AC676" i="2"/>
  <c r="Q676" i="2"/>
  <c r="R676" i="2"/>
  <c r="S676" i="2"/>
  <c r="T676" i="2"/>
  <c r="U676" i="2"/>
  <c r="W676" i="2"/>
  <c r="X676" i="2"/>
  <c r="Y676" i="2"/>
  <c r="AC677" i="2"/>
  <c r="Q677" i="2"/>
  <c r="R677" i="2"/>
  <c r="S677" i="2"/>
  <c r="T677" i="2"/>
  <c r="U677" i="2"/>
  <c r="W677" i="2"/>
  <c r="X677" i="2"/>
  <c r="Y677" i="2"/>
  <c r="AC678" i="2"/>
  <c r="Q678" i="2"/>
  <c r="R678" i="2"/>
  <c r="S678" i="2"/>
  <c r="T678" i="2"/>
  <c r="U678" i="2"/>
  <c r="W678" i="2"/>
  <c r="X678" i="2"/>
  <c r="Y678" i="2"/>
  <c r="AC679" i="2"/>
  <c r="Q679" i="2"/>
  <c r="R679" i="2"/>
  <c r="S679" i="2"/>
  <c r="T679" i="2"/>
  <c r="U679" i="2"/>
  <c r="W679" i="2"/>
  <c r="X679" i="2"/>
  <c r="Y679" i="2"/>
  <c r="AC680" i="2"/>
  <c r="Q680" i="2"/>
  <c r="R680" i="2"/>
  <c r="S680" i="2"/>
  <c r="T680" i="2"/>
  <c r="U680" i="2"/>
  <c r="W680" i="2"/>
  <c r="X680" i="2"/>
  <c r="Y680" i="2"/>
  <c r="AC681" i="2"/>
  <c r="Q681" i="2"/>
  <c r="R681" i="2"/>
  <c r="S681" i="2"/>
  <c r="T681" i="2"/>
  <c r="U681" i="2"/>
  <c r="W681" i="2"/>
  <c r="X681" i="2"/>
  <c r="Y681" i="2"/>
  <c r="AC682" i="2"/>
  <c r="Q682" i="2"/>
  <c r="R682" i="2"/>
  <c r="S682" i="2"/>
  <c r="T682" i="2"/>
  <c r="U682" i="2"/>
  <c r="W682" i="2"/>
  <c r="X682" i="2"/>
  <c r="Y682" i="2"/>
  <c r="AC683" i="2"/>
  <c r="Q683" i="2"/>
  <c r="R683" i="2"/>
  <c r="S683" i="2"/>
  <c r="T683" i="2"/>
  <c r="U683" i="2"/>
  <c r="W683" i="2"/>
  <c r="X683" i="2"/>
  <c r="Y683" i="2"/>
  <c r="AC684" i="2"/>
  <c r="Q684" i="2"/>
  <c r="R684" i="2"/>
  <c r="S684" i="2"/>
  <c r="T684" i="2"/>
  <c r="U684" i="2"/>
  <c r="W684" i="2"/>
  <c r="X684" i="2"/>
  <c r="Y684" i="2"/>
  <c r="AC685" i="2"/>
  <c r="Q685" i="2"/>
  <c r="R685" i="2"/>
  <c r="S685" i="2"/>
  <c r="T685" i="2"/>
  <c r="U685" i="2"/>
  <c r="W685" i="2"/>
  <c r="X685" i="2"/>
  <c r="Y685" i="2"/>
  <c r="AC686" i="2"/>
  <c r="Q686" i="2"/>
  <c r="R686" i="2"/>
  <c r="S686" i="2"/>
  <c r="T686" i="2"/>
  <c r="U686" i="2"/>
  <c r="W686" i="2"/>
  <c r="X686" i="2"/>
  <c r="Y686" i="2"/>
  <c r="AC687" i="2"/>
  <c r="Q687" i="2"/>
  <c r="R687" i="2"/>
  <c r="S687" i="2"/>
  <c r="T687" i="2"/>
  <c r="U687" i="2"/>
  <c r="W687" i="2"/>
  <c r="X687" i="2"/>
  <c r="Y687" i="2"/>
  <c r="AC688" i="2"/>
  <c r="Q688" i="2"/>
  <c r="R688" i="2"/>
  <c r="S688" i="2"/>
  <c r="T688" i="2"/>
  <c r="U688" i="2"/>
  <c r="W688" i="2"/>
  <c r="X688" i="2"/>
  <c r="Y688" i="2"/>
  <c r="AC689" i="2"/>
  <c r="Q689" i="2"/>
  <c r="R689" i="2"/>
  <c r="S689" i="2"/>
  <c r="T689" i="2"/>
  <c r="U689" i="2"/>
  <c r="W689" i="2"/>
  <c r="X689" i="2"/>
  <c r="Y689" i="2"/>
  <c r="AC690" i="2"/>
  <c r="Q690" i="2"/>
  <c r="R690" i="2"/>
  <c r="S690" i="2"/>
  <c r="T690" i="2"/>
  <c r="U690" i="2"/>
  <c r="W690" i="2"/>
  <c r="X690" i="2"/>
  <c r="Y690" i="2"/>
  <c r="AC691" i="2"/>
  <c r="Q691" i="2"/>
  <c r="R691" i="2"/>
  <c r="S691" i="2"/>
  <c r="T691" i="2"/>
  <c r="U691" i="2"/>
  <c r="W691" i="2"/>
  <c r="X691" i="2"/>
  <c r="Y691" i="2"/>
  <c r="AC692" i="2"/>
  <c r="Q692" i="2"/>
  <c r="R692" i="2"/>
  <c r="S692" i="2"/>
  <c r="T692" i="2"/>
  <c r="U692" i="2"/>
  <c r="W692" i="2"/>
  <c r="X692" i="2"/>
  <c r="Y692" i="2"/>
  <c r="AC693" i="2"/>
  <c r="Q693" i="2"/>
  <c r="R693" i="2"/>
  <c r="S693" i="2"/>
  <c r="T693" i="2"/>
  <c r="U693" i="2"/>
  <c r="W693" i="2"/>
  <c r="X693" i="2"/>
  <c r="Y693" i="2"/>
  <c r="AC694" i="2"/>
  <c r="Q694" i="2"/>
  <c r="R694" i="2"/>
  <c r="S694" i="2"/>
  <c r="T694" i="2"/>
  <c r="U694" i="2"/>
  <c r="W694" i="2"/>
  <c r="X694" i="2"/>
  <c r="Y694" i="2"/>
  <c r="AC695" i="2"/>
  <c r="Q695" i="2"/>
  <c r="R695" i="2"/>
  <c r="S695" i="2"/>
  <c r="T695" i="2"/>
  <c r="U695" i="2"/>
  <c r="W695" i="2"/>
  <c r="X695" i="2"/>
  <c r="Y695" i="2"/>
  <c r="AC696" i="2"/>
  <c r="Q696" i="2"/>
  <c r="R696" i="2"/>
  <c r="S696" i="2"/>
  <c r="T696" i="2"/>
  <c r="U696" i="2"/>
  <c r="W696" i="2"/>
  <c r="X696" i="2"/>
  <c r="Y696" i="2"/>
  <c r="AC697" i="2"/>
  <c r="Q697" i="2"/>
  <c r="R697" i="2"/>
  <c r="S697" i="2"/>
  <c r="T697" i="2"/>
  <c r="U697" i="2"/>
  <c r="W697" i="2"/>
  <c r="X697" i="2"/>
  <c r="Y697" i="2"/>
  <c r="AC698" i="2"/>
  <c r="Q698" i="2"/>
  <c r="R698" i="2"/>
  <c r="S698" i="2"/>
  <c r="T698" i="2"/>
  <c r="U698" i="2"/>
  <c r="W698" i="2"/>
  <c r="X698" i="2"/>
  <c r="Y698" i="2"/>
  <c r="AC699" i="2"/>
  <c r="Q699" i="2"/>
  <c r="R699" i="2"/>
  <c r="S699" i="2"/>
  <c r="T699" i="2"/>
  <c r="U699" i="2"/>
  <c r="W699" i="2"/>
  <c r="X699" i="2"/>
  <c r="Y699" i="2"/>
  <c r="AC700" i="2"/>
  <c r="Q700" i="2"/>
  <c r="R700" i="2"/>
  <c r="S700" i="2"/>
  <c r="T700" i="2"/>
  <c r="U700" i="2"/>
  <c r="W700" i="2"/>
  <c r="X700" i="2"/>
  <c r="Y700" i="2"/>
  <c r="AC701" i="2"/>
  <c r="Q701" i="2"/>
  <c r="R701" i="2"/>
  <c r="S701" i="2"/>
  <c r="T701" i="2"/>
  <c r="U701" i="2"/>
  <c r="W701" i="2"/>
  <c r="X701" i="2"/>
  <c r="Y701" i="2"/>
  <c r="AC702" i="2"/>
  <c r="Q702" i="2"/>
  <c r="R702" i="2"/>
  <c r="S702" i="2"/>
  <c r="T702" i="2"/>
  <c r="U702" i="2"/>
  <c r="W702" i="2"/>
  <c r="X702" i="2"/>
  <c r="Y702" i="2"/>
  <c r="AC703" i="2"/>
  <c r="Q703" i="2"/>
  <c r="R703" i="2"/>
  <c r="S703" i="2"/>
  <c r="T703" i="2"/>
  <c r="U703" i="2"/>
  <c r="W703" i="2"/>
  <c r="X703" i="2"/>
  <c r="Y703" i="2"/>
  <c r="AC704" i="2"/>
  <c r="Q704" i="2"/>
  <c r="R704" i="2"/>
  <c r="S704" i="2"/>
  <c r="T704" i="2"/>
  <c r="U704" i="2"/>
  <c r="W704" i="2"/>
  <c r="X704" i="2"/>
  <c r="Y704" i="2"/>
  <c r="AC705" i="2"/>
  <c r="Q705" i="2"/>
  <c r="R705" i="2"/>
  <c r="S705" i="2"/>
  <c r="T705" i="2"/>
  <c r="U705" i="2"/>
  <c r="W705" i="2"/>
  <c r="X705" i="2"/>
  <c r="Y705" i="2"/>
  <c r="AC706" i="2"/>
  <c r="Q706" i="2"/>
  <c r="R706" i="2"/>
  <c r="S706" i="2"/>
  <c r="T706" i="2"/>
  <c r="U706" i="2"/>
  <c r="W706" i="2"/>
  <c r="X706" i="2"/>
  <c r="Y706" i="2"/>
  <c r="AC707" i="2"/>
  <c r="Q707" i="2"/>
  <c r="R707" i="2"/>
  <c r="S707" i="2"/>
  <c r="T707" i="2"/>
  <c r="U707" i="2"/>
  <c r="W707" i="2"/>
  <c r="X707" i="2"/>
  <c r="Y707" i="2"/>
  <c r="AC708" i="2"/>
  <c r="Q708" i="2"/>
  <c r="R708" i="2"/>
  <c r="S708" i="2"/>
  <c r="T708" i="2"/>
  <c r="U708" i="2"/>
  <c r="W708" i="2"/>
  <c r="X708" i="2"/>
  <c r="Y708" i="2"/>
  <c r="AC709" i="2"/>
  <c r="Q709" i="2"/>
  <c r="R709" i="2"/>
  <c r="S709" i="2"/>
  <c r="T709" i="2"/>
  <c r="U709" i="2"/>
  <c r="W709" i="2"/>
  <c r="X709" i="2"/>
  <c r="Y709" i="2"/>
  <c r="AC710" i="2"/>
  <c r="Q710" i="2"/>
  <c r="R710" i="2"/>
  <c r="S710" i="2"/>
  <c r="T710" i="2"/>
  <c r="U710" i="2"/>
  <c r="W710" i="2"/>
  <c r="X710" i="2"/>
  <c r="Y710" i="2"/>
  <c r="AC711" i="2"/>
  <c r="Q711" i="2"/>
  <c r="R711" i="2"/>
  <c r="S711" i="2"/>
  <c r="T711" i="2"/>
  <c r="U711" i="2"/>
  <c r="W711" i="2"/>
  <c r="X711" i="2"/>
  <c r="Y711" i="2"/>
  <c r="AC712" i="2"/>
  <c r="Q712" i="2"/>
  <c r="R712" i="2"/>
  <c r="S712" i="2"/>
  <c r="T712" i="2"/>
  <c r="U712" i="2"/>
  <c r="W712" i="2"/>
  <c r="X712" i="2"/>
  <c r="Y712" i="2"/>
  <c r="AC713" i="2"/>
  <c r="Q713" i="2"/>
  <c r="R713" i="2"/>
  <c r="S713" i="2"/>
  <c r="T713" i="2"/>
  <c r="U713" i="2"/>
  <c r="W713" i="2"/>
  <c r="X713" i="2"/>
  <c r="Y713" i="2"/>
  <c r="AC714" i="2"/>
  <c r="Q714" i="2"/>
  <c r="R714" i="2"/>
  <c r="S714" i="2"/>
  <c r="T714" i="2"/>
  <c r="U714" i="2"/>
  <c r="W714" i="2"/>
  <c r="X714" i="2"/>
  <c r="Y714" i="2"/>
  <c r="AC715" i="2"/>
  <c r="Q715" i="2"/>
  <c r="R715" i="2"/>
  <c r="S715" i="2"/>
  <c r="T715" i="2"/>
  <c r="U715" i="2"/>
  <c r="W715" i="2"/>
  <c r="X715" i="2"/>
  <c r="Y715" i="2"/>
  <c r="AC716" i="2"/>
  <c r="Q716" i="2"/>
  <c r="R716" i="2"/>
  <c r="S716" i="2"/>
  <c r="T716" i="2"/>
  <c r="U716" i="2"/>
  <c r="W716" i="2"/>
  <c r="X716" i="2"/>
  <c r="Y716" i="2"/>
  <c r="AC717" i="2"/>
  <c r="Q717" i="2"/>
  <c r="R717" i="2"/>
  <c r="S717" i="2"/>
  <c r="T717" i="2"/>
  <c r="U717" i="2"/>
  <c r="W717" i="2"/>
  <c r="X717" i="2"/>
  <c r="Y717" i="2"/>
  <c r="AC718" i="2"/>
  <c r="Q718" i="2"/>
  <c r="R718" i="2"/>
  <c r="S718" i="2"/>
  <c r="T718" i="2"/>
  <c r="U718" i="2"/>
  <c r="W718" i="2"/>
  <c r="X718" i="2"/>
  <c r="Y718" i="2"/>
  <c r="AC719" i="2"/>
  <c r="Q719" i="2"/>
  <c r="R719" i="2"/>
  <c r="S719" i="2"/>
  <c r="T719" i="2"/>
  <c r="U719" i="2"/>
  <c r="W719" i="2"/>
  <c r="X719" i="2"/>
  <c r="Y719" i="2"/>
  <c r="AC720" i="2"/>
  <c r="Q720" i="2"/>
  <c r="R720" i="2"/>
  <c r="S720" i="2"/>
  <c r="T720" i="2"/>
  <c r="U720" i="2"/>
  <c r="W720" i="2"/>
  <c r="X720" i="2"/>
  <c r="Y720" i="2"/>
  <c r="AC721" i="2"/>
  <c r="Q721" i="2"/>
  <c r="R721" i="2"/>
  <c r="S721" i="2"/>
  <c r="T721" i="2"/>
  <c r="U721" i="2"/>
  <c r="W721" i="2"/>
  <c r="X721" i="2"/>
  <c r="Y721" i="2"/>
  <c r="AC722" i="2"/>
  <c r="Q722" i="2"/>
  <c r="R722" i="2"/>
  <c r="S722" i="2"/>
  <c r="T722" i="2"/>
  <c r="U722" i="2"/>
  <c r="W722" i="2"/>
  <c r="X722" i="2"/>
  <c r="Y722" i="2"/>
  <c r="AC723" i="2"/>
  <c r="Q723" i="2"/>
  <c r="R723" i="2"/>
  <c r="S723" i="2"/>
  <c r="T723" i="2"/>
  <c r="U723" i="2"/>
  <c r="W723" i="2"/>
  <c r="X723" i="2"/>
  <c r="Y723" i="2"/>
  <c r="AC724" i="2"/>
  <c r="Q724" i="2"/>
  <c r="R724" i="2"/>
  <c r="S724" i="2"/>
  <c r="T724" i="2"/>
  <c r="U724" i="2"/>
  <c r="W724" i="2"/>
  <c r="X724" i="2"/>
  <c r="Y724" i="2"/>
  <c r="AC725" i="2"/>
  <c r="Q725" i="2"/>
  <c r="R725" i="2"/>
  <c r="S725" i="2"/>
  <c r="T725" i="2"/>
  <c r="U725" i="2"/>
  <c r="W725" i="2"/>
  <c r="X725" i="2"/>
  <c r="Y725" i="2"/>
  <c r="AC726" i="2"/>
  <c r="Q726" i="2"/>
  <c r="R726" i="2"/>
  <c r="S726" i="2"/>
  <c r="T726" i="2"/>
  <c r="U726" i="2"/>
  <c r="W726" i="2"/>
  <c r="X726" i="2"/>
  <c r="Y726" i="2"/>
  <c r="AC727" i="2"/>
  <c r="Q727" i="2"/>
  <c r="R727" i="2"/>
  <c r="S727" i="2"/>
  <c r="T727" i="2"/>
  <c r="U727" i="2"/>
  <c r="W727" i="2"/>
  <c r="X727" i="2"/>
  <c r="Y727" i="2"/>
  <c r="AC728" i="2"/>
  <c r="Q728" i="2"/>
  <c r="R728" i="2"/>
  <c r="S728" i="2"/>
  <c r="T728" i="2"/>
  <c r="U728" i="2"/>
  <c r="W728" i="2"/>
  <c r="X728" i="2"/>
  <c r="Y728" i="2"/>
  <c r="AC729" i="2"/>
  <c r="Q729" i="2"/>
  <c r="R729" i="2"/>
  <c r="S729" i="2"/>
  <c r="T729" i="2"/>
  <c r="U729" i="2"/>
  <c r="W729" i="2"/>
  <c r="X729" i="2"/>
  <c r="Y729" i="2"/>
  <c r="AC730" i="2"/>
  <c r="Q730" i="2"/>
  <c r="R730" i="2"/>
  <c r="S730" i="2"/>
  <c r="T730" i="2"/>
  <c r="U730" i="2"/>
  <c r="W730" i="2"/>
  <c r="X730" i="2"/>
  <c r="Y730" i="2"/>
  <c r="AC731" i="2"/>
  <c r="Q731" i="2"/>
  <c r="R731" i="2"/>
  <c r="S731" i="2"/>
  <c r="T731" i="2"/>
  <c r="U731" i="2"/>
  <c r="W731" i="2"/>
  <c r="X731" i="2"/>
  <c r="Y731" i="2"/>
  <c r="AC732" i="2"/>
  <c r="Q732" i="2"/>
  <c r="R732" i="2"/>
  <c r="S732" i="2"/>
  <c r="T732" i="2"/>
  <c r="U732" i="2"/>
  <c r="W732" i="2"/>
  <c r="X732" i="2"/>
  <c r="Y732" i="2"/>
  <c r="AC733" i="2"/>
  <c r="Q733" i="2"/>
  <c r="R733" i="2"/>
  <c r="S733" i="2"/>
  <c r="T733" i="2"/>
  <c r="U733" i="2"/>
  <c r="W733" i="2"/>
  <c r="X733" i="2"/>
  <c r="Y733" i="2"/>
  <c r="AC734" i="2"/>
  <c r="Q734" i="2"/>
  <c r="R734" i="2"/>
  <c r="S734" i="2"/>
  <c r="T734" i="2"/>
  <c r="U734" i="2"/>
  <c r="W734" i="2"/>
  <c r="X734" i="2"/>
  <c r="Y734" i="2"/>
  <c r="AC735" i="2"/>
  <c r="Q735" i="2"/>
  <c r="R735" i="2"/>
  <c r="S735" i="2"/>
  <c r="T735" i="2"/>
  <c r="U735" i="2"/>
  <c r="W735" i="2"/>
  <c r="X735" i="2"/>
  <c r="Y735" i="2"/>
  <c r="AC736" i="2"/>
  <c r="Q736" i="2"/>
  <c r="R736" i="2"/>
  <c r="S736" i="2"/>
  <c r="T736" i="2"/>
  <c r="U736" i="2"/>
  <c r="W736" i="2"/>
  <c r="X736" i="2"/>
  <c r="Y736" i="2"/>
  <c r="AC737" i="2"/>
  <c r="Q737" i="2"/>
  <c r="R737" i="2"/>
  <c r="S737" i="2"/>
  <c r="T737" i="2"/>
  <c r="U737" i="2"/>
  <c r="W737" i="2"/>
  <c r="X737" i="2"/>
  <c r="Y737" i="2"/>
  <c r="AC738" i="2"/>
  <c r="Q738" i="2"/>
  <c r="R738" i="2"/>
  <c r="S738" i="2"/>
  <c r="T738" i="2"/>
  <c r="U738" i="2"/>
  <c r="W738" i="2"/>
  <c r="X738" i="2"/>
  <c r="Y738" i="2"/>
  <c r="AC739" i="2"/>
  <c r="Q739" i="2"/>
  <c r="R739" i="2"/>
  <c r="S739" i="2"/>
  <c r="T739" i="2"/>
  <c r="U739" i="2"/>
  <c r="W739" i="2"/>
  <c r="X739" i="2"/>
  <c r="Y739" i="2"/>
  <c r="AC740" i="2"/>
  <c r="Q740" i="2"/>
  <c r="R740" i="2"/>
  <c r="S740" i="2"/>
  <c r="T740" i="2"/>
  <c r="U740" i="2"/>
  <c r="W740" i="2"/>
  <c r="X740" i="2"/>
  <c r="Y740" i="2"/>
  <c r="AC741" i="2"/>
  <c r="Q741" i="2"/>
  <c r="R741" i="2"/>
  <c r="S741" i="2"/>
  <c r="T741" i="2"/>
  <c r="U741" i="2"/>
  <c r="W741" i="2"/>
  <c r="X741" i="2"/>
  <c r="Y741" i="2"/>
  <c r="AC742" i="2"/>
  <c r="Q742" i="2"/>
  <c r="R742" i="2"/>
  <c r="S742" i="2"/>
  <c r="T742" i="2"/>
  <c r="U742" i="2"/>
  <c r="W742" i="2"/>
  <c r="X742" i="2"/>
  <c r="Y742" i="2"/>
  <c r="AC743" i="2"/>
  <c r="Q743" i="2"/>
  <c r="R743" i="2"/>
  <c r="S743" i="2"/>
  <c r="T743" i="2"/>
  <c r="U743" i="2"/>
  <c r="W743" i="2"/>
  <c r="X743" i="2"/>
  <c r="Y743" i="2"/>
  <c r="AC744" i="2"/>
  <c r="Q744" i="2"/>
  <c r="R744" i="2"/>
  <c r="S744" i="2"/>
  <c r="T744" i="2"/>
  <c r="U744" i="2"/>
  <c r="W744" i="2"/>
  <c r="X744" i="2"/>
  <c r="Y744" i="2"/>
  <c r="AC745" i="2"/>
  <c r="Q745" i="2"/>
  <c r="R745" i="2"/>
  <c r="S745" i="2"/>
  <c r="T745" i="2"/>
  <c r="U745" i="2"/>
  <c r="W745" i="2"/>
  <c r="X745" i="2"/>
  <c r="Y745" i="2"/>
  <c r="AC746" i="2"/>
  <c r="Q746" i="2"/>
  <c r="R746" i="2"/>
  <c r="S746" i="2"/>
  <c r="T746" i="2"/>
  <c r="U746" i="2"/>
  <c r="W746" i="2"/>
  <c r="X746" i="2"/>
  <c r="Y746" i="2"/>
  <c r="AC747" i="2"/>
  <c r="Q747" i="2"/>
  <c r="R747" i="2"/>
  <c r="S747" i="2"/>
  <c r="T747" i="2"/>
  <c r="U747" i="2"/>
  <c r="W747" i="2"/>
  <c r="X747" i="2"/>
  <c r="Y747" i="2"/>
  <c r="AC748" i="2"/>
  <c r="Q748" i="2"/>
  <c r="R748" i="2"/>
  <c r="S748" i="2"/>
  <c r="T748" i="2"/>
  <c r="U748" i="2"/>
  <c r="W748" i="2"/>
  <c r="X748" i="2"/>
  <c r="Y748" i="2"/>
  <c r="AC749" i="2"/>
  <c r="Q749" i="2"/>
  <c r="R749" i="2"/>
  <c r="S749" i="2"/>
  <c r="T749" i="2"/>
  <c r="U749" i="2"/>
  <c r="W749" i="2"/>
  <c r="X749" i="2"/>
  <c r="Y749" i="2"/>
  <c r="AC750" i="2"/>
  <c r="Q750" i="2"/>
  <c r="R750" i="2"/>
  <c r="S750" i="2"/>
  <c r="T750" i="2"/>
  <c r="U750" i="2"/>
  <c r="W750" i="2"/>
  <c r="X750" i="2"/>
  <c r="Y750" i="2"/>
  <c r="AC751" i="2"/>
  <c r="Q751" i="2"/>
  <c r="R751" i="2"/>
  <c r="S751" i="2"/>
  <c r="T751" i="2"/>
  <c r="U751" i="2"/>
  <c r="W751" i="2"/>
  <c r="X751" i="2"/>
  <c r="Y751" i="2"/>
  <c r="AC752" i="2"/>
  <c r="Q752" i="2"/>
  <c r="R752" i="2"/>
  <c r="S752" i="2"/>
  <c r="T752" i="2"/>
  <c r="U752" i="2"/>
  <c r="W752" i="2"/>
  <c r="X752" i="2"/>
  <c r="Y752" i="2"/>
  <c r="AC753" i="2"/>
  <c r="Q753" i="2"/>
  <c r="R753" i="2"/>
  <c r="S753" i="2"/>
  <c r="T753" i="2"/>
  <c r="U753" i="2"/>
  <c r="W753" i="2"/>
  <c r="X753" i="2"/>
  <c r="Y753" i="2"/>
  <c r="AC754" i="2"/>
  <c r="Q754" i="2"/>
  <c r="R754" i="2"/>
  <c r="S754" i="2"/>
  <c r="T754" i="2"/>
  <c r="U754" i="2"/>
  <c r="W754" i="2"/>
  <c r="X754" i="2"/>
  <c r="Y754" i="2"/>
  <c r="AC755" i="2"/>
  <c r="Q755" i="2"/>
  <c r="R755" i="2"/>
  <c r="S755" i="2"/>
  <c r="T755" i="2"/>
  <c r="U755" i="2"/>
  <c r="W755" i="2"/>
  <c r="X755" i="2"/>
  <c r="Y755" i="2"/>
  <c r="AC756" i="2"/>
  <c r="Q756" i="2"/>
  <c r="R756" i="2"/>
  <c r="S756" i="2"/>
  <c r="T756" i="2"/>
  <c r="U756" i="2"/>
  <c r="W756" i="2"/>
  <c r="X756" i="2"/>
  <c r="Y756" i="2"/>
  <c r="AC757" i="2"/>
  <c r="Q757" i="2"/>
  <c r="R757" i="2"/>
  <c r="S757" i="2"/>
  <c r="T757" i="2"/>
  <c r="U757" i="2"/>
  <c r="W757" i="2"/>
  <c r="X757" i="2"/>
  <c r="Y757" i="2"/>
  <c r="AC758" i="2"/>
  <c r="Q758" i="2"/>
  <c r="R758" i="2"/>
  <c r="S758" i="2"/>
  <c r="T758" i="2"/>
  <c r="U758" i="2"/>
  <c r="W758" i="2"/>
  <c r="X758" i="2"/>
  <c r="Y758" i="2"/>
  <c r="AC759" i="2"/>
  <c r="Q759" i="2"/>
  <c r="R759" i="2"/>
  <c r="S759" i="2"/>
  <c r="T759" i="2"/>
  <c r="U759" i="2"/>
  <c r="W759" i="2"/>
  <c r="X759" i="2"/>
  <c r="Y759" i="2"/>
  <c r="AC760" i="2"/>
  <c r="Q760" i="2"/>
  <c r="R760" i="2"/>
  <c r="S760" i="2"/>
  <c r="T760" i="2"/>
  <c r="U760" i="2"/>
  <c r="W760" i="2"/>
  <c r="X760" i="2"/>
  <c r="Y760" i="2"/>
  <c r="AC761" i="2"/>
  <c r="Q761" i="2"/>
  <c r="R761" i="2"/>
  <c r="S761" i="2"/>
  <c r="T761" i="2"/>
  <c r="U761" i="2"/>
  <c r="W761" i="2"/>
  <c r="X761" i="2"/>
  <c r="Y761" i="2"/>
  <c r="AC762" i="2"/>
  <c r="Q762" i="2"/>
  <c r="R762" i="2"/>
  <c r="S762" i="2"/>
  <c r="T762" i="2"/>
  <c r="U762" i="2"/>
  <c r="W762" i="2"/>
  <c r="X762" i="2"/>
  <c r="Y762" i="2"/>
  <c r="AC763" i="2"/>
  <c r="Q763" i="2"/>
  <c r="R763" i="2"/>
  <c r="S763" i="2"/>
  <c r="T763" i="2"/>
  <c r="U763" i="2"/>
  <c r="W763" i="2"/>
  <c r="X763" i="2"/>
  <c r="Y763" i="2"/>
  <c r="AC764" i="2"/>
  <c r="Q764" i="2"/>
  <c r="R764" i="2"/>
  <c r="S764" i="2"/>
  <c r="T764" i="2"/>
  <c r="U764" i="2"/>
  <c r="W764" i="2"/>
  <c r="X764" i="2"/>
  <c r="Y764" i="2"/>
  <c r="AC765" i="2"/>
  <c r="Q765" i="2"/>
  <c r="R765" i="2"/>
  <c r="S765" i="2"/>
  <c r="T765" i="2"/>
  <c r="U765" i="2"/>
  <c r="W765" i="2"/>
  <c r="X765" i="2"/>
  <c r="Y765" i="2"/>
  <c r="AC766" i="2"/>
  <c r="Q766" i="2"/>
  <c r="R766" i="2"/>
  <c r="S766" i="2"/>
  <c r="T766" i="2"/>
  <c r="U766" i="2"/>
  <c r="W766" i="2"/>
  <c r="X766" i="2"/>
  <c r="Y766" i="2"/>
  <c r="AC767" i="2"/>
  <c r="Q767" i="2"/>
  <c r="R767" i="2"/>
  <c r="S767" i="2"/>
  <c r="T767" i="2"/>
  <c r="U767" i="2"/>
  <c r="W767" i="2"/>
  <c r="X767" i="2"/>
  <c r="Y767" i="2"/>
  <c r="AC768" i="2"/>
  <c r="Q768" i="2"/>
  <c r="R768" i="2"/>
  <c r="S768" i="2"/>
  <c r="T768" i="2"/>
  <c r="U768" i="2"/>
  <c r="W768" i="2"/>
  <c r="X768" i="2"/>
  <c r="Y768" i="2"/>
  <c r="AC769" i="2"/>
  <c r="Q769" i="2"/>
  <c r="R769" i="2"/>
  <c r="S769" i="2"/>
  <c r="T769" i="2"/>
  <c r="U769" i="2"/>
  <c r="W769" i="2"/>
  <c r="X769" i="2"/>
  <c r="Y769" i="2"/>
  <c r="AC770" i="2"/>
  <c r="Q770" i="2"/>
  <c r="R770" i="2"/>
  <c r="S770" i="2"/>
  <c r="T770" i="2"/>
  <c r="U770" i="2"/>
  <c r="W770" i="2"/>
  <c r="X770" i="2"/>
  <c r="Y770" i="2"/>
  <c r="AC771" i="2"/>
  <c r="Q771" i="2"/>
  <c r="R771" i="2"/>
  <c r="S771" i="2"/>
  <c r="T771" i="2"/>
  <c r="U771" i="2"/>
  <c r="W771" i="2"/>
  <c r="X771" i="2"/>
  <c r="Y771" i="2"/>
  <c r="AC772" i="2"/>
  <c r="Q772" i="2"/>
  <c r="R772" i="2"/>
  <c r="S772" i="2"/>
  <c r="T772" i="2"/>
  <c r="U772" i="2"/>
  <c r="W772" i="2"/>
  <c r="X772" i="2"/>
  <c r="Y772" i="2"/>
  <c r="AC773" i="2"/>
  <c r="Q773" i="2"/>
  <c r="R773" i="2"/>
  <c r="S773" i="2"/>
  <c r="T773" i="2"/>
  <c r="U773" i="2"/>
  <c r="W773" i="2"/>
  <c r="X773" i="2"/>
  <c r="Y773" i="2"/>
  <c r="AC774" i="2"/>
  <c r="Q774" i="2"/>
  <c r="R774" i="2"/>
  <c r="S774" i="2"/>
  <c r="T774" i="2"/>
  <c r="U774" i="2"/>
  <c r="W774" i="2"/>
  <c r="X774" i="2"/>
  <c r="Y774" i="2"/>
  <c r="AC775" i="2"/>
  <c r="Q775" i="2"/>
  <c r="R775" i="2"/>
  <c r="S775" i="2"/>
  <c r="T775" i="2"/>
  <c r="U775" i="2"/>
  <c r="W775" i="2"/>
  <c r="X775" i="2"/>
  <c r="Y775" i="2"/>
  <c r="AC776" i="2"/>
  <c r="Q776" i="2"/>
  <c r="R776" i="2"/>
  <c r="S776" i="2"/>
  <c r="T776" i="2"/>
  <c r="U776" i="2"/>
  <c r="W776" i="2"/>
  <c r="X776" i="2"/>
  <c r="Y776" i="2"/>
  <c r="AC777" i="2"/>
  <c r="Q777" i="2"/>
  <c r="R777" i="2"/>
  <c r="S777" i="2"/>
  <c r="T777" i="2"/>
  <c r="U777" i="2"/>
  <c r="W777" i="2"/>
  <c r="X777" i="2"/>
  <c r="Y777" i="2"/>
  <c r="AC778" i="2"/>
  <c r="Q778" i="2"/>
  <c r="R778" i="2"/>
  <c r="S778" i="2"/>
  <c r="T778" i="2"/>
  <c r="U778" i="2"/>
  <c r="W778" i="2"/>
  <c r="X778" i="2"/>
  <c r="Y778" i="2"/>
  <c r="AC779" i="2"/>
  <c r="Q779" i="2"/>
  <c r="R779" i="2"/>
  <c r="S779" i="2"/>
  <c r="T779" i="2"/>
  <c r="U779" i="2"/>
  <c r="W779" i="2"/>
  <c r="X779" i="2"/>
  <c r="Y779" i="2"/>
  <c r="AC780" i="2"/>
  <c r="Q780" i="2"/>
  <c r="R780" i="2"/>
  <c r="S780" i="2"/>
  <c r="T780" i="2"/>
  <c r="U780" i="2"/>
  <c r="W780" i="2"/>
  <c r="X780" i="2"/>
  <c r="Y780" i="2"/>
  <c r="AC781" i="2"/>
  <c r="Q781" i="2"/>
  <c r="R781" i="2"/>
  <c r="S781" i="2"/>
  <c r="T781" i="2"/>
  <c r="U781" i="2"/>
  <c r="W781" i="2"/>
  <c r="X781" i="2"/>
  <c r="Y781" i="2"/>
  <c r="AC782" i="2"/>
  <c r="Q782" i="2"/>
  <c r="R782" i="2"/>
  <c r="S782" i="2"/>
  <c r="T782" i="2"/>
  <c r="U782" i="2"/>
  <c r="W782" i="2"/>
  <c r="X782" i="2"/>
  <c r="Y782" i="2"/>
  <c r="AC783" i="2"/>
  <c r="Q783" i="2"/>
  <c r="R783" i="2"/>
  <c r="S783" i="2"/>
  <c r="T783" i="2"/>
  <c r="U783" i="2"/>
  <c r="W783" i="2"/>
  <c r="X783" i="2"/>
  <c r="Y783" i="2"/>
  <c r="AC784" i="2"/>
  <c r="Q784" i="2"/>
  <c r="R784" i="2"/>
  <c r="S784" i="2"/>
  <c r="T784" i="2"/>
  <c r="U784" i="2"/>
  <c r="W784" i="2"/>
  <c r="X784" i="2"/>
  <c r="Y784" i="2"/>
  <c r="AC785" i="2"/>
  <c r="Q785" i="2"/>
  <c r="R785" i="2"/>
  <c r="S785" i="2"/>
  <c r="T785" i="2"/>
  <c r="U785" i="2"/>
  <c r="W785" i="2"/>
  <c r="X785" i="2"/>
  <c r="Y785" i="2"/>
  <c r="AC786" i="2"/>
  <c r="Q786" i="2"/>
  <c r="R786" i="2"/>
  <c r="S786" i="2"/>
  <c r="T786" i="2"/>
  <c r="U786" i="2"/>
  <c r="W786" i="2"/>
  <c r="X786" i="2"/>
  <c r="Y786" i="2"/>
  <c r="AC787" i="2"/>
  <c r="Q787" i="2"/>
  <c r="R787" i="2"/>
  <c r="S787" i="2"/>
  <c r="T787" i="2"/>
  <c r="U787" i="2"/>
  <c r="W787" i="2"/>
  <c r="X787" i="2"/>
  <c r="Y787" i="2"/>
  <c r="AC788" i="2"/>
  <c r="Q788" i="2"/>
  <c r="R788" i="2"/>
  <c r="S788" i="2"/>
  <c r="T788" i="2"/>
  <c r="U788" i="2"/>
  <c r="W788" i="2"/>
  <c r="X788" i="2"/>
  <c r="Y788" i="2"/>
  <c r="AC789" i="2"/>
  <c r="Q789" i="2"/>
  <c r="R789" i="2"/>
  <c r="S789" i="2"/>
  <c r="T789" i="2"/>
  <c r="U789" i="2"/>
  <c r="W789" i="2"/>
  <c r="X789" i="2"/>
  <c r="Y789" i="2"/>
  <c r="AC790" i="2"/>
  <c r="Q790" i="2"/>
  <c r="R790" i="2"/>
  <c r="S790" i="2"/>
  <c r="T790" i="2"/>
  <c r="U790" i="2"/>
  <c r="W790" i="2"/>
  <c r="X790" i="2"/>
  <c r="Y790" i="2"/>
  <c r="AC791" i="2"/>
  <c r="Q791" i="2"/>
  <c r="R791" i="2"/>
  <c r="S791" i="2"/>
  <c r="T791" i="2"/>
  <c r="U791" i="2"/>
  <c r="W791" i="2"/>
  <c r="X791" i="2"/>
  <c r="Y791" i="2"/>
  <c r="AC792" i="2"/>
  <c r="Q792" i="2"/>
  <c r="R792" i="2"/>
  <c r="S792" i="2"/>
  <c r="T792" i="2"/>
  <c r="U792" i="2"/>
  <c r="W792" i="2"/>
  <c r="X792" i="2"/>
  <c r="Y792" i="2"/>
  <c r="AC793" i="2"/>
  <c r="Q793" i="2"/>
  <c r="R793" i="2"/>
  <c r="S793" i="2"/>
  <c r="T793" i="2"/>
  <c r="U793" i="2"/>
  <c r="W793" i="2"/>
  <c r="X793" i="2"/>
  <c r="Y793" i="2"/>
  <c r="AC794" i="2"/>
  <c r="Q794" i="2"/>
  <c r="R794" i="2"/>
  <c r="S794" i="2"/>
  <c r="T794" i="2"/>
  <c r="U794" i="2"/>
  <c r="W794" i="2"/>
  <c r="X794" i="2"/>
  <c r="Y794" i="2"/>
  <c r="AC795" i="2"/>
  <c r="Q795" i="2"/>
  <c r="R795" i="2"/>
  <c r="S795" i="2"/>
  <c r="T795" i="2"/>
  <c r="U795" i="2"/>
  <c r="W795" i="2"/>
  <c r="X795" i="2"/>
  <c r="Y795" i="2"/>
  <c r="AC796" i="2"/>
  <c r="Q796" i="2"/>
  <c r="R796" i="2"/>
  <c r="S796" i="2"/>
  <c r="T796" i="2"/>
  <c r="U796" i="2"/>
  <c r="W796" i="2"/>
  <c r="X796" i="2"/>
  <c r="Y796" i="2"/>
  <c r="AC797" i="2"/>
  <c r="Q797" i="2"/>
  <c r="R797" i="2"/>
  <c r="S797" i="2"/>
  <c r="T797" i="2"/>
  <c r="U797" i="2"/>
  <c r="W797" i="2"/>
  <c r="X797" i="2"/>
  <c r="Y797" i="2"/>
  <c r="AC798" i="2"/>
  <c r="Q798" i="2"/>
  <c r="R798" i="2"/>
  <c r="S798" i="2"/>
  <c r="T798" i="2"/>
  <c r="U798" i="2"/>
  <c r="W798" i="2"/>
  <c r="X798" i="2"/>
  <c r="Y798" i="2"/>
  <c r="AC799" i="2"/>
  <c r="Q799" i="2"/>
  <c r="R799" i="2"/>
  <c r="S799" i="2"/>
  <c r="T799" i="2"/>
  <c r="U799" i="2"/>
  <c r="W799" i="2"/>
  <c r="X799" i="2"/>
  <c r="Y799" i="2"/>
  <c r="AC800" i="2"/>
  <c r="Q800" i="2"/>
  <c r="R800" i="2"/>
  <c r="S800" i="2"/>
  <c r="T800" i="2"/>
  <c r="U800" i="2"/>
  <c r="W800" i="2"/>
  <c r="X800" i="2"/>
  <c r="Y800" i="2"/>
  <c r="AC801" i="2"/>
  <c r="Q801" i="2"/>
  <c r="R801" i="2"/>
  <c r="S801" i="2"/>
  <c r="T801" i="2"/>
  <c r="U801" i="2"/>
  <c r="W801" i="2"/>
  <c r="X801" i="2"/>
  <c r="Y801" i="2"/>
  <c r="AC802" i="2"/>
  <c r="Q802" i="2"/>
  <c r="R802" i="2"/>
  <c r="S802" i="2"/>
  <c r="T802" i="2"/>
  <c r="U802" i="2"/>
  <c r="W802" i="2"/>
  <c r="X802" i="2"/>
  <c r="Y802" i="2"/>
  <c r="AC803" i="2"/>
  <c r="Q803" i="2"/>
  <c r="R803" i="2"/>
  <c r="S803" i="2"/>
  <c r="T803" i="2"/>
  <c r="U803" i="2"/>
  <c r="W803" i="2"/>
  <c r="X803" i="2"/>
  <c r="Y803" i="2"/>
  <c r="AC804" i="2"/>
  <c r="Q804" i="2"/>
  <c r="R804" i="2"/>
  <c r="S804" i="2"/>
  <c r="T804" i="2"/>
  <c r="U804" i="2"/>
  <c r="W804" i="2"/>
  <c r="X804" i="2"/>
  <c r="Y804" i="2"/>
  <c r="AC805" i="2"/>
  <c r="Q805" i="2"/>
  <c r="R805" i="2"/>
  <c r="S805" i="2"/>
  <c r="T805" i="2"/>
  <c r="U805" i="2"/>
  <c r="W805" i="2"/>
  <c r="X805" i="2"/>
  <c r="Y805" i="2"/>
  <c r="AC806" i="2"/>
  <c r="Q806" i="2"/>
  <c r="R806" i="2"/>
  <c r="S806" i="2"/>
  <c r="T806" i="2"/>
  <c r="U806" i="2"/>
  <c r="W806" i="2"/>
  <c r="X806" i="2"/>
  <c r="Y806" i="2"/>
  <c r="AC807" i="2"/>
  <c r="Q807" i="2"/>
  <c r="R807" i="2"/>
  <c r="S807" i="2"/>
  <c r="T807" i="2"/>
  <c r="U807" i="2"/>
  <c r="W807" i="2"/>
  <c r="X807" i="2"/>
  <c r="Y807" i="2"/>
  <c r="AC808" i="2"/>
  <c r="Q808" i="2"/>
  <c r="R808" i="2"/>
  <c r="S808" i="2"/>
  <c r="T808" i="2"/>
  <c r="U808" i="2"/>
  <c r="W808" i="2"/>
  <c r="X808" i="2"/>
  <c r="Y808" i="2"/>
  <c r="AC809" i="2"/>
  <c r="Q809" i="2"/>
  <c r="R809" i="2"/>
  <c r="S809" i="2"/>
  <c r="T809" i="2"/>
  <c r="U809" i="2"/>
  <c r="W809" i="2"/>
  <c r="X809" i="2"/>
  <c r="Y809" i="2"/>
  <c r="AC810" i="2"/>
  <c r="Q810" i="2"/>
  <c r="R810" i="2"/>
  <c r="S810" i="2"/>
  <c r="T810" i="2"/>
  <c r="U810" i="2"/>
  <c r="W810" i="2"/>
  <c r="X810" i="2"/>
  <c r="Y810" i="2"/>
  <c r="AC811" i="2"/>
  <c r="Q811" i="2"/>
  <c r="R811" i="2"/>
  <c r="S811" i="2"/>
  <c r="T811" i="2"/>
  <c r="U811" i="2"/>
  <c r="W811" i="2"/>
  <c r="X811" i="2"/>
  <c r="Y811" i="2"/>
  <c r="AC812" i="2"/>
  <c r="Q812" i="2"/>
  <c r="R812" i="2"/>
  <c r="S812" i="2"/>
  <c r="T812" i="2"/>
  <c r="U812" i="2"/>
  <c r="W812" i="2"/>
  <c r="X812" i="2"/>
  <c r="Y812" i="2"/>
  <c r="AC813" i="2"/>
  <c r="Q813" i="2"/>
  <c r="R813" i="2"/>
  <c r="S813" i="2"/>
  <c r="T813" i="2"/>
  <c r="U813" i="2"/>
  <c r="W813" i="2"/>
  <c r="X813" i="2"/>
  <c r="Y813" i="2"/>
  <c r="AC814" i="2"/>
  <c r="Q814" i="2"/>
  <c r="R814" i="2"/>
  <c r="S814" i="2"/>
  <c r="T814" i="2"/>
  <c r="U814" i="2"/>
  <c r="W814" i="2"/>
  <c r="X814" i="2"/>
  <c r="Y814" i="2"/>
  <c r="AC815" i="2"/>
  <c r="Q815" i="2"/>
  <c r="R815" i="2"/>
  <c r="S815" i="2"/>
  <c r="T815" i="2"/>
  <c r="U815" i="2"/>
  <c r="W815" i="2"/>
  <c r="X815" i="2"/>
  <c r="Y815" i="2"/>
  <c r="AC816" i="2"/>
  <c r="Q816" i="2"/>
  <c r="R816" i="2"/>
  <c r="S816" i="2"/>
  <c r="T816" i="2"/>
  <c r="U816" i="2"/>
  <c r="W816" i="2"/>
  <c r="X816" i="2"/>
  <c r="Y816" i="2"/>
  <c r="AC817" i="2"/>
  <c r="Q817" i="2"/>
  <c r="R817" i="2"/>
  <c r="S817" i="2"/>
  <c r="T817" i="2"/>
  <c r="U817" i="2"/>
  <c r="W817" i="2"/>
  <c r="X817" i="2"/>
  <c r="Y817" i="2"/>
  <c r="AC818" i="2"/>
  <c r="Q818" i="2"/>
  <c r="R818" i="2"/>
  <c r="S818" i="2"/>
  <c r="T818" i="2"/>
  <c r="U818" i="2"/>
  <c r="W818" i="2"/>
  <c r="X818" i="2"/>
  <c r="Y818" i="2"/>
  <c r="AC819" i="2"/>
  <c r="Q819" i="2"/>
  <c r="R819" i="2"/>
  <c r="S819" i="2"/>
  <c r="T819" i="2"/>
  <c r="U819" i="2"/>
  <c r="W819" i="2"/>
  <c r="X819" i="2"/>
  <c r="Y819" i="2"/>
  <c r="AC820" i="2"/>
  <c r="Q820" i="2"/>
  <c r="R820" i="2"/>
  <c r="S820" i="2"/>
  <c r="T820" i="2"/>
  <c r="U820" i="2"/>
  <c r="W820" i="2"/>
  <c r="X820" i="2"/>
  <c r="Y820" i="2"/>
  <c r="AC821" i="2"/>
  <c r="Q821" i="2"/>
  <c r="R821" i="2"/>
  <c r="S821" i="2"/>
  <c r="T821" i="2"/>
  <c r="U821" i="2"/>
  <c r="W821" i="2"/>
  <c r="X821" i="2"/>
  <c r="Y821" i="2"/>
  <c r="AC822" i="2"/>
  <c r="Q822" i="2"/>
  <c r="R822" i="2"/>
  <c r="S822" i="2"/>
  <c r="T822" i="2"/>
  <c r="U822" i="2"/>
  <c r="W822" i="2"/>
  <c r="X822" i="2"/>
  <c r="Y822" i="2"/>
  <c r="AC823" i="2"/>
  <c r="Q823" i="2"/>
  <c r="R823" i="2"/>
  <c r="S823" i="2"/>
  <c r="T823" i="2"/>
  <c r="U823" i="2"/>
  <c r="W823" i="2"/>
  <c r="X823" i="2"/>
  <c r="Y823" i="2"/>
  <c r="AC824" i="2"/>
  <c r="Q824" i="2"/>
  <c r="R824" i="2"/>
  <c r="S824" i="2"/>
  <c r="T824" i="2"/>
  <c r="U824" i="2"/>
  <c r="W824" i="2"/>
  <c r="X824" i="2"/>
  <c r="Y824" i="2"/>
  <c r="AC825" i="2"/>
  <c r="Q825" i="2"/>
  <c r="R825" i="2"/>
  <c r="S825" i="2"/>
  <c r="T825" i="2"/>
  <c r="U825" i="2"/>
  <c r="W825" i="2"/>
  <c r="X825" i="2"/>
  <c r="Y825" i="2"/>
  <c r="AC826" i="2"/>
  <c r="Q826" i="2"/>
  <c r="R826" i="2"/>
  <c r="S826" i="2"/>
  <c r="T826" i="2"/>
  <c r="U826" i="2"/>
  <c r="W826" i="2"/>
  <c r="X826" i="2"/>
  <c r="Y826" i="2"/>
  <c r="AC827" i="2"/>
  <c r="Q827" i="2"/>
  <c r="R827" i="2"/>
  <c r="S827" i="2"/>
  <c r="T827" i="2"/>
  <c r="U827" i="2"/>
  <c r="W827" i="2"/>
  <c r="X827" i="2"/>
  <c r="Y827" i="2"/>
  <c r="AC828" i="2"/>
  <c r="Q828" i="2"/>
  <c r="R828" i="2"/>
  <c r="S828" i="2"/>
  <c r="T828" i="2"/>
  <c r="U828" i="2"/>
  <c r="W828" i="2"/>
  <c r="X828" i="2"/>
  <c r="Y828" i="2"/>
  <c r="AC829" i="2"/>
  <c r="Q829" i="2"/>
  <c r="R829" i="2"/>
  <c r="S829" i="2"/>
  <c r="T829" i="2"/>
  <c r="U829" i="2"/>
  <c r="W829" i="2"/>
  <c r="X829" i="2"/>
  <c r="Y829" i="2"/>
  <c r="AC830" i="2"/>
  <c r="Q830" i="2"/>
  <c r="R830" i="2"/>
  <c r="S830" i="2"/>
  <c r="T830" i="2"/>
  <c r="U830" i="2"/>
  <c r="W830" i="2"/>
  <c r="X830" i="2"/>
  <c r="Y830" i="2"/>
  <c r="AC831" i="2"/>
  <c r="Q831" i="2"/>
  <c r="R831" i="2"/>
  <c r="S831" i="2"/>
  <c r="T831" i="2"/>
  <c r="U831" i="2"/>
  <c r="W831" i="2"/>
  <c r="X831" i="2"/>
  <c r="Y831" i="2"/>
  <c r="AC832" i="2"/>
  <c r="Q832" i="2"/>
  <c r="R832" i="2"/>
  <c r="S832" i="2"/>
  <c r="T832" i="2"/>
  <c r="U832" i="2"/>
  <c r="W832" i="2"/>
  <c r="X832" i="2"/>
  <c r="Y832" i="2"/>
  <c r="AC833" i="2"/>
  <c r="Q833" i="2"/>
  <c r="R833" i="2"/>
  <c r="S833" i="2"/>
  <c r="T833" i="2"/>
  <c r="U833" i="2"/>
  <c r="W833" i="2"/>
  <c r="X833" i="2"/>
  <c r="Y833" i="2"/>
  <c r="AC834" i="2"/>
  <c r="Q834" i="2"/>
  <c r="R834" i="2"/>
  <c r="S834" i="2"/>
  <c r="T834" i="2"/>
  <c r="U834" i="2"/>
  <c r="W834" i="2"/>
  <c r="X834" i="2"/>
  <c r="Y834" i="2"/>
  <c r="AC835" i="2"/>
  <c r="Q835" i="2"/>
  <c r="R835" i="2"/>
  <c r="S835" i="2"/>
  <c r="T835" i="2"/>
  <c r="U835" i="2"/>
  <c r="W835" i="2"/>
  <c r="X835" i="2"/>
  <c r="Y835" i="2"/>
  <c r="AC836" i="2"/>
  <c r="Q836" i="2"/>
  <c r="R836" i="2"/>
  <c r="S836" i="2"/>
  <c r="T836" i="2"/>
  <c r="U836" i="2"/>
  <c r="W836" i="2"/>
  <c r="X836" i="2"/>
  <c r="Y836" i="2"/>
  <c r="AC837" i="2"/>
  <c r="Q837" i="2"/>
  <c r="R837" i="2"/>
  <c r="S837" i="2"/>
  <c r="T837" i="2"/>
  <c r="U837" i="2"/>
  <c r="W837" i="2"/>
  <c r="X837" i="2"/>
  <c r="Y837" i="2"/>
  <c r="AC838" i="2"/>
  <c r="Q838" i="2"/>
  <c r="R838" i="2"/>
  <c r="S838" i="2"/>
  <c r="T838" i="2"/>
  <c r="U838" i="2"/>
  <c r="W838" i="2"/>
  <c r="X838" i="2"/>
  <c r="Y838" i="2"/>
  <c r="AC839" i="2"/>
  <c r="Q839" i="2"/>
  <c r="R839" i="2"/>
  <c r="S839" i="2"/>
  <c r="T839" i="2"/>
  <c r="U839" i="2"/>
  <c r="W839" i="2"/>
  <c r="X839" i="2"/>
  <c r="Y839" i="2"/>
  <c r="AC840" i="2"/>
  <c r="Q840" i="2"/>
  <c r="R840" i="2"/>
  <c r="S840" i="2"/>
  <c r="T840" i="2"/>
  <c r="U840" i="2"/>
  <c r="W840" i="2"/>
  <c r="X840" i="2"/>
  <c r="Y840" i="2"/>
  <c r="AC841" i="2"/>
  <c r="Q841" i="2"/>
  <c r="R841" i="2"/>
  <c r="S841" i="2"/>
  <c r="T841" i="2"/>
  <c r="U841" i="2"/>
  <c r="W841" i="2"/>
  <c r="X841" i="2"/>
  <c r="Y841" i="2"/>
  <c r="AC842" i="2"/>
  <c r="Q842" i="2"/>
  <c r="R842" i="2"/>
  <c r="S842" i="2"/>
  <c r="T842" i="2"/>
  <c r="U842" i="2"/>
  <c r="W842" i="2"/>
  <c r="X842" i="2"/>
  <c r="Y842" i="2"/>
  <c r="AC843" i="2"/>
  <c r="Q843" i="2"/>
  <c r="R843" i="2"/>
  <c r="S843" i="2"/>
  <c r="T843" i="2"/>
  <c r="U843" i="2"/>
  <c r="W843" i="2"/>
  <c r="X843" i="2"/>
  <c r="Y843" i="2"/>
  <c r="AC844" i="2"/>
  <c r="Q844" i="2"/>
  <c r="R844" i="2"/>
  <c r="S844" i="2"/>
  <c r="T844" i="2"/>
  <c r="U844" i="2"/>
  <c r="W844" i="2"/>
  <c r="X844" i="2"/>
  <c r="Y844" i="2"/>
  <c r="AC845" i="2"/>
  <c r="Q845" i="2"/>
  <c r="R845" i="2"/>
  <c r="S845" i="2"/>
  <c r="T845" i="2"/>
  <c r="U845" i="2"/>
  <c r="W845" i="2"/>
  <c r="X845" i="2"/>
  <c r="Y845" i="2"/>
  <c r="AC846" i="2"/>
  <c r="Q846" i="2"/>
  <c r="R846" i="2"/>
  <c r="S846" i="2"/>
  <c r="T846" i="2"/>
  <c r="U846" i="2"/>
  <c r="W846" i="2"/>
  <c r="X846" i="2"/>
  <c r="Y846" i="2"/>
  <c r="AC847" i="2"/>
  <c r="Q847" i="2"/>
  <c r="R847" i="2"/>
  <c r="S847" i="2"/>
  <c r="T847" i="2"/>
  <c r="U847" i="2"/>
  <c r="W847" i="2"/>
  <c r="X847" i="2"/>
  <c r="Y847" i="2"/>
  <c r="AC848" i="2"/>
  <c r="Q848" i="2"/>
  <c r="R848" i="2"/>
  <c r="S848" i="2"/>
  <c r="T848" i="2"/>
  <c r="U848" i="2"/>
  <c r="W848" i="2"/>
  <c r="X848" i="2"/>
  <c r="Y848" i="2"/>
  <c r="AC849" i="2"/>
  <c r="Q849" i="2"/>
  <c r="R849" i="2"/>
  <c r="S849" i="2"/>
  <c r="T849" i="2"/>
  <c r="U849" i="2"/>
  <c r="W849" i="2"/>
  <c r="X849" i="2"/>
  <c r="Y849" i="2"/>
  <c r="AC850" i="2"/>
  <c r="Q850" i="2"/>
  <c r="R850" i="2"/>
  <c r="S850" i="2"/>
  <c r="T850" i="2"/>
  <c r="U850" i="2"/>
  <c r="W850" i="2"/>
  <c r="X850" i="2"/>
  <c r="Y850" i="2"/>
  <c r="AC851" i="2"/>
  <c r="Q851" i="2"/>
  <c r="R851" i="2"/>
  <c r="S851" i="2"/>
  <c r="T851" i="2"/>
  <c r="U851" i="2"/>
  <c r="W851" i="2"/>
  <c r="X851" i="2"/>
  <c r="Y851" i="2"/>
  <c r="AC852" i="2"/>
  <c r="Q852" i="2"/>
  <c r="R852" i="2"/>
  <c r="S852" i="2"/>
  <c r="T852" i="2"/>
  <c r="U852" i="2"/>
  <c r="W852" i="2"/>
  <c r="X852" i="2"/>
  <c r="Y852" i="2"/>
  <c r="AC853" i="2"/>
  <c r="Q853" i="2"/>
  <c r="R853" i="2"/>
  <c r="S853" i="2"/>
  <c r="T853" i="2"/>
  <c r="U853" i="2"/>
  <c r="W853" i="2"/>
  <c r="X853" i="2"/>
  <c r="Y853" i="2"/>
  <c r="AC854" i="2"/>
  <c r="Q854" i="2"/>
  <c r="R854" i="2"/>
  <c r="S854" i="2"/>
  <c r="T854" i="2"/>
  <c r="U854" i="2"/>
  <c r="W854" i="2"/>
  <c r="X854" i="2"/>
  <c r="Y854" i="2"/>
  <c r="AC855" i="2"/>
  <c r="Q855" i="2"/>
  <c r="R855" i="2"/>
  <c r="S855" i="2"/>
  <c r="T855" i="2"/>
  <c r="U855" i="2"/>
  <c r="W855" i="2"/>
  <c r="X855" i="2"/>
  <c r="Y855" i="2"/>
  <c r="AC856" i="2"/>
  <c r="Q856" i="2"/>
  <c r="R856" i="2"/>
  <c r="S856" i="2"/>
  <c r="T856" i="2"/>
  <c r="U856" i="2"/>
  <c r="W856" i="2"/>
  <c r="X856" i="2"/>
  <c r="Y856" i="2"/>
  <c r="AC857" i="2"/>
  <c r="Q857" i="2"/>
  <c r="R857" i="2"/>
  <c r="S857" i="2"/>
  <c r="T857" i="2"/>
  <c r="U857" i="2"/>
  <c r="W857" i="2"/>
  <c r="X857" i="2"/>
  <c r="Y857" i="2"/>
  <c r="AC858" i="2"/>
  <c r="Q858" i="2"/>
  <c r="R858" i="2"/>
  <c r="S858" i="2"/>
  <c r="T858" i="2"/>
  <c r="U858" i="2"/>
  <c r="W858" i="2"/>
  <c r="X858" i="2"/>
  <c r="Y858" i="2"/>
  <c r="AC859" i="2"/>
  <c r="Q859" i="2"/>
  <c r="R859" i="2"/>
  <c r="S859" i="2"/>
  <c r="T859" i="2"/>
  <c r="U859" i="2"/>
  <c r="W859" i="2"/>
  <c r="X859" i="2"/>
  <c r="Y859" i="2"/>
  <c r="AC860" i="2"/>
  <c r="Q860" i="2"/>
  <c r="R860" i="2"/>
  <c r="S860" i="2"/>
  <c r="T860" i="2"/>
  <c r="U860" i="2"/>
  <c r="W860" i="2"/>
  <c r="X860" i="2"/>
  <c r="Y860" i="2"/>
  <c r="AC861" i="2"/>
  <c r="Q861" i="2"/>
  <c r="R861" i="2"/>
  <c r="S861" i="2"/>
  <c r="T861" i="2"/>
  <c r="U861" i="2"/>
  <c r="W861" i="2"/>
  <c r="X861" i="2"/>
  <c r="Y861" i="2"/>
  <c r="AC862" i="2"/>
  <c r="Q862" i="2"/>
  <c r="R862" i="2"/>
  <c r="S862" i="2"/>
  <c r="T862" i="2"/>
  <c r="U862" i="2"/>
  <c r="W862" i="2"/>
  <c r="X862" i="2"/>
  <c r="Y862" i="2"/>
  <c r="AC863" i="2"/>
  <c r="Q863" i="2"/>
  <c r="R863" i="2"/>
  <c r="S863" i="2"/>
  <c r="T863" i="2"/>
  <c r="U863" i="2"/>
  <c r="W863" i="2"/>
  <c r="X863" i="2"/>
  <c r="Y863" i="2"/>
  <c r="AC864" i="2"/>
  <c r="Q864" i="2"/>
  <c r="R864" i="2"/>
  <c r="S864" i="2"/>
  <c r="T864" i="2"/>
  <c r="U864" i="2"/>
  <c r="W864" i="2"/>
  <c r="X864" i="2"/>
  <c r="Y864" i="2"/>
  <c r="AC865" i="2"/>
  <c r="Q865" i="2"/>
  <c r="R865" i="2"/>
  <c r="S865" i="2"/>
  <c r="T865" i="2"/>
  <c r="U865" i="2"/>
  <c r="W865" i="2"/>
  <c r="X865" i="2"/>
  <c r="Y865" i="2"/>
  <c r="AC866" i="2"/>
  <c r="Q866" i="2"/>
  <c r="R866" i="2"/>
  <c r="S866" i="2"/>
  <c r="T866" i="2"/>
  <c r="U866" i="2"/>
  <c r="W866" i="2"/>
  <c r="X866" i="2"/>
  <c r="Y866" i="2"/>
  <c r="AC867" i="2"/>
  <c r="Q867" i="2"/>
  <c r="R867" i="2"/>
  <c r="S867" i="2"/>
  <c r="T867" i="2"/>
  <c r="U867" i="2"/>
  <c r="W867" i="2"/>
  <c r="X867" i="2"/>
  <c r="Y867" i="2"/>
  <c r="AC868" i="2"/>
  <c r="Q868" i="2"/>
  <c r="R868" i="2"/>
  <c r="S868" i="2"/>
  <c r="T868" i="2"/>
  <c r="U868" i="2"/>
  <c r="W868" i="2"/>
  <c r="X868" i="2"/>
  <c r="Y868" i="2"/>
  <c r="AC869" i="2"/>
  <c r="Q869" i="2"/>
  <c r="R869" i="2"/>
  <c r="S869" i="2"/>
  <c r="T869" i="2"/>
  <c r="U869" i="2"/>
  <c r="W869" i="2"/>
  <c r="X869" i="2"/>
  <c r="Y869" i="2"/>
  <c r="AC870" i="2"/>
  <c r="Q870" i="2"/>
  <c r="R870" i="2"/>
  <c r="S870" i="2"/>
  <c r="T870" i="2"/>
  <c r="U870" i="2"/>
  <c r="W870" i="2"/>
  <c r="X870" i="2"/>
  <c r="Y870" i="2"/>
  <c r="AC871" i="2"/>
  <c r="Q871" i="2"/>
  <c r="R871" i="2"/>
  <c r="S871" i="2"/>
  <c r="T871" i="2"/>
  <c r="U871" i="2"/>
  <c r="W871" i="2"/>
  <c r="X871" i="2"/>
  <c r="Y871" i="2"/>
  <c r="AC872" i="2"/>
  <c r="Q872" i="2"/>
  <c r="R872" i="2"/>
  <c r="S872" i="2"/>
  <c r="T872" i="2"/>
  <c r="U872" i="2"/>
  <c r="W872" i="2"/>
  <c r="X872" i="2"/>
  <c r="Y872" i="2"/>
  <c r="AC873" i="2"/>
  <c r="Q873" i="2"/>
  <c r="R873" i="2"/>
  <c r="S873" i="2"/>
  <c r="T873" i="2"/>
  <c r="U873" i="2"/>
  <c r="W873" i="2"/>
  <c r="X873" i="2"/>
  <c r="Y873" i="2"/>
  <c r="AC874" i="2"/>
  <c r="Q874" i="2"/>
  <c r="R874" i="2"/>
  <c r="S874" i="2"/>
  <c r="T874" i="2"/>
  <c r="U874" i="2"/>
  <c r="W874" i="2"/>
  <c r="X874" i="2"/>
  <c r="Y874" i="2"/>
  <c r="AC875" i="2"/>
  <c r="Q875" i="2"/>
  <c r="R875" i="2"/>
  <c r="S875" i="2"/>
  <c r="T875" i="2"/>
  <c r="U875" i="2"/>
  <c r="W875" i="2"/>
  <c r="X875" i="2"/>
  <c r="Y875" i="2"/>
  <c r="AC876" i="2"/>
  <c r="Q876" i="2"/>
  <c r="R876" i="2"/>
  <c r="S876" i="2"/>
  <c r="T876" i="2"/>
  <c r="U876" i="2"/>
  <c r="W876" i="2"/>
  <c r="X876" i="2"/>
  <c r="Y876" i="2"/>
  <c r="AC877" i="2"/>
  <c r="Q877" i="2"/>
  <c r="R877" i="2"/>
  <c r="S877" i="2"/>
  <c r="T877" i="2"/>
  <c r="U877" i="2"/>
  <c r="W877" i="2"/>
  <c r="X877" i="2"/>
  <c r="Y877" i="2"/>
  <c r="AC878" i="2"/>
  <c r="Q878" i="2"/>
  <c r="R878" i="2"/>
  <c r="S878" i="2"/>
  <c r="T878" i="2"/>
  <c r="U878" i="2"/>
  <c r="W878" i="2"/>
  <c r="X878" i="2"/>
  <c r="Y878" i="2"/>
  <c r="AC879" i="2"/>
  <c r="Q879" i="2"/>
  <c r="R879" i="2"/>
  <c r="S879" i="2"/>
  <c r="T879" i="2"/>
  <c r="U879" i="2"/>
  <c r="W879" i="2"/>
  <c r="X879" i="2"/>
  <c r="Y879" i="2"/>
  <c r="AC880" i="2"/>
  <c r="Q880" i="2"/>
  <c r="R880" i="2"/>
  <c r="S880" i="2"/>
  <c r="T880" i="2"/>
  <c r="U880" i="2"/>
  <c r="W880" i="2"/>
  <c r="X880" i="2"/>
  <c r="Y880" i="2"/>
  <c r="AC881" i="2"/>
  <c r="Q881" i="2"/>
  <c r="R881" i="2"/>
  <c r="S881" i="2"/>
  <c r="T881" i="2"/>
  <c r="U881" i="2"/>
  <c r="W881" i="2"/>
  <c r="X881" i="2"/>
  <c r="Y881" i="2"/>
  <c r="AC882" i="2"/>
  <c r="Q882" i="2"/>
  <c r="R882" i="2"/>
  <c r="S882" i="2"/>
  <c r="T882" i="2"/>
  <c r="U882" i="2"/>
  <c r="W882" i="2"/>
  <c r="X882" i="2"/>
  <c r="Y882" i="2"/>
  <c r="AC883" i="2"/>
  <c r="Q883" i="2"/>
  <c r="R883" i="2"/>
  <c r="S883" i="2"/>
  <c r="T883" i="2"/>
  <c r="U883" i="2"/>
  <c r="W883" i="2"/>
  <c r="X883" i="2"/>
  <c r="Y883" i="2"/>
  <c r="AC884" i="2"/>
  <c r="Q884" i="2"/>
  <c r="R884" i="2"/>
  <c r="S884" i="2"/>
  <c r="T884" i="2"/>
  <c r="U884" i="2"/>
  <c r="W884" i="2"/>
  <c r="X884" i="2"/>
  <c r="Y884" i="2"/>
  <c r="AC885" i="2"/>
  <c r="Q885" i="2"/>
  <c r="R885" i="2"/>
  <c r="S885" i="2"/>
  <c r="T885" i="2"/>
  <c r="U885" i="2"/>
  <c r="W885" i="2"/>
  <c r="X885" i="2"/>
  <c r="Y885" i="2"/>
  <c r="AC886" i="2"/>
  <c r="Q886" i="2"/>
  <c r="R886" i="2"/>
  <c r="S886" i="2"/>
  <c r="T886" i="2"/>
  <c r="U886" i="2"/>
  <c r="W886" i="2"/>
  <c r="X886" i="2"/>
  <c r="Y886" i="2"/>
  <c r="AC887" i="2"/>
  <c r="Q887" i="2"/>
  <c r="R887" i="2"/>
  <c r="S887" i="2"/>
  <c r="T887" i="2"/>
  <c r="U887" i="2"/>
  <c r="W887" i="2"/>
  <c r="X887" i="2"/>
  <c r="Y887" i="2"/>
  <c r="AC888" i="2"/>
  <c r="Q888" i="2"/>
  <c r="R888" i="2"/>
  <c r="S888" i="2"/>
  <c r="T888" i="2"/>
  <c r="U888" i="2"/>
  <c r="W888" i="2"/>
  <c r="X888" i="2"/>
  <c r="Y888" i="2"/>
  <c r="AC889" i="2"/>
  <c r="Q889" i="2"/>
  <c r="R889" i="2"/>
  <c r="S889" i="2"/>
  <c r="T889" i="2"/>
  <c r="U889" i="2"/>
  <c r="W889" i="2"/>
  <c r="X889" i="2"/>
  <c r="Y889" i="2"/>
  <c r="AC890" i="2"/>
  <c r="Q890" i="2"/>
  <c r="R890" i="2"/>
  <c r="S890" i="2"/>
  <c r="T890" i="2"/>
  <c r="U890" i="2"/>
  <c r="W890" i="2"/>
  <c r="X890" i="2"/>
  <c r="Y890" i="2"/>
  <c r="AC891" i="2"/>
  <c r="Q891" i="2"/>
  <c r="R891" i="2"/>
  <c r="S891" i="2"/>
  <c r="T891" i="2"/>
  <c r="U891" i="2"/>
  <c r="W891" i="2"/>
  <c r="X891" i="2"/>
  <c r="Y891" i="2"/>
  <c r="AC892" i="2"/>
  <c r="Q892" i="2"/>
  <c r="R892" i="2"/>
  <c r="S892" i="2"/>
  <c r="T892" i="2"/>
  <c r="U892" i="2"/>
  <c r="W892" i="2"/>
  <c r="X892" i="2"/>
  <c r="Y892" i="2"/>
  <c r="AC893" i="2"/>
  <c r="Q893" i="2"/>
  <c r="R893" i="2"/>
  <c r="S893" i="2"/>
  <c r="T893" i="2"/>
  <c r="U893" i="2"/>
  <c r="W893" i="2"/>
  <c r="X893" i="2"/>
  <c r="Y893" i="2"/>
  <c r="AC894" i="2"/>
  <c r="Q894" i="2"/>
  <c r="R894" i="2"/>
  <c r="S894" i="2"/>
  <c r="T894" i="2"/>
  <c r="U894" i="2"/>
  <c r="W894" i="2"/>
  <c r="X894" i="2"/>
  <c r="Y894" i="2"/>
  <c r="AC895" i="2"/>
  <c r="Q895" i="2"/>
  <c r="R895" i="2"/>
  <c r="S895" i="2"/>
  <c r="T895" i="2"/>
  <c r="U895" i="2"/>
  <c r="W895" i="2"/>
  <c r="X895" i="2"/>
  <c r="Y895" i="2"/>
  <c r="AC896" i="2"/>
  <c r="Q896" i="2"/>
  <c r="R896" i="2"/>
  <c r="S896" i="2"/>
  <c r="T896" i="2"/>
  <c r="U896" i="2"/>
  <c r="W896" i="2"/>
  <c r="X896" i="2"/>
  <c r="Y896" i="2"/>
  <c r="AC897" i="2"/>
  <c r="Q897" i="2"/>
  <c r="R897" i="2"/>
  <c r="S897" i="2"/>
  <c r="T897" i="2"/>
  <c r="U897" i="2"/>
  <c r="W897" i="2"/>
  <c r="X897" i="2"/>
  <c r="Y897" i="2"/>
  <c r="AC898" i="2"/>
  <c r="Q898" i="2"/>
  <c r="R898" i="2"/>
  <c r="S898" i="2"/>
  <c r="T898" i="2"/>
  <c r="U898" i="2"/>
  <c r="W898" i="2"/>
  <c r="X898" i="2"/>
  <c r="Y898" i="2"/>
  <c r="AC899" i="2"/>
  <c r="Q899" i="2"/>
  <c r="R899" i="2"/>
  <c r="S899" i="2"/>
  <c r="T899" i="2"/>
  <c r="U899" i="2"/>
  <c r="W899" i="2"/>
  <c r="X899" i="2"/>
  <c r="Y899" i="2"/>
  <c r="AC900" i="2"/>
  <c r="Q900" i="2"/>
  <c r="R900" i="2"/>
  <c r="S900" i="2"/>
  <c r="T900" i="2"/>
  <c r="U900" i="2"/>
  <c r="W900" i="2"/>
  <c r="X900" i="2"/>
  <c r="Y900" i="2"/>
  <c r="AC901" i="2"/>
  <c r="Q901" i="2"/>
  <c r="R901" i="2"/>
  <c r="S901" i="2"/>
  <c r="T901" i="2"/>
  <c r="U901" i="2"/>
  <c r="W901" i="2"/>
  <c r="X901" i="2"/>
  <c r="Y901" i="2"/>
  <c r="AC902" i="2"/>
  <c r="Q902" i="2"/>
  <c r="R902" i="2"/>
  <c r="S902" i="2"/>
  <c r="T902" i="2"/>
  <c r="U902" i="2"/>
  <c r="W902" i="2"/>
  <c r="X902" i="2"/>
  <c r="Y902" i="2"/>
  <c r="AC903" i="2"/>
  <c r="Q903" i="2"/>
  <c r="R903" i="2"/>
  <c r="S903" i="2"/>
  <c r="T903" i="2"/>
  <c r="U903" i="2"/>
  <c r="W903" i="2"/>
  <c r="X903" i="2"/>
  <c r="Y903" i="2"/>
  <c r="AC904" i="2"/>
  <c r="Q904" i="2"/>
  <c r="R904" i="2"/>
  <c r="S904" i="2"/>
  <c r="T904" i="2"/>
  <c r="U904" i="2"/>
  <c r="W904" i="2"/>
  <c r="X904" i="2"/>
  <c r="Y904" i="2"/>
  <c r="AC905" i="2"/>
  <c r="Q905" i="2"/>
  <c r="R905" i="2"/>
  <c r="S905" i="2"/>
  <c r="T905" i="2"/>
  <c r="U905" i="2"/>
  <c r="W905" i="2"/>
  <c r="X905" i="2"/>
  <c r="Y905" i="2"/>
  <c r="AC906" i="2"/>
  <c r="Q906" i="2"/>
  <c r="R906" i="2"/>
  <c r="S906" i="2"/>
  <c r="T906" i="2"/>
  <c r="U906" i="2"/>
  <c r="W906" i="2"/>
  <c r="X906" i="2"/>
  <c r="Y906" i="2"/>
  <c r="AC907" i="2"/>
  <c r="Q907" i="2"/>
  <c r="R907" i="2"/>
  <c r="S907" i="2"/>
  <c r="T907" i="2"/>
  <c r="U907" i="2"/>
  <c r="W907" i="2"/>
  <c r="X907" i="2"/>
  <c r="Y907" i="2"/>
  <c r="AC908" i="2"/>
  <c r="Q908" i="2"/>
  <c r="R908" i="2"/>
  <c r="S908" i="2"/>
  <c r="T908" i="2"/>
  <c r="U908" i="2"/>
  <c r="W908" i="2"/>
  <c r="X908" i="2"/>
  <c r="Y908" i="2"/>
  <c r="AC909" i="2"/>
  <c r="Q909" i="2"/>
  <c r="R909" i="2"/>
  <c r="S909" i="2"/>
  <c r="T909" i="2"/>
  <c r="U909" i="2"/>
  <c r="W909" i="2"/>
  <c r="X909" i="2"/>
  <c r="Y909" i="2"/>
  <c r="AC910" i="2"/>
  <c r="Q910" i="2"/>
  <c r="R910" i="2"/>
  <c r="S910" i="2"/>
  <c r="T910" i="2"/>
  <c r="U910" i="2"/>
  <c r="W910" i="2"/>
  <c r="X910" i="2"/>
  <c r="Y910" i="2"/>
  <c r="AC911" i="2"/>
  <c r="Q911" i="2"/>
  <c r="R911" i="2"/>
  <c r="S911" i="2"/>
  <c r="T911" i="2"/>
  <c r="U911" i="2"/>
  <c r="W911" i="2"/>
  <c r="X911" i="2"/>
  <c r="Y911" i="2"/>
  <c r="AC912" i="2"/>
  <c r="Q912" i="2"/>
  <c r="R912" i="2"/>
  <c r="S912" i="2"/>
  <c r="T912" i="2"/>
  <c r="U912" i="2"/>
  <c r="W912" i="2"/>
  <c r="X912" i="2"/>
  <c r="Y912" i="2"/>
  <c r="AC913" i="2"/>
  <c r="Q913" i="2"/>
  <c r="R913" i="2"/>
  <c r="S913" i="2"/>
  <c r="T913" i="2"/>
  <c r="U913" i="2"/>
  <c r="W913" i="2"/>
  <c r="X913" i="2"/>
  <c r="Y913" i="2"/>
  <c r="AC914" i="2"/>
  <c r="Q914" i="2"/>
  <c r="R914" i="2"/>
  <c r="S914" i="2"/>
  <c r="T914" i="2"/>
  <c r="U914" i="2"/>
  <c r="W914" i="2"/>
  <c r="X914" i="2"/>
  <c r="Y914" i="2"/>
  <c r="AC915" i="2"/>
  <c r="Q915" i="2"/>
  <c r="R915" i="2"/>
  <c r="S915" i="2"/>
  <c r="T915" i="2"/>
  <c r="U915" i="2"/>
  <c r="W915" i="2"/>
  <c r="X915" i="2"/>
  <c r="Y915" i="2"/>
  <c r="AC916" i="2"/>
  <c r="Q916" i="2"/>
  <c r="R916" i="2"/>
  <c r="S916" i="2"/>
  <c r="T916" i="2"/>
  <c r="U916" i="2"/>
  <c r="W916" i="2"/>
  <c r="X916" i="2"/>
  <c r="Y916" i="2"/>
  <c r="AC917" i="2"/>
  <c r="Q917" i="2"/>
  <c r="R917" i="2"/>
  <c r="S917" i="2"/>
  <c r="T917" i="2"/>
  <c r="U917" i="2"/>
  <c r="W917" i="2"/>
  <c r="X917" i="2"/>
  <c r="Y917" i="2"/>
  <c r="AC918" i="2"/>
  <c r="Q918" i="2"/>
  <c r="R918" i="2"/>
  <c r="S918" i="2"/>
  <c r="T918" i="2"/>
  <c r="U918" i="2"/>
  <c r="W918" i="2"/>
  <c r="X918" i="2"/>
  <c r="Y918" i="2"/>
  <c r="AC919" i="2"/>
  <c r="Q919" i="2"/>
  <c r="R919" i="2"/>
  <c r="S919" i="2"/>
  <c r="T919" i="2"/>
  <c r="U919" i="2"/>
  <c r="W919" i="2"/>
  <c r="X919" i="2"/>
  <c r="Y919" i="2"/>
  <c r="AC920" i="2"/>
  <c r="Q920" i="2"/>
  <c r="R920" i="2"/>
  <c r="S920" i="2"/>
  <c r="T920" i="2"/>
  <c r="U920" i="2"/>
  <c r="W920" i="2"/>
  <c r="X920" i="2"/>
  <c r="Y920" i="2"/>
  <c r="AC921" i="2"/>
  <c r="Q921" i="2"/>
  <c r="R921" i="2"/>
  <c r="S921" i="2"/>
  <c r="T921" i="2"/>
  <c r="U921" i="2"/>
  <c r="W921" i="2"/>
  <c r="X921" i="2"/>
  <c r="Y921" i="2"/>
  <c r="AC922" i="2"/>
  <c r="Q922" i="2"/>
  <c r="R922" i="2"/>
  <c r="S922" i="2"/>
  <c r="T922" i="2"/>
  <c r="U922" i="2"/>
  <c r="W922" i="2"/>
  <c r="X922" i="2"/>
  <c r="Y922" i="2"/>
  <c r="AC923" i="2"/>
  <c r="Q923" i="2"/>
  <c r="R923" i="2"/>
  <c r="S923" i="2"/>
  <c r="T923" i="2"/>
  <c r="U923" i="2"/>
  <c r="W923" i="2"/>
  <c r="X923" i="2"/>
  <c r="Y923" i="2"/>
  <c r="AC924" i="2"/>
  <c r="Q924" i="2"/>
  <c r="R924" i="2"/>
  <c r="S924" i="2"/>
  <c r="T924" i="2"/>
  <c r="U924" i="2"/>
  <c r="W924" i="2"/>
  <c r="X924" i="2"/>
  <c r="Y924" i="2"/>
  <c r="AC925" i="2"/>
  <c r="Q925" i="2"/>
  <c r="R925" i="2"/>
  <c r="S925" i="2"/>
  <c r="T925" i="2"/>
  <c r="U925" i="2"/>
  <c r="W925" i="2"/>
  <c r="X925" i="2"/>
  <c r="Y925" i="2"/>
  <c r="AC926" i="2"/>
  <c r="Q926" i="2"/>
  <c r="R926" i="2"/>
  <c r="S926" i="2"/>
  <c r="T926" i="2"/>
  <c r="U926" i="2"/>
  <c r="W926" i="2"/>
  <c r="X926" i="2"/>
  <c r="Y926" i="2"/>
  <c r="AC927" i="2"/>
  <c r="Q927" i="2"/>
  <c r="R927" i="2"/>
  <c r="S927" i="2"/>
  <c r="T927" i="2"/>
  <c r="U927" i="2"/>
  <c r="W927" i="2"/>
  <c r="X927" i="2"/>
  <c r="Y927" i="2"/>
  <c r="AC928" i="2"/>
  <c r="Q928" i="2"/>
  <c r="R928" i="2"/>
  <c r="S928" i="2"/>
  <c r="T928" i="2"/>
  <c r="U928" i="2"/>
  <c r="W928" i="2"/>
  <c r="X928" i="2"/>
  <c r="Y928" i="2"/>
  <c r="AC929" i="2"/>
  <c r="Q929" i="2"/>
  <c r="R929" i="2"/>
  <c r="S929" i="2"/>
  <c r="T929" i="2"/>
  <c r="U929" i="2"/>
  <c r="W929" i="2"/>
  <c r="X929" i="2"/>
  <c r="Y929" i="2"/>
  <c r="AC930" i="2"/>
  <c r="Q930" i="2"/>
  <c r="R930" i="2"/>
  <c r="S930" i="2"/>
  <c r="T930" i="2"/>
  <c r="U930" i="2"/>
  <c r="W930" i="2"/>
  <c r="X930" i="2"/>
  <c r="Y930" i="2"/>
  <c r="AC931" i="2"/>
  <c r="Q931" i="2"/>
  <c r="R931" i="2"/>
  <c r="S931" i="2"/>
  <c r="T931" i="2"/>
  <c r="U931" i="2"/>
  <c r="W931" i="2"/>
  <c r="X931" i="2"/>
  <c r="Y931" i="2"/>
  <c r="AC932" i="2"/>
  <c r="Q932" i="2"/>
  <c r="R932" i="2"/>
  <c r="S932" i="2"/>
  <c r="T932" i="2"/>
  <c r="U932" i="2"/>
  <c r="W932" i="2"/>
  <c r="X932" i="2"/>
  <c r="Y932" i="2"/>
  <c r="AC933" i="2"/>
  <c r="Q933" i="2"/>
  <c r="R933" i="2"/>
  <c r="S933" i="2"/>
  <c r="T933" i="2"/>
  <c r="U933" i="2"/>
  <c r="W933" i="2"/>
  <c r="X933" i="2"/>
  <c r="Y933" i="2"/>
  <c r="AC934" i="2"/>
  <c r="Q934" i="2"/>
  <c r="R934" i="2"/>
  <c r="S934" i="2"/>
  <c r="T934" i="2"/>
  <c r="U934" i="2"/>
  <c r="W934" i="2"/>
  <c r="X934" i="2"/>
  <c r="Y934" i="2"/>
  <c r="AC935" i="2"/>
  <c r="Q935" i="2"/>
  <c r="R935" i="2"/>
  <c r="S935" i="2"/>
  <c r="T935" i="2"/>
  <c r="U935" i="2"/>
  <c r="W935" i="2"/>
  <c r="X935" i="2"/>
  <c r="Y935" i="2"/>
  <c r="AC936" i="2"/>
  <c r="Q936" i="2"/>
  <c r="R936" i="2"/>
  <c r="S936" i="2"/>
  <c r="T936" i="2"/>
  <c r="U936" i="2"/>
  <c r="W936" i="2"/>
  <c r="X936" i="2"/>
  <c r="Y936" i="2"/>
  <c r="AC937" i="2"/>
  <c r="Q937" i="2"/>
  <c r="R937" i="2"/>
  <c r="S937" i="2"/>
  <c r="T937" i="2"/>
  <c r="U937" i="2"/>
  <c r="W937" i="2"/>
  <c r="X937" i="2"/>
  <c r="Y937" i="2"/>
  <c r="AC938" i="2"/>
  <c r="Q938" i="2"/>
  <c r="R938" i="2"/>
  <c r="S938" i="2"/>
  <c r="T938" i="2"/>
  <c r="U938" i="2"/>
  <c r="W938" i="2"/>
  <c r="X938" i="2"/>
  <c r="Y938" i="2"/>
  <c r="AC939" i="2"/>
  <c r="Q939" i="2"/>
  <c r="R939" i="2"/>
  <c r="S939" i="2"/>
  <c r="T939" i="2"/>
  <c r="U939" i="2"/>
  <c r="W939" i="2"/>
  <c r="X939" i="2"/>
  <c r="Y939" i="2"/>
  <c r="AC940" i="2"/>
  <c r="Q940" i="2"/>
  <c r="R940" i="2"/>
  <c r="S940" i="2"/>
  <c r="T940" i="2"/>
  <c r="U940" i="2"/>
  <c r="W940" i="2"/>
  <c r="X940" i="2"/>
  <c r="Y940" i="2"/>
  <c r="AC941" i="2"/>
  <c r="Q941" i="2"/>
  <c r="R941" i="2"/>
  <c r="S941" i="2"/>
  <c r="T941" i="2"/>
  <c r="U941" i="2"/>
  <c r="W941" i="2"/>
  <c r="X941" i="2"/>
  <c r="Y941" i="2"/>
  <c r="AC942" i="2"/>
  <c r="Q942" i="2"/>
  <c r="R942" i="2"/>
  <c r="S942" i="2"/>
  <c r="T942" i="2"/>
  <c r="U942" i="2"/>
  <c r="W942" i="2"/>
  <c r="X942" i="2"/>
  <c r="Y942" i="2"/>
  <c r="AC943" i="2"/>
  <c r="Q943" i="2"/>
  <c r="R943" i="2"/>
  <c r="S943" i="2"/>
  <c r="T943" i="2"/>
  <c r="U943" i="2"/>
  <c r="W943" i="2"/>
  <c r="X943" i="2"/>
  <c r="Y943" i="2"/>
  <c r="AC944" i="2"/>
  <c r="Q944" i="2"/>
  <c r="R944" i="2"/>
  <c r="S944" i="2"/>
  <c r="T944" i="2"/>
  <c r="U944" i="2"/>
  <c r="W944" i="2"/>
  <c r="X944" i="2"/>
  <c r="Y944" i="2"/>
  <c r="AC945" i="2"/>
  <c r="Q945" i="2"/>
  <c r="R945" i="2"/>
  <c r="S945" i="2"/>
  <c r="T945" i="2"/>
  <c r="U945" i="2"/>
  <c r="W945" i="2"/>
  <c r="X945" i="2"/>
  <c r="Y945" i="2"/>
  <c r="AC946" i="2"/>
  <c r="Q946" i="2"/>
  <c r="R946" i="2"/>
  <c r="S946" i="2"/>
  <c r="T946" i="2"/>
  <c r="U946" i="2"/>
  <c r="W946" i="2"/>
  <c r="X946" i="2"/>
  <c r="Y946" i="2"/>
  <c r="AC947" i="2"/>
  <c r="Q947" i="2"/>
  <c r="R947" i="2"/>
  <c r="S947" i="2"/>
  <c r="T947" i="2"/>
  <c r="U947" i="2"/>
  <c r="W947" i="2"/>
  <c r="X947" i="2"/>
  <c r="Y947" i="2"/>
  <c r="AC948" i="2"/>
  <c r="Q948" i="2"/>
  <c r="R948" i="2"/>
  <c r="S948" i="2"/>
  <c r="T948" i="2"/>
  <c r="U948" i="2"/>
  <c r="W948" i="2"/>
  <c r="X948" i="2"/>
  <c r="Y948" i="2"/>
  <c r="AC949" i="2"/>
  <c r="Q949" i="2"/>
  <c r="R949" i="2"/>
  <c r="S949" i="2"/>
  <c r="T949" i="2"/>
  <c r="U949" i="2"/>
  <c r="W949" i="2"/>
  <c r="X949" i="2"/>
  <c r="Y949" i="2"/>
  <c r="AC950" i="2"/>
  <c r="Q950" i="2"/>
  <c r="R950" i="2"/>
  <c r="S950" i="2"/>
  <c r="T950" i="2"/>
  <c r="U950" i="2"/>
  <c r="W950" i="2"/>
  <c r="X950" i="2"/>
  <c r="Y950" i="2"/>
  <c r="AC951" i="2"/>
  <c r="Q951" i="2"/>
  <c r="R951" i="2"/>
  <c r="S951" i="2"/>
  <c r="T951" i="2"/>
  <c r="U951" i="2"/>
  <c r="W951" i="2"/>
  <c r="X951" i="2"/>
  <c r="Y951" i="2"/>
  <c r="AC952" i="2"/>
  <c r="Q952" i="2"/>
  <c r="R952" i="2"/>
  <c r="S952" i="2"/>
  <c r="T952" i="2"/>
  <c r="U952" i="2"/>
  <c r="W952" i="2"/>
  <c r="X952" i="2"/>
  <c r="Y952" i="2"/>
  <c r="AC953" i="2"/>
  <c r="Q953" i="2"/>
  <c r="R953" i="2"/>
  <c r="S953" i="2"/>
  <c r="T953" i="2"/>
  <c r="U953" i="2"/>
  <c r="W953" i="2"/>
  <c r="X953" i="2"/>
  <c r="Y953" i="2"/>
  <c r="AC954" i="2"/>
  <c r="Q954" i="2"/>
  <c r="R954" i="2"/>
  <c r="S954" i="2"/>
  <c r="T954" i="2"/>
  <c r="U954" i="2"/>
  <c r="W954" i="2"/>
  <c r="X954" i="2"/>
  <c r="Y954" i="2"/>
  <c r="AC955" i="2"/>
  <c r="Q955" i="2"/>
  <c r="R955" i="2"/>
  <c r="S955" i="2"/>
  <c r="T955" i="2"/>
  <c r="U955" i="2"/>
  <c r="W955" i="2"/>
  <c r="X955" i="2"/>
  <c r="Y955" i="2"/>
  <c r="AC956" i="2"/>
  <c r="Q956" i="2"/>
  <c r="R956" i="2"/>
  <c r="S956" i="2"/>
  <c r="T956" i="2"/>
  <c r="U956" i="2"/>
  <c r="W956" i="2"/>
  <c r="X956" i="2"/>
  <c r="Y956" i="2"/>
  <c r="AC957" i="2"/>
  <c r="Q957" i="2"/>
  <c r="R957" i="2"/>
  <c r="S957" i="2"/>
  <c r="T957" i="2"/>
  <c r="U957" i="2"/>
  <c r="W957" i="2"/>
  <c r="X957" i="2"/>
  <c r="Y957" i="2"/>
  <c r="AC958" i="2"/>
  <c r="Q958" i="2"/>
  <c r="R958" i="2"/>
  <c r="S958" i="2"/>
  <c r="T958" i="2"/>
  <c r="U958" i="2"/>
  <c r="W958" i="2"/>
  <c r="X958" i="2"/>
  <c r="Y958" i="2"/>
  <c r="AC959" i="2"/>
  <c r="Q959" i="2"/>
  <c r="R959" i="2"/>
  <c r="S959" i="2"/>
  <c r="T959" i="2"/>
  <c r="U959" i="2"/>
  <c r="W959" i="2"/>
  <c r="X959" i="2"/>
  <c r="Y959" i="2"/>
  <c r="AC960" i="2"/>
  <c r="Q960" i="2"/>
  <c r="R960" i="2"/>
  <c r="S960" i="2"/>
  <c r="T960" i="2"/>
  <c r="U960" i="2"/>
  <c r="W960" i="2"/>
  <c r="X960" i="2"/>
  <c r="Y960" i="2"/>
  <c r="AC961" i="2"/>
  <c r="Q961" i="2"/>
  <c r="R961" i="2"/>
  <c r="S961" i="2"/>
  <c r="T961" i="2"/>
  <c r="U961" i="2"/>
  <c r="W961" i="2"/>
  <c r="X961" i="2"/>
  <c r="Y961" i="2"/>
  <c r="AC962" i="2"/>
  <c r="Q962" i="2"/>
  <c r="R962" i="2"/>
  <c r="S962" i="2"/>
  <c r="T962" i="2"/>
  <c r="U962" i="2"/>
  <c r="W962" i="2"/>
  <c r="X962" i="2"/>
  <c r="Y962" i="2"/>
  <c r="AC963" i="2"/>
  <c r="Q963" i="2"/>
  <c r="R963" i="2"/>
  <c r="S963" i="2"/>
  <c r="T963" i="2"/>
  <c r="U963" i="2"/>
  <c r="W963" i="2"/>
  <c r="X963" i="2"/>
  <c r="Y963" i="2"/>
  <c r="AC964" i="2"/>
  <c r="Q964" i="2"/>
  <c r="R964" i="2"/>
  <c r="S964" i="2"/>
  <c r="T964" i="2"/>
  <c r="U964" i="2"/>
  <c r="W964" i="2"/>
  <c r="X964" i="2"/>
  <c r="Y964" i="2"/>
  <c r="AC965" i="2"/>
  <c r="Q965" i="2"/>
  <c r="R965" i="2"/>
  <c r="S965" i="2"/>
  <c r="T965" i="2"/>
  <c r="U965" i="2"/>
  <c r="W965" i="2"/>
  <c r="X965" i="2"/>
  <c r="Y965" i="2"/>
  <c r="AC966" i="2"/>
  <c r="Q966" i="2"/>
  <c r="R966" i="2"/>
  <c r="S966" i="2"/>
  <c r="T966" i="2"/>
  <c r="U966" i="2"/>
  <c r="W966" i="2"/>
  <c r="X966" i="2"/>
  <c r="Y966" i="2"/>
  <c r="AC967" i="2"/>
  <c r="Q967" i="2"/>
  <c r="R967" i="2"/>
  <c r="S967" i="2"/>
  <c r="T967" i="2"/>
  <c r="U967" i="2"/>
  <c r="W967" i="2"/>
  <c r="X967" i="2"/>
  <c r="Y967" i="2"/>
  <c r="AC968" i="2"/>
  <c r="Q968" i="2"/>
  <c r="R968" i="2"/>
  <c r="S968" i="2"/>
  <c r="T968" i="2"/>
  <c r="U968" i="2"/>
  <c r="W968" i="2"/>
  <c r="X968" i="2"/>
  <c r="Y968" i="2"/>
  <c r="AC969" i="2"/>
  <c r="Q969" i="2"/>
  <c r="R969" i="2"/>
  <c r="S969" i="2"/>
  <c r="T969" i="2"/>
  <c r="U969" i="2"/>
  <c r="W969" i="2"/>
  <c r="X969" i="2"/>
  <c r="Y969" i="2"/>
  <c r="AC970" i="2"/>
  <c r="Q970" i="2"/>
  <c r="R970" i="2"/>
  <c r="S970" i="2"/>
  <c r="T970" i="2"/>
  <c r="U970" i="2"/>
  <c r="W970" i="2"/>
  <c r="X970" i="2"/>
  <c r="Y970" i="2"/>
  <c r="AC971" i="2"/>
  <c r="Q971" i="2"/>
  <c r="R971" i="2"/>
  <c r="S971" i="2"/>
  <c r="T971" i="2"/>
  <c r="U971" i="2"/>
  <c r="W971" i="2"/>
  <c r="X971" i="2"/>
  <c r="Y971" i="2"/>
  <c r="AC972" i="2"/>
  <c r="Q972" i="2"/>
  <c r="R972" i="2"/>
  <c r="S972" i="2"/>
  <c r="T972" i="2"/>
  <c r="U972" i="2"/>
  <c r="W972" i="2"/>
  <c r="X972" i="2"/>
  <c r="Y972" i="2"/>
  <c r="AC973" i="2"/>
  <c r="Q973" i="2"/>
  <c r="R973" i="2"/>
  <c r="S973" i="2"/>
  <c r="T973" i="2"/>
  <c r="U973" i="2"/>
  <c r="W973" i="2"/>
  <c r="X973" i="2"/>
  <c r="Y973" i="2"/>
  <c r="AC974" i="2"/>
  <c r="Q974" i="2"/>
  <c r="R974" i="2"/>
  <c r="S974" i="2"/>
  <c r="T974" i="2"/>
  <c r="U974" i="2"/>
  <c r="W974" i="2"/>
  <c r="X974" i="2"/>
  <c r="Y974" i="2"/>
  <c r="AC975" i="2"/>
  <c r="Q975" i="2"/>
  <c r="R975" i="2"/>
  <c r="S975" i="2"/>
  <c r="T975" i="2"/>
  <c r="U975" i="2"/>
  <c r="W975" i="2"/>
  <c r="X975" i="2"/>
  <c r="Y975" i="2"/>
  <c r="AC976" i="2"/>
  <c r="Q976" i="2"/>
  <c r="R976" i="2"/>
  <c r="S976" i="2"/>
  <c r="T976" i="2"/>
  <c r="U976" i="2"/>
  <c r="W976" i="2"/>
  <c r="X976" i="2"/>
  <c r="Y976" i="2"/>
  <c r="AC977" i="2"/>
  <c r="Q977" i="2"/>
  <c r="R977" i="2"/>
  <c r="S977" i="2"/>
  <c r="T977" i="2"/>
  <c r="U977" i="2"/>
  <c r="W977" i="2"/>
  <c r="X977" i="2"/>
  <c r="Y977" i="2"/>
  <c r="AC978" i="2"/>
  <c r="Q978" i="2"/>
  <c r="R978" i="2"/>
  <c r="S978" i="2"/>
  <c r="T978" i="2"/>
  <c r="U978" i="2"/>
  <c r="W978" i="2"/>
  <c r="X978" i="2"/>
  <c r="Y978" i="2"/>
  <c r="AC979" i="2"/>
  <c r="Q979" i="2"/>
  <c r="R979" i="2"/>
  <c r="S979" i="2"/>
  <c r="T979" i="2"/>
  <c r="U979" i="2"/>
  <c r="W979" i="2"/>
  <c r="X979" i="2"/>
  <c r="Y979" i="2"/>
  <c r="AC980" i="2"/>
  <c r="Q980" i="2"/>
  <c r="R980" i="2"/>
  <c r="S980" i="2"/>
  <c r="T980" i="2"/>
  <c r="U980" i="2"/>
  <c r="W980" i="2"/>
  <c r="X980" i="2"/>
  <c r="Y980" i="2"/>
  <c r="AC981" i="2"/>
  <c r="Q981" i="2"/>
  <c r="R981" i="2"/>
  <c r="S981" i="2"/>
  <c r="T981" i="2"/>
  <c r="U981" i="2"/>
  <c r="W981" i="2"/>
  <c r="X981" i="2"/>
  <c r="Y981" i="2"/>
  <c r="AC982" i="2"/>
  <c r="Q982" i="2"/>
  <c r="R982" i="2"/>
  <c r="S982" i="2"/>
  <c r="T982" i="2"/>
  <c r="U982" i="2"/>
  <c r="W982" i="2"/>
  <c r="X982" i="2"/>
  <c r="Y982" i="2"/>
  <c r="AC983" i="2"/>
  <c r="Q983" i="2"/>
  <c r="R983" i="2"/>
  <c r="S983" i="2"/>
  <c r="T983" i="2"/>
  <c r="U983" i="2"/>
  <c r="W983" i="2"/>
  <c r="X983" i="2"/>
  <c r="Y983" i="2"/>
  <c r="AC984" i="2"/>
  <c r="Q984" i="2"/>
  <c r="R984" i="2"/>
  <c r="S984" i="2"/>
  <c r="T984" i="2"/>
  <c r="U984" i="2"/>
  <c r="W984" i="2"/>
  <c r="X984" i="2"/>
  <c r="Y984" i="2"/>
  <c r="AC985" i="2"/>
  <c r="Q985" i="2"/>
  <c r="R985" i="2"/>
  <c r="S985" i="2"/>
  <c r="T985" i="2"/>
  <c r="U985" i="2"/>
  <c r="W985" i="2"/>
  <c r="X985" i="2"/>
  <c r="Y985" i="2"/>
  <c r="AC986" i="2"/>
  <c r="Q986" i="2"/>
  <c r="R986" i="2"/>
  <c r="S986" i="2"/>
  <c r="T986" i="2"/>
  <c r="U986" i="2"/>
  <c r="W986" i="2"/>
  <c r="X986" i="2"/>
  <c r="Y986" i="2"/>
  <c r="AC987" i="2"/>
  <c r="Q987" i="2"/>
  <c r="R987" i="2"/>
  <c r="S987" i="2"/>
  <c r="T987" i="2"/>
  <c r="U987" i="2"/>
  <c r="W987" i="2"/>
  <c r="X987" i="2"/>
  <c r="Y987" i="2"/>
  <c r="AC988" i="2"/>
  <c r="Q988" i="2"/>
  <c r="R988" i="2"/>
  <c r="S988" i="2"/>
  <c r="T988" i="2"/>
  <c r="U988" i="2"/>
  <c r="W988" i="2"/>
  <c r="X988" i="2"/>
  <c r="Y988" i="2"/>
  <c r="AC989" i="2"/>
  <c r="Q989" i="2"/>
  <c r="R989" i="2"/>
  <c r="S989" i="2"/>
  <c r="T989" i="2"/>
  <c r="U989" i="2"/>
  <c r="W989" i="2"/>
  <c r="X989" i="2"/>
  <c r="Y989" i="2"/>
  <c r="AC990" i="2"/>
  <c r="Q990" i="2"/>
  <c r="R990" i="2"/>
  <c r="S990" i="2"/>
  <c r="T990" i="2"/>
  <c r="U990" i="2"/>
  <c r="W990" i="2"/>
  <c r="X990" i="2"/>
  <c r="Y990" i="2"/>
  <c r="AC991" i="2"/>
  <c r="Q991" i="2"/>
  <c r="R991" i="2"/>
  <c r="S991" i="2"/>
  <c r="T991" i="2"/>
  <c r="U991" i="2"/>
  <c r="W991" i="2"/>
  <c r="X991" i="2"/>
  <c r="Y991" i="2"/>
  <c r="AC992" i="2"/>
  <c r="Q992" i="2"/>
  <c r="R992" i="2"/>
  <c r="S992" i="2"/>
  <c r="T992" i="2"/>
  <c r="U992" i="2"/>
  <c r="W992" i="2"/>
  <c r="X992" i="2"/>
  <c r="Y992" i="2"/>
  <c r="AC993" i="2"/>
  <c r="Q993" i="2"/>
  <c r="R993" i="2"/>
  <c r="S993" i="2"/>
  <c r="T993" i="2"/>
  <c r="U993" i="2"/>
  <c r="W993" i="2"/>
  <c r="X993" i="2"/>
  <c r="Y993" i="2"/>
  <c r="AC994" i="2"/>
  <c r="Q994" i="2"/>
  <c r="R994" i="2"/>
  <c r="S994" i="2"/>
  <c r="T994" i="2"/>
  <c r="U994" i="2"/>
  <c r="W994" i="2"/>
  <c r="X994" i="2"/>
  <c r="Y994" i="2"/>
  <c r="AC995" i="2"/>
  <c r="Q995" i="2"/>
  <c r="R995" i="2"/>
  <c r="S995" i="2"/>
  <c r="T995" i="2"/>
  <c r="U995" i="2"/>
  <c r="W995" i="2"/>
  <c r="X995" i="2"/>
  <c r="Y995" i="2"/>
  <c r="AC996" i="2"/>
  <c r="Q996" i="2"/>
  <c r="R996" i="2"/>
  <c r="S996" i="2"/>
  <c r="T996" i="2"/>
  <c r="U996" i="2"/>
  <c r="W996" i="2"/>
  <c r="X996" i="2"/>
  <c r="Y996" i="2"/>
  <c r="AC997" i="2"/>
  <c r="Q997" i="2"/>
  <c r="R997" i="2"/>
  <c r="S997" i="2"/>
  <c r="T997" i="2"/>
  <c r="U997" i="2"/>
  <c r="W997" i="2"/>
  <c r="X997" i="2"/>
  <c r="Y997" i="2"/>
  <c r="AC998" i="2"/>
  <c r="Q998" i="2"/>
  <c r="R998" i="2"/>
  <c r="S998" i="2"/>
  <c r="T998" i="2"/>
  <c r="U998" i="2"/>
  <c r="W998" i="2"/>
  <c r="X998" i="2"/>
  <c r="Y998" i="2"/>
  <c r="AC999" i="2"/>
  <c r="Q999" i="2"/>
  <c r="R999" i="2"/>
  <c r="S999" i="2"/>
  <c r="T999" i="2"/>
  <c r="U999" i="2"/>
  <c r="W999" i="2"/>
  <c r="X999" i="2"/>
  <c r="Y999" i="2"/>
  <c r="AC1000" i="2"/>
  <c r="Q1000" i="2"/>
  <c r="R1000" i="2"/>
  <c r="S1000" i="2"/>
  <c r="T1000" i="2"/>
  <c r="U1000" i="2"/>
  <c r="W1000" i="2"/>
  <c r="X1000" i="2"/>
  <c r="Y1000" i="2"/>
  <c r="AC1001" i="2"/>
  <c r="Q1001" i="2"/>
  <c r="R1001" i="2"/>
  <c r="S1001" i="2"/>
  <c r="T1001" i="2"/>
  <c r="U1001" i="2"/>
  <c r="W1001" i="2"/>
  <c r="X1001" i="2"/>
  <c r="Y1001" i="2"/>
  <c r="AC1002" i="2"/>
  <c r="Q1002" i="2"/>
  <c r="R1002" i="2"/>
  <c r="S1002" i="2"/>
  <c r="T1002" i="2"/>
  <c r="U1002" i="2"/>
  <c r="W1002" i="2"/>
  <c r="X1002" i="2"/>
  <c r="Y1002" i="2"/>
  <c r="AC1003" i="2"/>
  <c r="Q1003" i="2"/>
  <c r="R1003" i="2"/>
  <c r="S1003" i="2"/>
  <c r="T1003" i="2"/>
  <c r="U1003" i="2"/>
  <c r="W1003" i="2"/>
  <c r="X1003" i="2"/>
  <c r="Y1003" i="2"/>
  <c r="AC1004" i="2"/>
  <c r="Q1004" i="2"/>
  <c r="R1004" i="2"/>
  <c r="S1004" i="2"/>
  <c r="T1004" i="2"/>
  <c r="U1004" i="2"/>
  <c r="W1004" i="2"/>
  <c r="X1004" i="2"/>
  <c r="Y1004" i="2"/>
  <c r="AC1005" i="2"/>
  <c r="Q1005" i="2"/>
  <c r="R1005" i="2"/>
  <c r="S1005" i="2"/>
  <c r="T1005" i="2"/>
  <c r="U1005" i="2"/>
  <c r="W1005" i="2"/>
  <c r="X1005" i="2"/>
  <c r="Y1005" i="2"/>
  <c r="AC1006" i="2"/>
  <c r="Q1006" i="2"/>
  <c r="R1006" i="2"/>
  <c r="S1006" i="2"/>
  <c r="T1006" i="2"/>
  <c r="U1006" i="2"/>
  <c r="W1006" i="2"/>
  <c r="X1006" i="2"/>
  <c r="Y1006" i="2"/>
  <c r="AC1007" i="2"/>
  <c r="Q1007" i="2"/>
  <c r="R1007" i="2"/>
  <c r="S1007" i="2"/>
  <c r="T1007" i="2"/>
  <c r="U1007" i="2"/>
  <c r="W1007" i="2"/>
  <c r="X1007" i="2"/>
  <c r="Y1007" i="2"/>
  <c r="AC1008" i="2"/>
  <c r="Q1008" i="2"/>
  <c r="R1008" i="2"/>
  <c r="S1008" i="2"/>
  <c r="T1008" i="2"/>
  <c r="U1008" i="2"/>
  <c r="W1008" i="2"/>
  <c r="X1008" i="2"/>
  <c r="Y1008" i="2"/>
  <c r="AC1009" i="2"/>
  <c r="Q1009" i="2"/>
  <c r="R1009" i="2"/>
  <c r="S1009" i="2"/>
  <c r="T1009" i="2"/>
  <c r="U1009" i="2"/>
  <c r="W1009" i="2"/>
  <c r="X1009" i="2"/>
  <c r="Y1009" i="2"/>
  <c r="AC1010" i="2"/>
  <c r="Q1010" i="2"/>
  <c r="R1010" i="2"/>
  <c r="S1010" i="2"/>
  <c r="T1010" i="2"/>
  <c r="U1010" i="2"/>
  <c r="W1010" i="2"/>
  <c r="X1010" i="2"/>
  <c r="Y1010" i="2"/>
  <c r="AC1011" i="2"/>
  <c r="Q1011" i="2"/>
  <c r="R1011" i="2"/>
  <c r="S1011" i="2"/>
  <c r="T1011" i="2"/>
  <c r="U1011" i="2"/>
  <c r="W1011" i="2"/>
  <c r="X1011" i="2"/>
  <c r="Y1011" i="2"/>
  <c r="AC1012" i="2"/>
  <c r="Q1012" i="2"/>
  <c r="R1012" i="2"/>
  <c r="S1012" i="2"/>
  <c r="T1012" i="2"/>
  <c r="U1012" i="2"/>
  <c r="W1012" i="2"/>
  <c r="X1012" i="2"/>
  <c r="Y1012" i="2"/>
  <c r="AC1013" i="2"/>
  <c r="Q1013" i="2"/>
  <c r="R1013" i="2"/>
  <c r="S1013" i="2"/>
  <c r="T1013" i="2"/>
  <c r="U1013" i="2"/>
  <c r="W1013" i="2"/>
  <c r="X1013" i="2"/>
  <c r="Y1013" i="2"/>
  <c r="AC1014" i="2"/>
  <c r="Q1014" i="2"/>
  <c r="R1014" i="2"/>
  <c r="S1014" i="2"/>
  <c r="T1014" i="2"/>
  <c r="U1014" i="2"/>
  <c r="W1014" i="2"/>
  <c r="X1014" i="2"/>
  <c r="Y1014" i="2"/>
  <c r="AC1015" i="2"/>
  <c r="Q1015" i="2"/>
  <c r="R1015" i="2"/>
  <c r="S1015" i="2"/>
  <c r="T1015" i="2"/>
  <c r="U1015" i="2"/>
  <c r="W1015" i="2"/>
  <c r="X1015" i="2"/>
  <c r="Y1015" i="2"/>
  <c r="AC1016" i="2"/>
  <c r="Q1016" i="2"/>
  <c r="R1016" i="2"/>
  <c r="S1016" i="2"/>
  <c r="T1016" i="2"/>
  <c r="U1016" i="2"/>
  <c r="W1016" i="2"/>
  <c r="X1016" i="2"/>
  <c r="Y1016" i="2"/>
  <c r="AC1017" i="2"/>
  <c r="Q1017" i="2"/>
  <c r="R1017" i="2"/>
  <c r="S1017" i="2"/>
  <c r="T1017" i="2"/>
  <c r="U1017" i="2"/>
  <c r="W1017" i="2"/>
  <c r="X1017" i="2"/>
  <c r="Y1017" i="2"/>
  <c r="AC1018" i="2"/>
  <c r="Q1018" i="2"/>
  <c r="R1018" i="2"/>
  <c r="S1018" i="2"/>
  <c r="T1018" i="2"/>
  <c r="U1018" i="2"/>
  <c r="W1018" i="2"/>
  <c r="X1018" i="2"/>
  <c r="Y1018" i="2"/>
  <c r="AC1019" i="2"/>
  <c r="Q1019" i="2"/>
  <c r="R1019" i="2"/>
  <c r="S1019" i="2"/>
  <c r="T1019" i="2"/>
  <c r="U1019" i="2"/>
  <c r="W1019" i="2"/>
  <c r="X1019" i="2"/>
  <c r="Y1019" i="2"/>
  <c r="AC1020" i="2"/>
  <c r="Q1020" i="2"/>
  <c r="R1020" i="2"/>
  <c r="S1020" i="2"/>
  <c r="T1020" i="2"/>
  <c r="U1020" i="2"/>
  <c r="W1020" i="2"/>
  <c r="X1020" i="2"/>
  <c r="Y1020" i="2"/>
  <c r="AC1021" i="2"/>
  <c r="Q1021" i="2"/>
  <c r="R1021" i="2"/>
  <c r="S1021" i="2"/>
  <c r="T1021" i="2"/>
  <c r="U1021" i="2"/>
  <c r="W1021" i="2"/>
  <c r="X1021" i="2"/>
  <c r="Y1021" i="2"/>
  <c r="AC1022" i="2"/>
  <c r="Q1022" i="2"/>
  <c r="R1022" i="2"/>
  <c r="S1022" i="2"/>
  <c r="T1022" i="2"/>
  <c r="U1022" i="2"/>
  <c r="W1022" i="2"/>
  <c r="X1022" i="2"/>
  <c r="Y1022" i="2"/>
  <c r="AC1023" i="2"/>
  <c r="Q1023" i="2"/>
  <c r="R1023" i="2"/>
  <c r="S1023" i="2"/>
  <c r="T1023" i="2"/>
  <c r="U1023" i="2"/>
  <c r="W1023" i="2"/>
  <c r="X1023" i="2"/>
  <c r="Y1023" i="2"/>
  <c r="AC1024" i="2"/>
  <c r="Q1024" i="2"/>
  <c r="R1024" i="2"/>
  <c r="S1024" i="2"/>
  <c r="T1024" i="2"/>
  <c r="U1024" i="2"/>
  <c r="W1024" i="2"/>
  <c r="X1024" i="2"/>
  <c r="Y1024" i="2"/>
  <c r="AC1025" i="2"/>
  <c r="Q1025" i="2"/>
  <c r="R1025" i="2"/>
  <c r="S1025" i="2"/>
  <c r="T1025" i="2"/>
  <c r="U1025" i="2"/>
  <c r="W1025" i="2"/>
  <c r="X1025" i="2"/>
  <c r="Y1025" i="2"/>
  <c r="AC1026" i="2"/>
  <c r="Q1026" i="2"/>
  <c r="R1026" i="2"/>
  <c r="S1026" i="2"/>
  <c r="T1026" i="2"/>
  <c r="U1026" i="2"/>
  <c r="W1026" i="2"/>
  <c r="X1026" i="2"/>
  <c r="Y1026" i="2"/>
  <c r="AC1027" i="2"/>
  <c r="Q1027" i="2"/>
  <c r="R1027" i="2"/>
  <c r="S1027" i="2"/>
  <c r="T1027" i="2"/>
  <c r="U1027" i="2"/>
  <c r="W1027" i="2"/>
  <c r="X1027" i="2"/>
  <c r="Y1027" i="2"/>
  <c r="AC1028" i="2"/>
  <c r="Q1028" i="2"/>
  <c r="R1028" i="2"/>
  <c r="S1028" i="2"/>
  <c r="T1028" i="2"/>
  <c r="U1028" i="2"/>
  <c r="W1028" i="2"/>
  <c r="X1028" i="2"/>
  <c r="Y1028" i="2"/>
  <c r="AC1029" i="2"/>
  <c r="Q1029" i="2"/>
  <c r="R1029" i="2"/>
  <c r="S1029" i="2"/>
  <c r="T1029" i="2"/>
  <c r="U1029" i="2"/>
  <c r="W1029" i="2"/>
  <c r="X1029" i="2"/>
  <c r="Y1029" i="2"/>
  <c r="AC1030" i="2"/>
  <c r="Q1030" i="2"/>
  <c r="R1030" i="2"/>
  <c r="S1030" i="2"/>
  <c r="T1030" i="2"/>
  <c r="U1030" i="2"/>
  <c r="W1030" i="2"/>
  <c r="X1030" i="2"/>
  <c r="Y1030" i="2"/>
  <c r="AC1031" i="2"/>
  <c r="Q1031" i="2"/>
  <c r="R1031" i="2"/>
  <c r="S1031" i="2"/>
  <c r="T1031" i="2"/>
  <c r="U1031" i="2"/>
  <c r="W1031" i="2"/>
  <c r="X1031" i="2"/>
  <c r="Y1031" i="2"/>
  <c r="AC1032" i="2"/>
  <c r="Q1032" i="2"/>
  <c r="R1032" i="2"/>
  <c r="S1032" i="2"/>
  <c r="T1032" i="2"/>
  <c r="U1032" i="2"/>
  <c r="W1032" i="2"/>
  <c r="X1032" i="2"/>
  <c r="Y1032" i="2"/>
  <c r="AC1033" i="2"/>
  <c r="Q1033" i="2"/>
  <c r="R1033" i="2"/>
  <c r="S1033" i="2"/>
  <c r="T1033" i="2"/>
  <c r="U1033" i="2"/>
  <c r="W1033" i="2"/>
  <c r="X1033" i="2"/>
  <c r="Y1033" i="2"/>
  <c r="AC1034" i="2"/>
  <c r="Q1034" i="2"/>
  <c r="R1034" i="2"/>
  <c r="S1034" i="2"/>
  <c r="T1034" i="2"/>
  <c r="U1034" i="2"/>
  <c r="W1034" i="2"/>
  <c r="X1034" i="2"/>
  <c r="Y1034" i="2"/>
  <c r="AC1035" i="2"/>
  <c r="Q1035" i="2"/>
  <c r="R1035" i="2"/>
  <c r="S1035" i="2"/>
  <c r="T1035" i="2"/>
  <c r="U1035" i="2"/>
  <c r="W1035" i="2"/>
  <c r="X1035" i="2"/>
  <c r="Y1035" i="2"/>
  <c r="AC1036" i="2"/>
  <c r="Q1036" i="2"/>
  <c r="R1036" i="2"/>
  <c r="S1036" i="2"/>
  <c r="T1036" i="2"/>
  <c r="U1036" i="2"/>
  <c r="W1036" i="2"/>
  <c r="X1036" i="2"/>
  <c r="Y1036" i="2"/>
  <c r="AC1037" i="2"/>
  <c r="Q1037" i="2"/>
  <c r="R1037" i="2"/>
  <c r="S1037" i="2"/>
  <c r="T1037" i="2"/>
  <c r="U1037" i="2"/>
  <c r="W1037" i="2"/>
  <c r="X1037" i="2"/>
  <c r="Y1037" i="2"/>
  <c r="AC1038" i="2"/>
  <c r="Q1038" i="2"/>
  <c r="R1038" i="2"/>
  <c r="S1038" i="2"/>
  <c r="T1038" i="2"/>
  <c r="U1038" i="2"/>
  <c r="W1038" i="2"/>
  <c r="X1038" i="2"/>
  <c r="Y1038" i="2"/>
  <c r="AC1039" i="2"/>
  <c r="Q1039" i="2"/>
  <c r="R1039" i="2"/>
  <c r="S1039" i="2"/>
  <c r="T1039" i="2"/>
  <c r="U1039" i="2"/>
  <c r="W1039" i="2"/>
  <c r="X1039" i="2"/>
  <c r="Y1039" i="2"/>
  <c r="AC1040" i="2"/>
  <c r="Q1040" i="2"/>
  <c r="R1040" i="2"/>
  <c r="S1040" i="2"/>
  <c r="T1040" i="2"/>
  <c r="U1040" i="2"/>
  <c r="W1040" i="2"/>
  <c r="X1040" i="2"/>
  <c r="Y1040" i="2"/>
  <c r="AC1041" i="2"/>
  <c r="Q1041" i="2"/>
  <c r="R1041" i="2"/>
  <c r="S1041" i="2"/>
  <c r="T1041" i="2"/>
  <c r="U1041" i="2"/>
  <c r="W1041" i="2"/>
  <c r="X1041" i="2"/>
  <c r="Y1041" i="2"/>
  <c r="AC1042" i="2"/>
  <c r="Q1042" i="2"/>
  <c r="R1042" i="2"/>
  <c r="S1042" i="2"/>
  <c r="T1042" i="2"/>
  <c r="U1042" i="2"/>
  <c r="W1042" i="2"/>
  <c r="X1042" i="2"/>
  <c r="Y1042" i="2"/>
  <c r="AC1043" i="2"/>
  <c r="Q1043" i="2"/>
  <c r="R1043" i="2"/>
  <c r="S1043" i="2"/>
  <c r="T1043" i="2"/>
  <c r="U1043" i="2"/>
  <c r="W1043" i="2"/>
  <c r="X1043" i="2"/>
  <c r="Y1043" i="2"/>
  <c r="AC1044" i="2"/>
  <c r="Q1044" i="2"/>
  <c r="R1044" i="2"/>
  <c r="S1044" i="2"/>
  <c r="T1044" i="2"/>
  <c r="U1044" i="2"/>
  <c r="W1044" i="2"/>
  <c r="X1044" i="2"/>
  <c r="Y1044" i="2"/>
  <c r="AC1045" i="2"/>
  <c r="Q1045" i="2"/>
  <c r="R1045" i="2"/>
  <c r="S1045" i="2"/>
  <c r="T1045" i="2"/>
  <c r="U1045" i="2"/>
  <c r="W1045" i="2"/>
  <c r="X1045" i="2"/>
  <c r="Y1045" i="2"/>
  <c r="AC1046" i="2"/>
  <c r="Q1046" i="2"/>
  <c r="R1046" i="2"/>
  <c r="S1046" i="2"/>
  <c r="T1046" i="2"/>
  <c r="U1046" i="2"/>
  <c r="W1046" i="2"/>
  <c r="X1046" i="2"/>
  <c r="Y1046" i="2"/>
  <c r="AC1047" i="2"/>
  <c r="Q1047" i="2"/>
  <c r="R1047" i="2"/>
  <c r="S1047" i="2"/>
  <c r="T1047" i="2"/>
  <c r="U1047" i="2"/>
  <c r="W1047" i="2"/>
  <c r="X1047" i="2"/>
  <c r="Y1047" i="2"/>
  <c r="AC1048" i="2"/>
  <c r="Q1048" i="2"/>
  <c r="R1048" i="2"/>
  <c r="S1048" i="2"/>
  <c r="T1048" i="2"/>
  <c r="U1048" i="2"/>
  <c r="W1048" i="2"/>
  <c r="X1048" i="2"/>
  <c r="Y1048" i="2"/>
  <c r="AC1049" i="2"/>
  <c r="Q1049" i="2"/>
  <c r="R1049" i="2"/>
  <c r="S1049" i="2"/>
  <c r="T1049" i="2"/>
  <c r="U1049" i="2"/>
  <c r="W1049" i="2"/>
  <c r="X1049" i="2"/>
  <c r="Y1049" i="2"/>
  <c r="AC1050" i="2"/>
  <c r="Q1050" i="2"/>
  <c r="R1050" i="2"/>
  <c r="S1050" i="2"/>
  <c r="T1050" i="2"/>
  <c r="U1050" i="2"/>
  <c r="W1050" i="2"/>
  <c r="X1050" i="2"/>
  <c r="Y1050" i="2"/>
  <c r="AC1051" i="2"/>
  <c r="Q1051" i="2"/>
  <c r="R1051" i="2"/>
  <c r="S1051" i="2"/>
  <c r="T1051" i="2"/>
  <c r="U1051" i="2"/>
  <c r="W1051" i="2"/>
  <c r="X1051" i="2"/>
  <c r="Y1051" i="2"/>
  <c r="AC1052" i="2"/>
  <c r="Q1052" i="2"/>
  <c r="R1052" i="2"/>
  <c r="S1052" i="2"/>
  <c r="T1052" i="2"/>
  <c r="U1052" i="2"/>
  <c r="W1052" i="2"/>
  <c r="X1052" i="2"/>
  <c r="Y1052" i="2"/>
  <c r="AC1053" i="2"/>
  <c r="Q1053" i="2"/>
  <c r="R1053" i="2"/>
  <c r="S1053" i="2"/>
  <c r="T1053" i="2"/>
  <c r="U1053" i="2"/>
  <c r="W1053" i="2"/>
  <c r="X1053" i="2"/>
  <c r="Y1053" i="2"/>
  <c r="AC1054" i="2"/>
  <c r="Q1054" i="2"/>
  <c r="R1054" i="2"/>
  <c r="S1054" i="2"/>
  <c r="T1054" i="2"/>
  <c r="U1054" i="2"/>
  <c r="W1054" i="2"/>
  <c r="X1054" i="2"/>
  <c r="Y1054" i="2"/>
  <c r="AC1055" i="2"/>
  <c r="Q1055" i="2"/>
  <c r="R1055" i="2"/>
  <c r="S1055" i="2"/>
  <c r="T1055" i="2"/>
  <c r="U1055" i="2"/>
  <c r="W1055" i="2"/>
  <c r="X1055" i="2"/>
  <c r="Y1055" i="2"/>
  <c r="AC1056" i="2"/>
  <c r="Q1056" i="2"/>
  <c r="R1056" i="2"/>
  <c r="S1056" i="2"/>
  <c r="T1056" i="2"/>
  <c r="U1056" i="2"/>
  <c r="W1056" i="2"/>
  <c r="X1056" i="2"/>
  <c r="Y1056" i="2"/>
  <c r="AC1057" i="2"/>
  <c r="Q1057" i="2"/>
  <c r="R1057" i="2"/>
  <c r="S1057" i="2"/>
  <c r="T1057" i="2"/>
  <c r="U1057" i="2"/>
  <c r="W1057" i="2"/>
  <c r="X1057" i="2"/>
  <c r="Y1057" i="2"/>
  <c r="AC1058" i="2"/>
  <c r="Q1058" i="2"/>
  <c r="R1058" i="2"/>
  <c r="S1058" i="2"/>
  <c r="T1058" i="2"/>
  <c r="U1058" i="2"/>
  <c r="W1058" i="2"/>
  <c r="X1058" i="2"/>
  <c r="Y1058" i="2"/>
  <c r="AC1059" i="2"/>
  <c r="Q1059" i="2"/>
  <c r="R1059" i="2"/>
  <c r="S1059" i="2"/>
  <c r="T1059" i="2"/>
  <c r="U1059" i="2"/>
  <c r="W1059" i="2"/>
  <c r="X1059" i="2"/>
  <c r="Y1059" i="2"/>
  <c r="AC1060" i="2"/>
  <c r="Q1060" i="2"/>
  <c r="R1060" i="2"/>
  <c r="S1060" i="2"/>
  <c r="T1060" i="2"/>
  <c r="U1060" i="2"/>
  <c r="W1060" i="2"/>
  <c r="X1060" i="2"/>
  <c r="Y1060" i="2"/>
  <c r="AC1061" i="2"/>
  <c r="Q1061" i="2"/>
  <c r="R1061" i="2"/>
  <c r="S1061" i="2"/>
  <c r="T1061" i="2"/>
  <c r="U1061" i="2"/>
  <c r="W1061" i="2"/>
  <c r="X1061" i="2"/>
  <c r="Y1061" i="2"/>
  <c r="AC1062" i="2"/>
  <c r="Q1062" i="2"/>
  <c r="R1062" i="2"/>
  <c r="S1062" i="2"/>
  <c r="T1062" i="2"/>
  <c r="U1062" i="2"/>
  <c r="W1062" i="2"/>
  <c r="X1062" i="2"/>
  <c r="Y1062" i="2"/>
  <c r="AC1063" i="2"/>
  <c r="Q1063" i="2"/>
  <c r="R1063" i="2"/>
  <c r="S1063" i="2"/>
  <c r="T1063" i="2"/>
  <c r="U1063" i="2"/>
  <c r="W1063" i="2"/>
  <c r="X1063" i="2"/>
  <c r="Y1063" i="2"/>
  <c r="AC1064" i="2"/>
  <c r="Q1064" i="2"/>
  <c r="R1064" i="2"/>
  <c r="S1064" i="2"/>
  <c r="T1064" i="2"/>
  <c r="U1064" i="2"/>
  <c r="W1064" i="2"/>
  <c r="X1064" i="2"/>
  <c r="Y1064" i="2"/>
  <c r="AC1065" i="2"/>
  <c r="Q1065" i="2"/>
  <c r="R1065" i="2"/>
  <c r="S1065" i="2"/>
  <c r="T1065" i="2"/>
  <c r="U1065" i="2"/>
  <c r="W1065" i="2"/>
  <c r="X1065" i="2"/>
  <c r="Y1065" i="2"/>
  <c r="AC1066" i="2"/>
  <c r="Q1066" i="2"/>
  <c r="R1066" i="2"/>
  <c r="S1066" i="2"/>
  <c r="T1066" i="2"/>
  <c r="U1066" i="2"/>
  <c r="W1066" i="2"/>
  <c r="X1066" i="2"/>
  <c r="Y1066" i="2"/>
  <c r="AC1067" i="2"/>
  <c r="Q1067" i="2"/>
  <c r="R1067" i="2"/>
  <c r="S1067" i="2"/>
  <c r="T1067" i="2"/>
  <c r="U1067" i="2"/>
  <c r="W1067" i="2"/>
  <c r="X1067" i="2"/>
  <c r="Y1067" i="2"/>
  <c r="AC1068" i="2"/>
  <c r="Q1068" i="2"/>
  <c r="R1068" i="2"/>
  <c r="S1068" i="2"/>
  <c r="T1068" i="2"/>
  <c r="U1068" i="2"/>
  <c r="W1068" i="2"/>
  <c r="X1068" i="2"/>
  <c r="Y1068" i="2"/>
  <c r="AC1069" i="2"/>
  <c r="Q1069" i="2"/>
  <c r="R1069" i="2"/>
  <c r="S1069" i="2"/>
  <c r="T1069" i="2"/>
  <c r="U1069" i="2"/>
  <c r="W1069" i="2"/>
  <c r="X1069" i="2"/>
  <c r="Y1069" i="2"/>
  <c r="AC1070" i="2"/>
  <c r="Q1070" i="2"/>
  <c r="R1070" i="2"/>
  <c r="S1070" i="2"/>
  <c r="T1070" i="2"/>
  <c r="U1070" i="2"/>
  <c r="W1070" i="2"/>
  <c r="X1070" i="2"/>
  <c r="Y1070" i="2"/>
  <c r="AC1071" i="2"/>
  <c r="Q1071" i="2"/>
  <c r="R1071" i="2"/>
  <c r="S1071" i="2"/>
  <c r="T1071" i="2"/>
  <c r="U1071" i="2"/>
  <c r="W1071" i="2"/>
  <c r="X1071" i="2"/>
  <c r="Y1071" i="2"/>
  <c r="AC1072" i="2"/>
  <c r="Q1072" i="2"/>
  <c r="R1072" i="2"/>
  <c r="S1072" i="2"/>
  <c r="T1072" i="2"/>
  <c r="U1072" i="2"/>
  <c r="W1072" i="2"/>
  <c r="X1072" i="2"/>
  <c r="Y1072" i="2"/>
  <c r="AC1073" i="2"/>
  <c r="Q1073" i="2"/>
  <c r="R1073" i="2"/>
  <c r="S1073" i="2"/>
  <c r="T1073" i="2"/>
  <c r="U1073" i="2"/>
  <c r="W1073" i="2"/>
  <c r="X1073" i="2"/>
  <c r="Y1073" i="2"/>
  <c r="AC1074" i="2"/>
  <c r="Q1074" i="2"/>
  <c r="R1074" i="2"/>
  <c r="S1074" i="2"/>
  <c r="T1074" i="2"/>
  <c r="U1074" i="2"/>
  <c r="W1074" i="2"/>
  <c r="X1074" i="2"/>
  <c r="Y1074" i="2"/>
  <c r="AC1075" i="2"/>
  <c r="Q1075" i="2"/>
  <c r="R1075" i="2"/>
  <c r="S1075" i="2"/>
  <c r="T1075" i="2"/>
  <c r="U1075" i="2"/>
  <c r="W1075" i="2"/>
  <c r="X1075" i="2"/>
  <c r="Y1075" i="2"/>
  <c r="AC1076" i="2"/>
  <c r="Q1076" i="2"/>
  <c r="R1076" i="2"/>
  <c r="S1076" i="2"/>
  <c r="T1076" i="2"/>
  <c r="U1076" i="2"/>
  <c r="W1076" i="2"/>
  <c r="X1076" i="2"/>
  <c r="Y1076" i="2"/>
  <c r="AC1077" i="2"/>
  <c r="Q1077" i="2"/>
  <c r="R1077" i="2"/>
  <c r="S1077" i="2"/>
  <c r="T1077" i="2"/>
  <c r="U1077" i="2"/>
  <c r="W1077" i="2"/>
  <c r="X1077" i="2"/>
  <c r="Y1077" i="2"/>
  <c r="AC1078" i="2"/>
  <c r="Q1078" i="2"/>
  <c r="R1078" i="2"/>
  <c r="S1078" i="2"/>
  <c r="T1078" i="2"/>
  <c r="U1078" i="2"/>
  <c r="W1078" i="2"/>
  <c r="X1078" i="2"/>
  <c r="Y1078" i="2"/>
  <c r="AC1079" i="2"/>
  <c r="Q1079" i="2"/>
  <c r="R1079" i="2"/>
  <c r="S1079" i="2"/>
  <c r="T1079" i="2"/>
  <c r="U1079" i="2"/>
  <c r="W1079" i="2"/>
  <c r="X1079" i="2"/>
  <c r="Y1079" i="2"/>
  <c r="AC1080" i="2"/>
  <c r="Q1080" i="2"/>
  <c r="R1080" i="2"/>
  <c r="S1080" i="2"/>
  <c r="T1080" i="2"/>
  <c r="U1080" i="2"/>
  <c r="W1080" i="2"/>
  <c r="X1080" i="2"/>
  <c r="Y1080" i="2"/>
  <c r="AC1081" i="2"/>
  <c r="Q1081" i="2"/>
  <c r="R1081" i="2"/>
  <c r="S1081" i="2"/>
  <c r="T1081" i="2"/>
  <c r="U1081" i="2"/>
  <c r="W1081" i="2"/>
  <c r="X1081" i="2"/>
  <c r="Y1081" i="2"/>
  <c r="AC1082" i="2"/>
  <c r="Q1082" i="2"/>
  <c r="R1082" i="2"/>
  <c r="S1082" i="2"/>
  <c r="T1082" i="2"/>
  <c r="U1082" i="2"/>
  <c r="W1082" i="2"/>
  <c r="X1082" i="2"/>
  <c r="Y1082" i="2"/>
  <c r="AC1083" i="2"/>
  <c r="Q1083" i="2"/>
  <c r="R1083" i="2"/>
  <c r="S1083" i="2"/>
  <c r="T1083" i="2"/>
  <c r="U1083" i="2"/>
  <c r="W1083" i="2"/>
  <c r="X1083" i="2"/>
  <c r="Y1083" i="2"/>
  <c r="AC1084" i="2"/>
  <c r="Q1084" i="2"/>
  <c r="R1084" i="2"/>
  <c r="S1084" i="2"/>
  <c r="T1084" i="2"/>
  <c r="U1084" i="2"/>
  <c r="W1084" i="2"/>
  <c r="X1084" i="2"/>
  <c r="Y1084" i="2"/>
  <c r="AC1085" i="2"/>
  <c r="Q1085" i="2"/>
  <c r="R1085" i="2"/>
  <c r="S1085" i="2"/>
  <c r="T1085" i="2"/>
  <c r="U1085" i="2"/>
  <c r="W1085" i="2"/>
  <c r="X1085" i="2"/>
  <c r="Y1085" i="2"/>
  <c r="AC1086" i="2"/>
  <c r="Q1086" i="2"/>
  <c r="R1086" i="2"/>
  <c r="S1086" i="2"/>
  <c r="T1086" i="2"/>
  <c r="U1086" i="2"/>
  <c r="W1086" i="2"/>
  <c r="X1086" i="2"/>
  <c r="Y1086" i="2"/>
  <c r="AC1087" i="2"/>
  <c r="Q1087" i="2"/>
  <c r="R1087" i="2"/>
  <c r="S1087" i="2"/>
  <c r="T1087" i="2"/>
  <c r="U1087" i="2"/>
  <c r="W1087" i="2"/>
  <c r="X1087" i="2"/>
  <c r="Y1087" i="2"/>
  <c r="AC1088" i="2"/>
  <c r="Q1088" i="2"/>
  <c r="R1088" i="2"/>
  <c r="S1088" i="2"/>
  <c r="T1088" i="2"/>
  <c r="U1088" i="2"/>
  <c r="W1088" i="2"/>
  <c r="X1088" i="2"/>
  <c r="Y1088" i="2"/>
  <c r="AC1089" i="2"/>
  <c r="Q1089" i="2"/>
  <c r="R1089" i="2"/>
  <c r="S1089" i="2"/>
  <c r="T1089" i="2"/>
  <c r="U1089" i="2"/>
  <c r="W1089" i="2"/>
  <c r="X1089" i="2"/>
  <c r="Y1089" i="2"/>
  <c r="AC1090" i="2"/>
  <c r="Q1090" i="2"/>
  <c r="R1090" i="2"/>
  <c r="S1090" i="2"/>
  <c r="T1090" i="2"/>
  <c r="U1090" i="2"/>
  <c r="W1090" i="2"/>
  <c r="X1090" i="2"/>
  <c r="Y1090" i="2"/>
  <c r="AC1091" i="2"/>
  <c r="Q1091" i="2"/>
  <c r="R1091" i="2"/>
  <c r="S1091" i="2"/>
  <c r="T1091" i="2"/>
  <c r="U1091" i="2"/>
  <c r="W1091" i="2"/>
  <c r="X1091" i="2"/>
  <c r="Y1091" i="2"/>
  <c r="AC1092" i="2"/>
  <c r="Q1092" i="2"/>
  <c r="R1092" i="2"/>
  <c r="S1092" i="2"/>
  <c r="T1092" i="2"/>
  <c r="U1092" i="2"/>
  <c r="W1092" i="2"/>
  <c r="X1092" i="2"/>
  <c r="Y1092" i="2"/>
  <c r="AC1093" i="2"/>
  <c r="Q1093" i="2"/>
  <c r="R1093" i="2"/>
  <c r="S1093" i="2"/>
  <c r="T1093" i="2"/>
  <c r="U1093" i="2"/>
  <c r="W1093" i="2"/>
  <c r="X1093" i="2"/>
  <c r="Y1093" i="2"/>
  <c r="AC1094" i="2"/>
  <c r="Q1094" i="2"/>
  <c r="R1094" i="2"/>
  <c r="S1094" i="2"/>
  <c r="T1094" i="2"/>
  <c r="U1094" i="2"/>
  <c r="W1094" i="2"/>
  <c r="X1094" i="2"/>
  <c r="Y1094" i="2"/>
  <c r="AC1095" i="2"/>
  <c r="Q1095" i="2"/>
  <c r="R1095" i="2"/>
  <c r="S1095" i="2"/>
  <c r="T1095" i="2"/>
  <c r="U1095" i="2"/>
  <c r="W1095" i="2"/>
  <c r="X1095" i="2"/>
  <c r="Y1095" i="2"/>
  <c r="AC1096" i="2"/>
  <c r="Q1096" i="2"/>
  <c r="R1096" i="2"/>
  <c r="S1096" i="2"/>
  <c r="T1096" i="2"/>
  <c r="U1096" i="2"/>
  <c r="W1096" i="2"/>
  <c r="X1096" i="2"/>
  <c r="Y1096" i="2"/>
  <c r="AC1097" i="2"/>
  <c r="Q1097" i="2"/>
  <c r="R1097" i="2"/>
  <c r="S1097" i="2"/>
  <c r="T1097" i="2"/>
  <c r="U1097" i="2"/>
  <c r="W1097" i="2"/>
  <c r="X1097" i="2"/>
  <c r="Y1097" i="2"/>
  <c r="AC1098" i="2"/>
  <c r="Q1098" i="2"/>
  <c r="R1098" i="2"/>
  <c r="S1098" i="2"/>
  <c r="T1098" i="2"/>
  <c r="U1098" i="2"/>
  <c r="W1098" i="2"/>
  <c r="X1098" i="2"/>
  <c r="Y1098" i="2"/>
  <c r="AC1099" i="2"/>
  <c r="Q1099" i="2"/>
  <c r="R1099" i="2"/>
  <c r="S1099" i="2"/>
  <c r="T1099" i="2"/>
  <c r="U1099" i="2"/>
  <c r="W1099" i="2"/>
  <c r="X1099" i="2"/>
  <c r="Y1099" i="2"/>
  <c r="AC1100" i="2"/>
  <c r="Q1100" i="2"/>
  <c r="R1100" i="2"/>
  <c r="S1100" i="2"/>
  <c r="T1100" i="2"/>
  <c r="U1100" i="2"/>
  <c r="W1100" i="2"/>
  <c r="X1100" i="2"/>
  <c r="Y1100" i="2"/>
  <c r="AC1101" i="2"/>
  <c r="Q1101" i="2"/>
  <c r="R1101" i="2"/>
  <c r="S1101" i="2"/>
  <c r="T1101" i="2"/>
  <c r="U1101" i="2"/>
  <c r="W1101" i="2"/>
  <c r="X1101" i="2"/>
  <c r="Y1101" i="2"/>
  <c r="AC1102" i="2"/>
  <c r="Q1102" i="2"/>
  <c r="R1102" i="2"/>
  <c r="S1102" i="2"/>
  <c r="T1102" i="2"/>
  <c r="U1102" i="2"/>
  <c r="W1102" i="2"/>
  <c r="X1102" i="2"/>
  <c r="Y1102" i="2"/>
  <c r="AC1103" i="2"/>
  <c r="Q1103" i="2"/>
  <c r="R1103" i="2"/>
  <c r="S1103" i="2"/>
  <c r="T1103" i="2"/>
  <c r="U1103" i="2"/>
  <c r="W1103" i="2"/>
  <c r="X1103" i="2"/>
  <c r="Y1103" i="2"/>
  <c r="AC1104" i="2"/>
  <c r="Q1104" i="2"/>
  <c r="R1104" i="2"/>
  <c r="S1104" i="2"/>
  <c r="T1104" i="2"/>
  <c r="U1104" i="2"/>
  <c r="W1104" i="2"/>
  <c r="X1104" i="2"/>
  <c r="Y1104" i="2"/>
  <c r="AC1105" i="2"/>
  <c r="Q1105" i="2"/>
  <c r="R1105" i="2"/>
  <c r="S1105" i="2"/>
  <c r="T1105" i="2"/>
  <c r="U1105" i="2"/>
  <c r="W1105" i="2"/>
  <c r="X1105" i="2"/>
  <c r="Y1105" i="2"/>
  <c r="AC1106" i="2"/>
  <c r="Q1106" i="2"/>
  <c r="R1106" i="2"/>
  <c r="S1106" i="2"/>
  <c r="T1106" i="2"/>
  <c r="U1106" i="2"/>
  <c r="W1106" i="2"/>
  <c r="X1106" i="2"/>
  <c r="Y1106" i="2"/>
  <c r="AC1107" i="2"/>
  <c r="Q1107" i="2"/>
  <c r="R1107" i="2"/>
  <c r="S1107" i="2"/>
  <c r="T1107" i="2"/>
  <c r="U1107" i="2"/>
  <c r="W1107" i="2"/>
  <c r="X1107" i="2"/>
  <c r="Y1107" i="2"/>
  <c r="AC1108" i="2"/>
  <c r="Q1108" i="2"/>
  <c r="R1108" i="2"/>
  <c r="S1108" i="2"/>
  <c r="T1108" i="2"/>
  <c r="U1108" i="2"/>
  <c r="W1108" i="2"/>
  <c r="X1108" i="2"/>
  <c r="Y1108" i="2"/>
  <c r="AC1109" i="2"/>
  <c r="Q1109" i="2"/>
  <c r="R1109" i="2"/>
  <c r="S1109" i="2"/>
  <c r="T1109" i="2"/>
  <c r="U1109" i="2"/>
  <c r="W1109" i="2"/>
  <c r="X1109" i="2"/>
  <c r="Y1109" i="2"/>
  <c r="AC1110" i="2"/>
  <c r="Q1110" i="2"/>
  <c r="R1110" i="2"/>
  <c r="S1110" i="2"/>
  <c r="T1110" i="2"/>
  <c r="U1110" i="2"/>
  <c r="W1110" i="2"/>
  <c r="X1110" i="2"/>
  <c r="Y1110" i="2"/>
  <c r="AC1111" i="2"/>
  <c r="Q1111" i="2"/>
  <c r="R1111" i="2"/>
  <c r="S1111" i="2"/>
  <c r="T1111" i="2"/>
  <c r="U1111" i="2"/>
  <c r="W1111" i="2"/>
  <c r="X1111" i="2"/>
  <c r="Y1111" i="2"/>
  <c r="AC1112" i="2"/>
  <c r="Q1112" i="2"/>
  <c r="R1112" i="2"/>
  <c r="S1112" i="2"/>
  <c r="T1112" i="2"/>
  <c r="U1112" i="2"/>
  <c r="W1112" i="2"/>
  <c r="X1112" i="2"/>
  <c r="Y1112" i="2"/>
  <c r="AC1113" i="2"/>
  <c r="Q1113" i="2"/>
  <c r="R1113" i="2"/>
  <c r="S1113" i="2"/>
  <c r="T1113" i="2"/>
  <c r="U1113" i="2"/>
  <c r="W1113" i="2"/>
  <c r="X1113" i="2"/>
  <c r="Y1113" i="2"/>
  <c r="AC1114" i="2"/>
  <c r="Q1114" i="2"/>
  <c r="R1114" i="2"/>
  <c r="S1114" i="2"/>
  <c r="T1114" i="2"/>
  <c r="U1114" i="2"/>
  <c r="W1114" i="2"/>
  <c r="X1114" i="2"/>
  <c r="Y1114" i="2"/>
  <c r="AC1115" i="2"/>
  <c r="Q1115" i="2"/>
  <c r="R1115" i="2"/>
  <c r="S1115" i="2"/>
  <c r="T1115" i="2"/>
  <c r="U1115" i="2"/>
  <c r="W1115" i="2"/>
  <c r="X1115" i="2"/>
  <c r="Y1115" i="2"/>
  <c r="AC1116" i="2"/>
  <c r="Q1116" i="2"/>
  <c r="R1116" i="2"/>
  <c r="S1116" i="2"/>
  <c r="T1116" i="2"/>
  <c r="U1116" i="2"/>
  <c r="W1116" i="2"/>
  <c r="X1116" i="2"/>
  <c r="Y1116" i="2"/>
  <c r="AC1117" i="2"/>
  <c r="Q1117" i="2"/>
  <c r="R1117" i="2"/>
  <c r="S1117" i="2"/>
  <c r="T1117" i="2"/>
  <c r="U1117" i="2"/>
  <c r="W1117" i="2"/>
  <c r="X1117" i="2"/>
  <c r="Y1117" i="2"/>
  <c r="AC1118" i="2"/>
  <c r="Q1118" i="2"/>
  <c r="R1118" i="2"/>
  <c r="S1118" i="2"/>
  <c r="T1118" i="2"/>
  <c r="U1118" i="2"/>
  <c r="W1118" i="2"/>
  <c r="X1118" i="2"/>
  <c r="Y1118" i="2"/>
  <c r="AC1119" i="2"/>
  <c r="Q1119" i="2"/>
  <c r="R1119" i="2"/>
  <c r="S1119" i="2"/>
  <c r="T1119" i="2"/>
  <c r="U1119" i="2"/>
  <c r="W1119" i="2"/>
  <c r="X1119" i="2"/>
  <c r="Y1119" i="2"/>
  <c r="AC1120" i="2"/>
  <c r="Q1120" i="2"/>
  <c r="R1120" i="2"/>
  <c r="S1120" i="2"/>
  <c r="T1120" i="2"/>
  <c r="U1120" i="2"/>
  <c r="W1120" i="2"/>
  <c r="X1120" i="2"/>
  <c r="Y1120" i="2"/>
  <c r="AC1121" i="2"/>
  <c r="Q1121" i="2"/>
  <c r="R1121" i="2"/>
  <c r="S1121" i="2"/>
  <c r="T1121" i="2"/>
  <c r="U1121" i="2"/>
  <c r="W1121" i="2"/>
  <c r="X1121" i="2"/>
  <c r="Y1121" i="2"/>
  <c r="AC1122" i="2"/>
  <c r="Q1122" i="2"/>
  <c r="R1122" i="2"/>
  <c r="S1122" i="2"/>
  <c r="T1122" i="2"/>
  <c r="U1122" i="2"/>
  <c r="W1122" i="2"/>
  <c r="X1122" i="2"/>
  <c r="Y1122" i="2"/>
  <c r="AC1123" i="2"/>
  <c r="Q1123" i="2"/>
  <c r="R1123" i="2"/>
  <c r="S1123" i="2"/>
  <c r="T1123" i="2"/>
  <c r="U1123" i="2"/>
  <c r="W1123" i="2"/>
  <c r="X1123" i="2"/>
  <c r="Y1123" i="2"/>
  <c r="AC1124" i="2"/>
  <c r="Q1124" i="2"/>
  <c r="R1124" i="2"/>
  <c r="S1124" i="2"/>
  <c r="T1124" i="2"/>
  <c r="U1124" i="2"/>
  <c r="W1124" i="2"/>
  <c r="X1124" i="2"/>
  <c r="Y1124" i="2"/>
  <c r="AC1125" i="2"/>
  <c r="Q1125" i="2"/>
  <c r="R1125" i="2"/>
  <c r="S1125" i="2"/>
  <c r="T1125" i="2"/>
  <c r="U1125" i="2"/>
  <c r="W1125" i="2"/>
  <c r="X1125" i="2"/>
  <c r="Y1125" i="2"/>
  <c r="AC1126" i="2"/>
  <c r="Q1126" i="2"/>
  <c r="R1126" i="2"/>
  <c r="S1126" i="2"/>
  <c r="T1126" i="2"/>
  <c r="U1126" i="2"/>
  <c r="W1126" i="2"/>
  <c r="X1126" i="2"/>
  <c r="Y1126" i="2"/>
  <c r="AC1127" i="2"/>
  <c r="Q1127" i="2"/>
  <c r="R1127" i="2"/>
  <c r="S1127" i="2"/>
  <c r="T1127" i="2"/>
  <c r="U1127" i="2"/>
  <c r="W1127" i="2"/>
  <c r="X1127" i="2"/>
  <c r="Y1127" i="2"/>
  <c r="AC1128" i="2"/>
  <c r="Q1128" i="2"/>
  <c r="R1128" i="2"/>
  <c r="S1128" i="2"/>
  <c r="T1128" i="2"/>
  <c r="U1128" i="2"/>
  <c r="W1128" i="2"/>
  <c r="X1128" i="2"/>
  <c r="Y1128" i="2"/>
  <c r="AC1129" i="2"/>
  <c r="Q1129" i="2"/>
  <c r="R1129" i="2"/>
  <c r="S1129" i="2"/>
  <c r="T1129" i="2"/>
  <c r="U1129" i="2"/>
  <c r="W1129" i="2"/>
  <c r="X1129" i="2"/>
  <c r="Y1129" i="2"/>
  <c r="AC1130" i="2"/>
  <c r="Q1130" i="2"/>
  <c r="R1130" i="2"/>
  <c r="S1130" i="2"/>
  <c r="T1130" i="2"/>
  <c r="U1130" i="2"/>
  <c r="W1130" i="2"/>
  <c r="X1130" i="2"/>
  <c r="Y1130" i="2"/>
  <c r="AC1131" i="2"/>
  <c r="Q1131" i="2"/>
  <c r="R1131" i="2"/>
  <c r="S1131" i="2"/>
  <c r="T1131" i="2"/>
  <c r="U1131" i="2"/>
  <c r="W1131" i="2"/>
  <c r="X1131" i="2"/>
  <c r="Y1131" i="2"/>
  <c r="AC1132" i="2"/>
  <c r="Q1132" i="2"/>
  <c r="R1132" i="2"/>
  <c r="S1132" i="2"/>
  <c r="T1132" i="2"/>
  <c r="U1132" i="2"/>
  <c r="W1132" i="2"/>
  <c r="X1132" i="2"/>
  <c r="Y1132" i="2"/>
  <c r="AC1133" i="2"/>
  <c r="Q1133" i="2"/>
  <c r="R1133" i="2"/>
  <c r="S1133" i="2"/>
  <c r="T1133" i="2"/>
  <c r="U1133" i="2"/>
  <c r="W1133" i="2"/>
  <c r="X1133" i="2"/>
  <c r="Y1133" i="2"/>
  <c r="AC1134" i="2"/>
  <c r="Q1134" i="2"/>
  <c r="R1134" i="2"/>
  <c r="S1134" i="2"/>
  <c r="T1134" i="2"/>
  <c r="U1134" i="2"/>
  <c r="W1134" i="2"/>
  <c r="X1134" i="2"/>
  <c r="Y1134" i="2"/>
  <c r="AC1135" i="2"/>
  <c r="Q1135" i="2"/>
  <c r="R1135" i="2"/>
  <c r="S1135" i="2"/>
  <c r="T1135" i="2"/>
  <c r="U1135" i="2"/>
  <c r="W1135" i="2"/>
  <c r="X1135" i="2"/>
  <c r="Y1135" i="2"/>
  <c r="AC1136" i="2"/>
  <c r="Q1136" i="2"/>
  <c r="R1136" i="2"/>
  <c r="S1136" i="2"/>
  <c r="T1136" i="2"/>
  <c r="U1136" i="2"/>
  <c r="W1136" i="2"/>
  <c r="X1136" i="2"/>
  <c r="Y1136" i="2"/>
  <c r="AC1137" i="2"/>
  <c r="Q1137" i="2"/>
  <c r="R1137" i="2"/>
  <c r="S1137" i="2"/>
  <c r="T1137" i="2"/>
  <c r="U1137" i="2"/>
  <c r="W1137" i="2"/>
  <c r="X1137" i="2"/>
  <c r="Y1137" i="2"/>
  <c r="AC1138" i="2"/>
  <c r="Q1138" i="2"/>
  <c r="R1138" i="2"/>
  <c r="S1138" i="2"/>
  <c r="T1138" i="2"/>
  <c r="U1138" i="2"/>
  <c r="W1138" i="2"/>
  <c r="X1138" i="2"/>
  <c r="Y1138" i="2"/>
  <c r="AC1139" i="2"/>
  <c r="Q1139" i="2"/>
  <c r="R1139" i="2"/>
  <c r="S1139" i="2"/>
  <c r="T1139" i="2"/>
  <c r="U1139" i="2"/>
  <c r="W1139" i="2"/>
  <c r="X1139" i="2"/>
  <c r="Y1139" i="2"/>
  <c r="AC1140" i="2"/>
  <c r="Q1140" i="2"/>
  <c r="R1140" i="2"/>
  <c r="S1140" i="2"/>
  <c r="T1140" i="2"/>
  <c r="U1140" i="2"/>
  <c r="W1140" i="2"/>
  <c r="X1140" i="2"/>
  <c r="Y1140" i="2"/>
  <c r="AC1141" i="2"/>
  <c r="Q1141" i="2"/>
  <c r="R1141" i="2"/>
  <c r="S1141" i="2"/>
  <c r="T1141" i="2"/>
  <c r="U1141" i="2"/>
  <c r="W1141" i="2"/>
  <c r="X1141" i="2"/>
  <c r="Y1141" i="2"/>
  <c r="AC1142" i="2"/>
  <c r="Q1142" i="2"/>
  <c r="R1142" i="2"/>
  <c r="S1142" i="2"/>
  <c r="T1142" i="2"/>
  <c r="U1142" i="2"/>
  <c r="W1142" i="2"/>
  <c r="X1142" i="2"/>
  <c r="Y1142" i="2"/>
  <c r="AC1143" i="2"/>
  <c r="Q1143" i="2"/>
  <c r="R1143" i="2"/>
  <c r="S1143" i="2"/>
  <c r="T1143" i="2"/>
  <c r="U1143" i="2"/>
  <c r="W1143" i="2"/>
  <c r="X1143" i="2"/>
  <c r="Y1143" i="2"/>
  <c r="AC1144" i="2"/>
  <c r="Q1144" i="2"/>
  <c r="R1144" i="2"/>
  <c r="S1144" i="2"/>
  <c r="T1144" i="2"/>
  <c r="U1144" i="2"/>
  <c r="W1144" i="2"/>
  <c r="X1144" i="2"/>
  <c r="Y1144" i="2"/>
  <c r="AC1145" i="2"/>
  <c r="Q1145" i="2"/>
  <c r="R1145" i="2"/>
  <c r="S1145" i="2"/>
  <c r="T1145" i="2"/>
  <c r="U1145" i="2"/>
  <c r="W1145" i="2"/>
  <c r="X1145" i="2"/>
  <c r="Y1145" i="2"/>
  <c r="AC1146" i="2"/>
  <c r="Q1146" i="2"/>
  <c r="R1146" i="2"/>
  <c r="S1146" i="2"/>
  <c r="T1146" i="2"/>
  <c r="U1146" i="2"/>
  <c r="W1146" i="2"/>
  <c r="X1146" i="2"/>
  <c r="Y1146" i="2"/>
  <c r="AC1147" i="2"/>
  <c r="Q1147" i="2"/>
  <c r="R1147" i="2"/>
  <c r="S1147" i="2"/>
  <c r="T1147" i="2"/>
  <c r="U1147" i="2"/>
  <c r="W1147" i="2"/>
  <c r="X1147" i="2"/>
  <c r="Y1147" i="2"/>
  <c r="AC1148" i="2"/>
  <c r="Q1148" i="2"/>
  <c r="R1148" i="2"/>
  <c r="S1148" i="2"/>
  <c r="T1148" i="2"/>
  <c r="U1148" i="2"/>
  <c r="W1148" i="2"/>
  <c r="X1148" i="2"/>
  <c r="Y1148" i="2"/>
  <c r="AC1149" i="2"/>
  <c r="Q1149" i="2"/>
  <c r="R1149" i="2"/>
  <c r="S1149" i="2"/>
  <c r="T1149" i="2"/>
  <c r="U1149" i="2"/>
  <c r="W1149" i="2"/>
  <c r="X1149" i="2"/>
  <c r="Y1149" i="2"/>
  <c r="AC1150" i="2"/>
  <c r="Q1150" i="2"/>
  <c r="R1150" i="2"/>
  <c r="S1150" i="2"/>
  <c r="T1150" i="2"/>
  <c r="U1150" i="2"/>
  <c r="W1150" i="2"/>
  <c r="X1150" i="2"/>
  <c r="Y1150" i="2"/>
  <c r="AC1151" i="2"/>
  <c r="Q1151" i="2"/>
  <c r="R1151" i="2"/>
  <c r="S1151" i="2"/>
  <c r="T1151" i="2"/>
  <c r="U1151" i="2"/>
  <c r="W1151" i="2"/>
  <c r="X1151" i="2"/>
  <c r="Y1151" i="2"/>
  <c r="AC1152" i="2"/>
  <c r="Q1152" i="2"/>
  <c r="R1152" i="2"/>
  <c r="S1152" i="2"/>
  <c r="T1152" i="2"/>
  <c r="U1152" i="2"/>
  <c r="W1152" i="2"/>
  <c r="X1152" i="2"/>
  <c r="Y1152" i="2"/>
  <c r="AC1153" i="2"/>
  <c r="Q1153" i="2"/>
  <c r="R1153" i="2"/>
  <c r="S1153" i="2"/>
  <c r="T1153" i="2"/>
  <c r="U1153" i="2"/>
  <c r="W1153" i="2"/>
  <c r="X1153" i="2"/>
  <c r="Y1153" i="2"/>
  <c r="AC1154" i="2"/>
  <c r="Q1154" i="2"/>
  <c r="R1154" i="2"/>
  <c r="S1154" i="2"/>
  <c r="T1154" i="2"/>
  <c r="U1154" i="2"/>
  <c r="W1154" i="2"/>
  <c r="X1154" i="2"/>
  <c r="Y1154" i="2"/>
  <c r="AC1155" i="2"/>
  <c r="Q1155" i="2"/>
  <c r="R1155" i="2"/>
  <c r="S1155" i="2"/>
  <c r="T1155" i="2"/>
  <c r="U1155" i="2"/>
  <c r="W1155" i="2"/>
  <c r="X1155" i="2"/>
  <c r="Y1155" i="2"/>
  <c r="AC1156" i="2"/>
  <c r="Q1156" i="2"/>
  <c r="R1156" i="2"/>
  <c r="S1156" i="2"/>
  <c r="T1156" i="2"/>
  <c r="U1156" i="2"/>
  <c r="W1156" i="2"/>
  <c r="X1156" i="2"/>
  <c r="Y1156" i="2"/>
  <c r="AC1157" i="2"/>
  <c r="Q1157" i="2"/>
  <c r="R1157" i="2"/>
  <c r="S1157" i="2"/>
  <c r="T1157" i="2"/>
  <c r="U1157" i="2"/>
  <c r="W1157" i="2"/>
  <c r="X1157" i="2"/>
  <c r="Y1157" i="2"/>
  <c r="AC1158" i="2"/>
  <c r="Q1158" i="2"/>
  <c r="R1158" i="2"/>
  <c r="S1158" i="2"/>
  <c r="T1158" i="2"/>
  <c r="U1158" i="2"/>
  <c r="W1158" i="2"/>
  <c r="X1158" i="2"/>
  <c r="Y1158" i="2"/>
  <c r="AC1159" i="2"/>
  <c r="Q1159" i="2"/>
  <c r="R1159" i="2"/>
  <c r="S1159" i="2"/>
  <c r="T1159" i="2"/>
  <c r="U1159" i="2"/>
  <c r="W1159" i="2"/>
  <c r="X1159" i="2"/>
  <c r="Y1159" i="2"/>
  <c r="AC1160" i="2"/>
  <c r="Q1160" i="2"/>
  <c r="R1160" i="2"/>
  <c r="S1160" i="2"/>
  <c r="T1160" i="2"/>
  <c r="U1160" i="2"/>
  <c r="W1160" i="2"/>
  <c r="X1160" i="2"/>
  <c r="Y1160" i="2"/>
  <c r="AC1161" i="2"/>
  <c r="Q1161" i="2"/>
  <c r="R1161" i="2"/>
  <c r="S1161" i="2"/>
  <c r="T1161" i="2"/>
  <c r="U1161" i="2"/>
  <c r="W1161" i="2"/>
  <c r="X1161" i="2"/>
  <c r="Y1161" i="2"/>
  <c r="AC1162" i="2"/>
  <c r="Q1162" i="2"/>
  <c r="R1162" i="2"/>
  <c r="S1162" i="2"/>
  <c r="T1162" i="2"/>
  <c r="U1162" i="2"/>
  <c r="W1162" i="2"/>
  <c r="X1162" i="2"/>
  <c r="Y1162" i="2"/>
  <c r="AC1163" i="2"/>
  <c r="Q1163" i="2"/>
  <c r="R1163" i="2"/>
  <c r="S1163" i="2"/>
  <c r="T1163" i="2"/>
  <c r="U1163" i="2"/>
  <c r="W1163" i="2"/>
  <c r="X1163" i="2"/>
  <c r="Y1163" i="2"/>
  <c r="AC1164" i="2"/>
  <c r="Q1164" i="2"/>
  <c r="R1164" i="2"/>
  <c r="S1164" i="2"/>
  <c r="T1164" i="2"/>
  <c r="U1164" i="2"/>
  <c r="W1164" i="2"/>
  <c r="X1164" i="2"/>
  <c r="Y1164" i="2"/>
  <c r="AC1165" i="2"/>
  <c r="Q1165" i="2"/>
  <c r="R1165" i="2"/>
  <c r="S1165" i="2"/>
  <c r="T1165" i="2"/>
  <c r="U1165" i="2"/>
  <c r="W1165" i="2"/>
  <c r="X1165" i="2"/>
  <c r="Y1165" i="2"/>
  <c r="AC1166" i="2"/>
  <c r="Q1166" i="2"/>
  <c r="R1166" i="2"/>
  <c r="S1166" i="2"/>
  <c r="T1166" i="2"/>
  <c r="U1166" i="2"/>
  <c r="W1166" i="2"/>
  <c r="X1166" i="2"/>
  <c r="Y1166" i="2"/>
  <c r="AC1167" i="2"/>
  <c r="Q1167" i="2"/>
  <c r="R1167" i="2"/>
  <c r="S1167" i="2"/>
  <c r="T1167" i="2"/>
  <c r="U1167" i="2"/>
  <c r="W1167" i="2"/>
  <c r="X1167" i="2"/>
  <c r="Y1167" i="2"/>
  <c r="AC1168" i="2"/>
  <c r="Q1168" i="2"/>
  <c r="R1168" i="2"/>
  <c r="S1168" i="2"/>
  <c r="T1168" i="2"/>
  <c r="U1168" i="2"/>
  <c r="W1168" i="2"/>
  <c r="X1168" i="2"/>
  <c r="Y1168" i="2"/>
  <c r="AC1169" i="2"/>
  <c r="Q1169" i="2"/>
  <c r="R1169" i="2"/>
  <c r="S1169" i="2"/>
  <c r="T1169" i="2"/>
  <c r="U1169" i="2"/>
  <c r="W1169" i="2"/>
  <c r="X1169" i="2"/>
  <c r="Y1169" i="2"/>
  <c r="AC1170" i="2"/>
  <c r="Q1170" i="2"/>
  <c r="R1170" i="2"/>
  <c r="S1170" i="2"/>
  <c r="T1170" i="2"/>
  <c r="U1170" i="2"/>
  <c r="W1170" i="2"/>
  <c r="X1170" i="2"/>
  <c r="Y1170" i="2"/>
  <c r="AC1171" i="2"/>
  <c r="Q1171" i="2"/>
  <c r="R1171" i="2"/>
  <c r="S1171" i="2"/>
  <c r="T1171" i="2"/>
  <c r="U1171" i="2"/>
  <c r="W1171" i="2"/>
  <c r="X1171" i="2"/>
  <c r="Y1171" i="2"/>
  <c r="AC1172" i="2"/>
  <c r="Q1172" i="2"/>
  <c r="R1172" i="2"/>
  <c r="S1172" i="2"/>
  <c r="T1172" i="2"/>
  <c r="U1172" i="2"/>
  <c r="W1172" i="2"/>
  <c r="X1172" i="2"/>
  <c r="Y1172" i="2"/>
  <c r="AC1173" i="2"/>
  <c r="Q1173" i="2"/>
  <c r="R1173" i="2"/>
  <c r="S1173" i="2"/>
  <c r="T1173" i="2"/>
  <c r="U1173" i="2"/>
  <c r="W1173" i="2"/>
  <c r="X1173" i="2"/>
  <c r="Y1173" i="2"/>
  <c r="AC1174" i="2"/>
  <c r="Q1174" i="2"/>
  <c r="R1174" i="2"/>
  <c r="S1174" i="2"/>
  <c r="T1174" i="2"/>
  <c r="U1174" i="2"/>
  <c r="W1174" i="2"/>
  <c r="X1174" i="2"/>
  <c r="Y1174" i="2"/>
  <c r="AC1175" i="2"/>
  <c r="Q1175" i="2"/>
  <c r="R1175" i="2"/>
  <c r="S1175" i="2"/>
  <c r="T1175" i="2"/>
  <c r="U1175" i="2"/>
  <c r="W1175" i="2"/>
  <c r="X1175" i="2"/>
  <c r="Y1175" i="2"/>
  <c r="AC1176" i="2"/>
  <c r="Q1176" i="2"/>
  <c r="R1176" i="2"/>
  <c r="S1176" i="2"/>
  <c r="T1176" i="2"/>
  <c r="U1176" i="2"/>
  <c r="W1176" i="2"/>
  <c r="X1176" i="2"/>
  <c r="Y1176" i="2"/>
  <c r="AC1177" i="2"/>
  <c r="Q1177" i="2"/>
  <c r="R1177" i="2"/>
  <c r="S1177" i="2"/>
  <c r="T1177" i="2"/>
  <c r="U1177" i="2"/>
  <c r="W1177" i="2"/>
  <c r="X1177" i="2"/>
  <c r="Y1177" i="2"/>
  <c r="AC1178" i="2"/>
  <c r="Q1178" i="2"/>
  <c r="R1178" i="2"/>
  <c r="S1178" i="2"/>
  <c r="T1178" i="2"/>
  <c r="U1178" i="2"/>
  <c r="W1178" i="2"/>
  <c r="X1178" i="2"/>
  <c r="Y1178" i="2"/>
  <c r="AC1179" i="2"/>
  <c r="Q1179" i="2"/>
  <c r="R1179" i="2"/>
  <c r="S1179" i="2"/>
  <c r="T1179" i="2"/>
  <c r="U1179" i="2"/>
  <c r="W1179" i="2"/>
  <c r="X1179" i="2"/>
  <c r="Y1179" i="2"/>
  <c r="AC1180" i="2"/>
  <c r="Q1180" i="2"/>
  <c r="R1180" i="2"/>
  <c r="S1180" i="2"/>
  <c r="T1180" i="2"/>
  <c r="U1180" i="2"/>
  <c r="W1180" i="2"/>
  <c r="X1180" i="2"/>
  <c r="Y1180" i="2"/>
  <c r="AC1181" i="2"/>
  <c r="Q1181" i="2"/>
  <c r="R1181" i="2"/>
  <c r="S1181" i="2"/>
  <c r="T1181" i="2"/>
  <c r="U1181" i="2"/>
  <c r="W1181" i="2"/>
  <c r="X1181" i="2"/>
  <c r="Y1181" i="2"/>
  <c r="AC1182" i="2"/>
  <c r="Q1182" i="2"/>
  <c r="R1182" i="2"/>
  <c r="S1182" i="2"/>
  <c r="T1182" i="2"/>
  <c r="U1182" i="2"/>
  <c r="W1182" i="2"/>
  <c r="X1182" i="2"/>
  <c r="Y1182" i="2"/>
  <c r="AC1183" i="2"/>
  <c r="Q1183" i="2"/>
  <c r="R1183" i="2"/>
  <c r="S1183" i="2"/>
  <c r="T1183" i="2"/>
  <c r="U1183" i="2"/>
  <c r="W1183" i="2"/>
  <c r="X1183" i="2"/>
  <c r="Y1183" i="2"/>
  <c r="AC1184" i="2"/>
  <c r="Q1184" i="2"/>
  <c r="R1184" i="2"/>
  <c r="S1184" i="2"/>
  <c r="T1184" i="2"/>
  <c r="U1184" i="2"/>
  <c r="W1184" i="2"/>
  <c r="X1184" i="2"/>
  <c r="Y1184" i="2"/>
  <c r="AC1185" i="2"/>
  <c r="Q1185" i="2"/>
  <c r="R1185" i="2"/>
  <c r="S1185" i="2"/>
  <c r="T1185" i="2"/>
  <c r="U1185" i="2"/>
  <c r="W1185" i="2"/>
  <c r="X1185" i="2"/>
  <c r="Y1185" i="2"/>
  <c r="AC1186" i="2"/>
  <c r="Q1186" i="2"/>
  <c r="R1186" i="2"/>
  <c r="S1186" i="2"/>
  <c r="T1186" i="2"/>
  <c r="U1186" i="2"/>
  <c r="W1186" i="2"/>
  <c r="X1186" i="2"/>
  <c r="Y1186" i="2"/>
  <c r="AC1187" i="2"/>
  <c r="Q1187" i="2"/>
  <c r="R1187" i="2"/>
  <c r="S1187" i="2"/>
  <c r="T1187" i="2"/>
  <c r="U1187" i="2"/>
  <c r="W1187" i="2"/>
  <c r="X1187" i="2"/>
  <c r="Y1187" i="2"/>
  <c r="AC1188" i="2"/>
  <c r="Q1188" i="2"/>
  <c r="R1188" i="2"/>
  <c r="S1188" i="2"/>
  <c r="T1188" i="2"/>
  <c r="U1188" i="2"/>
  <c r="W1188" i="2"/>
  <c r="X1188" i="2"/>
  <c r="Y1188" i="2"/>
  <c r="AC1189" i="2"/>
  <c r="Q1189" i="2"/>
  <c r="R1189" i="2"/>
  <c r="S1189" i="2"/>
  <c r="T1189" i="2"/>
  <c r="U1189" i="2"/>
  <c r="W1189" i="2"/>
  <c r="X1189" i="2"/>
  <c r="Y1189" i="2"/>
  <c r="AC1190" i="2"/>
  <c r="Q1190" i="2"/>
  <c r="R1190" i="2"/>
  <c r="S1190" i="2"/>
  <c r="T1190" i="2"/>
  <c r="U1190" i="2"/>
  <c r="W1190" i="2"/>
  <c r="X1190" i="2"/>
  <c r="Y1190" i="2"/>
  <c r="AC1191" i="2"/>
  <c r="Q1191" i="2"/>
  <c r="R1191" i="2"/>
  <c r="S1191" i="2"/>
  <c r="T1191" i="2"/>
  <c r="U1191" i="2"/>
  <c r="W1191" i="2"/>
  <c r="X1191" i="2"/>
  <c r="Y1191" i="2"/>
  <c r="AC1192" i="2"/>
  <c r="Q1192" i="2"/>
  <c r="R1192" i="2"/>
  <c r="S1192" i="2"/>
  <c r="T1192" i="2"/>
  <c r="U1192" i="2"/>
  <c r="W1192" i="2"/>
  <c r="X1192" i="2"/>
  <c r="Y1192" i="2"/>
  <c r="AC1193" i="2"/>
  <c r="Q1193" i="2"/>
  <c r="R1193" i="2"/>
  <c r="S1193" i="2"/>
  <c r="T1193" i="2"/>
  <c r="U1193" i="2"/>
  <c r="W1193" i="2"/>
  <c r="X1193" i="2"/>
  <c r="Y1193" i="2"/>
  <c r="AC1194" i="2"/>
  <c r="Q1194" i="2"/>
  <c r="R1194" i="2"/>
  <c r="S1194" i="2"/>
  <c r="T1194" i="2"/>
  <c r="U1194" i="2"/>
  <c r="W1194" i="2"/>
  <c r="X1194" i="2"/>
  <c r="Y1194" i="2"/>
  <c r="AC1195" i="2"/>
  <c r="Q1195" i="2"/>
  <c r="R1195" i="2"/>
  <c r="S1195" i="2"/>
  <c r="T1195" i="2"/>
  <c r="U1195" i="2"/>
  <c r="W1195" i="2"/>
  <c r="X1195" i="2"/>
  <c r="Y1195" i="2"/>
  <c r="AC1196" i="2"/>
  <c r="Q1196" i="2"/>
  <c r="R1196" i="2"/>
  <c r="S1196" i="2"/>
  <c r="T1196" i="2"/>
  <c r="U1196" i="2"/>
  <c r="W1196" i="2"/>
  <c r="X1196" i="2"/>
  <c r="Y1196" i="2"/>
  <c r="AC1197" i="2"/>
  <c r="Q1197" i="2"/>
  <c r="R1197" i="2"/>
  <c r="S1197" i="2"/>
  <c r="T1197" i="2"/>
  <c r="U1197" i="2"/>
  <c r="W1197" i="2"/>
  <c r="X1197" i="2"/>
  <c r="Y1197" i="2"/>
  <c r="AC1198" i="2"/>
  <c r="Q1198" i="2"/>
  <c r="R1198" i="2"/>
  <c r="S1198" i="2"/>
  <c r="T1198" i="2"/>
  <c r="U1198" i="2"/>
  <c r="W1198" i="2"/>
  <c r="X1198" i="2"/>
  <c r="Y1198" i="2"/>
  <c r="AC1199" i="2"/>
  <c r="Q1199" i="2"/>
  <c r="R1199" i="2"/>
  <c r="S1199" i="2"/>
  <c r="T1199" i="2"/>
  <c r="U1199" i="2"/>
  <c r="W1199" i="2"/>
  <c r="X1199" i="2"/>
  <c r="Y1199" i="2"/>
  <c r="AC1200" i="2"/>
  <c r="Q1200" i="2"/>
  <c r="R1200" i="2"/>
  <c r="S1200" i="2"/>
  <c r="T1200" i="2"/>
  <c r="U1200" i="2"/>
  <c r="W1200" i="2"/>
  <c r="X1200" i="2"/>
  <c r="Y1200" i="2"/>
  <c r="AC1201" i="2"/>
  <c r="Q1201" i="2"/>
  <c r="R1201" i="2"/>
  <c r="S1201" i="2"/>
  <c r="T1201" i="2"/>
  <c r="U1201" i="2"/>
  <c r="W1201" i="2"/>
  <c r="X1201" i="2"/>
  <c r="Y1201" i="2"/>
  <c r="AC1202" i="2"/>
  <c r="Q1202" i="2"/>
  <c r="R1202" i="2"/>
  <c r="S1202" i="2"/>
  <c r="T1202" i="2"/>
  <c r="U1202" i="2"/>
  <c r="W1202" i="2"/>
  <c r="X1202" i="2"/>
  <c r="Y1202" i="2"/>
  <c r="AC1203" i="2"/>
  <c r="Q1203" i="2"/>
  <c r="R1203" i="2"/>
  <c r="S1203" i="2"/>
  <c r="T1203" i="2"/>
  <c r="U1203" i="2"/>
  <c r="W1203" i="2"/>
  <c r="X1203" i="2"/>
  <c r="Y1203" i="2"/>
  <c r="AC1204" i="2"/>
  <c r="Q1204" i="2"/>
  <c r="R1204" i="2"/>
  <c r="S1204" i="2"/>
  <c r="T1204" i="2"/>
  <c r="U1204" i="2"/>
  <c r="W1204" i="2"/>
  <c r="X1204" i="2"/>
  <c r="Y1204" i="2"/>
  <c r="AC1205" i="2"/>
  <c r="Q1205" i="2"/>
  <c r="R1205" i="2"/>
  <c r="S1205" i="2"/>
  <c r="T1205" i="2"/>
  <c r="U1205" i="2"/>
  <c r="W1205" i="2"/>
  <c r="X1205" i="2"/>
  <c r="Y1205" i="2"/>
  <c r="AC1206" i="2"/>
  <c r="Q1206" i="2"/>
  <c r="R1206" i="2"/>
  <c r="S1206" i="2"/>
  <c r="T1206" i="2"/>
  <c r="U1206" i="2"/>
  <c r="W1206" i="2"/>
  <c r="X1206" i="2"/>
  <c r="Y1206" i="2"/>
  <c r="AC1207" i="2"/>
  <c r="Q1207" i="2"/>
  <c r="R1207" i="2"/>
  <c r="S1207" i="2"/>
  <c r="T1207" i="2"/>
  <c r="U1207" i="2"/>
  <c r="W1207" i="2"/>
  <c r="X1207" i="2"/>
  <c r="Y1207" i="2"/>
  <c r="AC1208" i="2"/>
  <c r="Q1208" i="2"/>
  <c r="R1208" i="2"/>
  <c r="S1208" i="2"/>
  <c r="T1208" i="2"/>
  <c r="U1208" i="2"/>
  <c r="W1208" i="2"/>
  <c r="X1208" i="2"/>
  <c r="Y1208" i="2"/>
  <c r="AC1209" i="2"/>
  <c r="Q1209" i="2"/>
  <c r="R1209" i="2"/>
  <c r="S1209" i="2"/>
  <c r="T1209" i="2"/>
  <c r="U1209" i="2"/>
  <c r="W1209" i="2"/>
  <c r="X1209" i="2"/>
  <c r="Y1209" i="2"/>
  <c r="AC1210" i="2"/>
  <c r="Q1210" i="2"/>
  <c r="R1210" i="2"/>
  <c r="S1210" i="2"/>
  <c r="T1210" i="2"/>
  <c r="U1210" i="2"/>
  <c r="W1210" i="2"/>
  <c r="X1210" i="2"/>
  <c r="Y1210" i="2"/>
  <c r="AC1211" i="2"/>
  <c r="Q1211" i="2"/>
  <c r="R1211" i="2"/>
  <c r="S1211" i="2"/>
  <c r="T1211" i="2"/>
  <c r="U1211" i="2"/>
  <c r="W1211" i="2"/>
  <c r="X1211" i="2"/>
  <c r="Y1211" i="2"/>
  <c r="AC1212" i="2"/>
  <c r="Q1212" i="2"/>
  <c r="R1212" i="2"/>
  <c r="S1212" i="2"/>
  <c r="T1212" i="2"/>
  <c r="U1212" i="2"/>
  <c r="W1212" i="2"/>
  <c r="X1212" i="2"/>
  <c r="Y1212" i="2"/>
  <c r="AC1213" i="2"/>
  <c r="Q1213" i="2"/>
  <c r="R1213" i="2"/>
  <c r="S1213" i="2"/>
  <c r="T1213" i="2"/>
  <c r="U1213" i="2"/>
  <c r="W1213" i="2"/>
  <c r="X1213" i="2"/>
  <c r="Y1213" i="2"/>
  <c r="AC1214" i="2"/>
  <c r="Q1214" i="2"/>
  <c r="R1214" i="2"/>
  <c r="S1214" i="2"/>
  <c r="T1214" i="2"/>
  <c r="U1214" i="2"/>
  <c r="W1214" i="2"/>
  <c r="X1214" i="2"/>
  <c r="Y1214" i="2"/>
  <c r="AC1215" i="2"/>
  <c r="Q1215" i="2"/>
  <c r="R1215" i="2"/>
  <c r="S1215" i="2"/>
  <c r="T1215" i="2"/>
  <c r="U1215" i="2"/>
  <c r="W1215" i="2"/>
  <c r="X1215" i="2"/>
  <c r="Y1215" i="2"/>
  <c r="AC1216" i="2"/>
  <c r="Q1216" i="2"/>
  <c r="R1216" i="2"/>
  <c r="S1216" i="2"/>
  <c r="T1216" i="2"/>
  <c r="U1216" i="2"/>
  <c r="W1216" i="2"/>
  <c r="X1216" i="2"/>
  <c r="Y1216" i="2"/>
  <c r="AC1217" i="2"/>
  <c r="Q1217" i="2"/>
  <c r="R1217" i="2"/>
  <c r="S1217" i="2"/>
  <c r="T1217" i="2"/>
  <c r="U1217" i="2"/>
  <c r="W1217" i="2"/>
  <c r="X1217" i="2"/>
  <c r="Y1217" i="2"/>
  <c r="AC1218" i="2"/>
  <c r="Q1218" i="2"/>
  <c r="R1218" i="2"/>
  <c r="S1218" i="2"/>
  <c r="T1218" i="2"/>
  <c r="U1218" i="2"/>
  <c r="W1218" i="2"/>
  <c r="X1218" i="2"/>
  <c r="Y1218" i="2"/>
  <c r="AC1219" i="2"/>
  <c r="Q1219" i="2"/>
  <c r="R1219" i="2"/>
  <c r="S1219" i="2"/>
  <c r="T1219" i="2"/>
  <c r="U1219" i="2"/>
  <c r="W1219" i="2"/>
  <c r="X1219" i="2"/>
  <c r="Y1219" i="2"/>
  <c r="AC1220" i="2"/>
  <c r="Q1220" i="2"/>
  <c r="R1220" i="2"/>
  <c r="S1220" i="2"/>
  <c r="T1220" i="2"/>
  <c r="U1220" i="2"/>
  <c r="W1220" i="2"/>
  <c r="X1220" i="2"/>
  <c r="Y1220" i="2"/>
  <c r="AC1221" i="2"/>
  <c r="Q1221" i="2"/>
  <c r="R1221" i="2"/>
  <c r="S1221" i="2"/>
  <c r="T1221" i="2"/>
  <c r="U1221" i="2"/>
  <c r="W1221" i="2"/>
  <c r="X1221" i="2"/>
  <c r="Y1221" i="2"/>
  <c r="AC1222" i="2"/>
  <c r="Q1222" i="2"/>
  <c r="R1222" i="2"/>
  <c r="S1222" i="2"/>
  <c r="T1222" i="2"/>
  <c r="U1222" i="2"/>
  <c r="W1222" i="2"/>
  <c r="X1222" i="2"/>
  <c r="Y1222" i="2"/>
  <c r="AC1223" i="2"/>
  <c r="Q1223" i="2"/>
  <c r="R1223" i="2"/>
  <c r="S1223" i="2"/>
  <c r="T1223" i="2"/>
  <c r="U1223" i="2"/>
  <c r="W1223" i="2"/>
  <c r="X1223" i="2"/>
  <c r="Y1223" i="2"/>
  <c r="AC1224" i="2"/>
  <c r="Q1224" i="2"/>
  <c r="R1224" i="2"/>
  <c r="S1224" i="2"/>
  <c r="T1224" i="2"/>
  <c r="U1224" i="2"/>
  <c r="W1224" i="2"/>
  <c r="X1224" i="2"/>
  <c r="Y1224" i="2"/>
  <c r="AC1225" i="2"/>
  <c r="Q1225" i="2"/>
  <c r="R1225" i="2"/>
  <c r="S1225" i="2"/>
  <c r="T1225" i="2"/>
  <c r="U1225" i="2"/>
  <c r="W1225" i="2"/>
  <c r="X1225" i="2"/>
  <c r="Y1225" i="2"/>
  <c r="AC1226" i="2"/>
  <c r="Q1226" i="2"/>
  <c r="R1226" i="2"/>
  <c r="S1226" i="2"/>
  <c r="T1226" i="2"/>
  <c r="U1226" i="2"/>
  <c r="W1226" i="2"/>
  <c r="X1226" i="2"/>
  <c r="Y1226" i="2"/>
  <c r="AC1227" i="2"/>
  <c r="Q1227" i="2"/>
  <c r="R1227" i="2"/>
  <c r="S1227" i="2"/>
  <c r="T1227" i="2"/>
  <c r="U1227" i="2"/>
  <c r="W1227" i="2"/>
  <c r="X1227" i="2"/>
  <c r="Y1227" i="2"/>
  <c r="AC1228" i="2"/>
  <c r="Q1228" i="2"/>
  <c r="R1228" i="2"/>
  <c r="S1228" i="2"/>
  <c r="T1228" i="2"/>
  <c r="U1228" i="2"/>
  <c r="W1228" i="2"/>
  <c r="X1228" i="2"/>
  <c r="Y1228" i="2"/>
  <c r="AC1229" i="2"/>
  <c r="Q1229" i="2"/>
  <c r="R1229" i="2"/>
  <c r="S1229" i="2"/>
  <c r="T1229" i="2"/>
  <c r="U1229" i="2"/>
  <c r="W1229" i="2"/>
  <c r="X1229" i="2"/>
  <c r="Y1229" i="2"/>
  <c r="AC1230" i="2"/>
  <c r="Q1230" i="2"/>
  <c r="R1230" i="2"/>
  <c r="S1230" i="2"/>
  <c r="T1230" i="2"/>
  <c r="U1230" i="2"/>
  <c r="W1230" i="2"/>
  <c r="X1230" i="2"/>
  <c r="Y1230" i="2"/>
  <c r="AC1231" i="2"/>
  <c r="Q1231" i="2"/>
  <c r="R1231" i="2"/>
  <c r="S1231" i="2"/>
  <c r="T1231" i="2"/>
  <c r="U1231" i="2"/>
  <c r="W1231" i="2"/>
  <c r="X1231" i="2"/>
  <c r="Y1231" i="2"/>
  <c r="AC1232" i="2"/>
  <c r="Q1232" i="2"/>
  <c r="R1232" i="2"/>
  <c r="S1232" i="2"/>
  <c r="T1232" i="2"/>
  <c r="U1232" i="2"/>
  <c r="W1232" i="2"/>
  <c r="X1232" i="2"/>
  <c r="Y1232" i="2"/>
  <c r="AC1233" i="2"/>
  <c r="Q1233" i="2"/>
  <c r="R1233" i="2"/>
  <c r="S1233" i="2"/>
  <c r="T1233" i="2"/>
  <c r="U1233" i="2"/>
  <c r="W1233" i="2"/>
  <c r="X1233" i="2"/>
  <c r="Y1233" i="2"/>
  <c r="AC1234" i="2"/>
  <c r="Q1234" i="2"/>
  <c r="R1234" i="2"/>
  <c r="S1234" i="2"/>
  <c r="T1234" i="2"/>
  <c r="U1234" i="2"/>
  <c r="W1234" i="2"/>
  <c r="X1234" i="2"/>
  <c r="Y1234" i="2"/>
  <c r="AC1235" i="2"/>
  <c r="Q1235" i="2"/>
  <c r="R1235" i="2"/>
  <c r="S1235" i="2"/>
  <c r="T1235" i="2"/>
  <c r="U1235" i="2"/>
  <c r="W1235" i="2"/>
  <c r="X1235" i="2"/>
  <c r="Y1235" i="2"/>
  <c r="AC1236" i="2"/>
  <c r="Q1236" i="2"/>
  <c r="R1236" i="2"/>
  <c r="S1236" i="2"/>
  <c r="T1236" i="2"/>
  <c r="U1236" i="2"/>
  <c r="W1236" i="2"/>
  <c r="X1236" i="2"/>
  <c r="Y1236" i="2"/>
  <c r="AC1237" i="2"/>
  <c r="Q1237" i="2"/>
  <c r="R1237" i="2"/>
  <c r="S1237" i="2"/>
  <c r="T1237" i="2"/>
  <c r="U1237" i="2"/>
  <c r="W1237" i="2"/>
  <c r="X1237" i="2"/>
  <c r="Y1237" i="2"/>
  <c r="AC1238" i="2"/>
  <c r="Q1238" i="2"/>
  <c r="R1238" i="2"/>
  <c r="S1238" i="2"/>
  <c r="T1238" i="2"/>
  <c r="U1238" i="2"/>
  <c r="W1238" i="2"/>
  <c r="X1238" i="2"/>
  <c r="Y1238" i="2"/>
  <c r="AC1239" i="2"/>
  <c r="Q1239" i="2"/>
  <c r="R1239" i="2"/>
  <c r="S1239" i="2"/>
  <c r="T1239" i="2"/>
  <c r="U1239" i="2"/>
  <c r="W1239" i="2"/>
  <c r="X1239" i="2"/>
  <c r="Y1239" i="2"/>
  <c r="AC1240" i="2"/>
  <c r="Q1240" i="2"/>
  <c r="R1240" i="2"/>
  <c r="S1240" i="2"/>
  <c r="T1240" i="2"/>
  <c r="U1240" i="2"/>
  <c r="W1240" i="2"/>
  <c r="X1240" i="2"/>
  <c r="Y1240" i="2"/>
  <c r="AC1241" i="2"/>
  <c r="Q1241" i="2"/>
  <c r="R1241" i="2"/>
  <c r="S1241" i="2"/>
  <c r="T1241" i="2"/>
  <c r="U1241" i="2"/>
  <c r="W1241" i="2"/>
  <c r="X1241" i="2"/>
  <c r="Y1241" i="2"/>
  <c r="AC1242" i="2"/>
  <c r="Q1242" i="2"/>
  <c r="R1242" i="2"/>
  <c r="S1242" i="2"/>
  <c r="T1242" i="2"/>
  <c r="U1242" i="2"/>
  <c r="W1242" i="2"/>
  <c r="X1242" i="2"/>
  <c r="Y1242" i="2"/>
  <c r="AC1243" i="2"/>
  <c r="Q1243" i="2"/>
  <c r="R1243" i="2"/>
  <c r="S1243" i="2"/>
  <c r="T1243" i="2"/>
  <c r="U1243" i="2"/>
  <c r="W1243" i="2"/>
  <c r="X1243" i="2"/>
  <c r="Y1243" i="2"/>
  <c r="AC1244" i="2"/>
  <c r="Q1244" i="2"/>
  <c r="R1244" i="2"/>
  <c r="S1244" i="2"/>
  <c r="T1244" i="2"/>
  <c r="U1244" i="2"/>
  <c r="W1244" i="2"/>
  <c r="X1244" i="2"/>
  <c r="Y1244" i="2"/>
  <c r="AC1245" i="2"/>
  <c r="Q1245" i="2"/>
  <c r="R1245" i="2"/>
  <c r="S1245" i="2"/>
  <c r="T1245" i="2"/>
  <c r="U1245" i="2"/>
  <c r="W1245" i="2"/>
  <c r="X1245" i="2"/>
  <c r="Y1245" i="2"/>
  <c r="AC1246" i="2"/>
  <c r="Q1246" i="2"/>
  <c r="R1246" i="2"/>
  <c r="S1246" i="2"/>
  <c r="T1246" i="2"/>
  <c r="U1246" i="2"/>
  <c r="W1246" i="2"/>
  <c r="X1246" i="2"/>
  <c r="Y1246" i="2"/>
  <c r="AC1247" i="2"/>
  <c r="Q1247" i="2"/>
  <c r="R1247" i="2"/>
  <c r="S1247" i="2"/>
  <c r="T1247" i="2"/>
  <c r="U1247" i="2"/>
  <c r="W1247" i="2"/>
  <c r="X1247" i="2"/>
  <c r="Y1247" i="2"/>
  <c r="AC1248" i="2"/>
  <c r="Q1248" i="2"/>
  <c r="R1248" i="2"/>
  <c r="S1248" i="2"/>
  <c r="T1248" i="2"/>
  <c r="U1248" i="2"/>
  <c r="W1248" i="2"/>
  <c r="X1248" i="2"/>
  <c r="Y1248" i="2"/>
  <c r="AC1249" i="2"/>
  <c r="Q1249" i="2"/>
  <c r="R1249" i="2"/>
  <c r="S1249" i="2"/>
  <c r="T1249" i="2"/>
  <c r="U1249" i="2"/>
  <c r="W1249" i="2"/>
  <c r="X1249" i="2"/>
  <c r="Y1249" i="2"/>
  <c r="AC1250" i="2"/>
  <c r="Q1250" i="2"/>
  <c r="R1250" i="2"/>
  <c r="S1250" i="2"/>
  <c r="T1250" i="2"/>
  <c r="U1250" i="2"/>
  <c r="W1250" i="2"/>
  <c r="X1250" i="2"/>
  <c r="Y1250" i="2"/>
  <c r="AC1251" i="2"/>
  <c r="Q1251" i="2"/>
  <c r="R1251" i="2"/>
  <c r="S1251" i="2"/>
  <c r="T1251" i="2"/>
  <c r="U1251" i="2"/>
  <c r="W1251" i="2"/>
  <c r="X1251" i="2"/>
  <c r="Y1251" i="2"/>
  <c r="AC1252" i="2"/>
  <c r="Q1252" i="2"/>
  <c r="R1252" i="2"/>
  <c r="S1252" i="2"/>
  <c r="T1252" i="2"/>
  <c r="U1252" i="2"/>
  <c r="W1252" i="2"/>
  <c r="X1252" i="2"/>
  <c r="Y1252" i="2"/>
  <c r="AC1253" i="2"/>
  <c r="Q1253" i="2"/>
  <c r="R1253" i="2"/>
  <c r="S1253" i="2"/>
  <c r="T1253" i="2"/>
  <c r="U1253" i="2"/>
  <c r="W1253" i="2"/>
  <c r="X1253" i="2"/>
  <c r="Y1253" i="2"/>
  <c r="AC1254" i="2"/>
  <c r="Q1254" i="2"/>
  <c r="R1254" i="2"/>
  <c r="S1254" i="2"/>
  <c r="T1254" i="2"/>
  <c r="U1254" i="2"/>
  <c r="W1254" i="2"/>
  <c r="X1254" i="2"/>
  <c r="Y1254" i="2"/>
  <c r="AC1255" i="2"/>
  <c r="Q1255" i="2"/>
  <c r="R1255" i="2"/>
  <c r="S1255" i="2"/>
  <c r="T1255" i="2"/>
  <c r="U1255" i="2"/>
  <c r="W1255" i="2"/>
  <c r="X1255" i="2"/>
  <c r="Y1255" i="2"/>
  <c r="AC1256" i="2"/>
  <c r="Q1256" i="2"/>
  <c r="R1256" i="2"/>
  <c r="S1256" i="2"/>
  <c r="T1256" i="2"/>
  <c r="U1256" i="2"/>
  <c r="W1256" i="2"/>
  <c r="X1256" i="2"/>
  <c r="Y1256" i="2"/>
  <c r="AC1257" i="2"/>
  <c r="Q1257" i="2"/>
  <c r="R1257" i="2"/>
  <c r="S1257" i="2"/>
  <c r="T1257" i="2"/>
  <c r="U1257" i="2"/>
  <c r="W1257" i="2"/>
  <c r="X1257" i="2"/>
  <c r="Y1257" i="2"/>
  <c r="AC1258" i="2"/>
  <c r="Q1258" i="2"/>
  <c r="R1258" i="2"/>
  <c r="S1258" i="2"/>
  <c r="T1258" i="2"/>
  <c r="U1258" i="2"/>
  <c r="W1258" i="2"/>
  <c r="X1258" i="2"/>
  <c r="Y1258" i="2"/>
  <c r="AC1259" i="2"/>
  <c r="Q1259" i="2"/>
  <c r="R1259" i="2"/>
  <c r="S1259" i="2"/>
  <c r="T1259" i="2"/>
  <c r="U1259" i="2"/>
  <c r="W1259" i="2"/>
  <c r="X1259" i="2"/>
  <c r="Y1259" i="2"/>
  <c r="AC1260" i="2"/>
  <c r="Q1260" i="2"/>
  <c r="R1260" i="2"/>
  <c r="S1260" i="2"/>
  <c r="T1260" i="2"/>
  <c r="U1260" i="2"/>
  <c r="W1260" i="2"/>
  <c r="X1260" i="2"/>
  <c r="Y1260" i="2"/>
  <c r="AC1261" i="2"/>
  <c r="Q1261" i="2"/>
  <c r="R1261" i="2"/>
  <c r="S1261" i="2"/>
  <c r="T1261" i="2"/>
  <c r="U1261" i="2"/>
  <c r="W1261" i="2"/>
  <c r="X1261" i="2"/>
  <c r="Y1261" i="2"/>
  <c r="AC1262" i="2"/>
  <c r="Q1262" i="2"/>
  <c r="R1262" i="2"/>
  <c r="S1262" i="2"/>
  <c r="T1262" i="2"/>
  <c r="U1262" i="2"/>
  <c r="W1262" i="2"/>
  <c r="X1262" i="2"/>
  <c r="Y1262" i="2"/>
  <c r="AC1263" i="2"/>
  <c r="Q1263" i="2"/>
  <c r="R1263" i="2"/>
  <c r="S1263" i="2"/>
  <c r="T1263" i="2"/>
  <c r="U1263" i="2"/>
  <c r="W1263" i="2"/>
  <c r="X1263" i="2"/>
  <c r="Y1263" i="2"/>
  <c r="AC1264" i="2"/>
  <c r="Q1264" i="2"/>
  <c r="R1264" i="2"/>
  <c r="S1264" i="2"/>
  <c r="T1264" i="2"/>
  <c r="U1264" i="2"/>
  <c r="W1264" i="2"/>
  <c r="X1264" i="2"/>
  <c r="Y1264" i="2"/>
  <c r="AC1265" i="2"/>
  <c r="Q1265" i="2"/>
  <c r="R1265" i="2"/>
  <c r="S1265" i="2"/>
  <c r="T1265" i="2"/>
  <c r="U1265" i="2"/>
  <c r="W1265" i="2"/>
  <c r="X1265" i="2"/>
  <c r="Y1265" i="2"/>
  <c r="AC1266" i="2"/>
  <c r="Q1266" i="2"/>
  <c r="R1266" i="2"/>
  <c r="S1266" i="2"/>
  <c r="T1266" i="2"/>
  <c r="U1266" i="2"/>
  <c r="W1266" i="2"/>
  <c r="X1266" i="2"/>
  <c r="Y1266" i="2"/>
  <c r="AC1267" i="2"/>
  <c r="Q1267" i="2"/>
  <c r="R1267" i="2"/>
  <c r="S1267" i="2"/>
  <c r="T1267" i="2"/>
  <c r="U1267" i="2"/>
  <c r="W1267" i="2"/>
  <c r="X1267" i="2"/>
  <c r="Y1267" i="2"/>
  <c r="AC1268" i="2"/>
  <c r="Q1268" i="2"/>
  <c r="R1268" i="2"/>
  <c r="S1268" i="2"/>
  <c r="T1268" i="2"/>
  <c r="U1268" i="2"/>
  <c r="W1268" i="2"/>
  <c r="X1268" i="2"/>
  <c r="Y1268" i="2"/>
  <c r="AC1269" i="2"/>
  <c r="Q1269" i="2"/>
  <c r="R1269" i="2"/>
  <c r="S1269" i="2"/>
  <c r="T1269" i="2"/>
  <c r="U1269" i="2"/>
  <c r="W1269" i="2"/>
  <c r="X1269" i="2"/>
  <c r="Y1269" i="2"/>
  <c r="AC1270" i="2"/>
  <c r="Q1270" i="2"/>
  <c r="R1270" i="2"/>
  <c r="S1270" i="2"/>
  <c r="T1270" i="2"/>
  <c r="U1270" i="2"/>
  <c r="W1270" i="2"/>
  <c r="X1270" i="2"/>
  <c r="Y1270" i="2"/>
  <c r="AC1271" i="2"/>
  <c r="Q1271" i="2"/>
  <c r="R1271" i="2"/>
  <c r="S1271" i="2"/>
  <c r="T1271" i="2"/>
  <c r="U1271" i="2"/>
  <c r="W1271" i="2"/>
  <c r="X1271" i="2"/>
  <c r="Y1271" i="2"/>
  <c r="AC1272" i="2"/>
  <c r="Q1272" i="2"/>
  <c r="R1272" i="2"/>
  <c r="S1272" i="2"/>
  <c r="T1272" i="2"/>
  <c r="U1272" i="2"/>
  <c r="W1272" i="2"/>
  <c r="X1272" i="2"/>
  <c r="Y1272" i="2"/>
  <c r="AC1273" i="2"/>
  <c r="Q1273" i="2"/>
  <c r="R1273" i="2"/>
  <c r="S1273" i="2"/>
  <c r="T1273" i="2"/>
  <c r="U1273" i="2"/>
  <c r="W1273" i="2"/>
  <c r="X1273" i="2"/>
  <c r="Y1273" i="2"/>
  <c r="AC1274" i="2"/>
  <c r="Q1274" i="2"/>
  <c r="R1274" i="2"/>
  <c r="S1274" i="2"/>
  <c r="T1274" i="2"/>
  <c r="U1274" i="2"/>
  <c r="W1274" i="2"/>
  <c r="X1274" i="2"/>
  <c r="Y1274" i="2"/>
  <c r="AC1275" i="2"/>
  <c r="Q1275" i="2"/>
  <c r="R1275" i="2"/>
  <c r="S1275" i="2"/>
  <c r="T1275" i="2"/>
  <c r="U1275" i="2"/>
  <c r="W1275" i="2"/>
  <c r="X1275" i="2"/>
  <c r="Y1275" i="2"/>
  <c r="AC1276" i="2"/>
  <c r="Q1276" i="2"/>
  <c r="R1276" i="2"/>
  <c r="S1276" i="2"/>
  <c r="T1276" i="2"/>
  <c r="U1276" i="2"/>
  <c r="W1276" i="2"/>
  <c r="X1276" i="2"/>
  <c r="Y1276" i="2"/>
  <c r="AC1277" i="2"/>
  <c r="Q1277" i="2"/>
  <c r="R1277" i="2"/>
  <c r="S1277" i="2"/>
  <c r="T1277" i="2"/>
  <c r="U1277" i="2"/>
  <c r="W1277" i="2"/>
  <c r="X1277" i="2"/>
  <c r="Y1277" i="2"/>
  <c r="AC1278" i="2"/>
  <c r="Q1278" i="2"/>
  <c r="R1278" i="2"/>
  <c r="S1278" i="2"/>
  <c r="T1278" i="2"/>
  <c r="U1278" i="2"/>
  <c r="W1278" i="2"/>
  <c r="X1278" i="2"/>
  <c r="Y1278" i="2"/>
  <c r="AC1279" i="2"/>
  <c r="Q1279" i="2"/>
  <c r="R1279" i="2"/>
  <c r="S1279" i="2"/>
  <c r="T1279" i="2"/>
  <c r="U1279" i="2"/>
  <c r="W1279" i="2"/>
  <c r="X1279" i="2"/>
  <c r="Y1279" i="2"/>
  <c r="AC1280" i="2"/>
  <c r="Q1280" i="2"/>
  <c r="R1280" i="2"/>
  <c r="S1280" i="2"/>
  <c r="T1280" i="2"/>
  <c r="U1280" i="2"/>
  <c r="W1280" i="2"/>
  <c r="X1280" i="2"/>
  <c r="Y1280" i="2"/>
  <c r="AC1281" i="2"/>
  <c r="Q1281" i="2"/>
  <c r="R1281" i="2"/>
  <c r="S1281" i="2"/>
  <c r="T1281" i="2"/>
  <c r="U1281" i="2"/>
  <c r="W1281" i="2"/>
  <c r="X1281" i="2"/>
  <c r="Y1281" i="2"/>
  <c r="AC1282" i="2"/>
  <c r="Q1282" i="2"/>
  <c r="R1282" i="2"/>
  <c r="S1282" i="2"/>
  <c r="T1282" i="2"/>
  <c r="U1282" i="2"/>
  <c r="W1282" i="2"/>
  <c r="X1282" i="2"/>
  <c r="Y1282" i="2"/>
  <c r="AC1283" i="2"/>
  <c r="Q1283" i="2"/>
  <c r="R1283" i="2"/>
  <c r="S1283" i="2"/>
  <c r="T1283" i="2"/>
  <c r="U1283" i="2"/>
  <c r="W1283" i="2"/>
  <c r="X1283" i="2"/>
  <c r="Y1283" i="2"/>
  <c r="AC1284" i="2"/>
  <c r="Q1284" i="2"/>
  <c r="R1284" i="2"/>
  <c r="S1284" i="2"/>
  <c r="T1284" i="2"/>
  <c r="U1284" i="2"/>
  <c r="W1284" i="2"/>
  <c r="X1284" i="2"/>
  <c r="Y1284" i="2"/>
  <c r="AC1285" i="2"/>
  <c r="Q1285" i="2"/>
  <c r="R1285" i="2"/>
  <c r="S1285" i="2"/>
  <c r="T1285" i="2"/>
  <c r="U1285" i="2"/>
  <c r="W1285" i="2"/>
  <c r="X1285" i="2"/>
  <c r="Y1285" i="2"/>
  <c r="AC1286" i="2"/>
  <c r="Q1286" i="2"/>
  <c r="R1286" i="2"/>
  <c r="S1286" i="2"/>
  <c r="T1286" i="2"/>
  <c r="U1286" i="2"/>
  <c r="W1286" i="2"/>
  <c r="X1286" i="2"/>
  <c r="Y1286" i="2"/>
  <c r="AC1287" i="2"/>
  <c r="Q1287" i="2"/>
  <c r="R1287" i="2"/>
  <c r="S1287" i="2"/>
  <c r="T1287" i="2"/>
  <c r="U1287" i="2"/>
  <c r="W1287" i="2"/>
  <c r="X1287" i="2"/>
  <c r="Y1287" i="2"/>
  <c r="AC1288" i="2"/>
  <c r="Q1288" i="2"/>
  <c r="R1288" i="2"/>
  <c r="S1288" i="2"/>
  <c r="T1288" i="2"/>
  <c r="U1288" i="2"/>
  <c r="W1288" i="2"/>
  <c r="X1288" i="2"/>
  <c r="Y1288" i="2"/>
  <c r="AC1289" i="2"/>
  <c r="Q1289" i="2"/>
  <c r="R1289" i="2"/>
  <c r="S1289" i="2"/>
  <c r="T1289" i="2"/>
  <c r="U1289" i="2"/>
  <c r="W1289" i="2"/>
  <c r="X1289" i="2"/>
  <c r="Y1289" i="2"/>
  <c r="AC1290" i="2"/>
  <c r="Q1290" i="2"/>
  <c r="R1290" i="2"/>
  <c r="S1290" i="2"/>
  <c r="T1290" i="2"/>
  <c r="U1290" i="2"/>
  <c r="W1290" i="2"/>
  <c r="X1290" i="2"/>
  <c r="Y1290" i="2"/>
  <c r="AC1291" i="2"/>
  <c r="Q1291" i="2"/>
  <c r="R1291" i="2"/>
  <c r="S1291" i="2"/>
  <c r="T1291" i="2"/>
  <c r="U1291" i="2"/>
  <c r="W1291" i="2"/>
  <c r="X1291" i="2"/>
  <c r="Y1291" i="2"/>
  <c r="AC1292" i="2"/>
  <c r="Q1292" i="2"/>
  <c r="R1292" i="2"/>
  <c r="S1292" i="2"/>
  <c r="T1292" i="2"/>
  <c r="U1292" i="2"/>
  <c r="W1292" i="2"/>
  <c r="X1292" i="2"/>
  <c r="Y1292" i="2"/>
  <c r="AC1293" i="2"/>
  <c r="Q1293" i="2"/>
  <c r="R1293" i="2"/>
  <c r="S1293" i="2"/>
  <c r="T1293" i="2"/>
  <c r="U1293" i="2"/>
  <c r="W1293" i="2"/>
  <c r="X1293" i="2"/>
  <c r="Y1293" i="2"/>
  <c r="AC1294" i="2"/>
  <c r="Q1294" i="2"/>
  <c r="R1294" i="2"/>
  <c r="S1294" i="2"/>
  <c r="T1294" i="2"/>
  <c r="U1294" i="2"/>
  <c r="W1294" i="2"/>
  <c r="X1294" i="2"/>
  <c r="Y1294" i="2"/>
  <c r="AC1295" i="2"/>
  <c r="Q1295" i="2"/>
  <c r="R1295" i="2"/>
  <c r="S1295" i="2"/>
  <c r="T1295" i="2"/>
  <c r="U1295" i="2"/>
  <c r="W1295" i="2"/>
  <c r="X1295" i="2"/>
  <c r="Y1295" i="2"/>
  <c r="AC1296" i="2"/>
  <c r="Q1296" i="2"/>
  <c r="R1296" i="2"/>
  <c r="S1296" i="2"/>
  <c r="T1296" i="2"/>
  <c r="U1296" i="2"/>
  <c r="W1296" i="2"/>
  <c r="X1296" i="2"/>
  <c r="Y1296" i="2"/>
  <c r="AC1297" i="2"/>
  <c r="Q1297" i="2"/>
  <c r="R1297" i="2"/>
  <c r="S1297" i="2"/>
  <c r="T1297" i="2"/>
  <c r="U1297" i="2"/>
  <c r="W1297" i="2"/>
  <c r="X1297" i="2"/>
  <c r="Y1297" i="2"/>
  <c r="AC1298" i="2"/>
  <c r="Q1298" i="2"/>
  <c r="R1298" i="2"/>
  <c r="S1298" i="2"/>
  <c r="T1298" i="2"/>
  <c r="U1298" i="2"/>
  <c r="W1298" i="2"/>
  <c r="X1298" i="2"/>
  <c r="Y1298" i="2"/>
  <c r="AC1299" i="2"/>
  <c r="Q1299" i="2"/>
  <c r="R1299" i="2"/>
  <c r="S1299" i="2"/>
  <c r="T1299" i="2"/>
  <c r="U1299" i="2"/>
  <c r="W1299" i="2"/>
  <c r="X1299" i="2"/>
  <c r="Y1299" i="2"/>
  <c r="AC1300" i="2"/>
  <c r="Q1300" i="2"/>
  <c r="R1300" i="2"/>
  <c r="S1300" i="2"/>
  <c r="T1300" i="2"/>
  <c r="U1300" i="2"/>
  <c r="W1300" i="2"/>
  <c r="X1300" i="2"/>
  <c r="Y1300" i="2"/>
  <c r="AC1301" i="2"/>
  <c r="Q1301" i="2"/>
  <c r="R1301" i="2"/>
  <c r="S1301" i="2"/>
  <c r="T1301" i="2"/>
  <c r="U1301" i="2"/>
  <c r="W1301" i="2"/>
  <c r="X1301" i="2"/>
  <c r="Y1301" i="2"/>
  <c r="AC1302" i="2"/>
  <c r="Q1302" i="2"/>
  <c r="R1302" i="2"/>
  <c r="S1302" i="2"/>
  <c r="T1302" i="2"/>
  <c r="U1302" i="2"/>
  <c r="W1302" i="2"/>
  <c r="X1302" i="2"/>
  <c r="Y1302" i="2"/>
  <c r="AC1303" i="2"/>
  <c r="Q1303" i="2"/>
  <c r="R1303" i="2"/>
  <c r="S1303" i="2"/>
  <c r="T1303" i="2"/>
  <c r="U1303" i="2"/>
  <c r="W1303" i="2"/>
  <c r="X1303" i="2"/>
  <c r="Y1303" i="2"/>
  <c r="AC1304" i="2"/>
  <c r="Q1304" i="2"/>
  <c r="R1304" i="2"/>
  <c r="S1304" i="2"/>
  <c r="T1304" i="2"/>
  <c r="U1304" i="2"/>
  <c r="W1304" i="2"/>
  <c r="X1304" i="2"/>
  <c r="Y1304" i="2"/>
  <c r="AC1305" i="2"/>
  <c r="Q1305" i="2"/>
  <c r="R1305" i="2"/>
  <c r="S1305" i="2"/>
  <c r="T1305" i="2"/>
  <c r="U1305" i="2"/>
  <c r="W1305" i="2"/>
  <c r="X1305" i="2"/>
  <c r="Y1305" i="2"/>
  <c r="AC1306" i="2"/>
  <c r="Q1306" i="2"/>
  <c r="R1306" i="2"/>
  <c r="S1306" i="2"/>
  <c r="T1306" i="2"/>
  <c r="U1306" i="2"/>
  <c r="W1306" i="2"/>
  <c r="X1306" i="2"/>
  <c r="Y1306" i="2"/>
  <c r="AC1307" i="2"/>
  <c r="Q1307" i="2"/>
  <c r="R1307" i="2"/>
  <c r="S1307" i="2"/>
  <c r="T1307" i="2"/>
  <c r="U1307" i="2"/>
  <c r="W1307" i="2"/>
  <c r="X1307" i="2"/>
  <c r="Y1307" i="2"/>
  <c r="AC1308" i="2"/>
  <c r="Q1308" i="2"/>
  <c r="R1308" i="2"/>
  <c r="S1308" i="2"/>
  <c r="T1308" i="2"/>
  <c r="U1308" i="2"/>
  <c r="W1308" i="2"/>
  <c r="X1308" i="2"/>
  <c r="Y1308" i="2"/>
  <c r="AC1309" i="2"/>
  <c r="Q1309" i="2"/>
  <c r="R1309" i="2"/>
  <c r="S1309" i="2"/>
  <c r="T1309" i="2"/>
  <c r="U1309" i="2"/>
  <c r="W1309" i="2"/>
  <c r="X1309" i="2"/>
  <c r="Y1309" i="2"/>
  <c r="AC1310" i="2"/>
  <c r="Q1310" i="2"/>
  <c r="R1310" i="2"/>
  <c r="S1310" i="2"/>
  <c r="T1310" i="2"/>
  <c r="U1310" i="2"/>
  <c r="W1310" i="2"/>
  <c r="X1310" i="2"/>
  <c r="Y1310" i="2"/>
  <c r="AC1311" i="2"/>
  <c r="Q1311" i="2"/>
  <c r="R1311" i="2"/>
  <c r="S1311" i="2"/>
  <c r="T1311" i="2"/>
  <c r="U1311" i="2"/>
  <c r="W1311" i="2"/>
  <c r="X1311" i="2"/>
  <c r="Y1311" i="2"/>
  <c r="AC1312" i="2"/>
  <c r="Q1312" i="2"/>
  <c r="R1312" i="2"/>
  <c r="S1312" i="2"/>
  <c r="T1312" i="2"/>
  <c r="U1312" i="2"/>
  <c r="W1312" i="2"/>
  <c r="X1312" i="2"/>
  <c r="Y1312" i="2"/>
  <c r="AC1313" i="2"/>
  <c r="Q1313" i="2"/>
  <c r="R1313" i="2"/>
  <c r="S1313" i="2"/>
  <c r="T1313" i="2"/>
  <c r="U1313" i="2"/>
  <c r="W1313" i="2"/>
  <c r="X1313" i="2"/>
  <c r="Y1313" i="2"/>
  <c r="AC1314" i="2"/>
  <c r="Q1314" i="2"/>
  <c r="R1314" i="2"/>
  <c r="S1314" i="2"/>
  <c r="T1314" i="2"/>
  <c r="U1314" i="2"/>
  <c r="W1314" i="2"/>
  <c r="X1314" i="2"/>
  <c r="Y1314" i="2"/>
  <c r="AC1315" i="2"/>
  <c r="Q1315" i="2"/>
  <c r="R1315" i="2"/>
  <c r="S1315" i="2"/>
  <c r="T1315" i="2"/>
  <c r="U1315" i="2"/>
  <c r="W1315" i="2"/>
  <c r="X1315" i="2"/>
  <c r="Y1315" i="2"/>
  <c r="AC1316" i="2"/>
  <c r="Q1316" i="2"/>
  <c r="R1316" i="2"/>
  <c r="S1316" i="2"/>
  <c r="T1316" i="2"/>
  <c r="U1316" i="2"/>
  <c r="W1316" i="2"/>
  <c r="X1316" i="2"/>
  <c r="Y1316" i="2"/>
  <c r="AC1317" i="2"/>
  <c r="Q1317" i="2"/>
  <c r="R1317" i="2"/>
  <c r="S1317" i="2"/>
  <c r="T1317" i="2"/>
  <c r="U1317" i="2"/>
  <c r="W1317" i="2"/>
  <c r="X1317" i="2"/>
  <c r="Y1317" i="2"/>
  <c r="AC1318" i="2"/>
  <c r="Q1318" i="2"/>
  <c r="R1318" i="2"/>
  <c r="S1318" i="2"/>
  <c r="T1318" i="2"/>
  <c r="U1318" i="2"/>
  <c r="W1318" i="2"/>
  <c r="X1318" i="2"/>
  <c r="Y1318" i="2"/>
  <c r="AC1319" i="2"/>
  <c r="Q1319" i="2"/>
  <c r="R1319" i="2"/>
  <c r="S1319" i="2"/>
  <c r="T1319" i="2"/>
  <c r="U1319" i="2"/>
  <c r="W1319" i="2"/>
  <c r="X1319" i="2"/>
  <c r="Y1319" i="2"/>
  <c r="AC1320" i="2"/>
  <c r="Q1320" i="2"/>
  <c r="R1320" i="2"/>
  <c r="S1320" i="2"/>
  <c r="T1320" i="2"/>
  <c r="U1320" i="2"/>
  <c r="W1320" i="2"/>
  <c r="X1320" i="2"/>
  <c r="Y1320" i="2"/>
  <c r="AC1321" i="2"/>
  <c r="Q1321" i="2"/>
  <c r="R1321" i="2"/>
  <c r="S1321" i="2"/>
  <c r="T1321" i="2"/>
  <c r="U1321" i="2"/>
  <c r="W1321" i="2"/>
  <c r="X1321" i="2"/>
  <c r="Y1321" i="2"/>
  <c r="AC1322" i="2"/>
  <c r="Q1322" i="2"/>
  <c r="R1322" i="2"/>
  <c r="S1322" i="2"/>
  <c r="T1322" i="2"/>
  <c r="U1322" i="2"/>
  <c r="W1322" i="2"/>
  <c r="X1322" i="2"/>
  <c r="Y1322" i="2"/>
  <c r="AC1323" i="2"/>
  <c r="Q1323" i="2"/>
  <c r="R1323" i="2"/>
  <c r="S1323" i="2"/>
  <c r="T1323" i="2"/>
  <c r="U1323" i="2"/>
  <c r="W1323" i="2"/>
  <c r="X1323" i="2"/>
  <c r="Y1323" i="2"/>
  <c r="AC1324" i="2"/>
  <c r="Q1324" i="2"/>
  <c r="R1324" i="2"/>
  <c r="S1324" i="2"/>
  <c r="T1324" i="2"/>
  <c r="U1324" i="2"/>
  <c r="W1324" i="2"/>
  <c r="X1324" i="2"/>
  <c r="Y1324" i="2"/>
  <c r="AC1325" i="2"/>
  <c r="Q1325" i="2"/>
  <c r="R1325" i="2"/>
  <c r="S1325" i="2"/>
  <c r="T1325" i="2"/>
  <c r="U1325" i="2"/>
  <c r="W1325" i="2"/>
  <c r="X1325" i="2"/>
  <c r="Y1325" i="2"/>
  <c r="AC1326" i="2"/>
  <c r="Q1326" i="2"/>
  <c r="R1326" i="2"/>
  <c r="S1326" i="2"/>
  <c r="T1326" i="2"/>
  <c r="U1326" i="2"/>
  <c r="W1326" i="2"/>
  <c r="X1326" i="2"/>
  <c r="Y1326" i="2"/>
  <c r="AC1327" i="2"/>
  <c r="Q1327" i="2"/>
  <c r="R1327" i="2"/>
  <c r="S1327" i="2"/>
  <c r="T1327" i="2"/>
  <c r="U1327" i="2"/>
  <c r="W1327" i="2"/>
  <c r="X1327" i="2"/>
  <c r="Y1327" i="2"/>
  <c r="AC1328" i="2"/>
  <c r="Q1328" i="2"/>
  <c r="R1328" i="2"/>
  <c r="S1328" i="2"/>
  <c r="T1328" i="2"/>
  <c r="U1328" i="2"/>
  <c r="W1328" i="2"/>
  <c r="X1328" i="2"/>
  <c r="Y1328" i="2"/>
  <c r="AC1329" i="2"/>
  <c r="Q1329" i="2"/>
  <c r="R1329" i="2"/>
  <c r="S1329" i="2"/>
  <c r="T1329" i="2"/>
  <c r="U1329" i="2"/>
  <c r="W1329" i="2"/>
  <c r="X1329" i="2"/>
  <c r="Y1329" i="2"/>
  <c r="AC1330" i="2"/>
  <c r="Q1330" i="2"/>
  <c r="R1330" i="2"/>
  <c r="S1330" i="2"/>
  <c r="T1330" i="2"/>
  <c r="U1330" i="2"/>
  <c r="W1330" i="2"/>
  <c r="X1330" i="2"/>
  <c r="Y1330" i="2"/>
  <c r="AC1331" i="2"/>
  <c r="Q1331" i="2"/>
  <c r="R1331" i="2"/>
  <c r="S1331" i="2"/>
  <c r="T1331" i="2"/>
  <c r="U1331" i="2"/>
  <c r="W1331" i="2"/>
  <c r="X1331" i="2"/>
  <c r="Y1331" i="2"/>
  <c r="AC1332" i="2"/>
  <c r="Q1332" i="2"/>
  <c r="R1332" i="2"/>
  <c r="S1332" i="2"/>
  <c r="T1332" i="2"/>
  <c r="U1332" i="2"/>
  <c r="W1332" i="2"/>
  <c r="X1332" i="2"/>
  <c r="Y1332" i="2"/>
  <c r="AC1333" i="2"/>
  <c r="Q1333" i="2"/>
  <c r="R1333" i="2"/>
  <c r="S1333" i="2"/>
  <c r="T1333" i="2"/>
  <c r="U1333" i="2"/>
  <c r="W1333" i="2"/>
  <c r="X1333" i="2"/>
  <c r="Y1333" i="2"/>
  <c r="AC1334" i="2"/>
  <c r="Q1334" i="2"/>
  <c r="R1334" i="2"/>
  <c r="S1334" i="2"/>
  <c r="T1334" i="2"/>
  <c r="U1334" i="2"/>
  <c r="W1334" i="2"/>
  <c r="X1334" i="2"/>
  <c r="Y1334" i="2"/>
  <c r="AC1335" i="2"/>
  <c r="Q1335" i="2"/>
  <c r="R1335" i="2"/>
  <c r="S1335" i="2"/>
  <c r="T1335" i="2"/>
  <c r="U1335" i="2"/>
  <c r="W1335" i="2"/>
  <c r="X1335" i="2"/>
  <c r="Y1335" i="2"/>
  <c r="AC1336" i="2"/>
  <c r="Q1336" i="2"/>
  <c r="R1336" i="2"/>
  <c r="S1336" i="2"/>
  <c r="T1336" i="2"/>
  <c r="U1336" i="2"/>
  <c r="W1336" i="2"/>
  <c r="X1336" i="2"/>
  <c r="Y1336" i="2"/>
  <c r="AC1337" i="2"/>
  <c r="Q1337" i="2"/>
  <c r="R1337" i="2"/>
  <c r="S1337" i="2"/>
  <c r="T1337" i="2"/>
  <c r="U1337" i="2"/>
  <c r="W1337" i="2"/>
  <c r="X1337" i="2"/>
  <c r="Y1337" i="2"/>
  <c r="AC1338" i="2"/>
  <c r="Q1338" i="2"/>
  <c r="R1338" i="2"/>
  <c r="S1338" i="2"/>
  <c r="T1338" i="2"/>
  <c r="U1338" i="2"/>
  <c r="W1338" i="2"/>
  <c r="X1338" i="2"/>
  <c r="Y1338" i="2"/>
  <c r="AC1339" i="2"/>
  <c r="Q1339" i="2"/>
  <c r="R1339" i="2"/>
  <c r="S1339" i="2"/>
  <c r="T1339" i="2"/>
  <c r="U1339" i="2"/>
  <c r="W1339" i="2"/>
  <c r="X1339" i="2"/>
  <c r="Y1339" i="2"/>
  <c r="AC1340" i="2"/>
  <c r="Q1340" i="2"/>
  <c r="R1340" i="2"/>
  <c r="S1340" i="2"/>
  <c r="T1340" i="2"/>
  <c r="U1340" i="2"/>
  <c r="W1340" i="2"/>
  <c r="X1340" i="2"/>
  <c r="Y1340" i="2"/>
  <c r="AC1341" i="2"/>
  <c r="Q1341" i="2"/>
  <c r="R1341" i="2"/>
  <c r="S1341" i="2"/>
  <c r="T1341" i="2"/>
  <c r="U1341" i="2"/>
  <c r="W1341" i="2"/>
  <c r="X1341" i="2"/>
  <c r="Y1341" i="2"/>
  <c r="AC1342" i="2"/>
  <c r="Q1342" i="2"/>
  <c r="R1342" i="2"/>
  <c r="S1342" i="2"/>
  <c r="T1342" i="2"/>
  <c r="U1342" i="2"/>
  <c r="W1342" i="2"/>
  <c r="X1342" i="2"/>
  <c r="Y1342" i="2"/>
  <c r="AC1343" i="2"/>
  <c r="Q1343" i="2"/>
  <c r="R1343" i="2"/>
  <c r="S1343" i="2"/>
  <c r="T1343" i="2"/>
  <c r="U1343" i="2"/>
  <c r="W1343" i="2"/>
  <c r="X1343" i="2"/>
  <c r="Y1343" i="2"/>
  <c r="AC1344" i="2"/>
  <c r="Q1344" i="2"/>
  <c r="R1344" i="2"/>
  <c r="S1344" i="2"/>
  <c r="T1344" i="2"/>
  <c r="U1344" i="2"/>
  <c r="W1344" i="2"/>
  <c r="X1344" i="2"/>
  <c r="Y1344" i="2"/>
  <c r="AC1345" i="2"/>
  <c r="Q1345" i="2"/>
  <c r="R1345" i="2"/>
  <c r="S1345" i="2"/>
  <c r="T1345" i="2"/>
  <c r="U1345" i="2"/>
  <c r="W1345" i="2"/>
  <c r="X1345" i="2"/>
  <c r="Y1345" i="2"/>
  <c r="AC1346" i="2"/>
  <c r="Q1346" i="2"/>
  <c r="R1346" i="2"/>
  <c r="S1346" i="2"/>
  <c r="T1346" i="2"/>
  <c r="U1346" i="2"/>
  <c r="W1346" i="2"/>
  <c r="X1346" i="2"/>
  <c r="Y1346" i="2"/>
  <c r="AC1347" i="2"/>
  <c r="Q1347" i="2"/>
  <c r="R1347" i="2"/>
  <c r="S1347" i="2"/>
  <c r="T1347" i="2"/>
  <c r="U1347" i="2"/>
  <c r="W1347" i="2"/>
  <c r="X1347" i="2"/>
  <c r="Y1347" i="2"/>
  <c r="AC1348" i="2"/>
  <c r="Q1348" i="2"/>
  <c r="R1348" i="2"/>
  <c r="S1348" i="2"/>
  <c r="T1348" i="2"/>
  <c r="U1348" i="2"/>
  <c r="W1348" i="2"/>
  <c r="X1348" i="2"/>
  <c r="Y1348" i="2"/>
  <c r="AC1349" i="2"/>
  <c r="Q1349" i="2"/>
  <c r="R1349" i="2"/>
  <c r="S1349" i="2"/>
  <c r="T1349" i="2"/>
  <c r="U1349" i="2"/>
  <c r="W1349" i="2"/>
  <c r="X1349" i="2"/>
  <c r="Y1349" i="2"/>
  <c r="AC1350" i="2"/>
  <c r="Q1350" i="2"/>
  <c r="R1350" i="2"/>
  <c r="S1350" i="2"/>
  <c r="T1350" i="2"/>
  <c r="U1350" i="2"/>
  <c r="W1350" i="2"/>
  <c r="X1350" i="2"/>
  <c r="Y1350" i="2"/>
  <c r="AC1351" i="2"/>
  <c r="Q1351" i="2"/>
  <c r="R1351" i="2"/>
  <c r="S1351" i="2"/>
  <c r="T1351" i="2"/>
  <c r="U1351" i="2"/>
  <c r="W1351" i="2"/>
  <c r="X1351" i="2"/>
  <c r="Y1351" i="2"/>
  <c r="AC1352" i="2"/>
  <c r="Q1352" i="2"/>
  <c r="R1352" i="2"/>
  <c r="S1352" i="2"/>
  <c r="T1352" i="2"/>
  <c r="U1352" i="2"/>
  <c r="W1352" i="2"/>
  <c r="X1352" i="2"/>
  <c r="Y1352" i="2"/>
  <c r="AC1353" i="2"/>
  <c r="Q1353" i="2"/>
  <c r="R1353" i="2"/>
  <c r="S1353" i="2"/>
  <c r="T1353" i="2"/>
  <c r="U1353" i="2"/>
  <c r="W1353" i="2"/>
  <c r="X1353" i="2"/>
  <c r="Y1353" i="2"/>
  <c r="AC1354" i="2"/>
  <c r="Q1354" i="2"/>
  <c r="R1354" i="2"/>
  <c r="S1354" i="2"/>
  <c r="T1354" i="2"/>
  <c r="U1354" i="2"/>
  <c r="W1354" i="2"/>
  <c r="X1354" i="2"/>
  <c r="Y1354" i="2"/>
  <c r="AC1355" i="2"/>
  <c r="Q1355" i="2"/>
  <c r="R1355" i="2"/>
  <c r="S1355" i="2"/>
  <c r="T1355" i="2"/>
  <c r="U1355" i="2"/>
  <c r="W1355" i="2"/>
  <c r="X1355" i="2"/>
  <c r="Y1355" i="2"/>
  <c r="AC1356" i="2"/>
  <c r="Q1356" i="2"/>
  <c r="R1356" i="2"/>
  <c r="S1356" i="2"/>
  <c r="T1356" i="2"/>
  <c r="U1356" i="2"/>
  <c r="W1356" i="2"/>
  <c r="X1356" i="2"/>
  <c r="Y1356" i="2"/>
  <c r="AC1357" i="2"/>
  <c r="Q1357" i="2"/>
  <c r="R1357" i="2"/>
  <c r="S1357" i="2"/>
  <c r="T1357" i="2"/>
  <c r="U1357" i="2"/>
  <c r="W1357" i="2"/>
  <c r="X1357" i="2"/>
  <c r="Y1357" i="2"/>
  <c r="AC1358" i="2"/>
  <c r="Q1358" i="2"/>
  <c r="R1358" i="2"/>
  <c r="S1358" i="2"/>
  <c r="T1358" i="2"/>
  <c r="U1358" i="2"/>
  <c r="W1358" i="2"/>
  <c r="X1358" i="2"/>
  <c r="Y1358" i="2"/>
  <c r="AC1359" i="2"/>
  <c r="Q1359" i="2"/>
  <c r="R1359" i="2"/>
  <c r="S1359" i="2"/>
  <c r="T1359" i="2"/>
  <c r="U1359" i="2"/>
  <c r="W1359" i="2"/>
  <c r="X1359" i="2"/>
  <c r="Y1359" i="2"/>
  <c r="AC1360" i="2"/>
  <c r="Q1360" i="2"/>
  <c r="R1360" i="2"/>
  <c r="S1360" i="2"/>
  <c r="T1360" i="2"/>
  <c r="U1360" i="2"/>
  <c r="W1360" i="2"/>
  <c r="X1360" i="2"/>
  <c r="Y1360" i="2"/>
  <c r="AC1361" i="2"/>
  <c r="Q1361" i="2"/>
  <c r="R1361" i="2"/>
  <c r="S1361" i="2"/>
  <c r="T1361" i="2"/>
  <c r="U1361" i="2"/>
  <c r="W1361" i="2"/>
  <c r="X1361" i="2"/>
  <c r="Y1361" i="2"/>
  <c r="AC1362" i="2"/>
  <c r="Q1362" i="2"/>
  <c r="R1362" i="2"/>
  <c r="S1362" i="2"/>
  <c r="T1362" i="2"/>
  <c r="U1362" i="2"/>
  <c r="W1362" i="2"/>
  <c r="X1362" i="2"/>
  <c r="Y1362" i="2"/>
  <c r="AC1363" i="2"/>
  <c r="Q1363" i="2"/>
  <c r="R1363" i="2"/>
  <c r="S1363" i="2"/>
  <c r="T1363" i="2"/>
  <c r="U1363" i="2"/>
  <c r="W1363" i="2"/>
  <c r="X1363" i="2"/>
  <c r="Y1363" i="2"/>
  <c r="AC1364" i="2"/>
  <c r="Q1364" i="2"/>
  <c r="R1364" i="2"/>
  <c r="S1364" i="2"/>
  <c r="T1364" i="2"/>
  <c r="U1364" i="2"/>
  <c r="W1364" i="2"/>
  <c r="X1364" i="2"/>
  <c r="Y1364" i="2"/>
  <c r="AC1365" i="2"/>
  <c r="Q1365" i="2"/>
  <c r="R1365" i="2"/>
  <c r="S1365" i="2"/>
  <c r="T1365" i="2"/>
  <c r="U1365" i="2"/>
  <c r="W1365" i="2"/>
  <c r="X1365" i="2"/>
  <c r="Y1365" i="2"/>
  <c r="AC1366" i="2"/>
  <c r="Q1366" i="2"/>
  <c r="R1366" i="2"/>
  <c r="S1366" i="2"/>
  <c r="T1366" i="2"/>
  <c r="U1366" i="2"/>
  <c r="W1366" i="2"/>
  <c r="X1366" i="2"/>
  <c r="Y1366" i="2"/>
  <c r="AC1367" i="2"/>
  <c r="Q1367" i="2"/>
  <c r="R1367" i="2"/>
  <c r="S1367" i="2"/>
  <c r="T1367" i="2"/>
  <c r="U1367" i="2"/>
  <c r="W1367" i="2"/>
  <c r="X1367" i="2"/>
  <c r="Y1367" i="2"/>
  <c r="AC1368" i="2"/>
  <c r="Q1368" i="2"/>
  <c r="R1368" i="2"/>
  <c r="S1368" i="2"/>
  <c r="T1368" i="2"/>
  <c r="U1368" i="2"/>
  <c r="W1368" i="2"/>
  <c r="X1368" i="2"/>
  <c r="Y1368" i="2"/>
  <c r="AC1369" i="2"/>
  <c r="Q1369" i="2"/>
  <c r="R1369" i="2"/>
  <c r="S1369" i="2"/>
  <c r="T1369" i="2"/>
  <c r="U1369" i="2"/>
  <c r="W1369" i="2"/>
  <c r="X1369" i="2"/>
  <c r="Y1369" i="2"/>
  <c r="AC1370" i="2"/>
  <c r="Q1370" i="2"/>
  <c r="R1370" i="2"/>
  <c r="S1370" i="2"/>
  <c r="T1370" i="2"/>
  <c r="U1370" i="2"/>
  <c r="W1370" i="2"/>
  <c r="X1370" i="2"/>
  <c r="Y1370" i="2"/>
  <c r="AC1371" i="2"/>
  <c r="Q1371" i="2"/>
  <c r="R1371" i="2"/>
  <c r="S1371" i="2"/>
  <c r="T1371" i="2"/>
  <c r="U1371" i="2"/>
  <c r="W1371" i="2"/>
  <c r="X1371" i="2"/>
  <c r="Y1371" i="2"/>
  <c r="AC1372" i="2"/>
  <c r="Q1372" i="2"/>
  <c r="R1372" i="2"/>
  <c r="S1372" i="2"/>
  <c r="T1372" i="2"/>
  <c r="U1372" i="2"/>
  <c r="W1372" i="2"/>
  <c r="X1372" i="2"/>
  <c r="Y1372" i="2"/>
  <c r="AC1373" i="2"/>
  <c r="Q1373" i="2"/>
  <c r="R1373" i="2"/>
  <c r="S1373" i="2"/>
  <c r="T1373" i="2"/>
  <c r="U1373" i="2"/>
  <c r="W1373" i="2"/>
  <c r="X1373" i="2"/>
  <c r="Y1373" i="2"/>
  <c r="AC1374" i="2"/>
  <c r="Q1374" i="2"/>
  <c r="R1374" i="2"/>
  <c r="S1374" i="2"/>
  <c r="T1374" i="2"/>
  <c r="U1374" i="2"/>
  <c r="W1374" i="2"/>
  <c r="X1374" i="2"/>
  <c r="Y1374" i="2"/>
  <c r="AC1375" i="2"/>
  <c r="Q1375" i="2"/>
  <c r="R1375" i="2"/>
  <c r="S1375" i="2"/>
  <c r="T1375" i="2"/>
  <c r="U1375" i="2"/>
  <c r="W1375" i="2"/>
  <c r="X1375" i="2"/>
  <c r="Y1375" i="2"/>
  <c r="AC1376" i="2"/>
  <c r="Q1376" i="2"/>
  <c r="R1376" i="2"/>
  <c r="S1376" i="2"/>
  <c r="T1376" i="2"/>
  <c r="U1376" i="2"/>
  <c r="W1376" i="2"/>
  <c r="X1376" i="2"/>
  <c r="Y1376" i="2"/>
  <c r="AC1377" i="2"/>
  <c r="Q1377" i="2"/>
  <c r="R1377" i="2"/>
  <c r="S1377" i="2"/>
  <c r="T1377" i="2"/>
  <c r="U1377" i="2"/>
  <c r="W1377" i="2"/>
  <c r="X1377" i="2"/>
  <c r="Y1377" i="2"/>
  <c r="AC1378" i="2"/>
  <c r="Q1378" i="2"/>
  <c r="R1378" i="2"/>
  <c r="S1378" i="2"/>
  <c r="T1378" i="2"/>
  <c r="U1378" i="2"/>
  <c r="W1378" i="2"/>
  <c r="X1378" i="2"/>
  <c r="Y1378" i="2"/>
  <c r="AC1379" i="2"/>
  <c r="Q1379" i="2"/>
  <c r="R1379" i="2"/>
  <c r="S1379" i="2"/>
  <c r="T1379" i="2"/>
  <c r="U1379" i="2"/>
  <c r="W1379" i="2"/>
  <c r="X1379" i="2"/>
  <c r="Y1379" i="2"/>
  <c r="AC1380" i="2"/>
  <c r="Q1380" i="2"/>
  <c r="R1380" i="2"/>
  <c r="S1380" i="2"/>
  <c r="T1380" i="2"/>
  <c r="U1380" i="2"/>
  <c r="W1380" i="2"/>
  <c r="X1380" i="2"/>
  <c r="Y1380" i="2"/>
  <c r="AC1381" i="2"/>
  <c r="Q1381" i="2"/>
  <c r="R1381" i="2"/>
  <c r="S1381" i="2"/>
  <c r="T1381" i="2"/>
  <c r="U1381" i="2"/>
  <c r="W1381" i="2"/>
  <c r="X1381" i="2"/>
  <c r="Y1381" i="2"/>
  <c r="AC1382" i="2"/>
  <c r="Q1382" i="2"/>
  <c r="R1382" i="2"/>
  <c r="S1382" i="2"/>
  <c r="T1382" i="2"/>
  <c r="U1382" i="2"/>
  <c r="W1382" i="2"/>
  <c r="X1382" i="2"/>
  <c r="Y1382" i="2"/>
  <c r="AC1383" i="2"/>
  <c r="Q1383" i="2"/>
  <c r="R1383" i="2"/>
  <c r="S1383" i="2"/>
  <c r="T1383" i="2"/>
  <c r="U1383" i="2"/>
  <c r="W1383" i="2"/>
  <c r="X1383" i="2"/>
  <c r="Y1383" i="2"/>
  <c r="AC1384" i="2"/>
  <c r="Q1384" i="2"/>
  <c r="R1384" i="2"/>
  <c r="S1384" i="2"/>
  <c r="T1384" i="2"/>
  <c r="U1384" i="2"/>
  <c r="W1384" i="2"/>
  <c r="X1384" i="2"/>
  <c r="Y1384" i="2"/>
  <c r="AC1385" i="2"/>
  <c r="Q1385" i="2"/>
  <c r="R1385" i="2"/>
  <c r="S1385" i="2"/>
  <c r="T1385" i="2"/>
  <c r="U1385" i="2"/>
  <c r="W1385" i="2"/>
  <c r="X1385" i="2"/>
  <c r="Y1385" i="2"/>
  <c r="AC1386" i="2"/>
  <c r="Q1386" i="2"/>
  <c r="R1386" i="2"/>
  <c r="S1386" i="2"/>
  <c r="T1386" i="2"/>
  <c r="U1386" i="2"/>
  <c r="W1386" i="2"/>
  <c r="X1386" i="2"/>
  <c r="Y1386" i="2"/>
  <c r="AC1387" i="2"/>
  <c r="Q1387" i="2"/>
  <c r="R1387" i="2"/>
  <c r="S1387" i="2"/>
  <c r="T1387" i="2"/>
  <c r="U1387" i="2"/>
  <c r="W1387" i="2"/>
  <c r="X1387" i="2"/>
  <c r="Y1387" i="2"/>
  <c r="AC1388" i="2"/>
  <c r="Q1388" i="2"/>
  <c r="R1388" i="2"/>
  <c r="S1388" i="2"/>
  <c r="T1388" i="2"/>
  <c r="U1388" i="2"/>
  <c r="W1388" i="2"/>
  <c r="X1388" i="2"/>
  <c r="Y1388" i="2"/>
  <c r="AC1389" i="2"/>
  <c r="Q1389" i="2"/>
  <c r="R1389" i="2"/>
  <c r="S1389" i="2"/>
  <c r="T1389" i="2"/>
  <c r="U1389" i="2"/>
  <c r="W1389" i="2"/>
  <c r="X1389" i="2"/>
  <c r="Y1389" i="2"/>
  <c r="AC1390" i="2"/>
  <c r="Q1390" i="2"/>
  <c r="R1390" i="2"/>
  <c r="S1390" i="2"/>
  <c r="T1390" i="2"/>
  <c r="U1390" i="2"/>
  <c r="W1390" i="2"/>
  <c r="X1390" i="2"/>
  <c r="Y1390" i="2"/>
  <c r="AC1391" i="2"/>
  <c r="Q1391" i="2"/>
  <c r="R1391" i="2"/>
  <c r="S1391" i="2"/>
  <c r="T1391" i="2"/>
  <c r="U1391" i="2"/>
  <c r="W1391" i="2"/>
  <c r="X1391" i="2"/>
  <c r="Y1391" i="2"/>
  <c r="AC1392" i="2"/>
  <c r="Q1392" i="2"/>
  <c r="R1392" i="2"/>
  <c r="S1392" i="2"/>
  <c r="T1392" i="2"/>
  <c r="U1392" i="2"/>
  <c r="W1392" i="2"/>
  <c r="X1392" i="2"/>
  <c r="Y1392" i="2"/>
  <c r="AC1393" i="2"/>
  <c r="Q1393" i="2"/>
  <c r="R1393" i="2"/>
  <c r="S1393" i="2"/>
  <c r="T1393" i="2"/>
  <c r="U1393" i="2"/>
  <c r="W1393" i="2"/>
  <c r="X1393" i="2"/>
  <c r="Y1393" i="2"/>
  <c r="AC1394" i="2"/>
  <c r="Q1394" i="2"/>
  <c r="R1394" i="2"/>
  <c r="S1394" i="2"/>
  <c r="T1394" i="2"/>
  <c r="U1394" i="2"/>
  <c r="W1394" i="2"/>
  <c r="X1394" i="2"/>
  <c r="Y1394" i="2"/>
  <c r="AC1395" i="2"/>
  <c r="Q1395" i="2"/>
  <c r="R1395" i="2"/>
  <c r="S1395" i="2"/>
  <c r="T1395" i="2"/>
  <c r="U1395" i="2"/>
  <c r="W1395" i="2"/>
  <c r="X1395" i="2"/>
  <c r="Y1395" i="2"/>
  <c r="AC1396" i="2"/>
  <c r="Q1396" i="2"/>
  <c r="R1396" i="2"/>
  <c r="S1396" i="2"/>
  <c r="T1396" i="2"/>
  <c r="U1396" i="2"/>
  <c r="W1396" i="2"/>
  <c r="X1396" i="2"/>
  <c r="Y1396" i="2"/>
  <c r="AC1397" i="2"/>
  <c r="Q1397" i="2"/>
  <c r="R1397" i="2"/>
  <c r="S1397" i="2"/>
  <c r="T1397" i="2"/>
  <c r="U1397" i="2"/>
  <c r="W1397" i="2"/>
  <c r="X1397" i="2"/>
  <c r="Y1397" i="2"/>
  <c r="AC1398" i="2"/>
  <c r="Q1398" i="2"/>
  <c r="R1398" i="2"/>
  <c r="S1398" i="2"/>
  <c r="T1398" i="2"/>
  <c r="U1398" i="2"/>
  <c r="W1398" i="2"/>
  <c r="X1398" i="2"/>
  <c r="Y1398" i="2"/>
  <c r="AC1399" i="2"/>
  <c r="Q1399" i="2"/>
  <c r="R1399" i="2"/>
  <c r="S1399" i="2"/>
  <c r="T1399" i="2"/>
  <c r="U1399" i="2"/>
  <c r="W1399" i="2"/>
  <c r="X1399" i="2"/>
  <c r="Y1399" i="2"/>
  <c r="AC1400" i="2"/>
  <c r="Q1400" i="2"/>
  <c r="R1400" i="2"/>
  <c r="S1400" i="2"/>
  <c r="T1400" i="2"/>
  <c r="U1400" i="2"/>
  <c r="W1400" i="2"/>
  <c r="X1400" i="2"/>
  <c r="Y1400" i="2"/>
  <c r="AC1401" i="2"/>
  <c r="Q1401" i="2"/>
  <c r="R1401" i="2"/>
  <c r="S1401" i="2"/>
  <c r="T1401" i="2"/>
  <c r="U1401" i="2"/>
  <c r="W1401" i="2"/>
  <c r="X1401" i="2"/>
  <c r="Y1401" i="2"/>
  <c r="AC1402" i="2"/>
  <c r="Q1402" i="2"/>
  <c r="R1402" i="2"/>
  <c r="S1402" i="2"/>
  <c r="T1402" i="2"/>
  <c r="U1402" i="2"/>
  <c r="W1402" i="2"/>
  <c r="X1402" i="2"/>
  <c r="Y1402" i="2"/>
  <c r="AC1403" i="2"/>
  <c r="Q1403" i="2"/>
  <c r="R1403" i="2"/>
  <c r="S1403" i="2"/>
  <c r="T1403" i="2"/>
  <c r="U1403" i="2"/>
  <c r="W1403" i="2"/>
  <c r="X1403" i="2"/>
  <c r="Y1403" i="2"/>
  <c r="AC1404" i="2"/>
  <c r="Q1404" i="2"/>
  <c r="R1404" i="2"/>
  <c r="S1404" i="2"/>
  <c r="T1404" i="2"/>
  <c r="U1404" i="2"/>
  <c r="W1404" i="2"/>
  <c r="X1404" i="2"/>
  <c r="Y1404" i="2"/>
  <c r="AC1405" i="2"/>
  <c r="Q1405" i="2"/>
  <c r="R1405" i="2"/>
  <c r="S1405" i="2"/>
  <c r="T1405" i="2"/>
  <c r="U1405" i="2"/>
  <c r="W1405" i="2"/>
  <c r="X1405" i="2"/>
  <c r="Y1405" i="2"/>
  <c r="AC1406" i="2"/>
  <c r="Q1406" i="2"/>
  <c r="R1406" i="2"/>
  <c r="S1406" i="2"/>
  <c r="T1406" i="2"/>
  <c r="U1406" i="2"/>
  <c r="W1406" i="2"/>
  <c r="X1406" i="2"/>
  <c r="Y1406" i="2"/>
  <c r="AC1407" i="2"/>
  <c r="Q1407" i="2"/>
  <c r="R1407" i="2"/>
  <c r="S1407" i="2"/>
  <c r="T1407" i="2"/>
  <c r="U1407" i="2"/>
  <c r="W1407" i="2"/>
  <c r="X1407" i="2"/>
  <c r="Y1407" i="2"/>
  <c r="AC1408" i="2"/>
  <c r="Q1408" i="2"/>
  <c r="R1408" i="2"/>
  <c r="S1408" i="2"/>
  <c r="T1408" i="2"/>
  <c r="U1408" i="2"/>
  <c r="W1408" i="2"/>
  <c r="X1408" i="2"/>
  <c r="Y1408" i="2"/>
  <c r="AC1409" i="2"/>
  <c r="Q1409" i="2"/>
  <c r="R1409" i="2"/>
  <c r="S1409" i="2"/>
  <c r="T1409" i="2"/>
  <c r="U1409" i="2"/>
  <c r="W1409" i="2"/>
  <c r="X1409" i="2"/>
  <c r="Y1409" i="2"/>
  <c r="AC1410" i="2"/>
  <c r="Q1410" i="2"/>
  <c r="R1410" i="2"/>
  <c r="S1410" i="2"/>
  <c r="T1410" i="2"/>
  <c r="U1410" i="2"/>
  <c r="W1410" i="2"/>
  <c r="X1410" i="2"/>
  <c r="Y1410" i="2"/>
  <c r="AC1411" i="2"/>
  <c r="Q1411" i="2"/>
  <c r="R1411" i="2"/>
  <c r="S1411" i="2"/>
  <c r="T1411" i="2"/>
  <c r="U1411" i="2"/>
  <c r="W1411" i="2"/>
  <c r="X1411" i="2"/>
  <c r="Y1411" i="2"/>
  <c r="AC1412" i="2"/>
  <c r="Q1412" i="2"/>
  <c r="R1412" i="2"/>
  <c r="S1412" i="2"/>
  <c r="T1412" i="2"/>
  <c r="U1412" i="2"/>
  <c r="W1412" i="2"/>
  <c r="X1412" i="2"/>
  <c r="Y1412" i="2"/>
  <c r="AC1413" i="2"/>
  <c r="Q1413" i="2"/>
  <c r="R1413" i="2"/>
  <c r="S1413" i="2"/>
  <c r="T1413" i="2"/>
  <c r="U1413" i="2"/>
  <c r="W1413" i="2"/>
  <c r="X1413" i="2"/>
  <c r="Y1413" i="2"/>
  <c r="AC1414" i="2"/>
  <c r="Q1414" i="2"/>
  <c r="R1414" i="2"/>
  <c r="S1414" i="2"/>
  <c r="T1414" i="2"/>
  <c r="U1414" i="2"/>
  <c r="W1414" i="2"/>
  <c r="X1414" i="2"/>
  <c r="Y1414" i="2"/>
  <c r="AC1415" i="2"/>
  <c r="Q1415" i="2"/>
  <c r="R1415" i="2"/>
  <c r="S1415" i="2"/>
  <c r="T1415" i="2"/>
  <c r="U1415" i="2"/>
  <c r="W1415" i="2"/>
  <c r="X1415" i="2"/>
  <c r="Y1415" i="2"/>
  <c r="AC1416" i="2"/>
  <c r="Q1416" i="2"/>
  <c r="R1416" i="2"/>
  <c r="S1416" i="2"/>
  <c r="T1416" i="2"/>
  <c r="U1416" i="2"/>
  <c r="W1416" i="2"/>
  <c r="X1416" i="2"/>
  <c r="Y1416" i="2"/>
  <c r="AC1417" i="2"/>
  <c r="Q1417" i="2"/>
  <c r="R1417" i="2"/>
  <c r="S1417" i="2"/>
  <c r="T1417" i="2"/>
  <c r="U1417" i="2"/>
  <c r="W1417" i="2"/>
  <c r="X1417" i="2"/>
  <c r="Y1417" i="2"/>
  <c r="AC1418" i="2"/>
  <c r="Q1418" i="2"/>
  <c r="R1418" i="2"/>
  <c r="S1418" i="2"/>
  <c r="T1418" i="2"/>
  <c r="U1418" i="2"/>
  <c r="W1418" i="2"/>
  <c r="X1418" i="2"/>
  <c r="Y1418" i="2"/>
  <c r="AC1419" i="2"/>
  <c r="Q1419" i="2"/>
  <c r="R1419" i="2"/>
  <c r="S1419" i="2"/>
  <c r="T1419" i="2"/>
  <c r="U1419" i="2"/>
  <c r="W1419" i="2"/>
  <c r="X1419" i="2"/>
  <c r="Y1419" i="2"/>
  <c r="AC1420" i="2"/>
  <c r="Q1420" i="2"/>
  <c r="R1420" i="2"/>
  <c r="S1420" i="2"/>
  <c r="T1420" i="2"/>
  <c r="U1420" i="2"/>
  <c r="W1420" i="2"/>
  <c r="X1420" i="2"/>
  <c r="Y1420" i="2"/>
  <c r="AC1421" i="2"/>
  <c r="Q1421" i="2"/>
  <c r="R1421" i="2"/>
  <c r="S1421" i="2"/>
  <c r="T1421" i="2"/>
  <c r="U1421" i="2"/>
  <c r="W1421" i="2"/>
  <c r="X1421" i="2"/>
  <c r="Y1421" i="2"/>
  <c r="AC1422" i="2"/>
  <c r="Q1422" i="2"/>
  <c r="R1422" i="2"/>
  <c r="S1422" i="2"/>
  <c r="T1422" i="2"/>
  <c r="U1422" i="2"/>
  <c r="W1422" i="2"/>
  <c r="X1422" i="2"/>
  <c r="Y1422" i="2"/>
  <c r="AC1423" i="2"/>
  <c r="Q1423" i="2"/>
  <c r="R1423" i="2"/>
  <c r="S1423" i="2"/>
  <c r="T1423" i="2"/>
  <c r="U1423" i="2"/>
  <c r="W1423" i="2"/>
  <c r="X1423" i="2"/>
  <c r="Y1423" i="2"/>
  <c r="AC1424" i="2"/>
  <c r="Q1424" i="2"/>
  <c r="R1424" i="2"/>
  <c r="S1424" i="2"/>
  <c r="T1424" i="2"/>
  <c r="U1424" i="2"/>
  <c r="W1424" i="2"/>
  <c r="X1424" i="2"/>
  <c r="Y1424" i="2"/>
  <c r="AC1425" i="2"/>
  <c r="Q1425" i="2"/>
  <c r="R1425" i="2"/>
  <c r="S1425" i="2"/>
  <c r="T1425" i="2"/>
  <c r="U1425" i="2"/>
  <c r="W1425" i="2"/>
  <c r="X1425" i="2"/>
  <c r="Y1425" i="2"/>
  <c r="AC1426" i="2"/>
  <c r="Q1426" i="2"/>
  <c r="R1426" i="2"/>
  <c r="S1426" i="2"/>
  <c r="T1426" i="2"/>
  <c r="U1426" i="2"/>
  <c r="W1426" i="2"/>
  <c r="X1426" i="2"/>
  <c r="Y1426" i="2"/>
  <c r="AC1427" i="2"/>
  <c r="Q1427" i="2"/>
  <c r="R1427" i="2"/>
  <c r="S1427" i="2"/>
  <c r="T1427" i="2"/>
  <c r="U1427" i="2"/>
  <c r="W1427" i="2"/>
  <c r="X1427" i="2"/>
  <c r="Y1427" i="2"/>
  <c r="AC1428" i="2"/>
  <c r="Q1428" i="2"/>
  <c r="R1428" i="2"/>
  <c r="S1428" i="2"/>
  <c r="T1428" i="2"/>
  <c r="U1428" i="2"/>
  <c r="W1428" i="2"/>
  <c r="X1428" i="2"/>
  <c r="Y1428" i="2"/>
  <c r="AC1429" i="2"/>
  <c r="Q1429" i="2"/>
  <c r="R1429" i="2"/>
  <c r="S1429" i="2"/>
  <c r="T1429" i="2"/>
  <c r="U1429" i="2"/>
  <c r="W1429" i="2"/>
  <c r="X1429" i="2"/>
  <c r="Y1429" i="2"/>
  <c r="AC1430" i="2"/>
  <c r="Q1430" i="2"/>
  <c r="R1430" i="2"/>
  <c r="S1430" i="2"/>
  <c r="T1430" i="2"/>
  <c r="U1430" i="2"/>
  <c r="W1430" i="2"/>
  <c r="X1430" i="2"/>
  <c r="Y1430" i="2"/>
  <c r="AC1431" i="2"/>
  <c r="Q1431" i="2"/>
  <c r="R1431" i="2"/>
  <c r="S1431" i="2"/>
  <c r="T1431" i="2"/>
  <c r="U1431" i="2"/>
  <c r="W1431" i="2"/>
  <c r="X1431" i="2"/>
  <c r="Y1431" i="2"/>
  <c r="AC1432" i="2"/>
  <c r="Q1432" i="2"/>
  <c r="R1432" i="2"/>
  <c r="S1432" i="2"/>
  <c r="T1432" i="2"/>
  <c r="U1432" i="2"/>
  <c r="W1432" i="2"/>
  <c r="X1432" i="2"/>
  <c r="Y1432" i="2"/>
  <c r="AC1433" i="2"/>
  <c r="Q1433" i="2"/>
  <c r="R1433" i="2"/>
  <c r="S1433" i="2"/>
  <c r="T1433" i="2"/>
  <c r="U1433" i="2"/>
  <c r="W1433" i="2"/>
  <c r="X1433" i="2"/>
  <c r="Y1433" i="2"/>
  <c r="AC1434" i="2"/>
  <c r="Q1434" i="2"/>
  <c r="R1434" i="2"/>
  <c r="S1434" i="2"/>
  <c r="T1434" i="2"/>
  <c r="U1434" i="2"/>
  <c r="W1434" i="2"/>
  <c r="X1434" i="2"/>
  <c r="Y1434" i="2"/>
  <c r="AC1435" i="2"/>
  <c r="Q1435" i="2"/>
  <c r="R1435" i="2"/>
  <c r="S1435" i="2"/>
  <c r="T1435" i="2"/>
  <c r="U1435" i="2"/>
  <c r="W1435" i="2"/>
  <c r="X1435" i="2"/>
  <c r="Y1435" i="2"/>
  <c r="AC1436" i="2"/>
  <c r="Q1436" i="2"/>
  <c r="R1436" i="2"/>
  <c r="S1436" i="2"/>
  <c r="T1436" i="2"/>
  <c r="U1436" i="2"/>
  <c r="W1436" i="2"/>
  <c r="X1436" i="2"/>
  <c r="Y1436" i="2"/>
  <c r="AC1437" i="2"/>
  <c r="Q1437" i="2"/>
  <c r="R1437" i="2"/>
  <c r="S1437" i="2"/>
  <c r="T1437" i="2"/>
  <c r="U1437" i="2"/>
  <c r="W1437" i="2"/>
  <c r="X1437" i="2"/>
  <c r="Y1437" i="2"/>
  <c r="AC1438" i="2"/>
  <c r="Q1438" i="2"/>
  <c r="R1438" i="2"/>
  <c r="S1438" i="2"/>
  <c r="T1438" i="2"/>
  <c r="U1438" i="2"/>
  <c r="W1438" i="2"/>
  <c r="X1438" i="2"/>
  <c r="Y1438" i="2"/>
  <c r="AC1439" i="2"/>
  <c r="Q1439" i="2"/>
  <c r="R1439" i="2"/>
  <c r="S1439" i="2"/>
  <c r="T1439" i="2"/>
  <c r="U1439" i="2"/>
  <c r="W1439" i="2"/>
  <c r="X1439" i="2"/>
  <c r="Y1439" i="2"/>
  <c r="AC1440" i="2"/>
  <c r="Q1440" i="2"/>
  <c r="R1440" i="2"/>
  <c r="S1440" i="2"/>
  <c r="T1440" i="2"/>
  <c r="U1440" i="2"/>
  <c r="W1440" i="2"/>
  <c r="X1440" i="2"/>
  <c r="Y1440" i="2"/>
  <c r="AC1441" i="2"/>
  <c r="Q1441" i="2"/>
  <c r="R1441" i="2"/>
  <c r="S1441" i="2"/>
  <c r="T1441" i="2"/>
  <c r="U1441" i="2"/>
  <c r="W1441" i="2"/>
  <c r="X1441" i="2"/>
  <c r="Y1441" i="2"/>
  <c r="AC1442" i="2"/>
  <c r="Q1442" i="2"/>
  <c r="R1442" i="2"/>
  <c r="S1442" i="2"/>
  <c r="T1442" i="2"/>
  <c r="U1442" i="2"/>
  <c r="W1442" i="2"/>
  <c r="X1442" i="2"/>
  <c r="Y1442" i="2"/>
  <c r="AC1443" i="2"/>
  <c r="Q1443" i="2"/>
  <c r="R1443" i="2"/>
  <c r="S1443" i="2"/>
  <c r="T1443" i="2"/>
  <c r="U1443" i="2"/>
  <c r="W1443" i="2"/>
  <c r="X1443" i="2"/>
  <c r="Y1443" i="2"/>
  <c r="AC1444" i="2"/>
  <c r="Q1444" i="2"/>
  <c r="R1444" i="2"/>
  <c r="S1444" i="2"/>
  <c r="T1444" i="2"/>
  <c r="U1444" i="2"/>
  <c r="W1444" i="2"/>
  <c r="X1444" i="2"/>
  <c r="Y1444" i="2"/>
  <c r="AC1445" i="2"/>
  <c r="Q1445" i="2"/>
  <c r="R1445" i="2"/>
  <c r="S1445" i="2"/>
  <c r="T1445" i="2"/>
  <c r="U1445" i="2"/>
  <c r="W1445" i="2"/>
  <c r="X1445" i="2"/>
  <c r="Y1445" i="2"/>
  <c r="AC1446" i="2"/>
  <c r="Q1446" i="2"/>
  <c r="R1446" i="2"/>
  <c r="S1446" i="2"/>
  <c r="T1446" i="2"/>
  <c r="U1446" i="2"/>
  <c r="W1446" i="2"/>
  <c r="X1446" i="2"/>
  <c r="Y1446" i="2"/>
  <c r="AC1447" i="2"/>
  <c r="Q1447" i="2"/>
  <c r="R1447" i="2"/>
  <c r="S1447" i="2"/>
  <c r="T1447" i="2"/>
  <c r="U1447" i="2"/>
  <c r="W1447" i="2"/>
  <c r="X1447" i="2"/>
  <c r="Y1447" i="2"/>
  <c r="AC1448" i="2"/>
  <c r="Q1448" i="2"/>
  <c r="R1448" i="2"/>
  <c r="S1448" i="2"/>
  <c r="T1448" i="2"/>
  <c r="U1448" i="2"/>
  <c r="W1448" i="2"/>
  <c r="X1448" i="2"/>
  <c r="Y1448" i="2"/>
  <c r="AC1449" i="2"/>
  <c r="Q1449" i="2"/>
  <c r="R1449" i="2"/>
  <c r="S1449" i="2"/>
  <c r="T1449" i="2"/>
  <c r="U1449" i="2"/>
  <c r="W1449" i="2"/>
  <c r="X1449" i="2"/>
  <c r="Y1449" i="2"/>
  <c r="AC1450" i="2"/>
  <c r="Q1450" i="2"/>
  <c r="R1450" i="2"/>
  <c r="S1450" i="2"/>
  <c r="T1450" i="2"/>
  <c r="U1450" i="2"/>
  <c r="W1450" i="2"/>
  <c r="X1450" i="2"/>
  <c r="Y1450" i="2"/>
  <c r="AC1451" i="2"/>
  <c r="Q1451" i="2"/>
  <c r="R1451" i="2"/>
  <c r="S1451" i="2"/>
  <c r="T1451" i="2"/>
  <c r="U1451" i="2"/>
  <c r="W1451" i="2"/>
  <c r="X1451" i="2"/>
  <c r="Y1451" i="2"/>
  <c r="AC1452" i="2"/>
  <c r="Q1452" i="2"/>
  <c r="R1452" i="2"/>
  <c r="S1452" i="2"/>
  <c r="T1452" i="2"/>
  <c r="U1452" i="2"/>
  <c r="W1452" i="2"/>
  <c r="X1452" i="2"/>
  <c r="Y1452" i="2"/>
  <c r="AC1453" i="2"/>
  <c r="Q1453" i="2"/>
  <c r="R1453" i="2"/>
  <c r="S1453" i="2"/>
  <c r="T1453" i="2"/>
  <c r="U1453" i="2"/>
  <c r="W1453" i="2"/>
  <c r="X1453" i="2"/>
  <c r="Y1453" i="2"/>
  <c r="AC1454" i="2"/>
  <c r="Q1454" i="2"/>
  <c r="R1454" i="2"/>
  <c r="S1454" i="2"/>
  <c r="T1454" i="2"/>
  <c r="U1454" i="2"/>
  <c r="W1454" i="2"/>
  <c r="X1454" i="2"/>
  <c r="Y1454" i="2"/>
  <c r="AC1455" i="2"/>
  <c r="Q1455" i="2"/>
  <c r="R1455" i="2"/>
  <c r="S1455" i="2"/>
  <c r="T1455" i="2"/>
  <c r="U1455" i="2"/>
  <c r="W1455" i="2"/>
  <c r="X1455" i="2"/>
  <c r="Y1455" i="2"/>
  <c r="AC1456" i="2"/>
  <c r="Q1456" i="2"/>
  <c r="R1456" i="2"/>
  <c r="S1456" i="2"/>
  <c r="T1456" i="2"/>
  <c r="U1456" i="2"/>
  <c r="W1456" i="2"/>
  <c r="X1456" i="2"/>
  <c r="Y1456" i="2"/>
  <c r="AC1457" i="2"/>
  <c r="Q1457" i="2"/>
  <c r="R1457" i="2"/>
  <c r="S1457" i="2"/>
  <c r="T1457" i="2"/>
  <c r="U1457" i="2"/>
  <c r="W1457" i="2"/>
  <c r="X1457" i="2"/>
  <c r="Y1457" i="2"/>
  <c r="AC1458" i="2"/>
  <c r="Q1458" i="2"/>
  <c r="R1458" i="2"/>
  <c r="S1458" i="2"/>
  <c r="T1458" i="2"/>
  <c r="U1458" i="2"/>
  <c r="W1458" i="2"/>
  <c r="X1458" i="2"/>
  <c r="Y1458" i="2"/>
  <c r="AC1459" i="2"/>
  <c r="Q1459" i="2"/>
  <c r="R1459" i="2"/>
  <c r="S1459" i="2"/>
  <c r="T1459" i="2"/>
  <c r="U1459" i="2"/>
  <c r="W1459" i="2"/>
  <c r="X1459" i="2"/>
  <c r="Y1459" i="2"/>
  <c r="AC1460" i="2"/>
  <c r="Q1460" i="2"/>
  <c r="R1460" i="2"/>
  <c r="S1460" i="2"/>
  <c r="T1460" i="2"/>
  <c r="U1460" i="2"/>
  <c r="W1460" i="2"/>
  <c r="X1460" i="2"/>
  <c r="Y1460" i="2"/>
  <c r="AC1461" i="2"/>
  <c r="Q1461" i="2"/>
  <c r="R1461" i="2"/>
  <c r="S1461" i="2"/>
  <c r="T1461" i="2"/>
  <c r="U1461" i="2"/>
  <c r="W1461" i="2"/>
  <c r="X1461" i="2"/>
  <c r="Y1461" i="2"/>
  <c r="AC1462" i="2"/>
  <c r="Q1462" i="2"/>
  <c r="R1462" i="2"/>
  <c r="S1462" i="2"/>
  <c r="T1462" i="2"/>
  <c r="U1462" i="2"/>
  <c r="W1462" i="2"/>
  <c r="X1462" i="2"/>
  <c r="Y1462" i="2"/>
  <c r="AC1463" i="2"/>
  <c r="Q1463" i="2"/>
  <c r="R1463" i="2"/>
  <c r="S1463" i="2"/>
  <c r="T1463" i="2"/>
  <c r="U1463" i="2"/>
  <c r="W1463" i="2"/>
  <c r="X1463" i="2"/>
  <c r="Y1463" i="2"/>
  <c r="AC1464" i="2"/>
  <c r="Q1464" i="2"/>
  <c r="R1464" i="2"/>
  <c r="S1464" i="2"/>
  <c r="T1464" i="2"/>
  <c r="U1464" i="2"/>
  <c r="W1464" i="2"/>
  <c r="X1464" i="2"/>
  <c r="Y1464" i="2"/>
  <c r="AC1465" i="2"/>
  <c r="Q1465" i="2"/>
  <c r="R1465" i="2"/>
  <c r="S1465" i="2"/>
  <c r="T1465" i="2"/>
  <c r="U1465" i="2"/>
  <c r="W1465" i="2"/>
  <c r="X1465" i="2"/>
  <c r="Y1465" i="2"/>
  <c r="AC1466" i="2"/>
  <c r="Q1466" i="2"/>
  <c r="R1466" i="2"/>
  <c r="S1466" i="2"/>
  <c r="T1466" i="2"/>
  <c r="U1466" i="2"/>
  <c r="W1466" i="2"/>
  <c r="X1466" i="2"/>
  <c r="Y1466" i="2"/>
  <c r="AC1467" i="2"/>
  <c r="Q1467" i="2"/>
  <c r="R1467" i="2"/>
  <c r="S1467" i="2"/>
  <c r="T1467" i="2"/>
  <c r="U1467" i="2"/>
  <c r="W1467" i="2"/>
  <c r="X1467" i="2"/>
  <c r="Y1467" i="2"/>
  <c r="AC1468" i="2"/>
  <c r="Q1468" i="2"/>
  <c r="R1468" i="2"/>
  <c r="S1468" i="2"/>
  <c r="T1468" i="2"/>
  <c r="U1468" i="2"/>
  <c r="W1468" i="2"/>
  <c r="X1468" i="2"/>
  <c r="Y1468" i="2"/>
  <c r="AC1469" i="2"/>
  <c r="Q1469" i="2"/>
  <c r="R1469" i="2"/>
  <c r="S1469" i="2"/>
  <c r="T1469" i="2"/>
  <c r="U1469" i="2"/>
  <c r="W1469" i="2"/>
  <c r="X1469" i="2"/>
  <c r="Y1469" i="2"/>
  <c r="AC1470" i="2"/>
  <c r="Q1470" i="2"/>
  <c r="R1470" i="2"/>
  <c r="S1470" i="2"/>
  <c r="T1470" i="2"/>
  <c r="U1470" i="2"/>
  <c r="W1470" i="2"/>
  <c r="X1470" i="2"/>
  <c r="Y1470" i="2"/>
  <c r="AC1471" i="2"/>
  <c r="Q1471" i="2"/>
  <c r="R1471" i="2"/>
  <c r="S1471" i="2"/>
  <c r="T1471" i="2"/>
  <c r="U1471" i="2"/>
  <c r="W1471" i="2"/>
  <c r="X1471" i="2"/>
  <c r="Y1471" i="2"/>
  <c r="AC1472" i="2"/>
  <c r="Q1472" i="2"/>
  <c r="R1472" i="2"/>
  <c r="S1472" i="2"/>
  <c r="T1472" i="2"/>
  <c r="U1472" i="2"/>
  <c r="W1472" i="2"/>
  <c r="X1472" i="2"/>
  <c r="Y1472" i="2"/>
  <c r="AC1473" i="2"/>
  <c r="Q1473" i="2"/>
  <c r="R1473" i="2"/>
  <c r="S1473" i="2"/>
  <c r="T1473" i="2"/>
  <c r="U1473" i="2"/>
  <c r="W1473" i="2"/>
  <c r="X1473" i="2"/>
  <c r="Y1473" i="2"/>
  <c r="AC1474" i="2"/>
  <c r="Q1474" i="2"/>
  <c r="R1474" i="2"/>
  <c r="S1474" i="2"/>
  <c r="T1474" i="2"/>
  <c r="U1474" i="2"/>
  <c r="W1474" i="2"/>
  <c r="X1474" i="2"/>
  <c r="Y1474" i="2"/>
  <c r="AC1475" i="2"/>
  <c r="Q1475" i="2"/>
  <c r="R1475" i="2"/>
  <c r="S1475" i="2"/>
  <c r="T1475" i="2"/>
  <c r="U1475" i="2"/>
  <c r="W1475" i="2"/>
  <c r="X1475" i="2"/>
  <c r="Y1475" i="2"/>
  <c r="AC1476" i="2"/>
  <c r="Q1476" i="2"/>
  <c r="R1476" i="2"/>
  <c r="S1476" i="2"/>
  <c r="T1476" i="2"/>
  <c r="U1476" i="2"/>
  <c r="W1476" i="2"/>
  <c r="X1476" i="2"/>
  <c r="Y1476" i="2"/>
  <c r="AC1477" i="2"/>
  <c r="Q1477" i="2"/>
  <c r="R1477" i="2"/>
  <c r="S1477" i="2"/>
  <c r="T1477" i="2"/>
  <c r="U1477" i="2"/>
  <c r="W1477" i="2"/>
  <c r="X1477" i="2"/>
  <c r="Y1477" i="2"/>
  <c r="AC1478" i="2"/>
  <c r="Q1478" i="2"/>
  <c r="R1478" i="2"/>
  <c r="S1478" i="2"/>
  <c r="T1478" i="2"/>
  <c r="U1478" i="2"/>
  <c r="W1478" i="2"/>
  <c r="X1478" i="2"/>
  <c r="Y1478" i="2"/>
  <c r="AC1479" i="2"/>
  <c r="Q1479" i="2"/>
  <c r="R1479" i="2"/>
  <c r="S1479" i="2"/>
  <c r="T1479" i="2"/>
  <c r="U1479" i="2"/>
  <c r="W1479" i="2"/>
  <c r="X1479" i="2"/>
  <c r="Y1479" i="2"/>
  <c r="AC1480" i="2"/>
  <c r="Q1480" i="2"/>
  <c r="R1480" i="2"/>
  <c r="S1480" i="2"/>
  <c r="T1480" i="2"/>
  <c r="U1480" i="2"/>
  <c r="W1480" i="2"/>
  <c r="X1480" i="2"/>
  <c r="Y1480" i="2"/>
  <c r="AC1481" i="2"/>
  <c r="Q1481" i="2"/>
  <c r="R1481" i="2"/>
  <c r="S1481" i="2"/>
  <c r="T1481" i="2"/>
  <c r="U1481" i="2"/>
  <c r="W1481" i="2"/>
  <c r="X1481" i="2"/>
  <c r="Y1481" i="2"/>
  <c r="AC1482" i="2"/>
  <c r="Q1482" i="2"/>
  <c r="R1482" i="2"/>
  <c r="S1482" i="2"/>
  <c r="T1482" i="2"/>
  <c r="U1482" i="2"/>
  <c r="W1482" i="2"/>
  <c r="X1482" i="2"/>
  <c r="Y1482" i="2"/>
  <c r="AC1483" i="2"/>
  <c r="Q1483" i="2"/>
  <c r="R1483" i="2"/>
  <c r="S1483" i="2"/>
  <c r="T1483" i="2"/>
  <c r="U1483" i="2"/>
  <c r="W1483" i="2"/>
  <c r="X1483" i="2"/>
  <c r="Y1483" i="2"/>
  <c r="AC1484" i="2"/>
  <c r="Q1484" i="2"/>
  <c r="R1484" i="2"/>
  <c r="S1484" i="2"/>
  <c r="T1484" i="2"/>
  <c r="U1484" i="2"/>
  <c r="W1484" i="2"/>
  <c r="X1484" i="2"/>
  <c r="Y1484" i="2"/>
  <c r="AC1485" i="2"/>
  <c r="Q1485" i="2"/>
  <c r="R1485" i="2"/>
  <c r="S1485" i="2"/>
  <c r="T1485" i="2"/>
  <c r="U1485" i="2"/>
  <c r="W1485" i="2"/>
  <c r="X1485" i="2"/>
  <c r="Y1485" i="2"/>
  <c r="AC1486" i="2"/>
  <c r="Q1486" i="2"/>
  <c r="R1486" i="2"/>
  <c r="S1486" i="2"/>
  <c r="T1486" i="2"/>
  <c r="U1486" i="2"/>
  <c r="W1486" i="2"/>
  <c r="X1486" i="2"/>
  <c r="Y1486" i="2"/>
  <c r="AC1487" i="2"/>
  <c r="Q1487" i="2"/>
  <c r="R1487" i="2"/>
  <c r="S1487" i="2"/>
  <c r="T1487" i="2"/>
  <c r="U1487" i="2"/>
  <c r="W1487" i="2"/>
  <c r="X1487" i="2"/>
  <c r="Y1487" i="2"/>
  <c r="AC1488" i="2"/>
  <c r="Q1488" i="2"/>
  <c r="R1488" i="2"/>
  <c r="S1488" i="2"/>
  <c r="T1488" i="2"/>
  <c r="U1488" i="2"/>
  <c r="W1488" i="2"/>
  <c r="X1488" i="2"/>
  <c r="Y1488" i="2"/>
  <c r="AC1489" i="2"/>
  <c r="Q1489" i="2"/>
  <c r="R1489" i="2"/>
  <c r="S1489" i="2"/>
  <c r="T1489" i="2"/>
  <c r="U1489" i="2"/>
  <c r="W1489" i="2"/>
  <c r="X1489" i="2"/>
  <c r="Y1489" i="2"/>
  <c r="AC1490" i="2"/>
  <c r="Q1490" i="2"/>
  <c r="R1490" i="2"/>
  <c r="S1490" i="2"/>
  <c r="T1490" i="2"/>
  <c r="U1490" i="2"/>
  <c r="W1490" i="2"/>
  <c r="X1490" i="2"/>
  <c r="Y1490" i="2"/>
  <c r="AC1491" i="2"/>
  <c r="Q1491" i="2"/>
  <c r="R1491" i="2"/>
  <c r="S1491" i="2"/>
  <c r="T1491" i="2"/>
  <c r="U1491" i="2"/>
  <c r="W1491" i="2"/>
  <c r="X1491" i="2"/>
  <c r="Y1491" i="2"/>
  <c r="AC1492" i="2"/>
  <c r="Q1492" i="2"/>
  <c r="R1492" i="2"/>
  <c r="S1492" i="2"/>
  <c r="T1492" i="2"/>
  <c r="U1492" i="2"/>
  <c r="W1492" i="2"/>
  <c r="X1492" i="2"/>
  <c r="Y1492" i="2"/>
  <c r="AC1493" i="2"/>
  <c r="Q1493" i="2"/>
  <c r="R1493" i="2"/>
  <c r="S1493" i="2"/>
  <c r="T1493" i="2"/>
  <c r="U1493" i="2"/>
  <c r="W1493" i="2"/>
  <c r="X1493" i="2"/>
  <c r="Y1493" i="2"/>
  <c r="AC1494" i="2"/>
  <c r="Q1494" i="2"/>
  <c r="R1494" i="2"/>
  <c r="S1494" i="2"/>
  <c r="T1494" i="2"/>
  <c r="U1494" i="2"/>
  <c r="W1494" i="2"/>
  <c r="X1494" i="2"/>
  <c r="Y1494" i="2"/>
  <c r="AC1495" i="2"/>
  <c r="Q1495" i="2"/>
  <c r="R1495" i="2"/>
  <c r="S1495" i="2"/>
  <c r="T1495" i="2"/>
  <c r="U1495" i="2"/>
  <c r="W1495" i="2"/>
  <c r="X1495" i="2"/>
  <c r="Y1495" i="2"/>
  <c r="AC1496" i="2"/>
  <c r="Q1496" i="2"/>
  <c r="R1496" i="2"/>
  <c r="S1496" i="2"/>
  <c r="T1496" i="2"/>
  <c r="U1496" i="2"/>
  <c r="W1496" i="2"/>
  <c r="X1496" i="2"/>
  <c r="Y1496" i="2"/>
  <c r="AC1497" i="2"/>
  <c r="Q1497" i="2"/>
  <c r="R1497" i="2"/>
  <c r="S1497" i="2"/>
  <c r="T1497" i="2"/>
  <c r="U1497" i="2"/>
  <c r="W1497" i="2"/>
  <c r="X1497" i="2"/>
  <c r="Y1497" i="2"/>
  <c r="AC1498" i="2"/>
  <c r="Q1498" i="2"/>
  <c r="R1498" i="2"/>
  <c r="S1498" i="2"/>
  <c r="T1498" i="2"/>
  <c r="U1498" i="2"/>
  <c r="W1498" i="2"/>
  <c r="X1498" i="2"/>
  <c r="Y1498" i="2"/>
  <c r="AC1499" i="2"/>
  <c r="Q1499" i="2"/>
  <c r="R1499" i="2"/>
  <c r="S1499" i="2"/>
  <c r="T1499" i="2"/>
  <c r="U1499" i="2"/>
  <c r="W1499" i="2"/>
  <c r="X1499" i="2"/>
  <c r="Y1499" i="2"/>
  <c r="AC1500" i="2"/>
  <c r="Q1500" i="2"/>
  <c r="R1500" i="2"/>
  <c r="S1500" i="2"/>
  <c r="T1500" i="2"/>
  <c r="U1500" i="2"/>
  <c r="W1500" i="2"/>
  <c r="X1500" i="2"/>
  <c r="Y1500" i="2"/>
  <c r="AC1501" i="2"/>
  <c r="Q1501" i="2"/>
  <c r="R1501" i="2"/>
  <c r="S1501" i="2"/>
  <c r="T1501" i="2"/>
  <c r="U1501" i="2"/>
  <c r="W1501" i="2"/>
  <c r="X1501" i="2"/>
  <c r="Y1501" i="2"/>
  <c r="AC1502" i="2"/>
  <c r="Q1502" i="2"/>
  <c r="R1502" i="2"/>
  <c r="S1502" i="2"/>
  <c r="T1502" i="2"/>
  <c r="U1502" i="2"/>
  <c r="W1502" i="2"/>
  <c r="X1502" i="2"/>
  <c r="Y1502" i="2"/>
  <c r="AC1503" i="2"/>
  <c r="Q1503" i="2"/>
  <c r="R1503" i="2"/>
  <c r="S1503" i="2"/>
  <c r="T1503" i="2"/>
  <c r="U1503" i="2"/>
  <c r="W1503" i="2"/>
  <c r="X1503" i="2"/>
  <c r="Y1503" i="2"/>
  <c r="AC1504" i="2"/>
  <c r="Q1504" i="2"/>
  <c r="R1504" i="2"/>
  <c r="S1504" i="2"/>
  <c r="T1504" i="2"/>
  <c r="U1504" i="2"/>
  <c r="W1504" i="2"/>
  <c r="X1504" i="2"/>
  <c r="Y1504" i="2"/>
  <c r="AC1505" i="2"/>
  <c r="Q1505" i="2"/>
  <c r="R1505" i="2"/>
  <c r="S1505" i="2"/>
  <c r="T1505" i="2"/>
  <c r="U1505" i="2"/>
  <c r="W1505" i="2"/>
  <c r="X1505" i="2"/>
  <c r="Y1505" i="2"/>
  <c r="AC1506" i="2"/>
  <c r="Q1506" i="2"/>
  <c r="R1506" i="2"/>
  <c r="S1506" i="2"/>
  <c r="T1506" i="2"/>
  <c r="U1506" i="2"/>
  <c r="W1506" i="2"/>
  <c r="X1506" i="2"/>
  <c r="Y1506" i="2"/>
  <c r="AC1507" i="2"/>
  <c r="Q1507" i="2"/>
  <c r="R1507" i="2"/>
  <c r="S1507" i="2"/>
  <c r="T1507" i="2"/>
  <c r="U1507" i="2"/>
  <c r="W1507" i="2"/>
  <c r="X1507" i="2"/>
  <c r="Y1507" i="2"/>
  <c r="AC1508" i="2"/>
  <c r="Q1508" i="2"/>
  <c r="R1508" i="2"/>
  <c r="S1508" i="2"/>
  <c r="T1508" i="2"/>
  <c r="U1508" i="2"/>
  <c r="W1508" i="2"/>
  <c r="X1508" i="2"/>
  <c r="Y1508" i="2"/>
  <c r="AC1509" i="2"/>
  <c r="Q1509" i="2"/>
  <c r="R1509" i="2"/>
  <c r="S1509" i="2"/>
  <c r="T1509" i="2"/>
  <c r="U1509" i="2"/>
  <c r="W1509" i="2"/>
  <c r="X1509" i="2"/>
  <c r="Y1509" i="2"/>
  <c r="AC1510" i="2"/>
  <c r="Q1510" i="2"/>
  <c r="R1510" i="2"/>
  <c r="S1510" i="2"/>
  <c r="T1510" i="2"/>
  <c r="U1510" i="2"/>
  <c r="W1510" i="2"/>
  <c r="X1510" i="2"/>
  <c r="Y1510" i="2"/>
  <c r="AC1511" i="2"/>
  <c r="Q1511" i="2"/>
  <c r="R1511" i="2"/>
  <c r="S1511" i="2"/>
  <c r="T1511" i="2"/>
  <c r="U1511" i="2"/>
  <c r="W1511" i="2"/>
  <c r="X1511" i="2"/>
  <c r="Y1511" i="2"/>
  <c r="AC1512" i="2"/>
  <c r="Q1512" i="2"/>
  <c r="R1512" i="2"/>
  <c r="S1512" i="2"/>
  <c r="T1512" i="2"/>
  <c r="U1512" i="2"/>
  <c r="W1512" i="2"/>
  <c r="X1512" i="2"/>
  <c r="Y1512" i="2"/>
  <c r="AC1513" i="2"/>
  <c r="Q1513" i="2"/>
  <c r="R1513" i="2"/>
  <c r="S1513" i="2"/>
  <c r="T1513" i="2"/>
  <c r="U1513" i="2"/>
  <c r="W1513" i="2"/>
  <c r="X1513" i="2"/>
  <c r="Y1513" i="2"/>
  <c r="AC1514" i="2"/>
  <c r="Q1514" i="2"/>
  <c r="R1514" i="2"/>
  <c r="S1514" i="2"/>
  <c r="T1514" i="2"/>
  <c r="U1514" i="2"/>
  <c r="W1514" i="2"/>
  <c r="X1514" i="2"/>
  <c r="Y1514" i="2"/>
  <c r="AC1515" i="2"/>
  <c r="Q1515" i="2"/>
  <c r="R1515" i="2"/>
  <c r="S1515" i="2"/>
  <c r="T1515" i="2"/>
  <c r="U1515" i="2"/>
  <c r="W1515" i="2"/>
  <c r="X1515" i="2"/>
  <c r="Y1515" i="2"/>
  <c r="AC1516" i="2"/>
  <c r="Q1516" i="2"/>
  <c r="R1516" i="2"/>
  <c r="S1516" i="2"/>
  <c r="T1516" i="2"/>
  <c r="U1516" i="2"/>
  <c r="W1516" i="2"/>
  <c r="X1516" i="2"/>
  <c r="Y1516" i="2"/>
  <c r="AC1517" i="2"/>
  <c r="Q1517" i="2"/>
  <c r="R1517" i="2"/>
  <c r="S1517" i="2"/>
  <c r="T1517" i="2"/>
  <c r="U1517" i="2"/>
  <c r="W1517" i="2"/>
  <c r="X1517" i="2"/>
  <c r="Y1517" i="2"/>
  <c r="AC1518" i="2"/>
  <c r="Q1518" i="2"/>
  <c r="R1518" i="2"/>
  <c r="S1518" i="2"/>
  <c r="T1518" i="2"/>
  <c r="U1518" i="2"/>
  <c r="W1518" i="2"/>
  <c r="X1518" i="2"/>
  <c r="Y1518" i="2"/>
  <c r="AC1519" i="2"/>
  <c r="Q1519" i="2"/>
  <c r="R1519" i="2"/>
  <c r="S1519" i="2"/>
  <c r="T1519" i="2"/>
  <c r="U1519" i="2"/>
  <c r="W1519" i="2"/>
  <c r="X1519" i="2"/>
  <c r="Y1519" i="2"/>
  <c r="AC1520" i="2"/>
  <c r="Q1520" i="2"/>
  <c r="R1520" i="2"/>
  <c r="S1520" i="2"/>
  <c r="T1520" i="2"/>
  <c r="U1520" i="2"/>
  <c r="W1520" i="2"/>
  <c r="X1520" i="2"/>
  <c r="Y1520" i="2"/>
  <c r="AC1521" i="2"/>
  <c r="Q1521" i="2"/>
  <c r="R1521" i="2"/>
  <c r="S1521" i="2"/>
  <c r="T1521" i="2"/>
  <c r="U1521" i="2"/>
  <c r="W1521" i="2"/>
  <c r="X1521" i="2"/>
  <c r="Y1521" i="2"/>
  <c r="AC1522" i="2"/>
  <c r="Q1522" i="2"/>
  <c r="R1522" i="2"/>
  <c r="S1522" i="2"/>
  <c r="T1522" i="2"/>
  <c r="U1522" i="2"/>
  <c r="W1522" i="2"/>
  <c r="X1522" i="2"/>
  <c r="Y1522" i="2"/>
  <c r="AC1523" i="2"/>
  <c r="Q1523" i="2"/>
  <c r="R1523" i="2"/>
  <c r="S1523" i="2"/>
  <c r="T1523" i="2"/>
  <c r="U1523" i="2"/>
  <c r="W1523" i="2"/>
  <c r="X1523" i="2"/>
  <c r="Y1523" i="2"/>
  <c r="AC1524" i="2"/>
  <c r="Q1524" i="2"/>
  <c r="R1524" i="2"/>
  <c r="S1524" i="2"/>
  <c r="T1524" i="2"/>
  <c r="U1524" i="2"/>
  <c r="W1524" i="2"/>
  <c r="X1524" i="2"/>
  <c r="Y1524" i="2"/>
  <c r="AC1525" i="2"/>
  <c r="Q1525" i="2"/>
  <c r="R1525" i="2"/>
  <c r="S1525" i="2"/>
  <c r="T1525" i="2"/>
  <c r="U1525" i="2"/>
  <c r="W1525" i="2"/>
  <c r="X1525" i="2"/>
  <c r="Y1525" i="2"/>
  <c r="AC1526" i="2"/>
  <c r="Q1526" i="2"/>
  <c r="R1526" i="2"/>
  <c r="S1526" i="2"/>
  <c r="T1526" i="2"/>
  <c r="U1526" i="2"/>
  <c r="W1526" i="2"/>
  <c r="X1526" i="2"/>
  <c r="Y1526" i="2"/>
  <c r="AC1527" i="2"/>
  <c r="Q1527" i="2"/>
  <c r="R1527" i="2"/>
  <c r="S1527" i="2"/>
  <c r="T1527" i="2"/>
  <c r="U1527" i="2"/>
  <c r="W1527" i="2"/>
  <c r="X1527" i="2"/>
  <c r="Y1527" i="2"/>
  <c r="AC1528" i="2"/>
  <c r="Q1528" i="2"/>
  <c r="R1528" i="2"/>
  <c r="S1528" i="2"/>
  <c r="T1528" i="2"/>
  <c r="U1528" i="2"/>
  <c r="W1528" i="2"/>
  <c r="X1528" i="2"/>
  <c r="Y1528" i="2"/>
  <c r="AC1529" i="2"/>
  <c r="Q1529" i="2"/>
  <c r="R1529" i="2"/>
  <c r="S1529" i="2"/>
  <c r="T1529" i="2"/>
  <c r="U1529" i="2"/>
  <c r="W1529" i="2"/>
  <c r="X1529" i="2"/>
  <c r="Y1529" i="2"/>
  <c r="AC1530" i="2"/>
  <c r="Q1530" i="2"/>
  <c r="R1530" i="2"/>
  <c r="S1530" i="2"/>
  <c r="T1530" i="2"/>
  <c r="U1530" i="2"/>
  <c r="W1530" i="2"/>
  <c r="X1530" i="2"/>
  <c r="Y1530" i="2"/>
  <c r="AC1531" i="2"/>
  <c r="Q1531" i="2"/>
  <c r="R1531" i="2"/>
  <c r="S1531" i="2"/>
  <c r="T1531" i="2"/>
  <c r="U1531" i="2"/>
  <c r="W1531" i="2"/>
  <c r="X1531" i="2"/>
  <c r="Y1531" i="2"/>
  <c r="AC1532" i="2"/>
  <c r="Q1532" i="2"/>
  <c r="R1532" i="2"/>
  <c r="S1532" i="2"/>
  <c r="T1532" i="2"/>
  <c r="U1532" i="2"/>
  <c r="W1532" i="2"/>
  <c r="X1532" i="2"/>
  <c r="Y1532" i="2"/>
  <c r="AC1533" i="2"/>
  <c r="Q1533" i="2"/>
  <c r="R1533" i="2"/>
  <c r="S1533" i="2"/>
  <c r="T1533" i="2"/>
  <c r="U1533" i="2"/>
  <c r="W1533" i="2"/>
  <c r="X1533" i="2"/>
  <c r="Y1533" i="2"/>
  <c r="AC1534" i="2"/>
  <c r="Q1534" i="2"/>
  <c r="R1534" i="2"/>
  <c r="S1534" i="2"/>
  <c r="T1534" i="2"/>
  <c r="U1534" i="2"/>
  <c r="W1534" i="2"/>
  <c r="X1534" i="2"/>
  <c r="Y1534" i="2"/>
  <c r="AC1535" i="2"/>
  <c r="Q1535" i="2"/>
  <c r="R1535" i="2"/>
  <c r="S1535" i="2"/>
  <c r="T1535" i="2"/>
  <c r="U1535" i="2"/>
  <c r="W1535" i="2"/>
  <c r="X1535" i="2"/>
  <c r="Y1535" i="2"/>
  <c r="AC1536" i="2"/>
  <c r="Q1536" i="2"/>
  <c r="R1536" i="2"/>
  <c r="S1536" i="2"/>
  <c r="T1536" i="2"/>
  <c r="U1536" i="2"/>
  <c r="W1536" i="2"/>
  <c r="X1536" i="2"/>
  <c r="Y1536" i="2"/>
  <c r="AC1537" i="2"/>
  <c r="Q1537" i="2"/>
  <c r="R1537" i="2"/>
  <c r="S1537" i="2"/>
  <c r="T1537" i="2"/>
  <c r="U1537" i="2"/>
  <c r="W1537" i="2"/>
  <c r="X1537" i="2"/>
  <c r="Y1537" i="2"/>
  <c r="AC1538" i="2"/>
  <c r="Q1538" i="2"/>
  <c r="R1538" i="2"/>
  <c r="S1538" i="2"/>
  <c r="T1538" i="2"/>
  <c r="U1538" i="2"/>
  <c r="W1538" i="2"/>
  <c r="X1538" i="2"/>
  <c r="Y1538" i="2"/>
  <c r="AC1539" i="2"/>
  <c r="Q1539" i="2"/>
  <c r="R1539" i="2"/>
  <c r="S1539" i="2"/>
  <c r="T1539" i="2"/>
  <c r="U1539" i="2"/>
  <c r="W1539" i="2"/>
  <c r="X1539" i="2"/>
  <c r="Y1539" i="2"/>
  <c r="AC1540" i="2"/>
  <c r="Q1540" i="2"/>
  <c r="R1540" i="2"/>
  <c r="S1540" i="2"/>
  <c r="T1540" i="2"/>
  <c r="U1540" i="2"/>
  <c r="W1540" i="2"/>
  <c r="X1540" i="2"/>
  <c r="Y1540" i="2"/>
  <c r="AC1541" i="2"/>
  <c r="Q1541" i="2"/>
  <c r="R1541" i="2"/>
  <c r="S1541" i="2"/>
  <c r="T1541" i="2"/>
  <c r="U1541" i="2"/>
  <c r="W1541" i="2"/>
  <c r="X1541" i="2"/>
  <c r="Y1541" i="2"/>
  <c r="AC1542" i="2"/>
  <c r="Q1542" i="2"/>
  <c r="R1542" i="2"/>
  <c r="S1542" i="2"/>
  <c r="T1542" i="2"/>
  <c r="U1542" i="2"/>
  <c r="W1542" i="2"/>
  <c r="X1542" i="2"/>
  <c r="Y1542" i="2"/>
  <c r="AC1543" i="2"/>
  <c r="Q1543" i="2"/>
  <c r="R1543" i="2"/>
  <c r="S1543" i="2"/>
  <c r="T1543" i="2"/>
  <c r="U1543" i="2"/>
  <c r="W1543" i="2"/>
  <c r="X1543" i="2"/>
  <c r="Y1543" i="2"/>
  <c r="AC1544" i="2"/>
  <c r="Q1544" i="2"/>
  <c r="R1544" i="2"/>
  <c r="S1544" i="2"/>
  <c r="T1544" i="2"/>
  <c r="U1544" i="2"/>
  <c r="W1544" i="2"/>
  <c r="X1544" i="2"/>
  <c r="Y1544" i="2"/>
  <c r="AC1545" i="2"/>
  <c r="Q1545" i="2"/>
  <c r="R1545" i="2"/>
  <c r="S1545" i="2"/>
  <c r="T1545" i="2"/>
  <c r="U1545" i="2"/>
  <c r="W1545" i="2"/>
  <c r="X1545" i="2"/>
  <c r="Y1545" i="2"/>
  <c r="AC1546" i="2"/>
  <c r="Q1546" i="2"/>
  <c r="R1546" i="2"/>
  <c r="S1546" i="2"/>
  <c r="T1546" i="2"/>
  <c r="U1546" i="2"/>
  <c r="W1546" i="2"/>
  <c r="X1546" i="2"/>
  <c r="Y1546" i="2"/>
  <c r="AC1547" i="2"/>
  <c r="Q1547" i="2"/>
  <c r="R1547" i="2"/>
  <c r="S1547" i="2"/>
  <c r="T1547" i="2"/>
  <c r="U1547" i="2"/>
  <c r="W1547" i="2"/>
  <c r="X1547" i="2"/>
  <c r="Y1547" i="2"/>
  <c r="AC1548" i="2"/>
  <c r="Q1548" i="2"/>
  <c r="R1548" i="2"/>
  <c r="S1548" i="2"/>
  <c r="T1548" i="2"/>
  <c r="U1548" i="2"/>
  <c r="W1548" i="2"/>
  <c r="X1548" i="2"/>
  <c r="Y1548" i="2"/>
  <c r="AC1549" i="2"/>
  <c r="Q1549" i="2"/>
  <c r="R1549" i="2"/>
  <c r="S1549" i="2"/>
  <c r="T1549" i="2"/>
  <c r="U1549" i="2"/>
  <c r="W1549" i="2"/>
  <c r="X1549" i="2"/>
  <c r="Y1549" i="2"/>
  <c r="AC1550" i="2"/>
  <c r="Q1550" i="2"/>
  <c r="R1550" i="2"/>
  <c r="S1550" i="2"/>
  <c r="T1550" i="2"/>
  <c r="U1550" i="2"/>
  <c r="W1550" i="2"/>
  <c r="X1550" i="2"/>
  <c r="Y1550" i="2"/>
  <c r="AC1551" i="2"/>
  <c r="Q1551" i="2"/>
  <c r="R1551" i="2"/>
  <c r="S1551" i="2"/>
  <c r="T1551" i="2"/>
  <c r="U1551" i="2"/>
  <c r="W1551" i="2"/>
  <c r="X1551" i="2"/>
  <c r="Y1551" i="2"/>
  <c r="AC1552" i="2"/>
  <c r="Q1552" i="2"/>
  <c r="R1552" i="2"/>
  <c r="S1552" i="2"/>
  <c r="T1552" i="2"/>
  <c r="U1552" i="2"/>
  <c r="W1552" i="2"/>
  <c r="X1552" i="2"/>
  <c r="Y1552" i="2"/>
  <c r="AC1553" i="2"/>
  <c r="Q1553" i="2"/>
  <c r="R1553" i="2"/>
  <c r="S1553" i="2"/>
  <c r="T1553" i="2"/>
  <c r="U1553" i="2"/>
  <c r="W1553" i="2"/>
  <c r="X1553" i="2"/>
  <c r="Y1553" i="2"/>
  <c r="AC1554" i="2"/>
  <c r="Q1554" i="2"/>
  <c r="R1554" i="2"/>
  <c r="S1554" i="2"/>
  <c r="T1554" i="2"/>
  <c r="U1554" i="2"/>
  <c r="W1554" i="2"/>
  <c r="X1554" i="2"/>
  <c r="Y1554" i="2"/>
  <c r="AC1555" i="2"/>
  <c r="Q1555" i="2"/>
  <c r="R1555" i="2"/>
  <c r="S1555" i="2"/>
  <c r="T1555" i="2"/>
  <c r="U1555" i="2"/>
  <c r="W1555" i="2"/>
  <c r="X1555" i="2"/>
  <c r="Y1555" i="2"/>
  <c r="AC1556" i="2"/>
  <c r="Q1556" i="2"/>
  <c r="R1556" i="2"/>
  <c r="S1556" i="2"/>
  <c r="T1556" i="2"/>
  <c r="U1556" i="2"/>
  <c r="W1556" i="2"/>
  <c r="X1556" i="2"/>
  <c r="Y1556" i="2"/>
  <c r="AC1557" i="2"/>
  <c r="Q1557" i="2"/>
  <c r="R1557" i="2"/>
  <c r="S1557" i="2"/>
  <c r="T1557" i="2"/>
  <c r="U1557" i="2"/>
  <c r="W1557" i="2"/>
  <c r="X1557" i="2"/>
  <c r="Y1557" i="2"/>
  <c r="AC1558" i="2"/>
  <c r="Q1558" i="2"/>
  <c r="R1558" i="2"/>
  <c r="S1558" i="2"/>
  <c r="T1558" i="2"/>
  <c r="U1558" i="2"/>
  <c r="W1558" i="2"/>
  <c r="X1558" i="2"/>
  <c r="Y1558" i="2"/>
  <c r="AC1559" i="2"/>
  <c r="Q1559" i="2"/>
  <c r="R1559" i="2"/>
  <c r="S1559" i="2"/>
  <c r="T1559" i="2"/>
  <c r="U1559" i="2"/>
  <c r="W1559" i="2"/>
  <c r="X1559" i="2"/>
  <c r="Y1559" i="2"/>
  <c r="AC1560" i="2"/>
  <c r="Q1560" i="2"/>
  <c r="R1560" i="2"/>
  <c r="S1560" i="2"/>
  <c r="T1560" i="2"/>
  <c r="U1560" i="2"/>
  <c r="W1560" i="2"/>
  <c r="X1560" i="2"/>
  <c r="Y1560" i="2"/>
  <c r="AC1561" i="2"/>
  <c r="Q1561" i="2"/>
  <c r="R1561" i="2"/>
  <c r="S1561" i="2"/>
  <c r="T1561" i="2"/>
  <c r="U1561" i="2"/>
  <c r="W1561" i="2"/>
  <c r="X1561" i="2"/>
  <c r="Y1561" i="2"/>
  <c r="AC1562" i="2"/>
  <c r="Q1562" i="2"/>
  <c r="R1562" i="2"/>
  <c r="S1562" i="2"/>
  <c r="T1562" i="2"/>
  <c r="U1562" i="2"/>
  <c r="W1562" i="2"/>
  <c r="X1562" i="2"/>
  <c r="Y1562" i="2"/>
  <c r="AC1563" i="2"/>
  <c r="Q1563" i="2"/>
  <c r="R1563" i="2"/>
  <c r="S1563" i="2"/>
  <c r="T1563" i="2"/>
  <c r="U1563" i="2"/>
  <c r="W1563" i="2"/>
  <c r="X1563" i="2"/>
  <c r="Y1563" i="2"/>
  <c r="AC1564" i="2"/>
  <c r="Q1564" i="2"/>
  <c r="R1564" i="2"/>
  <c r="S1564" i="2"/>
  <c r="T1564" i="2"/>
  <c r="U1564" i="2"/>
  <c r="W1564" i="2"/>
  <c r="X1564" i="2"/>
  <c r="Y1564" i="2"/>
  <c r="AC1565" i="2"/>
  <c r="Q1565" i="2"/>
  <c r="R1565" i="2"/>
  <c r="S1565" i="2"/>
  <c r="T1565" i="2"/>
  <c r="U1565" i="2"/>
  <c r="W1565" i="2"/>
  <c r="X1565" i="2"/>
  <c r="Y1565" i="2"/>
  <c r="AC1566" i="2"/>
  <c r="Q1566" i="2"/>
  <c r="R1566" i="2"/>
  <c r="S1566" i="2"/>
  <c r="T1566" i="2"/>
  <c r="U1566" i="2"/>
  <c r="W1566" i="2"/>
  <c r="X1566" i="2"/>
  <c r="Y1566" i="2"/>
  <c r="AC1567" i="2"/>
  <c r="Q1567" i="2"/>
  <c r="R1567" i="2"/>
  <c r="S1567" i="2"/>
  <c r="T1567" i="2"/>
  <c r="U1567" i="2"/>
  <c r="W1567" i="2"/>
  <c r="X1567" i="2"/>
  <c r="Y1567" i="2"/>
  <c r="AC1568" i="2"/>
  <c r="Q1568" i="2"/>
  <c r="R1568" i="2"/>
  <c r="S1568" i="2"/>
  <c r="T1568" i="2"/>
  <c r="U1568" i="2"/>
  <c r="W1568" i="2"/>
  <c r="X1568" i="2"/>
  <c r="Y1568" i="2"/>
  <c r="AC1569" i="2"/>
  <c r="Q1569" i="2"/>
  <c r="R1569" i="2"/>
  <c r="S1569" i="2"/>
  <c r="T1569" i="2"/>
  <c r="U1569" i="2"/>
  <c r="W1569" i="2"/>
  <c r="X1569" i="2"/>
  <c r="Y1569" i="2"/>
  <c r="AC1570" i="2"/>
  <c r="Q1570" i="2"/>
  <c r="R1570" i="2"/>
  <c r="S1570" i="2"/>
  <c r="T1570" i="2"/>
  <c r="U1570" i="2"/>
  <c r="W1570" i="2"/>
  <c r="X1570" i="2"/>
  <c r="Y1570" i="2"/>
  <c r="AC1571" i="2"/>
  <c r="Q1571" i="2"/>
  <c r="R1571" i="2"/>
  <c r="S1571" i="2"/>
  <c r="T1571" i="2"/>
  <c r="U1571" i="2"/>
  <c r="W1571" i="2"/>
  <c r="X1571" i="2"/>
  <c r="Y1571" i="2"/>
  <c r="AC1572" i="2"/>
  <c r="Q1572" i="2"/>
  <c r="R1572" i="2"/>
  <c r="S1572" i="2"/>
  <c r="T1572" i="2"/>
  <c r="U1572" i="2"/>
  <c r="W1572" i="2"/>
  <c r="X1572" i="2"/>
  <c r="Y1572" i="2"/>
  <c r="AC1573" i="2"/>
  <c r="Q1573" i="2"/>
  <c r="R1573" i="2"/>
  <c r="S1573" i="2"/>
  <c r="T1573" i="2"/>
  <c r="U1573" i="2"/>
  <c r="W1573" i="2"/>
  <c r="X1573" i="2"/>
  <c r="Y1573" i="2"/>
  <c r="AC1574" i="2"/>
  <c r="Q1574" i="2"/>
  <c r="R1574" i="2"/>
  <c r="S1574" i="2"/>
  <c r="T1574" i="2"/>
  <c r="U1574" i="2"/>
  <c r="W1574" i="2"/>
  <c r="X1574" i="2"/>
  <c r="Y1574" i="2"/>
  <c r="AC1575" i="2"/>
  <c r="Q1575" i="2"/>
  <c r="R1575" i="2"/>
  <c r="S1575" i="2"/>
  <c r="T1575" i="2"/>
  <c r="U1575" i="2"/>
  <c r="W1575" i="2"/>
  <c r="X1575" i="2"/>
  <c r="Y1575" i="2"/>
  <c r="AC1576" i="2"/>
  <c r="Q1576" i="2"/>
  <c r="R1576" i="2"/>
  <c r="S1576" i="2"/>
  <c r="T1576" i="2"/>
  <c r="U1576" i="2"/>
  <c r="W1576" i="2"/>
  <c r="X1576" i="2"/>
  <c r="Y1576" i="2"/>
  <c r="AC1577" i="2"/>
  <c r="Q1577" i="2"/>
  <c r="R1577" i="2"/>
  <c r="S1577" i="2"/>
  <c r="T1577" i="2"/>
  <c r="U1577" i="2"/>
  <c r="W1577" i="2"/>
  <c r="X1577" i="2"/>
  <c r="Y1577" i="2"/>
  <c r="AC1578" i="2"/>
  <c r="Q1578" i="2"/>
  <c r="R1578" i="2"/>
  <c r="S1578" i="2"/>
  <c r="T1578" i="2"/>
  <c r="U1578" i="2"/>
  <c r="W1578" i="2"/>
  <c r="X1578" i="2"/>
  <c r="Y1578" i="2"/>
  <c r="AC1579" i="2"/>
  <c r="Q1579" i="2"/>
  <c r="R1579" i="2"/>
  <c r="S1579" i="2"/>
  <c r="T1579" i="2"/>
  <c r="U1579" i="2"/>
  <c r="W1579" i="2"/>
  <c r="X1579" i="2"/>
  <c r="Y1579" i="2"/>
  <c r="AC1580" i="2"/>
  <c r="Q1580" i="2"/>
  <c r="R1580" i="2"/>
  <c r="S1580" i="2"/>
  <c r="T1580" i="2"/>
  <c r="U1580" i="2"/>
  <c r="W1580" i="2"/>
  <c r="X1580" i="2"/>
  <c r="Y1580" i="2"/>
  <c r="AC1581" i="2"/>
  <c r="Q1581" i="2"/>
  <c r="R1581" i="2"/>
  <c r="S1581" i="2"/>
  <c r="T1581" i="2"/>
  <c r="U1581" i="2"/>
  <c r="W1581" i="2"/>
  <c r="X1581" i="2"/>
  <c r="Y1581" i="2"/>
  <c r="AC1582" i="2"/>
  <c r="Q1582" i="2"/>
  <c r="R1582" i="2"/>
  <c r="S1582" i="2"/>
  <c r="T1582" i="2"/>
  <c r="U1582" i="2"/>
  <c r="W1582" i="2"/>
  <c r="X1582" i="2"/>
  <c r="Y1582" i="2"/>
  <c r="AC1583" i="2"/>
  <c r="Q1583" i="2"/>
  <c r="R1583" i="2"/>
  <c r="S1583" i="2"/>
  <c r="T1583" i="2"/>
  <c r="U1583" i="2"/>
  <c r="W1583" i="2"/>
  <c r="X1583" i="2"/>
  <c r="Y1583" i="2"/>
  <c r="AC1584" i="2"/>
  <c r="Q1584" i="2"/>
  <c r="R1584" i="2"/>
  <c r="S1584" i="2"/>
  <c r="T1584" i="2"/>
  <c r="U1584" i="2"/>
  <c r="W1584" i="2"/>
  <c r="X1584" i="2"/>
  <c r="Y1584" i="2"/>
  <c r="AC1585" i="2"/>
  <c r="Q1585" i="2"/>
  <c r="R1585" i="2"/>
  <c r="S1585" i="2"/>
  <c r="T1585" i="2"/>
  <c r="U1585" i="2"/>
  <c r="W1585" i="2"/>
  <c r="X1585" i="2"/>
  <c r="Y1585" i="2"/>
  <c r="AC1586" i="2"/>
  <c r="Q1586" i="2"/>
  <c r="R1586" i="2"/>
  <c r="S1586" i="2"/>
  <c r="T1586" i="2"/>
  <c r="U1586" i="2"/>
  <c r="W1586" i="2"/>
  <c r="X1586" i="2"/>
  <c r="Y1586" i="2"/>
  <c r="AC1587" i="2"/>
  <c r="Q1587" i="2"/>
  <c r="R1587" i="2"/>
  <c r="S1587" i="2"/>
  <c r="T1587" i="2"/>
  <c r="U1587" i="2"/>
  <c r="W1587" i="2"/>
  <c r="X1587" i="2"/>
  <c r="Y1587" i="2"/>
  <c r="AC1588" i="2"/>
  <c r="Q1588" i="2"/>
  <c r="R1588" i="2"/>
  <c r="S1588" i="2"/>
  <c r="T1588" i="2"/>
  <c r="U1588" i="2"/>
  <c r="W1588" i="2"/>
  <c r="X1588" i="2"/>
  <c r="Y1588" i="2"/>
  <c r="AC1589" i="2"/>
  <c r="Q1589" i="2"/>
  <c r="R1589" i="2"/>
  <c r="S1589" i="2"/>
  <c r="T1589" i="2"/>
  <c r="U1589" i="2"/>
  <c r="W1589" i="2"/>
  <c r="X1589" i="2"/>
  <c r="Y1589" i="2"/>
  <c r="AC1590" i="2"/>
  <c r="Q1590" i="2"/>
  <c r="R1590" i="2"/>
  <c r="S1590" i="2"/>
  <c r="T1590" i="2"/>
  <c r="U1590" i="2"/>
  <c r="W1590" i="2"/>
  <c r="X1590" i="2"/>
  <c r="Y1590" i="2"/>
  <c r="AC1591" i="2"/>
  <c r="Q1591" i="2"/>
  <c r="R1591" i="2"/>
  <c r="S1591" i="2"/>
  <c r="T1591" i="2"/>
  <c r="U1591" i="2"/>
  <c r="W1591" i="2"/>
  <c r="X1591" i="2"/>
  <c r="Y1591" i="2"/>
  <c r="AC1592" i="2"/>
  <c r="Q1592" i="2"/>
  <c r="R1592" i="2"/>
  <c r="S1592" i="2"/>
  <c r="T1592" i="2"/>
  <c r="U1592" i="2"/>
  <c r="W1592" i="2"/>
  <c r="X1592" i="2"/>
  <c r="Y1592" i="2"/>
  <c r="AC1593" i="2"/>
  <c r="Q1593" i="2"/>
  <c r="R1593" i="2"/>
  <c r="S1593" i="2"/>
  <c r="T1593" i="2"/>
  <c r="U1593" i="2"/>
  <c r="W1593" i="2"/>
  <c r="X1593" i="2"/>
  <c r="Y1593" i="2"/>
  <c r="AC1594" i="2"/>
  <c r="Q1594" i="2"/>
  <c r="R1594" i="2"/>
  <c r="S1594" i="2"/>
  <c r="T1594" i="2"/>
  <c r="U1594" i="2"/>
  <c r="W1594" i="2"/>
  <c r="X1594" i="2"/>
  <c r="Y1594" i="2"/>
  <c r="AC1595" i="2"/>
  <c r="Q1595" i="2"/>
  <c r="R1595" i="2"/>
  <c r="S1595" i="2"/>
  <c r="T1595" i="2"/>
  <c r="U1595" i="2"/>
  <c r="W1595" i="2"/>
  <c r="X1595" i="2"/>
  <c r="Y1595" i="2"/>
  <c r="AC1596" i="2"/>
  <c r="Q1596" i="2"/>
  <c r="R1596" i="2"/>
  <c r="S1596" i="2"/>
  <c r="T1596" i="2"/>
  <c r="U1596" i="2"/>
  <c r="W1596" i="2"/>
  <c r="X1596" i="2"/>
  <c r="Y1596" i="2"/>
  <c r="AC1597" i="2"/>
  <c r="Q1597" i="2"/>
  <c r="R1597" i="2"/>
  <c r="S1597" i="2"/>
  <c r="T1597" i="2"/>
  <c r="U1597" i="2"/>
  <c r="W1597" i="2"/>
  <c r="X1597" i="2"/>
  <c r="Y1597" i="2"/>
  <c r="AC1598" i="2"/>
  <c r="Q1598" i="2"/>
  <c r="R1598" i="2"/>
  <c r="S1598" i="2"/>
  <c r="T1598" i="2"/>
  <c r="U1598" i="2"/>
  <c r="W1598" i="2"/>
  <c r="X1598" i="2"/>
  <c r="Y1598" i="2"/>
  <c r="AC1599" i="2"/>
  <c r="Q1599" i="2"/>
  <c r="R1599" i="2"/>
  <c r="S1599" i="2"/>
  <c r="T1599" i="2"/>
  <c r="U1599" i="2"/>
  <c r="W1599" i="2"/>
  <c r="X1599" i="2"/>
  <c r="Y1599" i="2"/>
  <c r="AC1600" i="2"/>
  <c r="Q1600" i="2"/>
  <c r="R1600" i="2"/>
  <c r="S1600" i="2"/>
  <c r="T1600" i="2"/>
  <c r="U1600" i="2"/>
  <c r="W1600" i="2"/>
  <c r="X1600" i="2"/>
  <c r="Y1600" i="2"/>
  <c r="AC1601" i="2"/>
  <c r="Q1601" i="2"/>
  <c r="R1601" i="2"/>
  <c r="S1601" i="2"/>
  <c r="T1601" i="2"/>
  <c r="U1601" i="2"/>
  <c r="W1601" i="2"/>
  <c r="X1601" i="2"/>
  <c r="Y1601" i="2"/>
  <c r="AC1602" i="2"/>
  <c r="Q1602" i="2"/>
  <c r="R1602" i="2"/>
  <c r="S1602" i="2"/>
  <c r="T1602" i="2"/>
  <c r="U1602" i="2"/>
  <c r="W1602" i="2"/>
  <c r="X1602" i="2"/>
  <c r="Y1602" i="2"/>
  <c r="AC1603" i="2"/>
  <c r="Q1603" i="2"/>
  <c r="R1603" i="2"/>
  <c r="S1603" i="2"/>
  <c r="T1603" i="2"/>
  <c r="U1603" i="2"/>
  <c r="W1603" i="2"/>
  <c r="X1603" i="2"/>
  <c r="Y1603" i="2"/>
  <c r="AC1604" i="2"/>
  <c r="Q1604" i="2"/>
  <c r="R1604" i="2"/>
  <c r="S1604" i="2"/>
  <c r="T1604" i="2"/>
  <c r="U1604" i="2"/>
  <c r="W1604" i="2"/>
  <c r="X1604" i="2"/>
  <c r="Y1604" i="2"/>
  <c r="AC1605" i="2"/>
  <c r="Q1605" i="2"/>
  <c r="R1605" i="2"/>
  <c r="S1605" i="2"/>
  <c r="T1605" i="2"/>
  <c r="U1605" i="2"/>
  <c r="W1605" i="2"/>
  <c r="X1605" i="2"/>
  <c r="Y1605" i="2"/>
  <c r="AC1606" i="2"/>
  <c r="Q1606" i="2"/>
  <c r="R1606" i="2"/>
  <c r="S1606" i="2"/>
  <c r="T1606" i="2"/>
  <c r="U1606" i="2"/>
  <c r="W1606" i="2"/>
  <c r="X1606" i="2"/>
  <c r="Y1606" i="2"/>
  <c r="AC1607" i="2"/>
  <c r="Q1607" i="2"/>
  <c r="R1607" i="2"/>
  <c r="S1607" i="2"/>
  <c r="T1607" i="2"/>
  <c r="U1607" i="2"/>
  <c r="W1607" i="2"/>
  <c r="X1607" i="2"/>
  <c r="Y1607" i="2"/>
  <c r="AC1608" i="2"/>
  <c r="Q1608" i="2"/>
  <c r="R1608" i="2"/>
  <c r="S1608" i="2"/>
  <c r="T1608" i="2"/>
  <c r="U1608" i="2"/>
  <c r="W1608" i="2"/>
  <c r="X1608" i="2"/>
  <c r="Y1608" i="2"/>
  <c r="AC1609" i="2"/>
  <c r="Q1609" i="2"/>
  <c r="R1609" i="2"/>
  <c r="S1609" i="2"/>
  <c r="T1609" i="2"/>
  <c r="U1609" i="2"/>
  <c r="W1609" i="2"/>
  <c r="X1609" i="2"/>
  <c r="Y1609" i="2"/>
  <c r="AC1610" i="2"/>
  <c r="Q1610" i="2"/>
  <c r="R1610" i="2"/>
  <c r="S1610" i="2"/>
  <c r="T1610" i="2"/>
  <c r="U1610" i="2"/>
  <c r="W1610" i="2"/>
  <c r="X1610" i="2"/>
  <c r="Y1610" i="2"/>
  <c r="AC1611" i="2"/>
  <c r="Q1611" i="2"/>
  <c r="R1611" i="2"/>
  <c r="S1611" i="2"/>
  <c r="T1611" i="2"/>
  <c r="U1611" i="2"/>
  <c r="W1611" i="2"/>
  <c r="X1611" i="2"/>
  <c r="Y1611" i="2"/>
  <c r="AC1612" i="2"/>
  <c r="Q1612" i="2"/>
  <c r="R1612" i="2"/>
  <c r="S1612" i="2"/>
  <c r="T1612" i="2"/>
  <c r="U1612" i="2"/>
  <c r="W1612" i="2"/>
  <c r="X1612" i="2"/>
  <c r="Y1612" i="2"/>
  <c r="AC1613" i="2"/>
  <c r="Q1613" i="2"/>
  <c r="R1613" i="2"/>
  <c r="S1613" i="2"/>
  <c r="T1613" i="2"/>
  <c r="U1613" i="2"/>
  <c r="W1613" i="2"/>
  <c r="X1613" i="2"/>
  <c r="Y1613" i="2"/>
  <c r="AC1614" i="2"/>
  <c r="Q1614" i="2"/>
  <c r="R1614" i="2"/>
  <c r="S1614" i="2"/>
  <c r="T1614" i="2"/>
  <c r="U1614" i="2"/>
  <c r="W1614" i="2"/>
  <c r="X1614" i="2"/>
  <c r="Y1614" i="2"/>
  <c r="AC1615" i="2"/>
  <c r="Q1615" i="2"/>
  <c r="R1615" i="2"/>
  <c r="S1615" i="2"/>
  <c r="T1615" i="2"/>
  <c r="U1615" i="2"/>
  <c r="W1615" i="2"/>
  <c r="X1615" i="2"/>
  <c r="Y1615" i="2"/>
  <c r="AC1616" i="2"/>
  <c r="Q1616" i="2"/>
  <c r="R1616" i="2"/>
  <c r="S1616" i="2"/>
  <c r="T1616" i="2"/>
  <c r="U1616" i="2"/>
  <c r="W1616" i="2"/>
  <c r="X1616" i="2"/>
  <c r="Y1616" i="2"/>
  <c r="AC1617" i="2"/>
  <c r="Q1617" i="2"/>
  <c r="R1617" i="2"/>
  <c r="S1617" i="2"/>
  <c r="T1617" i="2"/>
  <c r="U1617" i="2"/>
  <c r="W1617" i="2"/>
  <c r="X1617" i="2"/>
  <c r="Y1617" i="2"/>
  <c r="AC1618" i="2"/>
  <c r="Q1618" i="2"/>
  <c r="R1618" i="2"/>
  <c r="S1618" i="2"/>
  <c r="T1618" i="2"/>
  <c r="U1618" i="2"/>
  <c r="W1618" i="2"/>
  <c r="X1618" i="2"/>
  <c r="Y1618" i="2"/>
  <c r="AC1619" i="2"/>
  <c r="Q1619" i="2"/>
  <c r="R1619" i="2"/>
  <c r="S1619" i="2"/>
  <c r="T1619" i="2"/>
  <c r="U1619" i="2"/>
  <c r="W1619" i="2"/>
  <c r="X1619" i="2"/>
  <c r="Y1619" i="2"/>
  <c r="AC1620" i="2"/>
  <c r="Q1620" i="2"/>
  <c r="R1620" i="2"/>
  <c r="S1620" i="2"/>
  <c r="T1620" i="2"/>
  <c r="U1620" i="2"/>
  <c r="W1620" i="2"/>
  <c r="X1620" i="2"/>
  <c r="Y1620" i="2"/>
  <c r="AC1621" i="2"/>
  <c r="Q1621" i="2"/>
  <c r="R1621" i="2"/>
  <c r="S1621" i="2"/>
  <c r="T1621" i="2"/>
  <c r="U1621" i="2"/>
  <c r="W1621" i="2"/>
  <c r="X1621" i="2"/>
  <c r="Y1621" i="2"/>
  <c r="AC1622" i="2"/>
  <c r="Q1622" i="2"/>
  <c r="R1622" i="2"/>
  <c r="S1622" i="2"/>
  <c r="T1622" i="2"/>
  <c r="U1622" i="2"/>
  <c r="W1622" i="2"/>
  <c r="X1622" i="2"/>
  <c r="Y1622" i="2"/>
  <c r="AC1623" i="2"/>
  <c r="Q1623" i="2"/>
  <c r="R1623" i="2"/>
  <c r="S1623" i="2"/>
  <c r="T1623" i="2"/>
  <c r="U1623" i="2"/>
  <c r="W1623" i="2"/>
  <c r="X1623" i="2"/>
  <c r="Y1623" i="2"/>
  <c r="AC1624" i="2"/>
  <c r="Q1624" i="2"/>
  <c r="R1624" i="2"/>
  <c r="S1624" i="2"/>
  <c r="T1624" i="2"/>
  <c r="U1624" i="2"/>
  <c r="W1624" i="2"/>
  <c r="X1624" i="2"/>
  <c r="Y1624" i="2"/>
  <c r="AC1625" i="2"/>
  <c r="Q1625" i="2"/>
  <c r="R1625" i="2"/>
  <c r="S1625" i="2"/>
  <c r="T1625" i="2"/>
  <c r="U1625" i="2"/>
  <c r="W1625" i="2"/>
  <c r="X1625" i="2"/>
  <c r="Y1625" i="2"/>
  <c r="AC1626" i="2"/>
  <c r="Q1626" i="2"/>
  <c r="R1626" i="2"/>
  <c r="S1626" i="2"/>
  <c r="T1626" i="2"/>
  <c r="U1626" i="2"/>
  <c r="W1626" i="2"/>
  <c r="X1626" i="2"/>
  <c r="Y1626" i="2"/>
  <c r="AC1627" i="2"/>
  <c r="Q1627" i="2"/>
  <c r="R1627" i="2"/>
  <c r="S1627" i="2"/>
  <c r="T1627" i="2"/>
  <c r="U1627" i="2"/>
  <c r="W1627" i="2"/>
  <c r="X1627" i="2"/>
  <c r="Y1627" i="2"/>
  <c r="AC1628" i="2"/>
  <c r="Q1628" i="2"/>
  <c r="R1628" i="2"/>
  <c r="S1628" i="2"/>
  <c r="T1628" i="2"/>
  <c r="U1628" i="2"/>
  <c r="W1628" i="2"/>
  <c r="X1628" i="2"/>
  <c r="Y1628" i="2"/>
  <c r="AC1629" i="2"/>
  <c r="Q1629" i="2"/>
  <c r="R1629" i="2"/>
  <c r="S1629" i="2"/>
  <c r="T1629" i="2"/>
  <c r="U1629" i="2"/>
  <c r="W1629" i="2"/>
  <c r="X1629" i="2"/>
  <c r="Y1629" i="2"/>
  <c r="AC1630" i="2"/>
  <c r="Q1630" i="2"/>
  <c r="R1630" i="2"/>
  <c r="S1630" i="2"/>
  <c r="T1630" i="2"/>
  <c r="U1630" i="2"/>
  <c r="W1630" i="2"/>
  <c r="X1630" i="2"/>
  <c r="Y1630" i="2"/>
  <c r="AC1631" i="2"/>
  <c r="Q1631" i="2"/>
  <c r="R1631" i="2"/>
  <c r="S1631" i="2"/>
  <c r="T1631" i="2"/>
  <c r="U1631" i="2"/>
  <c r="W1631" i="2"/>
  <c r="X1631" i="2"/>
  <c r="Y1631" i="2"/>
  <c r="AC1632" i="2"/>
  <c r="Q1632" i="2"/>
  <c r="R1632" i="2"/>
  <c r="S1632" i="2"/>
  <c r="T1632" i="2"/>
  <c r="U1632" i="2"/>
  <c r="W1632" i="2"/>
  <c r="X1632" i="2"/>
  <c r="Y1632" i="2"/>
  <c r="AC1633" i="2"/>
  <c r="Q1633" i="2"/>
  <c r="R1633" i="2"/>
  <c r="S1633" i="2"/>
  <c r="T1633" i="2"/>
  <c r="U1633" i="2"/>
  <c r="W1633" i="2"/>
  <c r="X1633" i="2"/>
  <c r="Y1633" i="2"/>
  <c r="AC1634" i="2"/>
  <c r="Q1634" i="2"/>
  <c r="R1634" i="2"/>
  <c r="S1634" i="2"/>
  <c r="T1634" i="2"/>
  <c r="U1634" i="2"/>
  <c r="W1634" i="2"/>
  <c r="X1634" i="2"/>
  <c r="Y1634" i="2"/>
  <c r="AC1635" i="2"/>
  <c r="Q1635" i="2"/>
  <c r="R1635" i="2"/>
  <c r="S1635" i="2"/>
  <c r="T1635" i="2"/>
  <c r="U1635" i="2"/>
  <c r="W1635" i="2"/>
  <c r="X1635" i="2"/>
  <c r="Y1635" i="2"/>
  <c r="AC1636" i="2"/>
  <c r="Q1636" i="2"/>
  <c r="R1636" i="2"/>
  <c r="S1636" i="2"/>
  <c r="T1636" i="2"/>
  <c r="U1636" i="2"/>
  <c r="W1636" i="2"/>
  <c r="X1636" i="2"/>
  <c r="Y1636" i="2"/>
  <c r="AC1637" i="2"/>
  <c r="Q1637" i="2"/>
  <c r="R1637" i="2"/>
  <c r="S1637" i="2"/>
  <c r="T1637" i="2"/>
  <c r="U1637" i="2"/>
  <c r="W1637" i="2"/>
  <c r="X1637" i="2"/>
  <c r="Y1637" i="2"/>
  <c r="AC1638" i="2"/>
  <c r="Q1638" i="2"/>
  <c r="R1638" i="2"/>
  <c r="S1638" i="2"/>
  <c r="T1638" i="2"/>
  <c r="U1638" i="2"/>
  <c r="W1638" i="2"/>
  <c r="X1638" i="2"/>
  <c r="Y1638" i="2"/>
  <c r="AC1639" i="2"/>
  <c r="Q1639" i="2"/>
  <c r="R1639" i="2"/>
  <c r="S1639" i="2"/>
  <c r="T1639" i="2"/>
  <c r="U1639" i="2"/>
  <c r="W1639" i="2"/>
  <c r="X1639" i="2"/>
  <c r="Y1639" i="2"/>
  <c r="AC1640" i="2"/>
  <c r="Q1640" i="2"/>
  <c r="R1640" i="2"/>
  <c r="S1640" i="2"/>
  <c r="T1640" i="2"/>
  <c r="U1640" i="2"/>
  <c r="W1640" i="2"/>
  <c r="X1640" i="2"/>
  <c r="Y1640" i="2"/>
  <c r="AC1641" i="2"/>
  <c r="Q1641" i="2"/>
  <c r="R1641" i="2"/>
  <c r="S1641" i="2"/>
  <c r="T1641" i="2"/>
  <c r="U1641" i="2"/>
  <c r="W1641" i="2"/>
  <c r="X1641" i="2"/>
  <c r="Y1641" i="2"/>
  <c r="AC1642" i="2"/>
  <c r="Q1642" i="2"/>
  <c r="R1642" i="2"/>
  <c r="S1642" i="2"/>
  <c r="T1642" i="2"/>
  <c r="U1642" i="2"/>
  <c r="W1642" i="2"/>
  <c r="X1642" i="2"/>
  <c r="Y1642" i="2"/>
  <c r="AC1643" i="2"/>
  <c r="Q1643" i="2"/>
  <c r="R1643" i="2"/>
  <c r="S1643" i="2"/>
  <c r="T1643" i="2"/>
  <c r="U1643" i="2"/>
  <c r="W1643" i="2"/>
  <c r="X1643" i="2"/>
  <c r="Y1643" i="2"/>
  <c r="AC1644" i="2"/>
  <c r="Q1644" i="2"/>
  <c r="R1644" i="2"/>
  <c r="S1644" i="2"/>
  <c r="T1644" i="2"/>
  <c r="U1644" i="2"/>
  <c r="W1644" i="2"/>
  <c r="X1644" i="2"/>
  <c r="Y1644" i="2"/>
  <c r="AC1645" i="2"/>
  <c r="Q1645" i="2"/>
  <c r="R1645" i="2"/>
  <c r="S1645" i="2"/>
  <c r="T1645" i="2"/>
  <c r="U1645" i="2"/>
  <c r="W1645" i="2"/>
  <c r="X1645" i="2"/>
  <c r="Y1645" i="2"/>
  <c r="AC1646" i="2"/>
  <c r="Q1646" i="2"/>
  <c r="R1646" i="2"/>
  <c r="S1646" i="2"/>
  <c r="T1646" i="2"/>
  <c r="U1646" i="2"/>
  <c r="W1646" i="2"/>
  <c r="X1646" i="2"/>
  <c r="Y1646" i="2"/>
  <c r="AC1647" i="2"/>
  <c r="Q1647" i="2"/>
  <c r="R1647" i="2"/>
  <c r="S1647" i="2"/>
  <c r="T1647" i="2"/>
  <c r="U1647" i="2"/>
  <c r="W1647" i="2"/>
  <c r="X1647" i="2"/>
  <c r="Y1647" i="2"/>
  <c r="AC1648" i="2"/>
  <c r="Q1648" i="2"/>
  <c r="R1648" i="2"/>
  <c r="S1648" i="2"/>
  <c r="T1648" i="2"/>
  <c r="U1648" i="2"/>
  <c r="W1648" i="2"/>
  <c r="X1648" i="2"/>
  <c r="Y1648" i="2"/>
  <c r="AC1649" i="2"/>
  <c r="Q1649" i="2"/>
  <c r="R1649" i="2"/>
  <c r="S1649" i="2"/>
  <c r="T1649" i="2"/>
  <c r="U1649" i="2"/>
  <c r="W1649" i="2"/>
  <c r="X1649" i="2"/>
  <c r="Y1649" i="2"/>
  <c r="AC1650" i="2"/>
  <c r="Q1650" i="2"/>
  <c r="R1650" i="2"/>
  <c r="S1650" i="2"/>
  <c r="T1650" i="2"/>
  <c r="U1650" i="2"/>
  <c r="W1650" i="2"/>
  <c r="X1650" i="2"/>
  <c r="Y1650" i="2"/>
  <c r="AC1651" i="2"/>
  <c r="Q1651" i="2"/>
  <c r="R1651" i="2"/>
  <c r="S1651" i="2"/>
  <c r="T1651" i="2"/>
  <c r="U1651" i="2"/>
  <c r="W1651" i="2"/>
  <c r="X1651" i="2"/>
  <c r="Y1651" i="2"/>
  <c r="AC1652" i="2"/>
  <c r="Q1652" i="2"/>
  <c r="R1652" i="2"/>
  <c r="S1652" i="2"/>
  <c r="T1652" i="2"/>
  <c r="U1652" i="2"/>
  <c r="W1652" i="2"/>
  <c r="X1652" i="2"/>
  <c r="Y1652" i="2"/>
  <c r="AC1653" i="2"/>
  <c r="Q1653" i="2"/>
  <c r="R1653" i="2"/>
  <c r="S1653" i="2"/>
  <c r="T1653" i="2"/>
  <c r="U1653" i="2"/>
  <c r="W1653" i="2"/>
  <c r="X1653" i="2"/>
  <c r="Y1653" i="2"/>
  <c r="AC1654" i="2"/>
  <c r="Q1654" i="2"/>
  <c r="R1654" i="2"/>
  <c r="S1654" i="2"/>
  <c r="T1654" i="2"/>
  <c r="U1654" i="2"/>
  <c r="W1654" i="2"/>
  <c r="X1654" i="2"/>
  <c r="Y1654" i="2"/>
  <c r="AC1655" i="2"/>
  <c r="Q1655" i="2"/>
  <c r="R1655" i="2"/>
  <c r="S1655" i="2"/>
  <c r="T1655" i="2"/>
  <c r="U1655" i="2"/>
  <c r="W1655" i="2"/>
  <c r="X1655" i="2"/>
  <c r="Y1655" i="2"/>
  <c r="AC1656" i="2"/>
  <c r="Q1656" i="2"/>
  <c r="R1656" i="2"/>
  <c r="S1656" i="2"/>
  <c r="T1656" i="2"/>
  <c r="U1656" i="2"/>
  <c r="W1656" i="2"/>
  <c r="X1656" i="2"/>
  <c r="Y1656" i="2"/>
  <c r="AC1657" i="2"/>
  <c r="Q1657" i="2"/>
  <c r="R1657" i="2"/>
  <c r="S1657" i="2"/>
  <c r="T1657" i="2"/>
  <c r="U1657" i="2"/>
  <c r="W1657" i="2"/>
  <c r="X1657" i="2"/>
  <c r="Y1657" i="2"/>
  <c r="AC1658" i="2"/>
  <c r="Q1658" i="2"/>
  <c r="R1658" i="2"/>
  <c r="S1658" i="2"/>
  <c r="T1658" i="2"/>
  <c r="U1658" i="2"/>
  <c r="W1658" i="2"/>
  <c r="X1658" i="2"/>
  <c r="Y1658" i="2"/>
  <c r="AC1659" i="2"/>
  <c r="Q1659" i="2"/>
  <c r="R1659" i="2"/>
  <c r="S1659" i="2"/>
  <c r="T1659" i="2"/>
  <c r="U1659" i="2"/>
  <c r="W1659" i="2"/>
  <c r="X1659" i="2"/>
  <c r="Y1659" i="2"/>
  <c r="AC1660" i="2"/>
  <c r="Q1660" i="2"/>
  <c r="R1660" i="2"/>
  <c r="S1660" i="2"/>
  <c r="T1660" i="2"/>
  <c r="U1660" i="2"/>
  <c r="W1660" i="2"/>
  <c r="X1660" i="2"/>
  <c r="Y1660" i="2"/>
  <c r="AC1661" i="2"/>
  <c r="Q1661" i="2"/>
  <c r="R1661" i="2"/>
  <c r="S1661" i="2"/>
  <c r="T1661" i="2"/>
  <c r="U1661" i="2"/>
  <c r="W1661" i="2"/>
  <c r="X1661" i="2"/>
  <c r="Y1661" i="2"/>
  <c r="AC1662" i="2"/>
  <c r="Q1662" i="2"/>
  <c r="R1662" i="2"/>
  <c r="S1662" i="2"/>
  <c r="T1662" i="2"/>
  <c r="U1662" i="2"/>
  <c r="W1662" i="2"/>
  <c r="X1662" i="2"/>
  <c r="Y1662" i="2"/>
  <c r="AC1663" i="2"/>
  <c r="Q1663" i="2"/>
  <c r="R1663" i="2"/>
  <c r="S1663" i="2"/>
  <c r="T1663" i="2"/>
  <c r="U1663" i="2"/>
  <c r="W1663" i="2"/>
  <c r="X1663" i="2"/>
  <c r="Y1663" i="2"/>
  <c r="AC1664" i="2"/>
  <c r="Q1664" i="2"/>
  <c r="R1664" i="2"/>
  <c r="S1664" i="2"/>
  <c r="T1664" i="2"/>
  <c r="U1664" i="2"/>
  <c r="W1664" i="2"/>
  <c r="X1664" i="2"/>
  <c r="Y1664" i="2"/>
  <c r="AC1665" i="2"/>
  <c r="Q1665" i="2"/>
  <c r="R1665" i="2"/>
  <c r="S1665" i="2"/>
  <c r="T1665" i="2"/>
  <c r="U1665" i="2"/>
  <c r="W1665" i="2"/>
  <c r="X1665" i="2"/>
  <c r="Y1665" i="2"/>
  <c r="AC1666" i="2"/>
  <c r="Q1666" i="2"/>
  <c r="R1666" i="2"/>
  <c r="S1666" i="2"/>
  <c r="T1666" i="2"/>
  <c r="U1666" i="2"/>
  <c r="W1666" i="2"/>
  <c r="X1666" i="2"/>
  <c r="Y1666" i="2"/>
  <c r="AC1667" i="2"/>
  <c r="Q1667" i="2"/>
  <c r="R1667" i="2"/>
  <c r="S1667" i="2"/>
  <c r="T1667" i="2"/>
  <c r="U1667" i="2"/>
  <c r="W1667" i="2"/>
  <c r="X1667" i="2"/>
  <c r="Y1667" i="2"/>
  <c r="AC1668" i="2"/>
  <c r="Q1668" i="2"/>
  <c r="R1668" i="2"/>
  <c r="S1668" i="2"/>
  <c r="T1668" i="2"/>
  <c r="U1668" i="2"/>
  <c r="W1668" i="2"/>
  <c r="X1668" i="2"/>
  <c r="Y1668" i="2"/>
  <c r="AC1669" i="2"/>
  <c r="Q1669" i="2"/>
  <c r="R1669" i="2"/>
  <c r="S1669" i="2"/>
  <c r="T1669" i="2"/>
  <c r="U1669" i="2"/>
  <c r="W1669" i="2"/>
  <c r="X1669" i="2"/>
  <c r="Y1669" i="2"/>
  <c r="AC1670" i="2"/>
  <c r="Q1670" i="2"/>
  <c r="R1670" i="2"/>
  <c r="S1670" i="2"/>
  <c r="T1670" i="2"/>
  <c r="U1670" i="2"/>
  <c r="W1670" i="2"/>
  <c r="X1670" i="2"/>
  <c r="Y1670" i="2"/>
  <c r="AC1671" i="2"/>
  <c r="Q1671" i="2"/>
  <c r="R1671" i="2"/>
  <c r="S1671" i="2"/>
  <c r="T1671" i="2"/>
  <c r="U1671" i="2"/>
  <c r="W1671" i="2"/>
  <c r="X1671" i="2"/>
  <c r="Y1671" i="2"/>
  <c r="AC1672" i="2"/>
  <c r="Q1672" i="2"/>
  <c r="R1672" i="2"/>
  <c r="S1672" i="2"/>
  <c r="T1672" i="2"/>
  <c r="U1672" i="2"/>
  <c r="W1672" i="2"/>
  <c r="X1672" i="2"/>
  <c r="Y1672" i="2"/>
  <c r="AC1673" i="2"/>
  <c r="Q1673" i="2"/>
  <c r="R1673" i="2"/>
  <c r="S1673" i="2"/>
  <c r="T1673" i="2"/>
  <c r="U1673" i="2"/>
  <c r="W1673" i="2"/>
  <c r="X1673" i="2"/>
  <c r="Y1673" i="2"/>
  <c r="AC1674" i="2"/>
  <c r="Q1674" i="2"/>
  <c r="R1674" i="2"/>
  <c r="S1674" i="2"/>
  <c r="T1674" i="2"/>
  <c r="U1674" i="2"/>
  <c r="W1674" i="2"/>
  <c r="X1674" i="2"/>
  <c r="Y1674" i="2"/>
  <c r="AC1675" i="2"/>
  <c r="Q1675" i="2"/>
  <c r="R1675" i="2"/>
  <c r="S1675" i="2"/>
  <c r="T1675" i="2"/>
  <c r="U1675" i="2"/>
  <c r="W1675" i="2"/>
  <c r="X1675" i="2"/>
  <c r="Y1675" i="2"/>
  <c r="AC1676" i="2"/>
  <c r="Q1676" i="2"/>
  <c r="R1676" i="2"/>
  <c r="S1676" i="2"/>
  <c r="T1676" i="2"/>
  <c r="U1676" i="2"/>
  <c r="W1676" i="2"/>
  <c r="X1676" i="2"/>
  <c r="Y1676" i="2"/>
  <c r="AC1677" i="2"/>
  <c r="Q1677" i="2"/>
  <c r="R1677" i="2"/>
  <c r="S1677" i="2"/>
  <c r="T1677" i="2"/>
  <c r="U1677" i="2"/>
  <c r="W1677" i="2"/>
  <c r="X1677" i="2"/>
  <c r="Y1677" i="2"/>
  <c r="AC1678" i="2"/>
  <c r="Q1678" i="2"/>
  <c r="R1678" i="2"/>
  <c r="S1678" i="2"/>
  <c r="T1678" i="2"/>
  <c r="U1678" i="2"/>
  <c r="W1678" i="2"/>
  <c r="X1678" i="2"/>
  <c r="Y1678" i="2"/>
  <c r="AC1679" i="2"/>
  <c r="Q1679" i="2"/>
  <c r="R1679" i="2"/>
  <c r="S1679" i="2"/>
  <c r="T1679" i="2"/>
  <c r="U1679" i="2"/>
  <c r="W1679" i="2"/>
  <c r="X1679" i="2"/>
  <c r="Y1679" i="2"/>
  <c r="AC1680" i="2"/>
  <c r="Q1680" i="2"/>
  <c r="R1680" i="2"/>
  <c r="S1680" i="2"/>
  <c r="T1680" i="2"/>
  <c r="U1680" i="2"/>
  <c r="W1680" i="2"/>
  <c r="X1680" i="2"/>
  <c r="Y1680" i="2"/>
  <c r="AC1681" i="2"/>
  <c r="Q1681" i="2"/>
  <c r="R1681" i="2"/>
  <c r="S1681" i="2"/>
  <c r="T1681" i="2"/>
  <c r="U1681" i="2"/>
  <c r="W1681" i="2"/>
  <c r="X1681" i="2"/>
  <c r="Y1681" i="2"/>
  <c r="AC1682" i="2"/>
  <c r="Q1682" i="2"/>
  <c r="R1682" i="2"/>
  <c r="S1682" i="2"/>
  <c r="T1682" i="2"/>
  <c r="U1682" i="2"/>
  <c r="W1682" i="2"/>
  <c r="X1682" i="2"/>
  <c r="Y1682" i="2"/>
  <c r="AC1683" i="2"/>
  <c r="Q1683" i="2"/>
  <c r="R1683" i="2"/>
  <c r="S1683" i="2"/>
  <c r="T1683" i="2"/>
  <c r="U1683" i="2"/>
  <c r="W1683" i="2"/>
  <c r="X1683" i="2"/>
  <c r="Y1683" i="2"/>
  <c r="AC1684" i="2"/>
  <c r="Q1684" i="2"/>
  <c r="R1684" i="2"/>
  <c r="S1684" i="2"/>
  <c r="T1684" i="2"/>
  <c r="U1684" i="2"/>
  <c r="W1684" i="2"/>
  <c r="X1684" i="2"/>
  <c r="Y1684" i="2"/>
  <c r="AC1685" i="2"/>
  <c r="Q1685" i="2"/>
  <c r="R1685" i="2"/>
  <c r="S1685" i="2"/>
  <c r="T1685" i="2"/>
  <c r="U1685" i="2"/>
  <c r="W1685" i="2"/>
  <c r="X1685" i="2"/>
  <c r="Y1685" i="2"/>
  <c r="AC1686" i="2"/>
  <c r="Q1686" i="2"/>
  <c r="R1686" i="2"/>
  <c r="S1686" i="2"/>
  <c r="T1686" i="2"/>
  <c r="U1686" i="2"/>
  <c r="W1686" i="2"/>
  <c r="X1686" i="2"/>
  <c r="Y1686" i="2"/>
  <c r="AC1687" i="2"/>
  <c r="Q1687" i="2"/>
  <c r="R1687" i="2"/>
  <c r="S1687" i="2"/>
  <c r="T1687" i="2"/>
  <c r="U1687" i="2"/>
  <c r="W1687" i="2"/>
  <c r="X1687" i="2"/>
  <c r="Y1687" i="2"/>
  <c r="AC1688" i="2"/>
  <c r="Q1688" i="2"/>
  <c r="R1688" i="2"/>
  <c r="S1688" i="2"/>
  <c r="T1688" i="2"/>
  <c r="U1688" i="2"/>
  <c r="W1688" i="2"/>
  <c r="X1688" i="2"/>
  <c r="Y1688" i="2"/>
  <c r="AC1689" i="2"/>
  <c r="Q1689" i="2"/>
  <c r="R1689" i="2"/>
  <c r="S1689" i="2"/>
  <c r="T1689" i="2"/>
  <c r="U1689" i="2"/>
  <c r="W1689" i="2"/>
  <c r="X1689" i="2"/>
  <c r="Y1689" i="2"/>
  <c r="AC1690" i="2"/>
  <c r="Q1690" i="2"/>
  <c r="R1690" i="2"/>
  <c r="S1690" i="2"/>
  <c r="T1690" i="2"/>
  <c r="U1690" i="2"/>
  <c r="W1690" i="2"/>
  <c r="X1690" i="2"/>
  <c r="Y1690" i="2"/>
  <c r="AC1691" i="2"/>
  <c r="Q1691" i="2"/>
  <c r="R1691" i="2"/>
  <c r="S1691" i="2"/>
  <c r="T1691" i="2"/>
  <c r="U1691" i="2"/>
  <c r="W1691" i="2"/>
  <c r="X1691" i="2"/>
  <c r="Y1691" i="2"/>
  <c r="AC1692" i="2"/>
  <c r="Q1692" i="2"/>
  <c r="R1692" i="2"/>
  <c r="S1692" i="2"/>
  <c r="T1692" i="2"/>
  <c r="U1692" i="2"/>
  <c r="W1692" i="2"/>
  <c r="X1692" i="2"/>
  <c r="Y1692" i="2"/>
  <c r="AC1693" i="2"/>
  <c r="Q1693" i="2"/>
  <c r="R1693" i="2"/>
  <c r="S1693" i="2"/>
  <c r="T1693" i="2"/>
  <c r="U1693" i="2"/>
  <c r="W1693" i="2"/>
  <c r="X1693" i="2"/>
  <c r="Y1693" i="2"/>
  <c r="AC1694" i="2"/>
  <c r="Q1694" i="2"/>
  <c r="R1694" i="2"/>
  <c r="S1694" i="2"/>
  <c r="T1694" i="2"/>
  <c r="U1694" i="2"/>
  <c r="W1694" i="2"/>
  <c r="X1694" i="2"/>
  <c r="Y1694" i="2"/>
  <c r="AC1695" i="2"/>
  <c r="Q1695" i="2"/>
  <c r="R1695" i="2"/>
  <c r="S1695" i="2"/>
  <c r="T1695" i="2"/>
  <c r="U1695" i="2"/>
  <c r="W1695" i="2"/>
  <c r="X1695" i="2"/>
  <c r="Y1695" i="2"/>
  <c r="AC1696" i="2"/>
  <c r="Q1696" i="2"/>
  <c r="R1696" i="2"/>
  <c r="S1696" i="2"/>
  <c r="T1696" i="2"/>
  <c r="U1696" i="2"/>
  <c r="W1696" i="2"/>
  <c r="X1696" i="2"/>
  <c r="Y1696" i="2"/>
  <c r="AC1697" i="2"/>
  <c r="Q1697" i="2"/>
  <c r="R1697" i="2"/>
  <c r="S1697" i="2"/>
  <c r="T1697" i="2"/>
  <c r="U1697" i="2"/>
  <c r="W1697" i="2"/>
  <c r="X1697" i="2"/>
  <c r="Y1697" i="2"/>
  <c r="AC1698" i="2"/>
  <c r="Q1698" i="2"/>
  <c r="R1698" i="2"/>
  <c r="S1698" i="2"/>
  <c r="T1698" i="2"/>
  <c r="U1698" i="2"/>
  <c r="W1698" i="2"/>
  <c r="X1698" i="2"/>
  <c r="Y1698" i="2"/>
  <c r="AC1699" i="2"/>
  <c r="Q1699" i="2"/>
  <c r="R1699" i="2"/>
  <c r="S1699" i="2"/>
  <c r="T1699" i="2"/>
  <c r="U1699" i="2"/>
  <c r="W1699" i="2"/>
  <c r="X1699" i="2"/>
  <c r="Y1699" i="2"/>
  <c r="AC1700" i="2"/>
  <c r="Q1700" i="2"/>
  <c r="R1700" i="2"/>
  <c r="S1700" i="2"/>
  <c r="T1700" i="2"/>
  <c r="U1700" i="2"/>
  <c r="W1700" i="2"/>
  <c r="X1700" i="2"/>
  <c r="Y1700" i="2"/>
  <c r="AC1701" i="2"/>
  <c r="Q1701" i="2"/>
  <c r="R1701" i="2"/>
  <c r="S1701" i="2"/>
  <c r="T1701" i="2"/>
  <c r="U1701" i="2"/>
  <c r="W1701" i="2"/>
  <c r="X1701" i="2"/>
  <c r="Y1701" i="2"/>
  <c r="AC1702" i="2"/>
  <c r="Q1702" i="2"/>
  <c r="R1702" i="2"/>
  <c r="S1702" i="2"/>
  <c r="T1702" i="2"/>
  <c r="U1702" i="2"/>
  <c r="W1702" i="2"/>
  <c r="X1702" i="2"/>
  <c r="Y1702" i="2"/>
  <c r="AC1703" i="2"/>
  <c r="Q1703" i="2"/>
  <c r="R1703" i="2"/>
  <c r="S1703" i="2"/>
  <c r="T1703" i="2"/>
  <c r="U1703" i="2"/>
  <c r="W1703" i="2"/>
  <c r="X1703" i="2"/>
  <c r="Y1703" i="2"/>
  <c r="AC1704" i="2"/>
  <c r="Q1704" i="2"/>
  <c r="R1704" i="2"/>
  <c r="S1704" i="2"/>
  <c r="T1704" i="2"/>
  <c r="U1704" i="2"/>
  <c r="W1704" i="2"/>
  <c r="X1704" i="2"/>
  <c r="Y1704" i="2"/>
  <c r="AC1705" i="2"/>
  <c r="Q1705" i="2"/>
  <c r="R1705" i="2"/>
  <c r="S1705" i="2"/>
  <c r="T1705" i="2"/>
  <c r="U1705" i="2"/>
  <c r="W1705" i="2"/>
  <c r="X1705" i="2"/>
  <c r="Y1705" i="2"/>
  <c r="AC1706" i="2"/>
  <c r="Q1706" i="2"/>
  <c r="R1706" i="2"/>
  <c r="S1706" i="2"/>
  <c r="T1706" i="2"/>
  <c r="U1706" i="2"/>
  <c r="W1706" i="2"/>
  <c r="X1706" i="2"/>
  <c r="Y1706" i="2"/>
  <c r="AC1707" i="2"/>
  <c r="Q1707" i="2"/>
  <c r="R1707" i="2"/>
  <c r="S1707" i="2"/>
  <c r="T1707" i="2"/>
  <c r="U1707" i="2"/>
  <c r="W1707" i="2"/>
  <c r="X1707" i="2"/>
  <c r="Y1707" i="2"/>
  <c r="AC1708" i="2"/>
  <c r="Q1708" i="2"/>
  <c r="R1708" i="2"/>
  <c r="S1708" i="2"/>
  <c r="T1708" i="2"/>
  <c r="U1708" i="2"/>
  <c r="W1708" i="2"/>
  <c r="X1708" i="2"/>
  <c r="Y1708" i="2"/>
  <c r="AC1709" i="2"/>
  <c r="Q1709" i="2"/>
  <c r="R1709" i="2"/>
  <c r="S1709" i="2"/>
  <c r="T1709" i="2"/>
  <c r="U1709" i="2"/>
  <c r="W1709" i="2"/>
  <c r="X1709" i="2"/>
  <c r="Y1709" i="2"/>
  <c r="AC1710" i="2"/>
  <c r="Q1710" i="2"/>
  <c r="R1710" i="2"/>
  <c r="S1710" i="2"/>
  <c r="T1710" i="2"/>
  <c r="U1710" i="2"/>
  <c r="W1710" i="2"/>
  <c r="X1710" i="2"/>
  <c r="Y1710" i="2"/>
  <c r="AC1711" i="2"/>
  <c r="Q1711" i="2"/>
  <c r="R1711" i="2"/>
  <c r="S1711" i="2"/>
  <c r="T1711" i="2"/>
  <c r="U1711" i="2"/>
  <c r="W1711" i="2"/>
  <c r="X1711" i="2"/>
  <c r="Y1711" i="2"/>
  <c r="AC1712" i="2"/>
  <c r="Q1712" i="2"/>
  <c r="R1712" i="2"/>
  <c r="S1712" i="2"/>
  <c r="T1712" i="2"/>
  <c r="U1712" i="2"/>
  <c r="W1712" i="2"/>
  <c r="X1712" i="2"/>
  <c r="Y1712" i="2"/>
  <c r="AC1713" i="2"/>
  <c r="Q1713" i="2"/>
  <c r="R1713" i="2"/>
  <c r="S1713" i="2"/>
  <c r="T1713" i="2"/>
  <c r="U1713" i="2"/>
  <c r="W1713" i="2"/>
  <c r="X1713" i="2"/>
  <c r="Y1713" i="2"/>
  <c r="AC1714" i="2"/>
  <c r="Q1714" i="2"/>
  <c r="R1714" i="2"/>
  <c r="S1714" i="2"/>
  <c r="T1714" i="2"/>
  <c r="U1714" i="2"/>
  <c r="W1714" i="2"/>
  <c r="X1714" i="2"/>
  <c r="Y1714" i="2"/>
  <c r="AC1715" i="2"/>
  <c r="Q1715" i="2"/>
  <c r="R1715" i="2"/>
  <c r="S1715" i="2"/>
  <c r="T1715" i="2"/>
  <c r="U1715" i="2"/>
  <c r="W1715" i="2"/>
  <c r="X1715" i="2"/>
  <c r="Y1715" i="2"/>
  <c r="AC1716" i="2"/>
  <c r="Q1716" i="2"/>
  <c r="R1716" i="2"/>
  <c r="S1716" i="2"/>
  <c r="T1716" i="2"/>
  <c r="U1716" i="2"/>
  <c r="W1716" i="2"/>
  <c r="X1716" i="2"/>
  <c r="Y1716" i="2"/>
  <c r="AC1717" i="2"/>
  <c r="Q1717" i="2"/>
  <c r="R1717" i="2"/>
  <c r="S1717" i="2"/>
  <c r="T1717" i="2"/>
  <c r="U1717" i="2"/>
  <c r="W1717" i="2"/>
  <c r="X1717" i="2"/>
  <c r="Y1717" i="2"/>
  <c r="AC1718" i="2"/>
  <c r="Q1718" i="2"/>
  <c r="R1718" i="2"/>
  <c r="S1718" i="2"/>
  <c r="T1718" i="2"/>
  <c r="U1718" i="2"/>
  <c r="W1718" i="2"/>
  <c r="X1718" i="2"/>
  <c r="Y1718" i="2"/>
  <c r="AC1719" i="2"/>
  <c r="Q1719" i="2"/>
  <c r="R1719" i="2"/>
  <c r="S1719" i="2"/>
  <c r="T1719" i="2"/>
  <c r="U1719" i="2"/>
  <c r="W1719" i="2"/>
  <c r="X1719" i="2"/>
  <c r="Y1719" i="2"/>
  <c r="AC1720" i="2"/>
  <c r="Q1720" i="2"/>
  <c r="R1720" i="2"/>
  <c r="S1720" i="2"/>
  <c r="T1720" i="2"/>
  <c r="U1720" i="2"/>
  <c r="W1720" i="2"/>
  <c r="X1720" i="2"/>
  <c r="Y1720" i="2"/>
  <c r="AC1721" i="2"/>
  <c r="Q1721" i="2"/>
  <c r="R1721" i="2"/>
  <c r="S1721" i="2"/>
  <c r="T1721" i="2"/>
  <c r="U1721" i="2"/>
  <c r="W1721" i="2"/>
  <c r="X1721" i="2"/>
  <c r="Y1721" i="2"/>
  <c r="AC1722" i="2"/>
  <c r="Q1722" i="2"/>
  <c r="R1722" i="2"/>
  <c r="S1722" i="2"/>
  <c r="T1722" i="2"/>
  <c r="U1722" i="2"/>
  <c r="W1722" i="2"/>
  <c r="X1722" i="2"/>
  <c r="Y1722" i="2"/>
  <c r="AC1723" i="2"/>
  <c r="Q1723" i="2"/>
  <c r="R1723" i="2"/>
  <c r="S1723" i="2"/>
  <c r="T1723" i="2"/>
  <c r="U1723" i="2"/>
  <c r="W1723" i="2"/>
  <c r="X1723" i="2"/>
  <c r="Y1723" i="2"/>
  <c r="AC1724" i="2"/>
  <c r="Q1724" i="2"/>
  <c r="R1724" i="2"/>
  <c r="S1724" i="2"/>
  <c r="T1724" i="2"/>
  <c r="U1724" i="2"/>
  <c r="W1724" i="2"/>
  <c r="X1724" i="2"/>
  <c r="Y1724" i="2"/>
  <c r="AC1725" i="2"/>
  <c r="Q1725" i="2"/>
  <c r="R1725" i="2"/>
  <c r="S1725" i="2"/>
  <c r="T1725" i="2"/>
  <c r="U1725" i="2"/>
  <c r="W1725" i="2"/>
  <c r="X1725" i="2"/>
  <c r="Y1725" i="2"/>
  <c r="AC1726" i="2"/>
  <c r="Q1726" i="2"/>
  <c r="R1726" i="2"/>
  <c r="S1726" i="2"/>
  <c r="T1726" i="2"/>
  <c r="U1726" i="2"/>
  <c r="W1726" i="2"/>
  <c r="X1726" i="2"/>
  <c r="Y1726" i="2"/>
  <c r="AC1727" i="2"/>
  <c r="Q1727" i="2"/>
  <c r="R1727" i="2"/>
  <c r="S1727" i="2"/>
  <c r="T1727" i="2"/>
  <c r="U1727" i="2"/>
  <c r="W1727" i="2"/>
  <c r="X1727" i="2"/>
  <c r="Y1727" i="2"/>
  <c r="AC1728" i="2"/>
  <c r="Q1728" i="2"/>
  <c r="R1728" i="2"/>
  <c r="S1728" i="2"/>
  <c r="T1728" i="2"/>
  <c r="U1728" i="2"/>
  <c r="W1728" i="2"/>
  <c r="X1728" i="2"/>
  <c r="Y1728" i="2"/>
  <c r="AC1729" i="2"/>
  <c r="Q1729" i="2"/>
  <c r="R1729" i="2"/>
  <c r="S1729" i="2"/>
  <c r="T1729" i="2"/>
  <c r="U1729" i="2"/>
  <c r="W1729" i="2"/>
  <c r="X1729" i="2"/>
  <c r="Y1729" i="2"/>
  <c r="AC1730" i="2"/>
  <c r="Q1730" i="2"/>
  <c r="R1730" i="2"/>
  <c r="S1730" i="2"/>
  <c r="T1730" i="2"/>
  <c r="U1730" i="2"/>
  <c r="W1730" i="2"/>
  <c r="X1730" i="2"/>
  <c r="Y1730" i="2"/>
  <c r="AC1731" i="2"/>
  <c r="Q1731" i="2"/>
  <c r="R1731" i="2"/>
  <c r="S1731" i="2"/>
  <c r="T1731" i="2"/>
  <c r="U1731" i="2"/>
  <c r="W1731" i="2"/>
  <c r="X1731" i="2"/>
  <c r="Y1731" i="2"/>
  <c r="AC1732" i="2"/>
  <c r="Q1732" i="2"/>
  <c r="R1732" i="2"/>
  <c r="S1732" i="2"/>
  <c r="T1732" i="2"/>
  <c r="U1732" i="2"/>
  <c r="W1732" i="2"/>
  <c r="X1732" i="2"/>
  <c r="Y1732" i="2"/>
  <c r="AC1733" i="2"/>
  <c r="Q1733" i="2"/>
  <c r="R1733" i="2"/>
  <c r="S1733" i="2"/>
  <c r="T1733" i="2"/>
  <c r="U1733" i="2"/>
  <c r="W1733" i="2"/>
  <c r="X1733" i="2"/>
  <c r="Y1733" i="2"/>
  <c r="AC1734" i="2"/>
  <c r="Q1734" i="2"/>
  <c r="R1734" i="2"/>
  <c r="S1734" i="2"/>
  <c r="T1734" i="2"/>
  <c r="U1734" i="2"/>
  <c r="W1734" i="2"/>
  <c r="X1734" i="2"/>
  <c r="Y1734" i="2"/>
  <c r="AC1735" i="2"/>
  <c r="Q1735" i="2"/>
  <c r="R1735" i="2"/>
  <c r="S1735" i="2"/>
  <c r="T1735" i="2"/>
  <c r="U1735" i="2"/>
  <c r="W1735" i="2"/>
  <c r="X1735" i="2"/>
  <c r="Y1735" i="2"/>
  <c r="AC1736" i="2"/>
  <c r="Q1736" i="2"/>
  <c r="R1736" i="2"/>
  <c r="S1736" i="2"/>
  <c r="T1736" i="2"/>
  <c r="U1736" i="2"/>
  <c r="W1736" i="2"/>
  <c r="X1736" i="2"/>
  <c r="Y1736" i="2"/>
  <c r="AC1737" i="2"/>
  <c r="Q1737" i="2"/>
  <c r="R1737" i="2"/>
  <c r="S1737" i="2"/>
  <c r="T1737" i="2"/>
  <c r="U1737" i="2"/>
  <c r="W1737" i="2"/>
  <c r="X1737" i="2"/>
  <c r="Y1737" i="2"/>
  <c r="AC1738" i="2"/>
  <c r="Q1738" i="2"/>
  <c r="R1738" i="2"/>
  <c r="S1738" i="2"/>
  <c r="T1738" i="2"/>
  <c r="U1738" i="2"/>
  <c r="W1738" i="2"/>
  <c r="X1738" i="2"/>
  <c r="Y1738" i="2"/>
  <c r="AC1739" i="2"/>
  <c r="Q1739" i="2"/>
  <c r="R1739" i="2"/>
  <c r="S1739" i="2"/>
  <c r="T1739" i="2"/>
  <c r="U1739" i="2"/>
  <c r="W1739" i="2"/>
  <c r="X1739" i="2"/>
  <c r="Y1739" i="2"/>
  <c r="AC1740" i="2"/>
  <c r="Q1740" i="2"/>
  <c r="R1740" i="2"/>
  <c r="S1740" i="2"/>
  <c r="T1740" i="2"/>
  <c r="U1740" i="2"/>
  <c r="W1740" i="2"/>
  <c r="X1740" i="2"/>
  <c r="Y1740" i="2"/>
  <c r="AC1741" i="2"/>
  <c r="Q1741" i="2"/>
  <c r="R1741" i="2"/>
  <c r="S1741" i="2"/>
  <c r="T1741" i="2"/>
  <c r="U1741" i="2"/>
  <c r="W1741" i="2"/>
  <c r="X1741" i="2"/>
  <c r="Y1741" i="2"/>
  <c r="AC1742" i="2"/>
  <c r="Q1742" i="2"/>
  <c r="R1742" i="2"/>
  <c r="S1742" i="2"/>
  <c r="T1742" i="2"/>
  <c r="U1742" i="2"/>
  <c r="W1742" i="2"/>
  <c r="X1742" i="2"/>
  <c r="Y1742" i="2"/>
  <c r="AC1743" i="2"/>
  <c r="Q1743" i="2"/>
  <c r="R1743" i="2"/>
  <c r="S1743" i="2"/>
  <c r="T1743" i="2"/>
  <c r="U1743" i="2"/>
  <c r="W1743" i="2"/>
  <c r="X1743" i="2"/>
  <c r="Y1743" i="2"/>
  <c r="AC1744" i="2"/>
  <c r="AC1745" i="2"/>
  <c r="AC1746" i="2"/>
  <c r="AC1747" i="2"/>
  <c r="Q1747" i="2"/>
  <c r="R1747" i="2"/>
  <c r="S1747" i="2"/>
  <c r="T1747" i="2"/>
  <c r="U1747" i="2"/>
  <c r="W1747" i="2"/>
  <c r="X1747" i="2"/>
  <c r="Y1747" i="2"/>
  <c r="AC1748" i="2"/>
  <c r="AC1749" i="2"/>
  <c r="AC1750" i="2"/>
  <c r="AC1751" i="2"/>
  <c r="AC1752" i="2"/>
  <c r="AC1753" i="2"/>
  <c r="Q1753" i="2"/>
  <c r="R1753" i="2"/>
  <c r="S1753" i="2"/>
  <c r="T1753" i="2"/>
  <c r="U1753" i="2"/>
  <c r="W1753" i="2"/>
  <c r="X1753" i="2"/>
  <c r="Y1753" i="2"/>
  <c r="AC1754" i="2"/>
  <c r="Q1754" i="2"/>
  <c r="R1754" i="2"/>
  <c r="S1754" i="2"/>
  <c r="T1754" i="2"/>
  <c r="U1754" i="2"/>
  <c r="W1754" i="2"/>
  <c r="X1754" i="2"/>
  <c r="Y1754" i="2"/>
  <c r="AC1755" i="2"/>
  <c r="Q1755" i="2"/>
  <c r="R1755" i="2"/>
  <c r="S1755" i="2"/>
  <c r="T1755" i="2"/>
  <c r="U1755" i="2"/>
  <c r="W1755" i="2"/>
  <c r="X1755" i="2"/>
  <c r="Y1755" i="2"/>
  <c r="AC1756" i="2"/>
  <c r="Q1756" i="2"/>
  <c r="R1756" i="2"/>
  <c r="S1756" i="2"/>
  <c r="T1756" i="2"/>
  <c r="U1756" i="2"/>
  <c r="W1756" i="2"/>
  <c r="X1756" i="2"/>
  <c r="Y1756" i="2"/>
  <c r="AC1757" i="2"/>
  <c r="Q1757" i="2"/>
  <c r="R1757" i="2"/>
  <c r="S1757" i="2"/>
  <c r="T1757" i="2"/>
  <c r="U1757" i="2"/>
  <c r="W1757" i="2"/>
  <c r="X1757" i="2"/>
  <c r="Y1757" i="2"/>
  <c r="AC1758" i="2"/>
  <c r="AC1759" i="2"/>
  <c r="Q1759" i="2"/>
  <c r="R1759" i="2"/>
  <c r="S1759" i="2"/>
  <c r="T1759" i="2"/>
  <c r="U1759" i="2"/>
  <c r="W1759" i="2"/>
  <c r="X1759" i="2"/>
  <c r="Y1759" i="2"/>
  <c r="AC1760" i="2"/>
  <c r="Q1760" i="2"/>
  <c r="R1760" i="2"/>
  <c r="S1760" i="2"/>
  <c r="T1760" i="2"/>
  <c r="U1760" i="2"/>
  <c r="W1760" i="2"/>
  <c r="X1760" i="2"/>
  <c r="Y1760" i="2"/>
  <c r="AC1761" i="2"/>
  <c r="Q1761" i="2"/>
  <c r="R1761" i="2"/>
  <c r="S1761" i="2"/>
  <c r="T1761" i="2"/>
  <c r="U1761" i="2"/>
  <c r="W1761" i="2"/>
  <c r="X1761" i="2"/>
  <c r="Y1761" i="2"/>
  <c r="AC1762" i="2"/>
  <c r="AC1763" i="2"/>
  <c r="AC1764" i="2"/>
  <c r="AC1765" i="2"/>
  <c r="AC1766" i="2"/>
  <c r="AC1767" i="2"/>
  <c r="AC1768" i="2"/>
  <c r="AC1769" i="2"/>
  <c r="AC1770" i="2"/>
  <c r="Q1770" i="2"/>
  <c r="R1770" i="2"/>
  <c r="S1770" i="2"/>
  <c r="T1770" i="2"/>
  <c r="U1770" i="2"/>
  <c r="W1770" i="2"/>
  <c r="X1770" i="2"/>
  <c r="Y1770" i="2"/>
  <c r="AC1771" i="2"/>
  <c r="Q1771" i="2"/>
  <c r="R1771" i="2"/>
  <c r="S1771" i="2"/>
  <c r="T1771" i="2"/>
  <c r="U1771" i="2"/>
  <c r="W1771" i="2"/>
  <c r="X1771" i="2"/>
  <c r="Y1771" i="2"/>
  <c r="AC1772" i="2"/>
  <c r="AC1773" i="2"/>
  <c r="AC1774" i="2"/>
  <c r="AC1775" i="2"/>
  <c r="AC1776" i="2"/>
  <c r="AC1777" i="2"/>
  <c r="AC1778" i="2"/>
  <c r="AC1779" i="2"/>
  <c r="AC1780" i="2"/>
  <c r="AC1781" i="2"/>
  <c r="AC1782" i="2"/>
  <c r="AC1783" i="2"/>
  <c r="AC1784" i="2"/>
  <c r="AC1785" i="2"/>
  <c r="AC1786" i="2"/>
  <c r="AC1787" i="2"/>
  <c r="AC1788" i="2"/>
  <c r="AC1789" i="2"/>
  <c r="AC1790" i="2"/>
  <c r="Q1790" i="2"/>
  <c r="R1790" i="2"/>
  <c r="S1790" i="2"/>
  <c r="T1790" i="2"/>
  <c r="U1790" i="2"/>
  <c r="W1790" i="2"/>
  <c r="X1790" i="2"/>
  <c r="Y1790" i="2"/>
  <c r="AC1791" i="2"/>
  <c r="AC1792" i="2"/>
  <c r="AC1793" i="2"/>
  <c r="AC1794" i="2"/>
  <c r="Q1794" i="2"/>
  <c r="R1794" i="2"/>
  <c r="S1794" i="2"/>
  <c r="T1794" i="2"/>
  <c r="U1794" i="2"/>
  <c r="W1794" i="2"/>
  <c r="X1794" i="2"/>
  <c r="Y1794" i="2"/>
  <c r="AC1795" i="2"/>
  <c r="AC1796" i="2"/>
  <c r="AC1797" i="2"/>
  <c r="AC1798" i="2"/>
  <c r="AC1799" i="2"/>
  <c r="AC1800" i="2"/>
  <c r="AC1801" i="2"/>
  <c r="Q1801" i="2"/>
  <c r="R1801" i="2"/>
  <c r="S1801" i="2"/>
  <c r="T1801" i="2"/>
  <c r="U1801" i="2"/>
  <c r="W1801" i="2"/>
  <c r="X1801" i="2"/>
  <c r="Y1801" i="2"/>
  <c r="AC1802" i="2"/>
  <c r="Q1802" i="2"/>
  <c r="R1802" i="2"/>
  <c r="S1802" i="2"/>
  <c r="T1802" i="2"/>
  <c r="U1802" i="2"/>
  <c r="W1802" i="2"/>
  <c r="X1802" i="2"/>
  <c r="Y1802" i="2"/>
  <c r="AC1803" i="2"/>
  <c r="AC1804" i="2"/>
  <c r="AC1805" i="2"/>
  <c r="AC1806" i="2"/>
  <c r="AC1807" i="2"/>
  <c r="AC1808" i="2"/>
  <c r="AC1809" i="2"/>
  <c r="AC1810" i="2"/>
  <c r="AC1811" i="2"/>
  <c r="AC1812" i="2"/>
  <c r="AC1813" i="2"/>
  <c r="AC1814" i="2"/>
  <c r="AC1815" i="2"/>
  <c r="AC1816" i="2"/>
  <c r="AC1817" i="2"/>
  <c r="AC1818" i="2"/>
  <c r="AC1819" i="2"/>
  <c r="AC1820" i="2"/>
  <c r="AC1821" i="2"/>
  <c r="AC1822" i="2"/>
  <c r="AC1823" i="2"/>
  <c r="AC1824" i="2"/>
  <c r="AC1825" i="2"/>
  <c r="AC1826" i="2"/>
  <c r="AC1827" i="2"/>
  <c r="AC1828" i="2"/>
  <c r="AC1829" i="2"/>
  <c r="AC1830" i="2"/>
  <c r="Q1830" i="2"/>
  <c r="R1830" i="2"/>
  <c r="S1830" i="2"/>
  <c r="T1830" i="2"/>
  <c r="U1830" i="2"/>
  <c r="W1830" i="2"/>
  <c r="X1830" i="2"/>
  <c r="Y1830" i="2"/>
  <c r="AC1831" i="2"/>
  <c r="AC1832" i="2"/>
  <c r="AC1833" i="2"/>
  <c r="AC1834" i="2"/>
  <c r="AC1835" i="2"/>
  <c r="AC1836" i="2"/>
  <c r="AC1837" i="2"/>
  <c r="AC1838" i="2"/>
  <c r="AC1839" i="2"/>
  <c r="AC1840" i="2"/>
  <c r="AC1841" i="2"/>
  <c r="AC1842" i="2"/>
  <c r="AC1843" i="2"/>
  <c r="AC1844" i="2"/>
  <c r="AC1845" i="2"/>
  <c r="AC1846" i="2"/>
  <c r="AC1847" i="2"/>
  <c r="AC1848" i="2"/>
  <c r="AC1849" i="2"/>
  <c r="AC1850" i="2"/>
  <c r="AC1851" i="2"/>
  <c r="AC1852" i="2"/>
  <c r="AC1853" i="2"/>
  <c r="AC1854" i="2"/>
  <c r="AC1855" i="2"/>
  <c r="AC1856" i="2"/>
  <c r="AC1857" i="2"/>
  <c r="AC1858" i="2"/>
  <c r="AC1859" i="2"/>
  <c r="AC1860" i="2"/>
  <c r="AC1861" i="2"/>
  <c r="AC1862" i="2"/>
  <c r="AC1863" i="2"/>
  <c r="AC1864" i="2"/>
  <c r="AC1865" i="2"/>
  <c r="AC1866" i="2"/>
  <c r="AC1867" i="2"/>
  <c r="AC1868" i="2"/>
  <c r="AC1869" i="2"/>
  <c r="AC1870" i="2"/>
  <c r="W1870" i="2"/>
  <c r="Q1870" i="2" s="1"/>
  <c r="X1870" i="2"/>
  <c r="AC1871" i="2"/>
  <c r="AC1872" i="2"/>
  <c r="AC1873" i="2"/>
  <c r="AC1874" i="2"/>
  <c r="AC1875" i="2"/>
  <c r="AC1876" i="2"/>
  <c r="AC1877" i="2"/>
  <c r="AC1878" i="2"/>
  <c r="AC1879" i="2"/>
  <c r="AC1880" i="2"/>
  <c r="AC1881" i="2"/>
  <c r="AC1882" i="2"/>
  <c r="AC1883" i="2"/>
  <c r="AC1884" i="2"/>
  <c r="AC1885" i="2"/>
  <c r="AC1886" i="2"/>
  <c r="AC1887" i="2"/>
  <c r="AC1888" i="2"/>
  <c r="AC1889" i="2"/>
  <c r="AC1890" i="2"/>
  <c r="AC1891" i="2"/>
  <c r="AC1892" i="2"/>
  <c r="AC1893" i="2"/>
  <c r="AC1894" i="2"/>
  <c r="AC1895" i="2"/>
  <c r="AC1896" i="2"/>
  <c r="AC1897" i="2"/>
  <c r="AC1898" i="2"/>
  <c r="Q1898" i="2"/>
  <c r="R1898" i="2"/>
  <c r="S1898" i="2"/>
  <c r="T1898" i="2"/>
  <c r="U1898" i="2"/>
  <c r="W1898" i="2"/>
  <c r="X1898" i="2"/>
  <c r="Y1898" i="2"/>
  <c r="AC1899" i="2"/>
  <c r="AC1900" i="2"/>
  <c r="AC1901" i="2"/>
  <c r="AC1902" i="2"/>
  <c r="AC1903" i="2"/>
  <c r="AC1904" i="2"/>
  <c r="AC1905" i="2"/>
  <c r="AC1906" i="2"/>
  <c r="AC1907" i="2"/>
  <c r="AC1908" i="2"/>
  <c r="AC1909" i="2"/>
  <c r="AC1910" i="2"/>
  <c r="AC1911" i="2"/>
  <c r="AC1912" i="2"/>
  <c r="AC1913" i="2"/>
  <c r="AC1914" i="2"/>
  <c r="AC1915" i="2"/>
  <c r="AC1916" i="2"/>
  <c r="AC1917" i="2"/>
  <c r="AC1918" i="2"/>
  <c r="AC1919" i="2"/>
  <c r="AC1920" i="2"/>
  <c r="AC1921" i="2"/>
  <c r="AC1922" i="2"/>
  <c r="AC1923" i="2"/>
  <c r="AC1924" i="2"/>
  <c r="AC1925" i="2"/>
  <c r="AC1926" i="2"/>
  <c r="AC1927" i="2"/>
  <c r="AC1928" i="2"/>
  <c r="AC1929" i="2"/>
  <c r="AC1930" i="2"/>
  <c r="AC1931" i="2"/>
  <c r="AC1932" i="2"/>
  <c r="AC1933" i="2"/>
  <c r="AC1934" i="2"/>
  <c r="AC1935" i="2"/>
  <c r="AC1936" i="2"/>
  <c r="AC1937" i="2"/>
  <c r="AC1938" i="2"/>
  <c r="AC1939" i="2"/>
  <c r="AC1940" i="2"/>
  <c r="AC1941" i="2"/>
  <c r="AC1942" i="2"/>
  <c r="AC1943" i="2"/>
  <c r="AC1944" i="2"/>
  <c r="AC1945" i="2"/>
  <c r="AC1946" i="2"/>
  <c r="AC1947" i="2"/>
  <c r="AC1948" i="2"/>
  <c r="AC1949" i="2"/>
  <c r="AC1950" i="2"/>
  <c r="AC1951" i="2"/>
  <c r="AC1952" i="2"/>
  <c r="AC1953" i="2"/>
  <c r="AC1954" i="2"/>
  <c r="AC1955" i="2"/>
  <c r="AC1956" i="2"/>
  <c r="AC1957" i="2"/>
  <c r="Q1957" i="2"/>
  <c r="R1957" i="2"/>
  <c r="S1957" i="2"/>
  <c r="T1957" i="2"/>
  <c r="U1957" i="2"/>
  <c r="W1957" i="2"/>
  <c r="X1957" i="2"/>
  <c r="Y1957" i="2"/>
  <c r="AC1958" i="2"/>
  <c r="AC1959" i="2"/>
  <c r="AC1960" i="2"/>
  <c r="AC1961" i="2"/>
  <c r="AC1962" i="2"/>
  <c r="AC1963" i="2"/>
  <c r="AC1964" i="2"/>
  <c r="Q1964" i="2"/>
  <c r="R1964" i="2"/>
  <c r="S1964" i="2"/>
  <c r="T1964" i="2"/>
  <c r="U1964" i="2"/>
  <c r="W1964" i="2"/>
  <c r="X1964" i="2"/>
  <c r="Y1964" i="2"/>
  <c r="AC1965" i="2"/>
  <c r="AC1966" i="2"/>
  <c r="AC1967" i="2"/>
  <c r="AC1968" i="2"/>
  <c r="AC1969" i="2"/>
  <c r="AC1970" i="2"/>
  <c r="AC1971" i="2"/>
  <c r="AC1972" i="2"/>
  <c r="Q1972" i="2"/>
  <c r="R1972" i="2"/>
  <c r="S1972" i="2"/>
  <c r="T1972" i="2"/>
  <c r="U1972" i="2"/>
  <c r="W1972" i="2"/>
  <c r="X1972" i="2"/>
  <c r="Y1972" i="2"/>
  <c r="AC1973" i="2"/>
  <c r="Q1973" i="2"/>
  <c r="R1973" i="2"/>
  <c r="S1973" i="2"/>
  <c r="T1973" i="2"/>
  <c r="U1973" i="2"/>
  <c r="W1973" i="2"/>
  <c r="X1973" i="2"/>
  <c r="Y1973" i="2"/>
  <c r="AC1974" i="2"/>
  <c r="AC1975" i="2"/>
  <c r="Q1975" i="2"/>
  <c r="R1975" i="2"/>
  <c r="S1975" i="2"/>
  <c r="T1975" i="2"/>
  <c r="U1975" i="2"/>
  <c r="W1975" i="2"/>
  <c r="X1975" i="2"/>
  <c r="Y1975" i="2"/>
  <c r="AC1976" i="2"/>
  <c r="AC1977" i="2"/>
  <c r="AC1978" i="2"/>
  <c r="AC1979" i="2"/>
  <c r="AC1980" i="2"/>
  <c r="AC1981" i="2"/>
  <c r="AC1982" i="2"/>
  <c r="AC1983" i="2"/>
  <c r="AC1984" i="2"/>
  <c r="AC1985" i="2"/>
  <c r="AC1986" i="2"/>
  <c r="AC1987" i="2"/>
  <c r="AC1988" i="2"/>
  <c r="AC1989" i="2"/>
  <c r="AC1990" i="2"/>
  <c r="AC1991" i="2"/>
  <c r="AC1992" i="2"/>
  <c r="AC1993" i="2"/>
  <c r="AC1994" i="2"/>
  <c r="AC1995" i="2"/>
  <c r="AC1996" i="2"/>
  <c r="AC1997" i="2"/>
  <c r="AC1998" i="2"/>
  <c r="AC1999" i="2"/>
  <c r="AC2000" i="2"/>
  <c r="AC2001" i="2"/>
  <c r="AC2002" i="2"/>
  <c r="AC2003" i="2"/>
  <c r="AC2004" i="2"/>
  <c r="AC2005" i="2"/>
  <c r="AC2006" i="2"/>
  <c r="AC2007" i="2"/>
  <c r="AC2008" i="2"/>
  <c r="AC2009" i="2"/>
  <c r="Q2009" i="2"/>
  <c r="R2009" i="2"/>
  <c r="S2009" i="2"/>
  <c r="T2009" i="2"/>
  <c r="U2009" i="2"/>
  <c r="W2009" i="2"/>
  <c r="X2009" i="2"/>
  <c r="Y2009" i="2"/>
  <c r="AC2010" i="2"/>
  <c r="Q2010" i="2"/>
  <c r="R2010" i="2"/>
  <c r="S2010" i="2"/>
  <c r="T2010" i="2"/>
  <c r="U2010" i="2"/>
  <c r="W2010" i="2"/>
  <c r="X2010" i="2"/>
  <c r="Y2010" i="2"/>
  <c r="AC2011" i="2"/>
  <c r="Q2011" i="2"/>
  <c r="R2011" i="2"/>
  <c r="S2011" i="2"/>
  <c r="T2011" i="2"/>
  <c r="U2011" i="2"/>
  <c r="W2011" i="2"/>
  <c r="X2011" i="2"/>
  <c r="Y2011" i="2"/>
  <c r="AC2012" i="2"/>
  <c r="AC2013" i="2"/>
  <c r="Q2013" i="2"/>
  <c r="R2013" i="2"/>
  <c r="S2013" i="2"/>
  <c r="T2013" i="2"/>
  <c r="U2013" i="2"/>
  <c r="W2013" i="2"/>
  <c r="X2013" i="2"/>
  <c r="Y2013" i="2"/>
  <c r="AC2014" i="2"/>
  <c r="AC2015" i="2"/>
  <c r="Q2015" i="2"/>
  <c r="R2015" i="2"/>
  <c r="S2015" i="2"/>
  <c r="T2015" i="2"/>
  <c r="U2015" i="2"/>
  <c r="W2015" i="2"/>
  <c r="X2015" i="2"/>
  <c r="Y2015" i="2"/>
  <c r="AC2016" i="2"/>
  <c r="AC2017" i="2"/>
  <c r="AC2018" i="2"/>
  <c r="Q2018" i="2"/>
  <c r="R2018" i="2"/>
  <c r="S2018" i="2"/>
  <c r="T2018" i="2"/>
  <c r="U2018" i="2"/>
  <c r="W2018" i="2"/>
  <c r="X2018" i="2"/>
  <c r="Y2018" i="2"/>
  <c r="AC2019" i="2"/>
  <c r="AC2020" i="2"/>
  <c r="AC2021" i="2"/>
  <c r="AC2022" i="2"/>
  <c r="AC2023" i="2"/>
  <c r="AC2024" i="2"/>
  <c r="Q2024" i="2"/>
  <c r="R2024" i="2"/>
  <c r="S2024" i="2"/>
  <c r="T2024" i="2"/>
  <c r="U2024" i="2"/>
  <c r="W2024" i="2"/>
  <c r="X2024" i="2"/>
  <c r="Y2024" i="2"/>
  <c r="AC2025" i="2"/>
  <c r="Q2025" i="2"/>
  <c r="R2025" i="2"/>
  <c r="S2025" i="2"/>
  <c r="T2025" i="2"/>
  <c r="U2025" i="2"/>
  <c r="W2025" i="2"/>
  <c r="X2025" i="2"/>
  <c r="Y2025" i="2"/>
  <c r="AC2026" i="2"/>
  <c r="Q2026" i="2"/>
  <c r="R2026" i="2"/>
  <c r="S2026" i="2"/>
  <c r="T2026" i="2"/>
  <c r="U2026" i="2"/>
  <c r="W2026" i="2"/>
  <c r="X2026" i="2"/>
  <c r="Y2026" i="2"/>
  <c r="AC2027" i="2"/>
  <c r="Q2027" i="2"/>
  <c r="R2027" i="2"/>
  <c r="S2027" i="2"/>
  <c r="T2027" i="2"/>
  <c r="U2027" i="2"/>
  <c r="W2027" i="2"/>
  <c r="X2027" i="2"/>
  <c r="Y2027" i="2"/>
  <c r="AC2028" i="2"/>
  <c r="Q2028" i="2"/>
  <c r="R2028" i="2"/>
  <c r="S2028" i="2"/>
  <c r="T2028" i="2"/>
  <c r="U2028" i="2"/>
  <c r="W2028" i="2"/>
  <c r="X2028" i="2"/>
  <c r="Y2028" i="2"/>
  <c r="AC2029" i="2"/>
  <c r="Q2029" i="2"/>
  <c r="R2029" i="2"/>
  <c r="S2029" i="2"/>
  <c r="T2029" i="2"/>
  <c r="U2029" i="2"/>
  <c r="W2029" i="2"/>
  <c r="X2029" i="2"/>
  <c r="Y2029" i="2"/>
  <c r="AC2030" i="2"/>
  <c r="Q2030" i="2"/>
  <c r="R2030" i="2"/>
  <c r="S2030" i="2"/>
  <c r="T2030" i="2"/>
  <c r="U2030" i="2"/>
  <c r="W2030" i="2"/>
  <c r="X2030" i="2"/>
  <c r="Y2030" i="2"/>
  <c r="AC2031" i="2"/>
  <c r="Q2031" i="2"/>
  <c r="R2031" i="2"/>
  <c r="S2031" i="2"/>
  <c r="T2031" i="2"/>
  <c r="U2031" i="2"/>
  <c r="W2031" i="2"/>
  <c r="X2031" i="2"/>
  <c r="Y2031" i="2"/>
  <c r="AC2032" i="2"/>
  <c r="Q2032" i="2"/>
  <c r="R2032" i="2"/>
  <c r="S2032" i="2"/>
  <c r="T2032" i="2"/>
  <c r="U2032" i="2"/>
  <c r="W2032" i="2"/>
  <c r="X2032" i="2"/>
  <c r="Y2032" i="2"/>
  <c r="AC2033" i="2"/>
  <c r="Q2033" i="2"/>
  <c r="R2033" i="2"/>
  <c r="S2033" i="2"/>
  <c r="T2033" i="2"/>
  <c r="U2033" i="2"/>
  <c r="W2033" i="2"/>
  <c r="X2033" i="2"/>
  <c r="Y2033" i="2"/>
  <c r="AC2034" i="2"/>
  <c r="Q2034" i="2"/>
  <c r="R2034" i="2"/>
  <c r="S2034" i="2"/>
  <c r="T2034" i="2"/>
  <c r="U2034" i="2"/>
  <c r="W2034" i="2"/>
  <c r="X2034" i="2"/>
  <c r="Y2034" i="2"/>
  <c r="AC2035" i="2"/>
  <c r="Q2035" i="2"/>
  <c r="R2035" i="2"/>
  <c r="S2035" i="2"/>
  <c r="T2035" i="2"/>
  <c r="U2035" i="2"/>
  <c r="W2035" i="2"/>
  <c r="X2035" i="2"/>
  <c r="Y2035" i="2"/>
  <c r="AC2036" i="2"/>
  <c r="Q2036" i="2"/>
  <c r="R2036" i="2"/>
  <c r="S2036" i="2"/>
  <c r="T2036" i="2"/>
  <c r="U2036" i="2"/>
  <c r="W2036" i="2"/>
  <c r="X2036" i="2"/>
  <c r="Y2036" i="2"/>
  <c r="AC2037" i="2"/>
  <c r="Q2037" i="2"/>
  <c r="R2037" i="2"/>
  <c r="S2037" i="2"/>
  <c r="T2037" i="2"/>
  <c r="U2037" i="2"/>
  <c r="W2037" i="2"/>
  <c r="X2037" i="2"/>
  <c r="Y2037" i="2"/>
  <c r="AC2038" i="2"/>
  <c r="Q2038" i="2"/>
  <c r="R2038" i="2"/>
  <c r="S2038" i="2"/>
  <c r="T2038" i="2"/>
  <c r="U2038" i="2"/>
  <c r="W2038" i="2"/>
  <c r="X2038" i="2"/>
  <c r="Y2038" i="2"/>
  <c r="AC2039" i="2"/>
  <c r="Q2039" i="2"/>
  <c r="R2039" i="2"/>
  <c r="S2039" i="2"/>
  <c r="T2039" i="2"/>
  <c r="U2039" i="2"/>
  <c r="W2039" i="2"/>
  <c r="X2039" i="2"/>
  <c r="Y2039" i="2"/>
  <c r="AC2040" i="2"/>
  <c r="Q2040" i="2"/>
  <c r="R2040" i="2"/>
  <c r="S2040" i="2"/>
  <c r="T2040" i="2"/>
  <c r="U2040" i="2"/>
  <c r="W2040" i="2"/>
  <c r="X2040" i="2"/>
  <c r="Y2040" i="2"/>
  <c r="AC2041" i="2"/>
  <c r="Q2041" i="2"/>
  <c r="R2041" i="2"/>
  <c r="S2041" i="2"/>
  <c r="T2041" i="2"/>
  <c r="U2041" i="2"/>
  <c r="W2041" i="2"/>
  <c r="X2041" i="2"/>
  <c r="Y2041" i="2"/>
  <c r="AC2042" i="2"/>
  <c r="Q2042" i="2"/>
  <c r="R2042" i="2"/>
  <c r="S2042" i="2"/>
  <c r="T2042" i="2"/>
  <c r="U2042" i="2"/>
  <c r="W2042" i="2"/>
  <c r="X2042" i="2"/>
  <c r="Y2042" i="2"/>
  <c r="AC2043" i="2"/>
  <c r="Q2043" i="2"/>
  <c r="R2043" i="2"/>
  <c r="S2043" i="2"/>
  <c r="T2043" i="2"/>
  <c r="U2043" i="2"/>
  <c r="W2043" i="2"/>
  <c r="X2043" i="2"/>
  <c r="Y2043" i="2"/>
  <c r="AC2044" i="2"/>
  <c r="Q2044" i="2"/>
  <c r="R2044" i="2"/>
  <c r="S2044" i="2"/>
  <c r="T2044" i="2"/>
  <c r="U2044" i="2"/>
  <c r="W2044" i="2"/>
  <c r="X2044" i="2"/>
  <c r="Y2044" i="2"/>
  <c r="AC2045" i="2"/>
  <c r="Q2045" i="2"/>
  <c r="R2045" i="2"/>
  <c r="S2045" i="2"/>
  <c r="T2045" i="2"/>
  <c r="U2045" i="2"/>
  <c r="W2045" i="2"/>
  <c r="X2045" i="2"/>
  <c r="Y2045" i="2"/>
  <c r="AC2046" i="2"/>
  <c r="Q2046" i="2"/>
  <c r="R2046" i="2"/>
  <c r="S2046" i="2"/>
  <c r="T2046" i="2"/>
  <c r="U2046" i="2"/>
  <c r="W2046" i="2"/>
  <c r="X2046" i="2"/>
  <c r="Y2046" i="2"/>
  <c r="AC2047" i="2"/>
  <c r="Q2047" i="2"/>
  <c r="R2047" i="2"/>
  <c r="S2047" i="2"/>
  <c r="T2047" i="2"/>
  <c r="U2047" i="2"/>
  <c r="W2047" i="2"/>
  <c r="X2047" i="2"/>
  <c r="Y2047" i="2"/>
  <c r="AC2048" i="2"/>
  <c r="Q2048" i="2"/>
  <c r="R2048" i="2"/>
  <c r="S2048" i="2"/>
  <c r="T2048" i="2"/>
  <c r="U2048" i="2"/>
  <c r="W2048" i="2"/>
  <c r="X2048" i="2"/>
  <c r="Y2048" i="2"/>
  <c r="AC2049" i="2"/>
  <c r="Q2049" i="2"/>
  <c r="R2049" i="2"/>
  <c r="S2049" i="2"/>
  <c r="T2049" i="2"/>
  <c r="U2049" i="2"/>
  <c r="W2049" i="2"/>
  <c r="X2049" i="2"/>
  <c r="Y2049" i="2"/>
  <c r="AC2050" i="2"/>
  <c r="Q2050" i="2"/>
  <c r="R2050" i="2"/>
  <c r="S2050" i="2"/>
  <c r="T2050" i="2"/>
  <c r="U2050" i="2"/>
  <c r="W2050" i="2"/>
  <c r="X2050" i="2"/>
  <c r="Y2050" i="2"/>
  <c r="AC2051" i="2"/>
  <c r="Q2051" i="2"/>
  <c r="R2051" i="2"/>
  <c r="S2051" i="2"/>
  <c r="T2051" i="2"/>
  <c r="U2051" i="2"/>
  <c r="W2051" i="2"/>
  <c r="X2051" i="2"/>
  <c r="Y2051" i="2"/>
  <c r="AC2052" i="2"/>
  <c r="AC2053" i="2"/>
  <c r="Q2053" i="2"/>
  <c r="R2053" i="2"/>
  <c r="S2053" i="2"/>
  <c r="T2053" i="2"/>
  <c r="U2053" i="2"/>
  <c r="W2053" i="2"/>
  <c r="X2053" i="2"/>
  <c r="Y2053" i="2"/>
  <c r="AC2054" i="2"/>
  <c r="AC2055" i="2"/>
  <c r="Q2055" i="2"/>
  <c r="R2055" i="2"/>
  <c r="S2055" i="2"/>
  <c r="T2055" i="2"/>
  <c r="U2055" i="2"/>
  <c r="W2055" i="2"/>
  <c r="X2055" i="2"/>
  <c r="Y2055" i="2"/>
  <c r="AC2056" i="2"/>
  <c r="AC2057" i="2"/>
  <c r="AC2058" i="2"/>
  <c r="AC2059" i="2"/>
  <c r="AC2060" i="2"/>
  <c r="AC2061" i="2"/>
  <c r="AC2062" i="2"/>
  <c r="AC2063" i="2"/>
  <c r="AC2064" i="2"/>
  <c r="AC2065" i="2"/>
  <c r="AC2066" i="2"/>
  <c r="Q2066" i="2"/>
  <c r="R2066" i="2"/>
  <c r="S2066" i="2"/>
  <c r="T2066" i="2"/>
  <c r="U2066" i="2"/>
  <c r="W2066" i="2"/>
  <c r="X2066" i="2"/>
  <c r="Y2066" i="2"/>
  <c r="AC2067" i="2"/>
  <c r="Q2067" i="2"/>
  <c r="R2067" i="2"/>
  <c r="S2067" i="2"/>
  <c r="T2067" i="2"/>
  <c r="U2067" i="2"/>
  <c r="W2067" i="2"/>
  <c r="X2067" i="2"/>
  <c r="Y2067" i="2"/>
  <c r="AC2068" i="2"/>
  <c r="Q2068" i="2"/>
  <c r="R2068" i="2"/>
  <c r="S2068" i="2"/>
  <c r="T2068" i="2"/>
  <c r="U2068" i="2"/>
  <c r="W2068" i="2"/>
  <c r="X2068" i="2"/>
  <c r="Y2068" i="2"/>
  <c r="AC2069" i="2"/>
  <c r="Q2069" i="2"/>
  <c r="R2069" i="2"/>
  <c r="S2069" i="2"/>
  <c r="T2069" i="2"/>
  <c r="U2069" i="2"/>
  <c r="W2069" i="2"/>
  <c r="X2069" i="2"/>
  <c r="Y2069" i="2"/>
  <c r="AC2070" i="2"/>
  <c r="Q2070" i="2"/>
  <c r="R2070" i="2"/>
  <c r="S2070" i="2"/>
  <c r="T2070" i="2"/>
  <c r="U2070" i="2"/>
  <c r="W2070" i="2"/>
  <c r="X2070" i="2"/>
  <c r="Y2070" i="2"/>
  <c r="AC2071" i="2"/>
  <c r="Q2071" i="2"/>
  <c r="R2071" i="2"/>
  <c r="S2071" i="2"/>
  <c r="T2071" i="2"/>
  <c r="U2071" i="2"/>
  <c r="W2071" i="2"/>
  <c r="X2071" i="2"/>
  <c r="Y2071" i="2"/>
  <c r="AC2072" i="2"/>
  <c r="Q2072" i="2"/>
  <c r="R2072" i="2"/>
  <c r="S2072" i="2"/>
  <c r="T2072" i="2"/>
  <c r="U2072" i="2"/>
  <c r="W2072" i="2"/>
  <c r="X2072" i="2"/>
  <c r="Y2072" i="2"/>
  <c r="AC2073" i="2"/>
  <c r="Q2073" i="2"/>
  <c r="R2073" i="2"/>
  <c r="S2073" i="2"/>
  <c r="T2073" i="2"/>
  <c r="U2073" i="2"/>
  <c r="W2073" i="2"/>
  <c r="X2073" i="2"/>
  <c r="Y2073" i="2"/>
  <c r="AC2074" i="2"/>
  <c r="Q2074" i="2"/>
  <c r="R2074" i="2"/>
  <c r="S2074" i="2"/>
  <c r="T2074" i="2"/>
  <c r="U2074" i="2"/>
  <c r="W2074" i="2"/>
  <c r="X2074" i="2"/>
  <c r="Y2074" i="2"/>
  <c r="AC2075" i="2"/>
  <c r="Q2075" i="2"/>
  <c r="R2075" i="2"/>
  <c r="S2075" i="2"/>
  <c r="T2075" i="2"/>
  <c r="U2075" i="2"/>
  <c r="W2075" i="2"/>
  <c r="X2075" i="2"/>
  <c r="Y2075" i="2"/>
  <c r="AC2076" i="2"/>
  <c r="Q2076" i="2"/>
  <c r="R2076" i="2"/>
  <c r="S2076" i="2"/>
  <c r="T2076" i="2"/>
  <c r="U2076" i="2"/>
  <c r="W2076" i="2"/>
  <c r="X2076" i="2"/>
  <c r="Y2076" i="2"/>
  <c r="AC2077" i="2"/>
  <c r="Q2077" i="2"/>
  <c r="R2077" i="2"/>
  <c r="S2077" i="2"/>
  <c r="T2077" i="2"/>
  <c r="U2077" i="2"/>
  <c r="W2077" i="2"/>
  <c r="X2077" i="2"/>
  <c r="Y2077" i="2"/>
  <c r="AC2078" i="2"/>
  <c r="Q2078" i="2"/>
  <c r="R2078" i="2"/>
  <c r="S2078" i="2"/>
  <c r="T2078" i="2"/>
  <c r="U2078" i="2"/>
  <c r="W2078" i="2"/>
  <c r="X2078" i="2"/>
  <c r="Y2078" i="2"/>
  <c r="AC2079" i="2"/>
  <c r="Q2079" i="2"/>
  <c r="R2079" i="2"/>
  <c r="S2079" i="2"/>
  <c r="T2079" i="2"/>
  <c r="U2079" i="2"/>
  <c r="W2079" i="2"/>
  <c r="X2079" i="2"/>
  <c r="Y2079" i="2"/>
  <c r="AC2080" i="2"/>
  <c r="Y2080" i="2"/>
  <c r="S2080" i="2" s="1"/>
  <c r="AC2081" i="2"/>
  <c r="AC2082" i="2"/>
  <c r="AC2083" i="2"/>
  <c r="AC2084" i="2"/>
  <c r="AC2085" i="2"/>
  <c r="AC2086" i="2"/>
  <c r="AC2087" i="2"/>
  <c r="Q2087" i="2"/>
  <c r="R2087" i="2"/>
  <c r="S2087" i="2"/>
  <c r="T2087" i="2"/>
  <c r="U2087" i="2"/>
  <c r="W2087" i="2"/>
  <c r="X2087" i="2"/>
  <c r="Y2087" i="2"/>
  <c r="AC2088" i="2"/>
  <c r="Q2088" i="2"/>
  <c r="R2088" i="2"/>
  <c r="S2088" i="2"/>
  <c r="T2088" i="2"/>
  <c r="U2088" i="2"/>
  <c r="W2088" i="2"/>
  <c r="X2088" i="2"/>
  <c r="Y2088" i="2"/>
  <c r="AC2089" i="2"/>
  <c r="Q2089" i="2"/>
  <c r="R2089" i="2"/>
  <c r="S2089" i="2"/>
  <c r="T2089" i="2"/>
  <c r="U2089" i="2"/>
  <c r="W2089" i="2"/>
  <c r="X2089" i="2"/>
  <c r="Y2089" i="2"/>
  <c r="AC2090" i="2"/>
  <c r="Q2090" i="2"/>
  <c r="R2090" i="2"/>
  <c r="S2090" i="2"/>
  <c r="T2090" i="2"/>
  <c r="U2090" i="2"/>
  <c r="W2090" i="2"/>
  <c r="X2090" i="2"/>
  <c r="Y2090" i="2"/>
  <c r="AC2091" i="2"/>
  <c r="Q2091" i="2"/>
  <c r="R2091" i="2"/>
  <c r="S2091" i="2"/>
  <c r="T2091" i="2"/>
  <c r="U2091" i="2"/>
  <c r="W2091" i="2"/>
  <c r="X2091" i="2"/>
  <c r="Y2091" i="2"/>
  <c r="AC2092" i="2"/>
  <c r="AC2093" i="2"/>
  <c r="AC2094" i="2"/>
  <c r="T2094" i="2"/>
  <c r="AC2095" i="2"/>
  <c r="AC2096" i="2"/>
  <c r="AC2097" i="2"/>
  <c r="W2097" i="2"/>
  <c r="Q2097" i="2" s="1"/>
  <c r="AC2098" i="2"/>
  <c r="AC2099" i="2"/>
  <c r="AC2100" i="2"/>
  <c r="AC2101" i="2"/>
  <c r="AC2102" i="2"/>
  <c r="AC2103" i="2"/>
  <c r="U2103" i="2"/>
  <c r="AC2104" i="2"/>
  <c r="AC2105" i="2"/>
  <c r="AC2106" i="2"/>
  <c r="AC2107" i="2"/>
  <c r="AC2108" i="2"/>
  <c r="AC2109" i="2"/>
  <c r="AC2110" i="2"/>
  <c r="AC2111" i="2"/>
  <c r="AC2112" i="2"/>
  <c r="AC2113" i="2"/>
  <c r="AC2114" i="2"/>
  <c r="AC2115" i="2"/>
  <c r="AC2116" i="2"/>
  <c r="AC2117" i="2"/>
  <c r="AC2118" i="2"/>
  <c r="AC2119" i="2"/>
  <c r="AC2120" i="2"/>
  <c r="AC2121" i="2"/>
  <c r="AC2122" i="2"/>
  <c r="AC2123" i="2"/>
  <c r="AC2124" i="2"/>
  <c r="AC2125" i="2"/>
  <c r="AC2126" i="2"/>
  <c r="AC2127" i="2"/>
  <c r="AC2128" i="2"/>
  <c r="AC2129" i="2"/>
  <c r="Q2129" i="2"/>
  <c r="R2129" i="2"/>
  <c r="S2129" i="2"/>
  <c r="T2129" i="2"/>
  <c r="U2129" i="2"/>
  <c r="W2129" i="2"/>
  <c r="X2129" i="2"/>
  <c r="Y2129" i="2"/>
  <c r="AC2130" i="2"/>
  <c r="AC2131" i="2"/>
  <c r="AC2132" i="2"/>
  <c r="AC2133" i="2"/>
  <c r="AC2134" i="2"/>
  <c r="AC2135" i="2"/>
  <c r="AC2136" i="2"/>
  <c r="AC2137" i="2"/>
  <c r="AC2138" i="2"/>
  <c r="AC2139" i="2"/>
  <c r="AC2140" i="2"/>
  <c r="AC2141" i="2"/>
  <c r="AC2142" i="2"/>
  <c r="AC2143" i="2"/>
  <c r="AC2144" i="2"/>
  <c r="AC2145" i="2"/>
  <c r="AC2146" i="2"/>
  <c r="AC2147" i="2"/>
  <c r="AC2148" i="2"/>
  <c r="AC2149" i="2"/>
  <c r="AC2150" i="2"/>
  <c r="AC2151" i="2"/>
  <c r="Q2151" i="2"/>
  <c r="R2151" i="2"/>
  <c r="S2151" i="2"/>
  <c r="T2151" i="2"/>
  <c r="U2151" i="2"/>
  <c r="W2151" i="2"/>
  <c r="X2151" i="2"/>
  <c r="Y2151" i="2"/>
  <c r="AC2152" i="2"/>
  <c r="Q2152" i="2"/>
  <c r="R2152" i="2"/>
  <c r="S2152" i="2"/>
  <c r="T2152" i="2"/>
  <c r="U2152" i="2"/>
  <c r="W2152" i="2"/>
  <c r="X2152" i="2"/>
  <c r="Y2152" i="2"/>
  <c r="AC2153" i="2"/>
  <c r="AC2154" i="2"/>
  <c r="Q2154" i="2"/>
  <c r="R2154" i="2"/>
  <c r="S2154" i="2"/>
  <c r="T2154" i="2"/>
  <c r="U2154" i="2"/>
  <c r="W2154" i="2"/>
  <c r="X2154" i="2"/>
  <c r="Y2154" i="2"/>
  <c r="AC2155" i="2"/>
  <c r="AC2156" i="2"/>
  <c r="AC2157" i="2"/>
  <c r="AC2158" i="2"/>
  <c r="AC2159" i="2"/>
  <c r="AC2160" i="2"/>
  <c r="AC2161" i="2"/>
  <c r="AC2162" i="2"/>
  <c r="AC2163" i="2"/>
  <c r="AC2164" i="2"/>
  <c r="AC2165" i="2"/>
  <c r="AC2166" i="2"/>
  <c r="AC2167" i="2"/>
  <c r="AC2168" i="2"/>
  <c r="AC2169" i="2"/>
  <c r="AC2170" i="2"/>
  <c r="AC2171" i="2"/>
  <c r="AC2172" i="2"/>
  <c r="AC2173" i="2"/>
  <c r="AC2174" i="2"/>
  <c r="AC2175" i="2"/>
  <c r="AC2176" i="2"/>
  <c r="AC2177" i="2"/>
  <c r="AC2178" i="2"/>
  <c r="AC2179" i="2"/>
  <c r="AC2180" i="2"/>
  <c r="AC2181" i="2"/>
  <c r="AC2182" i="2"/>
  <c r="AC2183" i="2"/>
  <c r="AC2184" i="2"/>
  <c r="AC2185" i="2"/>
  <c r="AC2186" i="2"/>
  <c r="AC2187" i="2"/>
  <c r="AC2188" i="2"/>
  <c r="AC2189" i="2"/>
  <c r="AC2190" i="2"/>
  <c r="AC2191" i="2"/>
  <c r="AC2192" i="2"/>
  <c r="Q2192" i="2"/>
  <c r="R2192" i="2"/>
  <c r="S2192" i="2"/>
  <c r="T2192" i="2"/>
  <c r="U2192" i="2"/>
  <c r="W2192" i="2"/>
  <c r="X2192" i="2"/>
  <c r="Y2192" i="2"/>
  <c r="AC2193" i="2"/>
  <c r="AC2194" i="2"/>
  <c r="AC2195" i="2"/>
  <c r="AC2196" i="2"/>
  <c r="AC2197" i="2"/>
  <c r="AC2198" i="2"/>
  <c r="AC2199" i="2"/>
  <c r="AC2200" i="2"/>
  <c r="AC2201" i="2"/>
  <c r="AC2202" i="2"/>
  <c r="AC2203" i="2"/>
  <c r="AC2204" i="2"/>
  <c r="AC2205" i="2"/>
  <c r="AC2206" i="2"/>
  <c r="AC2207" i="2"/>
  <c r="AC2208" i="2"/>
  <c r="AC2209" i="2"/>
  <c r="AC2210" i="2"/>
  <c r="AC2211" i="2"/>
  <c r="AC2212" i="2"/>
  <c r="AC2213" i="2"/>
  <c r="AC2214" i="2"/>
  <c r="AC2215" i="2"/>
  <c r="AC2216" i="2"/>
  <c r="AC2217" i="2"/>
  <c r="AC2218" i="2"/>
  <c r="AC2219" i="2"/>
  <c r="AC2220" i="2"/>
  <c r="AC2221" i="2"/>
  <c r="AC2222" i="2"/>
  <c r="AC2223" i="2"/>
  <c r="AC2224" i="2"/>
  <c r="AC2225" i="2"/>
  <c r="AC2226" i="2"/>
  <c r="AC2227" i="2"/>
  <c r="Q2227" i="2"/>
  <c r="R2227" i="2"/>
  <c r="S2227" i="2"/>
  <c r="T2227" i="2"/>
  <c r="U2227" i="2"/>
  <c r="W2227" i="2"/>
  <c r="X2227" i="2"/>
  <c r="Y2227" i="2"/>
  <c r="AC2228" i="2"/>
  <c r="Q2228" i="2"/>
  <c r="R2228" i="2"/>
  <c r="S2228" i="2"/>
  <c r="T2228" i="2"/>
  <c r="U2228" i="2"/>
  <c r="W2228" i="2"/>
  <c r="X2228" i="2"/>
  <c r="Y2228" i="2"/>
  <c r="AC2229" i="2"/>
  <c r="AC2230" i="2"/>
  <c r="Q2230" i="2"/>
  <c r="R2230" i="2"/>
  <c r="S2230" i="2"/>
  <c r="T2230" i="2"/>
  <c r="U2230" i="2"/>
  <c r="W2230" i="2"/>
  <c r="X2230" i="2"/>
  <c r="Y2230" i="2"/>
  <c r="AC2231" i="2"/>
  <c r="AC2232" i="2"/>
  <c r="AC2233" i="2"/>
  <c r="AC2234" i="2"/>
  <c r="AC2235" i="2"/>
  <c r="AC2236" i="2"/>
  <c r="AC2237" i="2"/>
  <c r="AC2238" i="2"/>
  <c r="AC2239" i="2"/>
  <c r="AC2240" i="2"/>
  <c r="AC2241" i="2"/>
  <c r="AC2242" i="2"/>
  <c r="AC2243" i="2"/>
  <c r="AC2244" i="2"/>
  <c r="AC2245" i="2"/>
  <c r="AC2246" i="2"/>
  <c r="AC2247" i="2"/>
  <c r="AC2248" i="2"/>
  <c r="AC2249" i="2"/>
  <c r="AC2250" i="2"/>
  <c r="AC2251" i="2"/>
  <c r="AC2252" i="2"/>
  <c r="AC2253" i="2"/>
  <c r="AC2254" i="2"/>
  <c r="AC2255" i="2"/>
  <c r="AC2256" i="2"/>
  <c r="AC2257" i="2"/>
  <c r="Q2257" i="2"/>
  <c r="R2257" i="2"/>
  <c r="S2257" i="2"/>
  <c r="T2257" i="2"/>
  <c r="U2257" i="2"/>
  <c r="W2257" i="2"/>
  <c r="X2257" i="2"/>
  <c r="Y2257" i="2"/>
  <c r="AC2258" i="2"/>
  <c r="AC2259" i="2"/>
  <c r="Q2259" i="2"/>
  <c r="R2259" i="2"/>
  <c r="S2259" i="2"/>
  <c r="T2259" i="2"/>
  <c r="U2259" i="2"/>
  <c r="W2259" i="2"/>
  <c r="X2259" i="2"/>
  <c r="Y2259" i="2"/>
  <c r="AC2260" i="2"/>
  <c r="Q2260" i="2"/>
  <c r="R2260" i="2"/>
  <c r="S2260" i="2"/>
  <c r="T2260" i="2"/>
  <c r="U2260" i="2"/>
  <c r="W2260" i="2"/>
  <c r="X2260" i="2"/>
  <c r="Y2260" i="2"/>
  <c r="AC2261" i="2"/>
  <c r="Q2261" i="2"/>
  <c r="R2261" i="2"/>
  <c r="S2261" i="2"/>
  <c r="T2261" i="2"/>
  <c r="U2261" i="2"/>
  <c r="W2261" i="2"/>
  <c r="X2261" i="2"/>
  <c r="Y2261" i="2"/>
  <c r="AC2262" i="2"/>
  <c r="Q2262" i="2"/>
  <c r="R2262" i="2"/>
  <c r="S2262" i="2"/>
  <c r="T2262" i="2"/>
  <c r="U2262" i="2"/>
  <c r="W2262" i="2"/>
  <c r="X2262" i="2"/>
  <c r="Y2262" i="2"/>
  <c r="AC2263" i="2"/>
  <c r="Q2263" i="2"/>
  <c r="R2263" i="2"/>
  <c r="S2263" i="2"/>
  <c r="T2263" i="2"/>
  <c r="U2263" i="2"/>
  <c r="W2263" i="2"/>
  <c r="X2263" i="2"/>
  <c r="Y2263" i="2"/>
  <c r="AC2264" i="2"/>
  <c r="Q2264" i="2"/>
  <c r="R2264" i="2"/>
  <c r="S2264" i="2"/>
  <c r="T2264" i="2"/>
  <c r="U2264" i="2"/>
  <c r="W2264" i="2"/>
  <c r="X2264" i="2"/>
  <c r="Y2264" i="2"/>
  <c r="AC2265" i="2"/>
  <c r="Q2265" i="2"/>
  <c r="R2265" i="2"/>
  <c r="S2265" i="2"/>
  <c r="T2265" i="2"/>
  <c r="U2265" i="2"/>
  <c r="W2265" i="2"/>
  <c r="X2265" i="2"/>
  <c r="Y2265" i="2"/>
  <c r="AC2266" i="2"/>
  <c r="Q2266" i="2"/>
  <c r="R2266" i="2"/>
  <c r="S2266" i="2"/>
  <c r="T2266" i="2"/>
  <c r="U2266" i="2"/>
  <c r="W2266" i="2"/>
  <c r="X2266" i="2"/>
  <c r="Y2266" i="2"/>
  <c r="AC2267" i="2"/>
  <c r="Q2267" i="2"/>
  <c r="R2267" i="2"/>
  <c r="S2267" i="2"/>
  <c r="T2267" i="2"/>
  <c r="U2267" i="2"/>
  <c r="W2267" i="2"/>
  <c r="X2267" i="2"/>
  <c r="Y2267" i="2"/>
  <c r="AC2268" i="2"/>
  <c r="AC2269" i="2"/>
  <c r="AC2270" i="2"/>
  <c r="AC2271" i="2"/>
  <c r="AC2272" i="2"/>
  <c r="AC2273" i="2"/>
  <c r="AC2274" i="2"/>
  <c r="AC2275" i="2"/>
  <c r="AC2276" i="2"/>
  <c r="AC2277" i="2"/>
  <c r="AC2278" i="2"/>
  <c r="AC2279" i="2"/>
  <c r="AC2280" i="2"/>
  <c r="AC2281" i="2"/>
  <c r="AC2282" i="2"/>
  <c r="AC2283" i="2"/>
  <c r="AC2284" i="2"/>
  <c r="AC2285" i="2"/>
  <c r="AC2286" i="2"/>
  <c r="AC2287" i="2"/>
  <c r="AC2288" i="2"/>
  <c r="AC2289" i="2"/>
  <c r="AC2290" i="2"/>
  <c r="AC2291" i="2"/>
  <c r="AC2292" i="2"/>
  <c r="AC2293" i="2"/>
  <c r="AC2294" i="2"/>
  <c r="Q2294" i="2"/>
  <c r="R2294" i="2"/>
  <c r="S2294" i="2"/>
  <c r="T2294" i="2"/>
  <c r="U2294" i="2"/>
  <c r="W2294" i="2"/>
  <c r="X2294" i="2"/>
  <c r="Y2294" i="2"/>
  <c r="AC2295" i="2"/>
  <c r="Q2295" i="2"/>
  <c r="R2295" i="2"/>
  <c r="S2295" i="2"/>
  <c r="T2295" i="2"/>
  <c r="U2295" i="2"/>
  <c r="W2295" i="2"/>
  <c r="X2295" i="2"/>
  <c r="Y2295" i="2"/>
  <c r="AC2296" i="2"/>
  <c r="AC2297" i="2"/>
  <c r="Q2297" i="2"/>
  <c r="R2297" i="2"/>
  <c r="S2297" i="2"/>
  <c r="T2297" i="2"/>
  <c r="U2297" i="2"/>
  <c r="W2297" i="2"/>
  <c r="X2297" i="2"/>
  <c r="Y2297" i="2"/>
  <c r="AC2298" i="2"/>
  <c r="AC2299" i="2"/>
  <c r="AC2300" i="2"/>
  <c r="AC2301" i="2"/>
  <c r="AC2302" i="2"/>
  <c r="AC2303" i="2"/>
  <c r="AC2304" i="2"/>
  <c r="AC2305" i="2"/>
  <c r="Q2305" i="2"/>
  <c r="R2305" i="2"/>
  <c r="S2305" i="2"/>
  <c r="T2305" i="2"/>
  <c r="U2305" i="2"/>
  <c r="W2305" i="2"/>
  <c r="X2305" i="2"/>
  <c r="Y2305" i="2"/>
  <c r="AC2306" i="2"/>
  <c r="Q2306" i="2"/>
  <c r="R2306" i="2"/>
  <c r="S2306" i="2"/>
  <c r="T2306" i="2"/>
  <c r="U2306" i="2"/>
  <c r="W2306" i="2"/>
  <c r="X2306" i="2"/>
  <c r="Y2306" i="2"/>
  <c r="AC2307" i="2"/>
  <c r="Q2307" i="2"/>
  <c r="R2307" i="2"/>
  <c r="S2307" i="2"/>
  <c r="T2307" i="2"/>
  <c r="U2307" i="2"/>
  <c r="W2307" i="2"/>
  <c r="X2307" i="2"/>
  <c r="Y2307" i="2"/>
  <c r="AC2308" i="2"/>
  <c r="Q2308" i="2"/>
  <c r="R2308" i="2"/>
  <c r="S2308" i="2"/>
  <c r="T2308" i="2"/>
  <c r="U2308" i="2"/>
  <c r="W2308" i="2"/>
  <c r="X2308" i="2"/>
  <c r="Y2308" i="2"/>
  <c r="AC2309" i="2"/>
  <c r="Q2309" i="2"/>
  <c r="R2309" i="2"/>
  <c r="S2309" i="2"/>
  <c r="T2309" i="2"/>
  <c r="U2309" i="2"/>
  <c r="W2309" i="2"/>
  <c r="X2309" i="2"/>
  <c r="Y2309" i="2"/>
  <c r="AC2310" i="2"/>
  <c r="Q2310" i="2"/>
  <c r="R2310" i="2"/>
  <c r="S2310" i="2"/>
  <c r="T2310" i="2"/>
  <c r="U2310" i="2"/>
  <c r="W2310" i="2"/>
  <c r="X2310" i="2"/>
  <c r="Y2310" i="2"/>
  <c r="AC2311" i="2"/>
  <c r="Q2311" i="2"/>
  <c r="R2311" i="2"/>
  <c r="S2311" i="2"/>
  <c r="T2311" i="2"/>
  <c r="U2311" i="2"/>
  <c r="W2311" i="2"/>
  <c r="X2311" i="2"/>
  <c r="Y2311" i="2"/>
  <c r="AC2312" i="2"/>
  <c r="Q2312" i="2"/>
  <c r="R2312" i="2"/>
  <c r="S2312" i="2"/>
  <c r="T2312" i="2"/>
  <c r="U2312" i="2"/>
  <c r="W2312" i="2"/>
  <c r="X2312" i="2"/>
  <c r="Y2312" i="2"/>
  <c r="AC2313" i="2"/>
  <c r="Q2313" i="2"/>
  <c r="R2313" i="2"/>
  <c r="S2313" i="2"/>
  <c r="T2313" i="2"/>
  <c r="U2313" i="2"/>
  <c r="W2313" i="2"/>
  <c r="X2313" i="2"/>
  <c r="Y2313" i="2"/>
  <c r="AC2314" i="2"/>
  <c r="Q2314" i="2"/>
  <c r="R2314" i="2"/>
  <c r="S2314" i="2"/>
  <c r="T2314" i="2"/>
  <c r="U2314" i="2"/>
  <c r="W2314" i="2"/>
  <c r="X2314" i="2"/>
  <c r="Y2314" i="2"/>
  <c r="AC2315" i="2"/>
  <c r="Q2315" i="2"/>
  <c r="R2315" i="2"/>
  <c r="S2315" i="2"/>
  <c r="T2315" i="2"/>
  <c r="U2315" i="2"/>
  <c r="W2315" i="2"/>
  <c r="X2315" i="2"/>
  <c r="Y2315" i="2"/>
  <c r="AC2316" i="2"/>
  <c r="Q2316" i="2"/>
  <c r="R2316" i="2"/>
  <c r="S2316" i="2"/>
  <c r="T2316" i="2"/>
  <c r="U2316" i="2"/>
  <c r="W2316" i="2"/>
  <c r="X2316" i="2"/>
  <c r="Y2316" i="2"/>
  <c r="AC2317" i="2"/>
  <c r="Q2317" i="2"/>
  <c r="R2317" i="2"/>
  <c r="S2317" i="2"/>
  <c r="T2317" i="2"/>
  <c r="U2317" i="2"/>
  <c r="W2317" i="2"/>
  <c r="X2317" i="2"/>
  <c r="Y2317" i="2"/>
  <c r="AC2318" i="2"/>
  <c r="Q2318" i="2"/>
  <c r="R2318" i="2"/>
  <c r="S2318" i="2"/>
  <c r="T2318" i="2"/>
  <c r="U2318" i="2"/>
  <c r="W2318" i="2"/>
  <c r="X2318" i="2"/>
  <c r="Y2318" i="2"/>
  <c r="AC2319" i="2"/>
  <c r="Q2319" i="2"/>
  <c r="R2319" i="2"/>
  <c r="S2319" i="2"/>
  <c r="T2319" i="2"/>
  <c r="U2319" i="2"/>
  <c r="W2319" i="2"/>
  <c r="X2319" i="2"/>
  <c r="Y2319" i="2"/>
  <c r="AC2320" i="2"/>
  <c r="Q2320" i="2"/>
  <c r="R2320" i="2"/>
  <c r="S2320" i="2"/>
  <c r="T2320" i="2"/>
  <c r="U2320" i="2"/>
  <c r="W2320" i="2"/>
  <c r="X2320" i="2"/>
  <c r="Y2320" i="2"/>
  <c r="AC2321" i="2"/>
  <c r="Q2321" i="2"/>
  <c r="R2321" i="2"/>
  <c r="S2321" i="2"/>
  <c r="T2321" i="2"/>
  <c r="U2321" i="2"/>
  <c r="W2321" i="2"/>
  <c r="X2321" i="2"/>
  <c r="Y2321" i="2"/>
  <c r="AC2322" i="2"/>
  <c r="Q2322" i="2"/>
  <c r="R2322" i="2"/>
  <c r="S2322" i="2"/>
  <c r="T2322" i="2"/>
  <c r="U2322" i="2"/>
  <c r="W2322" i="2"/>
  <c r="X2322" i="2"/>
  <c r="Y2322" i="2"/>
  <c r="AC2323" i="2"/>
  <c r="Q2323" i="2"/>
  <c r="R2323" i="2"/>
  <c r="S2323" i="2"/>
  <c r="T2323" i="2"/>
  <c r="U2323" i="2"/>
  <c r="W2323" i="2"/>
  <c r="X2323" i="2"/>
  <c r="Y2323" i="2"/>
  <c r="AC2324" i="2"/>
  <c r="Q2324" i="2"/>
  <c r="R2324" i="2"/>
  <c r="S2324" i="2"/>
  <c r="T2324" i="2"/>
  <c r="U2324" i="2"/>
  <c r="W2324" i="2"/>
  <c r="X2324" i="2"/>
  <c r="Y2324" i="2"/>
  <c r="AC2325" i="2"/>
  <c r="Q2325" i="2"/>
  <c r="R2325" i="2"/>
  <c r="S2325" i="2"/>
  <c r="T2325" i="2"/>
  <c r="U2325" i="2"/>
  <c r="W2325" i="2"/>
  <c r="X2325" i="2"/>
  <c r="Y2325" i="2"/>
  <c r="AC2326" i="2"/>
  <c r="Q2326" i="2"/>
  <c r="R2326" i="2"/>
  <c r="S2326" i="2"/>
  <c r="T2326" i="2"/>
  <c r="U2326" i="2"/>
  <c r="W2326" i="2"/>
  <c r="X2326" i="2"/>
  <c r="Y2326" i="2"/>
  <c r="AC2327" i="2"/>
  <c r="Q2327" i="2"/>
  <c r="R2327" i="2"/>
  <c r="S2327" i="2"/>
  <c r="T2327" i="2"/>
  <c r="U2327" i="2"/>
  <c r="W2327" i="2"/>
  <c r="X2327" i="2"/>
  <c r="Y2327" i="2"/>
  <c r="AC2328" i="2"/>
  <c r="Q2328" i="2"/>
  <c r="R2328" i="2"/>
  <c r="S2328" i="2"/>
  <c r="T2328" i="2"/>
  <c r="U2328" i="2"/>
  <c r="W2328" i="2"/>
  <c r="X2328" i="2"/>
  <c r="Y2328" i="2"/>
  <c r="AC2329" i="2"/>
  <c r="Q2329" i="2"/>
  <c r="R2329" i="2"/>
  <c r="S2329" i="2"/>
  <c r="T2329" i="2"/>
  <c r="U2329" i="2"/>
  <c r="W2329" i="2"/>
  <c r="X2329" i="2"/>
  <c r="Y2329" i="2"/>
  <c r="AC2330" i="2"/>
  <c r="Q2330" i="2"/>
  <c r="R2330" i="2"/>
  <c r="S2330" i="2"/>
  <c r="T2330" i="2"/>
  <c r="U2330" i="2"/>
  <c r="W2330" i="2"/>
  <c r="X2330" i="2"/>
  <c r="Y2330" i="2"/>
  <c r="AC2331" i="2"/>
  <c r="Q2331" i="2"/>
  <c r="R2331" i="2"/>
  <c r="S2331" i="2"/>
  <c r="T2331" i="2"/>
  <c r="U2331" i="2"/>
  <c r="W2331" i="2"/>
  <c r="X2331" i="2"/>
  <c r="Y2331" i="2"/>
  <c r="AC2332" i="2"/>
  <c r="Q2332" i="2"/>
  <c r="R2332" i="2"/>
  <c r="S2332" i="2"/>
  <c r="T2332" i="2"/>
  <c r="U2332" i="2"/>
  <c r="W2332" i="2"/>
  <c r="X2332" i="2"/>
  <c r="Y2332" i="2"/>
  <c r="AC2333" i="2"/>
  <c r="Q2333" i="2"/>
  <c r="R2333" i="2"/>
  <c r="S2333" i="2"/>
  <c r="T2333" i="2"/>
  <c r="U2333" i="2"/>
  <c r="W2333" i="2"/>
  <c r="X2333" i="2"/>
  <c r="Y2333" i="2"/>
  <c r="AC2334" i="2"/>
  <c r="Q2334" i="2"/>
  <c r="R2334" i="2"/>
  <c r="S2334" i="2"/>
  <c r="T2334" i="2"/>
  <c r="U2334" i="2"/>
  <c r="W2334" i="2"/>
  <c r="X2334" i="2"/>
  <c r="Y2334" i="2"/>
  <c r="AC2335" i="2"/>
  <c r="Q2335" i="2"/>
  <c r="R2335" i="2"/>
  <c r="S2335" i="2"/>
  <c r="T2335" i="2"/>
  <c r="U2335" i="2"/>
  <c r="W2335" i="2"/>
  <c r="X2335" i="2"/>
  <c r="Y2335" i="2"/>
  <c r="AC2336" i="2"/>
  <c r="Q2336" i="2"/>
  <c r="R2336" i="2"/>
  <c r="S2336" i="2"/>
  <c r="T2336" i="2"/>
  <c r="U2336" i="2"/>
  <c r="W2336" i="2"/>
  <c r="X2336" i="2"/>
  <c r="Y2336" i="2"/>
  <c r="AC2337" i="2"/>
  <c r="Q2337" i="2"/>
  <c r="R2337" i="2"/>
  <c r="S2337" i="2"/>
  <c r="T2337" i="2"/>
  <c r="U2337" i="2"/>
  <c r="W2337" i="2"/>
  <c r="X2337" i="2"/>
  <c r="Y2337" i="2"/>
  <c r="AC2338" i="2"/>
  <c r="Q2338" i="2"/>
  <c r="R2338" i="2"/>
  <c r="S2338" i="2"/>
  <c r="T2338" i="2"/>
  <c r="U2338" i="2"/>
  <c r="W2338" i="2"/>
  <c r="X2338" i="2"/>
  <c r="Y2338" i="2"/>
  <c r="AC2339" i="2"/>
  <c r="Q2339" i="2"/>
  <c r="R2339" i="2"/>
  <c r="S2339" i="2"/>
  <c r="T2339" i="2"/>
  <c r="U2339" i="2"/>
  <c r="W2339" i="2"/>
  <c r="X2339" i="2"/>
  <c r="Y2339" i="2"/>
  <c r="AC2340" i="2"/>
  <c r="Q2340" i="2"/>
  <c r="R2340" i="2"/>
  <c r="S2340" i="2"/>
  <c r="T2340" i="2"/>
  <c r="U2340" i="2"/>
  <c r="W2340" i="2"/>
  <c r="X2340" i="2"/>
  <c r="Y2340" i="2"/>
  <c r="AC2341" i="2"/>
  <c r="Q2341" i="2"/>
  <c r="R2341" i="2"/>
  <c r="S2341" i="2"/>
  <c r="T2341" i="2"/>
  <c r="U2341" i="2"/>
  <c r="W2341" i="2"/>
  <c r="X2341" i="2"/>
  <c r="Y2341" i="2"/>
  <c r="AC2342" i="2"/>
  <c r="Q2342" i="2"/>
  <c r="R2342" i="2"/>
  <c r="S2342" i="2"/>
  <c r="T2342" i="2"/>
  <c r="U2342" i="2"/>
  <c r="W2342" i="2"/>
  <c r="X2342" i="2"/>
  <c r="Y2342" i="2"/>
  <c r="AC2343" i="2"/>
  <c r="Q2343" i="2"/>
  <c r="R2343" i="2"/>
  <c r="S2343" i="2"/>
  <c r="T2343" i="2"/>
  <c r="U2343" i="2"/>
  <c r="W2343" i="2"/>
  <c r="X2343" i="2"/>
  <c r="Y2343" i="2"/>
  <c r="AC2344" i="2"/>
  <c r="Q2344" i="2"/>
  <c r="R2344" i="2"/>
  <c r="S2344" i="2"/>
  <c r="T2344" i="2"/>
  <c r="U2344" i="2"/>
  <c r="W2344" i="2"/>
  <c r="X2344" i="2"/>
  <c r="Y2344" i="2"/>
  <c r="AC2345" i="2"/>
  <c r="Q2345" i="2"/>
  <c r="R2345" i="2"/>
  <c r="S2345" i="2"/>
  <c r="T2345" i="2"/>
  <c r="U2345" i="2"/>
  <c r="W2345" i="2"/>
  <c r="X2345" i="2"/>
  <c r="Y2345" i="2"/>
  <c r="AC2346" i="2"/>
  <c r="Q2346" i="2"/>
  <c r="R2346" i="2"/>
  <c r="S2346" i="2"/>
  <c r="T2346" i="2"/>
  <c r="U2346" i="2"/>
  <c r="W2346" i="2"/>
  <c r="X2346" i="2"/>
  <c r="Y2346" i="2"/>
  <c r="AC2347" i="2"/>
  <c r="Q2347" i="2"/>
  <c r="R2347" i="2"/>
  <c r="S2347" i="2"/>
  <c r="T2347" i="2"/>
  <c r="U2347" i="2"/>
  <c r="W2347" i="2"/>
  <c r="X2347" i="2"/>
  <c r="Y2347" i="2"/>
  <c r="AC2348" i="2"/>
  <c r="Q2348" i="2"/>
  <c r="R2348" i="2"/>
  <c r="S2348" i="2"/>
  <c r="T2348" i="2"/>
  <c r="U2348" i="2"/>
  <c r="W2348" i="2"/>
  <c r="X2348" i="2"/>
  <c r="Y2348" i="2"/>
  <c r="AC2349" i="2"/>
  <c r="Q2349" i="2"/>
  <c r="R2349" i="2"/>
  <c r="S2349" i="2"/>
  <c r="T2349" i="2"/>
  <c r="U2349" i="2"/>
  <c r="W2349" i="2"/>
  <c r="X2349" i="2"/>
  <c r="Y2349" i="2"/>
  <c r="AC2350" i="2"/>
  <c r="Q2350" i="2"/>
  <c r="R2350" i="2"/>
  <c r="S2350" i="2"/>
  <c r="T2350" i="2"/>
  <c r="U2350" i="2"/>
  <c r="W2350" i="2"/>
  <c r="X2350" i="2"/>
  <c r="Y2350" i="2"/>
  <c r="AC2351" i="2"/>
  <c r="Q2351" i="2"/>
  <c r="R2351" i="2"/>
  <c r="S2351" i="2"/>
  <c r="T2351" i="2"/>
  <c r="U2351" i="2"/>
  <c r="W2351" i="2"/>
  <c r="X2351" i="2"/>
  <c r="Y2351" i="2"/>
  <c r="AC2352" i="2"/>
  <c r="Q2352" i="2"/>
  <c r="R2352" i="2"/>
  <c r="S2352" i="2"/>
  <c r="T2352" i="2"/>
  <c r="U2352" i="2"/>
  <c r="W2352" i="2"/>
  <c r="X2352" i="2"/>
  <c r="Y2352" i="2"/>
  <c r="AC2353" i="2"/>
  <c r="Q2353" i="2"/>
  <c r="R2353" i="2"/>
  <c r="S2353" i="2"/>
  <c r="T2353" i="2"/>
  <c r="U2353" i="2"/>
  <c r="W2353" i="2"/>
  <c r="X2353" i="2"/>
  <c r="Y2353" i="2"/>
  <c r="AC2354" i="2"/>
  <c r="Q2354" i="2"/>
  <c r="R2354" i="2"/>
  <c r="S2354" i="2"/>
  <c r="T2354" i="2"/>
  <c r="U2354" i="2"/>
  <c r="W2354" i="2"/>
  <c r="X2354" i="2"/>
  <c r="Y2354" i="2"/>
  <c r="AC2355" i="2"/>
  <c r="Q2355" i="2"/>
  <c r="R2355" i="2"/>
  <c r="S2355" i="2"/>
  <c r="T2355" i="2"/>
  <c r="U2355" i="2"/>
  <c r="W2355" i="2"/>
  <c r="X2355" i="2"/>
  <c r="Y2355" i="2"/>
  <c r="AC2356" i="2"/>
  <c r="Q2356" i="2"/>
  <c r="R2356" i="2"/>
  <c r="S2356" i="2"/>
  <c r="T2356" i="2"/>
  <c r="U2356" i="2"/>
  <c r="W2356" i="2"/>
  <c r="X2356" i="2"/>
  <c r="Y2356" i="2"/>
  <c r="AC2357" i="2"/>
  <c r="Q2357" i="2"/>
  <c r="R2357" i="2"/>
  <c r="S2357" i="2"/>
  <c r="T2357" i="2"/>
  <c r="U2357" i="2"/>
  <c r="W2357" i="2"/>
  <c r="X2357" i="2"/>
  <c r="Y2357" i="2"/>
  <c r="AC2358" i="2"/>
  <c r="Q2358" i="2"/>
  <c r="R2358" i="2"/>
  <c r="S2358" i="2"/>
  <c r="T2358" i="2"/>
  <c r="U2358" i="2"/>
  <c r="W2358" i="2"/>
  <c r="X2358" i="2"/>
  <c r="Y2358" i="2"/>
  <c r="AC2359" i="2"/>
  <c r="Q2359" i="2"/>
  <c r="R2359" i="2"/>
  <c r="S2359" i="2"/>
  <c r="T2359" i="2"/>
  <c r="U2359" i="2"/>
  <c r="W2359" i="2"/>
  <c r="X2359" i="2"/>
  <c r="Y2359" i="2"/>
  <c r="AC2360" i="2"/>
  <c r="Q2360" i="2"/>
  <c r="R2360" i="2"/>
  <c r="S2360" i="2"/>
  <c r="T2360" i="2"/>
  <c r="U2360" i="2"/>
  <c r="W2360" i="2"/>
  <c r="X2360" i="2"/>
  <c r="Y2360" i="2"/>
  <c r="AC2361" i="2"/>
  <c r="Q2361" i="2"/>
  <c r="R2361" i="2"/>
  <c r="S2361" i="2"/>
  <c r="T2361" i="2"/>
  <c r="U2361" i="2"/>
  <c r="W2361" i="2"/>
  <c r="X2361" i="2"/>
  <c r="Y2361" i="2"/>
  <c r="AC2362" i="2"/>
  <c r="Q2362" i="2"/>
  <c r="R2362" i="2"/>
  <c r="S2362" i="2"/>
  <c r="T2362" i="2"/>
  <c r="U2362" i="2"/>
  <c r="W2362" i="2"/>
  <c r="X2362" i="2"/>
  <c r="Y2362" i="2"/>
  <c r="AC2363" i="2"/>
  <c r="Q2363" i="2"/>
  <c r="R2363" i="2"/>
  <c r="S2363" i="2"/>
  <c r="T2363" i="2"/>
  <c r="U2363" i="2"/>
  <c r="W2363" i="2"/>
  <c r="X2363" i="2"/>
  <c r="Y2363" i="2"/>
  <c r="AC2364" i="2"/>
  <c r="Q2364" i="2"/>
  <c r="R2364" i="2"/>
  <c r="S2364" i="2"/>
  <c r="T2364" i="2"/>
  <c r="U2364" i="2"/>
  <c r="W2364" i="2"/>
  <c r="X2364" i="2"/>
  <c r="Y2364" i="2"/>
  <c r="AC2365" i="2"/>
  <c r="Q2365" i="2"/>
  <c r="R2365" i="2"/>
  <c r="S2365" i="2"/>
  <c r="T2365" i="2"/>
  <c r="U2365" i="2"/>
  <c r="W2365" i="2"/>
  <c r="X2365" i="2"/>
  <c r="Y2365" i="2"/>
  <c r="AC2366" i="2"/>
  <c r="Q2366" i="2"/>
  <c r="R2366" i="2"/>
  <c r="S2366" i="2"/>
  <c r="T2366" i="2"/>
  <c r="U2366" i="2"/>
  <c r="W2366" i="2"/>
  <c r="X2366" i="2"/>
  <c r="Y2366" i="2"/>
  <c r="AC2367" i="2"/>
  <c r="Q2367" i="2"/>
  <c r="R2367" i="2"/>
  <c r="S2367" i="2"/>
  <c r="T2367" i="2"/>
  <c r="U2367" i="2"/>
  <c r="W2367" i="2"/>
  <c r="X2367" i="2"/>
  <c r="Y2367" i="2"/>
  <c r="AC2368" i="2"/>
  <c r="Q2368" i="2"/>
  <c r="R2368" i="2"/>
  <c r="S2368" i="2"/>
  <c r="T2368" i="2"/>
  <c r="U2368" i="2"/>
  <c r="W2368" i="2"/>
  <c r="X2368" i="2"/>
  <c r="Y2368" i="2"/>
  <c r="AC2369" i="2"/>
  <c r="Q2369" i="2"/>
  <c r="R2369" i="2"/>
  <c r="S2369" i="2"/>
  <c r="T2369" i="2"/>
  <c r="U2369" i="2"/>
  <c r="W2369" i="2"/>
  <c r="X2369" i="2"/>
  <c r="Y2369" i="2"/>
  <c r="AC2370" i="2"/>
  <c r="AC2371" i="2"/>
  <c r="AC2372" i="2"/>
  <c r="AC2373" i="2"/>
  <c r="AC2374" i="2"/>
  <c r="AC2375" i="2"/>
  <c r="AC2376" i="2"/>
  <c r="AC2377" i="2"/>
  <c r="AC2378" i="2"/>
  <c r="AC2379" i="2"/>
  <c r="AC2380" i="2"/>
  <c r="AC2381" i="2"/>
  <c r="AC2382" i="2"/>
  <c r="AC2383" i="2"/>
  <c r="AC2384" i="2"/>
  <c r="AC2385" i="2"/>
  <c r="AC2386" i="2"/>
  <c r="AC2387" i="2"/>
  <c r="AC2388" i="2"/>
  <c r="AC2389" i="2"/>
  <c r="AC2390" i="2"/>
  <c r="AC2391" i="2"/>
  <c r="Y2391" i="2"/>
  <c r="S2391" i="2" s="1"/>
  <c r="AC2392" i="2"/>
  <c r="AC2393" i="2"/>
  <c r="AC2394" i="2"/>
  <c r="AC2395" i="2"/>
  <c r="AC2396" i="2"/>
  <c r="AC2397" i="2"/>
  <c r="AC2398" i="2"/>
  <c r="AC2399" i="2"/>
  <c r="AC2400" i="2"/>
  <c r="AC2401" i="2"/>
  <c r="AC2402" i="2"/>
  <c r="AC2403" i="2"/>
  <c r="AC2404" i="2"/>
  <c r="AC2405" i="2"/>
  <c r="AC2406" i="2"/>
  <c r="AC2407" i="2"/>
  <c r="AC2408" i="2"/>
  <c r="AC2409" i="2"/>
  <c r="AC2410" i="2"/>
  <c r="AC2411" i="2"/>
  <c r="AC2412" i="2"/>
  <c r="AC2413" i="2"/>
  <c r="AC2414" i="2"/>
  <c r="AC2415" i="2"/>
  <c r="AC2416" i="2"/>
  <c r="AC2417" i="2"/>
  <c r="AC2418" i="2"/>
  <c r="Q2418" i="2"/>
  <c r="R2418" i="2"/>
  <c r="S2418" i="2"/>
  <c r="T2418" i="2"/>
  <c r="U2418" i="2"/>
  <c r="W2418" i="2"/>
  <c r="X2418" i="2"/>
  <c r="Y2418" i="2"/>
  <c r="AC2419" i="2"/>
  <c r="AC2420" i="2"/>
  <c r="Q2420" i="2"/>
  <c r="R2420" i="2"/>
  <c r="S2420" i="2"/>
  <c r="T2420" i="2"/>
  <c r="U2420" i="2"/>
  <c r="W2420" i="2"/>
  <c r="X2420" i="2"/>
  <c r="Y2420" i="2"/>
  <c r="AC2421" i="2"/>
  <c r="AC2422" i="2"/>
  <c r="Q2422" i="2"/>
  <c r="R2422" i="2"/>
  <c r="S2422" i="2"/>
  <c r="T2422" i="2"/>
  <c r="U2422" i="2"/>
  <c r="W2422" i="2"/>
  <c r="X2422" i="2"/>
  <c r="Y2422" i="2"/>
  <c r="AC2423" i="2"/>
  <c r="Q2423" i="2"/>
  <c r="R2423" i="2"/>
  <c r="S2423" i="2"/>
  <c r="T2423" i="2"/>
  <c r="U2423" i="2"/>
  <c r="W2423" i="2"/>
  <c r="X2423" i="2"/>
  <c r="Y2423" i="2"/>
  <c r="AC2424" i="2"/>
  <c r="Q2424" i="2"/>
  <c r="R2424" i="2"/>
  <c r="S2424" i="2"/>
  <c r="T2424" i="2"/>
  <c r="U2424" i="2"/>
  <c r="W2424" i="2"/>
  <c r="X2424" i="2"/>
  <c r="Y2424" i="2"/>
  <c r="AC2425" i="2"/>
  <c r="Q2425" i="2"/>
  <c r="R2425" i="2"/>
  <c r="S2425" i="2"/>
  <c r="T2425" i="2"/>
  <c r="U2425" i="2"/>
  <c r="W2425" i="2"/>
  <c r="X2425" i="2"/>
  <c r="Y2425" i="2"/>
  <c r="AC2426" i="2"/>
  <c r="Q2426" i="2"/>
  <c r="R2426" i="2"/>
  <c r="S2426" i="2"/>
  <c r="T2426" i="2"/>
  <c r="U2426" i="2"/>
  <c r="W2426" i="2"/>
  <c r="X2426" i="2"/>
  <c r="Y2426" i="2"/>
  <c r="AC2427" i="2"/>
  <c r="Q2427" i="2"/>
  <c r="R2427" i="2"/>
  <c r="S2427" i="2"/>
  <c r="T2427" i="2"/>
  <c r="U2427" i="2"/>
  <c r="W2427" i="2"/>
  <c r="X2427" i="2"/>
  <c r="Y2427" i="2"/>
  <c r="AC2428" i="2"/>
  <c r="Q2428" i="2"/>
  <c r="R2428" i="2"/>
  <c r="S2428" i="2"/>
  <c r="T2428" i="2"/>
  <c r="U2428" i="2"/>
  <c r="W2428" i="2"/>
  <c r="X2428" i="2"/>
  <c r="Y2428" i="2"/>
  <c r="AC2429" i="2"/>
  <c r="AC2430" i="2"/>
  <c r="AC2431" i="2"/>
  <c r="AC2432" i="2"/>
  <c r="AC2433" i="2"/>
  <c r="AC2434" i="2"/>
  <c r="AC2435" i="2"/>
  <c r="AC2436" i="2"/>
  <c r="AC2437" i="2"/>
  <c r="AC2438" i="2"/>
  <c r="AC2439" i="2"/>
  <c r="AC2440" i="2"/>
  <c r="AC2441" i="2"/>
  <c r="AC2442" i="2"/>
  <c r="AC2443" i="2"/>
  <c r="AC2444" i="2"/>
  <c r="AC2445" i="2"/>
  <c r="AC2446" i="2"/>
  <c r="AC2447" i="2"/>
  <c r="AC2448" i="2"/>
  <c r="AC2449" i="2"/>
  <c r="AC2450" i="2"/>
  <c r="AC2451" i="2"/>
  <c r="AC2452" i="2"/>
  <c r="AC2453" i="2"/>
  <c r="AC2454" i="2"/>
  <c r="AC2455" i="2"/>
  <c r="AC2456" i="2"/>
  <c r="AC2457" i="2"/>
  <c r="AC2458" i="2"/>
  <c r="AC2459" i="2"/>
  <c r="AC2460" i="2"/>
  <c r="AC2461" i="2"/>
  <c r="AC2462" i="2"/>
  <c r="AC2463" i="2"/>
  <c r="AC2464" i="2"/>
  <c r="AC2465" i="2"/>
  <c r="AC2466" i="2"/>
  <c r="AC2467" i="2"/>
  <c r="AC2468" i="2"/>
  <c r="AC2469" i="2"/>
  <c r="AC2470" i="2"/>
  <c r="AC2471" i="2"/>
  <c r="AC2472" i="2"/>
  <c r="AC2473" i="2"/>
  <c r="AC2474" i="2"/>
  <c r="AC2475" i="2"/>
  <c r="AC2476" i="2"/>
  <c r="AC2477" i="2"/>
  <c r="AC2478" i="2"/>
  <c r="AC2479" i="2"/>
  <c r="AC2480" i="2"/>
  <c r="AC2481" i="2"/>
  <c r="AC2482" i="2"/>
  <c r="AC2483" i="2"/>
  <c r="AC2484" i="2"/>
  <c r="AC2485" i="2"/>
  <c r="AC2486" i="2"/>
  <c r="AC2487" i="2"/>
  <c r="AC2488" i="2"/>
  <c r="AC2489" i="2"/>
  <c r="AC2490" i="2"/>
  <c r="AC2491" i="2"/>
  <c r="AC2492" i="2"/>
  <c r="AC2493" i="2"/>
  <c r="AC2494" i="2"/>
  <c r="AC2495" i="2"/>
  <c r="AC2496" i="2"/>
  <c r="AC2497" i="2"/>
  <c r="AC2498" i="2"/>
  <c r="AC2499" i="2"/>
  <c r="AC2500" i="2"/>
  <c r="AC2501" i="2"/>
  <c r="AC2502" i="2"/>
  <c r="AC2503" i="2"/>
  <c r="AC2504" i="2"/>
  <c r="AC2505" i="2"/>
  <c r="AC2506" i="2"/>
  <c r="AC2507" i="2"/>
  <c r="AC2508" i="2"/>
  <c r="AC2509" i="2"/>
  <c r="AC2510" i="2"/>
  <c r="AC2511" i="2"/>
  <c r="AC2512" i="2"/>
  <c r="AC2513" i="2"/>
  <c r="AC2514" i="2"/>
  <c r="AC2515" i="2"/>
  <c r="AC2516" i="2"/>
  <c r="AC2517" i="2"/>
  <c r="AC2518" i="2"/>
  <c r="AC2519" i="2"/>
  <c r="AC2520" i="2"/>
  <c r="AC2521" i="2"/>
  <c r="AC2522" i="2"/>
  <c r="Q2522" i="2"/>
  <c r="R2522" i="2"/>
  <c r="S2522" i="2"/>
  <c r="T2522" i="2"/>
  <c r="U2522" i="2"/>
  <c r="W2522" i="2"/>
  <c r="X2522" i="2"/>
  <c r="Y2522" i="2"/>
  <c r="AC2523" i="2"/>
  <c r="AC2524" i="2"/>
  <c r="AC2525" i="2"/>
  <c r="AC2526" i="2"/>
  <c r="AC2527" i="2"/>
  <c r="AC2528" i="2"/>
  <c r="AC2529" i="2"/>
  <c r="AC2530" i="2"/>
  <c r="AC2531" i="2"/>
  <c r="AC2532" i="2"/>
  <c r="AC2533" i="2"/>
  <c r="AC2534" i="2"/>
  <c r="AC2535" i="2"/>
  <c r="AC2536" i="2"/>
  <c r="AC2537" i="2"/>
  <c r="AC2538" i="2"/>
  <c r="AC2539" i="2"/>
  <c r="AC2540" i="2"/>
  <c r="AC2541" i="2"/>
  <c r="AC2542" i="2"/>
  <c r="AC2543" i="2"/>
  <c r="AC2544" i="2"/>
  <c r="AC2545" i="2"/>
  <c r="AC2546" i="2"/>
  <c r="AC2547" i="2"/>
  <c r="AC2548" i="2"/>
  <c r="AC2549" i="2"/>
  <c r="AC2550" i="2"/>
  <c r="AC2551" i="2"/>
  <c r="AC2552" i="2"/>
  <c r="AC2553" i="2"/>
  <c r="AC2554" i="2"/>
  <c r="AC2555" i="2"/>
  <c r="AC2556" i="2"/>
  <c r="AC2557" i="2"/>
  <c r="AC2558" i="2"/>
  <c r="AC2559" i="2"/>
  <c r="AC2560" i="2"/>
  <c r="AC2561" i="2"/>
  <c r="AC2562" i="2"/>
  <c r="AC2563" i="2"/>
  <c r="AC2564" i="2"/>
  <c r="AC2565" i="2"/>
  <c r="AC2566" i="2"/>
  <c r="AC2567" i="2"/>
  <c r="AC2568" i="2"/>
  <c r="AC2569" i="2"/>
  <c r="AC2570" i="2"/>
  <c r="AC2571" i="2"/>
  <c r="AC2572" i="2"/>
  <c r="AC2573" i="2"/>
  <c r="AC2574" i="2"/>
  <c r="AC2575" i="2"/>
  <c r="AC2576" i="2"/>
  <c r="AC2577" i="2"/>
  <c r="AC2578" i="2"/>
  <c r="AC2579" i="2"/>
  <c r="AC2580" i="2"/>
  <c r="AC2581" i="2"/>
  <c r="AC2582" i="2"/>
  <c r="AC2583" i="2"/>
  <c r="AC2584" i="2"/>
  <c r="AC2585" i="2"/>
  <c r="AC2586" i="2"/>
  <c r="AC2587" i="2"/>
  <c r="AC2588" i="2"/>
  <c r="AC2589" i="2"/>
  <c r="AC2590" i="2"/>
  <c r="AC2591" i="2"/>
  <c r="AC2592" i="2"/>
  <c r="AC2593" i="2"/>
  <c r="AC2594" i="2"/>
  <c r="AC2595" i="2"/>
  <c r="AC2596" i="2"/>
  <c r="AC2597" i="2"/>
  <c r="AC2598" i="2"/>
  <c r="AC2599" i="2"/>
  <c r="AC2600" i="2"/>
  <c r="AC2601" i="2"/>
  <c r="AC2602" i="2"/>
  <c r="AC2603" i="2"/>
  <c r="Q2603" i="2"/>
  <c r="R2603" i="2"/>
  <c r="S2603" i="2"/>
  <c r="T2603" i="2"/>
  <c r="U2603" i="2"/>
  <c r="W2603" i="2"/>
  <c r="X2603" i="2"/>
  <c r="Y2603" i="2"/>
  <c r="AC2604" i="2"/>
  <c r="AC2605" i="2"/>
  <c r="AC2606" i="2"/>
  <c r="AC2607" i="2"/>
  <c r="AC2608" i="2"/>
  <c r="AC2609" i="2"/>
  <c r="AC2610" i="2"/>
  <c r="AC2611" i="2"/>
  <c r="AC2612" i="2"/>
  <c r="AC2613" i="2"/>
  <c r="AC2614" i="2"/>
  <c r="AC2615" i="2"/>
  <c r="AC2616" i="2"/>
  <c r="AC2617" i="2"/>
  <c r="AC2618" i="2"/>
  <c r="AC2619" i="2"/>
  <c r="AC2620" i="2"/>
  <c r="AC2621" i="2"/>
  <c r="AC2622" i="2"/>
  <c r="AC2623" i="2"/>
  <c r="AC2624" i="2"/>
  <c r="AC2625" i="2"/>
  <c r="AC2626" i="2"/>
  <c r="AC2627" i="2"/>
  <c r="AC2628" i="2"/>
  <c r="AC2629" i="2"/>
  <c r="AC2630" i="2"/>
  <c r="AC2631" i="2"/>
  <c r="AC2632" i="2"/>
  <c r="AC2633" i="2"/>
  <c r="AC2634" i="2"/>
  <c r="AC2635" i="2"/>
  <c r="AC2636" i="2"/>
  <c r="AC2637" i="2"/>
  <c r="AC2638" i="2"/>
  <c r="AC2639" i="2"/>
  <c r="AC2640" i="2"/>
  <c r="AC2641" i="2"/>
  <c r="AC2642" i="2"/>
  <c r="AC2643" i="2"/>
  <c r="AC2644" i="2"/>
  <c r="AC2645" i="2"/>
  <c r="AC2646" i="2"/>
  <c r="AC2647" i="2"/>
  <c r="AC2648" i="2"/>
  <c r="AC2649" i="2"/>
  <c r="AC2650" i="2"/>
  <c r="AC2651" i="2"/>
  <c r="AC2652" i="2"/>
  <c r="AC2653" i="2"/>
  <c r="AC2654" i="2"/>
  <c r="AC2655" i="2"/>
  <c r="AC2656" i="2"/>
  <c r="AC2657" i="2"/>
  <c r="AC2658" i="2"/>
  <c r="AC2659" i="2"/>
  <c r="AC2660" i="2"/>
  <c r="AC2661" i="2"/>
  <c r="AC2662" i="2"/>
  <c r="AC2663" i="2"/>
  <c r="AC2664" i="2"/>
  <c r="AC2665" i="2"/>
  <c r="AC2666" i="2"/>
  <c r="AC2667" i="2"/>
  <c r="AC2668" i="2"/>
  <c r="AC2669" i="2"/>
  <c r="AC2670" i="2"/>
  <c r="AC2671" i="2"/>
  <c r="AC2672" i="2"/>
  <c r="AC2673" i="2"/>
  <c r="AC2674" i="2"/>
  <c r="AC2675" i="2"/>
  <c r="AC2676" i="2"/>
  <c r="AC2677" i="2"/>
  <c r="AC2678" i="2"/>
  <c r="AC2679" i="2"/>
  <c r="AC2680" i="2"/>
  <c r="AC2681" i="2"/>
  <c r="AC2682" i="2"/>
  <c r="AC2683" i="2"/>
  <c r="AC2684" i="2"/>
  <c r="AC2685" i="2"/>
  <c r="AC2686" i="2"/>
  <c r="AC2687" i="2"/>
  <c r="AC2688" i="2"/>
  <c r="AC2689" i="2"/>
  <c r="AC2690" i="2"/>
  <c r="AC2691" i="2"/>
  <c r="AC2692" i="2"/>
  <c r="AC2693" i="2"/>
  <c r="AC2694" i="2"/>
  <c r="AC2695" i="2"/>
  <c r="AC2696" i="2"/>
  <c r="AC2697" i="2"/>
  <c r="AC2698" i="2"/>
  <c r="AC2699" i="2"/>
  <c r="AC2700" i="2"/>
  <c r="AC2701" i="2"/>
  <c r="AC2702" i="2"/>
  <c r="AC2703" i="2"/>
  <c r="AC2704" i="2"/>
  <c r="AC2705" i="2"/>
  <c r="AC2706" i="2"/>
  <c r="AC2707" i="2"/>
  <c r="AC2708" i="2"/>
  <c r="AC2709" i="2"/>
  <c r="AC2710" i="2"/>
  <c r="AC2711" i="2"/>
  <c r="AC2712" i="2"/>
  <c r="AC2713" i="2"/>
  <c r="AC2714" i="2"/>
  <c r="AC2715" i="2"/>
  <c r="AC2716" i="2"/>
  <c r="AC2717" i="2"/>
  <c r="AC2718" i="2"/>
  <c r="AC2719" i="2"/>
  <c r="Q2719" i="2"/>
  <c r="R2719" i="2"/>
  <c r="S2719" i="2"/>
  <c r="T2719" i="2"/>
  <c r="U2719" i="2"/>
  <c r="W2719" i="2"/>
  <c r="X2719" i="2"/>
  <c r="Y2719" i="2"/>
  <c r="AC2720" i="2"/>
  <c r="Q2720" i="2"/>
  <c r="R2720" i="2"/>
  <c r="S2720" i="2"/>
  <c r="T2720" i="2"/>
  <c r="U2720" i="2"/>
  <c r="W2720" i="2"/>
  <c r="X2720" i="2"/>
  <c r="Y2720" i="2"/>
  <c r="AC2721" i="2"/>
  <c r="Q2721" i="2"/>
  <c r="R2721" i="2"/>
  <c r="S2721" i="2"/>
  <c r="T2721" i="2"/>
  <c r="U2721" i="2"/>
  <c r="W2721" i="2"/>
  <c r="X2721" i="2"/>
  <c r="Y2721" i="2"/>
  <c r="AC2722" i="2"/>
  <c r="Q2722" i="2"/>
  <c r="R2722" i="2"/>
  <c r="S2722" i="2"/>
  <c r="T2722" i="2"/>
  <c r="U2722" i="2"/>
  <c r="W2722" i="2"/>
  <c r="X2722" i="2"/>
  <c r="Y2722" i="2"/>
  <c r="AC2723" i="2"/>
  <c r="Q2723" i="2"/>
  <c r="R2723" i="2"/>
  <c r="S2723" i="2"/>
  <c r="T2723" i="2"/>
  <c r="U2723" i="2"/>
  <c r="W2723" i="2"/>
  <c r="X2723" i="2"/>
  <c r="Y2723" i="2"/>
  <c r="AC2724" i="2"/>
  <c r="Q2724" i="2"/>
  <c r="R2724" i="2"/>
  <c r="S2724" i="2"/>
  <c r="T2724" i="2"/>
  <c r="U2724" i="2"/>
  <c r="W2724" i="2"/>
  <c r="X2724" i="2"/>
  <c r="Y2724" i="2"/>
  <c r="AC2725" i="2"/>
  <c r="Q2725" i="2"/>
  <c r="R2725" i="2"/>
  <c r="S2725" i="2"/>
  <c r="T2725" i="2"/>
  <c r="U2725" i="2"/>
  <c r="W2725" i="2"/>
  <c r="X2725" i="2"/>
  <c r="Y2725" i="2"/>
  <c r="AC2726" i="2"/>
  <c r="Q2726" i="2"/>
  <c r="R2726" i="2"/>
  <c r="S2726" i="2"/>
  <c r="T2726" i="2"/>
  <c r="U2726" i="2"/>
  <c r="W2726" i="2"/>
  <c r="X2726" i="2"/>
  <c r="Y2726" i="2"/>
  <c r="AC2727" i="2"/>
  <c r="Q2727" i="2"/>
  <c r="R2727" i="2"/>
  <c r="S2727" i="2"/>
  <c r="T2727" i="2"/>
  <c r="U2727" i="2"/>
  <c r="W2727" i="2"/>
  <c r="X2727" i="2"/>
  <c r="Y2727" i="2"/>
  <c r="AC2728" i="2"/>
  <c r="Q2728" i="2"/>
  <c r="R2728" i="2"/>
  <c r="S2728" i="2"/>
  <c r="T2728" i="2"/>
  <c r="U2728" i="2"/>
  <c r="W2728" i="2"/>
  <c r="X2728" i="2"/>
  <c r="Y2728" i="2"/>
  <c r="AC2729" i="2"/>
  <c r="Q2729" i="2"/>
  <c r="R2729" i="2"/>
  <c r="S2729" i="2"/>
  <c r="T2729" i="2"/>
  <c r="U2729" i="2"/>
  <c r="W2729" i="2"/>
  <c r="X2729" i="2"/>
  <c r="Y2729" i="2"/>
  <c r="AC2730" i="2"/>
  <c r="Q2730" i="2"/>
  <c r="R2730" i="2"/>
  <c r="S2730" i="2"/>
  <c r="T2730" i="2"/>
  <c r="U2730" i="2"/>
  <c r="W2730" i="2"/>
  <c r="X2730" i="2"/>
  <c r="Y2730" i="2"/>
  <c r="AC2731" i="2"/>
  <c r="AC2732" i="2"/>
  <c r="AC2733" i="2"/>
  <c r="AC2734" i="2"/>
  <c r="AC2735" i="2"/>
  <c r="AC2736" i="2"/>
  <c r="AC2737" i="2"/>
  <c r="AC2738" i="2"/>
  <c r="AC2739" i="2"/>
  <c r="AC2740" i="2"/>
  <c r="AC2741" i="2"/>
  <c r="AC2742" i="2"/>
  <c r="AC2743" i="2"/>
  <c r="AC2744" i="2"/>
  <c r="AC2745" i="2"/>
  <c r="AC2746" i="2"/>
  <c r="AC2747" i="2"/>
  <c r="AC2748" i="2"/>
  <c r="AC2749" i="2"/>
  <c r="AC2750" i="2"/>
  <c r="AC2751" i="2"/>
  <c r="AC2752" i="2"/>
  <c r="AC2753" i="2"/>
  <c r="AC2754" i="2"/>
  <c r="AC2755" i="2"/>
  <c r="AC2756" i="2"/>
  <c r="AC2757" i="2"/>
  <c r="AC2758" i="2"/>
  <c r="AC2759" i="2"/>
  <c r="AC2760" i="2"/>
  <c r="AC2761" i="2"/>
  <c r="AC2762" i="2"/>
  <c r="AC2763" i="2"/>
  <c r="AC2764" i="2"/>
  <c r="AC2765" i="2"/>
  <c r="AC2766" i="2"/>
  <c r="AC2767" i="2"/>
  <c r="AC2768" i="2"/>
  <c r="AC2769" i="2"/>
  <c r="AC2770" i="2"/>
  <c r="AC2771" i="2"/>
  <c r="AC2772" i="2"/>
  <c r="AC2773" i="2"/>
  <c r="AC2774" i="2"/>
  <c r="AC2775" i="2"/>
  <c r="AC2776" i="2"/>
  <c r="AC2777" i="2"/>
  <c r="AC2778" i="2"/>
  <c r="AC2779" i="2"/>
  <c r="AC2780" i="2"/>
  <c r="Q2780" i="2"/>
  <c r="R2780" i="2"/>
  <c r="S2780" i="2"/>
  <c r="T2780" i="2"/>
  <c r="U2780" i="2"/>
  <c r="W2780" i="2"/>
  <c r="X2780" i="2"/>
  <c r="Y2780" i="2"/>
  <c r="AC2781" i="2"/>
  <c r="R2781" i="2"/>
  <c r="S2781" i="2"/>
  <c r="T2781" i="2"/>
  <c r="U2781" i="2"/>
  <c r="X2781" i="2"/>
  <c r="Y2781" i="2"/>
  <c r="AC2782" i="2"/>
  <c r="Q2782" i="2"/>
  <c r="R2782" i="2"/>
  <c r="S2782" i="2"/>
  <c r="T2782" i="2"/>
  <c r="U2782" i="2"/>
  <c r="W2782" i="2"/>
  <c r="X2782" i="2"/>
  <c r="Y2782" i="2"/>
  <c r="AC2783" i="2"/>
  <c r="Q2783" i="2"/>
  <c r="R2783" i="2"/>
  <c r="S2783" i="2"/>
  <c r="T2783" i="2"/>
  <c r="U2783" i="2"/>
  <c r="W2783" i="2"/>
  <c r="X2783" i="2"/>
  <c r="Y2783" i="2"/>
  <c r="AC2784" i="2"/>
  <c r="Q2784" i="2"/>
  <c r="R2784" i="2"/>
  <c r="S2784" i="2"/>
  <c r="T2784" i="2"/>
  <c r="U2784" i="2"/>
  <c r="W2784" i="2"/>
  <c r="X2784" i="2"/>
  <c r="Y2784" i="2"/>
  <c r="AC2785" i="2"/>
  <c r="Q2785" i="2"/>
  <c r="R2785" i="2"/>
  <c r="S2785" i="2"/>
  <c r="T2785" i="2"/>
  <c r="U2785" i="2"/>
  <c r="W2785" i="2"/>
  <c r="X2785" i="2"/>
  <c r="Y2785" i="2"/>
  <c r="AC2786" i="2"/>
  <c r="Q2786" i="2"/>
  <c r="R2786" i="2"/>
  <c r="S2786" i="2"/>
  <c r="T2786" i="2"/>
  <c r="U2786" i="2"/>
  <c r="W2786" i="2"/>
  <c r="X2786" i="2"/>
  <c r="Y2786" i="2"/>
  <c r="AC2787" i="2"/>
  <c r="Q2787" i="2"/>
  <c r="R2787" i="2"/>
  <c r="S2787" i="2"/>
  <c r="T2787" i="2"/>
  <c r="U2787" i="2"/>
  <c r="W2787" i="2"/>
  <c r="X2787" i="2"/>
  <c r="Y2787" i="2"/>
  <c r="AC2788" i="2"/>
  <c r="Q2788" i="2"/>
  <c r="R2788" i="2"/>
  <c r="S2788" i="2"/>
  <c r="T2788" i="2"/>
  <c r="U2788" i="2"/>
  <c r="W2788" i="2"/>
  <c r="X2788" i="2"/>
  <c r="Y2788" i="2"/>
  <c r="AC2789" i="2"/>
  <c r="Q2789" i="2"/>
  <c r="R2789" i="2"/>
  <c r="S2789" i="2"/>
  <c r="T2789" i="2"/>
  <c r="U2789" i="2"/>
  <c r="W2789" i="2"/>
  <c r="X2789" i="2"/>
  <c r="Y2789" i="2"/>
  <c r="AC2790" i="2"/>
  <c r="Q2790" i="2"/>
  <c r="R2790" i="2"/>
  <c r="S2790" i="2"/>
  <c r="T2790" i="2"/>
  <c r="U2790" i="2"/>
  <c r="W2790" i="2"/>
  <c r="X2790" i="2"/>
  <c r="Y2790" i="2"/>
  <c r="AC2791" i="2"/>
  <c r="Q2791" i="2"/>
  <c r="R2791" i="2"/>
  <c r="S2791" i="2"/>
  <c r="T2791" i="2"/>
  <c r="U2791" i="2"/>
  <c r="W2791" i="2"/>
  <c r="X2791" i="2"/>
  <c r="Y2791" i="2"/>
  <c r="AC2792" i="2"/>
  <c r="Q2792" i="2"/>
  <c r="R2792" i="2"/>
  <c r="S2792" i="2"/>
  <c r="T2792" i="2"/>
  <c r="U2792" i="2"/>
  <c r="W2792" i="2"/>
  <c r="X2792" i="2"/>
  <c r="Y2792" i="2"/>
  <c r="AC2793" i="2"/>
  <c r="Q2793" i="2"/>
  <c r="R2793" i="2"/>
  <c r="S2793" i="2"/>
  <c r="T2793" i="2"/>
  <c r="U2793" i="2"/>
  <c r="W2793" i="2"/>
  <c r="X2793" i="2"/>
  <c r="Y2793" i="2"/>
  <c r="AC2794" i="2"/>
  <c r="Q2794" i="2"/>
  <c r="R2794" i="2"/>
  <c r="S2794" i="2"/>
  <c r="T2794" i="2"/>
  <c r="U2794" i="2"/>
  <c r="W2794" i="2"/>
  <c r="X2794" i="2"/>
  <c r="Y2794" i="2"/>
  <c r="AC2795" i="2"/>
  <c r="Q2795" i="2"/>
  <c r="R2795" i="2"/>
  <c r="S2795" i="2"/>
  <c r="T2795" i="2"/>
  <c r="U2795" i="2"/>
  <c r="W2795" i="2"/>
  <c r="X2795" i="2"/>
  <c r="Y2795" i="2"/>
  <c r="AC2796" i="2"/>
  <c r="Q2796" i="2"/>
  <c r="R2796" i="2"/>
  <c r="S2796" i="2"/>
  <c r="T2796" i="2"/>
  <c r="U2796" i="2"/>
  <c r="W2796" i="2"/>
  <c r="X2796" i="2"/>
  <c r="Y2796" i="2"/>
  <c r="AC2797" i="2"/>
  <c r="Q2797" i="2"/>
  <c r="R2797" i="2"/>
  <c r="S2797" i="2"/>
  <c r="T2797" i="2"/>
  <c r="U2797" i="2"/>
  <c r="W2797" i="2"/>
  <c r="X2797" i="2"/>
  <c r="Y2797" i="2"/>
  <c r="AC2798" i="2"/>
  <c r="Q2798" i="2"/>
  <c r="R2798" i="2"/>
  <c r="S2798" i="2"/>
  <c r="T2798" i="2"/>
  <c r="U2798" i="2"/>
  <c r="W2798" i="2"/>
  <c r="X2798" i="2"/>
  <c r="Y2798" i="2"/>
  <c r="AC2799" i="2"/>
  <c r="Q2799" i="2"/>
  <c r="R2799" i="2"/>
  <c r="S2799" i="2"/>
  <c r="T2799" i="2"/>
  <c r="U2799" i="2"/>
  <c r="W2799" i="2"/>
  <c r="X2799" i="2"/>
  <c r="Y2799" i="2"/>
  <c r="AC2800" i="2"/>
  <c r="Q2800" i="2"/>
  <c r="R2800" i="2"/>
  <c r="S2800" i="2"/>
  <c r="T2800" i="2"/>
  <c r="U2800" i="2"/>
  <c r="W2800" i="2"/>
  <c r="X2800" i="2"/>
  <c r="Y2800" i="2"/>
  <c r="AC2801" i="2"/>
  <c r="Q2801" i="2"/>
  <c r="R2801" i="2"/>
  <c r="S2801" i="2"/>
  <c r="T2801" i="2"/>
  <c r="U2801" i="2"/>
  <c r="W2801" i="2"/>
  <c r="X2801" i="2"/>
  <c r="Y2801" i="2"/>
  <c r="AC2802" i="2"/>
  <c r="Q2802" i="2"/>
  <c r="R2802" i="2"/>
  <c r="S2802" i="2"/>
  <c r="T2802" i="2"/>
  <c r="U2802" i="2"/>
  <c r="W2802" i="2"/>
  <c r="X2802" i="2"/>
  <c r="Y2802" i="2"/>
  <c r="AC2803" i="2"/>
  <c r="Q2803" i="2"/>
  <c r="R2803" i="2"/>
  <c r="S2803" i="2"/>
  <c r="T2803" i="2"/>
  <c r="U2803" i="2"/>
  <c r="W2803" i="2"/>
  <c r="X2803" i="2"/>
  <c r="Y2803" i="2"/>
  <c r="AC2804" i="2"/>
  <c r="Q2804" i="2"/>
  <c r="R2804" i="2"/>
  <c r="S2804" i="2"/>
  <c r="T2804" i="2"/>
  <c r="U2804" i="2"/>
  <c r="W2804" i="2"/>
  <c r="X2804" i="2"/>
  <c r="Y2804" i="2"/>
  <c r="AC2805" i="2"/>
  <c r="Q2805" i="2"/>
  <c r="R2805" i="2"/>
  <c r="S2805" i="2"/>
  <c r="T2805" i="2"/>
  <c r="U2805" i="2"/>
  <c r="W2805" i="2"/>
  <c r="X2805" i="2"/>
  <c r="Y2805" i="2"/>
  <c r="AC2806" i="2"/>
  <c r="Q2806" i="2"/>
  <c r="R2806" i="2"/>
  <c r="S2806" i="2"/>
  <c r="T2806" i="2"/>
  <c r="U2806" i="2"/>
  <c r="W2806" i="2"/>
  <c r="X2806" i="2"/>
  <c r="Y2806" i="2"/>
  <c r="AC2807" i="2"/>
  <c r="Q2807" i="2"/>
  <c r="R2807" i="2"/>
  <c r="S2807" i="2"/>
  <c r="T2807" i="2"/>
  <c r="U2807" i="2"/>
  <c r="W2807" i="2"/>
  <c r="X2807" i="2"/>
  <c r="Y2807" i="2"/>
  <c r="AC2808" i="2"/>
  <c r="Q2808" i="2"/>
  <c r="R2808" i="2"/>
  <c r="S2808" i="2"/>
  <c r="T2808" i="2"/>
  <c r="U2808" i="2"/>
  <c r="W2808" i="2"/>
  <c r="X2808" i="2"/>
  <c r="Y2808" i="2"/>
  <c r="AC2809" i="2"/>
  <c r="Q2809" i="2"/>
  <c r="R2809" i="2"/>
  <c r="S2809" i="2"/>
  <c r="T2809" i="2"/>
  <c r="U2809" i="2"/>
  <c r="W2809" i="2"/>
  <c r="X2809" i="2"/>
  <c r="Y2809" i="2"/>
  <c r="AC2810" i="2"/>
  <c r="Q2810" i="2"/>
  <c r="R2810" i="2"/>
  <c r="S2810" i="2"/>
  <c r="T2810" i="2"/>
  <c r="U2810" i="2"/>
  <c r="W2810" i="2"/>
  <c r="X2810" i="2"/>
  <c r="Y2810" i="2"/>
  <c r="AC2811" i="2"/>
  <c r="Q2811" i="2"/>
  <c r="R2811" i="2"/>
  <c r="S2811" i="2"/>
  <c r="T2811" i="2"/>
  <c r="U2811" i="2"/>
  <c r="W2811" i="2"/>
  <c r="X2811" i="2"/>
  <c r="Y2811" i="2"/>
  <c r="AC2812" i="2"/>
  <c r="Q2812" i="2"/>
  <c r="R2812" i="2"/>
  <c r="S2812" i="2"/>
  <c r="T2812" i="2"/>
  <c r="U2812" i="2"/>
  <c r="W2812" i="2"/>
  <c r="X2812" i="2"/>
  <c r="Y2812" i="2"/>
  <c r="AC2813" i="2"/>
  <c r="Q2813" i="2"/>
  <c r="R2813" i="2"/>
  <c r="S2813" i="2"/>
  <c r="T2813" i="2"/>
  <c r="U2813" i="2"/>
  <c r="W2813" i="2"/>
  <c r="X2813" i="2"/>
  <c r="Y2813" i="2"/>
  <c r="AC2814" i="2"/>
  <c r="Q2814" i="2"/>
  <c r="R2814" i="2"/>
  <c r="S2814" i="2"/>
  <c r="T2814" i="2"/>
  <c r="U2814" i="2"/>
  <c r="W2814" i="2"/>
  <c r="X2814" i="2"/>
  <c r="Y2814" i="2"/>
  <c r="AC2815" i="2"/>
  <c r="Q2815" i="2"/>
  <c r="R2815" i="2"/>
  <c r="S2815" i="2"/>
  <c r="T2815" i="2"/>
  <c r="U2815" i="2"/>
  <c r="W2815" i="2"/>
  <c r="X2815" i="2"/>
  <c r="Y2815" i="2"/>
  <c r="AC2816" i="2"/>
  <c r="Q2816" i="2"/>
  <c r="R2816" i="2"/>
  <c r="S2816" i="2"/>
  <c r="T2816" i="2"/>
  <c r="U2816" i="2"/>
  <c r="W2816" i="2"/>
  <c r="X2816" i="2"/>
  <c r="Y2816" i="2"/>
  <c r="AC2817" i="2"/>
  <c r="Q2817" i="2"/>
  <c r="R2817" i="2"/>
  <c r="S2817" i="2"/>
  <c r="T2817" i="2"/>
  <c r="U2817" i="2"/>
  <c r="W2817" i="2"/>
  <c r="X2817" i="2"/>
  <c r="Y2817" i="2"/>
  <c r="AC2818" i="2"/>
  <c r="Q2818" i="2"/>
  <c r="R2818" i="2"/>
  <c r="S2818" i="2"/>
  <c r="T2818" i="2"/>
  <c r="U2818" i="2"/>
  <c r="W2818" i="2"/>
  <c r="X2818" i="2"/>
  <c r="Y2818" i="2"/>
  <c r="AC2819" i="2"/>
  <c r="Q2819" i="2"/>
  <c r="R2819" i="2"/>
  <c r="S2819" i="2"/>
  <c r="T2819" i="2"/>
  <c r="U2819" i="2"/>
  <c r="W2819" i="2"/>
  <c r="X2819" i="2"/>
  <c r="Y2819" i="2"/>
  <c r="AC2820" i="2"/>
  <c r="Q2820" i="2"/>
  <c r="R2820" i="2"/>
  <c r="S2820" i="2"/>
  <c r="T2820" i="2"/>
  <c r="U2820" i="2"/>
  <c r="W2820" i="2"/>
  <c r="X2820" i="2"/>
  <c r="Y2820" i="2"/>
  <c r="AC2821" i="2"/>
  <c r="Q2821" i="2"/>
  <c r="R2821" i="2"/>
  <c r="S2821" i="2"/>
  <c r="T2821" i="2"/>
  <c r="U2821" i="2"/>
  <c r="W2821" i="2"/>
  <c r="X2821" i="2"/>
  <c r="Y2821" i="2"/>
  <c r="AC2822" i="2"/>
  <c r="Q2822" i="2"/>
  <c r="R2822" i="2"/>
  <c r="S2822" i="2"/>
  <c r="T2822" i="2"/>
  <c r="U2822" i="2"/>
  <c r="W2822" i="2"/>
  <c r="X2822" i="2"/>
  <c r="Y2822" i="2"/>
  <c r="AC2823" i="2"/>
  <c r="Q2823" i="2"/>
  <c r="R2823" i="2"/>
  <c r="S2823" i="2"/>
  <c r="T2823" i="2"/>
  <c r="U2823" i="2"/>
  <c r="W2823" i="2"/>
  <c r="X2823" i="2"/>
  <c r="Y2823" i="2"/>
  <c r="AC2824" i="2"/>
  <c r="Q2824" i="2"/>
  <c r="R2824" i="2"/>
  <c r="S2824" i="2"/>
  <c r="T2824" i="2"/>
  <c r="U2824" i="2"/>
  <c r="W2824" i="2"/>
  <c r="X2824" i="2"/>
  <c r="Y2824" i="2"/>
  <c r="AC2825" i="2"/>
  <c r="Q2825" i="2"/>
  <c r="R2825" i="2"/>
  <c r="S2825" i="2"/>
  <c r="T2825" i="2"/>
  <c r="U2825" i="2"/>
  <c r="W2825" i="2"/>
  <c r="X2825" i="2"/>
  <c r="Y2825" i="2"/>
  <c r="AC2826" i="2"/>
  <c r="Q2826" i="2"/>
  <c r="R2826" i="2"/>
  <c r="S2826" i="2"/>
  <c r="T2826" i="2"/>
  <c r="U2826" i="2"/>
  <c r="W2826" i="2"/>
  <c r="X2826" i="2"/>
  <c r="Y2826" i="2"/>
  <c r="AC2827" i="2"/>
  <c r="Q2827" i="2"/>
  <c r="R2827" i="2"/>
  <c r="S2827" i="2"/>
  <c r="T2827" i="2"/>
  <c r="U2827" i="2"/>
  <c r="W2827" i="2"/>
  <c r="X2827" i="2"/>
  <c r="Y2827" i="2"/>
  <c r="AC2828" i="2"/>
  <c r="Q2828" i="2"/>
  <c r="R2828" i="2"/>
  <c r="S2828" i="2"/>
  <c r="T2828" i="2"/>
  <c r="U2828" i="2"/>
  <c r="W2828" i="2"/>
  <c r="X2828" i="2"/>
  <c r="Y2828" i="2"/>
  <c r="AC2829" i="2"/>
  <c r="Q2829" i="2"/>
  <c r="R2829" i="2"/>
  <c r="S2829" i="2"/>
  <c r="T2829" i="2"/>
  <c r="U2829" i="2"/>
  <c r="W2829" i="2"/>
  <c r="X2829" i="2"/>
  <c r="Y2829" i="2"/>
  <c r="AC2830" i="2"/>
  <c r="Q2830" i="2"/>
  <c r="R2830" i="2"/>
  <c r="S2830" i="2"/>
  <c r="T2830" i="2"/>
  <c r="U2830" i="2"/>
  <c r="W2830" i="2"/>
  <c r="X2830" i="2"/>
  <c r="Y2830" i="2"/>
  <c r="AC2831" i="2"/>
  <c r="Q2831" i="2"/>
  <c r="R2831" i="2"/>
  <c r="S2831" i="2"/>
  <c r="T2831" i="2"/>
  <c r="U2831" i="2"/>
  <c r="W2831" i="2"/>
  <c r="X2831" i="2"/>
  <c r="Y2831" i="2"/>
  <c r="AC2832" i="2"/>
  <c r="Q2832" i="2"/>
  <c r="R2832" i="2"/>
  <c r="S2832" i="2"/>
  <c r="T2832" i="2"/>
  <c r="U2832" i="2"/>
  <c r="W2832" i="2"/>
  <c r="X2832" i="2"/>
  <c r="Y2832" i="2"/>
  <c r="AC2833" i="2"/>
  <c r="Q2833" i="2"/>
  <c r="R2833" i="2"/>
  <c r="S2833" i="2"/>
  <c r="T2833" i="2"/>
  <c r="U2833" i="2"/>
  <c r="W2833" i="2"/>
  <c r="X2833" i="2"/>
  <c r="Y2833" i="2"/>
  <c r="AC2834" i="2"/>
  <c r="Q2834" i="2"/>
  <c r="R2834" i="2"/>
  <c r="S2834" i="2"/>
  <c r="T2834" i="2"/>
  <c r="U2834" i="2"/>
  <c r="W2834" i="2"/>
  <c r="X2834" i="2"/>
  <c r="Y2834" i="2"/>
  <c r="AC2835" i="2"/>
  <c r="Q2835" i="2"/>
  <c r="R2835" i="2"/>
  <c r="S2835" i="2"/>
  <c r="T2835" i="2"/>
  <c r="U2835" i="2"/>
  <c r="W2835" i="2"/>
  <c r="X2835" i="2"/>
  <c r="Y2835" i="2"/>
  <c r="AC2836" i="2"/>
  <c r="Q2836" i="2"/>
  <c r="R2836" i="2"/>
  <c r="S2836" i="2"/>
  <c r="T2836" i="2"/>
  <c r="U2836" i="2"/>
  <c r="W2836" i="2"/>
  <c r="X2836" i="2"/>
  <c r="Y2836" i="2"/>
  <c r="AC2837" i="2"/>
  <c r="Q2837" i="2"/>
  <c r="R2837" i="2"/>
  <c r="S2837" i="2"/>
  <c r="T2837" i="2"/>
  <c r="U2837" i="2"/>
  <c r="W2837" i="2"/>
  <c r="X2837" i="2"/>
  <c r="Y2837" i="2"/>
  <c r="AC2838" i="2"/>
  <c r="Q2838" i="2"/>
  <c r="R2838" i="2"/>
  <c r="S2838" i="2"/>
  <c r="T2838" i="2"/>
  <c r="U2838" i="2"/>
  <c r="W2838" i="2"/>
  <c r="X2838" i="2"/>
  <c r="Y2838" i="2"/>
  <c r="AC2839" i="2"/>
  <c r="Q2839" i="2"/>
  <c r="R2839" i="2"/>
  <c r="S2839" i="2"/>
  <c r="T2839" i="2"/>
  <c r="U2839" i="2"/>
  <c r="W2839" i="2"/>
  <c r="X2839" i="2"/>
  <c r="Y2839" i="2"/>
  <c r="AC2840" i="2"/>
  <c r="Q2840" i="2"/>
  <c r="R2840" i="2"/>
  <c r="S2840" i="2"/>
  <c r="T2840" i="2"/>
  <c r="U2840" i="2"/>
  <c r="W2840" i="2"/>
  <c r="X2840" i="2"/>
  <c r="Y2840" i="2"/>
  <c r="AC2841" i="2"/>
  <c r="Q2841" i="2"/>
  <c r="R2841" i="2"/>
  <c r="S2841" i="2"/>
  <c r="T2841" i="2"/>
  <c r="U2841" i="2"/>
  <c r="W2841" i="2"/>
  <c r="X2841" i="2"/>
  <c r="Y2841" i="2"/>
  <c r="AC2842" i="2"/>
  <c r="Q2842" i="2"/>
  <c r="R2842" i="2"/>
  <c r="S2842" i="2"/>
  <c r="T2842" i="2"/>
  <c r="U2842" i="2"/>
  <c r="W2842" i="2"/>
  <c r="X2842" i="2"/>
  <c r="Y2842" i="2"/>
  <c r="AC2843" i="2"/>
  <c r="Q2843" i="2"/>
  <c r="R2843" i="2"/>
  <c r="S2843" i="2"/>
  <c r="T2843" i="2"/>
  <c r="U2843" i="2"/>
  <c r="W2843" i="2"/>
  <c r="X2843" i="2"/>
  <c r="Y2843" i="2"/>
  <c r="AC2844" i="2"/>
  <c r="Q2844" i="2"/>
  <c r="R2844" i="2"/>
  <c r="S2844" i="2"/>
  <c r="T2844" i="2"/>
  <c r="U2844" i="2"/>
  <c r="W2844" i="2"/>
  <c r="X2844" i="2"/>
  <c r="Y2844" i="2"/>
  <c r="AC2845" i="2"/>
  <c r="Q2845" i="2"/>
  <c r="R2845" i="2"/>
  <c r="S2845" i="2"/>
  <c r="T2845" i="2"/>
  <c r="U2845" i="2"/>
  <c r="W2845" i="2"/>
  <c r="X2845" i="2"/>
  <c r="Y2845" i="2"/>
  <c r="AC2846" i="2"/>
  <c r="Q2846" i="2"/>
  <c r="R2846" i="2"/>
  <c r="S2846" i="2"/>
  <c r="T2846" i="2"/>
  <c r="U2846" i="2"/>
  <c r="W2846" i="2"/>
  <c r="X2846" i="2"/>
  <c r="Y2846" i="2"/>
  <c r="AC2847" i="2"/>
  <c r="Q2847" i="2"/>
  <c r="R2847" i="2"/>
  <c r="S2847" i="2"/>
  <c r="T2847" i="2"/>
  <c r="U2847" i="2"/>
  <c r="W2847" i="2"/>
  <c r="X2847" i="2"/>
  <c r="Y2847" i="2"/>
  <c r="AC2848" i="2"/>
  <c r="Q2848" i="2"/>
  <c r="R2848" i="2"/>
  <c r="S2848" i="2"/>
  <c r="T2848" i="2"/>
  <c r="U2848" i="2"/>
  <c r="W2848" i="2"/>
  <c r="X2848" i="2"/>
  <c r="Y2848" i="2"/>
  <c r="AC2849" i="2"/>
  <c r="Q2849" i="2"/>
  <c r="R2849" i="2"/>
  <c r="S2849" i="2"/>
  <c r="T2849" i="2"/>
  <c r="U2849" i="2"/>
  <c r="W2849" i="2"/>
  <c r="X2849" i="2"/>
  <c r="Y2849" i="2"/>
  <c r="AC2850" i="2"/>
  <c r="Q2850" i="2"/>
  <c r="R2850" i="2"/>
  <c r="S2850" i="2"/>
  <c r="T2850" i="2"/>
  <c r="U2850" i="2"/>
  <c r="W2850" i="2"/>
  <c r="X2850" i="2"/>
  <c r="Y2850" i="2"/>
  <c r="AC2851" i="2"/>
  <c r="Q2851" i="2"/>
  <c r="R2851" i="2"/>
  <c r="S2851" i="2"/>
  <c r="T2851" i="2"/>
  <c r="U2851" i="2"/>
  <c r="W2851" i="2"/>
  <c r="X2851" i="2"/>
  <c r="Y2851" i="2"/>
  <c r="AC2852" i="2"/>
  <c r="Q2852" i="2"/>
  <c r="R2852" i="2"/>
  <c r="S2852" i="2"/>
  <c r="T2852" i="2"/>
  <c r="U2852" i="2"/>
  <c r="W2852" i="2"/>
  <c r="X2852" i="2"/>
  <c r="Y2852" i="2"/>
  <c r="AC2853" i="2"/>
  <c r="Q2853" i="2"/>
  <c r="R2853" i="2"/>
  <c r="S2853" i="2"/>
  <c r="T2853" i="2"/>
  <c r="U2853" i="2"/>
  <c r="W2853" i="2"/>
  <c r="X2853" i="2"/>
  <c r="Y2853" i="2"/>
  <c r="AC2854" i="2"/>
  <c r="Q2854" i="2"/>
  <c r="R2854" i="2"/>
  <c r="S2854" i="2"/>
  <c r="T2854" i="2"/>
  <c r="U2854" i="2"/>
  <c r="W2854" i="2"/>
  <c r="X2854" i="2"/>
  <c r="Y2854" i="2"/>
  <c r="AC2855" i="2"/>
  <c r="Q2855" i="2"/>
  <c r="R2855" i="2"/>
  <c r="S2855" i="2"/>
  <c r="T2855" i="2"/>
  <c r="U2855" i="2"/>
  <c r="W2855" i="2"/>
  <c r="X2855" i="2"/>
  <c r="Y2855" i="2"/>
  <c r="AC2856" i="2"/>
  <c r="Q2856" i="2"/>
  <c r="R2856" i="2"/>
  <c r="S2856" i="2"/>
  <c r="T2856" i="2"/>
  <c r="U2856" i="2"/>
  <c r="W2856" i="2"/>
  <c r="X2856" i="2"/>
  <c r="Y2856" i="2"/>
  <c r="AC2857" i="2"/>
  <c r="Q2857" i="2"/>
  <c r="R2857" i="2"/>
  <c r="S2857" i="2"/>
  <c r="T2857" i="2"/>
  <c r="U2857" i="2"/>
  <c r="W2857" i="2"/>
  <c r="X2857" i="2"/>
  <c r="Y2857" i="2"/>
  <c r="AC2858" i="2"/>
  <c r="Q2858" i="2"/>
  <c r="R2858" i="2"/>
  <c r="S2858" i="2"/>
  <c r="T2858" i="2"/>
  <c r="U2858" i="2"/>
  <c r="W2858" i="2"/>
  <c r="X2858" i="2"/>
  <c r="Y2858" i="2"/>
  <c r="AC2859" i="2"/>
  <c r="Q2859" i="2"/>
  <c r="R2859" i="2"/>
  <c r="S2859" i="2"/>
  <c r="T2859" i="2"/>
  <c r="U2859" i="2"/>
  <c r="W2859" i="2"/>
  <c r="X2859" i="2"/>
  <c r="Y2859" i="2"/>
  <c r="AC2860" i="2"/>
  <c r="Q2860" i="2"/>
  <c r="R2860" i="2"/>
  <c r="S2860" i="2"/>
  <c r="T2860" i="2"/>
  <c r="U2860" i="2"/>
  <c r="W2860" i="2"/>
  <c r="X2860" i="2"/>
  <c r="Y2860" i="2"/>
  <c r="AC2861" i="2"/>
  <c r="Q2861" i="2"/>
  <c r="R2861" i="2"/>
  <c r="S2861" i="2"/>
  <c r="T2861" i="2"/>
  <c r="U2861" i="2"/>
  <c r="W2861" i="2"/>
  <c r="X2861" i="2"/>
  <c r="Y2861" i="2"/>
  <c r="AC2862" i="2"/>
  <c r="Q2862" i="2"/>
  <c r="R2862" i="2"/>
  <c r="S2862" i="2"/>
  <c r="T2862" i="2"/>
  <c r="U2862" i="2"/>
  <c r="W2862" i="2"/>
  <c r="X2862" i="2"/>
  <c r="Y2862" i="2"/>
  <c r="AC2863" i="2"/>
  <c r="Q2863" i="2"/>
  <c r="R2863" i="2"/>
  <c r="S2863" i="2"/>
  <c r="T2863" i="2"/>
  <c r="U2863" i="2"/>
  <c r="W2863" i="2"/>
  <c r="X2863" i="2"/>
  <c r="Y2863" i="2"/>
  <c r="AC2864" i="2"/>
  <c r="Q2864" i="2"/>
  <c r="R2864" i="2"/>
  <c r="S2864" i="2"/>
  <c r="T2864" i="2"/>
  <c r="U2864" i="2"/>
  <c r="W2864" i="2"/>
  <c r="X2864" i="2"/>
  <c r="Y2864" i="2"/>
  <c r="AC2865" i="2"/>
  <c r="Q2865" i="2"/>
  <c r="R2865" i="2"/>
  <c r="S2865" i="2"/>
  <c r="T2865" i="2"/>
  <c r="U2865" i="2"/>
  <c r="W2865" i="2"/>
  <c r="X2865" i="2"/>
  <c r="Y2865" i="2"/>
  <c r="AC2866" i="2"/>
  <c r="Q2866" i="2"/>
  <c r="R2866" i="2"/>
  <c r="S2866" i="2"/>
  <c r="T2866" i="2"/>
  <c r="U2866" i="2"/>
  <c r="W2866" i="2"/>
  <c r="X2866" i="2"/>
  <c r="Y2866" i="2"/>
  <c r="AC2867" i="2"/>
  <c r="Q2867" i="2"/>
  <c r="R2867" i="2"/>
  <c r="S2867" i="2"/>
  <c r="T2867" i="2"/>
  <c r="U2867" i="2"/>
  <c r="W2867" i="2"/>
  <c r="X2867" i="2"/>
  <c r="Y2867" i="2"/>
  <c r="AC2868" i="2"/>
  <c r="Q2868" i="2"/>
  <c r="R2868" i="2"/>
  <c r="S2868" i="2"/>
  <c r="T2868" i="2"/>
  <c r="U2868" i="2"/>
  <c r="W2868" i="2"/>
  <c r="X2868" i="2"/>
  <c r="Y2868" i="2"/>
  <c r="AC2869" i="2"/>
  <c r="Q2869" i="2"/>
  <c r="R2869" i="2"/>
  <c r="S2869" i="2"/>
  <c r="T2869" i="2"/>
  <c r="U2869" i="2"/>
  <c r="W2869" i="2"/>
  <c r="X2869" i="2"/>
  <c r="Y2869" i="2"/>
  <c r="AC2870" i="2"/>
  <c r="Q2870" i="2"/>
  <c r="R2870" i="2"/>
  <c r="S2870" i="2"/>
  <c r="T2870" i="2"/>
  <c r="U2870" i="2"/>
  <c r="W2870" i="2"/>
  <c r="X2870" i="2"/>
  <c r="Y2870" i="2"/>
  <c r="AC2871" i="2"/>
  <c r="Q2871" i="2"/>
  <c r="R2871" i="2"/>
  <c r="S2871" i="2"/>
  <c r="T2871" i="2"/>
  <c r="U2871" i="2"/>
  <c r="W2871" i="2"/>
  <c r="X2871" i="2"/>
  <c r="Y2871" i="2"/>
  <c r="AC2872" i="2"/>
  <c r="Q2872" i="2"/>
  <c r="R2872" i="2"/>
  <c r="S2872" i="2"/>
  <c r="T2872" i="2"/>
  <c r="U2872" i="2"/>
  <c r="W2872" i="2"/>
  <c r="X2872" i="2"/>
  <c r="Y2872" i="2"/>
  <c r="AC2873" i="2"/>
  <c r="Q2873" i="2"/>
  <c r="R2873" i="2"/>
  <c r="S2873" i="2"/>
  <c r="T2873" i="2"/>
  <c r="U2873" i="2"/>
  <c r="W2873" i="2"/>
  <c r="X2873" i="2"/>
  <c r="Y2873" i="2"/>
  <c r="AC2874" i="2"/>
  <c r="Q2874" i="2"/>
  <c r="R2874" i="2"/>
  <c r="S2874" i="2"/>
  <c r="T2874" i="2"/>
  <c r="U2874" i="2"/>
  <c r="W2874" i="2"/>
  <c r="X2874" i="2"/>
  <c r="Y2874" i="2"/>
  <c r="AC2875" i="2"/>
  <c r="Q2875" i="2"/>
  <c r="R2875" i="2"/>
  <c r="S2875" i="2"/>
  <c r="T2875" i="2"/>
  <c r="U2875" i="2"/>
  <c r="W2875" i="2"/>
  <c r="X2875" i="2"/>
  <c r="Y2875" i="2"/>
  <c r="AC2876" i="2"/>
  <c r="Q2876" i="2"/>
  <c r="R2876" i="2"/>
  <c r="S2876" i="2"/>
  <c r="T2876" i="2"/>
  <c r="U2876" i="2"/>
  <c r="W2876" i="2"/>
  <c r="X2876" i="2"/>
  <c r="Y2876" i="2"/>
  <c r="AC2877" i="2"/>
  <c r="Q2877" i="2"/>
  <c r="R2877" i="2"/>
  <c r="S2877" i="2"/>
  <c r="T2877" i="2"/>
  <c r="U2877" i="2"/>
  <c r="W2877" i="2"/>
  <c r="X2877" i="2"/>
  <c r="Y2877" i="2"/>
  <c r="AC2878" i="2"/>
  <c r="Q2878" i="2"/>
  <c r="R2878" i="2"/>
  <c r="S2878" i="2"/>
  <c r="T2878" i="2"/>
  <c r="U2878" i="2"/>
  <c r="W2878" i="2"/>
  <c r="X2878" i="2"/>
  <c r="Y2878" i="2"/>
  <c r="AC2879" i="2"/>
  <c r="Q2879" i="2"/>
  <c r="R2879" i="2"/>
  <c r="S2879" i="2"/>
  <c r="T2879" i="2"/>
  <c r="U2879" i="2"/>
  <c r="W2879" i="2"/>
  <c r="X2879" i="2"/>
  <c r="Y2879" i="2"/>
  <c r="AC2880" i="2"/>
  <c r="Q2880" i="2"/>
  <c r="R2880" i="2"/>
  <c r="S2880" i="2"/>
  <c r="T2880" i="2"/>
  <c r="U2880" i="2"/>
  <c r="W2880" i="2"/>
  <c r="X2880" i="2"/>
  <c r="Y2880" i="2"/>
  <c r="AC2881" i="2"/>
  <c r="Q2881" i="2"/>
  <c r="R2881" i="2"/>
  <c r="S2881" i="2"/>
  <c r="T2881" i="2"/>
  <c r="U2881" i="2"/>
  <c r="W2881" i="2"/>
  <c r="X2881" i="2"/>
  <c r="Y2881" i="2"/>
  <c r="AC2882" i="2"/>
  <c r="Q2882" i="2"/>
  <c r="R2882" i="2"/>
  <c r="S2882" i="2"/>
  <c r="T2882" i="2"/>
  <c r="U2882" i="2"/>
  <c r="W2882" i="2"/>
  <c r="X2882" i="2"/>
  <c r="Y2882" i="2"/>
  <c r="AC2883" i="2"/>
  <c r="Q2883" i="2"/>
  <c r="R2883" i="2"/>
  <c r="S2883" i="2"/>
  <c r="T2883" i="2"/>
  <c r="U2883" i="2"/>
  <c r="W2883" i="2"/>
  <c r="X2883" i="2"/>
  <c r="Y2883" i="2"/>
  <c r="AC2884" i="2"/>
  <c r="Q2884" i="2"/>
  <c r="R2884" i="2"/>
  <c r="S2884" i="2"/>
  <c r="T2884" i="2"/>
  <c r="U2884" i="2"/>
  <c r="W2884" i="2"/>
  <c r="X2884" i="2"/>
  <c r="Y2884" i="2"/>
  <c r="AC2885" i="2"/>
  <c r="Q2885" i="2"/>
  <c r="R2885" i="2"/>
  <c r="S2885" i="2"/>
  <c r="T2885" i="2"/>
  <c r="U2885" i="2"/>
  <c r="W2885" i="2"/>
  <c r="X2885" i="2"/>
  <c r="Y2885" i="2"/>
  <c r="AC2886" i="2"/>
  <c r="Q2886" i="2"/>
  <c r="R2886" i="2"/>
  <c r="S2886" i="2"/>
  <c r="T2886" i="2"/>
  <c r="U2886" i="2"/>
  <c r="W2886" i="2"/>
  <c r="X2886" i="2"/>
  <c r="Y2886" i="2"/>
  <c r="AC2887" i="2"/>
  <c r="Q2887" i="2"/>
  <c r="R2887" i="2"/>
  <c r="S2887" i="2"/>
  <c r="T2887" i="2"/>
  <c r="U2887" i="2"/>
  <c r="W2887" i="2"/>
  <c r="X2887" i="2"/>
  <c r="Y2887" i="2"/>
  <c r="AC2888" i="2"/>
  <c r="Q2888" i="2"/>
  <c r="R2888" i="2"/>
  <c r="S2888" i="2"/>
  <c r="T2888" i="2"/>
  <c r="U2888" i="2"/>
  <c r="W2888" i="2"/>
  <c r="X2888" i="2"/>
  <c r="Y2888" i="2"/>
  <c r="AC2889" i="2"/>
  <c r="Q2889" i="2"/>
  <c r="R2889" i="2"/>
  <c r="S2889" i="2"/>
  <c r="T2889" i="2"/>
  <c r="U2889" i="2"/>
  <c r="W2889" i="2"/>
  <c r="X2889" i="2"/>
  <c r="Y2889" i="2"/>
  <c r="AC2890" i="2"/>
  <c r="Q2890" i="2"/>
  <c r="R2890" i="2"/>
  <c r="S2890" i="2"/>
  <c r="T2890" i="2"/>
  <c r="U2890" i="2"/>
  <c r="W2890" i="2"/>
  <c r="X2890" i="2"/>
  <c r="Y2890" i="2"/>
  <c r="AC2891" i="2"/>
  <c r="Q2891" i="2"/>
  <c r="R2891" i="2"/>
  <c r="S2891" i="2"/>
  <c r="T2891" i="2"/>
  <c r="U2891" i="2"/>
  <c r="W2891" i="2"/>
  <c r="X2891" i="2"/>
  <c r="Y2891" i="2"/>
  <c r="AC2892" i="2"/>
  <c r="Q2892" i="2"/>
  <c r="R2892" i="2"/>
  <c r="S2892" i="2"/>
  <c r="T2892" i="2"/>
  <c r="U2892" i="2"/>
  <c r="W2892" i="2"/>
  <c r="X2892" i="2"/>
  <c r="Y2892" i="2"/>
  <c r="AC2893" i="2"/>
  <c r="Q2893" i="2"/>
  <c r="R2893" i="2"/>
  <c r="S2893" i="2"/>
  <c r="T2893" i="2"/>
  <c r="U2893" i="2"/>
  <c r="W2893" i="2"/>
  <c r="X2893" i="2"/>
  <c r="Y2893" i="2"/>
  <c r="AC2894" i="2"/>
  <c r="Q2894" i="2"/>
  <c r="R2894" i="2"/>
  <c r="S2894" i="2"/>
  <c r="T2894" i="2"/>
  <c r="U2894" i="2"/>
  <c r="W2894" i="2"/>
  <c r="X2894" i="2"/>
  <c r="Y2894" i="2"/>
  <c r="AC2895" i="2"/>
  <c r="Q2895" i="2"/>
  <c r="R2895" i="2"/>
  <c r="S2895" i="2"/>
  <c r="T2895" i="2"/>
  <c r="U2895" i="2"/>
  <c r="W2895" i="2"/>
  <c r="X2895" i="2"/>
  <c r="Y2895" i="2"/>
  <c r="AC2896" i="2"/>
  <c r="Q2896" i="2"/>
  <c r="R2896" i="2"/>
  <c r="S2896" i="2"/>
  <c r="T2896" i="2"/>
  <c r="U2896" i="2"/>
  <c r="W2896" i="2"/>
  <c r="X2896" i="2"/>
  <c r="Y2896" i="2"/>
  <c r="AC2897" i="2"/>
  <c r="Q2897" i="2"/>
  <c r="R2897" i="2"/>
  <c r="S2897" i="2"/>
  <c r="T2897" i="2"/>
  <c r="U2897" i="2"/>
  <c r="W2897" i="2"/>
  <c r="X2897" i="2"/>
  <c r="Y2897" i="2"/>
  <c r="AC2898" i="2"/>
  <c r="Q2898" i="2"/>
  <c r="R2898" i="2"/>
  <c r="S2898" i="2"/>
  <c r="T2898" i="2"/>
  <c r="U2898" i="2"/>
  <c r="W2898" i="2"/>
  <c r="X2898" i="2"/>
  <c r="Y2898" i="2"/>
  <c r="AC2899" i="2"/>
  <c r="Q2899" i="2"/>
  <c r="R2899" i="2"/>
  <c r="S2899" i="2"/>
  <c r="T2899" i="2"/>
  <c r="U2899" i="2"/>
  <c r="W2899" i="2"/>
  <c r="X2899" i="2"/>
  <c r="Y2899" i="2"/>
  <c r="AC2900" i="2"/>
  <c r="Q2900" i="2"/>
  <c r="R2900" i="2"/>
  <c r="S2900" i="2"/>
  <c r="T2900" i="2"/>
  <c r="U2900" i="2"/>
  <c r="W2900" i="2"/>
  <c r="X2900" i="2"/>
  <c r="Y2900" i="2"/>
  <c r="AC2901" i="2"/>
  <c r="Q2901" i="2"/>
  <c r="R2901" i="2"/>
  <c r="S2901" i="2"/>
  <c r="T2901" i="2"/>
  <c r="U2901" i="2"/>
  <c r="W2901" i="2"/>
  <c r="X2901" i="2"/>
  <c r="Y2901" i="2"/>
  <c r="AC2902" i="2"/>
  <c r="Q2902" i="2"/>
  <c r="R2902" i="2"/>
  <c r="S2902" i="2"/>
  <c r="T2902" i="2"/>
  <c r="U2902" i="2"/>
  <c r="W2902" i="2"/>
  <c r="X2902" i="2"/>
  <c r="Y2902" i="2"/>
  <c r="AC2903" i="2"/>
  <c r="Q2903" i="2"/>
  <c r="R2903" i="2"/>
  <c r="S2903" i="2"/>
  <c r="T2903" i="2"/>
  <c r="U2903" i="2"/>
  <c r="W2903" i="2"/>
  <c r="X2903" i="2"/>
  <c r="Y2903" i="2"/>
  <c r="AC2904" i="2"/>
  <c r="Q2904" i="2"/>
  <c r="R2904" i="2"/>
  <c r="S2904" i="2"/>
  <c r="T2904" i="2"/>
  <c r="U2904" i="2"/>
  <c r="W2904" i="2"/>
  <c r="X2904" i="2"/>
  <c r="Y2904" i="2"/>
  <c r="AC2905" i="2"/>
  <c r="Q2905" i="2"/>
  <c r="R2905" i="2"/>
  <c r="S2905" i="2"/>
  <c r="T2905" i="2"/>
  <c r="U2905" i="2"/>
  <c r="W2905" i="2"/>
  <c r="X2905" i="2"/>
  <c r="Y2905" i="2"/>
  <c r="AC2906" i="2"/>
  <c r="Q2906" i="2"/>
  <c r="R2906" i="2"/>
  <c r="S2906" i="2"/>
  <c r="T2906" i="2"/>
  <c r="U2906" i="2"/>
  <c r="W2906" i="2"/>
  <c r="X2906" i="2"/>
  <c r="Y2906" i="2"/>
  <c r="AC2907" i="2"/>
  <c r="Q2907" i="2"/>
  <c r="R2907" i="2"/>
  <c r="S2907" i="2"/>
  <c r="T2907" i="2"/>
  <c r="U2907" i="2"/>
  <c r="W2907" i="2"/>
  <c r="X2907" i="2"/>
  <c r="Y2907" i="2"/>
  <c r="AC2908" i="2"/>
  <c r="Q2908" i="2"/>
  <c r="R2908" i="2"/>
  <c r="S2908" i="2"/>
  <c r="T2908" i="2"/>
  <c r="U2908" i="2"/>
  <c r="W2908" i="2"/>
  <c r="X2908" i="2"/>
  <c r="Y2908" i="2"/>
  <c r="AC2909" i="2"/>
  <c r="Q2909" i="2"/>
  <c r="R2909" i="2"/>
  <c r="S2909" i="2"/>
  <c r="T2909" i="2"/>
  <c r="U2909" i="2"/>
  <c r="W2909" i="2"/>
  <c r="X2909" i="2"/>
  <c r="Y2909" i="2"/>
  <c r="AC2910" i="2"/>
  <c r="Q2910" i="2"/>
  <c r="R2910" i="2"/>
  <c r="S2910" i="2"/>
  <c r="T2910" i="2"/>
  <c r="U2910" i="2"/>
  <c r="W2910" i="2"/>
  <c r="X2910" i="2"/>
  <c r="Y2910" i="2"/>
  <c r="AC2911" i="2"/>
  <c r="Q2911" i="2"/>
  <c r="R2911" i="2"/>
  <c r="S2911" i="2"/>
  <c r="T2911" i="2"/>
  <c r="U2911" i="2"/>
  <c r="W2911" i="2"/>
  <c r="X2911" i="2"/>
  <c r="Y2911" i="2"/>
  <c r="AC2912" i="2"/>
  <c r="Q2912" i="2"/>
  <c r="R2912" i="2"/>
  <c r="S2912" i="2"/>
  <c r="T2912" i="2"/>
  <c r="U2912" i="2"/>
  <c r="W2912" i="2"/>
  <c r="X2912" i="2"/>
  <c r="Y2912" i="2"/>
  <c r="AC2913" i="2"/>
  <c r="Q2913" i="2"/>
  <c r="R2913" i="2"/>
  <c r="S2913" i="2"/>
  <c r="T2913" i="2"/>
  <c r="U2913" i="2"/>
  <c r="W2913" i="2"/>
  <c r="X2913" i="2"/>
  <c r="Y2913" i="2"/>
  <c r="AC2914" i="2"/>
  <c r="Q2914" i="2"/>
  <c r="R2914" i="2"/>
  <c r="S2914" i="2"/>
  <c r="T2914" i="2"/>
  <c r="U2914" i="2"/>
  <c r="W2914" i="2"/>
  <c r="X2914" i="2"/>
  <c r="Y2914" i="2"/>
  <c r="AC2915" i="2"/>
  <c r="Q2915" i="2"/>
  <c r="R2915" i="2"/>
  <c r="S2915" i="2"/>
  <c r="T2915" i="2"/>
  <c r="U2915" i="2"/>
  <c r="W2915" i="2"/>
  <c r="X2915" i="2"/>
  <c r="Y2915" i="2"/>
  <c r="AC2916" i="2"/>
  <c r="Q2916" i="2"/>
  <c r="R2916" i="2"/>
  <c r="S2916" i="2"/>
  <c r="T2916" i="2"/>
  <c r="U2916" i="2"/>
  <c r="W2916" i="2"/>
  <c r="X2916" i="2"/>
  <c r="Y2916" i="2"/>
  <c r="AC2917" i="2"/>
  <c r="Q2917" i="2"/>
  <c r="R2917" i="2"/>
  <c r="S2917" i="2"/>
  <c r="T2917" i="2"/>
  <c r="U2917" i="2"/>
  <c r="W2917" i="2"/>
  <c r="X2917" i="2"/>
  <c r="Y2917" i="2"/>
  <c r="AC2918" i="2"/>
  <c r="Q2918" i="2"/>
  <c r="R2918" i="2"/>
  <c r="S2918" i="2"/>
  <c r="T2918" i="2"/>
  <c r="U2918" i="2"/>
  <c r="W2918" i="2"/>
  <c r="X2918" i="2"/>
  <c r="Y2918" i="2"/>
  <c r="AC2919" i="2"/>
  <c r="Q2919" i="2"/>
  <c r="R2919" i="2"/>
  <c r="S2919" i="2"/>
  <c r="T2919" i="2"/>
  <c r="U2919" i="2"/>
  <c r="W2919" i="2"/>
  <c r="X2919" i="2"/>
  <c r="Y2919" i="2"/>
  <c r="AC2920" i="2"/>
  <c r="Q2920" i="2"/>
  <c r="R2920" i="2"/>
  <c r="S2920" i="2"/>
  <c r="T2920" i="2"/>
  <c r="U2920" i="2"/>
  <c r="W2920" i="2"/>
  <c r="X2920" i="2"/>
  <c r="Y2920" i="2"/>
  <c r="AC2921" i="2"/>
  <c r="Q2921" i="2"/>
  <c r="R2921" i="2"/>
  <c r="S2921" i="2"/>
  <c r="T2921" i="2"/>
  <c r="U2921" i="2"/>
  <c r="W2921" i="2"/>
  <c r="X2921" i="2"/>
  <c r="Y2921" i="2"/>
  <c r="AC2922" i="2"/>
  <c r="Q2922" i="2"/>
  <c r="R2922" i="2"/>
  <c r="S2922" i="2"/>
  <c r="T2922" i="2"/>
  <c r="U2922" i="2"/>
  <c r="W2922" i="2"/>
  <c r="X2922" i="2"/>
  <c r="Y2922" i="2"/>
  <c r="AC2923" i="2"/>
  <c r="Q2923" i="2"/>
  <c r="R2923" i="2"/>
  <c r="S2923" i="2"/>
  <c r="T2923" i="2"/>
  <c r="U2923" i="2"/>
  <c r="W2923" i="2"/>
  <c r="X2923" i="2"/>
  <c r="Y2923" i="2"/>
  <c r="AC2924" i="2"/>
  <c r="Q2924" i="2"/>
  <c r="R2924" i="2"/>
  <c r="S2924" i="2"/>
  <c r="T2924" i="2"/>
  <c r="U2924" i="2"/>
  <c r="W2924" i="2"/>
  <c r="X2924" i="2"/>
  <c r="Y2924" i="2"/>
  <c r="AC2925" i="2"/>
  <c r="Q2925" i="2"/>
  <c r="R2925" i="2"/>
  <c r="S2925" i="2"/>
  <c r="T2925" i="2"/>
  <c r="U2925" i="2"/>
  <c r="W2925" i="2"/>
  <c r="X2925" i="2"/>
  <c r="Y2925" i="2"/>
  <c r="AC2926" i="2"/>
  <c r="Q2926" i="2"/>
  <c r="R2926" i="2"/>
  <c r="S2926" i="2"/>
  <c r="T2926" i="2"/>
  <c r="U2926" i="2"/>
  <c r="W2926" i="2"/>
  <c r="X2926" i="2"/>
  <c r="Y2926" i="2"/>
  <c r="AC2927" i="2"/>
  <c r="Q2927" i="2"/>
  <c r="R2927" i="2"/>
  <c r="S2927" i="2"/>
  <c r="T2927" i="2"/>
  <c r="U2927" i="2"/>
  <c r="W2927" i="2"/>
  <c r="X2927" i="2"/>
  <c r="Y2927" i="2"/>
  <c r="AC2928" i="2"/>
  <c r="Q2928" i="2"/>
  <c r="R2928" i="2"/>
  <c r="S2928" i="2"/>
  <c r="T2928" i="2"/>
  <c r="U2928" i="2"/>
  <c r="W2928" i="2"/>
  <c r="X2928" i="2"/>
  <c r="Y2928" i="2"/>
  <c r="AC2929" i="2"/>
  <c r="Q2929" i="2"/>
  <c r="R2929" i="2"/>
  <c r="S2929" i="2"/>
  <c r="T2929" i="2"/>
  <c r="U2929" i="2"/>
  <c r="W2929" i="2"/>
  <c r="X2929" i="2"/>
  <c r="Y2929" i="2"/>
  <c r="AC2930" i="2"/>
  <c r="Q2930" i="2"/>
  <c r="R2930" i="2"/>
  <c r="S2930" i="2"/>
  <c r="T2930" i="2"/>
  <c r="U2930" i="2"/>
  <c r="W2930" i="2"/>
  <c r="X2930" i="2"/>
  <c r="Y2930" i="2"/>
  <c r="AC2931" i="2"/>
  <c r="Q2931" i="2"/>
  <c r="R2931" i="2"/>
  <c r="S2931" i="2"/>
  <c r="T2931" i="2"/>
  <c r="U2931" i="2"/>
  <c r="W2931" i="2"/>
  <c r="X2931" i="2"/>
  <c r="Y2931" i="2"/>
  <c r="AC2932" i="2"/>
  <c r="Q2932" i="2"/>
  <c r="R2932" i="2"/>
  <c r="S2932" i="2"/>
  <c r="T2932" i="2"/>
  <c r="U2932" i="2"/>
  <c r="W2932" i="2"/>
  <c r="X2932" i="2"/>
  <c r="Y2932" i="2"/>
  <c r="AC2933" i="2"/>
  <c r="Q2933" i="2"/>
  <c r="R2933" i="2"/>
  <c r="S2933" i="2"/>
  <c r="T2933" i="2"/>
  <c r="U2933" i="2"/>
  <c r="W2933" i="2"/>
  <c r="X2933" i="2"/>
  <c r="Y2933" i="2"/>
  <c r="AC2934" i="2"/>
  <c r="Q2934" i="2"/>
  <c r="R2934" i="2"/>
  <c r="S2934" i="2"/>
  <c r="T2934" i="2"/>
  <c r="U2934" i="2"/>
  <c r="W2934" i="2"/>
  <c r="X2934" i="2"/>
  <c r="Y2934" i="2"/>
  <c r="AC2935" i="2"/>
  <c r="Q2935" i="2"/>
  <c r="R2935" i="2"/>
  <c r="S2935" i="2"/>
  <c r="T2935" i="2"/>
  <c r="U2935" i="2"/>
  <c r="W2935" i="2"/>
  <c r="X2935" i="2"/>
  <c r="Y2935" i="2"/>
  <c r="AC2936" i="2"/>
  <c r="Q2936" i="2"/>
  <c r="R2936" i="2"/>
  <c r="S2936" i="2"/>
  <c r="T2936" i="2"/>
  <c r="U2936" i="2"/>
  <c r="W2936" i="2"/>
  <c r="X2936" i="2"/>
  <c r="Y2936" i="2"/>
  <c r="AC2937" i="2"/>
  <c r="Q2937" i="2"/>
  <c r="R2937" i="2"/>
  <c r="S2937" i="2"/>
  <c r="T2937" i="2"/>
  <c r="U2937" i="2"/>
  <c r="W2937" i="2"/>
  <c r="X2937" i="2"/>
  <c r="Y2937" i="2"/>
  <c r="AC2938" i="2"/>
  <c r="Q2938" i="2"/>
  <c r="R2938" i="2"/>
  <c r="S2938" i="2"/>
  <c r="T2938" i="2"/>
  <c r="U2938" i="2"/>
  <c r="W2938" i="2"/>
  <c r="X2938" i="2"/>
  <c r="Y2938" i="2"/>
  <c r="AC2939" i="2"/>
  <c r="Q2939" i="2"/>
  <c r="R2939" i="2"/>
  <c r="S2939" i="2"/>
  <c r="T2939" i="2"/>
  <c r="U2939" i="2"/>
  <c r="W2939" i="2"/>
  <c r="X2939" i="2"/>
  <c r="Y2939" i="2"/>
  <c r="AC2940" i="2"/>
  <c r="Q2940" i="2"/>
  <c r="R2940" i="2"/>
  <c r="S2940" i="2"/>
  <c r="T2940" i="2"/>
  <c r="U2940" i="2"/>
  <c r="W2940" i="2"/>
  <c r="X2940" i="2"/>
  <c r="Y2940" i="2"/>
  <c r="AC2941" i="2"/>
  <c r="Q2941" i="2"/>
  <c r="R2941" i="2"/>
  <c r="S2941" i="2"/>
  <c r="T2941" i="2"/>
  <c r="U2941" i="2"/>
  <c r="W2941" i="2"/>
  <c r="X2941" i="2"/>
  <c r="Y2941" i="2"/>
  <c r="AC2942" i="2"/>
  <c r="Q2942" i="2"/>
  <c r="R2942" i="2"/>
  <c r="S2942" i="2"/>
  <c r="T2942" i="2"/>
  <c r="U2942" i="2"/>
  <c r="W2942" i="2"/>
  <c r="X2942" i="2"/>
  <c r="Y2942" i="2"/>
  <c r="AC2943" i="2"/>
  <c r="Q2943" i="2"/>
  <c r="R2943" i="2"/>
  <c r="S2943" i="2"/>
  <c r="T2943" i="2"/>
  <c r="U2943" i="2"/>
  <c r="W2943" i="2"/>
  <c r="X2943" i="2"/>
  <c r="Y2943" i="2"/>
  <c r="AC2944" i="2"/>
  <c r="Q2944" i="2"/>
  <c r="R2944" i="2"/>
  <c r="S2944" i="2"/>
  <c r="T2944" i="2"/>
  <c r="U2944" i="2"/>
  <c r="W2944" i="2"/>
  <c r="X2944" i="2"/>
  <c r="Y2944" i="2"/>
  <c r="AC2945" i="2"/>
  <c r="Q2945" i="2"/>
  <c r="R2945" i="2"/>
  <c r="S2945" i="2"/>
  <c r="T2945" i="2"/>
  <c r="U2945" i="2"/>
  <c r="W2945" i="2"/>
  <c r="X2945" i="2"/>
  <c r="Y2945" i="2"/>
  <c r="AC2946" i="2"/>
  <c r="Q2946" i="2"/>
  <c r="R2946" i="2"/>
  <c r="S2946" i="2"/>
  <c r="T2946" i="2"/>
  <c r="U2946" i="2"/>
  <c r="W2946" i="2"/>
  <c r="X2946" i="2"/>
  <c r="Y2946" i="2"/>
  <c r="AC2947" i="2"/>
  <c r="Q2947" i="2"/>
  <c r="R2947" i="2"/>
  <c r="S2947" i="2"/>
  <c r="T2947" i="2"/>
  <c r="U2947" i="2"/>
  <c r="W2947" i="2"/>
  <c r="X2947" i="2"/>
  <c r="Y2947" i="2"/>
  <c r="AC2948" i="2"/>
  <c r="Q2948" i="2"/>
  <c r="R2948" i="2"/>
  <c r="S2948" i="2"/>
  <c r="T2948" i="2"/>
  <c r="U2948" i="2"/>
  <c r="W2948" i="2"/>
  <c r="X2948" i="2"/>
  <c r="Y2948" i="2"/>
  <c r="AC2949" i="2"/>
  <c r="Q2949" i="2"/>
  <c r="R2949" i="2"/>
  <c r="S2949" i="2"/>
  <c r="T2949" i="2"/>
  <c r="U2949" i="2"/>
  <c r="W2949" i="2"/>
  <c r="X2949" i="2"/>
  <c r="Y2949" i="2"/>
  <c r="AC2950" i="2"/>
  <c r="Q2950" i="2"/>
  <c r="R2950" i="2"/>
  <c r="S2950" i="2"/>
  <c r="T2950" i="2"/>
  <c r="U2950" i="2"/>
  <c r="W2950" i="2"/>
  <c r="X2950" i="2"/>
  <c r="Y2950" i="2"/>
  <c r="AC2951" i="2"/>
  <c r="Q2951" i="2"/>
  <c r="R2951" i="2"/>
  <c r="S2951" i="2"/>
  <c r="T2951" i="2"/>
  <c r="U2951" i="2"/>
  <c r="W2951" i="2"/>
  <c r="X2951" i="2"/>
  <c r="Y2951" i="2"/>
  <c r="AC2952" i="2"/>
  <c r="Q2952" i="2"/>
  <c r="R2952" i="2"/>
  <c r="S2952" i="2"/>
  <c r="T2952" i="2"/>
  <c r="U2952" i="2"/>
  <c r="W2952" i="2"/>
  <c r="X2952" i="2"/>
  <c r="Y2952" i="2"/>
  <c r="AC2953" i="2"/>
  <c r="Q2953" i="2"/>
  <c r="R2953" i="2"/>
  <c r="S2953" i="2"/>
  <c r="T2953" i="2"/>
  <c r="U2953" i="2"/>
  <c r="W2953" i="2"/>
  <c r="X2953" i="2"/>
  <c r="Y2953" i="2"/>
  <c r="AC2954" i="2"/>
  <c r="Q2954" i="2"/>
  <c r="R2954" i="2"/>
  <c r="S2954" i="2"/>
  <c r="T2954" i="2"/>
  <c r="U2954" i="2"/>
  <c r="W2954" i="2"/>
  <c r="X2954" i="2"/>
  <c r="Y2954" i="2"/>
  <c r="AC2955" i="2"/>
  <c r="Q2955" i="2"/>
  <c r="R2955" i="2"/>
  <c r="S2955" i="2"/>
  <c r="T2955" i="2"/>
  <c r="U2955" i="2"/>
  <c r="W2955" i="2"/>
  <c r="X2955" i="2"/>
  <c r="Y2955" i="2"/>
  <c r="AC2956" i="2"/>
  <c r="Q2956" i="2"/>
  <c r="R2956" i="2"/>
  <c r="S2956" i="2"/>
  <c r="T2956" i="2"/>
  <c r="U2956" i="2"/>
  <c r="W2956" i="2"/>
  <c r="X2956" i="2"/>
  <c r="Y2956" i="2"/>
  <c r="AC2957" i="2"/>
  <c r="Q2957" i="2"/>
  <c r="R2957" i="2"/>
  <c r="S2957" i="2"/>
  <c r="T2957" i="2"/>
  <c r="U2957" i="2"/>
  <c r="W2957" i="2"/>
  <c r="X2957" i="2"/>
  <c r="Y2957" i="2"/>
  <c r="AC2958" i="2"/>
  <c r="Q2958" i="2"/>
  <c r="R2958" i="2"/>
  <c r="S2958" i="2"/>
  <c r="T2958" i="2"/>
  <c r="U2958" i="2"/>
  <c r="W2958" i="2"/>
  <c r="X2958" i="2"/>
  <c r="Y2958" i="2"/>
  <c r="AC2959" i="2"/>
  <c r="Q2959" i="2"/>
  <c r="R2959" i="2"/>
  <c r="S2959" i="2"/>
  <c r="T2959" i="2"/>
  <c r="U2959" i="2"/>
  <c r="W2959" i="2"/>
  <c r="X2959" i="2"/>
  <c r="Y2959" i="2"/>
  <c r="AC2960" i="2"/>
  <c r="Q2960" i="2"/>
  <c r="R2960" i="2"/>
  <c r="S2960" i="2"/>
  <c r="T2960" i="2"/>
  <c r="U2960" i="2"/>
  <c r="W2960" i="2"/>
  <c r="X2960" i="2"/>
  <c r="Y2960" i="2"/>
  <c r="AC2961" i="2"/>
  <c r="Q2961" i="2"/>
  <c r="R2961" i="2"/>
  <c r="S2961" i="2"/>
  <c r="T2961" i="2"/>
  <c r="U2961" i="2"/>
  <c r="W2961" i="2"/>
  <c r="X2961" i="2"/>
  <c r="Y2961" i="2"/>
  <c r="AC2962" i="2"/>
  <c r="Q2962" i="2"/>
  <c r="R2962" i="2"/>
  <c r="S2962" i="2"/>
  <c r="T2962" i="2"/>
  <c r="U2962" i="2"/>
  <c r="W2962" i="2"/>
  <c r="X2962" i="2"/>
  <c r="Y2962" i="2"/>
  <c r="AC2963" i="2"/>
  <c r="Q2963" i="2"/>
  <c r="R2963" i="2"/>
  <c r="S2963" i="2"/>
  <c r="T2963" i="2"/>
  <c r="U2963" i="2"/>
  <c r="W2963" i="2"/>
  <c r="X2963" i="2"/>
  <c r="Y2963" i="2"/>
  <c r="AC2964" i="2"/>
  <c r="Q2964" i="2"/>
  <c r="R2964" i="2"/>
  <c r="S2964" i="2"/>
  <c r="T2964" i="2"/>
  <c r="U2964" i="2"/>
  <c r="W2964" i="2"/>
  <c r="X2964" i="2"/>
  <c r="Y2964" i="2"/>
  <c r="AC2965" i="2"/>
  <c r="Q2965" i="2"/>
  <c r="R2965" i="2"/>
  <c r="S2965" i="2"/>
  <c r="T2965" i="2"/>
  <c r="U2965" i="2"/>
  <c r="W2965" i="2"/>
  <c r="X2965" i="2"/>
  <c r="Y2965" i="2"/>
  <c r="AC2966" i="2"/>
  <c r="Q2966" i="2"/>
  <c r="R2966" i="2"/>
  <c r="S2966" i="2"/>
  <c r="T2966" i="2"/>
  <c r="U2966" i="2"/>
  <c r="W2966" i="2"/>
  <c r="X2966" i="2"/>
  <c r="Y2966" i="2"/>
  <c r="AC2967" i="2"/>
  <c r="Q2967" i="2"/>
  <c r="R2967" i="2"/>
  <c r="S2967" i="2"/>
  <c r="T2967" i="2"/>
  <c r="U2967" i="2"/>
  <c r="W2967" i="2"/>
  <c r="X2967" i="2"/>
  <c r="Y2967" i="2"/>
  <c r="AC2968" i="2"/>
  <c r="Q2968" i="2"/>
  <c r="R2968" i="2"/>
  <c r="S2968" i="2"/>
  <c r="T2968" i="2"/>
  <c r="U2968" i="2"/>
  <c r="W2968" i="2"/>
  <c r="X2968" i="2"/>
  <c r="Y2968" i="2"/>
  <c r="AC2969" i="2"/>
  <c r="Q2969" i="2"/>
  <c r="R2969" i="2"/>
  <c r="S2969" i="2"/>
  <c r="T2969" i="2"/>
  <c r="U2969" i="2"/>
  <c r="W2969" i="2"/>
  <c r="X2969" i="2"/>
  <c r="Y2969" i="2"/>
  <c r="AC2970" i="2"/>
  <c r="Q2970" i="2"/>
  <c r="R2970" i="2"/>
  <c r="S2970" i="2"/>
  <c r="T2970" i="2"/>
  <c r="U2970" i="2"/>
  <c r="W2970" i="2"/>
  <c r="X2970" i="2"/>
  <c r="Y2970" i="2"/>
  <c r="AC2971" i="2"/>
  <c r="Q2971" i="2"/>
  <c r="R2971" i="2"/>
  <c r="S2971" i="2"/>
  <c r="T2971" i="2"/>
  <c r="U2971" i="2"/>
  <c r="W2971" i="2"/>
  <c r="X2971" i="2"/>
  <c r="Y2971" i="2"/>
  <c r="AC2972" i="2"/>
  <c r="Q2972" i="2"/>
  <c r="R2972" i="2"/>
  <c r="S2972" i="2"/>
  <c r="T2972" i="2"/>
  <c r="U2972" i="2"/>
  <c r="W2972" i="2"/>
  <c r="X2972" i="2"/>
  <c r="Y2972" i="2"/>
  <c r="AC2973" i="2"/>
  <c r="Q2973" i="2"/>
  <c r="R2973" i="2"/>
  <c r="S2973" i="2"/>
  <c r="T2973" i="2"/>
  <c r="U2973" i="2"/>
  <c r="W2973" i="2"/>
  <c r="X2973" i="2"/>
  <c r="Y2973" i="2"/>
  <c r="AC2974" i="2"/>
  <c r="Q2974" i="2"/>
  <c r="R2974" i="2"/>
  <c r="S2974" i="2"/>
  <c r="T2974" i="2"/>
  <c r="U2974" i="2"/>
  <c r="W2974" i="2"/>
  <c r="X2974" i="2"/>
  <c r="Y2974" i="2"/>
  <c r="AC2975" i="2"/>
  <c r="Q2975" i="2"/>
  <c r="R2975" i="2"/>
  <c r="S2975" i="2"/>
  <c r="T2975" i="2"/>
  <c r="U2975" i="2"/>
  <c r="W2975" i="2"/>
  <c r="X2975" i="2"/>
  <c r="Y2975" i="2"/>
  <c r="AC2976" i="2"/>
  <c r="Q2976" i="2"/>
  <c r="R2976" i="2"/>
  <c r="S2976" i="2"/>
  <c r="T2976" i="2"/>
  <c r="U2976" i="2"/>
  <c r="W2976" i="2"/>
  <c r="X2976" i="2"/>
  <c r="Y2976" i="2"/>
  <c r="AC2977" i="2"/>
  <c r="Q2977" i="2"/>
  <c r="R2977" i="2"/>
  <c r="S2977" i="2"/>
  <c r="T2977" i="2"/>
  <c r="U2977" i="2"/>
  <c r="W2977" i="2"/>
  <c r="X2977" i="2"/>
  <c r="Y2977" i="2"/>
  <c r="AC2978" i="2"/>
  <c r="Q2978" i="2"/>
  <c r="R2978" i="2"/>
  <c r="S2978" i="2"/>
  <c r="T2978" i="2"/>
  <c r="U2978" i="2"/>
  <c r="W2978" i="2"/>
  <c r="X2978" i="2"/>
  <c r="Y2978" i="2"/>
  <c r="AC2979" i="2"/>
  <c r="Q2979" i="2"/>
  <c r="R2979" i="2"/>
  <c r="S2979" i="2"/>
  <c r="T2979" i="2"/>
  <c r="U2979" i="2"/>
  <c r="W2979" i="2"/>
  <c r="X2979" i="2"/>
  <c r="Y2979" i="2"/>
  <c r="AC2980" i="2"/>
  <c r="Q2980" i="2"/>
  <c r="R2980" i="2"/>
  <c r="S2980" i="2"/>
  <c r="T2980" i="2"/>
  <c r="U2980" i="2"/>
  <c r="W2980" i="2"/>
  <c r="X2980" i="2"/>
  <c r="Y2980" i="2"/>
  <c r="AC2981" i="2"/>
  <c r="Q2981" i="2"/>
  <c r="R2981" i="2"/>
  <c r="S2981" i="2"/>
  <c r="T2981" i="2"/>
  <c r="U2981" i="2"/>
  <c r="W2981" i="2"/>
  <c r="X2981" i="2"/>
  <c r="Y2981" i="2"/>
  <c r="AC2982" i="2"/>
  <c r="Q2982" i="2"/>
  <c r="R2982" i="2"/>
  <c r="S2982" i="2"/>
  <c r="T2982" i="2"/>
  <c r="U2982" i="2"/>
  <c r="W2982" i="2"/>
  <c r="X2982" i="2"/>
  <c r="Y2982" i="2"/>
  <c r="AC2983" i="2"/>
  <c r="Q2983" i="2"/>
  <c r="R2983" i="2"/>
  <c r="S2983" i="2"/>
  <c r="T2983" i="2"/>
  <c r="U2983" i="2"/>
  <c r="W2983" i="2"/>
  <c r="X2983" i="2"/>
  <c r="Y2983" i="2"/>
  <c r="AC2984" i="2"/>
  <c r="Q2984" i="2"/>
  <c r="R2984" i="2"/>
  <c r="S2984" i="2"/>
  <c r="T2984" i="2"/>
  <c r="U2984" i="2"/>
  <c r="W2984" i="2"/>
  <c r="X2984" i="2"/>
  <c r="Y2984" i="2"/>
  <c r="AC2985" i="2"/>
  <c r="Q2985" i="2"/>
  <c r="R2985" i="2"/>
  <c r="S2985" i="2"/>
  <c r="T2985" i="2"/>
  <c r="U2985" i="2"/>
  <c r="W2985" i="2"/>
  <c r="X2985" i="2"/>
  <c r="Y2985" i="2"/>
  <c r="AC2986" i="2"/>
  <c r="Q2986" i="2"/>
  <c r="R2986" i="2"/>
  <c r="S2986" i="2"/>
  <c r="T2986" i="2"/>
  <c r="U2986" i="2"/>
  <c r="W2986" i="2"/>
  <c r="X2986" i="2"/>
  <c r="Y2986" i="2"/>
  <c r="AC2987" i="2"/>
  <c r="Q2987" i="2"/>
  <c r="R2987" i="2"/>
  <c r="S2987" i="2"/>
  <c r="T2987" i="2"/>
  <c r="U2987" i="2"/>
  <c r="W2987" i="2"/>
  <c r="X2987" i="2"/>
  <c r="Y2987" i="2"/>
  <c r="AC2988" i="2"/>
  <c r="Q2988" i="2"/>
  <c r="R2988" i="2"/>
  <c r="S2988" i="2"/>
  <c r="T2988" i="2"/>
  <c r="U2988" i="2"/>
  <c r="W2988" i="2"/>
  <c r="X2988" i="2"/>
  <c r="Y2988" i="2"/>
  <c r="AC2989" i="2"/>
  <c r="Q2989" i="2"/>
  <c r="R2989" i="2"/>
  <c r="S2989" i="2"/>
  <c r="T2989" i="2"/>
  <c r="U2989" i="2"/>
  <c r="W2989" i="2"/>
  <c r="X2989" i="2"/>
  <c r="Y2989" i="2"/>
  <c r="AC2990" i="2"/>
  <c r="Q2990" i="2"/>
  <c r="R2990" i="2"/>
  <c r="S2990" i="2"/>
  <c r="T2990" i="2"/>
  <c r="U2990" i="2"/>
  <c r="W2990" i="2"/>
  <c r="X2990" i="2"/>
  <c r="Y2990" i="2"/>
  <c r="AC2991" i="2"/>
  <c r="Q2991" i="2"/>
  <c r="R2991" i="2"/>
  <c r="S2991" i="2"/>
  <c r="T2991" i="2"/>
  <c r="U2991" i="2"/>
  <c r="W2991" i="2"/>
  <c r="X2991" i="2"/>
  <c r="Y2991" i="2"/>
  <c r="AC2992" i="2"/>
  <c r="Q2992" i="2"/>
  <c r="R2992" i="2"/>
  <c r="S2992" i="2"/>
  <c r="T2992" i="2"/>
  <c r="U2992" i="2"/>
  <c r="W2992" i="2"/>
  <c r="X2992" i="2"/>
  <c r="Y2992" i="2"/>
  <c r="AC2993" i="2"/>
  <c r="Q2993" i="2"/>
  <c r="R2993" i="2"/>
  <c r="S2993" i="2"/>
  <c r="T2993" i="2"/>
  <c r="U2993" i="2"/>
  <c r="W2993" i="2"/>
  <c r="X2993" i="2"/>
  <c r="Y2993" i="2"/>
  <c r="AC2994" i="2"/>
  <c r="Q2994" i="2"/>
  <c r="R2994" i="2"/>
  <c r="S2994" i="2"/>
  <c r="T2994" i="2"/>
  <c r="U2994" i="2"/>
  <c r="W2994" i="2"/>
  <c r="X2994" i="2"/>
  <c r="Y2994" i="2"/>
  <c r="AC2995" i="2"/>
  <c r="Q2995" i="2"/>
  <c r="R2995" i="2"/>
  <c r="S2995" i="2"/>
  <c r="T2995" i="2"/>
  <c r="U2995" i="2"/>
  <c r="W2995" i="2"/>
  <c r="X2995" i="2"/>
  <c r="Y2995" i="2"/>
  <c r="AC2996" i="2"/>
  <c r="Q2996" i="2"/>
  <c r="R2996" i="2"/>
  <c r="S2996" i="2"/>
  <c r="T2996" i="2"/>
  <c r="U2996" i="2"/>
  <c r="W2996" i="2"/>
  <c r="X2996" i="2"/>
  <c r="Y2996" i="2"/>
  <c r="AC2997" i="2"/>
  <c r="Q2997" i="2"/>
  <c r="R2997" i="2"/>
  <c r="S2997" i="2"/>
  <c r="T2997" i="2"/>
  <c r="U2997" i="2"/>
  <c r="W2997" i="2"/>
  <c r="X2997" i="2"/>
  <c r="Y2997" i="2"/>
  <c r="AC2998" i="2"/>
  <c r="Q2998" i="2"/>
  <c r="R2998" i="2"/>
  <c r="S2998" i="2"/>
  <c r="T2998" i="2"/>
  <c r="U2998" i="2"/>
  <c r="W2998" i="2"/>
  <c r="X2998" i="2"/>
  <c r="Y2998" i="2"/>
  <c r="AC2999" i="2"/>
  <c r="Q2999" i="2"/>
  <c r="R2999" i="2"/>
  <c r="S2999" i="2"/>
  <c r="T2999" i="2"/>
  <c r="U2999" i="2"/>
  <c r="W2999" i="2"/>
  <c r="X2999" i="2"/>
  <c r="Y2999" i="2"/>
  <c r="AC3000" i="2"/>
  <c r="Q3000" i="2"/>
  <c r="R3000" i="2"/>
  <c r="S3000" i="2"/>
  <c r="T3000" i="2"/>
  <c r="U3000" i="2"/>
  <c r="W3000" i="2"/>
  <c r="X3000" i="2"/>
  <c r="Y3000" i="2"/>
  <c r="AC3001" i="2"/>
  <c r="Q3001" i="2"/>
  <c r="R3001" i="2"/>
  <c r="S3001" i="2"/>
  <c r="T3001" i="2"/>
  <c r="U3001" i="2"/>
  <c r="W3001" i="2"/>
  <c r="X3001" i="2"/>
  <c r="Y3001" i="2"/>
  <c r="AC3002" i="2"/>
  <c r="Q3002" i="2"/>
  <c r="R3002" i="2"/>
  <c r="S3002" i="2"/>
  <c r="T3002" i="2"/>
  <c r="U3002" i="2"/>
  <c r="W3002" i="2"/>
  <c r="X3002" i="2"/>
  <c r="Y3002" i="2"/>
  <c r="AC3003" i="2"/>
  <c r="Q3003" i="2"/>
  <c r="R3003" i="2"/>
  <c r="S3003" i="2"/>
  <c r="T3003" i="2"/>
  <c r="U3003" i="2"/>
  <c r="W3003" i="2"/>
  <c r="X3003" i="2"/>
  <c r="Y3003" i="2"/>
  <c r="AC3004" i="2"/>
  <c r="Q3004" i="2"/>
  <c r="R3004" i="2"/>
  <c r="S3004" i="2"/>
  <c r="T3004" i="2"/>
  <c r="U3004" i="2"/>
  <c r="W3004" i="2"/>
  <c r="X3004" i="2"/>
  <c r="Y3004" i="2"/>
  <c r="AC3005" i="2"/>
  <c r="Q3005" i="2"/>
  <c r="R3005" i="2"/>
  <c r="S3005" i="2"/>
  <c r="T3005" i="2"/>
  <c r="U3005" i="2"/>
  <c r="W3005" i="2"/>
  <c r="X3005" i="2"/>
  <c r="Y3005" i="2"/>
  <c r="AC3006" i="2"/>
  <c r="Q3006" i="2"/>
  <c r="R3006" i="2"/>
  <c r="S3006" i="2"/>
  <c r="T3006" i="2"/>
  <c r="U3006" i="2"/>
  <c r="W3006" i="2"/>
  <c r="X3006" i="2"/>
  <c r="Y3006" i="2"/>
  <c r="AC3007" i="2"/>
  <c r="Q3007" i="2"/>
  <c r="R3007" i="2"/>
  <c r="S3007" i="2"/>
  <c r="T3007" i="2"/>
  <c r="U3007" i="2"/>
  <c r="W3007" i="2"/>
  <c r="X3007" i="2"/>
  <c r="Y3007" i="2"/>
  <c r="AC3008" i="2"/>
  <c r="Q3008" i="2"/>
  <c r="R3008" i="2"/>
  <c r="S3008" i="2"/>
  <c r="T3008" i="2"/>
  <c r="U3008" i="2"/>
  <c r="W3008" i="2"/>
  <c r="X3008" i="2"/>
  <c r="Y3008" i="2"/>
  <c r="AC3009" i="2"/>
  <c r="Q3009" i="2"/>
  <c r="R3009" i="2"/>
  <c r="S3009" i="2"/>
  <c r="T3009" i="2"/>
  <c r="U3009" i="2"/>
  <c r="W3009" i="2"/>
  <c r="X3009" i="2"/>
  <c r="Y3009" i="2"/>
  <c r="AC3010" i="2"/>
  <c r="Q3010" i="2"/>
  <c r="R3010" i="2"/>
  <c r="S3010" i="2"/>
  <c r="T3010" i="2"/>
  <c r="U3010" i="2"/>
  <c r="W3010" i="2"/>
  <c r="X3010" i="2"/>
  <c r="Y3010" i="2"/>
  <c r="AC3011" i="2"/>
  <c r="Q3011" i="2"/>
  <c r="R3011" i="2"/>
  <c r="S3011" i="2"/>
  <c r="T3011" i="2"/>
  <c r="U3011" i="2"/>
  <c r="W3011" i="2"/>
  <c r="X3011" i="2"/>
  <c r="Y3011" i="2"/>
  <c r="AC3012" i="2"/>
  <c r="Q3012" i="2"/>
  <c r="R3012" i="2"/>
  <c r="S3012" i="2"/>
  <c r="T3012" i="2"/>
  <c r="U3012" i="2"/>
  <c r="W3012" i="2"/>
  <c r="X3012" i="2"/>
  <c r="Y3012" i="2"/>
  <c r="AC3013" i="2"/>
  <c r="Q3013" i="2"/>
  <c r="R3013" i="2"/>
  <c r="S3013" i="2"/>
  <c r="T3013" i="2"/>
  <c r="U3013" i="2"/>
  <c r="W3013" i="2"/>
  <c r="X3013" i="2"/>
  <c r="Y3013" i="2"/>
  <c r="AC3014" i="2"/>
  <c r="Q3014" i="2"/>
  <c r="R3014" i="2"/>
  <c r="S3014" i="2"/>
  <c r="T3014" i="2"/>
  <c r="U3014" i="2"/>
  <c r="W3014" i="2"/>
  <c r="X3014" i="2"/>
  <c r="Y3014" i="2"/>
  <c r="AC3015" i="2"/>
  <c r="Q3015" i="2"/>
  <c r="R3015" i="2"/>
  <c r="S3015" i="2"/>
  <c r="T3015" i="2"/>
  <c r="U3015" i="2"/>
  <c r="W3015" i="2"/>
  <c r="X3015" i="2"/>
  <c r="Y3015" i="2"/>
  <c r="AC3016" i="2"/>
  <c r="Q3016" i="2"/>
  <c r="R3016" i="2"/>
  <c r="S3016" i="2"/>
  <c r="T3016" i="2"/>
  <c r="U3016" i="2"/>
  <c r="W3016" i="2"/>
  <c r="X3016" i="2"/>
  <c r="Y3016" i="2"/>
  <c r="AC3017" i="2"/>
  <c r="Q3017" i="2"/>
  <c r="R3017" i="2"/>
  <c r="S3017" i="2"/>
  <c r="T3017" i="2"/>
  <c r="U3017" i="2"/>
  <c r="W3017" i="2"/>
  <c r="X3017" i="2"/>
  <c r="Y3017" i="2"/>
  <c r="AC3018" i="2"/>
  <c r="Q3018" i="2"/>
  <c r="R3018" i="2"/>
  <c r="S3018" i="2"/>
  <c r="T3018" i="2"/>
  <c r="U3018" i="2"/>
  <c r="W3018" i="2"/>
  <c r="X3018" i="2"/>
  <c r="Y3018" i="2"/>
  <c r="AC3019" i="2"/>
  <c r="Q3019" i="2"/>
  <c r="R3019" i="2"/>
  <c r="S3019" i="2"/>
  <c r="T3019" i="2"/>
  <c r="U3019" i="2"/>
  <c r="W3019" i="2"/>
  <c r="X3019" i="2"/>
  <c r="Y3019" i="2"/>
  <c r="AC3020" i="2"/>
  <c r="Q3020" i="2"/>
  <c r="R3020" i="2"/>
  <c r="S3020" i="2"/>
  <c r="T3020" i="2"/>
  <c r="U3020" i="2"/>
  <c r="W3020" i="2"/>
  <c r="X3020" i="2"/>
  <c r="Y3020" i="2"/>
  <c r="AC3021" i="2"/>
  <c r="Q3021" i="2"/>
  <c r="R3021" i="2"/>
  <c r="S3021" i="2"/>
  <c r="T3021" i="2"/>
  <c r="U3021" i="2"/>
  <c r="W3021" i="2"/>
  <c r="X3021" i="2"/>
  <c r="Y3021" i="2"/>
  <c r="AC3022" i="2"/>
  <c r="Q3022" i="2"/>
  <c r="R3022" i="2"/>
  <c r="S3022" i="2"/>
  <c r="T3022" i="2"/>
  <c r="U3022" i="2"/>
  <c r="W3022" i="2"/>
  <c r="X3022" i="2"/>
  <c r="Y3022" i="2"/>
  <c r="AC3023" i="2"/>
  <c r="Q3023" i="2"/>
  <c r="R3023" i="2"/>
  <c r="S3023" i="2"/>
  <c r="T3023" i="2"/>
  <c r="U3023" i="2"/>
  <c r="W3023" i="2"/>
  <c r="X3023" i="2"/>
  <c r="Y3023" i="2"/>
  <c r="AC3024" i="2"/>
  <c r="Q3024" i="2"/>
  <c r="R3024" i="2"/>
  <c r="S3024" i="2"/>
  <c r="T3024" i="2"/>
  <c r="U3024" i="2"/>
  <c r="W3024" i="2"/>
  <c r="X3024" i="2"/>
  <c r="Y3024" i="2"/>
  <c r="AC3025" i="2"/>
  <c r="Q3025" i="2"/>
  <c r="R3025" i="2"/>
  <c r="S3025" i="2"/>
  <c r="T3025" i="2"/>
  <c r="U3025" i="2"/>
  <c r="W3025" i="2"/>
  <c r="X3025" i="2"/>
  <c r="Y3025" i="2"/>
  <c r="AC3026" i="2"/>
  <c r="Q3026" i="2"/>
  <c r="R3026" i="2"/>
  <c r="S3026" i="2"/>
  <c r="T3026" i="2"/>
  <c r="U3026" i="2"/>
  <c r="W3026" i="2"/>
  <c r="X3026" i="2"/>
  <c r="Y3026" i="2"/>
  <c r="AC3027" i="2"/>
  <c r="Q3027" i="2"/>
  <c r="R3027" i="2"/>
  <c r="S3027" i="2"/>
  <c r="T3027" i="2"/>
  <c r="U3027" i="2"/>
  <c r="W3027" i="2"/>
  <c r="X3027" i="2"/>
  <c r="Y3027" i="2"/>
  <c r="AC3028" i="2"/>
  <c r="AC3029" i="2"/>
  <c r="Q3029" i="2"/>
  <c r="R3029" i="2"/>
  <c r="S3029" i="2"/>
  <c r="T3029" i="2"/>
  <c r="U3029" i="2"/>
  <c r="W3029" i="2"/>
  <c r="X3029" i="2"/>
  <c r="Y3029" i="2"/>
  <c r="AC3030" i="2"/>
  <c r="Q3030" i="2"/>
  <c r="R3030" i="2"/>
  <c r="S3030" i="2"/>
  <c r="T3030" i="2"/>
  <c r="U3030" i="2"/>
  <c r="W3030" i="2"/>
  <c r="X3030" i="2"/>
  <c r="Y3030" i="2"/>
  <c r="AC3031" i="2"/>
  <c r="Q3031" i="2"/>
  <c r="R3031" i="2"/>
  <c r="S3031" i="2"/>
  <c r="T3031" i="2"/>
  <c r="U3031" i="2"/>
  <c r="W3031" i="2"/>
  <c r="X3031" i="2"/>
  <c r="Y3031" i="2"/>
  <c r="AC3032" i="2"/>
  <c r="Q3032" i="2"/>
  <c r="R3032" i="2"/>
  <c r="S3032" i="2"/>
  <c r="T3032" i="2"/>
  <c r="U3032" i="2"/>
  <c r="W3032" i="2"/>
  <c r="X3032" i="2"/>
  <c r="Y3032" i="2"/>
  <c r="AC3033" i="2"/>
  <c r="Q3033" i="2"/>
  <c r="R3033" i="2"/>
  <c r="S3033" i="2"/>
  <c r="T3033" i="2"/>
  <c r="U3033" i="2"/>
  <c r="W3033" i="2"/>
  <c r="X3033" i="2"/>
  <c r="Y3033" i="2"/>
  <c r="AC3034" i="2"/>
  <c r="Q3034" i="2"/>
  <c r="R3034" i="2"/>
  <c r="S3034" i="2"/>
  <c r="T3034" i="2"/>
  <c r="U3034" i="2"/>
  <c r="W3034" i="2"/>
  <c r="X3034" i="2"/>
  <c r="Y3034" i="2"/>
  <c r="AC3035" i="2"/>
  <c r="Q3035" i="2"/>
  <c r="R3035" i="2"/>
  <c r="S3035" i="2"/>
  <c r="T3035" i="2"/>
  <c r="U3035" i="2"/>
  <c r="W3035" i="2"/>
  <c r="X3035" i="2"/>
  <c r="Y3035" i="2"/>
  <c r="AC3036" i="2"/>
  <c r="Q3036" i="2"/>
  <c r="R3036" i="2"/>
  <c r="S3036" i="2"/>
  <c r="T3036" i="2"/>
  <c r="U3036" i="2"/>
  <c r="W3036" i="2"/>
  <c r="X3036" i="2"/>
  <c r="Y3036" i="2"/>
  <c r="AC3037" i="2"/>
  <c r="Q3037" i="2"/>
  <c r="R3037" i="2"/>
  <c r="S3037" i="2"/>
  <c r="T3037" i="2"/>
  <c r="U3037" i="2"/>
  <c r="W3037" i="2"/>
  <c r="X3037" i="2"/>
  <c r="Y3037" i="2"/>
  <c r="AC3038" i="2"/>
  <c r="Q3038" i="2"/>
  <c r="R3038" i="2"/>
  <c r="S3038" i="2"/>
  <c r="T3038" i="2"/>
  <c r="U3038" i="2"/>
  <c r="W3038" i="2"/>
  <c r="X3038" i="2"/>
  <c r="Y3038" i="2"/>
  <c r="AC3039" i="2"/>
  <c r="Q3039" i="2"/>
  <c r="R3039" i="2"/>
  <c r="S3039" i="2"/>
  <c r="T3039" i="2"/>
  <c r="U3039" i="2"/>
  <c r="W3039" i="2"/>
  <c r="X3039" i="2"/>
  <c r="Y3039" i="2"/>
  <c r="AC3040" i="2"/>
  <c r="Q3040" i="2"/>
  <c r="R3040" i="2"/>
  <c r="S3040" i="2"/>
  <c r="T3040" i="2"/>
  <c r="U3040" i="2"/>
  <c r="W3040" i="2"/>
  <c r="X3040" i="2"/>
  <c r="Y3040" i="2"/>
  <c r="AC3041" i="2"/>
  <c r="Q3041" i="2"/>
  <c r="R3041" i="2"/>
  <c r="S3041" i="2"/>
  <c r="T3041" i="2"/>
  <c r="U3041" i="2"/>
  <c r="W3041" i="2"/>
  <c r="X3041" i="2"/>
  <c r="Y3041" i="2"/>
  <c r="AC3042" i="2"/>
  <c r="Q3042" i="2"/>
  <c r="R3042" i="2"/>
  <c r="S3042" i="2"/>
  <c r="T3042" i="2"/>
  <c r="U3042" i="2"/>
  <c r="W3042" i="2"/>
  <c r="X3042" i="2"/>
  <c r="Y3042" i="2"/>
  <c r="AC3043" i="2"/>
  <c r="Q3043" i="2"/>
  <c r="R3043" i="2"/>
  <c r="S3043" i="2"/>
  <c r="T3043" i="2"/>
  <c r="U3043" i="2"/>
  <c r="W3043" i="2"/>
  <c r="X3043" i="2"/>
  <c r="Y3043" i="2"/>
  <c r="AC3044" i="2"/>
  <c r="Q3044" i="2"/>
  <c r="R3044" i="2"/>
  <c r="S3044" i="2"/>
  <c r="T3044" i="2"/>
  <c r="U3044" i="2"/>
  <c r="W3044" i="2"/>
  <c r="X3044" i="2"/>
  <c r="Y3044" i="2"/>
  <c r="AC3045" i="2"/>
  <c r="Q3045" i="2"/>
  <c r="R3045" i="2"/>
  <c r="S3045" i="2"/>
  <c r="T3045" i="2"/>
  <c r="U3045" i="2"/>
  <c r="W3045" i="2"/>
  <c r="X3045" i="2"/>
  <c r="Y3045" i="2"/>
  <c r="AC3046" i="2"/>
  <c r="Q3046" i="2"/>
  <c r="R3046" i="2"/>
  <c r="S3046" i="2"/>
  <c r="T3046" i="2"/>
  <c r="U3046" i="2"/>
  <c r="W3046" i="2"/>
  <c r="X3046" i="2"/>
  <c r="Y3046" i="2"/>
  <c r="AC3047" i="2"/>
  <c r="Q3047" i="2"/>
  <c r="R3047" i="2"/>
  <c r="S3047" i="2"/>
  <c r="T3047" i="2"/>
  <c r="U3047" i="2"/>
  <c r="W3047" i="2"/>
  <c r="X3047" i="2"/>
  <c r="Y3047" i="2"/>
  <c r="AC3048" i="2"/>
  <c r="Q3048" i="2"/>
  <c r="R3048" i="2"/>
  <c r="S3048" i="2"/>
  <c r="T3048" i="2"/>
  <c r="U3048" i="2"/>
  <c r="W3048" i="2"/>
  <c r="X3048" i="2"/>
  <c r="Y3048" i="2"/>
  <c r="AC3049" i="2"/>
  <c r="Q3049" i="2"/>
  <c r="R3049" i="2"/>
  <c r="S3049" i="2"/>
  <c r="T3049" i="2"/>
  <c r="U3049" i="2"/>
  <c r="W3049" i="2"/>
  <c r="X3049" i="2"/>
  <c r="Y3049" i="2"/>
  <c r="AC3050" i="2"/>
  <c r="R3050" i="2"/>
  <c r="S3050" i="2"/>
  <c r="T3050" i="2"/>
  <c r="U3050" i="2"/>
  <c r="X3050" i="2"/>
  <c r="Y3050" i="2"/>
  <c r="AC3051" i="2"/>
  <c r="R3051" i="2"/>
  <c r="S3051" i="2"/>
  <c r="T3051" i="2"/>
  <c r="U3051" i="2"/>
  <c r="X3051" i="2"/>
  <c r="Y3051" i="2"/>
  <c r="AC3052" i="2"/>
  <c r="R3052" i="2"/>
  <c r="S3052" i="2"/>
  <c r="T3052" i="2"/>
  <c r="U3052" i="2"/>
  <c r="X3052" i="2"/>
  <c r="Y3052" i="2"/>
  <c r="AC3053" i="2"/>
  <c r="Q3053" i="2"/>
  <c r="R3053" i="2"/>
  <c r="S3053" i="2"/>
  <c r="T3053" i="2"/>
  <c r="U3053" i="2"/>
  <c r="W3053" i="2"/>
  <c r="X3053" i="2"/>
  <c r="Y3053" i="2"/>
  <c r="AC3054" i="2"/>
  <c r="Q3054" i="2"/>
  <c r="R3054" i="2"/>
  <c r="S3054" i="2"/>
  <c r="T3054" i="2"/>
  <c r="U3054" i="2"/>
  <c r="W3054" i="2"/>
  <c r="X3054" i="2"/>
  <c r="Y3054" i="2"/>
  <c r="AC3055" i="2"/>
  <c r="Q3055" i="2"/>
  <c r="R3055" i="2"/>
  <c r="S3055" i="2"/>
  <c r="T3055" i="2"/>
  <c r="U3055" i="2"/>
  <c r="W3055" i="2"/>
  <c r="X3055" i="2"/>
  <c r="Y3055" i="2"/>
  <c r="AC3056" i="2"/>
  <c r="Q3056" i="2"/>
  <c r="R3056" i="2"/>
  <c r="S3056" i="2"/>
  <c r="T3056" i="2"/>
  <c r="U3056" i="2"/>
  <c r="W3056" i="2"/>
  <c r="X3056" i="2"/>
  <c r="Y3056" i="2"/>
  <c r="AC3057" i="2"/>
  <c r="Q3057" i="2"/>
  <c r="R3057" i="2"/>
  <c r="S3057" i="2"/>
  <c r="T3057" i="2"/>
  <c r="U3057" i="2"/>
  <c r="W3057" i="2"/>
  <c r="X3057" i="2"/>
  <c r="Y3057" i="2"/>
  <c r="AC3058" i="2"/>
  <c r="Q3058" i="2"/>
  <c r="R3058" i="2"/>
  <c r="S3058" i="2"/>
  <c r="T3058" i="2"/>
  <c r="U3058" i="2"/>
  <c r="W3058" i="2"/>
  <c r="X3058" i="2"/>
  <c r="Y3058" i="2"/>
  <c r="AC3059" i="2"/>
  <c r="Q3059" i="2"/>
  <c r="R3059" i="2"/>
  <c r="S3059" i="2"/>
  <c r="T3059" i="2"/>
  <c r="U3059" i="2"/>
  <c r="W3059" i="2"/>
  <c r="X3059" i="2"/>
  <c r="Y3059" i="2"/>
  <c r="AC3060" i="2"/>
  <c r="Q3060" i="2"/>
  <c r="R3060" i="2"/>
  <c r="S3060" i="2"/>
  <c r="T3060" i="2"/>
  <c r="U3060" i="2"/>
  <c r="W3060" i="2"/>
  <c r="X3060" i="2"/>
  <c r="Y3060" i="2"/>
  <c r="AC3061" i="2"/>
  <c r="Q3061" i="2"/>
  <c r="R3061" i="2"/>
  <c r="S3061" i="2"/>
  <c r="T3061" i="2"/>
  <c r="U3061" i="2"/>
  <c r="W3061" i="2"/>
  <c r="X3061" i="2"/>
  <c r="Y3061" i="2"/>
  <c r="AC3062" i="2"/>
  <c r="Q3062" i="2"/>
  <c r="R3062" i="2"/>
  <c r="S3062" i="2"/>
  <c r="T3062" i="2"/>
  <c r="U3062" i="2"/>
  <c r="W3062" i="2"/>
  <c r="X3062" i="2"/>
  <c r="Y3062" i="2"/>
  <c r="AC3063" i="2"/>
  <c r="Q3063" i="2"/>
  <c r="R3063" i="2"/>
  <c r="S3063" i="2"/>
  <c r="T3063" i="2"/>
  <c r="U3063" i="2"/>
  <c r="W3063" i="2"/>
  <c r="X3063" i="2"/>
  <c r="Y3063" i="2"/>
  <c r="AC3064" i="2"/>
  <c r="Q3064" i="2"/>
  <c r="R3064" i="2"/>
  <c r="S3064" i="2"/>
  <c r="T3064" i="2"/>
  <c r="U3064" i="2"/>
  <c r="W3064" i="2"/>
  <c r="X3064" i="2"/>
  <c r="Y3064" i="2"/>
  <c r="AC3065" i="2"/>
  <c r="Q3065" i="2"/>
  <c r="R3065" i="2"/>
  <c r="S3065" i="2"/>
  <c r="T3065" i="2"/>
  <c r="U3065" i="2"/>
  <c r="W3065" i="2"/>
  <c r="X3065" i="2"/>
  <c r="Y3065" i="2"/>
  <c r="AC3066" i="2"/>
  <c r="Q3066" i="2"/>
  <c r="R3066" i="2"/>
  <c r="S3066" i="2"/>
  <c r="T3066" i="2"/>
  <c r="U3066" i="2"/>
  <c r="W3066" i="2"/>
  <c r="X3066" i="2"/>
  <c r="Y3066" i="2"/>
  <c r="AC3067" i="2"/>
  <c r="R3067" i="2"/>
  <c r="S3067" i="2"/>
  <c r="T3067" i="2"/>
  <c r="U3067" i="2"/>
  <c r="X3067" i="2"/>
  <c r="Y3067" i="2"/>
  <c r="AC3068" i="2"/>
  <c r="R3068" i="2"/>
  <c r="S3068" i="2"/>
  <c r="T3068" i="2"/>
  <c r="U3068" i="2"/>
  <c r="X3068" i="2"/>
  <c r="Y3068" i="2"/>
  <c r="AC3069" i="2"/>
  <c r="R3069" i="2"/>
  <c r="S3069" i="2"/>
  <c r="T3069" i="2"/>
  <c r="U3069" i="2"/>
  <c r="X3069" i="2"/>
  <c r="Y3069" i="2"/>
  <c r="AC3070" i="2"/>
  <c r="R3070" i="2"/>
  <c r="S3070" i="2"/>
  <c r="T3070" i="2"/>
  <c r="U3070" i="2"/>
  <c r="X3070" i="2"/>
  <c r="Y3070" i="2"/>
  <c r="AC3071" i="2"/>
  <c r="R3071" i="2"/>
  <c r="S3071" i="2"/>
  <c r="T3071" i="2"/>
  <c r="U3071" i="2"/>
  <c r="X3071" i="2"/>
  <c r="Y3071" i="2"/>
  <c r="AC3072" i="2"/>
  <c r="R3072" i="2"/>
  <c r="S3072" i="2"/>
  <c r="T3072" i="2"/>
  <c r="U3072" i="2"/>
  <c r="X3072" i="2"/>
  <c r="Y3072" i="2"/>
  <c r="AC3073" i="2"/>
  <c r="Q3073" i="2"/>
  <c r="R3073" i="2"/>
  <c r="S3073" i="2"/>
  <c r="T3073" i="2"/>
  <c r="U3073" i="2"/>
  <c r="W3073" i="2"/>
  <c r="X3073" i="2"/>
  <c r="Y3073" i="2"/>
  <c r="AC3074" i="2"/>
  <c r="Q3074" i="2"/>
  <c r="R3074" i="2"/>
  <c r="S3074" i="2"/>
  <c r="T3074" i="2"/>
  <c r="U3074" i="2"/>
  <c r="W3074" i="2"/>
  <c r="X3074" i="2"/>
  <c r="Y3074" i="2"/>
  <c r="AC3075" i="2"/>
  <c r="Q3075" i="2"/>
  <c r="R3075" i="2"/>
  <c r="S3075" i="2"/>
  <c r="T3075" i="2"/>
  <c r="U3075" i="2"/>
  <c r="W3075" i="2"/>
  <c r="X3075" i="2"/>
  <c r="Y3075" i="2"/>
  <c r="AC3076" i="2"/>
  <c r="Q3076" i="2"/>
  <c r="R3076" i="2"/>
  <c r="S3076" i="2"/>
  <c r="T3076" i="2"/>
  <c r="U3076" i="2"/>
  <c r="W3076" i="2"/>
  <c r="X3076" i="2"/>
  <c r="Y3076" i="2"/>
  <c r="AC3077" i="2"/>
  <c r="Q3077" i="2"/>
  <c r="R3077" i="2"/>
  <c r="S3077" i="2"/>
  <c r="T3077" i="2"/>
  <c r="U3077" i="2"/>
  <c r="W3077" i="2"/>
  <c r="X3077" i="2"/>
  <c r="Y3077" i="2"/>
  <c r="AC3078" i="2"/>
  <c r="Q3078" i="2"/>
  <c r="R3078" i="2"/>
  <c r="S3078" i="2"/>
  <c r="T3078" i="2"/>
  <c r="U3078" i="2"/>
  <c r="W3078" i="2"/>
  <c r="X3078" i="2"/>
  <c r="Y3078" i="2"/>
  <c r="AC3079" i="2"/>
  <c r="Q3079" i="2"/>
  <c r="R3079" i="2"/>
  <c r="S3079" i="2"/>
  <c r="T3079" i="2"/>
  <c r="U3079" i="2"/>
  <c r="W3079" i="2"/>
  <c r="X3079" i="2"/>
  <c r="Y3079" i="2"/>
  <c r="AC3080" i="2"/>
  <c r="Q3080" i="2"/>
  <c r="R3080" i="2"/>
  <c r="S3080" i="2"/>
  <c r="T3080" i="2"/>
  <c r="U3080" i="2"/>
  <c r="W3080" i="2"/>
  <c r="X3080" i="2"/>
  <c r="Y3080" i="2"/>
  <c r="AC3081" i="2"/>
  <c r="Q3081" i="2"/>
  <c r="R3081" i="2"/>
  <c r="S3081" i="2"/>
  <c r="T3081" i="2"/>
  <c r="U3081" i="2"/>
  <c r="W3081" i="2"/>
  <c r="X3081" i="2"/>
  <c r="Y3081" i="2"/>
  <c r="AC3082" i="2"/>
  <c r="Q3082" i="2"/>
  <c r="R3082" i="2"/>
  <c r="S3082" i="2"/>
  <c r="T3082" i="2"/>
  <c r="U3082" i="2"/>
  <c r="W3082" i="2"/>
  <c r="X3082" i="2"/>
  <c r="Y3082" i="2"/>
  <c r="AC3083" i="2"/>
  <c r="Q3083" i="2"/>
  <c r="R3083" i="2"/>
  <c r="S3083" i="2"/>
  <c r="T3083" i="2"/>
  <c r="U3083" i="2"/>
  <c r="W3083" i="2"/>
  <c r="X3083" i="2"/>
  <c r="Y3083" i="2"/>
  <c r="AC3084" i="2"/>
  <c r="Q3084" i="2"/>
  <c r="R3084" i="2"/>
  <c r="S3084" i="2"/>
  <c r="T3084" i="2"/>
  <c r="U3084" i="2"/>
  <c r="W3084" i="2"/>
  <c r="X3084" i="2"/>
  <c r="Y3084" i="2"/>
  <c r="AC3085" i="2"/>
  <c r="Q3085" i="2"/>
  <c r="R3085" i="2"/>
  <c r="S3085" i="2"/>
  <c r="T3085" i="2"/>
  <c r="U3085" i="2"/>
  <c r="W3085" i="2"/>
  <c r="X3085" i="2"/>
  <c r="Y3085" i="2"/>
  <c r="AC3086" i="2"/>
  <c r="Q3086" i="2"/>
  <c r="R3086" i="2"/>
  <c r="S3086" i="2"/>
  <c r="T3086" i="2"/>
  <c r="U3086" i="2"/>
  <c r="W3086" i="2"/>
  <c r="X3086" i="2"/>
  <c r="Y3086" i="2"/>
  <c r="AC3087" i="2"/>
  <c r="Q3087" i="2"/>
  <c r="R3087" i="2"/>
  <c r="S3087" i="2"/>
  <c r="T3087" i="2"/>
  <c r="U3087" i="2"/>
  <c r="W3087" i="2"/>
  <c r="X3087" i="2"/>
  <c r="Y3087" i="2"/>
  <c r="AC3088" i="2"/>
  <c r="Q3088" i="2"/>
  <c r="R3088" i="2"/>
  <c r="S3088" i="2"/>
  <c r="T3088" i="2"/>
  <c r="U3088" i="2"/>
  <c r="W3088" i="2"/>
  <c r="X3088" i="2"/>
  <c r="Y3088" i="2"/>
  <c r="AC3089" i="2"/>
  <c r="Q3089" i="2"/>
  <c r="R3089" i="2"/>
  <c r="S3089" i="2"/>
  <c r="T3089" i="2"/>
  <c r="U3089" i="2"/>
  <c r="W3089" i="2"/>
  <c r="X3089" i="2"/>
  <c r="Y3089" i="2"/>
  <c r="AC3090" i="2"/>
  <c r="Q3090" i="2"/>
  <c r="R3090" i="2"/>
  <c r="S3090" i="2"/>
  <c r="T3090" i="2"/>
  <c r="U3090" i="2"/>
  <c r="W3090" i="2"/>
  <c r="X3090" i="2"/>
  <c r="Y3090" i="2"/>
  <c r="AC3091" i="2"/>
  <c r="Q3091" i="2"/>
  <c r="R3091" i="2"/>
  <c r="S3091" i="2"/>
  <c r="T3091" i="2"/>
  <c r="U3091" i="2"/>
  <c r="W3091" i="2"/>
  <c r="X3091" i="2"/>
  <c r="Y3091" i="2"/>
  <c r="AC3092" i="2"/>
  <c r="Q3092" i="2"/>
  <c r="R3092" i="2"/>
  <c r="S3092" i="2"/>
  <c r="T3092" i="2"/>
  <c r="U3092" i="2"/>
  <c r="W3092" i="2"/>
  <c r="X3092" i="2"/>
  <c r="Y3092" i="2"/>
  <c r="AC3093" i="2"/>
  <c r="Q3093" i="2"/>
  <c r="R3093" i="2"/>
  <c r="S3093" i="2"/>
  <c r="T3093" i="2"/>
  <c r="U3093" i="2"/>
  <c r="W3093" i="2"/>
  <c r="X3093" i="2"/>
  <c r="Y3093" i="2"/>
  <c r="AC3094" i="2"/>
  <c r="Q3094" i="2"/>
  <c r="R3094" i="2"/>
  <c r="S3094" i="2"/>
  <c r="T3094" i="2"/>
  <c r="U3094" i="2"/>
  <c r="W3094" i="2"/>
  <c r="X3094" i="2"/>
  <c r="Y3094" i="2"/>
  <c r="AC3095" i="2"/>
  <c r="Q3095" i="2"/>
  <c r="R3095" i="2"/>
  <c r="S3095" i="2"/>
  <c r="T3095" i="2"/>
  <c r="U3095" i="2"/>
  <c r="W3095" i="2"/>
  <c r="X3095" i="2"/>
  <c r="Y3095" i="2"/>
  <c r="AC3096" i="2"/>
  <c r="Q3096" i="2"/>
  <c r="R3096" i="2"/>
  <c r="S3096" i="2"/>
  <c r="T3096" i="2"/>
  <c r="U3096" i="2"/>
  <c r="W3096" i="2"/>
  <c r="X3096" i="2"/>
  <c r="Y3096" i="2"/>
  <c r="AC3097" i="2"/>
  <c r="Q3097" i="2"/>
  <c r="R3097" i="2"/>
  <c r="S3097" i="2"/>
  <c r="T3097" i="2"/>
  <c r="U3097" i="2"/>
  <c r="W3097" i="2"/>
  <c r="X3097" i="2"/>
  <c r="Y3097" i="2"/>
  <c r="AC3098" i="2"/>
  <c r="Q3098" i="2"/>
  <c r="R3098" i="2"/>
  <c r="S3098" i="2"/>
  <c r="T3098" i="2"/>
  <c r="U3098" i="2"/>
  <c r="W3098" i="2"/>
  <c r="X3098" i="2"/>
  <c r="Y3098" i="2"/>
  <c r="AC3099" i="2"/>
  <c r="Q3099" i="2"/>
  <c r="R3099" i="2"/>
  <c r="S3099" i="2"/>
  <c r="T3099" i="2"/>
  <c r="U3099" i="2"/>
  <c r="W3099" i="2"/>
  <c r="X3099" i="2"/>
  <c r="Y3099" i="2"/>
  <c r="AC3100" i="2"/>
  <c r="Q3100" i="2"/>
  <c r="R3100" i="2"/>
  <c r="S3100" i="2"/>
  <c r="T3100" i="2"/>
  <c r="U3100" i="2"/>
  <c r="W3100" i="2"/>
  <c r="X3100" i="2"/>
  <c r="Y3100" i="2"/>
  <c r="AC3101" i="2"/>
  <c r="Q3101" i="2"/>
  <c r="R3101" i="2"/>
  <c r="S3101" i="2"/>
  <c r="T3101" i="2"/>
  <c r="U3101" i="2"/>
  <c r="W3101" i="2"/>
  <c r="X3101" i="2"/>
  <c r="Y3101" i="2"/>
  <c r="AC3102" i="2"/>
  <c r="Q3102" i="2"/>
  <c r="R3102" i="2"/>
  <c r="S3102" i="2"/>
  <c r="T3102" i="2"/>
  <c r="U3102" i="2"/>
  <c r="W3102" i="2"/>
  <c r="X3102" i="2"/>
  <c r="Y3102" i="2"/>
  <c r="AC3103" i="2"/>
  <c r="Q3103" i="2"/>
  <c r="R3103" i="2"/>
  <c r="S3103" i="2"/>
  <c r="T3103" i="2"/>
  <c r="U3103" i="2"/>
  <c r="W3103" i="2"/>
  <c r="X3103" i="2"/>
  <c r="Y3103" i="2"/>
  <c r="AC3104" i="2"/>
  <c r="Q3104" i="2"/>
  <c r="R3104" i="2"/>
  <c r="S3104" i="2"/>
  <c r="T3104" i="2"/>
  <c r="U3104" i="2"/>
  <c r="W3104" i="2"/>
  <c r="X3104" i="2"/>
  <c r="Y3104" i="2"/>
  <c r="AC3105" i="2"/>
  <c r="Q3105" i="2"/>
  <c r="R3105" i="2"/>
  <c r="S3105" i="2"/>
  <c r="T3105" i="2"/>
  <c r="U3105" i="2"/>
  <c r="W3105" i="2"/>
  <c r="X3105" i="2"/>
  <c r="Y3105" i="2"/>
  <c r="AC3106" i="2"/>
  <c r="Q3106" i="2"/>
  <c r="R3106" i="2"/>
  <c r="S3106" i="2"/>
  <c r="T3106" i="2"/>
  <c r="U3106" i="2"/>
  <c r="W3106" i="2"/>
  <c r="X3106" i="2"/>
  <c r="Y3106" i="2"/>
  <c r="AC3107" i="2"/>
  <c r="Q3107" i="2"/>
  <c r="R3107" i="2"/>
  <c r="S3107" i="2"/>
  <c r="T3107" i="2"/>
  <c r="U3107" i="2"/>
  <c r="W3107" i="2"/>
  <c r="X3107" i="2"/>
  <c r="Y3107" i="2"/>
  <c r="AC3108" i="2"/>
  <c r="Q3108" i="2"/>
  <c r="R3108" i="2"/>
  <c r="S3108" i="2"/>
  <c r="T3108" i="2"/>
  <c r="U3108" i="2"/>
  <c r="W3108" i="2"/>
  <c r="X3108" i="2"/>
  <c r="Y3108" i="2"/>
  <c r="AC3109" i="2"/>
  <c r="Q3109" i="2"/>
  <c r="R3109" i="2"/>
  <c r="S3109" i="2"/>
  <c r="T3109" i="2"/>
  <c r="U3109" i="2"/>
  <c r="W3109" i="2"/>
  <c r="X3109" i="2"/>
  <c r="Y3109" i="2"/>
  <c r="AC3110" i="2"/>
  <c r="Q3110" i="2"/>
  <c r="R3110" i="2"/>
  <c r="S3110" i="2"/>
  <c r="T3110" i="2"/>
  <c r="U3110" i="2"/>
  <c r="W3110" i="2"/>
  <c r="X3110" i="2"/>
  <c r="Y3110" i="2"/>
  <c r="AC3111" i="2"/>
  <c r="Q3111" i="2"/>
  <c r="R3111" i="2"/>
  <c r="S3111" i="2"/>
  <c r="T3111" i="2"/>
  <c r="U3111" i="2"/>
  <c r="W3111" i="2"/>
  <c r="X3111" i="2"/>
  <c r="Y3111" i="2"/>
  <c r="AC3112" i="2"/>
  <c r="Q3112" i="2"/>
  <c r="R3112" i="2"/>
  <c r="S3112" i="2"/>
  <c r="T3112" i="2"/>
  <c r="U3112" i="2"/>
  <c r="W3112" i="2"/>
  <c r="X3112" i="2"/>
  <c r="Y3112" i="2"/>
  <c r="AC3113" i="2"/>
  <c r="Q3113" i="2"/>
  <c r="R3113" i="2"/>
  <c r="S3113" i="2"/>
  <c r="T3113" i="2"/>
  <c r="U3113" i="2"/>
  <c r="W3113" i="2"/>
  <c r="X3113" i="2"/>
  <c r="Y3113" i="2"/>
  <c r="AC3114" i="2"/>
  <c r="Q3114" i="2"/>
  <c r="R3114" i="2"/>
  <c r="S3114" i="2"/>
  <c r="T3114" i="2"/>
  <c r="U3114" i="2"/>
  <c r="W3114" i="2"/>
  <c r="X3114" i="2"/>
  <c r="Y3114" i="2"/>
  <c r="AC3115" i="2"/>
  <c r="Q3115" i="2"/>
  <c r="R3115" i="2"/>
  <c r="S3115" i="2"/>
  <c r="T3115" i="2"/>
  <c r="U3115" i="2"/>
  <c r="W3115" i="2"/>
  <c r="X3115" i="2"/>
  <c r="Y3115" i="2"/>
  <c r="AC3116" i="2"/>
  <c r="Q3116" i="2"/>
  <c r="R3116" i="2"/>
  <c r="S3116" i="2"/>
  <c r="T3116" i="2"/>
  <c r="U3116" i="2"/>
  <c r="W3116" i="2"/>
  <c r="X3116" i="2"/>
  <c r="Y3116" i="2"/>
  <c r="AC3117" i="2"/>
  <c r="Q3117" i="2"/>
  <c r="R3117" i="2"/>
  <c r="S3117" i="2"/>
  <c r="T3117" i="2"/>
  <c r="U3117" i="2"/>
  <c r="W3117" i="2"/>
  <c r="X3117" i="2"/>
  <c r="Y3117" i="2"/>
  <c r="AC3118" i="2"/>
  <c r="Q3118" i="2"/>
  <c r="R3118" i="2"/>
  <c r="S3118" i="2"/>
  <c r="T3118" i="2"/>
  <c r="U3118" i="2"/>
  <c r="W3118" i="2"/>
  <c r="X3118" i="2"/>
  <c r="Y3118" i="2"/>
  <c r="AC3119" i="2"/>
  <c r="R3119" i="2"/>
  <c r="S3119" i="2"/>
  <c r="T3119" i="2"/>
  <c r="U3119" i="2"/>
  <c r="X3119" i="2"/>
  <c r="Y3119" i="2"/>
  <c r="AC3120" i="2"/>
  <c r="R3120" i="2"/>
  <c r="S3120" i="2"/>
  <c r="T3120" i="2"/>
  <c r="U3120" i="2"/>
  <c r="X3120" i="2"/>
  <c r="Y3120" i="2"/>
  <c r="AC3121" i="2"/>
  <c r="R3121" i="2"/>
  <c r="S3121" i="2"/>
  <c r="T3121" i="2"/>
  <c r="U3121" i="2"/>
  <c r="X3121" i="2"/>
  <c r="Y3121" i="2"/>
  <c r="AC3122" i="2"/>
  <c r="Q3122" i="2"/>
  <c r="R3122" i="2"/>
  <c r="S3122" i="2"/>
  <c r="T3122" i="2"/>
  <c r="U3122" i="2"/>
  <c r="W3122" i="2"/>
  <c r="X3122" i="2"/>
  <c r="Y3122" i="2"/>
  <c r="AC3123" i="2"/>
  <c r="Q3123" i="2"/>
  <c r="R3123" i="2"/>
  <c r="S3123" i="2"/>
  <c r="T3123" i="2"/>
  <c r="U3123" i="2"/>
  <c r="W3123" i="2"/>
  <c r="X3123" i="2"/>
  <c r="Y3123" i="2"/>
  <c r="AC3124" i="2"/>
  <c r="Q3124" i="2"/>
  <c r="R3124" i="2"/>
  <c r="S3124" i="2"/>
  <c r="T3124" i="2"/>
  <c r="U3124" i="2"/>
  <c r="W3124" i="2"/>
  <c r="X3124" i="2"/>
  <c r="Y3124" i="2"/>
  <c r="AC3125" i="2"/>
  <c r="Q3125" i="2"/>
  <c r="R3125" i="2"/>
  <c r="S3125" i="2"/>
  <c r="T3125" i="2"/>
  <c r="U3125" i="2"/>
  <c r="W3125" i="2"/>
  <c r="X3125" i="2"/>
  <c r="Y3125" i="2"/>
  <c r="AC3126" i="2"/>
  <c r="Q3126" i="2"/>
  <c r="R3126" i="2"/>
  <c r="S3126" i="2"/>
  <c r="T3126" i="2"/>
  <c r="U3126" i="2"/>
  <c r="W3126" i="2"/>
  <c r="X3126" i="2"/>
  <c r="Y3126" i="2"/>
  <c r="AC3127" i="2"/>
  <c r="Q3127" i="2"/>
  <c r="R3127" i="2"/>
  <c r="S3127" i="2"/>
  <c r="T3127" i="2"/>
  <c r="U3127" i="2"/>
  <c r="W3127" i="2"/>
  <c r="X3127" i="2"/>
  <c r="Y3127" i="2"/>
  <c r="AC3128" i="2"/>
  <c r="Q3128" i="2"/>
  <c r="R3128" i="2"/>
  <c r="S3128" i="2"/>
  <c r="T3128" i="2"/>
  <c r="U3128" i="2"/>
  <c r="W3128" i="2"/>
  <c r="X3128" i="2"/>
  <c r="Y3128" i="2"/>
  <c r="AC3129" i="2"/>
  <c r="Q3129" i="2"/>
  <c r="R3129" i="2"/>
  <c r="S3129" i="2"/>
  <c r="T3129" i="2"/>
  <c r="U3129" i="2"/>
  <c r="W3129" i="2"/>
  <c r="X3129" i="2"/>
  <c r="Y3129" i="2"/>
  <c r="AC3130" i="2"/>
  <c r="Q3130" i="2"/>
  <c r="R3130" i="2"/>
  <c r="S3130" i="2"/>
  <c r="T3130" i="2"/>
  <c r="U3130" i="2"/>
  <c r="W3130" i="2"/>
  <c r="X3130" i="2"/>
  <c r="Y3130" i="2"/>
  <c r="AC3131" i="2"/>
  <c r="Q3131" i="2"/>
  <c r="R3131" i="2"/>
  <c r="S3131" i="2"/>
  <c r="T3131" i="2"/>
  <c r="U3131" i="2"/>
  <c r="W3131" i="2"/>
  <c r="X3131" i="2"/>
  <c r="Y3131" i="2"/>
  <c r="AC3132" i="2"/>
  <c r="Q3132" i="2"/>
  <c r="R3132" i="2"/>
  <c r="S3132" i="2"/>
  <c r="T3132" i="2"/>
  <c r="U3132" i="2"/>
  <c r="W3132" i="2"/>
  <c r="X3132" i="2"/>
  <c r="Y3132" i="2"/>
  <c r="AC3133" i="2"/>
  <c r="Q3133" i="2"/>
  <c r="R3133" i="2"/>
  <c r="S3133" i="2"/>
  <c r="T3133" i="2"/>
  <c r="U3133" i="2"/>
  <c r="W3133" i="2"/>
  <c r="X3133" i="2"/>
  <c r="Y3133" i="2"/>
  <c r="AC3134" i="2"/>
  <c r="Q3134" i="2"/>
  <c r="R3134" i="2"/>
  <c r="S3134" i="2"/>
  <c r="T3134" i="2"/>
  <c r="U3134" i="2"/>
  <c r="W3134" i="2"/>
  <c r="X3134" i="2"/>
  <c r="Y3134" i="2"/>
  <c r="AC3135" i="2"/>
  <c r="Q3135" i="2"/>
  <c r="R3135" i="2"/>
  <c r="S3135" i="2"/>
  <c r="T3135" i="2"/>
  <c r="U3135" i="2"/>
  <c r="W3135" i="2"/>
  <c r="X3135" i="2"/>
  <c r="Y3135" i="2"/>
  <c r="AC3136" i="2"/>
  <c r="Q3136" i="2"/>
  <c r="R3136" i="2"/>
  <c r="S3136" i="2"/>
  <c r="T3136" i="2"/>
  <c r="U3136" i="2"/>
  <c r="W3136" i="2"/>
  <c r="X3136" i="2"/>
  <c r="Y3136" i="2"/>
  <c r="AC3137" i="2"/>
  <c r="Q3137" i="2"/>
  <c r="R3137" i="2"/>
  <c r="S3137" i="2"/>
  <c r="T3137" i="2"/>
  <c r="U3137" i="2"/>
  <c r="W3137" i="2"/>
  <c r="X3137" i="2"/>
  <c r="Y3137" i="2"/>
  <c r="AC3138" i="2"/>
  <c r="Q3138" i="2"/>
  <c r="R3138" i="2"/>
  <c r="S3138" i="2"/>
  <c r="T3138" i="2"/>
  <c r="U3138" i="2"/>
  <c r="W3138" i="2"/>
  <c r="X3138" i="2"/>
  <c r="Y3138" i="2"/>
  <c r="AC3139" i="2"/>
  <c r="Q3139" i="2"/>
  <c r="R3139" i="2"/>
  <c r="S3139" i="2"/>
  <c r="T3139" i="2"/>
  <c r="U3139" i="2"/>
  <c r="W3139" i="2"/>
  <c r="X3139" i="2"/>
  <c r="Y3139" i="2"/>
  <c r="AC3140" i="2"/>
  <c r="Q3140" i="2"/>
  <c r="R3140" i="2"/>
  <c r="S3140" i="2"/>
  <c r="T3140" i="2"/>
  <c r="U3140" i="2"/>
  <c r="W3140" i="2"/>
  <c r="X3140" i="2"/>
  <c r="Y3140" i="2"/>
  <c r="AC3141" i="2"/>
  <c r="Q3141" i="2"/>
  <c r="R3141" i="2"/>
  <c r="S3141" i="2"/>
  <c r="T3141" i="2"/>
  <c r="U3141" i="2"/>
  <c r="W3141" i="2"/>
  <c r="X3141" i="2"/>
  <c r="Y3141" i="2"/>
  <c r="AC3142" i="2"/>
  <c r="Q3142" i="2"/>
  <c r="R3142" i="2"/>
  <c r="S3142" i="2"/>
  <c r="T3142" i="2"/>
  <c r="U3142" i="2"/>
  <c r="W3142" i="2"/>
  <c r="X3142" i="2"/>
  <c r="Y3142" i="2"/>
  <c r="AC3143" i="2"/>
  <c r="Q3143" i="2"/>
  <c r="R3143" i="2"/>
  <c r="S3143" i="2"/>
  <c r="T3143" i="2"/>
  <c r="U3143" i="2"/>
  <c r="W3143" i="2"/>
  <c r="X3143" i="2"/>
  <c r="Y3143" i="2"/>
  <c r="AC3144" i="2"/>
  <c r="Q3144" i="2"/>
  <c r="R3144" i="2"/>
  <c r="S3144" i="2"/>
  <c r="T3144" i="2"/>
  <c r="U3144" i="2"/>
  <c r="W3144" i="2"/>
  <c r="X3144" i="2"/>
  <c r="Y3144" i="2"/>
  <c r="AC3145" i="2"/>
  <c r="Q3145" i="2"/>
  <c r="R3145" i="2"/>
  <c r="S3145" i="2"/>
  <c r="T3145" i="2"/>
  <c r="U3145" i="2"/>
  <c r="W3145" i="2"/>
  <c r="X3145" i="2"/>
  <c r="Y3145" i="2"/>
  <c r="AC3146" i="2"/>
  <c r="R3146" i="2"/>
  <c r="S3146" i="2"/>
  <c r="T3146" i="2"/>
  <c r="U3146" i="2"/>
  <c r="X3146" i="2"/>
  <c r="Y3146" i="2"/>
  <c r="AC3147" i="2"/>
  <c r="R3147" i="2"/>
  <c r="S3147" i="2"/>
  <c r="T3147" i="2"/>
  <c r="U3147" i="2"/>
  <c r="X3147" i="2"/>
  <c r="Y3147" i="2"/>
  <c r="AC3148" i="2"/>
  <c r="R3148" i="2"/>
  <c r="S3148" i="2"/>
  <c r="T3148" i="2"/>
  <c r="U3148" i="2"/>
  <c r="X3148" i="2"/>
  <c r="Y3148" i="2"/>
  <c r="AC3149" i="2"/>
  <c r="Q3149" i="2"/>
  <c r="R3149" i="2"/>
  <c r="S3149" i="2"/>
  <c r="T3149" i="2"/>
  <c r="U3149" i="2"/>
  <c r="W3149" i="2"/>
  <c r="X3149" i="2"/>
  <c r="Y3149" i="2"/>
  <c r="AC3150" i="2"/>
  <c r="Q3150" i="2"/>
  <c r="R3150" i="2"/>
  <c r="S3150" i="2"/>
  <c r="T3150" i="2"/>
  <c r="U3150" i="2"/>
  <c r="W3150" i="2"/>
  <c r="X3150" i="2"/>
  <c r="Y3150" i="2"/>
  <c r="AC3151" i="2"/>
  <c r="Q3151" i="2"/>
  <c r="R3151" i="2"/>
  <c r="S3151" i="2"/>
  <c r="T3151" i="2"/>
  <c r="U3151" i="2"/>
  <c r="W3151" i="2"/>
  <c r="X3151" i="2"/>
  <c r="Y3151" i="2"/>
  <c r="AC3152" i="2"/>
  <c r="R3152" i="2"/>
  <c r="S3152" i="2"/>
  <c r="T3152" i="2"/>
  <c r="U3152" i="2"/>
  <c r="X3152" i="2"/>
  <c r="Y3152" i="2"/>
  <c r="AC3153" i="2"/>
  <c r="R3153" i="2"/>
  <c r="S3153" i="2"/>
  <c r="T3153" i="2"/>
  <c r="U3153" i="2"/>
  <c r="X3153" i="2"/>
  <c r="Y3153" i="2"/>
  <c r="AC3154" i="2"/>
  <c r="R3154" i="2"/>
  <c r="S3154" i="2"/>
  <c r="T3154" i="2"/>
  <c r="U3154" i="2"/>
  <c r="X3154" i="2"/>
  <c r="Y3154" i="2"/>
  <c r="AC3155" i="2"/>
  <c r="Q3155" i="2"/>
  <c r="R3155" i="2"/>
  <c r="S3155" i="2"/>
  <c r="T3155" i="2"/>
  <c r="U3155" i="2"/>
  <c r="W3155" i="2"/>
  <c r="X3155" i="2"/>
  <c r="Y3155" i="2"/>
  <c r="AC3156" i="2"/>
  <c r="Q3156" i="2"/>
  <c r="R3156" i="2"/>
  <c r="S3156" i="2"/>
  <c r="T3156" i="2"/>
  <c r="U3156" i="2"/>
  <c r="W3156" i="2"/>
  <c r="X3156" i="2"/>
  <c r="Y3156" i="2"/>
  <c r="AC3157" i="2"/>
  <c r="Q3157" i="2"/>
  <c r="R3157" i="2"/>
  <c r="S3157" i="2"/>
  <c r="T3157" i="2"/>
  <c r="U3157" i="2"/>
  <c r="W3157" i="2"/>
  <c r="X3157" i="2"/>
  <c r="Y3157" i="2"/>
  <c r="AC3158" i="2"/>
  <c r="Q3158" i="2"/>
  <c r="R3158" i="2"/>
  <c r="S3158" i="2"/>
  <c r="T3158" i="2"/>
  <c r="U3158" i="2"/>
  <c r="W3158" i="2"/>
  <c r="X3158" i="2"/>
  <c r="Y3158" i="2"/>
  <c r="AC3159" i="2"/>
  <c r="Q3159" i="2"/>
  <c r="R3159" i="2"/>
  <c r="S3159" i="2"/>
  <c r="T3159" i="2"/>
  <c r="U3159" i="2"/>
  <c r="W3159" i="2"/>
  <c r="X3159" i="2"/>
  <c r="Y3159" i="2"/>
  <c r="AC3160" i="2"/>
  <c r="Q3160" i="2"/>
  <c r="R3160" i="2"/>
  <c r="S3160" i="2"/>
  <c r="T3160" i="2"/>
  <c r="U3160" i="2"/>
  <c r="W3160" i="2"/>
  <c r="X3160" i="2"/>
  <c r="Y3160" i="2"/>
  <c r="AC3161" i="2"/>
  <c r="Q3161" i="2"/>
  <c r="R3161" i="2"/>
  <c r="S3161" i="2"/>
  <c r="T3161" i="2"/>
  <c r="U3161" i="2"/>
  <c r="W3161" i="2"/>
  <c r="X3161" i="2"/>
  <c r="Y3161" i="2"/>
  <c r="AC3162" i="2"/>
  <c r="Q3162" i="2"/>
  <c r="R3162" i="2"/>
  <c r="S3162" i="2"/>
  <c r="T3162" i="2"/>
  <c r="U3162" i="2"/>
  <c r="W3162" i="2"/>
  <c r="X3162" i="2"/>
  <c r="Y3162" i="2"/>
  <c r="AC3163" i="2"/>
  <c r="Q3163" i="2"/>
  <c r="R3163" i="2"/>
  <c r="S3163" i="2"/>
  <c r="T3163" i="2"/>
  <c r="U3163" i="2"/>
  <c r="W3163" i="2"/>
  <c r="X3163" i="2"/>
  <c r="Y3163" i="2"/>
  <c r="AC3164" i="2"/>
  <c r="Q3164" i="2"/>
  <c r="R3164" i="2"/>
  <c r="S3164" i="2"/>
  <c r="T3164" i="2"/>
  <c r="U3164" i="2"/>
  <c r="W3164" i="2"/>
  <c r="X3164" i="2"/>
  <c r="Y3164" i="2"/>
  <c r="AC3165" i="2"/>
  <c r="Q3165" i="2"/>
  <c r="R3165" i="2"/>
  <c r="S3165" i="2"/>
  <c r="T3165" i="2"/>
  <c r="U3165" i="2"/>
  <c r="W3165" i="2"/>
  <c r="X3165" i="2"/>
  <c r="Y3165" i="2"/>
  <c r="AC3166" i="2"/>
  <c r="Q3166" i="2"/>
  <c r="R3166" i="2"/>
  <c r="S3166" i="2"/>
  <c r="T3166" i="2"/>
  <c r="U3166" i="2"/>
  <c r="W3166" i="2"/>
  <c r="X3166" i="2"/>
  <c r="Y3166" i="2"/>
  <c r="AC3167" i="2"/>
  <c r="Q3167" i="2"/>
  <c r="R3167" i="2"/>
  <c r="S3167" i="2"/>
  <c r="T3167" i="2"/>
  <c r="U3167" i="2"/>
  <c r="W3167" i="2"/>
  <c r="X3167" i="2"/>
  <c r="Y3167" i="2"/>
  <c r="AC3168" i="2"/>
  <c r="Q3168" i="2"/>
  <c r="R3168" i="2"/>
  <c r="S3168" i="2"/>
  <c r="T3168" i="2"/>
  <c r="U3168" i="2"/>
  <c r="W3168" i="2"/>
  <c r="X3168" i="2"/>
  <c r="Y3168" i="2"/>
  <c r="AC3169" i="2"/>
  <c r="Q3169" i="2"/>
  <c r="R3169" i="2"/>
  <c r="S3169" i="2"/>
  <c r="T3169" i="2"/>
  <c r="U3169" i="2"/>
  <c r="W3169" i="2"/>
  <c r="X3169" i="2"/>
  <c r="Y3169" i="2"/>
  <c r="AC3170" i="2"/>
  <c r="Q3170" i="2"/>
  <c r="R3170" i="2"/>
  <c r="S3170" i="2"/>
  <c r="T3170" i="2"/>
  <c r="U3170" i="2"/>
  <c r="W3170" i="2"/>
  <c r="X3170" i="2"/>
  <c r="Y3170" i="2"/>
  <c r="AC3171" i="2"/>
  <c r="Q3171" i="2"/>
  <c r="R3171" i="2"/>
  <c r="S3171" i="2"/>
  <c r="T3171" i="2"/>
  <c r="U3171" i="2"/>
  <c r="W3171" i="2"/>
  <c r="X3171" i="2"/>
  <c r="Y3171" i="2"/>
  <c r="AC3172" i="2"/>
  <c r="Q3172" i="2"/>
  <c r="R3172" i="2"/>
  <c r="S3172" i="2"/>
  <c r="T3172" i="2"/>
  <c r="U3172" i="2"/>
  <c r="W3172" i="2"/>
  <c r="X3172" i="2"/>
  <c r="Y3172" i="2"/>
  <c r="AC3173" i="2"/>
  <c r="Q3173" i="2"/>
  <c r="R3173" i="2"/>
  <c r="S3173" i="2"/>
  <c r="T3173" i="2"/>
  <c r="U3173" i="2"/>
  <c r="W3173" i="2"/>
  <c r="X3173" i="2"/>
  <c r="Y3173" i="2"/>
  <c r="AC3174" i="2"/>
  <c r="Q3174" i="2"/>
  <c r="R3174" i="2"/>
  <c r="S3174" i="2"/>
  <c r="T3174" i="2"/>
  <c r="U3174" i="2"/>
  <c r="W3174" i="2"/>
  <c r="X3174" i="2"/>
  <c r="Y3174" i="2"/>
  <c r="AC3175" i="2"/>
  <c r="Q3175" i="2"/>
  <c r="R3175" i="2"/>
  <c r="S3175" i="2"/>
  <c r="T3175" i="2"/>
  <c r="U3175" i="2"/>
  <c r="W3175" i="2"/>
  <c r="X3175" i="2"/>
  <c r="Y3175" i="2"/>
  <c r="AC3176" i="2"/>
  <c r="Q3176" i="2"/>
  <c r="R3176" i="2"/>
  <c r="S3176" i="2"/>
  <c r="T3176" i="2"/>
  <c r="U3176" i="2"/>
  <c r="W3176" i="2"/>
  <c r="X3176" i="2"/>
  <c r="Y3176" i="2"/>
  <c r="AC3177" i="2"/>
  <c r="Q3177" i="2"/>
  <c r="R3177" i="2"/>
  <c r="S3177" i="2"/>
  <c r="T3177" i="2"/>
  <c r="U3177" i="2"/>
  <c r="W3177" i="2"/>
  <c r="X3177" i="2"/>
  <c r="Y3177" i="2"/>
  <c r="AC3178" i="2"/>
  <c r="Q3178" i="2"/>
  <c r="R3178" i="2"/>
  <c r="S3178" i="2"/>
  <c r="T3178" i="2"/>
  <c r="U3178" i="2"/>
  <c r="W3178" i="2"/>
  <c r="X3178" i="2"/>
  <c r="Y3178" i="2"/>
  <c r="AC3179" i="2"/>
  <c r="Q3179" i="2"/>
  <c r="R3179" i="2"/>
  <c r="S3179" i="2"/>
  <c r="T3179" i="2"/>
  <c r="U3179" i="2"/>
  <c r="W3179" i="2"/>
  <c r="X3179" i="2"/>
  <c r="Y3179" i="2"/>
  <c r="AC3180" i="2"/>
  <c r="Q3180" i="2"/>
  <c r="R3180" i="2"/>
  <c r="S3180" i="2"/>
  <c r="T3180" i="2"/>
  <c r="U3180" i="2"/>
  <c r="W3180" i="2"/>
  <c r="X3180" i="2"/>
  <c r="Y3180" i="2"/>
  <c r="AC3181" i="2"/>
  <c r="R3181" i="2"/>
  <c r="S3181" i="2"/>
  <c r="T3181" i="2"/>
  <c r="U3181" i="2"/>
  <c r="X3181" i="2"/>
  <c r="Y3181" i="2"/>
  <c r="AC3182" i="2"/>
  <c r="R3182" i="2"/>
  <c r="S3182" i="2"/>
  <c r="T3182" i="2"/>
  <c r="U3182" i="2"/>
  <c r="X3182" i="2"/>
  <c r="Y3182" i="2"/>
  <c r="AC3183" i="2"/>
  <c r="R3183" i="2"/>
  <c r="S3183" i="2"/>
  <c r="T3183" i="2"/>
  <c r="U3183" i="2"/>
  <c r="X3183" i="2"/>
  <c r="Y3183" i="2"/>
  <c r="AC3184" i="2"/>
  <c r="Q3184" i="2"/>
  <c r="R3184" i="2"/>
  <c r="S3184" i="2"/>
  <c r="T3184" i="2"/>
  <c r="U3184" i="2"/>
  <c r="W3184" i="2"/>
  <c r="X3184" i="2"/>
  <c r="Y3184" i="2"/>
  <c r="AC3185" i="2"/>
  <c r="Q3185" i="2"/>
  <c r="R3185" i="2"/>
  <c r="S3185" i="2"/>
  <c r="T3185" i="2"/>
  <c r="U3185" i="2"/>
  <c r="W3185" i="2"/>
  <c r="X3185" i="2"/>
  <c r="Y3185" i="2"/>
  <c r="AC3186" i="2"/>
  <c r="Q3186" i="2"/>
  <c r="R3186" i="2"/>
  <c r="S3186" i="2"/>
  <c r="T3186" i="2"/>
  <c r="U3186" i="2"/>
  <c r="W3186" i="2"/>
  <c r="X3186" i="2"/>
  <c r="Y3186" i="2"/>
  <c r="AC3187" i="2"/>
  <c r="R3187" i="2"/>
  <c r="S3187" i="2"/>
  <c r="T3187" i="2"/>
  <c r="U3187" i="2"/>
  <c r="X3187" i="2"/>
  <c r="Y3187" i="2"/>
  <c r="AC3188" i="2"/>
  <c r="R3188" i="2"/>
  <c r="S3188" i="2"/>
  <c r="T3188" i="2"/>
  <c r="U3188" i="2"/>
  <c r="X3188" i="2"/>
  <c r="Y3188" i="2"/>
  <c r="AC3189" i="2"/>
  <c r="R3189" i="2"/>
  <c r="S3189" i="2"/>
  <c r="T3189" i="2"/>
  <c r="U3189" i="2"/>
  <c r="X3189" i="2"/>
  <c r="Y3189" i="2"/>
  <c r="AC3190" i="2"/>
  <c r="Q3190" i="2"/>
  <c r="R3190" i="2"/>
  <c r="S3190" i="2"/>
  <c r="T3190" i="2"/>
  <c r="U3190" i="2"/>
  <c r="W3190" i="2"/>
  <c r="X3190" i="2"/>
  <c r="Y3190" i="2"/>
  <c r="AC3191" i="2"/>
  <c r="Q3191" i="2"/>
  <c r="R3191" i="2"/>
  <c r="S3191" i="2"/>
  <c r="T3191" i="2"/>
  <c r="U3191" i="2"/>
  <c r="W3191" i="2"/>
  <c r="X3191" i="2"/>
  <c r="Y3191" i="2"/>
  <c r="AC3192" i="2"/>
  <c r="Q3192" i="2"/>
  <c r="R3192" i="2"/>
  <c r="S3192" i="2"/>
  <c r="T3192" i="2"/>
  <c r="U3192" i="2"/>
  <c r="W3192" i="2"/>
  <c r="X3192" i="2"/>
  <c r="Y3192" i="2"/>
  <c r="AC3193" i="2"/>
  <c r="Q3193" i="2"/>
  <c r="R3193" i="2"/>
  <c r="S3193" i="2"/>
  <c r="T3193" i="2"/>
  <c r="U3193" i="2"/>
  <c r="W3193" i="2"/>
  <c r="X3193" i="2"/>
  <c r="Y3193" i="2"/>
  <c r="AC3194" i="2"/>
  <c r="Q3194" i="2"/>
  <c r="R3194" i="2"/>
  <c r="S3194" i="2"/>
  <c r="T3194" i="2"/>
  <c r="U3194" i="2"/>
  <c r="W3194" i="2"/>
  <c r="X3194" i="2"/>
  <c r="Y3194" i="2"/>
  <c r="AC3195" i="2"/>
  <c r="Q3195" i="2"/>
  <c r="R3195" i="2"/>
  <c r="S3195" i="2"/>
  <c r="T3195" i="2"/>
  <c r="U3195" i="2"/>
  <c r="W3195" i="2"/>
  <c r="X3195" i="2"/>
  <c r="Y3195" i="2"/>
  <c r="AC3196" i="2"/>
  <c r="Q3196" i="2"/>
  <c r="R3196" i="2"/>
  <c r="S3196" i="2"/>
  <c r="T3196" i="2"/>
  <c r="U3196" i="2"/>
  <c r="W3196" i="2"/>
  <c r="X3196" i="2"/>
  <c r="Y3196" i="2"/>
  <c r="AC3197" i="2"/>
  <c r="Q3197" i="2"/>
  <c r="R3197" i="2"/>
  <c r="S3197" i="2"/>
  <c r="T3197" i="2"/>
  <c r="U3197" i="2"/>
  <c r="W3197" i="2"/>
  <c r="X3197" i="2"/>
  <c r="Y3197" i="2"/>
  <c r="AC3198" i="2"/>
  <c r="Q3198" i="2"/>
  <c r="R3198" i="2"/>
  <c r="S3198" i="2"/>
  <c r="T3198" i="2"/>
  <c r="U3198" i="2"/>
  <c r="W3198" i="2"/>
  <c r="X3198" i="2"/>
  <c r="Y3198" i="2"/>
  <c r="AC3199" i="2"/>
  <c r="Q3199" i="2"/>
  <c r="R3199" i="2"/>
  <c r="S3199" i="2"/>
  <c r="T3199" i="2"/>
  <c r="U3199" i="2"/>
  <c r="W3199" i="2"/>
  <c r="X3199" i="2"/>
  <c r="Y3199" i="2"/>
  <c r="AC3200" i="2"/>
  <c r="Q3200" i="2"/>
  <c r="R3200" i="2"/>
  <c r="S3200" i="2"/>
  <c r="T3200" i="2"/>
  <c r="U3200" i="2"/>
  <c r="W3200" i="2"/>
  <c r="X3200" i="2"/>
  <c r="Y3200" i="2"/>
  <c r="AC3201" i="2"/>
  <c r="Q3201" i="2"/>
  <c r="R3201" i="2"/>
  <c r="S3201" i="2"/>
  <c r="T3201" i="2"/>
  <c r="U3201" i="2"/>
  <c r="W3201" i="2"/>
  <c r="X3201" i="2"/>
  <c r="Y3201" i="2"/>
  <c r="AC3202" i="2"/>
  <c r="Q3202" i="2"/>
  <c r="R3202" i="2"/>
  <c r="S3202" i="2"/>
  <c r="T3202" i="2"/>
  <c r="U3202" i="2"/>
  <c r="W3202" i="2"/>
  <c r="X3202" i="2"/>
  <c r="Y3202" i="2"/>
  <c r="AC3203" i="2"/>
  <c r="Q3203" i="2"/>
  <c r="R3203" i="2"/>
  <c r="S3203" i="2"/>
  <c r="T3203" i="2"/>
  <c r="U3203" i="2"/>
  <c r="W3203" i="2"/>
  <c r="X3203" i="2"/>
  <c r="Y3203" i="2"/>
  <c r="AC3204" i="2"/>
  <c r="Q3204" i="2"/>
  <c r="R3204" i="2"/>
  <c r="S3204" i="2"/>
  <c r="T3204" i="2"/>
  <c r="U3204" i="2"/>
  <c r="W3204" i="2"/>
  <c r="X3204" i="2"/>
  <c r="Y3204" i="2"/>
  <c r="AC3205" i="2"/>
  <c r="Q3205" i="2"/>
  <c r="R3205" i="2"/>
  <c r="S3205" i="2"/>
  <c r="T3205" i="2"/>
  <c r="U3205" i="2"/>
  <c r="W3205" i="2"/>
  <c r="X3205" i="2"/>
  <c r="Y3205" i="2"/>
  <c r="AC3206" i="2"/>
  <c r="Q3206" i="2"/>
  <c r="R3206" i="2"/>
  <c r="S3206" i="2"/>
  <c r="T3206" i="2"/>
  <c r="U3206" i="2"/>
  <c r="W3206" i="2"/>
  <c r="X3206" i="2"/>
  <c r="Y3206" i="2"/>
  <c r="AC3207" i="2"/>
  <c r="Q3207" i="2"/>
  <c r="R3207" i="2"/>
  <c r="S3207" i="2"/>
  <c r="T3207" i="2"/>
  <c r="U3207" i="2"/>
  <c r="W3207" i="2"/>
  <c r="X3207" i="2"/>
  <c r="Y3207" i="2"/>
  <c r="AC3208" i="2"/>
  <c r="Q3208" i="2"/>
  <c r="R3208" i="2"/>
  <c r="S3208" i="2"/>
  <c r="T3208" i="2"/>
  <c r="U3208" i="2"/>
  <c r="W3208" i="2"/>
  <c r="X3208" i="2"/>
  <c r="Y3208" i="2"/>
  <c r="AC3209" i="2"/>
  <c r="Q3209" i="2"/>
  <c r="R3209" i="2"/>
  <c r="S3209" i="2"/>
  <c r="T3209" i="2"/>
  <c r="U3209" i="2"/>
  <c r="W3209" i="2"/>
  <c r="X3209" i="2"/>
  <c r="Y3209" i="2"/>
  <c r="AC3210" i="2"/>
  <c r="Q3210" i="2"/>
  <c r="R3210" i="2"/>
  <c r="S3210" i="2"/>
  <c r="T3210" i="2"/>
  <c r="U3210" i="2"/>
  <c r="W3210" i="2"/>
  <c r="X3210" i="2"/>
  <c r="Y3210" i="2"/>
  <c r="AC3211" i="2"/>
  <c r="Q3211" i="2"/>
  <c r="R3211" i="2"/>
  <c r="S3211" i="2"/>
  <c r="T3211" i="2"/>
  <c r="U3211" i="2"/>
  <c r="W3211" i="2"/>
  <c r="X3211" i="2"/>
  <c r="Y3211" i="2"/>
  <c r="AC3212" i="2"/>
  <c r="Q3212" i="2"/>
  <c r="R3212" i="2"/>
  <c r="S3212" i="2"/>
  <c r="T3212" i="2"/>
  <c r="U3212" i="2"/>
  <c r="W3212" i="2"/>
  <c r="X3212" i="2"/>
  <c r="Y3212" i="2"/>
  <c r="AC3213" i="2"/>
  <c r="Q3213" i="2"/>
  <c r="R3213" i="2"/>
  <c r="S3213" i="2"/>
  <c r="T3213" i="2"/>
  <c r="U3213" i="2"/>
  <c r="W3213" i="2"/>
  <c r="X3213" i="2"/>
  <c r="Y3213" i="2"/>
  <c r="AC3214" i="2"/>
  <c r="R3214" i="2"/>
  <c r="S3214" i="2"/>
  <c r="T3214" i="2"/>
  <c r="U3214" i="2"/>
  <c r="X3214" i="2"/>
  <c r="Y3214" i="2"/>
  <c r="AC3215" i="2"/>
  <c r="R3215" i="2"/>
  <c r="S3215" i="2"/>
  <c r="T3215" i="2"/>
  <c r="U3215" i="2"/>
  <c r="X3215" i="2"/>
  <c r="Y3215" i="2"/>
  <c r="AC3216" i="2"/>
  <c r="R3216" i="2"/>
  <c r="S3216" i="2"/>
  <c r="T3216" i="2"/>
  <c r="U3216" i="2"/>
  <c r="X3216" i="2"/>
  <c r="Y3216" i="2"/>
  <c r="AC3217" i="2"/>
  <c r="Q3217" i="2"/>
  <c r="R3217" i="2"/>
  <c r="S3217" i="2"/>
  <c r="T3217" i="2"/>
  <c r="U3217" i="2"/>
  <c r="W3217" i="2"/>
  <c r="X3217" i="2"/>
  <c r="Y3217" i="2"/>
  <c r="AC3218" i="2"/>
  <c r="AC3219" i="2"/>
  <c r="AC3220" i="2"/>
  <c r="AC3221" i="2"/>
  <c r="AC3222" i="2"/>
  <c r="AC3223" i="2"/>
  <c r="AC3224" i="2"/>
  <c r="AC3225" i="2"/>
  <c r="AC3226" i="2"/>
  <c r="AC3227" i="2"/>
  <c r="AC3228" i="2"/>
  <c r="AC3229" i="2"/>
  <c r="AC3230" i="2"/>
  <c r="AC3231" i="2"/>
  <c r="AC3232" i="2"/>
  <c r="AC3233" i="2"/>
  <c r="AC3234" i="2"/>
  <c r="AC3235" i="2"/>
  <c r="AC3236" i="2"/>
  <c r="AC3237" i="2"/>
  <c r="AC3238" i="2"/>
  <c r="AC3239" i="2"/>
  <c r="AC3240" i="2"/>
  <c r="AC3241" i="2"/>
  <c r="AC3242" i="2"/>
  <c r="AC3243" i="2"/>
  <c r="AC3244" i="2"/>
  <c r="AC3245" i="2"/>
  <c r="AC3246" i="2"/>
  <c r="AC3247" i="2"/>
  <c r="AC3248" i="2"/>
  <c r="AC3249" i="2"/>
  <c r="AC3250" i="2"/>
  <c r="AC3251" i="2"/>
  <c r="AC3252" i="2"/>
  <c r="AC3253" i="2"/>
  <c r="AC3254" i="2"/>
  <c r="AC3255" i="2"/>
  <c r="AC3256" i="2"/>
  <c r="AC3257" i="2"/>
  <c r="AC3258" i="2"/>
  <c r="AC3259" i="2"/>
  <c r="AC3260" i="2"/>
  <c r="AC3261" i="2"/>
  <c r="AC3262" i="2"/>
  <c r="AC3263" i="2"/>
  <c r="AC3264" i="2"/>
  <c r="AC3265" i="2"/>
  <c r="Q3265" i="2"/>
  <c r="R3265" i="2"/>
  <c r="S3265" i="2"/>
  <c r="T3265" i="2"/>
  <c r="U3265" i="2"/>
  <c r="W3265" i="2"/>
  <c r="X3265" i="2"/>
  <c r="Y3265" i="2"/>
  <c r="AC3266" i="2"/>
  <c r="Q3266" i="2"/>
  <c r="R3266" i="2"/>
  <c r="S3266" i="2"/>
  <c r="T3266" i="2"/>
  <c r="U3266" i="2"/>
  <c r="W3266" i="2"/>
  <c r="X3266" i="2"/>
  <c r="Y3266" i="2"/>
  <c r="AC3267" i="2"/>
  <c r="Q3267" i="2"/>
  <c r="R3267" i="2"/>
  <c r="S3267" i="2"/>
  <c r="T3267" i="2"/>
  <c r="U3267" i="2"/>
  <c r="W3267" i="2"/>
  <c r="X3267" i="2"/>
  <c r="Y3267" i="2"/>
  <c r="AC3268" i="2"/>
  <c r="Q3268" i="2"/>
  <c r="R3268" i="2"/>
  <c r="S3268" i="2"/>
  <c r="T3268" i="2"/>
  <c r="U3268" i="2"/>
  <c r="W3268" i="2"/>
  <c r="X3268" i="2"/>
  <c r="Y3268" i="2"/>
  <c r="AC3269" i="2"/>
  <c r="Q3269" i="2"/>
  <c r="R3269" i="2"/>
  <c r="S3269" i="2"/>
  <c r="T3269" i="2"/>
  <c r="U3269" i="2"/>
  <c r="W3269" i="2"/>
  <c r="X3269" i="2"/>
  <c r="Y3269" i="2"/>
  <c r="AC3270" i="2"/>
  <c r="Q3270" i="2"/>
  <c r="R3270" i="2"/>
  <c r="S3270" i="2"/>
  <c r="T3270" i="2"/>
  <c r="U3270" i="2"/>
  <c r="W3270" i="2"/>
  <c r="X3270" i="2"/>
  <c r="Y3270" i="2"/>
  <c r="AC3271" i="2"/>
  <c r="Q3271" i="2"/>
  <c r="R3271" i="2"/>
  <c r="S3271" i="2"/>
  <c r="T3271" i="2"/>
  <c r="U3271" i="2"/>
  <c r="W3271" i="2"/>
  <c r="X3271" i="2"/>
  <c r="Y3271" i="2"/>
  <c r="AC3272" i="2"/>
  <c r="Q3272" i="2"/>
  <c r="R3272" i="2"/>
  <c r="S3272" i="2"/>
  <c r="T3272" i="2"/>
  <c r="U3272" i="2"/>
  <c r="W3272" i="2"/>
  <c r="X3272" i="2"/>
  <c r="Y3272" i="2"/>
  <c r="AC3273" i="2"/>
  <c r="Q3273" i="2"/>
  <c r="R3273" i="2"/>
  <c r="S3273" i="2"/>
  <c r="T3273" i="2"/>
  <c r="U3273" i="2"/>
  <c r="W3273" i="2"/>
  <c r="X3273" i="2"/>
  <c r="Y3273" i="2"/>
  <c r="AC3274" i="2"/>
  <c r="Q3274" i="2"/>
  <c r="R3274" i="2"/>
  <c r="S3274" i="2"/>
  <c r="T3274" i="2"/>
  <c r="U3274" i="2"/>
  <c r="W3274" i="2"/>
  <c r="X3274" i="2"/>
  <c r="Y3274" i="2"/>
  <c r="AC3275" i="2"/>
  <c r="Q3275" i="2"/>
  <c r="R3275" i="2"/>
  <c r="S3275" i="2"/>
  <c r="T3275" i="2"/>
  <c r="U3275" i="2"/>
  <c r="W3275" i="2"/>
  <c r="X3275" i="2"/>
  <c r="Y3275" i="2"/>
  <c r="AC3276" i="2"/>
  <c r="Q3276" i="2"/>
  <c r="R3276" i="2"/>
  <c r="S3276" i="2"/>
  <c r="T3276" i="2"/>
  <c r="U3276" i="2"/>
  <c r="W3276" i="2"/>
  <c r="X3276" i="2"/>
  <c r="Y3276" i="2"/>
  <c r="AC3277" i="2"/>
  <c r="Q3277" i="2"/>
  <c r="R3277" i="2"/>
  <c r="S3277" i="2"/>
  <c r="T3277" i="2"/>
  <c r="U3277" i="2"/>
  <c r="W3277" i="2"/>
  <c r="X3277" i="2"/>
  <c r="Y3277" i="2"/>
  <c r="AC3278" i="2"/>
  <c r="Q3278" i="2"/>
  <c r="R3278" i="2"/>
  <c r="S3278" i="2"/>
  <c r="T3278" i="2"/>
  <c r="U3278" i="2"/>
  <c r="W3278" i="2"/>
  <c r="X3278" i="2"/>
  <c r="Y3278" i="2"/>
  <c r="AC3279" i="2"/>
  <c r="Q3279" i="2"/>
  <c r="R3279" i="2"/>
  <c r="S3279" i="2"/>
  <c r="T3279" i="2"/>
  <c r="U3279" i="2"/>
  <c r="W3279" i="2"/>
  <c r="X3279" i="2"/>
  <c r="Y3279" i="2"/>
  <c r="AC3280" i="2"/>
  <c r="Q3280" i="2"/>
  <c r="R3280" i="2"/>
  <c r="S3280" i="2"/>
  <c r="T3280" i="2"/>
  <c r="U3280" i="2"/>
  <c r="W3280" i="2"/>
  <c r="X3280" i="2"/>
  <c r="Y3280" i="2"/>
  <c r="AC3281" i="2"/>
  <c r="Q3281" i="2"/>
  <c r="R3281" i="2"/>
  <c r="S3281" i="2"/>
  <c r="T3281" i="2"/>
  <c r="U3281" i="2"/>
  <c r="W3281" i="2"/>
  <c r="X3281" i="2"/>
  <c r="Y3281" i="2"/>
  <c r="AC3282" i="2"/>
  <c r="Q3282" i="2"/>
  <c r="R3282" i="2"/>
  <c r="S3282" i="2"/>
  <c r="T3282" i="2"/>
  <c r="U3282" i="2"/>
  <c r="W3282" i="2"/>
  <c r="X3282" i="2"/>
  <c r="Y3282" i="2"/>
  <c r="AC3283" i="2"/>
  <c r="Q3283" i="2"/>
  <c r="R3283" i="2"/>
  <c r="S3283" i="2"/>
  <c r="T3283" i="2"/>
  <c r="U3283" i="2"/>
  <c r="W3283" i="2"/>
  <c r="X3283" i="2"/>
  <c r="Y3283" i="2"/>
  <c r="AC3284" i="2"/>
  <c r="Q3284" i="2"/>
  <c r="R3284" i="2"/>
  <c r="S3284" i="2"/>
  <c r="T3284" i="2"/>
  <c r="U3284" i="2"/>
  <c r="W3284" i="2"/>
  <c r="X3284" i="2"/>
  <c r="Y3284" i="2"/>
  <c r="AC3285" i="2"/>
  <c r="Q3285" i="2"/>
  <c r="R3285" i="2"/>
  <c r="S3285" i="2"/>
  <c r="T3285" i="2"/>
  <c r="U3285" i="2"/>
  <c r="W3285" i="2"/>
  <c r="X3285" i="2"/>
  <c r="Y3285" i="2"/>
  <c r="AC3286" i="2"/>
  <c r="Q3286" i="2"/>
  <c r="R3286" i="2"/>
  <c r="S3286" i="2"/>
  <c r="T3286" i="2"/>
  <c r="U3286" i="2"/>
  <c r="W3286" i="2"/>
  <c r="X3286" i="2"/>
  <c r="Y3286" i="2"/>
  <c r="AC3287" i="2"/>
  <c r="Q3287" i="2"/>
  <c r="R3287" i="2"/>
  <c r="S3287" i="2"/>
  <c r="T3287" i="2"/>
  <c r="U3287" i="2"/>
  <c r="W3287" i="2"/>
  <c r="X3287" i="2"/>
  <c r="Y3287" i="2"/>
  <c r="AC3288" i="2"/>
  <c r="Q3288" i="2"/>
  <c r="R3288" i="2"/>
  <c r="S3288" i="2"/>
  <c r="T3288" i="2"/>
  <c r="U3288" i="2"/>
  <c r="W3288" i="2"/>
  <c r="X3288" i="2"/>
  <c r="Y3288" i="2"/>
  <c r="AC3289" i="2"/>
  <c r="Q3289" i="2"/>
  <c r="R3289" i="2"/>
  <c r="S3289" i="2"/>
  <c r="T3289" i="2"/>
  <c r="U3289" i="2"/>
  <c r="W3289" i="2"/>
  <c r="X3289" i="2"/>
  <c r="Y3289" i="2"/>
  <c r="AC3290" i="2"/>
  <c r="Q3290" i="2"/>
  <c r="R3290" i="2"/>
  <c r="S3290" i="2"/>
  <c r="T3290" i="2"/>
  <c r="U3290" i="2"/>
  <c r="W3290" i="2"/>
  <c r="X3290" i="2"/>
  <c r="Y3290" i="2"/>
  <c r="AC3291" i="2"/>
  <c r="Q3291" i="2"/>
  <c r="R3291" i="2"/>
  <c r="S3291" i="2"/>
  <c r="T3291" i="2"/>
  <c r="U3291" i="2"/>
  <c r="W3291" i="2"/>
  <c r="X3291" i="2"/>
  <c r="Y3291" i="2"/>
  <c r="AC3292" i="2"/>
  <c r="Q3292" i="2"/>
  <c r="R3292" i="2"/>
  <c r="S3292" i="2"/>
  <c r="T3292" i="2"/>
  <c r="U3292" i="2"/>
  <c r="W3292" i="2"/>
  <c r="X3292" i="2"/>
  <c r="Y3292" i="2"/>
  <c r="AC3293" i="2"/>
  <c r="Q3293" i="2"/>
  <c r="R3293" i="2"/>
  <c r="S3293" i="2"/>
  <c r="T3293" i="2"/>
  <c r="U3293" i="2"/>
  <c r="W3293" i="2"/>
  <c r="X3293" i="2"/>
  <c r="Y3293" i="2"/>
  <c r="AC3294" i="2"/>
  <c r="Q3294" i="2"/>
  <c r="R3294" i="2"/>
  <c r="S3294" i="2"/>
  <c r="T3294" i="2"/>
  <c r="U3294" i="2"/>
  <c r="W3294" i="2"/>
  <c r="X3294" i="2"/>
  <c r="Y3294" i="2"/>
  <c r="AC3295" i="2"/>
  <c r="Q3295" i="2"/>
  <c r="R3295" i="2"/>
  <c r="S3295" i="2"/>
  <c r="T3295" i="2"/>
  <c r="U3295" i="2"/>
  <c r="W3295" i="2"/>
  <c r="X3295" i="2"/>
  <c r="Y3295" i="2"/>
  <c r="AC3296" i="2"/>
  <c r="Q3296" i="2"/>
  <c r="R3296" i="2"/>
  <c r="S3296" i="2"/>
  <c r="T3296" i="2"/>
  <c r="U3296" i="2"/>
  <c r="W3296" i="2"/>
  <c r="X3296" i="2"/>
  <c r="Y3296" i="2"/>
  <c r="AC3297" i="2"/>
  <c r="Q3297" i="2"/>
  <c r="R3297" i="2"/>
  <c r="S3297" i="2"/>
  <c r="T3297" i="2"/>
  <c r="U3297" i="2"/>
  <c r="W3297" i="2"/>
  <c r="X3297" i="2"/>
  <c r="Y3297" i="2"/>
  <c r="AC3298" i="2"/>
  <c r="Q3298" i="2"/>
  <c r="R3298" i="2"/>
  <c r="S3298" i="2"/>
  <c r="T3298" i="2"/>
  <c r="U3298" i="2"/>
  <c r="W3298" i="2"/>
  <c r="X3298" i="2"/>
  <c r="Y3298" i="2"/>
  <c r="AC3299" i="2"/>
  <c r="Q3299" i="2"/>
  <c r="R3299" i="2"/>
  <c r="S3299" i="2"/>
  <c r="T3299" i="2"/>
  <c r="U3299" i="2"/>
  <c r="W3299" i="2"/>
  <c r="X3299" i="2"/>
  <c r="Y3299" i="2"/>
  <c r="AC3300" i="2"/>
  <c r="Q3300" i="2"/>
  <c r="R3300" i="2"/>
  <c r="S3300" i="2"/>
  <c r="T3300" i="2"/>
  <c r="U3300" i="2"/>
  <c r="W3300" i="2"/>
  <c r="X3300" i="2"/>
  <c r="Y3300" i="2"/>
  <c r="AC3301" i="2"/>
  <c r="Q3301" i="2"/>
  <c r="R3301" i="2"/>
  <c r="S3301" i="2"/>
  <c r="T3301" i="2"/>
  <c r="U3301" i="2"/>
  <c r="W3301" i="2"/>
  <c r="X3301" i="2"/>
  <c r="Y3301" i="2"/>
  <c r="AC3302" i="2"/>
  <c r="Q3302" i="2"/>
  <c r="R3302" i="2"/>
  <c r="S3302" i="2"/>
  <c r="T3302" i="2"/>
  <c r="U3302" i="2"/>
  <c r="W3302" i="2"/>
  <c r="X3302" i="2"/>
  <c r="Y3302" i="2"/>
  <c r="AC3303" i="2"/>
  <c r="Q3303" i="2"/>
  <c r="R3303" i="2"/>
  <c r="S3303" i="2"/>
  <c r="T3303" i="2"/>
  <c r="U3303" i="2"/>
  <c r="W3303" i="2"/>
  <c r="X3303" i="2"/>
  <c r="Y3303" i="2"/>
  <c r="AC3304" i="2"/>
  <c r="Q3304" i="2"/>
  <c r="R3304" i="2"/>
  <c r="S3304" i="2"/>
  <c r="T3304" i="2"/>
  <c r="U3304" i="2"/>
  <c r="W3304" i="2"/>
  <c r="X3304" i="2"/>
  <c r="Y3304" i="2"/>
  <c r="AC3305" i="2"/>
  <c r="Q3305" i="2"/>
  <c r="R3305" i="2"/>
  <c r="S3305" i="2"/>
  <c r="T3305" i="2"/>
  <c r="U3305" i="2"/>
  <c r="W3305" i="2"/>
  <c r="X3305" i="2"/>
  <c r="Y3305" i="2"/>
  <c r="AC3306" i="2"/>
  <c r="Q3306" i="2"/>
  <c r="R3306" i="2"/>
  <c r="S3306" i="2"/>
  <c r="T3306" i="2"/>
  <c r="U3306" i="2"/>
  <c r="W3306" i="2"/>
  <c r="X3306" i="2"/>
  <c r="Y3306" i="2"/>
  <c r="AC3307" i="2"/>
  <c r="Q3307" i="2"/>
  <c r="R3307" i="2"/>
  <c r="S3307" i="2"/>
  <c r="T3307" i="2"/>
  <c r="U3307" i="2"/>
  <c r="W3307" i="2"/>
  <c r="X3307" i="2"/>
  <c r="Y3307" i="2"/>
  <c r="AC3308" i="2"/>
  <c r="Q3308" i="2"/>
  <c r="R3308" i="2"/>
  <c r="S3308" i="2"/>
  <c r="T3308" i="2"/>
  <c r="U3308" i="2"/>
  <c r="W3308" i="2"/>
  <c r="X3308" i="2"/>
  <c r="Y3308" i="2"/>
  <c r="AC3309" i="2"/>
  <c r="Q3309" i="2"/>
  <c r="R3309" i="2"/>
  <c r="S3309" i="2"/>
  <c r="T3309" i="2"/>
  <c r="U3309" i="2"/>
  <c r="W3309" i="2"/>
  <c r="X3309" i="2"/>
  <c r="Y3309" i="2"/>
  <c r="AC3310" i="2"/>
  <c r="Q3310" i="2"/>
  <c r="R3310" i="2"/>
  <c r="S3310" i="2"/>
  <c r="T3310" i="2"/>
  <c r="U3310" i="2"/>
  <c r="W3310" i="2"/>
  <c r="X3310" i="2"/>
  <c r="Y3310" i="2"/>
  <c r="AC3311" i="2"/>
  <c r="Q3311" i="2"/>
  <c r="R3311" i="2"/>
  <c r="S3311" i="2"/>
  <c r="T3311" i="2"/>
  <c r="U3311" i="2"/>
  <c r="W3311" i="2"/>
  <c r="X3311" i="2"/>
  <c r="Y3311" i="2"/>
  <c r="AC3312" i="2"/>
  <c r="Q3312" i="2"/>
  <c r="R3312" i="2"/>
  <c r="S3312" i="2"/>
  <c r="T3312" i="2"/>
  <c r="U3312" i="2"/>
  <c r="W3312" i="2"/>
  <c r="X3312" i="2"/>
  <c r="Y3312" i="2"/>
  <c r="AC3313" i="2"/>
  <c r="Q3313" i="2"/>
  <c r="R3313" i="2"/>
  <c r="S3313" i="2"/>
  <c r="T3313" i="2"/>
  <c r="U3313" i="2"/>
  <c r="W3313" i="2"/>
  <c r="X3313" i="2"/>
  <c r="Y3313" i="2"/>
  <c r="AC3314" i="2"/>
  <c r="Q3314" i="2"/>
  <c r="R3314" i="2"/>
  <c r="S3314" i="2"/>
  <c r="T3314" i="2"/>
  <c r="U3314" i="2"/>
  <c r="W3314" i="2"/>
  <c r="X3314" i="2"/>
  <c r="Y3314" i="2"/>
  <c r="AC3315" i="2"/>
  <c r="Q3315" i="2"/>
  <c r="R3315" i="2"/>
  <c r="S3315" i="2"/>
  <c r="T3315" i="2"/>
  <c r="U3315" i="2"/>
  <c r="W3315" i="2"/>
  <c r="X3315" i="2"/>
  <c r="Y3315" i="2"/>
  <c r="AC3316" i="2"/>
  <c r="Q3316" i="2"/>
  <c r="R3316" i="2"/>
  <c r="S3316" i="2"/>
  <c r="T3316" i="2"/>
  <c r="U3316" i="2"/>
  <c r="W3316" i="2"/>
  <c r="X3316" i="2"/>
  <c r="Y3316" i="2"/>
  <c r="AC3317" i="2"/>
  <c r="Q3317" i="2"/>
  <c r="R3317" i="2"/>
  <c r="S3317" i="2"/>
  <c r="T3317" i="2"/>
  <c r="U3317" i="2"/>
  <c r="W3317" i="2"/>
  <c r="X3317" i="2"/>
  <c r="Y3317" i="2"/>
  <c r="AC3318" i="2"/>
  <c r="Q3318" i="2"/>
  <c r="R3318" i="2"/>
  <c r="S3318" i="2"/>
  <c r="T3318" i="2"/>
  <c r="U3318" i="2"/>
  <c r="W3318" i="2"/>
  <c r="X3318" i="2"/>
  <c r="Y3318" i="2"/>
  <c r="AC3319" i="2"/>
  <c r="Q3319" i="2"/>
  <c r="R3319" i="2"/>
  <c r="S3319" i="2"/>
  <c r="T3319" i="2"/>
  <c r="U3319" i="2"/>
  <c r="W3319" i="2"/>
  <c r="X3319" i="2"/>
  <c r="Y3319" i="2"/>
  <c r="AC3320" i="2"/>
  <c r="Q3320" i="2"/>
  <c r="R3320" i="2"/>
  <c r="S3320" i="2"/>
  <c r="T3320" i="2"/>
  <c r="U3320" i="2"/>
  <c r="W3320" i="2"/>
  <c r="X3320" i="2"/>
  <c r="Y3320" i="2"/>
  <c r="AC3321" i="2"/>
  <c r="Q3321" i="2"/>
  <c r="R3321" i="2"/>
  <c r="S3321" i="2"/>
  <c r="T3321" i="2"/>
  <c r="U3321" i="2"/>
  <c r="W3321" i="2"/>
  <c r="X3321" i="2"/>
  <c r="Y3321" i="2"/>
  <c r="AC3322" i="2"/>
  <c r="Q3322" i="2"/>
  <c r="R3322" i="2"/>
  <c r="S3322" i="2"/>
  <c r="T3322" i="2"/>
  <c r="U3322" i="2"/>
  <c r="W3322" i="2"/>
  <c r="X3322" i="2"/>
  <c r="Y3322" i="2"/>
  <c r="AC3323" i="2"/>
  <c r="Q3323" i="2"/>
  <c r="R3323" i="2"/>
  <c r="S3323" i="2"/>
  <c r="T3323" i="2"/>
  <c r="U3323" i="2"/>
  <c r="W3323" i="2"/>
  <c r="X3323" i="2"/>
  <c r="Y3323" i="2"/>
  <c r="AC3324" i="2"/>
  <c r="Q3324" i="2"/>
  <c r="R3324" i="2"/>
  <c r="S3324" i="2"/>
  <c r="T3324" i="2"/>
  <c r="U3324" i="2"/>
  <c r="W3324" i="2"/>
  <c r="X3324" i="2"/>
  <c r="Y3324" i="2"/>
  <c r="AC3325" i="2"/>
  <c r="Q3325" i="2"/>
  <c r="R3325" i="2"/>
  <c r="S3325" i="2"/>
  <c r="T3325" i="2"/>
  <c r="U3325" i="2"/>
  <c r="W3325" i="2"/>
  <c r="X3325" i="2"/>
  <c r="Y3325" i="2"/>
  <c r="AC3326" i="2"/>
  <c r="Q3326" i="2"/>
  <c r="R3326" i="2"/>
  <c r="S3326" i="2"/>
  <c r="T3326" i="2"/>
  <c r="U3326" i="2"/>
  <c r="W3326" i="2"/>
  <c r="X3326" i="2"/>
  <c r="Y3326" i="2"/>
  <c r="AC3327" i="2"/>
  <c r="Q3327" i="2"/>
  <c r="R3327" i="2"/>
  <c r="S3327" i="2"/>
  <c r="T3327" i="2"/>
  <c r="U3327" i="2"/>
  <c r="W3327" i="2"/>
  <c r="X3327" i="2"/>
  <c r="Y3327" i="2"/>
  <c r="AC3328" i="2"/>
  <c r="Q3328" i="2"/>
  <c r="R3328" i="2"/>
  <c r="S3328" i="2"/>
  <c r="T3328" i="2"/>
  <c r="U3328" i="2"/>
  <c r="W3328" i="2"/>
  <c r="X3328" i="2"/>
  <c r="Y3328" i="2"/>
  <c r="AC3329" i="2"/>
  <c r="Q3329" i="2"/>
  <c r="R3329" i="2"/>
  <c r="S3329" i="2"/>
  <c r="T3329" i="2"/>
  <c r="U3329" i="2"/>
  <c r="W3329" i="2"/>
  <c r="X3329" i="2"/>
  <c r="Y3329" i="2"/>
  <c r="AC3330" i="2"/>
  <c r="Q3330" i="2"/>
  <c r="R3330" i="2"/>
  <c r="S3330" i="2"/>
  <c r="T3330" i="2"/>
  <c r="U3330" i="2"/>
  <c r="W3330" i="2"/>
  <c r="X3330" i="2"/>
  <c r="Y3330" i="2"/>
  <c r="AC3331" i="2"/>
  <c r="Q3331" i="2"/>
  <c r="R3331" i="2"/>
  <c r="S3331" i="2"/>
  <c r="T3331" i="2"/>
  <c r="U3331" i="2"/>
  <c r="W3331" i="2"/>
  <c r="X3331" i="2"/>
  <c r="Y3331" i="2"/>
  <c r="AC3332" i="2"/>
  <c r="Q3332" i="2"/>
  <c r="R3332" i="2"/>
  <c r="S3332" i="2"/>
  <c r="T3332" i="2"/>
  <c r="U3332" i="2"/>
  <c r="W3332" i="2"/>
  <c r="X3332" i="2"/>
  <c r="Y3332" i="2"/>
  <c r="AC3333" i="2"/>
  <c r="Q3333" i="2"/>
  <c r="R3333" i="2"/>
  <c r="S3333" i="2"/>
  <c r="T3333" i="2"/>
  <c r="U3333" i="2"/>
  <c r="W3333" i="2"/>
  <c r="X3333" i="2"/>
  <c r="Y3333" i="2"/>
  <c r="AC3334" i="2"/>
  <c r="Q3334" i="2"/>
  <c r="R3334" i="2"/>
  <c r="S3334" i="2"/>
  <c r="T3334" i="2"/>
  <c r="U3334" i="2"/>
  <c r="W3334" i="2"/>
  <c r="X3334" i="2"/>
  <c r="Y3334" i="2"/>
  <c r="AC3335" i="2"/>
  <c r="Q3335" i="2"/>
  <c r="R3335" i="2"/>
  <c r="S3335" i="2"/>
  <c r="T3335" i="2"/>
  <c r="U3335" i="2"/>
  <c r="W3335" i="2"/>
  <c r="X3335" i="2"/>
  <c r="Y3335" i="2"/>
  <c r="AC3336" i="2"/>
  <c r="Q3336" i="2"/>
  <c r="R3336" i="2"/>
  <c r="S3336" i="2"/>
  <c r="T3336" i="2"/>
  <c r="U3336" i="2"/>
  <c r="W3336" i="2"/>
  <c r="X3336" i="2"/>
  <c r="Y3336" i="2"/>
  <c r="AC3337" i="2"/>
  <c r="Q3337" i="2"/>
  <c r="R3337" i="2"/>
  <c r="S3337" i="2"/>
  <c r="T3337" i="2"/>
  <c r="U3337" i="2"/>
  <c r="W3337" i="2"/>
  <c r="X3337" i="2"/>
  <c r="Y3337" i="2"/>
  <c r="AC3338" i="2"/>
  <c r="Q3338" i="2"/>
  <c r="R3338" i="2"/>
  <c r="S3338" i="2"/>
  <c r="T3338" i="2"/>
  <c r="U3338" i="2"/>
  <c r="W3338" i="2"/>
  <c r="X3338" i="2"/>
  <c r="Y3338" i="2"/>
  <c r="AC3339" i="2"/>
  <c r="Q3339" i="2"/>
  <c r="R3339" i="2"/>
  <c r="S3339" i="2"/>
  <c r="T3339" i="2"/>
  <c r="U3339" i="2"/>
  <c r="W3339" i="2"/>
  <c r="X3339" i="2"/>
  <c r="Y3339" i="2"/>
  <c r="AC3340" i="2"/>
  <c r="Q3340" i="2"/>
  <c r="R3340" i="2"/>
  <c r="S3340" i="2"/>
  <c r="T3340" i="2"/>
  <c r="U3340" i="2"/>
  <c r="W3340" i="2"/>
  <c r="X3340" i="2"/>
  <c r="Y3340" i="2"/>
  <c r="AC3341" i="2"/>
  <c r="Q3341" i="2"/>
  <c r="R3341" i="2"/>
  <c r="S3341" i="2"/>
  <c r="T3341" i="2"/>
  <c r="U3341" i="2"/>
  <c r="W3341" i="2"/>
  <c r="X3341" i="2"/>
  <c r="Y3341" i="2"/>
  <c r="AC3342" i="2"/>
  <c r="Q3342" i="2"/>
  <c r="R3342" i="2"/>
  <c r="S3342" i="2"/>
  <c r="T3342" i="2"/>
  <c r="U3342" i="2"/>
  <c r="W3342" i="2"/>
  <c r="X3342" i="2"/>
  <c r="Y3342" i="2"/>
  <c r="AC3343" i="2"/>
  <c r="Q3343" i="2"/>
  <c r="R3343" i="2"/>
  <c r="S3343" i="2"/>
  <c r="T3343" i="2"/>
  <c r="U3343" i="2"/>
  <c r="W3343" i="2"/>
  <c r="X3343" i="2"/>
  <c r="Y3343" i="2"/>
  <c r="AC3344" i="2"/>
  <c r="Q3344" i="2"/>
  <c r="R3344" i="2"/>
  <c r="S3344" i="2"/>
  <c r="T3344" i="2"/>
  <c r="U3344" i="2"/>
  <c r="W3344" i="2"/>
  <c r="X3344" i="2"/>
  <c r="Y3344" i="2"/>
  <c r="AC3345" i="2"/>
  <c r="Q3345" i="2"/>
  <c r="R3345" i="2"/>
  <c r="S3345" i="2"/>
  <c r="T3345" i="2"/>
  <c r="U3345" i="2"/>
  <c r="W3345" i="2"/>
  <c r="X3345" i="2"/>
  <c r="Y3345" i="2"/>
  <c r="AC3346" i="2"/>
  <c r="Q3346" i="2"/>
  <c r="R3346" i="2"/>
  <c r="S3346" i="2"/>
  <c r="T3346" i="2"/>
  <c r="U3346" i="2"/>
  <c r="W3346" i="2"/>
  <c r="X3346" i="2"/>
  <c r="Y3346" i="2"/>
  <c r="AC3347" i="2"/>
  <c r="Q3347" i="2"/>
  <c r="R3347" i="2"/>
  <c r="S3347" i="2"/>
  <c r="T3347" i="2"/>
  <c r="U3347" i="2"/>
  <c r="W3347" i="2"/>
  <c r="X3347" i="2"/>
  <c r="Y3347" i="2"/>
  <c r="AC3348" i="2"/>
  <c r="Q3348" i="2"/>
  <c r="R3348" i="2"/>
  <c r="S3348" i="2"/>
  <c r="T3348" i="2"/>
  <c r="U3348" i="2"/>
  <c r="W3348" i="2"/>
  <c r="X3348" i="2"/>
  <c r="Y3348" i="2"/>
  <c r="AC3349" i="2"/>
  <c r="Q3349" i="2"/>
  <c r="R3349" i="2"/>
  <c r="S3349" i="2"/>
  <c r="T3349" i="2"/>
  <c r="U3349" i="2"/>
  <c r="W3349" i="2"/>
  <c r="X3349" i="2"/>
  <c r="Y3349" i="2"/>
  <c r="AC3350" i="2"/>
  <c r="Q3350" i="2"/>
  <c r="R3350" i="2"/>
  <c r="S3350" i="2"/>
  <c r="T3350" i="2"/>
  <c r="U3350" i="2"/>
  <c r="W3350" i="2"/>
  <c r="X3350" i="2"/>
  <c r="Y3350" i="2"/>
  <c r="AC3351" i="2"/>
  <c r="Q3351" i="2"/>
  <c r="R3351" i="2"/>
  <c r="S3351" i="2"/>
  <c r="T3351" i="2"/>
  <c r="U3351" i="2"/>
  <c r="W3351" i="2"/>
  <c r="X3351" i="2"/>
  <c r="Y3351" i="2"/>
  <c r="AC3352" i="2"/>
  <c r="Q3352" i="2"/>
  <c r="R3352" i="2"/>
  <c r="S3352" i="2"/>
  <c r="T3352" i="2"/>
  <c r="U3352" i="2"/>
  <c r="W3352" i="2"/>
  <c r="X3352" i="2"/>
  <c r="Y3352" i="2"/>
  <c r="AC3353" i="2"/>
  <c r="Q3353" i="2"/>
  <c r="R3353" i="2"/>
  <c r="S3353" i="2"/>
  <c r="T3353" i="2"/>
  <c r="U3353" i="2"/>
  <c r="W3353" i="2"/>
  <c r="X3353" i="2"/>
  <c r="Y3353" i="2"/>
  <c r="AC3354" i="2"/>
  <c r="Q3354" i="2"/>
  <c r="R3354" i="2"/>
  <c r="S3354" i="2"/>
  <c r="T3354" i="2"/>
  <c r="U3354" i="2"/>
  <c r="W3354" i="2"/>
  <c r="X3354" i="2"/>
  <c r="Y3354" i="2"/>
  <c r="AC3355" i="2"/>
  <c r="Q3355" i="2"/>
  <c r="R3355" i="2"/>
  <c r="S3355" i="2"/>
  <c r="T3355" i="2"/>
  <c r="U3355" i="2"/>
  <c r="W3355" i="2"/>
  <c r="X3355" i="2"/>
  <c r="Y3355" i="2"/>
  <c r="AC3356" i="2"/>
  <c r="Q3356" i="2"/>
  <c r="R3356" i="2"/>
  <c r="S3356" i="2"/>
  <c r="T3356" i="2"/>
  <c r="U3356" i="2"/>
  <c r="W3356" i="2"/>
  <c r="X3356" i="2"/>
  <c r="Y3356" i="2"/>
  <c r="AC3357" i="2"/>
  <c r="Q3357" i="2"/>
  <c r="R3357" i="2"/>
  <c r="S3357" i="2"/>
  <c r="T3357" i="2"/>
  <c r="U3357" i="2"/>
  <c r="W3357" i="2"/>
  <c r="X3357" i="2"/>
  <c r="Y3357" i="2"/>
  <c r="AC3358" i="2"/>
  <c r="Q3358" i="2"/>
  <c r="R3358" i="2"/>
  <c r="S3358" i="2"/>
  <c r="T3358" i="2"/>
  <c r="U3358" i="2"/>
  <c r="W3358" i="2"/>
  <c r="X3358" i="2"/>
  <c r="Y3358" i="2"/>
  <c r="AC3359" i="2"/>
  <c r="Q3359" i="2"/>
  <c r="R3359" i="2"/>
  <c r="S3359" i="2"/>
  <c r="T3359" i="2"/>
  <c r="U3359" i="2"/>
  <c r="W3359" i="2"/>
  <c r="X3359" i="2"/>
  <c r="Y3359" i="2"/>
  <c r="AC3360" i="2"/>
  <c r="Q3360" i="2"/>
  <c r="R3360" i="2"/>
  <c r="S3360" i="2"/>
  <c r="T3360" i="2"/>
  <c r="U3360" i="2"/>
  <c r="W3360" i="2"/>
  <c r="X3360" i="2"/>
  <c r="Y3360" i="2"/>
  <c r="AC3361" i="2"/>
  <c r="Q3361" i="2"/>
  <c r="R3361" i="2"/>
  <c r="S3361" i="2"/>
  <c r="T3361" i="2"/>
  <c r="U3361" i="2"/>
  <c r="W3361" i="2"/>
  <c r="X3361" i="2"/>
  <c r="Y3361" i="2"/>
  <c r="AC3362" i="2"/>
  <c r="Q3362" i="2"/>
  <c r="R3362" i="2"/>
  <c r="S3362" i="2"/>
  <c r="T3362" i="2"/>
  <c r="U3362" i="2"/>
  <c r="W3362" i="2"/>
  <c r="X3362" i="2"/>
  <c r="Y3362" i="2"/>
  <c r="AC3363" i="2"/>
  <c r="Q3363" i="2"/>
  <c r="R3363" i="2"/>
  <c r="S3363" i="2"/>
  <c r="T3363" i="2"/>
  <c r="U3363" i="2"/>
  <c r="W3363" i="2"/>
  <c r="X3363" i="2"/>
  <c r="Y3363" i="2"/>
  <c r="AC3364" i="2"/>
  <c r="Q3364" i="2"/>
  <c r="R3364" i="2"/>
  <c r="S3364" i="2"/>
  <c r="T3364" i="2"/>
  <c r="U3364" i="2"/>
  <c r="W3364" i="2"/>
  <c r="X3364" i="2"/>
  <c r="Y3364" i="2"/>
  <c r="AC3365" i="2"/>
  <c r="Q3365" i="2"/>
  <c r="R3365" i="2"/>
  <c r="S3365" i="2"/>
  <c r="T3365" i="2"/>
  <c r="U3365" i="2"/>
  <c r="W3365" i="2"/>
  <c r="X3365" i="2"/>
  <c r="Y3365" i="2"/>
  <c r="AC3366" i="2"/>
  <c r="Q3366" i="2"/>
  <c r="R3366" i="2"/>
  <c r="S3366" i="2"/>
  <c r="T3366" i="2"/>
  <c r="U3366" i="2"/>
  <c r="W3366" i="2"/>
  <c r="X3366" i="2"/>
  <c r="Y3366" i="2"/>
  <c r="AC3367" i="2"/>
  <c r="AC3368" i="2"/>
  <c r="AC3369" i="2"/>
  <c r="AC3370" i="2"/>
  <c r="AC3371" i="2"/>
  <c r="AC3372" i="2"/>
  <c r="AC3373" i="2"/>
  <c r="AC3374" i="2"/>
  <c r="AC3375" i="2"/>
  <c r="AC3376" i="2"/>
  <c r="AC3377" i="2"/>
  <c r="AC3378" i="2"/>
  <c r="AC3379" i="2"/>
  <c r="AC3380" i="2"/>
  <c r="AC3381" i="2"/>
  <c r="AC3382" i="2"/>
  <c r="AC3383" i="2"/>
  <c r="AC3384" i="2"/>
  <c r="AC3385" i="2"/>
  <c r="AC3386" i="2"/>
  <c r="AC3387" i="2"/>
  <c r="AC3388" i="2"/>
  <c r="AC3389" i="2"/>
  <c r="AC3390" i="2"/>
  <c r="AC3391" i="2"/>
  <c r="AC3392" i="2"/>
  <c r="AC3393" i="2"/>
  <c r="AC3394" i="2"/>
  <c r="AC3395" i="2"/>
  <c r="AC3396" i="2"/>
  <c r="AC3397" i="2"/>
  <c r="AC3398" i="2"/>
  <c r="AC3399" i="2"/>
  <c r="AC3400" i="2"/>
  <c r="AC3401" i="2"/>
  <c r="AC3402" i="2"/>
  <c r="AC3403" i="2"/>
  <c r="AC3404" i="2"/>
  <c r="AC3405" i="2"/>
  <c r="AC3406" i="2"/>
  <c r="AC3407" i="2"/>
  <c r="AC3408" i="2"/>
  <c r="AC3409" i="2"/>
  <c r="AC3410" i="2"/>
  <c r="AC3411" i="2"/>
  <c r="AC3412" i="2"/>
  <c r="AC3413" i="2"/>
  <c r="AC3414" i="2"/>
  <c r="AC3415" i="2"/>
  <c r="AC3416" i="2"/>
  <c r="AC3417" i="2"/>
  <c r="AC3418" i="2"/>
  <c r="AC3419" i="2"/>
  <c r="AC3420" i="2"/>
  <c r="AC3421" i="2"/>
  <c r="AC3422" i="2"/>
  <c r="AC3423" i="2"/>
  <c r="AC3424" i="2"/>
  <c r="AC3425" i="2"/>
  <c r="AC3426" i="2"/>
  <c r="AC3427" i="2"/>
  <c r="AC3428" i="2"/>
  <c r="AC3429" i="2"/>
  <c r="AC3430" i="2"/>
  <c r="AC3431" i="2"/>
  <c r="AC3432" i="2"/>
  <c r="AC3433" i="2"/>
  <c r="AC3434" i="2"/>
  <c r="AC3435" i="2"/>
  <c r="AC3436" i="2"/>
  <c r="Q3436" i="2"/>
  <c r="R3436" i="2"/>
  <c r="S3436" i="2"/>
  <c r="T3436" i="2"/>
  <c r="U3436" i="2"/>
  <c r="W3436" i="2"/>
  <c r="X3436" i="2"/>
  <c r="Y3436" i="2"/>
  <c r="AC3437" i="2"/>
  <c r="AC3438" i="2"/>
  <c r="AC3439" i="2"/>
  <c r="AC3440" i="2"/>
  <c r="AC3441" i="2"/>
  <c r="AC3442" i="2"/>
  <c r="AC3443" i="2"/>
  <c r="AC3444" i="2"/>
  <c r="AC3445" i="2"/>
  <c r="AC3446" i="2"/>
  <c r="Q3446" i="2"/>
  <c r="R3446" i="2"/>
  <c r="S3446" i="2"/>
  <c r="T3446" i="2"/>
  <c r="U3446" i="2"/>
  <c r="W3446" i="2"/>
  <c r="X3446" i="2"/>
  <c r="Y3446" i="2"/>
  <c r="AC3447" i="2"/>
  <c r="Q3447" i="2"/>
  <c r="R3447" i="2"/>
  <c r="S3447" i="2"/>
  <c r="T3447" i="2"/>
  <c r="U3447" i="2"/>
  <c r="W3447" i="2"/>
  <c r="X3447" i="2"/>
  <c r="Y3447" i="2"/>
  <c r="AC3448" i="2"/>
  <c r="AC3449" i="2"/>
  <c r="AC3450" i="2"/>
  <c r="Q3450" i="2"/>
  <c r="R3450" i="2"/>
  <c r="S3450" i="2"/>
  <c r="T3450" i="2"/>
  <c r="U3450" i="2"/>
  <c r="W3450" i="2"/>
  <c r="X3450" i="2"/>
  <c r="Y3450" i="2"/>
  <c r="AC3451" i="2"/>
  <c r="AC3452" i="2"/>
  <c r="Q3452" i="2"/>
  <c r="R3452" i="2"/>
  <c r="S3452" i="2"/>
  <c r="T3452" i="2"/>
  <c r="U3452" i="2"/>
  <c r="W3452" i="2"/>
  <c r="X3452" i="2"/>
  <c r="Y3452" i="2"/>
  <c r="AC3453" i="2"/>
  <c r="AC3454" i="2"/>
  <c r="AC3455" i="2"/>
  <c r="AC3456" i="2"/>
  <c r="AC3457" i="2"/>
  <c r="AC3458" i="2"/>
  <c r="AC3459" i="2"/>
  <c r="AC3460" i="2"/>
  <c r="AC3461" i="2"/>
  <c r="AC3462" i="2"/>
  <c r="AC3463" i="2"/>
  <c r="AC3464" i="2"/>
  <c r="AC3465" i="2"/>
  <c r="AC3466" i="2"/>
  <c r="AC3467" i="2"/>
  <c r="AC3468" i="2"/>
  <c r="AC3469" i="2"/>
  <c r="AC3470" i="2"/>
  <c r="AC3471" i="2"/>
  <c r="AC3472" i="2"/>
  <c r="AC3473" i="2"/>
  <c r="AC3474" i="2"/>
  <c r="AC3475" i="2"/>
  <c r="AC3476" i="2"/>
  <c r="AC3477" i="2"/>
  <c r="AC3478" i="2"/>
  <c r="AC3479" i="2"/>
  <c r="AC3480" i="2"/>
  <c r="AC3481" i="2"/>
  <c r="AC3482" i="2"/>
  <c r="AC3483" i="2"/>
  <c r="Q3483" i="2"/>
  <c r="R3483" i="2"/>
  <c r="S3483" i="2"/>
  <c r="T3483" i="2"/>
  <c r="U3483" i="2"/>
  <c r="W3483" i="2"/>
  <c r="X3483" i="2"/>
  <c r="Y3483" i="2"/>
  <c r="AC3484" i="2"/>
  <c r="AC3485" i="2"/>
  <c r="AC3486" i="2"/>
  <c r="AC3487" i="2"/>
  <c r="AC3488" i="2"/>
  <c r="AC3491" i="2"/>
  <c r="AC3492" i="2"/>
  <c r="AC3493" i="2"/>
  <c r="AC3494" i="2"/>
  <c r="AC3495" i="2"/>
  <c r="AC3496" i="2"/>
  <c r="AC3497" i="2"/>
  <c r="AC3498" i="2"/>
  <c r="AC3499" i="2"/>
  <c r="AC3500" i="2"/>
  <c r="AC3501" i="2"/>
  <c r="AC3502" i="2"/>
  <c r="AC3503" i="2"/>
  <c r="Q3503" i="2"/>
  <c r="R3503" i="2"/>
  <c r="S3503" i="2"/>
  <c r="T3503" i="2"/>
  <c r="U3503" i="2"/>
  <c r="W3503" i="2"/>
  <c r="X3503" i="2"/>
  <c r="Y3503" i="2"/>
  <c r="AC3504" i="2"/>
  <c r="Q3504" i="2"/>
  <c r="R3504" i="2"/>
  <c r="S3504" i="2"/>
  <c r="T3504" i="2"/>
  <c r="U3504" i="2"/>
  <c r="W3504" i="2"/>
  <c r="X3504" i="2"/>
  <c r="Y3504" i="2"/>
  <c r="AC3505" i="2"/>
  <c r="Q3505" i="2"/>
  <c r="R3505" i="2"/>
  <c r="S3505" i="2"/>
  <c r="T3505" i="2"/>
  <c r="U3505" i="2"/>
  <c r="W3505" i="2"/>
  <c r="X3505" i="2"/>
  <c r="Y3505" i="2"/>
  <c r="AC3506" i="2"/>
  <c r="AC3507" i="2"/>
  <c r="Q3507" i="2"/>
  <c r="R3507" i="2"/>
  <c r="S3507" i="2"/>
  <c r="T3507" i="2"/>
  <c r="U3507" i="2"/>
  <c r="W3507" i="2"/>
  <c r="X3507" i="2"/>
  <c r="Y3507" i="2"/>
  <c r="AC3508" i="2"/>
  <c r="Q3508" i="2"/>
  <c r="R3508" i="2"/>
  <c r="S3508" i="2"/>
  <c r="T3508" i="2"/>
  <c r="U3508" i="2"/>
  <c r="W3508" i="2"/>
  <c r="X3508" i="2"/>
  <c r="Y3508" i="2"/>
  <c r="AC3509" i="2"/>
  <c r="Q3509" i="2"/>
  <c r="R3509" i="2"/>
  <c r="S3509" i="2"/>
  <c r="T3509" i="2"/>
  <c r="U3509" i="2"/>
  <c r="W3509" i="2"/>
  <c r="X3509" i="2"/>
  <c r="Y3509" i="2"/>
  <c r="AC3510" i="2"/>
  <c r="Q3510" i="2"/>
  <c r="R3510" i="2"/>
  <c r="S3510" i="2"/>
  <c r="T3510" i="2"/>
  <c r="U3510" i="2"/>
  <c r="W3510" i="2"/>
  <c r="X3510" i="2"/>
  <c r="Y3510" i="2"/>
  <c r="AC3511" i="2"/>
  <c r="Q3511" i="2"/>
  <c r="R3511" i="2"/>
  <c r="S3511" i="2"/>
  <c r="T3511" i="2"/>
  <c r="U3511" i="2"/>
  <c r="W3511" i="2"/>
  <c r="X3511" i="2"/>
  <c r="Y3511" i="2"/>
  <c r="AC3512" i="2"/>
  <c r="Q3512" i="2"/>
  <c r="R3512" i="2"/>
  <c r="S3512" i="2"/>
  <c r="T3512" i="2"/>
  <c r="U3512" i="2"/>
  <c r="W3512" i="2"/>
  <c r="X3512" i="2"/>
  <c r="Y3512" i="2"/>
  <c r="AC3513" i="2"/>
  <c r="Q3513" i="2"/>
  <c r="R3513" i="2"/>
  <c r="S3513" i="2"/>
  <c r="T3513" i="2"/>
  <c r="U3513" i="2"/>
  <c r="W3513" i="2"/>
  <c r="X3513" i="2"/>
  <c r="Y3513" i="2"/>
  <c r="AC3514" i="2"/>
  <c r="Q3514" i="2"/>
  <c r="R3514" i="2"/>
  <c r="S3514" i="2"/>
  <c r="T3514" i="2"/>
  <c r="U3514" i="2"/>
  <c r="W3514" i="2"/>
  <c r="X3514" i="2"/>
  <c r="Y3514" i="2"/>
  <c r="AC3515" i="2"/>
  <c r="AC3516" i="2"/>
  <c r="AC3517" i="2"/>
  <c r="AC3518" i="2"/>
  <c r="AC3519" i="2"/>
  <c r="AC3520" i="2"/>
  <c r="AC3521" i="2"/>
  <c r="AC3522" i="2"/>
  <c r="AC3523" i="2"/>
  <c r="AC3524" i="2"/>
  <c r="AC3525" i="2"/>
  <c r="AC3526" i="2"/>
  <c r="AC3527" i="2"/>
  <c r="AC3528" i="2"/>
  <c r="AC3529" i="2"/>
  <c r="AC3530" i="2"/>
  <c r="AC3531" i="2"/>
  <c r="AC3532" i="2"/>
  <c r="AC3533" i="2"/>
  <c r="AC3534" i="2"/>
  <c r="AC3535" i="2"/>
  <c r="AC3536" i="2"/>
  <c r="AC3537" i="2"/>
  <c r="Q3537" i="2"/>
  <c r="R3537" i="2"/>
  <c r="S3537" i="2"/>
  <c r="T3537" i="2"/>
  <c r="U3537" i="2"/>
  <c r="W3537" i="2"/>
  <c r="X3537" i="2"/>
  <c r="Y3537" i="2"/>
  <c r="AC3538" i="2"/>
  <c r="AC3539" i="2"/>
  <c r="AC3540" i="2"/>
  <c r="AC3541" i="2"/>
  <c r="AC3542" i="2"/>
  <c r="AC3543" i="2"/>
  <c r="AC3544" i="2"/>
  <c r="AC3545" i="2"/>
  <c r="AC3546" i="2"/>
  <c r="AC3547" i="2"/>
  <c r="AC3548" i="2"/>
  <c r="Q3548" i="2"/>
  <c r="R3548" i="2"/>
  <c r="S3548" i="2"/>
  <c r="T3548" i="2"/>
  <c r="U3548" i="2"/>
  <c r="W3548" i="2"/>
  <c r="X3548" i="2"/>
  <c r="Y3548" i="2"/>
  <c r="AC3549" i="2"/>
  <c r="Q3549" i="2"/>
  <c r="R3549" i="2"/>
  <c r="S3549" i="2"/>
  <c r="T3549" i="2"/>
  <c r="U3549" i="2"/>
  <c r="W3549" i="2"/>
  <c r="X3549" i="2"/>
  <c r="Y3549" i="2"/>
  <c r="AC3550" i="2"/>
  <c r="Q3550" i="2"/>
  <c r="R3550" i="2"/>
  <c r="S3550" i="2"/>
  <c r="T3550" i="2"/>
  <c r="U3550" i="2"/>
  <c r="W3550" i="2"/>
  <c r="X3550" i="2"/>
  <c r="Y3550" i="2"/>
  <c r="AC3551" i="2"/>
  <c r="Q3551" i="2"/>
  <c r="R3551" i="2"/>
  <c r="S3551" i="2"/>
  <c r="T3551" i="2"/>
  <c r="U3551" i="2"/>
  <c r="W3551" i="2"/>
  <c r="X3551" i="2"/>
  <c r="Y3551" i="2"/>
  <c r="AC3552" i="2"/>
  <c r="Q3552" i="2"/>
  <c r="R3552" i="2"/>
  <c r="S3552" i="2"/>
  <c r="T3552" i="2"/>
  <c r="U3552" i="2"/>
  <c r="W3552" i="2"/>
  <c r="X3552" i="2"/>
  <c r="Y3552" i="2"/>
  <c r="AC3553" i="2"/>
  <c r="Q3553" i="2"/>
  <c r="R3553" i="2"/>
  <c r="S3553" i="2"/>
  <c r="T3553" i="2"/>
  <c r="U3553" i="2"/>
  <c r="W3553" i="2"/>
  <c r="X3553" i="2"/>
  <c r="Y3553" i="2"/>
  <c r="AC3554" i="2"/>
  <c r="Q3554" i="2"/>
  <c r="R3554" i="2"/>
  <c r="S3554" i="2"/>
  <c r="T3554" i="2"/>
  <c r="U3554" i="2"/>
  <c r="W3554" i="2"/>
  <c r="X3554" i="2"/>
  <c r="Y3554" i="2"/>
  <c r="AC3555" i="2"/>
  <c r="Q3555" i="2"/>
  <c r="R3555" i="2"/>
  <c r="S3555" i="2"/>
  <c r="T3555" i="2"/>
  <c r="U3555" i="2"/>
  <c r="W3555" i="2"/>
  <c r="X3555" i="2"/>
  <c r="Y3555" i="2"/>
  <c r="AC3556" i="2"/>
  <c r="Q3556" i="2"/>
  <c r="R3556" i="2"/>
  <c r="S3556" i="2"/>
  <c r="T3556" i="2"/>
  <c r="U3556" i="2"/>
  <c r="W3556" i="2"/>
  <c r="X3556" i="2"/>
  <c r="Y3556" i="2"/>
  <c r="AC3557" i="2"/>
  <c r="Q3557" i="2"/>
  <c r="R3557" i="2"/>
  <c r="S3557" i="2"/>
  <c r="T3557" i="2"/>
  <c r="U3557" i="2"/>
  <c r="W3557" i="2"/>
  <c r="X3557" i="2"/>
  <c r="Y3557" i="2"/>
  <c r="AC3558" i="2"/>
  <c r="Q3558" i="2"/>
  <c r="R3558" i="2"/>
  <c r="S3558" i="2"/>
  <c r="T3558" i="2"/>
  <c r="U3558" i="2"/>
  <c r="W3558" i="2"/>
  <c r="X3558" i="2"/>
  <c r="Y3558" i="2"/>
  <c r="AC3559" i="2"/>
  <c r="Q3559" i="2"/>
  <c r="R3559" i="2"/>
  <c r="S3559" i="2"/>
  <c r="T3559" i="2"/>
  <c r="U3559" i="2"/>
  <c r="W3559" i="2"/>
  <c r="X3559" i="2"/>
  <c r="Y3559" i="2"/>
  <c r="AC3560" i="2"/>
  <c r="Q3560" i="2"/>
  <c r="R3560" i="2"/>
  <c r="S3560" i="2"/>
  <c r="T3560" i="2"/>
  <c r="U3560" i="2"/>
  <c r="W3560" i="2"/>
  <c r="X3560" i="2"/>
  <c r="Y3560" i="2"/>
  <c r="AC3561" i="2"/>
  <c r="Q3561" i="2"/>
  <c r="R3561" i="2"/>
  <c r="S3561" i="2"/>
  <c r="T3561" i="2"/>
  <c r="U3561" i="2"/>
  <c r="W3561" i="2"/>
  <c r="X3561" i="2"/>
  <c r="Y3561" i="2"/>
  <c r="AC3562" i="2"/>
  <c r="Q3562" i="2"/>
  <c r="R3562" i="2"/>
  <c r="S3562" i="2"/>
  <c r="T3562" i="2"/>
  <c r="U3562" i="2"/>
  <c r="W3562" i="2"/>
  <c r="X3562" i="2"/>
  <c r="Y3562" i="2"/>
  <c r="AC3563" i="2"/>
  <c r="Q3563" i="2"/>
  <c r="R3563" i="2"/>
  <c r="S3563" i="2"/>
  <c r="T3563" i="2"/>
  <c r="U3563" i="2"/>
  <c r="W3563" i="2"/>
  <c r="X3563" i="2"/>
  <c r="Y3563" i="2"/>
  <c r="AC3564" i="2"/>
  <c r="Q3564" i="2"/>
  <c r="R3564" i="2"/>
  <c r="S3564" i="2"/>
  <c r="T3564" i="2"/>
  <c r="U3564" i="2"/>
  <c r="W3564" i="2"/>
  <c r="X3564" i="2"/>
  <c r="Y3564" i="2"/>
  <c r="AC3565" i="2"/>
  <c r="Q3565" i="2"/>
  <c r="R3565" i="2"/>
  <c r="S3565" i="2"/>
  <c r="T3565" i="2"/>
  <c r="U3565" i="2"/>
  <c r="W3565" i="2"/>
  <c r="X3565" i="2"/>
  <c r="Y3565" i="2"/>
  <c r="AC3566" i="2"/>
  <c r="Q3566" i="2"/>
  <c r="R3566" i="2"/>
  <c r="S3566" i="2"/>
  <c r="T3566" i="2"/>
  <c r="U3566" i="2"/>
  <c r="W3566" i="2"/>
  <c r="X3566" i="2"/>
  <c r="Y3566" i="2"/>
  <c r="AC3567" i="2"/>
  <c r="Q3567" i="2"/>
  <c r="R3567" i="2"/>
  <c r="S3567" i="2"/>
  <c r="T3567" i="2"/>
  <c r="U3567" i="2"/>
  <c r="W3567" i="2"/>
  <c r="X3567" i="2"/>
  <c r="Y3567" i="2"/>
  <c r="AC3568" i="2"/>
  <c r="Q3568" i="2"/>
  <c r="R3568" i="2"/>
  <c r="S3568" i="2"/>
  <c r="T3568" i="2"/>
  <c r="U3568" i="2"/>
  <c r="W3568" i="2"/>
  <c r="X3568" i="2"/>
  <c r="Y3568" i="2"/>
  <c r="AC3569" i="2"/>
  <c r="Q3569" i="2"/>
  <c r="R3569" i="2"/>
  <c r="S3569" i="2"/>
  <c r="T3569" i="2"/>
  <c r="U3569" i="2"/>
  <c r="W3569" i="2"/>
  <c r="X3569" i="2"/>
  <c r="Y3569" i="2"/>
  <c r="AC3570" i="2"/>
  <c r="Q3570" i="2"/>
  <c r="R3570" i="2"/>
  <c r="S3570" i="2"/>
  <c r="T3570" i="2"/>
  <c r="U3570" i="2"/>
  <c r="W3570" i="2"/>
  <c r="X3570" i="2"/>
  <c r="Y3570" i="2"/>
  <c r="AC3571" i="2"/>
  <c r="Q3571" i="2"/>
  <c r="R3571" i="2"/>
  <c r="S3571" i="2"/>
  <c r="T3571" i="2"/>
  <c r="U3571" i="2"/>
  <c r="W3571" i="2"/>
  <c r="X3571" i="2"/>
  <c r="Y3571" i="2"/>
  <c r="AC3572" i="2"/>
  <c r="Q3572" i="2"/>
  <c r="R3572" i="2"/>
  <c r="S3572" i="2"/>
  <c r="T3572" i="2"/>
  <c r="U3572" i="2"/>
  <c r="W3572" i="2"/>
  <c r="X3572" i="2"/>
  <c r="Y3572" i="2"/>
  <c r="AC3573" i="2"/>
  <c r="Q3573" i="2"/>
  <c r="R3573" i="2"/>
  <c r="S3573" i="2"/>
  <c r="T3573" i="2"/>
  <c r="U3573" i="2"/>
  <c r="W3573" i="2"/>
  <c r="X3573" i="2"/>
  <c r="Y3573" i="2"/>
  <c r="AC3574" i="2"/>
  <c r="Q3574" i="2"/>
  <c r="R3574" i="2"/>
  <c r="S3574" i="2"/>
  <c r="T3574" i="2"/>
  <c r="U3574" i="2"/>
  <c r="W3574" i="2"/>
  <c r="X3574" i="2"/>
  <c r="Y3574" i="2"/>
  <c r="AC3575" i="2"/>
  <c r="Q3575" i="2"/>
  <c r="R3575" i="2"/>
  <c r="S3575" i="2"/>
  <c r="T3575" i="2"/>
  <c r="U3575" i="2"/>
  <c r="W3575" i="2"/>
  <c r="X3575" i="2"/>
  <c r="Y3575" i="2"/>
  <c r="AC3576" i="2"/>
  <c r="Q3576" i="2"/>
  <c r="R3576" i="2"/>
  <c r="S3576" i="2"/>
  <c r="T3576" i="2"/>
  <c r="U3576" i="2"/>
  <c r="W3576" i="2"/>
  <c r="X3576" i="2"/>
  <c r="Y3576" i="2"/>
  <c r="AC3577" i="2"/>
  <c r="Q3577" i="2"/>
  <c r="R3577" i="2"/>
  <c r="S3577" i="2"/>
  <c r="T3577" i="2"/>
  <c r="U3577" i="2"/>
  <c r="W3577" i="2"/>
  <c r="X3577" i="2"/>
  <c r="Y3577" i="2"/>
  <c r="AC3578" i="2"/>
  <c r="Q3578" i="2"/>
  <c r="R3578" i="2"/>
  <c r="S3578" i="2"/>
  <c r="T3578" i="2"/>
  <c r="U3578" i="2"/>
  <c r="W3578" i="2"/>
  <c r="X3578" i="2"/>
  <c r="Y3578" i="2"/>
  <c r="AC3579" i="2"/>
  <c r="Q3579" i="2"/>
  <c r="R3579" i="2"/>
  <c r="S3579" i="2"/>
  <c r="T3579" i="2"/>
  <c r="U3579" i="2"/>
  <c r="W3579" i="2"/>
  <c r="X3579" i="2"/>
  <c r="Y3579" i="2"/>
  <c r="AC3580" i="2"/>
  <c r="Q3580" i="2"/>
  <c r="R3580" i="2"/>
  <c r="S3580" i="2"/>
  <c r="T3580" i="2"/>
  <c r="U3580" i="2"/>
  <c r="W3580" i="2"/>
  <c r="X3580" i="2"/>
  <c r="Y3580" i="2"/>
  <c r="AC3581" i="2"/>
  <c r="Q3581" i="2"/>
  <c r="R3581" i="2"/>
  <c r="S3581" i="2"/>
  <c r="T3581" i="2"/>
  <c r="U3581" i="2"/>
  <c r="W3581" i="2"/>
  <c r="X3581" i="2"/>
  <c r="Y3581" i="2"/>
  <c r="AC3582" i="2"/>
  <c r="Q3582" i="2"/>
  <c r="R3582" i="2"/>
  <c r="S3582" i="2"/>
  <c r="T3582" i="2"/>
  <c r="U3582" i="2"/>
  <c r="W3582" i="2"/>
  <c r="X3582" i="2"/>
  <c r="Y3582" i="2"/>
  <c r="AC3583" i="2"/>
  <c r="Q3583" i="2"/>
  <c r="R3583" i="2"/>
  <c r="S3583" i="2"/>
  <c r="T3583" i="2"/>
  <c r="U3583" i="2"/>
  <c r="W3583" i="2"/>
  <c r="X3583" i="2"/>
  <c r="Y3583" i="2"/>
  <c r="AC3584" i="2"/>
  <c r="Q3584" i="2"/>
  <c r="R3584" i="2"/>
  <c r="S3584" i="2"/>
  <c r="T3584" i="2"/>
  <c r="U3584" i="2"/>
  <c r="W3584" i="2"/>
  <c r="X3584" i="2"/>
  <c r="Y3584" i="2"/>
  <c r="AC3585" i="2"/>
  <c r="Q3585" i="2"/>
  <c r="R3585" i="2"/>
  <c r="S3585" i="2"/>
  <c r="T3585" i="2"/>
  <c r="U3585" i="2"/>
  <c r="W3585" i="2"/>
  <c r="X3585" i="2"/>
  <c r="Y3585" i="2"/>
  <c r="AC3586" i="2"/>
  <c r="Q3586" i="2"/>
  <c r="R3586" i="2"/>
  <c r="S3586" i="2"/>
  <c r="T3586" i="2"/>
  <c r="U3586" i="2"/>
  <c r="W3586" i="2"/>
  <c r="X3586" i="2"/>
  <c r="Y3586" i="2"/>
  <c r="AC3587" i="2"/>
  <c r="Q3587" i="2"/>
  <c r="R3587" i="2"/>
  <c r="S3587" i="2"/>
  <c r="T3587" i="2"/>
  <c r="U3587" i="2"/>
  <c r="W3587" i="2"/>
  <c r="X3587" i="2"/>
  <c r="Y3587" i="2"/>
  <c r="AC3588" i="2"/>
  <c r="Q3588" i="2"/>
  <c r="R3588" i="2"/>
  <c r="S3588" i="2"/>
  <c r="T3588" i="2"/>
  <c r="U3588" i="2"/>
  <c r="W3588" i="2"/>
  <c r="X3588" i="2"/>
  <c r="Y3588" i="2"/>
  <c r="AC3589" i="2"/>
  <c r="Q3589" i="2"/>
  <c r="R3589" i="2"/>
  <c r="S3589" i="2"/>
  <c r="T3589" i="2"/>
  <c r="U3589" i="2"/>
  <c r="W3589" i="2"/>
  <c r="X3589" i="2"/>
  <c r="Y3589" i="2"/>
  <c r="AC3590" i="2"/>
  <c r="Q3590" i="2"/>
  <c r="R3590" i="2"/>
  <c r="S3590" i="2"/>
  <c r="T3590" i="2"/>
  <c r="U3590" i="2"/>
  <c r="W3590" i="2"/>
  <c r="X3590" i="2"/>
  <c r="Y3590" i="2"/>
  <c r="AC3591" i="2"/>
  <c r="Q3591" i="2"/>
  <c r="R3591" i="2"/>
  <c r="S3591" i="2"/>
  <c r="T3591" i="2"/>
  <c r="U3591" i="2"/>
  <c r="W3591" i="2"/>
  <c r="X3591" i="2"/>
  <c r="Y3591" i="2"/>
  <c r="AC3592" i="2"/>
  <c r="Q3592" i="2"/>
  <c r="R3592" i="2"/>
  <c r="S3592" i="2"/>
  <c r="T3592" i="2"/>
  <c r="U3592" i="2"/>
  <c r="W3592" i="2"/>
  <c r="X3592" i="2"/>
  <c r="Y3592" i="2"/>
  <c r="AC3593" i="2"/>
  <c r="Q3593" i="2"/>
  <c r="R3593" i="2"/>
  <c r="S3593" i="2"/>
  <c r="T3593" i="2"/>
  <c r="U3593" i="2"/>
  <c r="W3593" i="2"/>
  <c r="X3593" i="2"/>
  <c r="Y3593" i="2"/>
  <c r="AC3594" i="2"/>
  <c r="Q3594" i="2"/>
  <c r="R3594" i="2"/>
  <c r="S3594" i="2"/>
  <c r="T3594" i="2"/>
  <c r="U3594" i="2"/>
  <c r="W3594" i="2"/>
  <c r="X3594" i="2"/>
  <c r="Y3594" i="2"/>
  <c r="AC3595" i="2"/>
  <c r="Q3595" i="2"/>
  <c r="R3595" i="2"/>
  <c r="S3595" i="2"/>
  <c r="T3595" i="2"/>
  <c r="U3595" i="2"/>
  <c r="W3595" i="2"/>
  <c r="X3595" i="2"/>
  <c r="Y3595" i="2"/>
  <c r="AC3596" i="2"/>
  <c r="Q3596" i="2"/>
  <c r="R3596" i="2"/>
  <c r="S3596" i="2"/>
  <c r="T3596" i="2"/>
  <c r="U3596" i="2"/>
  <c r="W3596" i="2"/>
  <c r="X3596" i="2"/>
  <c r="Y3596" i="2"/>
  <c r="AC3597" i="2"/>
  <c r="Q3597" i="2"/>
  <c r="R3597" i="2"/>
  <c r="S3597" i="2"/>
  <c r="T3597" i="2"/>
  <c r="U3597" i="2"/>
  <c r="W3597" i="2"/>
  <c r="X3597" i="2"/>
  <c r="Y3597" i="2"/>
  <c r="AC3598" i="2"/>
  <c r="Q3598" i="2"/>
  <c r="R3598" i="2"/>
  <c r="S3598" i="2"/>
  <c r="T3598" i="2"/>
  <c r="U3598" i="2"/>
  <c r="W3598" i="2"/>
  <c r="X3598" i="2"/>
  <c r="Y3598" i="2"/>
  <c r="AC3599" i="2"/>
  <c r="Q3599" i="2"/>
  <c r="R3599" i="2"/>
  <c r="S3599" i="2"/>
  <c r="T3599" i="2"/>
  <c r="U3599" i="2"/>
  <c r="W3599" i="2"/>
  <c r="X3599" i="2"/>
  <c r="Y3599" i="2"/>
  <c r="AC3600" i="2"/>
  <c r="Q3600" i="2"/>
  <c r="R3600" i="2"/>
  <c r="S3600" i="2"/>
  <c r="T3600" i="2"/>
  <c r="U3600" i="2"/>
  <c r="W3600" i="2"/>
  <c r="X3600" i="2"/>
  <c r="Y3600" i="2"/>
  <c r="AC3601" i="2"/>
  <c r="Q3601" i="2"/>
  <c r="R3601" i="2"/>
  <c r="S3601" i="2"/>
  <c r="T3601" i="2"/>
  <c r="U3601" i="2"/>
  <c r="W3601" i="2"/>
  <c r="X3601" i="2"/>
  <c r="Y3601" i="2"/>
  <c r="AC3602" i="2"/>
  <c r="Q3602" i="2"/>
  <c r="R3602" i="2"/>
  <c r="S3602" i="2"/>
  <c r="T3602" i="2"/>
  <c r="U3602" i="2"/>
  <c r="W3602" i="2"/>
  <c r="X3602" i="2"/>
  <c r="Y3602" i="2"/>
  <c r="AC3603" i="2"/>
  <c r="Q3603" i="2"/>
  <c r="R3603" i="2"/>
  <c r="S3603" i="2"/>
  <c r="T3603" i="2"/>
  <c r="U3603" i="2"/>
  <c r="W3603" i="2"/>
  <c r="X3603" i="2"/>
  <c r="Y3603" i="2"/>
  <c r="AC3604" i="2"/>
  <c r="Q3604" i="2"/>
  <c r="R3604" i="2"/>
  <c r="S3604" i="2"/>
  <c r="T3604" i="2"/>
  <c r="U3604" i="2"/>
  <c r="W3604" i="2"/>
  <c r="X3604" i="2"/>
  <c r="Y3604" i="2"/>
  <c r="AC3605" i="2"/>
  <c r="Q3605" i="2"/>
  <c r="R3605" i="2"/>
  <c r="S3605" i="2"/>
  <c r="T3605" i="2"/>
  <c r="U3605" i="2"/>
  <c r="W3605" i="2"/>
  <c r="X3605" i="2"/>
  <c r="Y3605" i="2"/>
  <c r="AC3606" i="2"/>
  <c r="Q3606" i="2"/>
  <c r="R3606" i="2"/>
  <c r="S3606" i="2"/>
  <c r="T3606" i="2"/>
  <c r="U3606" i="2"/>
  <c r="W3606" i="2"/>
  <c r="X3606" i="2"/>
  <c r="Y3606" i="2"/>
  <c r="AC3607" i="2"/>
  <c r="Q3607" i="2"/>
  <c r="R3607" i="2"/>
  <c r="S3607" i="2"/>
  <c r="T3607" i="2"/>
  <c r="U3607" i="2"/>
  <c r="W3607" i="2"/>
  <c r="X3607" i="2"/>
  <c r="Y3607" i="2"/>
  <c r="AC3608" i="2"/>
  <c r="Q3608" i="2"/>
  <c r="R3608" i="2"/>
  <c r="S3608" i="2"/>
  <c r="T3608" i="2"/>
  <c r="U3608" i="2"/>
  <c r="W3608" i="2"/>
  <c r="X3608" i="2"/>
  <c r="Y3608" i="2"/>
  <c r="AC3609" i="2"/>
  <c r="Q3609" i="2"/>
  <c r="R3609" i="2"/>
  <c r="S3609" i="2"/>
  <c r="T3609" i="2"/>
  <c r="U3609" i="2"/>
  <c r="W3609" i="2"/>
  <c r="X3609" i="2"/>
  <c r="Y3609" i="2"/>
  <c r="AC3610" i="2"/>
  <c r="Q3610" i="2"/>
  <c r="R3610" i="2"/>
  <c r="S3610" i="2"/>
  <c r="T3610" i="2"/>
  <c r="U3610" i="2"/>
  <c r="W3610" i="2"/>
  <c r="X3610" i="2"/>
  <c r="Y3610" i="2"/>
  <c r="AC3611" i="2"/>
  <c r="Q3611" i="2"/>
  <c r="R3611" i="2"/>
  <c r="S3611" i="2"/>
  <c r="T3611" i="2"/>
  <c r="U3611" i="2"/>
  <c r="W3611" i="2"/>
  <c r="X3611" i="2"/>
  <c r="Y3611" i="2"/>
  <c r="AC3612" i="2"/>
  <c r="Q3612" i="2"/>
  <c r="R3612" i="2"/>
  <c r="S3612" i="2"/>
  <c r="T3612" i="2"/>
  <c r="U3612" i="2"/>
  <c r="W3612" i="2"/>
  <c r="X3612" i="2"/>
  <c r="Y3612" i="2"/>
  <c r="AC3613" i="2"/>
  <c r="Q3613" i="2"/>
  <c r="R3613" i="2"/>
  <c r="S3613" i="2"/>
  <c r="T3613" i="2"/>
  <c r="U3613" i="2"/>
  <c r="W3613" i="2"/>
  <c r="X3613" i="2"/>
  <c r="Y3613" i="2"/>
  <c r="AC3614" i="2"/>
  <c r="Q3614" i="2"/>
  <c r="R3614" i="2"/>
  <c r="S3614" i="2"/>
  <c r="T3614" i="2"/>
  <c r="U3614" i="2"/>
  <c r="W3614" i="2"/>
  <c r="X3614" i="2"/>
  <c r="Y3614" i="2"/>
  <c r="AC3615" i="2"/>
  <c r="Q3615" i="2"/>
  <c r="R3615" i="2"/>
  <c r="S3615" i="2"/>
  <c r="T3615" i="2"/>
  <c r="U3615" i="2"/>
  <c r="W3615" i="2"/>
  <c r="X3615" i="2"/>
  <c r="Y3615" i="2"/>
  <c r="AC3616" i="2"/>
  <c r="Q3616" i="2"/>
  <c r="R3616" i="2"/>
  <c r="S3616" i="2"/>
  <c r="T3616" i="2"/>
  <c r="U3616" i="2"/>
  <c r="W3616" i="2"/>
  <c r="X3616" i="2"/>
  <c r="Y3616" i="2"/>
  <c r="AC3617" i="2"/>
  <c r="Q3617" i="2"/>
  <c r="R3617" i="2"/>
  <c r="S3617" i="2"/>
  <c r="T3617" i="2"/>
  <c r="U3617" i="2"/>
  <c r="W3617" i="2"/>
  <c r="X3617" i="2"/>
  <c r="Y3617" i="2"/>
  <c r="AC3618" i="2"/>
  <c r="Q3618" i="2"/>
  <c r="R3618" i="2"/>
  <c r="S3618" i="2"/>
  <c r="T3618" i="2"/>
  <c r="U3618" i="2"/>
  <c r="W3618" i="2"/>
  <c r="X3618" i="2"/>
  <c r="Y3618" i="2"/>
  <c r="AC3619" i="2"/>
  <c r="Q3619" i="2"/>
  <c r="R3619" i="2"/>
  <c r="S3619" i="2"/>
  <c r="T3619" i="2"/>
  <c r="U3619" i="2"/>
  <c r="W3619" i="2"/>
  <c r="X3619" i="2"/>
  <c r="Y3619" i="2"/>
  <c r="AC3620" i="2"/>
  <c r="Q3620" i="2"/>
  <c r="R3620" i="2"/>
  <c r="S3620" i="2"/>
  <c r="T3620" i="2"/>
  <c r="U3620" i="2"/>
  <c r="W3620" i="2"/>
  <c r="X3620" i="2"/>
  <c r="Y3620" i="2"/>
  <c r="AC3621" i="2"/>
  <c r="Q3621" i="2"/>
  <c r="R3621" i="2"/>
  <c r="S3621" i="2"/>
  <c r="T3621" i="2"/>
  <c r="U3621" i="2"/>
  <c r="W3621" i="2"/>
  <c r="X3621" i="2"/>
  <c r="Y3621" i="2"/>
  <c r="AC3622" i="2"/>
  <c r="Q3622" i="2"/>
  <c r="R3622" i="2"/>
  <c r="S3622" i="2"/>
  <c r="T3622" i="2"/>
  <c r="U3622" i="2"/>
  <c r="W3622" i="2"/>
  <c r="X3622" i="2"/>
  <c r="Y3622" i="2"/>
  <c r="AC3623" i="2"/>
  <c r="Q3623" i="2"/>
  <c r="R3623" i="2"/>
  <c r="S3623" i="2"/>
  <c r="T3623" i="2"/>
  <c r="U3623" i="2"/>
  <c r="W3623" i="2"/>
  <c r="X3623" i="2"/>
  <c r="Y3623" i="2"/>
  <c r="AC3624" i="2"/>
  <c r="Q3624" i="2"/>
  <c r="R3624" i="2"/>
  <c r="S3624" i="2"/>
  <c r="T3624" i="2"/>
  <c r="U3624" i="2"/>
  <c r="W3624" i="2"/>
  <c r="X3624" i="2"/>
  <c r="Y3624" i="2"/>
  <c r="AC3625" i="2"/>
  <c r="Q3625" i="2"/>
  <c r="R3625" i="2"/>
  <c r="S3625" i="2"/>
  <c r="T3625" i="2"/>
  <c r="U3625" i="2"/>
  <c r="W3625" i="2"/>
  <c r="X3625" i="2"/>
  <c r="Y3625" i="2"/>
  <c r="AC3626" i="2"/>
  <c r="Q3626" i="2"/>
  <c r="R3626" i="2"/>
  <c r="S3626" i="2"/>
  <c r="T3626" i="2"/>
  <c r="U3626" i="2"/>
  <c r="W3626" i="2"/>
  <c r="X3626" i="2"/>
  <c r="Y3626" i="2"/>
  <c r="AC3627" i="2"/>
  <c r="Q3627" i="2"/>
  <c r="R3627" i="2"/>
  <c r="S3627" i="2"/>
  <c r="T3627" i="2"/>
  <c r="U3627" i="2"/>
  <c r="W3627" i="2"/>
  <c r="X3627" i="2"/>
  <c r="Y3627" i="2"/>
  <c r="AC3628" i="2"/>
  <c r="Q3628" i="2"/>
  <c r="R3628" i="2"/>
  <c r="S3628" i="2"/>
  <c r="T3628" i="2"/>
  <c r="U3628" i="2"/>
  <c r="W3628" i="2"/>
  <c r="X3628" i="2"/>
  <c r="Y3628" i="2"/>
  <c r="AC3629" i="2"/>
  <c r="Q3629" i="2"/>
  <c r="R3629" i="2"/>
  <c r="S3629" i="2"/>
  <c r="T3629" i="2"/>
  <c r="U3629" i="2"/>
  <c r="W3629" i="2"/>
  <c r="X3629" i="2"/>
  <c r="Y3629" i="2"/>
  <c r="AC3630" i="2"/>
  <c r="Q3630" i="2"/>
  <c r="R3630" i="2"/>
  <c r="S3630" i="2"/>
  <c r="T3630" i="2"/>
  <c r="U3630" i="2"/>
  <c r="W3630" i="2"/>
  <c r="X3630" i="2"/>
  <c r="Y3630" i="2"/>
  <c r="AC3631" i="2"/>
  <c r="Q3631" i="2"/>
  <c r="R3631" i="2"/>
  <c r="S3631" i="2"/>
  <c r="T3631" i="2"/>
  <c r="U3631" i="2"/>
  <c r="W3631" i="2"/>
  <c r="X3631" i="2"/>
  <c r="Y3631" i="2"/>
  <c r="AC3632" i="2"/>
  <c r="Q3632" i="2"/>
  <c r="R3632" i="2"/>
  <c r="S3632" i="2"/>
  <c r="T3632" i="2"/>
  <c r="U3632" i="2"/>
  <c r="W3632" i="2"/>
  <c r="X3632" i="2"/>
  <c r="Y3632" i="2"/>
  <c r="AC3633" i="2"/>
  <c r="Q3633" i="2"/>
  <c r="R3633" i="2"/>
  <c r="S3633" i="2"/>
  <c r="T3633" i="2"/>
  <c r="U3633" i="2"/>
  <c r="W3633" i="2"/>
  <c r="X3633" i="2"/>
  <c r="Y3633" i="2"/>
  <c r="AC3634" i="2"/>
  <c r="Q3634" i="2"/>
  <c r="R3634" i="2"/>
  <c r="S3634" i="2"/>
  <c r="T3634" i="2"/>
  <c r="U3634" i="2"/>
  <c r="W3634" i="2"/>
  <c r="X3634" i="2"/>
  <c r="Y3634" i="2"/>
  <c r="AC3635" i="2"/>
  <c r="Q3635" i="2"/>
  <c r="R3635" i="2"/>
  <c r="S3635" i="2"/>
  <c r="T3635" i="2"/>
  <c r="U3635" i="2"/>
  <c r="W3635" i="2"/>
  <c r="X3635" i="2"/>
  <c r="Y3635" i="2"/>
  <c r="AC3636" i="2"/>
  <c r="Q3636" i="2"/>
  <c r="R3636" i="2"/>
  <c r="S3636" i="2"/>
  <c r="T3636" i="2"/>
  <c r="U3636" i="2"/>
  <c r="W3636" i="2"/>
  <c r="X3636" i="2"/>
  <c r="Y3636" i="2"/>
  <c r="AC3637" i="2"/>
  <c r="Q3637" i="2"/>
  <c r="R3637" i="2"/>
  <c r="S3637" i="2"/>
  <c r="T3637" i="2"/>
  <c r="U3637" i="2"/>
  <c r="W3637" i="2"/>
  <c r="X3637" i="2"/>
  <c r="Y3637" i="2"/>
  <c r="AC3638" i="2"/>
  <c r="Q3638" i="2"/>
  <c r="R3638" i="2"/>
  <c r="S3638" i="2"/>
  <c r="T3638" i="2"/>
  <c r="U3638" i="2"/>
  <c r="W3638" i="2"/>
  <c r="X3638" i="2"/>
  <c r="Y3638" i="2"/>
  <c r="AC3639" i="2"/>
  <c r="Q3639" i="2"/>
  <c r="R3639" i="2"/>
  <c r="S3639" i="2"/>
  <c r="T3639" i="2"/>
  <c r="U3639" i="2"/>
  <c r="W3639" i="2"/>
  <c r="X3639" i="2"/>
  <c r="Y3639" i="2"/>
  <c r="AC3640" i="2"/>
  <c r="Q3640" i="2"/>
  <c r="R3640" i="2"/>
  <c r="S3640" i="2"/>
  <c r="T3640" i="2"/>
  <c r="U3640" i="2"/>
  <c r="W3640" i="2"/>
  <c r="X3640" i="2"/>
  <c r="Y3640" i="2"/>
  <c r="AC3641" i="2"/>
  <c r="Q3641" i="2"/>
  <c r="R3641" i="2"/>
  <c r="S3641" i="2"/>
  <c r="T3641" i="2"/>
  <c r="U3641" i="2"/>
  <c r="W3641" i="2"/>
  <c r="X3641" i="2"/>
  <c r="Y3641" i="2"/>
  <c r="AC3642" i="2"/>
  <c r="Q3642" i="2"/>
  <c r="R3642" i="2"/>
  <c r="S3642" i="2"/>
  <c r="T3642" i="2"/>
  <c r="U3642" i="2"/>
  <c r="W3642" i="2"/>
  <c r="X3642" i="2"/>
  <c r="Y3642" i="2"/>
  <c r="AC3643" i="2"/>
  <c r="Q3643" i="2"/>
  <c r="R3643" i="2"/>
  <c r="S3643" i="2"/>
  <c r="T3643" i="2"/>
  <c r="U3643" i="2"/>
  <c r="W3643" i="2"/>
  <c r="X3643" i="2"/>
  <c r="Y3643" i="2"/>
  <c r="AC3644" i="2"/>
  <c r="Q3644" i="2"/>
  <c r="R3644" i="2"/>
  <c r="S3644" i="2"/>
  <c r="T3644" i="2"/>
  <c r="U3644" i="2"/>
  <c r="W3644" i="2"/>
  <c r="X3644" i="2"/>
  <c r="Y3644" i="2"/>
  <c r="AC3645" i="2"/>
  <c r="Q3645" i="2"/>
  <c r="R3645" i="2"/>
  <c r="S3645" i="2"/>
  <c r="T3645" i="2"/>
  <c r="U3645" i="2"/>
  <c r="W3645" i="2"/>
  <c r="X3645" i="2"/>
  <c r="Y3645" i="2"/>
  <c r="AC3646" i="2"/>
  <c r="Q3646" i="2"/>
  <c r="R3646" i="2"/>
  <c r="S3646" i="2"/>
  <c r="T3646" i="2"/>
  <c r="U3646" i="2"/>
  <c r="W3646" i="2"/>
  <c r="X3646" i="2"/>
  <c r="Y3646" i="2"/>
  <c r="AC3647" i="2"/>
  <c r="Q3647" i="2"/>
  <c r="R3647" i="2"/>
  <c r="S3647" i="2"/>
  <c r="T3647" i="2"/>
  <c r="U3647" i="2"/>
  <c r="W3647" i="2"/>
  <c r="X3647" i="2"/>
  <c r="Y3647" i="2"/>
  <c r="AC3648" i="2"/>
  <c r="Q3648" i="2"/>
  <c r="R3648" i="2"/>
  <c r="S3648" i="2"/>
  <c r="T3648" i="2"/>
  <c r="U3648" i="2"/>
  <c r="W3648" i="2"/>
  <c r="X3648" i="2"/>
  <c r="Y3648" i="2"/>
  <c r="AC3649" i="2"/>
  <c r="Q3649" i="2"/>
  <c r="R3649" i="2"/>
  <c r="S3649" i="2"/>
  <c r="T3649" i="2"/>
  <c r="U3649" i="2"/>
  <c r="W3649" i="2"/>
  <c r="X3649" i="2"/>
  <c r="Y3649" i="2"/>
  <c r="AC3650" i="2"/>
  <c r="Q3650" i="2"/>
  <c r="R3650" i="2"/>
  <c r="S3650" i="2"/>
  <c r="T3650" i="2"/>
  <c r="U3650" i="2"/>
  <c r="W3650" i="2"/>
  <c r="X3650" i="2"/>
  <c r="Y3650" i="2"/>
  <c r="AC3651" i="2"/>
  <c r="Q3651" i="2"/>
  <c r="R3651" i="2"/>
  <c r="S3651" i="2"/>
  <c r="T3651" i="2"/>
  <c r="U3651" i="2"/>
  <c r="W3651" i="2"/>
  <c r="X3651" i="2"/>
  <c r="Y3651" i="2"/>
  <c r="AC3652" i="2"/>
  <c r="Q3652" i="2"/>
  <c r="R3652" i="2"/>
  <c r="S3652" i="2"/>
  <c r="T3652" i="2"/>
  <c r="U3652" i="2"/>
  <c r="W3652" i="2"/>
  <c r="X3652" i="2"/>
  <c r="Y3652" i="2"/>
  <c r="AC3653" i="2"/>
  <c r="Q3653" i="2"/>
  <c r="R3653" i="2"/>
  <c r="S3653" i="2"/>
  <c r="T3653" i="2"/>
  <c r="U3653" i="2"/>
  <c r="W3653" i="2"/>
  <c r="X3653" i="2"/>
  <c r="Y3653" i="2"/>
  <c r="AC3654" i="2"/>
  <c r="Q3654" i="2"/>
  <c r="R3654" i="2"/>
  <c r="S3654" i="2"/>
  <c r="T3654" i="2"/>
  <c r="U3654" i="2"/>
  <c r="W3654" i="2"/>
  <c r="X3654" i="2"/>
  <c r="Y3654" i="2"/>
  <c r="AC3655" i="2"/>
  <c r="Q3655" i="2"/>
  <c r="R3655" i="2"/>
  <c r="S3655" i="2"/>
  <c r="T3655" i="2"/>
  <c r="U3655" i="2"/>
  <c r="W3655" i="2"/>
  <c r="X3655" i="2"/>
  <c r="Y3655" i="2"/>
  <c r="AC3656" i="2"/>
  <c r="Q3656" i="2"/>
  <c r="R3656" i="2"/>
  <c r="S3656" i="2"/>
  <c r="T3656" i="2"/>
  <c r="U3656" i="2"/>
  <c r="W3656" i="2"/>
  <c r="X3656" i="2"/>
  <c r="Y3656" i="2"/>
  <c r="AC3657" i="2"/>
  <c r="Q3657" i="2"/>
  <c r="R3657" i="2"/>
  <c r="S3657" i="2"/>
  <c r="T3657" i="2"/>
  <c r="U3657" i="2"/>
  <c r="W3657" i="2"/>
  <c r="X3657" i="2"/>
  <c r="Y3657" i="2"/>
  <c r="AC3658" i="2"/>
  <c r="Q3658" i="2"/>
  <c r="R3658" i="2"/>
  <c r="S3658" i="2"/>
  <c r="T3658" i="2"/>
  <c r="U3658" i="2"/>
  <c r="W3658" i="2"/>
  <c r="X3658" i="2"/>
  <c r="Y3658" i="2"/>
  <c r="AC3659" i="2"/>
  <c r="Q3659" i="2"/>
  <c r="R3659" i="2"/>
  <c r="S3659" i="2"/>
  <c r="T3659" i="2"/>
  <c r="U3659" i="2"/>
  <c r="W3659" i="2"/>
  <c r="X3659" i="2"/>
  <c r="Y3659" i="2"/>
  <c r="AC3660" i="2"/>
  <c r="Q3660" i="2"/>
  <c r="R3660" i="2"/>
  <c r="S3660" i="2"/>
  <c r="T3660" i="2"/>
  <c r="U3660" i="2"/>
  <c r="W3660" i="2"/>
  <c r="X3660" i="2"/>
  <c r="Y3660" i="2"/>
  <c r="AC3661" i="2"/>
  <c r="Q3661" i="2"/>
  <c r="R3661" i="2"/>
  <c r="S3661" i="2"/>
  <c r="T3661" i="2"/>
  <c r="U3661" i="2"/>
  <c r="W3661" i="2"/>
  <c r="X3661" i="2"/>
  <c r="Y3661" i="2"/>
  <c r="AC3662" i="2"/>
  <c r="Q3662" i="2"/>
  <c r="R3662" i="2"/>
  <c r="S3662" i="2"/>
  <c r="T3662" i="2"/>
  <c r="U3662" i="2"/>
  <c r="W3662" i="2"/>
  <c r="X3662" i="2"/>
  <c r="Y3662" i="2"/>
  <c r="AC3663" i="2"/>
  <c r="Q3663" i="2"/>
  <c r="R3663" i="2"/>
  <c r="S3663" i="2"/>
  <c r="T3663" i="2"/>
  <c r="U3663" i="2"/>
  <c r="W3663" i="2"/>
  <c r="X3663" i="2"/>
  <c r="Y3663" i="2"/>
  <c r="AC3664" i="2"/>
  <c r="Q3664" i="2"/>
  <c r="R3664" i="2"/>
  <c r="S3664" i="2"/>
  <c r="T3664" i="2"/>
  <c r="U3664" i="2"/>
  <c r="W3664" i="2"/>
  <c r="X3664" i="2"/>
  <c r="Y3664" i="2"/>
  <c r="AC3665" i="2"/>
  <c r="Q3665" i="2"/>
  <c r="R3665" i="2"/>
  <c r="S3665" i="2"/>
  <c r="T3665" i="2"/>
  <c r="U3665" i="2"/>
  <c r="W3665" i="2"/>
  <c r="X3665" i="2"/>
  <c r="Y3665" i="2"/>
  <c r="AC3666" i="2"/>
  <c r="Q3666" i="2"/>
  <c r="R3666" i="2"/>
  <c r="S3666" i="2"/>
  <c r="T3666" i="2"/>
  <c r="U3666" i="2"/>
  <c r="W3666" i="2"/>
  <c r="X3666" i="2"/>
  <c r="Y3666" i="2"/>
  <c r="AC3667" i="2"/>
  <c r="Q3667" i="2"/>
  <c r="R3667" i="2"/>
  <c r="S3667" i="2"/>
  <c r="T3667" i="2"/>
  <c r="U3667" i="2"/>
  <c r="W3667" i="2"/>
  <c r="X3667" i="2"/>
  <c r="Y3667" i="2"/>
  <c r="AC3668" i="2"/>
  <c r="Q3668" i="2"/>
  <c r="R3668" i="2"/>
  <c r="S3668" i="2"/>
  <c r="T3668" i="2"/>
  <c r="U3668" i="2"/>
  <c r="W3668" i="2"/>
  <c r="X3668" i="2"/>
  <c r="Y3668" i="2"/>
  <c r="AC3669" i="2"/>
  <c r="Q3669" i="2"/>
  <c r="R3669" i="2"/>
  <c r="S3669" i="2"/>
  <c r="T3669" i="2"/>
  <c r="U3669" i="2"/>
  <c r="W3669" i="2"/>
  <c r="X3669" i="2"/>
  <c r="Y3669" i="2"/>
  <c r="AC3670" i="2"/>
  <c r="Q3670" i="2"/>
  <c r="R3670" i="2"/>
  <c r="S3670" i="2"/>
  <c r="T3670" i="2"/>
  <c r="U3670" i="2"/>
  <c r="W3670" i="2"/>
  <c r="X3670" i="2"/>
  <c r="Y3670" i="2"/>
  <c r="AC3671" i="2"/>
  <c r="Q3671" i="2"/>
  <c r="R3671" i="2"/>
  <c r="S3671" i="2"/>
  <c r="T3671" i="2"/>
  <c r="U3671" i="2"/>
  <c r="W3671" i="2"/>
  <c r="X3671" i="2"/>
  <c r="Y3671" i="2"/>
  <c r="W2781" i="2" l="1"/>
  <c r="Q2781" i="2" s="1"/>
  <c r="Y2715" i="2"/>
  <c r="S2715" i="2" s="1"/>
  <c r="Y2589" i="2"/>
  <c r="S2589" i="2" s="1"/>
  <c r="Y2379" i="2"/>
  <c r="S2379" i="2" s="1"/>
  <c r="S2056" i="2"/>
  <c r="X2403" i="2"/>
  <c r="U2389" i="2"/>
  <c r="X2385" i="2"/>
  <c r="X2225" i="2"/>
  <c r="W2054" i="2"/>
  <c r="Q2054" i="2" s="1"/>
  <c r="Y2377" i="2"/>
  <c r="U2429" i="2"/>
  <c r="T2380" i="2"/>
  <c r="U2141" i="2"/>
  <c r="Y2064" i="2"/>
  <c r="S2064" i="2" s="1"/>
  <c r="U2054" i="2"/>
  <c r="S2217" i="2"/>
  <c r="U2217" i="2"/>
  <c r="T2419" i="2"/>
  <c r="Y2412" i="2"/>
  <c r="S2412" i="2" s="1"/>
  <c r="U2109" i="2"/>
  <c r="U2061" i="2"/>
  <c r="U2058" i="2"/>
  <c r="T1799" i="2"/>
  <c r="U2678" i="2"/>
  <c r="T1785" i="2"/>
  <c r="Y1773" i="2"/>
  <c r="U2589" i="2"/>
  <c r="X2715" i="2"/>
  <c r="Y2677" i="2"/>
  <c r="Y2417" i="2"/>
  <c r="S2417" i="2" s="1"/>
  <c r="U2414" i="2"/>
  <c r="U2715" i="2"/>
  <c r="X2058" i="2"/>
  <c r="Y1786" i="2"/>
  <c r="S1786" i="2" s="1"/>
  <c r="U2391" i="2"/>
  <c r="U2080" i="2"/>
  <c r="S2225" i="2"/>
  <c r="U2225" i="2"/>
  <c r="S2403" i="2"/>
  <c r="U2403" i="2"/>
  <c r="W2672" i="2"/>
  <c r="Q2672" i="2" s="1"/>
  <c r="Y2590" i="2"/>
  <c r="S2590" i="2" s="1"/>
  <c r="S2421" i="2"/>
  <c r="U2398" i="2"/>
  <c r="U2140" i="2"/>
  <c r="X1889" i="2"/>
  <c r="Y1871" i="2"/>
  <c r="Y1862" i="2"/>
  <c r="T1783" i="2"/>
  <c r="U2681" i="2"/>
  <c r="X2409" i="2"/>
  <c r="Y2397" i="2"/>
  <c r="U2136" i="2"/>
  <c r="W2063" i="2"/>
  <c r="Q2063" i="2" s="1"/>
  <c r="X1909" i="2"/>
  <c r="U1889" i="2"/>
  <c r="T1871" i="2"/>
  <c r="Y1799" i="2"/>
  <c r="Y1748" i="2"/>
  <c r="X2397" i="2"/>
  <c r="U2493" i="2"/>
  <c r="U2412" i="2"/>
  <c r="U2405" i="2"/>
  <c r="W2397" i="2"/>
  <c r="Q2397" i="2" s="1"/>
  <c r="Y2150" i="2"/>
  <c r="X2138" i="2"/>
  <c r="S2106" i="2"/>
  <c r="S1909" i="2"/>
  <c r="Y1872" i="2"/>
  <c r="Y1863" i="2"/>
  <c r="S1863" i="2" s="1"/>
  <c r="S1784" i="2"/>
  <c r="Y1781" i="2"/>
  <c r="S1781" i="2" s="1"/>
  <c r="Y1774" i="2"/>
  <c r="S1774" i="2" s="1"/>
  <c r="W1748" i="2"/>
  <c r="Q1748" i="2" s="1"/>
  <c r="Y2413" i="2"/>
  <c r="W2597" i="2"/>
  <c r="Q2597" i="2" s="1"/>
  <c r="W2413" i="2"/>
  <c r="Q2413" i="2" s="1"/>
  <c r="T2112" i="2"/>
  <c r="U1956" i="2"/>
  <c r="T1863" i="2"/>
  <c r="Y1785" i="2"/>
  <c r="Y1783" i="2"/>
  <c r="S1783" i="2" s="1"/>
  <c r="T1781" i="2"/>
  <c r="X2672" i="2"/>
  <c r="R2672" i="2" s="1"/>
  <c r="S2675" i="2"/>
  <c r="U2675" i="2"/>
  <c r="S2706" i="2"/>
  <c r="U2706" i="2"/>
  <c r="S2683" i="2"/>
  <c r="U2683" i="2"/>
  <c r="S2682" i="2"/>
  <c r="U2682" i="2"/>
  <c r="X2105" i="2"/>
  <c r="R2105" i="2" s="1"/>
  <c r="Y2105" i="2"/>
  <c r="T2585" i="2"/>
  <c r="Y2498" i="2"/>
  <c r="S2492" i="2"/>
  <c r="U2492" i="2"/>
  <c r="X2432" i="2"/>
  <c r="W2408" i="2"/>
  <c r="Q2408" i="2" s="1"/>
  <c r="X2408" i="2"/>
  <c r="S2374" i="2"/>
  <c r="U2374" i="2"/>
  <c r="S2371" i="2"/>
  <c r="U2371" i="2"/>
  <c r="U2193" i="2"/>
  <c r="S2138" i="2"/>
  <c r="U2138" i="2"/>
  <c r="Y2098" i="2"/>
  <c r="X2098" i="2"/>
  <c r="S2086" i="2"/>
  <c r="U2086" i="2"/>
  <c r="Y1913" i="2"/>
  <c r="X1913" i="2"/>
  <c r="S1871" i="2"/>
  <c r="U1871" i="2"/>
  <c r="Y1866" i="2"/>
  <c r="X1866" i="2"/>
  <c r="X1818" i="2"/>
  <c r="R1818" i="2" s="1"/>
  <c r="Y1818" i="2"/>
  <c r="S1780" i="2"/>
  <c r="U1780" i="2"/>
  <c r="U1772" i="2"/>
  <c r="S2413" i="2"/>
  <c r="U2413" i="2"/>
  <c r="S2111" i="2"/>
  <c r="U2111" i="2"/>
  <c r="S2062" i="2"/>
  <c r="U2062" i="2"/>
  <c r="U1774" i="2"/>
  <c r="X1768" i="2"/>
  <c r="R1768" i="2" s="1"/>
  <c r="Y1768" i="2"/>
  <c r="X1763" i="2"/>
  <c r="R1763" i="2" s="1"/>
  <c r="Y1763" i="2"/>
  <c r="X2431" i="2"/>
  <c r="S2235" i="2"/>
  <c r="U2235" i="2"/>
  <c r="W2083" i="2"/>
  <c r="Q2083" i="2" s="1"/>
  <c r="Y2083" i="2"/>
  <c r="U1959" i="2"/>
  <c r="U2434" i="2"/>
  <c r="W2415" i="2"/>
  <c r="Q2415" i="2" s="1"/>
  <c r="U2432" i="2"/>
  <c r="Y2430" i="2"/>
  <c r="X2417" i="2"/>
  <c r="W2407" i="2"/>
  <c r="Q2407" i="2" s="1"/>
  <c r="S2404" i="2"/>
  <c r="U2404" i="2"/>
  <c r="U2385" i="2"/>
  <c r="U2379" i="2"/>
  <c r="S2373" i="2"/>
  <c r="U2373" i="2"/>
  <c r="U2113" i="2"/>
  <c r="W2107" i="2"/>
  <c r="Q2107" i="2" s="1"/>
  <c r="Y2107" i="2"/>
  <c r="W2085" i="2"/>
  <c r="Q2085" i="2" s="1"/>
  <c r="X2085" i="2"/>
  <c r="S2082" i="2"/>
  <c r="U2082" i="2"/>
  <c r="Y1961" i="2"/>
  <c r="X1961" i="2"/>
  <c r="R1961" i="2" s="1"/>
  <c r="Y1820" i="2"/>
  <c r="X2416" i="2"/>
  <c r="S2383" i="2"/>
  <c r="U2383" i="2"/>
  <c r="X1749" i="2"/>
  <c r="Y1749" i="2"/>
  <c r="S2596" i="2"/>
  <c r="U2596" i="2"/>
  <c r="X2433" i="2"/>
  <c r="S2407" i="2"/>
  <c r="U2407" i="2"/>
  <c r="U2392" i="2"/>
  <c r="U2390" i="2"/>
  <c r="U2064" i="2"/>
  <c r="S1862" i="2"/>
  <c r="U1862" i="2"/>
  <c r="U1786" i="2"/>
  <c r="X1767" i="2"/>
  <c r="Y1767" i="2"/>
  <c r="Y1962" i="2"/>
  <c r="X1962" i="2"/>
  <c r="X1777" i="2"/>
  <c r="Y1777" i="2"/>
  <c r="U1752" i="2"/>
  <c r="S2494" i="2"/>
  <c r="U2494" i="2"/>
  <c r="R2488" i="2"/>
  <c r="T2488" i="2"/>
  <c r="Y2488" i="2"/>
  <c r="U2394" i="2"/>
  <c r="U2387" i="2"/>
  <c r="S2384" i="2"/>
  <c r="U2384" i="2"/>
  <c r="S2378" i="2"/>
  <c r="U2378" i="2"/>
  <c r="W2372" i="2"/>
  <c r="Q2372" i="2" s="1"/>
  <c r="X2216" i="2"/>
  <c r="Y2216" i="2"/>
  <c r="Y2084" i="2"/>
  <c r="X2084" i="2"/>
  <c r="X1885" i="2"/>
  <c r="Y1885" i="2"/>
  <c r="S1788" i="2"/>
  <c r="U1788" i="2"/>
  <c r="S1764" i="2"/>
  <c r="U1764" i="2"/>
  <c r="Y2433" i="2"/>
  <c r="Y2431" i="2"/>
  <c r="Y2416" i="2"/>
  <c r="S2142" i="2"/>
  <c r="U2142" i="2"/>
  <c r="S1776" i="2"/>
  <c r="U1776" i="2"/>
  <c r="S2406" i="2"/>
  <c r="U2406" i="2"/>
  <c r="S2191" i="2"/>
  <c r="U2191" i="2"/>
  <c r="S2137" i="2"/>
  <c r="U2137" i="2"/>
  <c r="S2110" i="2"/>
  <c r="U2110" i="2"/>
  <c r="X1806" i="2"/>
  <c r="Y1806" i="2"/>
  <c r="U1783" i="2"/>
  <c r="U1781" i="2"/>
  <c r="X1750" i="2"/>
  <c r="R1750" i="2" s="1"/>
  <c r="Y1750" i="2"/>
  <c r="S2114" i="2"/>
  <c r="U2114" i="2"/>
  <c r="T1872" i="2"/>
  <c r="X2413" i="2"/>
  <c r="Y2063" i="2"/>
  <c r="T2395" i="2"/>
  <c r="T2391" i="2"/>
  <c r="T2080" i="2"/>
  <c r="T1773" i="2"/>
  <c r="R2437" i="2"/>
  <c r="T2437" i="2"/>
  <c r="X2717" i="2"/>
  <c r="R1862" i="2"/>
  <c r="T1862" i="2"/>
  <c r="R2412" i="2"/>
  <c r="T2412" i="2"/>
  <c r="X2398" i="2"/>
  <c r="Y2376" i="2"/>
  <c r="X2376" i="2"/>
  <c r="X2113" i="2"/>
  <c r="W2110" i="2"/>
  <c r="Q2110" i="2" s="1"/>
  <c r="X2100" i="2"/>
  <c r="Y2100" i="2"/>
  <c r="Y2052" i="2"/>
  <c r="R1798" i="2"/>
  <c r="T1798" i="2"/>
  <c r="Y1745" i="2"/>
  <c r="R2400" i="2"/>
  <c r="T2400" i="2"/>
  <c r="R2372" i="2"/>
  <c r="T2372" i="2"/>
  <c r="R2225" i="2"/>
  <c r="T2225" i="2"/>
  <c r="W2683" i="2"/>
  <c r="Q2683" i="2" s="1"/>
  <c r="R2416" i="2"/>
  <c r="T2416" i="2"/>
  <c r="X2396" i="2"/>
  <c r="Y2396" i="2"/>
  <c r="R2138" i="2"/>
  <c r="T2138" i="2"/>
  <c r="R2085" i="2"/>
  <c r="T2085" i="2"/>
  <c r="R2052" i="2"/>
  <c r="T2052" i="2"/>
  <c r="R1745" i="2"/>
  <c r="T1745" i="2"/>
  <c r="Y2676" i="2"/>
  <c r="R2715" i="2"/>
  <c r="T2715" i="2"/>
  <c r="X1782" i="2"/>
  <c r="Y1782" i="2"/>
  <c r="Y2670" i="2"/>
  <c r="X2588" i="2"/>
  <c r="T2402" i="2"/>
  <c r="X2394" i="2"/>
  <c r="W2142" i="2"/>
  <c r="Q2142" i="2" s="1"/>
  <c r="Y2104" i="2"/>
  <c r="Y2102" i="2"/>
  <c r="X2102" i="2"/>
  <c r="X1891" i="2"/>
  <c r="Y1891" i="2"/>
  <c r="R1913" i="2"/>
  <c r="T1913" i="2"/>
  <c r="X1800" i="2"/>
  <c r="Y1800" i="2"/>
  <c r="X2496" i="2"/>
  <c r="Y2497" i="2"/>
  <c r="R2409" i="2"/>
  <c r="T2409" i="2"/>
  <c r="R2403" i="2"/>
  <c r="T2403" i="2"/>
  <c r="R2104" i="2"/>
  <c r="T2104" i="2"/>
  <c r="W2099" i="2"/>
  <c r="Q2099" i="2" s="1"/>
  <c r="X2099" i="2"/>
  <c r="Y2099" i="2"/>
  <c r="Y2085" i="2"/>
  <c r="Y1864" i="2"/>
  <c r="X1864" i="2"/>
  <c r="Y1813" i="2"/>
  <c r="Y2671" i="2"/>
  <c r="X2411" i="2"/>
  <c r="Y2411" i="2"/>
  <c r="R2397" i="2"/>
  <c r="T2397" i="2"/>
  <c r="W2130" i="2"/>
  <c r="Q2130" i="2" s="1"/>
  <c r="Y2130" i="2"/>
  <c r="R2064" i="2"/>
  <c r="T2064" i="2"/>
  <c r="R2058" i="2"/>
  <c r="T2058" i="2"/>
  <c r="Y1868" i="2"/>
  <c r="X1868" i="2"/>
  <c r="X1815" i="2"/>
  <c r="Y1815" i="2"/>
  <c r="R1813" i="2"/>
  <c r="T1813" i="2"/>
  <c r="X1797" i="2"/>
  <c r="Y1797" i="2"/>
  <c r="R2415" i="2"/>
  <c r="T2415" i="2"/>
  <c r="Y2717" i="2"/>
  <c r="Y2672" i="2"/>
  <c r="X2513" i="2"/>
  <c r="Y2513" i="2"/>
  <c r="Y2415" i="2"/>
  <c r="X2387" i="2"/>
  <c r="R2097" i="2"/>
  <c r="T2097" i="2"/>
  <c r="R1889" i="2"/>
  <c r="T1889" i="2"/>
  <c r="R1885" i="2"/>
  <c r="T1885" i="2"/>
  <c r="X2498" i="2"/>
  <c r="X2495" i="2"/>
  <c r="W2421" i="2"/>
  <c r="Q2421" i="2" s="1"/>
  <c r="Y2419" i="2"/>
  <c r="X2407" i="2"/>
  <c r="Y2395" i="2"/>
  <c r="R2385" i="2"/>
  <c r="T2385" i="2"/>
  <c r="Y2218" i="2"/>
  <c r="X2137" i="2"/>
  <c r="Y2108" i="2"/>
  <c r="Y2097" i="2"/>
  <c r="Y2065" i="2"/>
  <c r="X2054" i="2"/>
  <c r="Y1849" i="2"/>
  <c r="X1796" i="2"/>
  <c r="X2218" i="2"/>
  <c r="X2083" i="2"/>
  <c r="R1849" i="2"/>
  <c r="T1849" i="2"/>
  <c r="R1820" i="2"/>
  <c r="T1820" i="2"/>
  <c r="X2590" i="2"/>
  <c r="Y2380" i="2"/>
  <c r="T2379" i="2"/>
  <c r="W2218" i="2"/>
  <c r="Q2218" i="2" s="1"/>
  <c r="X2215" i="2"/>
  <c r="Y2215" i="2"/>
  <c r="Y2135" i="2"/>
  <c r="W2103" i="2"/>
  <c r="Q2103" i="2" s="1"/>
  <c r="Y2081" i="2"/>
  <c r="Y1958" i="2"/>
  <c r="X1816" i="2"/>
  <c r="Y1816" i="2"/>
  <c r="X1812" i="2"/>
  <c r="Y1812" i="2"/>
  <c r="R1786" i="2"/>
  <c r="X1775" i="2"/>
  <c r="Y1775" i="2"/>
  <c r="X1751" i="2"/>
  <c r="Y1751" i="2"/>
  <c r="R2135" i="2"/>
  <c r="T2135" i="2"/>
  <c r="R2108" i="2"/>
  <c r="R2081" i="2"/>
  <c r="T2081" i="2"/>
  <c r="T2065" i="2"/>
  <c r="R1958" i="2"/>
  <c r="T1958" i="2"/>
  <c r="R1909" i="2"/>
  <c r="T1909" i="2"/>
  <c r="R1870" i="2"/>
  <c r="T1870" i="2"/>
  <c r="Y1870" i="2"/>
  <c r="X1853" i="2"/>
  <c r="Y1853" i="2"/>
  <c r="X1787" i="2"/>
  <c r="Y1787" i="2"/>
  <c r="T2105" i="2"/>
  <c r="X2092" i="2"/>
  <c r="Y2092" i="2"/>
  <c r="T1818" i="2"/>
  <c r="T1774" i="2"/>
  <c r="T1768" i="2"/>
  <c r="T1763" i="2"/>
  <c r="X2063" i="2"/>
  <c r="X1748" i="2"/>
  <c r="Y2708" i="2"/>
  <c r="X2684" i="2"/>
  <c r="Y2684" i="2"/>
  <c r="X2439" i="2"/>
  <c r="Y2439" i="2"/>
  <c r="W2400" i="2"/>
  <c r="Q2400" i="2" s="1"/>
  <c r="Y2400" i="2"/>
  <c r="X2229" i="2"/>
  <c r="Y2229" i="2"/>
  <c r="X2134" i="2"/>
  <c r="Y2134" i="2"/>
  <c r="Y2096" i="2"/>
  <c r="X2096" i="2"/>
  <c r="X1793" i="2"/>
  <c r="Y1793" i="2"/>
  <c r="X1758" i="2"/>
  <c r="Y1758" i="2"/>
  <c r="X2510" i="2"/>
  <c r="Y2510" i="2"/>
  <c r="Y2437" i="2"/>
  <c r="X2390" i="2"/>
  <c r="W2435" i="2"/>
  <c r="Q2435" i="2" s="1"/>
  <c r="X2435" i="2"/>
  <c r="Y2435" i="2"/>
  <c r="Y2408" i="2"/>
  <c r="X2139" i="2"/>
  <c r="Y2139" i="2"/>
  <c r="Y2587" i="2"/>
  <c r="Y2438" i="2"/>
  <c r="W2399" i="2"/>
  <c r="Q2399" i="2" s="1"/>
  <c r="Y2399" i="2"/>
  <c r="X2133" i="2"/>
  <c r="W2133" i="2"/>
  <c r="Q2133" i="2" s="1"/>
  <c r="Y2133" i="2"/>
  <c r="X1819" i="2"/>
  <c r="Y1819" i="2"/>
  <c r="W1814" i="2"/>
  <c r="Q1814" i="2" s="1"/>
  <c r="Y1814" i="2"/>
  <c r="X1779" i="2"/>
  <c r="Y1779" i="2"/>
  <c r="Y2585" i="2"/>
  <c r="X2706" i="2"/>
  <c r="X2682" i="2"/>
  <c r="Y2673" i="2"/>
  <c r="Y2622" i="2"/>
  <c r="Y2597" i="2"/>
  <c r="X2587" i="2"/>
  <c r="X2490" i="2"/>
  <c r="Y2490" i="2"/>
  <c r="X2429" i="2"/>
  <c r="Y2410" i="2"/>
  <c r="Y2409" i="2"/>
  <c r="X2386" i="2"/>
  <c r="Y2386" i="2"/>
  <c r="X2393" i="2"/>
  <c r="Y2393" i="2"/>
  <c r="Y2674" i="2"/>
  <c r="X2673" i="2"/>
  <c r="X2622" i="2"/>
  <c r="X2597" i="2"/>
  <c r="X2593" i="2"/>
  <c r="Y2593" i="2"/>
  <c r="Y2588" i="2"/>
  <c r="W2587" i="2"/>
  <c r="Q2587" i="2" s="1"/>
  <c r="X2410" i="2"/>
  <c r="W2375" i="2"/>
  <c r="Q2375" i="2" s="1"/>
  <c r="X2375" i="2"/>
  <c r="Y2375" i="2"/>
  <c r="X2191" i="2"/>
  <c r="W2191" i="2"/>
  <c r="Q2191" i="2" s="1"/>
  <c r="W2093" i="2"/>
  <c r="Q2093" i="2" s="1"/>
  <c r="Y2093" i="2"/>
  <c r="X2093" i="2"/>
  <c r="W2057" i="2"/>
  <c r="Q2057" i="2" s="1"/>
  <c r="Y2057" i="2"/>
  <c r="Y2716" i="2"/>
  <c r="X2674" i="2"/>
  <c r="Y2436" i="2"/>
  <c r="Y2382" i="2"/>
  <c r="W2059" i="2"/>
  <c r="Q2059" i="2" s="1"/>
  <c r="X2059" i="2"/>
  <c r="Y2059" i="2"/>
  <c r="X1869" i="2"/>
  <c r="Y1869" i="2"/>
  <c r="X1829" i="2"/>
  <c r="Y1829" i="2"/>
  <c r="Y2496" i="2"/>
  <c r="Y2495" i="2"/>
  <c r="X2401" i="2"/>
  <c r="Y2401" i="2"/>
  <c r="W2385" i="2"/>
  <c r="Q2385" i="2" s="1"/>
  <c r="Y2372" i="2"/>
  <c r="W2114" i="2"/>
  <c r="Q2114" i="2" s="1"/>
  <c r="X2114" i="2"/>
  <c r="Y1795" i="2"/>
  <c r="X1795" i="2"/>
  <c r="X1766" i="2"/>
  <c r="Y1766" i="2"/>
  <c r="W2590" i="2"/>
  <c r="Q2590" i="2" s="1"/>
  <c r="W2497" i="2"/>
  <c r="Q2497" i="2" s="1"/>
  <c r="W2496" i="2"/>
  <c r="Q2496" i="2" s="1"/>
  <c r="W2495" i="2"/>
  <c r="Q2495" i="2" s="1"/>
  <c r="W2488" i="2"/>
  <c r="Q2488" i="2" s="1"/>
  <c r="W2403" i="2"/>
  <c r="Q2403" i="2" s="1"/>
  <c r="Y2402" i="2"/>
  <c r="W2379" i="2"/>
  <c r="Q2379" i="2" s="1"/>
  <c r="X2370" i="2"/>
  <c r="Y2370" i="2"/>
  <c r="W2226" i="2"/>
  <c r="Q2226" i="2" s="1"/>
  <c r="Y2226" i="2"/>
  <c r="X2131" i="2"/>
  <c r="Y2131" i="2"/>
  <c r="X2110" i="2"/>
  <c r="Y2094" i="2"/>
  <c r="X2056" i="2"/>
  <c r="Y1792" i="2"/>
  <c r="W2404" i="2"/>
  <c r="Q2404" i="2" s="1"/>
  <c r="X2388" i="2"/>
  <c r="W2380" i="2"/>
  <c r="Q2380" i="2" s="1"/>
  <c r="X2222" i="2"/>
  <c r="W2215" i="2"/>
  <c r="Q2215" i="2" s="1"/>
  <c r="X2150" i="2"/>
  <c r="Y2132" i="2"/>
  <c r="Y2101" i="2"/>
  <c r="Y2095" i="2"/>
  <c r="X1746" i="2"/>
  <c r="Y1746" i="2"/>
  <c r="W2405" i="2"/>
  <c r="Q2405" i="2" s="1"/>
  <c r="W2381" i="2"/>
  <c r="Q2381" i="2" s="1"/>
  <c r="Y2381" i="2"/>
  <c r="W2371" i="2"/>
  <c r="Q2371" i="2" s="1"/>
  <c r="W2137" i="2"/>
  <c r="Q2137" i="2" s="1"/>
  <c r="Y2112" i="2"/>
  <c r="X1765" i="2"/>
  <c r="Y1765" i="2"/>
  <c r="X1762" i="2"/>
  <c r="Y1762" i="2"/>
  <c r="Y2388" i="2"/>
  <c r="Y2222" i="2"/>
  <c r="X2132" i="2"/>
  <c r="X2101" i="2"/>
  <c r="X2095" i="2"/>
  <c r="X1789" i="2"/>
  <c r="Y1789" i="2"/>
  <c r="X1778" i="2"/>
  <c r="Y1778" i="2"/>
  <c r="W2138" i="2"/>
  <c r="Q2138" i="2" s="1"/>
  <c r="X2060" i="2"/>
  <c r="Y2060" i="2"/>
  <c r="W1798" i="2"/>
  <c r="Q1798" i="2" s="1"/>
  <c r="Y1798" i="2"/>
  <c r="Y1796" i="2"/>
  <c r="X1791" i="2"/>
  <c r="Y1791" i="2"/>
  <c r="W1862" i="2"/>
  <c r="Q1862" i="2" s="1"/>
  <c r="X1769" i="2"/>
  <c r="Y1769" i="2"/>
  <c r="X2383" i="2"/>
  <c r="X2683" i="2"/>
  <c r="W2681" i="2"/>
  <c r="Q2681" i="2" s="1"/>
  <c r="W2676" i="2"/>
  <c r="Q2676" i="2" s="1"/>
  <c r="W2675" i="2"/>
  <c r="Q2675" i="2" s="1"/>
  <c r="X2670" i="2"/>
  <c r="X2392" i="2"/>
  <c r="W2383" i="2"/>
  <c r="Q2383" i="2" s="1"/>
  <c r="W2082" i="2"/>
  <c r="Q2082" i="2" s="1"/>
  <c r="X2082" i="2"/>
  <c r="X2671" i="2"/>
  <c r="W2492" i="2"/>
  <c r="Q2492" i="2" s="1"/>
  <c r="X2492" i="2"/>
  <c r="X2421" i="2"/>
  <c r="X2061" i="2"/>
  <c r="W2061" i="2"/>
  <c r="Q2061" i="2" s="1"/>
  <c r="W2684" i="2"/>
  <c r="Q2684" i="2" s="1"/>
  <c r="X2678" i="2"/>
  <c r="W2393" i="2"/>
  <c r="Q2393" i="2" s="1"/>
  <c r="W2593" i="2"/>
  <c r="Q2593" i="2" s="1"/>
  <c r="W2419" i="2"/>
  <c r="Q2419" i="2" s="1"/>
  <c r="W2395" i="2"/>
  <c r="Q2395" i="2" s="1"/>
  <c r="X2086" i="2"/>
  <c r="W2086" i="2"/>
  <c r="Q2086" i="2" s="1"/>
  <c r="W2717" i="2"/>
  <c r="Q2717" i="2" s="1"/>
  <c r="X2716" i="2"/>
  <c r="X2596" i="2"/>
  <c r="X2493" i="2"/>
  <c r="W2493" i="2"/>
  <c r="Q2493" i="2" s="1"/>
  <c r="X2430" i="2"/>
  <c r="W2429" i="2"/>
  <c r="Q2429" i="2" s="1"/>
  <c r="W2396" i="2"/>
  <c r="Q2396" i="2" s="1"/>
  <c r="W2389" i="2"/>
  <c r="Q2389" i="2" s="1"/>
  <c r="X2389" i="2"/>
  <c r="W2387" i="2"/>
  <c r="Q2387" i="2" s="1"/>
  <c r="X2373" i="2"/>
  <c r="W2373" i="2"/>
  <c r="Q2373" i="2" s="1"/>
  <c r="W2106" i="2"/>
  <c r="Q2106" i="2" s="1"/>
  <c r="X2106" i="2"/>
  <c r="W2062" i="2"/>
  <c r="Q2062" i="2" s="1"/>
  <c r="X2062" i="2"/>
  <c r="X2677" i="2"/>
  <c r="W2384" i="2"/>
  <c r="Q2384" i="2" s="1"/>
  <c r="X2384" i="2"/>
  <c r="W2716" i="2"/>
  <c r="Q2716" i="2" s="1"/>
  <c r="X2708" i="2"/>
  <c r="X2589" i="2"/>
  <c r="X2494" i="2"/>
  <c r="X2434" i="2"/>
  <c r="X2414" i="2"/>
  <c r="X2374" i="2"/>
  <c r="W2708" i="2"/>
  <c r="Q2708" i="2" s="1"/>
  <c r="W2432" i="2"/>
  <c r="Q2432" i="2" s="1"/>
  <c r="W2412" i="2"/>
  <c r="Q2412" i="2" s="1"/>
  <c r="X2399" i="2"/>
  <c r="W1764" i="2"/>
  <c r="Q1764" i="2" s="1"/>
  <c r="X1764" i="2"/>
  <c r="W2715" i="2"/>
  <c r="Q2715" i="2" s="1"/>
  <c r="X2681" i="2"/>
  <c r="X2676" i="2"/>
  <c r="X2675" i="2"/>
  <c r="W2392" i="2"/>
  <c r="Q2392" i="2" s="1"/>
  <c r="W2391" i="2"/>
  <c r="Q2391" i="2" s="1"/>
  <c r="X2382" i="2"/>
  <c r="X2381" i="2"/>
  <c r="W2081" i="2"/>
  <c r="Q2081" i="2" s="1"/>
  <c r="X2497" i="2"/>
  <c r="X2404" i="2"/>
  <c r="W2376" i="2"/>
  <c r="Q2376" i="2" s="1"/>
  <c r="W2193" i="2"/>
  <c r="Q2193" i="2" s="1"/>
  <c r="X2193" i="2"/>
  <c r="W2102" i="2"/>
  <c r="Q2102" i="2" s="1"/>
  <c r="X1776" i="2"/>
  <c r="W2673" i="2"/>
  <c r="Q2673" i="2" s="1"/>
  <c r="W2622" i="2"/>
  <c r="Q2622" i="2" s="1"/>
  <c r="W2585" i="2"/>
  <c r="Q2585" i="2" s="1"/>
  <c r="X2438" i="2"/>
  <c r="W2437" i="2"/>
  <c r="Q2437" i="2" s="1"/>
  <c r="X2436" i="2"/>
  <c r="X2406" i="2"/>
  <c r="X2405" i="2"/>
  <c r="X2235" i="2"/>
  <c r="W2235" i="2"/>
  <c r="Q2235" i="2" s="1"/>
  <c r="W2109" i="2"/>
  <c r="Q2109" i="2" s="1"/>
  <c r="X2109" i="2"/>
  <c r="X1772" i="2"/>
  <c r="W2513" i="2"/>
  <c r="Q2513" i="2" s="1"/>
  <c r="W2439" i="2"/>
  <c r="Q2439" i="2" s="1"/>
  <c r="W2436" i="2"/>
  <c r="Q2436" i="2" s="1"/>
  <c r="W2416" i="2"/>
  <c r="Q2416" i="2" s="1"/>
  <c r="X2217" i="2"/>
  <c r="W2217" i="2"/>
  <c r="Q2217" i="2" s="1"/>
  <c r="X2140" i="2"/>
  <c r="W2140" i="2"/>
  <c r="Q2140" i="2" s="1"/>
  <c r="X2111" i="2"/>
  <c r="W2111" i="2"/>
  <c r="Q2111" i="2" s="1"/>
  <c r="W1959" i="2"/>
  <c r="Q1959" i="2" s="1"/>
  <c r="X1959" i="2"/>
  <c r="W1958" i="2"/>
  <c r="Q1958" i="2" s="1"/>
  <c r="W1818" i="2"/>
  <c r="Q1818" i="2" s="1"/>
  <c r="W2401" i="2"/>
  <c r="Q2401" i="2" s="1"/>
  <c r="W2225" i="2"/>
  <c r="Q2225" i="2" s="1"/>
  <c r="W2141" i="2"/>
  <c r="Q2141" i="2" s="1"/>
  <c r="X2141" i="2"/>
  <c r="X2057" i="2"/>
  <c r="X1784" i="2"/>
  <c r="W1752" i="2"/>
  <c r="Q1752" i="2" s="1"/>
  <c r="X1752" i="2"/>
  <c r="X2226" i="2"/>
  <c r="X2371" i="2"/>
  <c r="W2229" i="2"/>
  <c r="Q2229" i="2" s="1"/>
  <c r="X2378" i="2"/>
  <c r="X2377" i="2"/>
  <c r="W2136" i="2"/>
  <c r="Q2136" i="2" s="1"/>
  <c r="X2136" i="2"/>
  <c r="W2113" i="2"/>
  <c r="Q2113" i="2" s="1"/>
  <c r="X2107" i="2"/>
  <c r="X2103" i="2"/>
  <c r="X1956" i="2"/>
  <c r="X1792" i="2"/>
  <c r="X1780" i="2"/>
  <c r="X1788" i="2"/>
  <c r="X2130" i="2"/>
  <c r="W2098" i="2"/>
  <c r="Q2098" i="2" s="1"/>
  <c r="W2094" i="2"/>
  <c r="Q2094" i="2" s="1"/>
  <c r="W2065" i="2"/>
  <c r="Q2065" i="2" s="1"/>
  <c r="W2105" i="2"/>
  <c r="Q2105" i="2" s="1"/>
  <c r="X2142" i="2"/>
  <c r="W2058" i="2"/>
  <c r="Q2058" i="2" s="1"/>
  <c r="X1814" i="2"/>
  <c r="W2131" i="2"/>
  <c r="Q2131" i="2" s="1"/>
  <c r="W1853" i="2"/>
  <c r="Q1853" i="2" s="1"/>
  <c r="W1768" i="2"/>
  <c r="Q1768" i="2" s="1"/>
  <c r="W1767" i="2"/>
  <c r="Q1767" i="2" s="1"/>
  <c r="W1766" i="2"/>
  <c r="Q1766" i="2" s="1"/>
  <c r="W1765" i="2"/>
  <c r="Q1765" i="2" s="1"/>
  <c r="W2052" i="2"/>
  <c r="Q2052" i="2" s="1"/>
  <c r="W1819" i="2"/>
  <c r="Q1819" i="2" s="1"/>
  <c r="W1758" i="2"/>
  <c r="Q1758" i="2" s="1"/>
  <c r="W2096" i="2"/>
  <c r="Q2096" i="2" s="1"/>
  <c r="W2080" i="2"/>
  <c r="Q2080" i="2" s="1"/>
  <c r="W2056" i="2"/>
  <c r="Q2056" i="2" s="1"/>
  <c r="W1913" i="2"/>
  <c r="Q1913" i="2" s="1"/>
  <c r="W1829" i="2"/>
  <c r="Q1829" i="2" s="1"/>
  <c r="W2108" i="2"/>
  <c r="Q2108" i="2" s="1"/>
  <c r="W1956" i="2"/>
  <c r="Q1956" i="2" s="1"/>
  <c r="W1746" i="2"/>
  <c r="Q1746" i="2" s="1"/>
  <c r="W2064" i="2"/>
  <c r="Q2064" i="2" s="1"/>
  <c r="W2135" i="2"/>
  <c r="Q2135" i="2" s="1"/>
  <c r="W1778" i="2"/>
  <c r="Q1778" i="2" s="1"/>
  <c r="W1777" i="2"/>
  <c r="Q1777" i="2" s="1"/>
  <c r="W1776" i="2"/>
  <c r="Q1776" i="2" s="1"/>
  <c r="W2092" i="2"/>
  <c r="Q2092" i="2" s="1"/>
  <c r="W1745" i="2"/>
  <c r="Q1745" i="2" s="1"/>
  <c r="W2104" i="2"/>
  <c r="Q2104" i="2" s="1"/>
  <c r="W1820" i="2"/>
  <c r="Q1820" i="2" s="1"/>
  <c r="W2370" i="2"/>
  <c r="Q2370" i="2" s="1"/>
  <c r="W2100" i="2"/>
  <c r="Q2100" i="2" s="1"/>
  <c r="W2084" i="2"/>
  <c r="Q2084" i="2" s="1"/>
  <c r="W2060" i="2"/>
  <c r="Q2060" i="2" s="1"/>
  <c r="W1866" i="2"/>
  <c r="Q1866" i="2" s="1"/>
  <c r="W1864" i="2"/>
  <c r="Q1864" i="2" s="1"/>
  <c r="W1863" i="2"/>
  <c r="Q1863" i="2" s="1"/>
  <c r="W1806" i="2"/>
  <c r="Q1806" i="2" s="1"/>
  <c r="W1800" i="2"/>
  <c r="Q1800" i="2" s="1"/>
  <c r="W1799" i="2"/>
  <c r="Q1799" i="2" s="1"/>
  <c r="W1775" i="2"/>
  <c r="Q1775" i="2" s="1"/>
  <c r="W2139" i="2"/>
  <c r="Q2139" i="2" s="1"/>
  <c r="W2216" i="2"/>
  <c r="Q2216" i="2" s="1"/>
  <c r="W2706" i="2"/>
  <c r="Q2706" i="2" s="1"/>
  <c r="W2682" i="2"/>
  <c r="Q2682" i="2" s="1"/>
  <c r="W2678" i="2"/>
  <c r="Q2678" i="2" s="1"/>
  <c r="W2674" i="2"/>
  <c r="Q2674" i="2" s="1"/>
  <c r="W2670" i="2"/>
  <c r="Q2670" i="2" s="1"/>
  <c r="W2596" i="2"/>
  <c r="Q2596" i="2" s="1"/>
  <c r="W2588" i="2"/>
  <c r="Q2588" i="2" s="1"/>
  <c r="W2510" i="2"/>
  <c r="Q2510" i="2" s="1"/>
  <c r="W2498" i="2"/>
  <c r="Q2498" i="2" s="1"/>
  <c r="W2494" i="2"/>
  <c r="Q2494" i="2" s="1"/>
  <c r="W2490" i="2"/>
  <c r="Q2490" i="2" s="1"/>
  <c r="W2438" i="2"/>
  <c r="Q2438" i="2" s="1"/>
  <c r="W2434" i="2"/>
  <c r="Q2434" i="2" s="1"/>
  <c r="W2430" i="2"/>
  <c r="Q2430" i="2" s="1"/>
  <c r="W2414" i="2"/>
  <c r="Q2414" i="2" s="1"/>
  <c r="W2410" i="2"/>
  <c r="Q2410" i="2" s="1"/>
  <c r="W2406" i="2"/>
  <c r="Q2406" i="2" s="1"/>
  <c r="W2402" i="2"/>
  <c r="Q2402" i="2" s="1"/>
  <c r="W2398" i="2"/>
  <c r="Q2398" i="2" s="1"/>
  <c r="W2394" i="2"/>
  <c r="Q2394" i="2" s="1"/>
  <c r="W2390" i="2"/>
  <c r="Q2390" i="2" s="1"/>
  <c r="W2386" i="2"/>
  <c r="Q2386" i="2" s="1"/>
  <c r="W2382" i="2"/>
  <c r="Q2382" i="2" s="1"/>
  <c r="W2378" i="2"/>
  <c r="Q2378" i="2" s="1"/>
  <c r="W2374" i="2"/>
  <c r="Q2374" i="2" s="1"/>
  <c r="W2112" i="2"/>
  <c r="Q2112" i="2" s="1"/>
  <c r="W1962" i="2"/>
  <c r="Q1962" i="2" s="1"/>
  <c r="W1961" i="2"/>
  <c r="Q1961" i="2" s="1"/>
  <c r="W1797" i="2"/>
  <c r="Q1797" i="2" s="1"/>
  <c r="W1796" i="2"/>
  <c r="Q1796" i="2" s="1"/>
  <c r="W1789" i="2"/>
  <c r="Q1789" i="2" s="1"/>
  <c r="W1788" i="2"/>
  <c r="Q1788" i="2" s="1"/>
  <c r="W1774" i="2"/>
  <c r="Q1774" i="2" s="1"/>
  <c r="W1773" i="2"/>
  <c r="Q1773" i="2" s="1"/>
  <c r="W1772" i="2"/>
  <c r="Q1772" i="2" s="1"/>
  <c r="W1763" i="2"/>
  <c r="Q1763" i="2" s="1"/>
  <c r="W1891" i="2"/>
  <c r="Q1891" i="2" s="1"/>
  <c r="W1816" i="2"/>
  <c r="Q1816" i="2" s="1"/>
  <c r="W1815" i="2"/>
  <c r="Q1815" i="2" s="1"/>
  <c r="W1795" i="2"/>
  <c r="Q1795" i="2" s="1"/>
  <c r="W1787" i="2"/>
  <c r="Q1787" i="2" s="1"/>
  <c r="W1762" i="2"/>
  <c r="Q1762" i="2" s="1"/>
  <c r="W1889" i="2"/>
  <c r="Q1889" i="2" s="1"/>
  <c r="W1813" i="2"/>
  <c r="Q1813" i="2" s="1"/>
  <c r="W1786" i="2"/>
  <c r="Q1786" i="2" s="1"/>
  <c r="W1785" i="2"/>
  <c r="Q1785" i="2" s="1"/>
  <c r="W1784" i="2"/>
  <c r="Q1784" i="2" s="1"/>
  <c r="W1751" i="2"/>
  <c r="Q1751" i="2" s="1"/>
  <c r="W1872" i="2"/>
  <c r="Q1872" i="2" s="1"/>
  <c r="W1871" i="2"/>
  <c r="Q1871" i="2" s="1"/>
  <c r="W1849" i="2"/>
  <c r="Q1849" i="2" s="1"/>
  <c r="W1812" i="2"/>
  <c r="Q1812" i="2" s="1"/>
  <c r="W1783" i="2"/>
  <c r="Q1783" i="2" s="1"/>
  <c r="W1750" i="2"/>
  <c r="Q1750" i="2" s="1"/>
  <c r="W1749" i="2"/>
  <c r="Q1749" i="2" s="1"/>
  <c r="W1885" i="2"/>
  <c r="Q1885" i="2" s="1"/>
  <c r="W1869" i="2"/>
  <c r="Q1869" i="2" s="1"/>
  <c r="W1793" i="2"/>
  <c r="Q1793" i="2" s="1"/>
  <c r="W1792" i="2"/>
  <c r="Q1792" i="2" s="1"/>
  <c r="W1782" i="2"/>
  <c r="Q1782" i="2" s="1"/>
  <c r="W1781" i="2"/>
  <c r="Q1781" i="2" s="1"/>
  <c r="W1780" i="2"/>
  <c r="Q1780" i="2" s="1"/>
  <c r="W1909" i="2"/>
  <c r="Q1909" i="2" s="1"/>
  <c r="W1868" i="2"/>
  <c r="Q1868" i="2" s="1"/>
  <c r="W1791" i="2"/>
  <c r="Q1791" i="2" s="1"/>
  <c r="W1779" i="2"/>
  <c r="Q1779" i="2" s="1"/>
  <c r="W1769" i="2"/>
  <c r="Q1769" i="2" s="1"/>
  <c r="Y1744" i="2"/>
  <c r="X1744" i="2"/>
  <c r="Y2718" i="2"/>
  <c r="S2718" i="2" s="1"/>
  <c r="W1744" i="2"/>
  <c r="Q1744" i="2" s="1"/>
  <c r="W2718" i="2"/>
  <c r="Q2718" i="2" s="1"/>
  <c r="X2718" i="2"/>
  <c r="S2377" i="2" l="1"/>
  <c r="U2377" i="2"/>
  <c r="T2672" i="2"/>
  <c r="U1863" i="2"/>
  <c r="U2417" i="2"/>
  <c r="S2677" i="2"/>
  <c r="U2677" i="2"/>
  <c r="T1750" i="2"/>
  <c r="S1773" i="2"/>
  <c r="U1773" i="2"/>
  <c r="S2150" i="2"/>
  <c r="U2150" i="2"/>
  <c r="S1872" i="2"/>
  <c r="U1872" i="2"/>
  <c r="S1799" i="2"/>
  <c r="U1799" i="2"/>
  <c r="S2397" i="2"/>
  <c r="U2397" i="2"/>
  <c r="S1785" i="2"/>
  <c r="U1785" i="2"/>
  <c r="U2590" i="2"/>
  <c r="S1748" i="2"/>
  <c r="U1748" i="2"/>
  <c r="S1798" i="2"/>
  <c r="U1798" i="2"/>
  <c r="S2717" i="2"/>
  <c r="U2717" i="2"/>
  <c r="R1767" i="2"/>
  <c r="T1767" i="2"/>
  <c r="S1749" i="2"/>
  <c r="U1749" i="2"/>
  <c r="R2431" i="2"/>
  <c r="T2431" i="2"/>
  <c r="S2381" i="2"/>
  <c r="U2381" i="2"/>
  <c r="S2395" i="2"/>
  <c r="U2395" i="2"/>
  <c r="S1789" i="2"/>
  <c r="U1789" i="2"/>
  <c r="S2132" i="2"/>
  <c r="U2132" i="2"/>
  <c r="S2496" i="2"/>
  <c r="U2496" i="2"/>
  <c r="S2436" i="2"/>
  <c r="U2436" i="2"/>
  <c r="S2375" i="2"/>
  <c r="U2375" i="2"/>
  <c r="S1819" i="2"/>
  <c r="U1819" i="2"/>
  <c r="S2229" i="2"/>
  <c r="U2229" i="2"/>
  <c r="S1958" i="2"/>
  <c r="U1958" i="2"/>
  <c r="S2380" i="2"/>
  <c r="U2380" i="2"/>
  <c r="S2513" i="2"/>
  <c r="U2513" i="2"/>
  <c r="S1868" i="2"/>
  <c r="U1868" i="2"/>
  <c r="S1813" i="2"/>
  <c r="U1813" i="2"/>
  <c r="S1891" i="2"/>
  <c r="U1891" i="2"/>
  <c r="S2104" i="2"/>
  <c r="U2104" i="2"/>
  <c r="S2052" i="2"/>
  <c r="U2052" i="2"/>
  <c r="S2376" i="2"/>
  <c r="U2376" i="2"/>
  <c r="U1806" i="2"/>
  <c r="S1806" i="2"/>
  <c r="R1777" i="2"/>
  <c r="T1777" i="2"/>
  <c r="R2417" i="2"/>
  <c r="T2417" i="2"/>
  <c r="U2083" i="2"/>
  <c r="S2083" i="2"/>
  <c r="S1818" i="2"/>
  <c r="U1818" i="2"/>
  <c r="S2112" i="2"/>
  <c r="U2112" i="2"/>
  <c r="S2393" i="2"/>
  <c r="U2393" i="2"/>
  <c r="S2092" i="2"/>
  <c r="U2092" i="2"/>
  <c r="S1769" i="2"/>
  <c r="U1769" i="2"/>
  <c r="S2388" i="2"/>
  <c r="U2388" i="2"/>
  <c r="S2131" i="2"/>
  <c r="U2131" i="2"/>
  <c r="S1795" i="2"/>
  <c r="U1795" i="2"/>
  <c r="S2372" i="2"/>
  <c r="U2372" i="2"/>
  <c r="S1829" i="2"/>
  <c r="U1829" i="2"/>
  <c r="S2588" i="2"/>
  <c r="U2588" i="2"/>
  <c r="S2410" i="2"/>
  <c r="U2410" i="2"/>
  <c r="S2139" i="2"/>
  <c r="U2139" i="2"/>
  <c r="S2435" i="2"/>
  <c r="U2435" i="2"/>
  <c r="S1775" i="2"/>
  <c r="U1775" i="2"/>
  <c r="S1815" i="2"/>
  <c r="U1815" i="2"/>
  <c r="S2130" i="2"/>
  <c r="U2130" i="2"/>
  <c r="S1745" i="2"/>
  <c r="U1745" i="2"/>
  <c r="S2100" i="2"/>
  <c r="U2100" i="2"/>
  <c r="R1806" i="2"/>
  <c r="T1806" i="2"/>
  <c r="R2084" i="2"/>
  <c r="T2084" i="2"/>
  <c r="T1962" i="2"/>
  <c r="R1962" i="2"/>
  <c r="S1768" i="2"/>
  <c r="U1768" i="2"/>
  <c r="R2098" i="2"/>
  <c r="T2098" i="2"/>
  <c r="S2674" i="2"/>
  <c r="U2674" i="2"/>
  <c r="S2622" i="2"/>
  <c r="U2622" i="2"/>
  <c r="S2587" i="2"/>
  <c r="U2587" i="2"/>
  <c r="S2408" i="2"/>
  <c r="U2408" i="2"/>
  <c r="S1793" i="2"/>
  <c r="U1793" i="2"/>
  <c r="S2108" i="2"/>
  <c r="U2108" i="2"/>
  <c r="S2411" i="2"/>
  <c r="U2411" i="2"/>
  <c r="S1800" i="2"/>
  <c r="U1800" i="2"/>
  <c r="S1961" i="2"/>
  <c r="U1961" i="2"/>
  <c r="S1746" i="2"/>
  <c r="U1746" i="2"/>
  <c r="S2226" i="2"/>
  <c r="U2226" i="2"/>
  <c r="S2059" i="2"/>
  <c r="U2059" i="2"/>
  <c r="S2716" i="2"/>
  <c r="U2716" i="2"/>
  <c r="S2593" i="2"/>
  <c r="U2593" i="2"/>
  <c r="S2585" i="2"/>
  <c r="U2585" i="2"/>
  <c r="S2510" i="2"/>
  <c r="U2510" i="2"/>
  <c r="S2096" i="2"/>
  <c r="U2096" i="2"/>
  <c r="S2400" i="2"/>
  <c r="U2400" i="2"/>
  <c r="S2684" i="2"/>
  <c r="U2684" i="2"/>
  <c r="S2419" i="2"/>
  <c r="U2419" i="2"/>
  <c r="S2415" i="2"/>
  <c r="U2415" i="2"/>
  <c r="S1782" i="2"/>
  <c r="U1782" i="2"/>
  <c r="S2396" i="2"/>
  <c r="U2396" i="2"/>
  <c r="S2416" i="2"/>
  <c r="U2416" i="2"/>
  <c r="S1885" i="2"/>
  <c r="U1885" i="2"/>
  <c r="S2084" i="2"/>
  <c r="U2084" i="2"/>
  <c r="U2488" i="2"/>
  <c r="S2488" i="2"/>
  <c r="S1962" i="2"/>
  <c r="U1962" i="2"/>
  <c r="R2433" i="2"/>
  <c r="T2433" i="2"/>
  <c r="S2430" i="2"/>
  <c r="U2430" i="2"/>
  <c r="S2098" i="2"/>
  <c r="U2098" i="2"/>
  <c r="R2408" i="2"/>
  <c r="T2408" i="2"/>
  <c r="S2095" i="2"/>
  <c r="U2095" i="2"/>
  <c r="S1766" i="2"/>
  <c r="U1766" i="2"/>
  <c r="S2382" i="2"/>
  <c r="U2382" i="2"/>
  <c r="S2057" i="2"/>
  <c r="U2057" i="2"/>
  <c r="S1814" i="2"/>
  <c r="U1814" i="2"/>
  <c r="S1816" i="2"/>
  <c r="U1816" i="2"/>
  <c r="S2671" i="2"/>
  <c r="U2671" i="2"/>
  <c r="S2676" i="2"/>
  <c r="U2676" i="2"/>
  <c r="S2495" i="2"/>
  <c r="U2495" i="2"/>
  <c r="S1751" i="2"/>
  <c r="U1751" i="2"/>
  <c r="S2102" i="2"/>
  <c r="U2102" i="2"/>
  <c r="R1749" i="2"/>
  <c r="T1749" i="2"/>
  <c r="S1791" i="2"/>
  <c r="U1791" i="2"/>
  <c r="S2060" i="2"/>
  <c r="U2060" i="2"/>
  <c r="S1762" i="2"/>
  <c r="U1762" i="2"/>
  <c r="S2402" i="2"/>
  <c r="U2402" i="2"/>
  <c r="S1869" i="2"/>
  <c r="U1869" i="2"/>
  <c r="S2673" i="2"/>
  <c r="U2673" i="2"/>
  <c r="S2399" i="2"/>
  <c r="U2399" i="2"/>
  <c r="S2134" i="2"/>
  <c r="U2134" i="2"/>
  <c r="S1853" i="2"/>
  <c r="U1853" i="2"/>
  <c r="S2081" i="2"/>
  <c r="U2081" i="2"/>
  <c r="S1849" i="2"/>
  <c r="U1849" i="2"/>
  <c r="S2672" i="2"/>
  <c r="U2672" i="2"/>
  <c r="S2085" i="2"/>
  <c r="U2085" i="2"/>
  <c r="T1961" i="2"/>
  <c r="U2063" i="2"/>
  <c r="S2063" i="2"/>
  <c r="S2431" i="2"/>
  <c r="U2431" i="2"/>
  <c r="U1820" i="2"/>
  <c r="S1820" i="2"/>
  <c r="S1763" i="2"/>
  <c r="U1763" i="2"/>
  <c r="S1913" i="2"/>
  <c r="U1913" i="2"/>
  <c r="S2498" i="2"/>
  <c r="U2498" i="2"/>
  <c r="S2101" i="2"/>
  <c r="U2101" i="2"/>
  <c r="S2370" i="2"/>
  <c r="U2370" i="2"/>
  <c r="S2409" i="2"/>
  <c r="U2409" i="2"/>
  <c r="S1777" i="2"/>
  <c r="U1777" i="2"/>
  <c r="S1778" i="2"/>
  <c r="U1778" i="2"/>
  <c r="S2222" i="2"/>
  <c r="U2222" i="2"/>
  <c r="S1792" i="2"/>
  <c r="U1792" i="2"/>
  <c r="S2094" i="2"/>
  <c r="U2094" i="2"/>
  <c r="S2093" i="2"/>
  <c r="U2093" i="2"/>
  <c r="S2386" i="2"/>
  <c r="U2386" i="2"/>
  <c r="S2597" i="2"/>
  <c r="U2597" i="2"/>
  <c r="S1779" i="2"/>
  <c r="U1779" i="2"/>
  <c r="S2133" i="2"/>
  <c r="U2133" i="2"/>
  <c r="S1812" i="2"/>
  <c r="U1812" i="2"/>
  <c r="S2215" i="2"/>
  <c r="U2215" i="2"/>
  <c r="S2065" i="2"/>
  <c r="U2065" i="2"/>
  <c r="S2218" i="2"/>
  <c r="U2218" i="2"/>
  <c r="S1750" i="2"/>
  <c r="U1750" i="2"/>
  <c r="S2433" i="2"/>
  <c r="U2433" i="2"/>
  <c r="S2216" i="2"/>
  <c r="U2216" i="2"/>
  <c r="S2107" i="2"/>
  <c r="U2107" i="2"/>
  <c r="R1866" i="2"/>
  <c r="T1866" i="2"/>
  <c r="R2432" i="2"/>
  <c r="T2432" i="2"/>
  <c r="S2105" i="2"/>
  <c r="U2105" i="2"/>
  <c r="S1796" i="2"/>
  <c r="U1796" i="2"/>
  <c r="S1765" i="2"/>
  <c r="U1765" i="2"/>
  <c r="S2401" i="2"/>
  <c r="U2401" i="2"/>
  <c r="S2490" i="2"/>
  <c r="U2490" i="2"/>
  <c r="S2438" i="2"/>
  <c r="U2438" i="2"/>
  <c r="S2437" i="2"/>
  <c r="U2437" i="2"/>
  <c r="S1758" i="2"/>
  <c r="U1758" i="2"/>
  <c r="S2439" i="2"/>
  <c r="U2439" i="2"/>
  <c r="S2708" i="2"/>
  <c r="U2708" i="2"/>
  <c r="S1787" i="2"/>
  <c r="U1787" i="2"/>
  <c r="S1870" i="2"/>
  <c r="U1870" i="2"/>
  <c r="S2135" i="2"/>
  <c r="U2135" i="2"/>
  <c r="S2097" i="2"/>
  <c r="U2097" i="2"/>
  <c r="S1797" i="2"/>
  <c r="U1797" i="2"/>
  <c r="S1864" i="2"/>
  <c r="U1864" i="2"/>
  <c r="S2099" i="2"/>
  <c r="U2099" i="2"/>
  <c r="S2497" i="2"/>
  <c r="U2497" i="2"/>
  <c r="S2670" i="2"/>
  <c r="U2670" i="2"/>
  <c r="R2413" i="2"/>
  <c r="T2413" i="2"/>
  <c r="R2216" i="2"/>
  <c r="T2216" i="2"/>
  <c r="S1767" i="2"/>
  <c r="U1767" i="2"/>
  <c r="S1866" i="2"/>
  <c r="U1866" i="2"/>
  <c r="R2136" i="2"/>
  <c r="T2136" i="2"/>
  <c r="R1766" i="2"/>
  <c r="T1766" i="2"/>
  <c r="R2378" i="2"/>
  <c r="T2378" i="2"/>
  <c r="R2226" i="2"/>
  <c r="T2226" i="2"/>
  <c r="R2140" i="2"/>
  <c r="T2140" i="2"/>
  <c r="R2676" i="2"/>
  <c r="T2676" i="2"/>
  <c r="R2374" i="2"/>
  <c r="T2374" i="2"/>
  <c r="R2384" i="2"/>
  <c r="T2384" i="2"/>
  <c r="R2106" i="2"/>
  <c r="T2106" i="2"/>
  <c r="R2671" i="2"/>
  <c r="T2671" i="2"/>
  <c r="R2670" i="2"/>
  <c r="T2670" i="2"/>
  <c r="R2101" i="2"/>
  <c r="T2101" i="2"/>
  <c r="R1765" i="2"/>
  <c r="T1765" i="2"/>
  <c r="R2222" i="2"/>
  <c r="T2222" i="2"/>
  <c r="R2401" i="2"/>
  <c r="T2401" i="2"/>
  <c r="R2490" i="2"/>
  <c r="T2490" i="2"/>
  <c r="R2133" i="2"/>
  <c r="T2133" i="2"/>
  <c r="R1758" i="2"/>
  <c r="T1758" i="2"/>
  <c r="R2439" i="2"/>
  <c r="T2439" i="2"/>
  <c r="R1787" i="2"/>
  <c r="T1787" i="2"/>
  <c r="R1797" i="2"/>
  <c r="T1797" i="2"/>
  <c r="R2099" i="2"/>
  <c r="T2099" i="2"/>
  <c r="R2102" i="2"/>
  <c r="T2102" i="2"/>
  <c r="R2406" i="2"/>
  <c r="T2406" i="2"/>
  <c r="R1959" i="2"/>
  <c r="T1959" i="2"/>
  <c r="R2382" i="2"/>
  <c r="T2382" i="2"/>
  <c r="R1816" i="2"/>
  <c r="T1816" i="2"/>
  <c r="R1796" i="2"/>
  <c r="T1796" i="2"/>
  <c r="R1748" i="2"/>
  <c r="T1748" i="2"/>
  <c r="R1751" i="2"/>
  <c r="T1751" i="2"/>
  <c r="R2411" i="2"/>
  <c r="T2411" i="2"/>
  <c r="R1814" i="2"/>
  <c r="T1814" i="2"/>
  <c r="R2130" i="2"/>
  <c r="T2130" i="2"/>
  <c r="R2103" i="2"/>
  <c r="T2103" i="2"/>
  <c r="R2141" i="2"/>
  <c r="T2141" i="2"/>
  <c r="R2217" i="2"/>
  <c r="T2217" i="2"/>
  <c r="R1772" i="2"/>
  <c r="T1772" i="2"/>
  <c r="R2436" i="2"/>
  <c r="T2436" i="2"/>
  <c r="R2497" i="2"/>
  <c r="T2497" i="2"/>
  <c r="R2677" i="2"/>
  <c r="T2677" i="2"/>
  <c r="R2389" i="2"/>
  <c r="T2389" i="2"/>
  <c r="R2493" i="2"/>
  <c r="T2493" i="2"/>
  <c r="R2383" i="2"/>
  <c r="T2383" i="2"/>
  <c r="R1789" i="2"/>
  <c r="T1789" i="2"/>
  <c r="R2150" i="2"/>
  <c r="T2150" i="2"/>
  <c r="R2388" i="2"/>
  <c r="T2388" i="2"/>
  <c r="R2375" i="2"/>
  <c r="T2375" i="2"/>
  <c r="R1819" i="2"/>
  <c r="T1819" i="2"/>
  <c r="R2096" i="2"/>
  <c r="T2096" i="2"/>
  <c r="R2229" i="2"/>
  <c r="T2229" i="2"/>
  <c r="R2063" i="2"/>
  <c r="T2063" i="2"/>
  <c r="R2590" i="2"/>
  <c r="T2590" i="2"/>
  <c r="R2387" i="2"/>
  <c r="T2387" i="2"/>
  <c r="R2513" i="2"/>
  <c r="T2513" i="2"/>
  <c r="R1891" i="2"/>
  <c r="T1891" i="2"/>
  <c r="R2398" i="2"/>
  <c r="T2398" i="2"/>
  <c r="R1776" i="2"/>
  <c r="T1776" i="2"/>
  <c r="R2421" i="2"/>
  <c r="T2421" i="2"/>
  <c r="R2706" i="2"/>
  <c r="T2706" i="2"/>
  <c r="R2376" i="2"/>
  <c r="T2376" i="2"/>
  <c r="R2716" i="2"/>
  <c r="T2716" i="2"/>
  <c r="R2492" i="2"/>
  <c r="T2492" i="2"/>
  <c r="R1793" i="2"/>
  <c r="T1793" i="2"/>
  <c r="T2137" i="2"/>
  <c r="R2137" i="2"/>
  <c r="R1780" i="2"/>
  <c r="T1780" i="2"/>
  <c r="R2434" i="2"/>
  <c r="T2434" i="2"/>
  <c r="R2708" i="2"/>
  <c r="T2708" i="2"/>
  <c r="R1769" i="2"/>
  <c r="T1769" i="2"/>
  <c r="R2131" i="2"/>
  <c r="T2131" i="2"/>
  <c r="R1829" i="2"/>
  <c r="T1829" i="2"/>
  <c r="R2191" i="2"/>
  <c r="T2191" i="2"/>
  <c r="R2429" i="2"/>
  <c r="T2429" i="2"/>
  <c r="R2139" i="2"/>
  <c r="T2139" i="2"/>
  <c r="R2435" i="2"/>
  <c r="T2435" i="2"/>
  <c r="R1775" i="2"/>
  <c r="T1775" i="2"/>
  <c r="R2054" i="2"/>
  <c r="T2054" i="2"/>
  <c r="T2495" i="2"/>
  <c r="R2495" i="2"/>
  <c r="R1815" i="2"/>
  <c r="T1815" i="2"/>
  <c r="R2394" i="2"/>
  <c r="T2394" i="2"/>
  <c r="R2100" i="2"/>
  <c r="T2100" i="2"/>
  <c r="R2717" i="2"/>
  <c r="T2717" i="2"/>
  <c r="R2371" i="2"/>
  <c r="T2371" i="2"/>
  <c r="R2430" i="2"/>
  <c r="T2430" i="2"/>
  <c r="R2061" i="2"/>
  <c r="T2061" i="2"/>
  <c r="R1868" i="2"/>
  <c r="T1868" i="2"/>
  <c r="R2399" i="2"/>
  <c r="T2399" i="2"/>
  <c r="R2414" i="2"/>
  <c r="T2414" i="2"/>
  <c r="R2589" i="2"/>
  <c r="T2589" i="2"/>
  <c r="R2370" i="2"/>
  <c r="T2370" i="2"/>
  <c r="R2622" i="2"/>
  <c r="T2622" i="2"/>
  <c r="R2393" i="2"/>
  <c r="T2393" i="2"/>
  <c r="R2092" i="2"/>
  <c r="T2092" i="2"/>
  <c r="R2407" i="2"/>
  <c r="T2407" i="2"/>
  <c r="R1800" i="2"/>
  <c r="T1800" i="2"/>
  <c r="R2107" i="2"/>
  <c r="T2107" i="2"/>
  <c r="R1784" i="2"/>
  <c r="T1784" i="2"/>
  <c r="R2111" i="2"/>
  <c r="T2111" i="2"/>
  <c r="R2109" i="2"/>
  <c r="T2109" i="2"/>
  <c r="R2235" i="2"/>
  <c r="T2235" i="2"/>
  <c r="R2438" i="2"/>
  <c r="T2438" i="2"/>
  <c r="R2062" i="2"/>
  <c r="T2062" i="2"/>
  <c r="R2086" i="2"/>
  <c r="T2086" i="2"/>
  <c r="R2082" i="2"/>
  <c r="T2082" i="2"/>
  <c r="R1746" i="2"/>
  <c r="T1746" i="2"/>
  <c r="R2056" i="2"/>
  <c r="T2056" i="2"/>
  <c r="R2059" i="2"/>
  <c r="T2059" i="2"/>
  <c r="R2093" i="2"/>
  <c r="T2093" i="2"/>
  <c r="R2593" i="2"/>
  <c r="T2593" i="2"/>
  <c r="R2587" i="2"/>
  <c r="T2587" i="2"/>
  <c r="R2390" i="2"/>
  <c r="T2390" i="2"/>
  <c r="R2510" i="2"/>
  <c r="T2510" i="2"/>
  <c r="R2684" i="2"/>
  <c r="T2684" i="2"/>
  <c r="R2498" i="2"/>
  <c r="T2498" i="2"/>
  <c r="R2496" i="2"/>
  <c r="T2496" i="2"/>
  <c r="R1782" i="2"/>
  <c r="T1782" i="2"/>
  <c r="R2396" i="2"/>
  <c r="T2396" i="2"/>
  <c r="R1956" i="2"/>
  <c r="T1956" i="2"/>
  <c r="R2596" i="2"/>
  <c r="T2596" i="2"/>
  <c r="R1788" i="2"/>
  <c r="T1788" i="2"/>
  <c r="R2392" i="2"/>
  <c r="T2392" i="2"/>
  <c r="R2132" i="2"/>
  <c r="T2132" i="2"/>
  <c r="R1795" i="2"/>
  <c r="T1795" i="2"/>
  <c r="R1792" i="2"/>
  <c r="T1792" i="2"/>
  <c r="R2377" i="2"/>
  <c r="T2377" i="2"/>
  <c r="R2404" i="2"/>
  <c r="T2404" i="2"/>
  <c r="R2494" i="2"/>
  <c r="T2494" i="2"/>
  <c r="R2683" i="2"/>
  <c r="T2683" i="2"/>
  <c r="R1791" i="2"/>
  <c r="T1791" i="2"/>
  <c r="R2060" i="2"/>
  <c r="T2060" i="2"/>
  <c r="R2095" i="2"/>
  <c r="T2095" i="2"/>
  <c r="R1762" i="2"/>
  <c r="T1762" i="2"/>
  <c r="R2114" i="2"/>
  <c r="T2114" i="2"/>
  <c r="R1869" i="2"/>
  <c r="T1869" i="2"/>
  <c r="R2410" i="2"/>
  <c r="T2410" i="2"/>
  <c r="R2597" i="2"/>
  <c r="T2597" i="2"/>
  <c r="R2682" i="2"/>
  <c r="T2682" i="2"/>
  <c r="R2134" i="2"/>
  <c r="T2134" i="2"/>
  <c r="R1853" i="2"/>
  <c r="T1853" i="2"/>
  <c r="R2218" i="2"/>
  <c r="T2218" i="2"/>
  <c r="R1864" i="2"/>
  <c r="T1864" i="2"/>
  <c r="R2588" i="2"/>
  <c r="T2588" i="2"/>
  <c r="R2113" i="2"/>
  <c r="T2113" i="2"/>
  <c r="R2681" i="2"/>
  <c r="T2681" i="2"/>
  <c r="R2083" i="2"/>
  <c r="T2083" i="2"/>
  <c r="R1752" i="2"/>
  <c r="T1752" i="2"/>
  <c r="R2142" i="2"/>
  <c r="T2142" i="2"/>
  <c r="R2057" i="2"/>
  <c r="T2057" i="2"/>
  <c r="R2405" i="2"/>
  <c r="T2405" i="2"/>
  <c r="R2193" i="2"/>
  <c r="T2193" i="2"/>
  <c r="R2381" i="2"/>
  <c r="T2381" i="2"/>
  <c r="R2675" i="2"/>
  <c r="T2675" i="2"/>
  <c r="R1764" i="2"/>
  <c r="T1764" i="2"/>
  <c r="R2373" i="2"/>
  <c r="T2373" i="2"/>
  <c r="R2678" i="2"/>
  <c r="T2678" i="2"/>
  <c r="R1778" i="2"/>
  <c r="T1778" i="2"/>
  <c r="R2110" i="2"/>
  <c r="T2110" i="2"/>
  <c r="R2674" i="2"/>
  <c r="T2674" i="2"/>
  <c r="R2673" i="2"/>
  <c r="T2673" i="2"/>
  <c r="R2386" i="2"/>
  <c r="T2386" i="2"/>
  <c r="R1779" i="2"/>
  <c r="T1779" i="2"/>
  <c r="R1812" i="2"/>
  <c r="T1812" i="2"/>
  <c r="R2215" i="2"/>
  <c r="T2215" i="2"/>
  <c r="S1744" i="2"/>
  <c r="U1744" i="2"/>
  <c r="R1744" i="2"/>
  <c r="T1744" i="2"/>
  <c r="U2718" i="2"/>
  <c r="R2718" i="2"/>
  <c r="T2718" i="2"/>
  <c r="K55" i="38"/>
  <c r="K63" i="38" l="1"/>
  <c r="K62" i="38"/>
  <c r="K61" i="38"/>
  <c r="K60" i="38"/>
  <c r="K59" i="38"/>
  <c r="K58" i="38"/>
  <c r="K57" i="38"/>
  <c r="K56" i="38"/>
  <c r="K54" i="38"/>
  <c r="K53" i="38"/>
  <c r="E14" i="40"/>
  <c r="E15" i="40"/>
  <c r="E16" i="40"/>
  <c r="E18" i="40"/>
  <c r="E19" i="40"/>
  <c r="E68" i="40"/>
  <c r="E69" i="40"/>
  <c r="E70" i="40"/>
  <c r="E71" i="40"/>
  <c r="E72" i="40"/>
  <c r="E73" i="40"/>
  <c r="E74" i="40"/>
  <c r="E75" i="40"/>
  <c r="E76" i="40"/>
  <c r="E13" i="40"/>
  <c r="B5" i="40"/>
  <c r="B6" i="40"/>
  <c r="B7" i="40"/>
  <c r="B8" i="40"/>
  <c r="B3" i="40"/>
  <c r="A4" i="40"/>
  <c r="A5" i="40"/>
  <c r="A6" i="40"/>
  <c r="A7" i="40"/>
  <c r="A8" i="40"/>
  <c r="A3" i="40"/>
  <c r="L76" i="40" l="1"/>
  <c r="K76" i="40"/>
  <c r="J76" i="40"/>
  <c r="I76" i="40"/>
  <c r="F76" i="40"/>
  <c r="L75" i="40"/>
  <c r="K75" i="40"/>
  <c r="J75" i="40"/>
  <c r="I75" i="40"/>
  <c r="F75" i="40"/>
  <c r="L74" i="40"/>
  <c r="K74" i="40"/>
  <c r="J74" i="40"/>
  <c r="I74" i="40"/>
  <c r="F74" i="40"/>
  <c r="L73" i="40"/>
  <c r="K73" i="40"/>
  <c r="J73" i="40"/>
  <c r="I73" i="40"/>
  <c r="F73" i="40"/>
  <c r="L72" i="40"/>
  <c r="K72" i="40"/>
  <c r="J72" i="40"/>
  <c r="I72" i="40"/>
  <c r="F72" i="40"/>
  <c r="L71" i="40"/>
  <c r="K71" i="40"/>
  <c r="J71" i="40"/>
  <c r="I71" i="40"/>
  <c r="F71" i="40"/>
  <c r="L70" i="40"/>
  <c r="K70" i="40"/>
  <c r="J70" i="40"/>
  <c r="I70" i="40"/>
  <c r="F70" i="40"/>
  <c r="L69" i="40"/>
  <c r="K69" i="40"/>
  <c r="J69" i="40"/>
  <c r="I69" i="40"/>
  <c r="F69" i="40"/>
  <c r="L68" i="40"/>
  <c r="K68" i="40"/>
  <c r="J68" i="40"/>
  <c r="I68" i="40"/>
  <c r="F68" i="40"/>
  <c r="L19" i="40"/>
  <c r="K19" i="40"/>
  <c r="J19" i="40"/>
  <c r="I19" i="40"/>
  <c r="F19" i="40"/>
  <c r="L18" i="40"/>
  <c r="K18" i="40"/>
  <c r="J18" i="40"/>
  <c r="I18" i="40"/>
  <c r="F18" i="40"/>
  <c r="L17" i="40"/>
  <c r="K17" i="40"/>
  <c r="J17" i="40"/>
  <c r="I17" i="40"/>
  <c r="F17" i="40"/>
  <c r="L16" i="40"/>
  <c r="K16" i="40"/>
  <c r="J16" i="40"/>
  <c r="F16" i="40"/>
  <c r="I16" i="40" s="1"/>
  <c r="L15" i="40"/>
  <c r="K15" i="40"/>
  <c r="J15" i="40"/>
  <c r="F15" i="40"/>
  <c r="I15" i="40" s="1"/>
  <c r="L14" i="40"/>
  <c r="K14" i="40"/>
  <c r="J14" i="40"/>
  <c r="F14" i="40"/>
  <c r="I14" i="40" s="1"/>
  <c r="L13" i="40"/>
  <c r="K13" i="40"/>
  <c r="J13" i="40"/>
  <c r="F13" i="40"/>
  <c r="I13" i="40" s="1"/>
  <c r="B4" i="40"/>
  <c r="N75" i="40" l="1"/>
  <c r="Q75" i="40" s="1"/>
  <c r="N14" i="40"/>
  <c r="Q14" i="40" s="1"/>
  <c r="N19" i="40"/>
  <c r="Q19" i="40" s="1"/>
  <c r="N76" i="40"/>
  <c r="Q76" i="40" s="1"/>
  <c r="N17" i="40"/>
  <c r="Q17" i="40" s="1"/>
  <c r="N73" i="40"/>
  <c r="Q73" i="40" s="1"/>
  <c r="N15" i="40"/>
  <c r="Q15" i="40" s="1"/>
  <c r="N16" i="40"/>
  <c r="Q16" i="40" s="1"/>
  <c r="N70" i="40"/>
  <c r="Q70" i="40" s="1"/>
  <c r="N18" i="40"/>
  <c r="Q18" i="40" s="1"/>
  <c r="N68" i="40"/>
  <c r="Q68" i="40" s="1"/>
  <c r="N74" i="40"/>
  <c r="Q74" i="40" s="1"/>
  <c r="N72" i="40"/>
  <c r="Q72" i="40" s="1"/>
  <c r="N71" i="40"/>
  <c r="Q71" i="40" s="1"/>
  <c r="N69" i="40"/>
  <c r="Q69" i="40" s="1"/>
  <c r="N13" i="40"/>
  <c r="Q13" i="40" s="1"/>
  <c r="Q78" i="40" l="1"/>
  <c r="H59" i="31" s="1"/>
  <c r="B5" i="36"/>
  <c r="B6" i="36"/>
  <c r="B7" i="36"/>
  <c r="B8" i="36"/>
  <c r="B3" i="36"/>
  <c r="A4" i="36"/>
  <c r="A5" i="36"/>
  <c r="A6" i="36"/>
  <c r="A7" i="36"/>
  <c r="A8" i="36"/>
  <c r="A3" i="36"/>
  <c r="B3" i="35"/>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I10" i="2"/>
  <c r="AC10" i="2" s="1"/>
  <c r="B5" i="28"/>
  <c r="A4" i="28"/>
  <c r="A5" i="28"/>
  <c r="A3" i="28"/>
  <c r="B7" i="2"/>
  <c r="B6" i="2"/>
  <c r="B5" i="2"/>
  <c r="B4" i="2"/>
  <c r="B3" i="2"/>
  <c r="C7" i="2"/>
  <c r="C6" i="2"/>
  <c r="C5" i="2"/>
  <c r="C3" i="2"/>
  <c r="K57" i="18"/>
  <c r="K58" i="18"/>
  <c r="K59" i="18"/>
  <c r="K60" i="18"/>
  <c r="K61" i="18"/>
  <c r="K62" i="18"/>
  <c r="K63" i="18"/>
  <c r="K56" i="18"/>
  <c r="K54" i="18"/>
  <c r="K53" i="18"/>
  <c r="Z45" i="2" l="1"/>
  <c r="Z85" i="2"/>
  <c r="Z125" i="2"/>
  <c r="Z165" i="2"/>
  <c r="Z205" i="2"/>
  <c r="Z245" i="2"/>
  <c r="Z285" i="2"/>
  <c r="Z325" i="2"/>
  <c r="Z365" i="2"/>
  <c r="Z405" i="2"/>
  <c r="Z445" i="2"/>
  <c r="Z485" i="2"/>
  <c r="Z525" i="2"/>
  <c r="Z565" i="2"/>
  <c r="Z605" i="2"/>
  <c r="Z645" i="2"/>
  <c r="Z685" i="2"/>
  <c r="Z725" i="2"/>
  <c r="Z765" i="2"/>
  <c r="Z805" i="2"/>
  <c r="Z845" i="2"/>
  <c r="Z885" i="2"/>
  <c r="Z925" i="2"/>
  <c r="Z965" i="2"/>
  <c r="Z1005" i="2"/>
  <c r="Z1045" i="2"/>
  <c r="Z1085" i="2"/>
  <c r="Z1125" i="2"/>
  <c r="Z1165" i="2"/>
  <c r="Z1205" i="2"/>
  <c r="Z1245" i="2"/>
  <c r="Z1285" i="2"/>
  <c r="Z1325" i="2"/>
  <c r="Z1365" i="2"/>
  <c r="Z1405" i="2"/>
  <c r="Z1445" i="2"/>
  <c r="Z1485" i="2"/>
  <c r="Z1525" i="2"/>
  <c r="Z1565" i="2"/>
  <c r="Z1605" i="2"/>
  <c r="Z1645" i="2"/>
  <c r="Z1685" i="2"/>
  <c r="Z1725" i="2"/>
  <c r="Z1765" i="2"/>
  <c r="Z1805" i="2"/>
  <c r="Z1845" i="2"/>
  <c r="Z1885" i="2"/>
  <c r="Z1925" i="2"/>
  <c r="Z1965" i="2"/>
  <c r="Z2005" i="2"/>
  <c r="Z2045" i="2"/>
  <c r="Z2085" i="2"/>
  <c r="Z2125" i="2"/>
  <c r="Z2165" i="2"/>
  <c r="Z2205" i="2"/>
  <c r="Z2245" i="2"/>
  <c r="Z2285" i="2"/>
  <c r="Z2325" i="2"/>
  <c r="Z2365" i="2"/>
  <c r="Z2405" i="2"/>
  <c r="Z2445" i="2"/>
  <c r="Z2485" i="2"/>
  <c r="Z2525" i="2"/>
  <c r="Z2565" i="2"/>
  <c r="Z2605" i="2"/>
  <c r="Z2645" i="2"/>
  <c r="Z2685" i="2"/>
  <c r="Z2725" i="2"/>
  <c r="Z2765" i="2"/>
  <c r="Z2805" i="2"/>
  <c r="Z2845" i="2"/>
  <c r="Z2885" i="2"/>
  <c r="Z2925" i="2"/>
  <c r="Z2965" i="2"/>
  <c r="Z3005" i="2"/>
  <c r="Z3045" i="2"/>
  <c r="Z3085" i="2"/>
  <c r="Z3125" i="2"/>
  <c r="Z3165" i="2"/>
  <c r="Z3205" i="2"/>
  <c r="Z3245" i="2"/>
  <c r="Z3285" i="2"/>
  <c r="Z3325" i="2"/>
  <c r="Z3365" i="2"/>
  <c r="Z3405" i="2"/>
  <c r="Z46" i="2"/>
  <c r="Z86" i="2"/>
  <c r="Z126" i="2"/>
  <c r="Z166" i="2"/>
  <c r="Z206" i="2"/>
  <c r="Z246" i="2"/>
  <c r="Z286" i="2"/>
  <c r="Z326" i="2"/>
  <c r="Z366" i="2"/>
  <c r="Z406" i="2"/>
  <c r="Z446" i="2"/>
  <c r="Z486" i="2"/>
  <c r="Z526" i="2"/>
  <c r="Z566" i="2"/>
  <c r="Z606" i="2"/>
  <c r="Z646" i="2"/>
  <c r="Z686" i="2"/>
  <c r="Z726" i="2"/>
  <c r="Z766" i="2"/>
  <c r="Z806" i="2"/>
  <c r="Z846" i="2"/>
  <c r="Z886" i="2"/>
  <c r="Z926" i="2"/>
  <c r="Z966" i="2"/>
  <c r="Z1006" i="2"/>
  <c r="Z1046" i="2"/>
  <c r="Z1086" i="2"/>
  <c r="Z1126" i="2"/>
  <c r="Z1166" i="2"/>
  <c r="Z1206" i="2"/>
  <c r="Z1246" i="2"/>
  <c r="Z1286" i="2"/>
  <c r="Z1326" i="2"/>
  <c r="Z1366" i="2"/>
  <c r="Z1406" i="2"/>
  <c r="Z1446" i="2"/>
  <c r="Z1486" i="2"/>
  <c r="Z1526" i="2"/>
  <c r="Z1566" i="2"/>
  <c r="Z1606" i="2"/>
  <c r="Z1646" i="2"/>
  <c r="Z1686" i="2"/>
  <c r="Z1726" i="2"/>
  <c r="Z1766" i="2"/>
  <c r="Z1806" i="2"/>
  <c r="Z1846" i="2"/>
  <c r="Z1886" i="2"/>
  <c r="Z1926" i="2"/>
  <c r="Z1966" i="2"/>
  <c r="Z2006" i="2"/>
  <c r="Z2046" i="2"/>
  <c r="Z2086" i="2"/>
  <c r="Z2126" i="2"/>
  <c r="Z2166" i="2"/>
  <c r="Z2206" i="2"/>
  <c r="Z2246" i="2"/>
  <c r="Z2286" i="2"/>
  <c r="Z2326" i="2"/>
  <c r="Z2366" i="2"/>
  <c r="Z2406" i="2"/>
  <c r="Z2446" i="2"/>
  <c r="Z2486" i="2"/>
  <c r="Z2526" i="2"/>
  <c r="Z2566" i="2"/>
  <c r="Z2606" i="2"/>
  <c r="Z2646" i="2"/>
  <c r="Z2686" i="2"/>
  <c r="Z2726" i="2"/>
  <c r="Z2766" i="2"/>
  <c r="Z2806" i="2"/>
  <c r="Z2846" i="2"/>
  <c r="Z2886" i="2"/>
  <c r="Z2926" i="2"/>
  <c r="Z2966" i="2"/>
  <c r="Z3006" i="2"/>
  <c r="Z3046" i="2"/>
  <c r="Z3086" i="2"/>
  <c r="Z3126" i="2"/>
  <c r="Z3166" i="2"/>
  <c r="Z3206" i="2"/>
  <c r="Z3246" i="2"/>
  <c r="Z3286" i="2"/>
  <c r="Z3326" i="2"/>
  <c r="Z3366" i="2"/>
  <c r="Z3406" i="2"/>
  <c r="Z47" i="2"/>
  <c r="Z87" i="2"/>
  <c r="Z127" i="2"/>
  <c r="Z167" i="2"/>
  <c r="Z207" i="2"/>
  <c r="Z247" i="2"/>
  <c r="Z287" i="2"/>
  <c r="Z327" i="2"/>
  <c r="Z367" i="2"/>
  <c r="Z407" i="2"/>
  <c r="Z447" i="2"/>
  <c r="Z487" i="2"/>
  <c r="Z527" i="2"/>
  <c r="Z567" i="2"/>
  <c r="Z607" i="2"/>
  <c r="Z647" i="2"/>
  <c r="Z687" i="2"/>
  <c r="Z727" i="2"/>
  <c r="Z767" i="2"/>
  <c r="Z807" i="2"/>
  <c r="Z847" i="2"/>
  <c r="Z887" i="2"/>
  <c r="Z927" i="2"/>
  <c r="Z967" i="2"/>
  <c r="Z1007" i="2"/>
  <c r="Z1047" i="2"/>
  <c r="Z1087" i="2"/>
  <c r="Z1127" i="2"/>
  <c r="Z1167" i="2"/>
  <c r="Z1207" i="2"/>
  <c r="Z1247" i="2"/>
  <c r="Z1287" i="2"/>
  <c r="Z1327" i="2"/>
  <c r="Z1367" i="2"/>
  <c r="Z1407" i="2"/>
  <c r="Z1447" i="2"/>
  <c r="Z1487" i="2"/>
  <c r="Z1527" i="2"/>
  <c r="Z1567" i="2"/>
  <c r="Z1607" i="2"/>
  <c r="Z1647" i="2"/>
  <c r="Z1687" i="2"/>
  <c r="Z1727" i="2"/>
  <c r="Z1767" i="2"/>
  <c r="Z1807" i="2"/>
  <c r="Z1847" i="2"/>
  <c r="Z1887" i="2"/>
  <c r="Z1927" i="2"/>
  <c r="Z1967" i="2"/>
  <c r="Z2007" i="2"/>
  <c r="Z2047" i="2"/>
  <c r="Z2087" i="2"/>
  <c r="Z2127" i="2"/>
  <c r="Z2167" i="2"/>
  <c r="Z2207" i="2"/>
  <c r="Z2247" i="2"/>
  <c r="Z2287" i="2"/>
  <c r="Z2327" i="2"/>
  <c r="Z2367" i="2"/>
  <c r="Z2407" i="2"/>
  <c r="Z2447" i="2"/>
  <c r="Z2487" i="2"/>
  <c r="Z2527" i="2"/>
  <c r="Z2567" i="2"/>
  <c r="Z2607" i="2"/>
  <c r="Z2647" i="2"/>
  <c r="Z2687" i="2"/>
  <c r="Z2727" i="2"/>
  <c r="Z2767" i="2"/>
  <c r="Z2807" i="2"/>
  <c r="Z2847" i="2"/>
  <c r="Z2887" i="2"/>
  <c r="Z2927" i="2"/>
  <c r="Z2967" i="2"/>
  <c r="Z3007" i="2"/>
  <c r="Z3047" i="2"/>
  <c r="Z3087" i="2"/>
  <c r="Z3127" i="2"/>
  <c r="Z3167" i="2"/>
  <c r="Z3207" i="2"/>
  <c r="Z3247" i="2"/>
  <c r="Z3287" i="2"/>
  <c r="Z3327" i="2"/>
  <c r="Z3367" i="2"/>
  <c r="Z3407" i="2"/>
  <c r="Z48" i="2"/>
  <c r="Z88" i="2"/>
  <c r="Z128" i="2"/>
  <c r="Z168" i="2"/>
  <c r="Z208" i="2"/>
  <c r="Z248" i="2"/>
  <c r="Z288" i="2"/>
  <c r="Z328" i="2"/>
  <c r="Z368" i="2"/>
  <c r="Z408" i="2"/>
  <c r="Z448" i="2"/>
  <c r="Z488" i="2"/>
  <c r="Z528" i="2"/>
  <c r="Z568" i="2"/>
  <c r="Z608" i="2"/>
  <c r="Z648" i="2"/>
  <c r="Z688" i="2"/>
  <c r="Z728" i="2"/>
  <c r="Z768" i="2"/>
  <c r="Z808" i="2"/>
  <c r="Z848" i="2"/>
  <c r="Z888" i="2"/>
  <c r="Z928" i="2"/>
  <c r="Z968" i="2"/>
  <c r="Z1008" i="2"/>
  <c r="Z1048" i="2"/>
  <c r="Z1088" i="2"/>
  <c r="Z1128" i="2"/>
  <c r="Z1168" i="2"/>
  <c r="Z1208" i="2"/>
  <c r="Z1248" i="2"/>
  <c r="Z1288" i="2"/>
  <c r="Z1328" i="2"/>
  <c r="Z1368" i="2"/>
  <c r="Z1408" i="2"/>
  <c r="Z1448" i="2"/>
  <c r="Z1488" i="2"/>
  <c r="Z1528" i="2"/>
  <c r="Z1568" i="2"/>
  <c r="Z1608" i="2"/>
  <c r="Z1648" i="2"/>
  <c r="Z1688" i="2"/>
  <c r="Z1728" i="2"/>
  <c r="Z1768" i="2"/>
  <c r="Z1808" i="2"/>
  <c r="Z1848" i="2"/>
  <c r="Z1888" i="2"/>
  <c r="Z1928" i="2"/>
  <c r="Z1968" i="2"/>
  <c r="Z2008" i="2"/>
  <c r="Z2048" i="2"/>
  <c r="Z2088" i="2"/>
  <c r="Z2128" i="2"/>
  <c r="Z2168" i="2"/>
  <c r="Z2208" i="2"/>
  <c r="Z2248" i="2"/>
  <c r="Z2288" i="2"/>
  <c r="Z2328" i="2"/>
  <c r="Z2368" i="2"/>
  <c r="Z2408" i="2"/>
  <c r="Z2448" i="2"/>
  <c r="Z2488" i="2"/>
  <c r="Z2528" i="2"/>
  <c r="Z2568" i="2"/>
  <c r="Z2608" i="2"/>
  <c r="Z49" i="2"/>
  <c r="Z89" i="2"/>
  <c r="Z129" i="2"/>
  <c r="Z169" i="2"/>
  <c r="Z209" i="2"/>
  <c r="Z249" i="2"/>
  <c r="Z289" i="2"/>
  <c r="Z329" i="2"/>
  <c r="Z369" i="2"/>
  <c r="Z409" i="2"/>
  <c r="Z449" i="2"/>
  <c r="Z489" i="2"/>
  <c r="Z529" i="2"/>
  <c r="Z569" i="2"/>
  <c r="Z609" i="2"/>
  <c r="Z649" i="2"/>
  <c r="Z689" i="2"/>
  <c r="Z729" i="2"/>
  <c r="Z769" i="2"/>
  <c r="Z809" i="2"/>
  <c r="Z849" i="2"/>
  <c r="Z889" i="2"/>
  <c r="Z929" i="2"/>
  <c r="Z969" i="2"/>
  <c r="Z1009" i="2"/>
  <c r="Z1049" i="2"/>
  <c r="Z1089" i="2"/>
  <c r="Z1129" i="2"/>
  <c r="Z1169" i="2"/>
  <c r="Z1209" i="2"/>
  <c r="Z1249" i="2"/>
  <c r="Z1289" i="2"/>
  <c r="Z1329" i="2"/>
  <c r="Z1369" i="2"/>
  <c r="Z1409" i="2"/>
  <c r="Z1449" i="2"/>
  <c r="Z1489" i="2"/>
  <c r="Z1529" i="2"/>
  <c r="Z1569" i="2"/>
  <c r="Z1609" i="2"/>
  <c r="Z1649" i="2"/>
  <c r="Z1689" i="2"/>
  <c r="Z1729" i="2"/>
  <c r="Z1769" i="2"/>
  <c r="Z1809" i="2"/>
  <c r="Z1849" i="2"/>
  <c r="Z1889" i="2"/>
  <c r="Z1929" i="2"/>
  <c r="Z1969" i="2"/>
  <c r="Z2009" i="2"/>
  <c r="Z2049" i="2"/>
  <c r="Z2089" i="2"/>
  <c r="Z2129" i="2"/>
  <c r="Z2169" i="2"/>
  <c r="Z2209" i="2"/>
  <c r="Z2249" i="2"/>
  <c r="Z2289" i="2"/>
  <c r="Z2329" i="2"/>
  <c r="Z2369" i="2"/>
  <c r="Z2409" i="2"/>
  <c r="Z2449" i="2"/>
  <c r="Z2489" i="2"/>
  <c r="Z2529" i="2"/>
  <c r="Z2569" i="2"/>
  <c r="Z2609" i="2"/>
  <c r="Z2649" i="2"/>
  <c r="Z2689" i="2"/>
  <c r="Z2729" i="2"/>
  <c r="Z2769" i="2"/>
  <c r="Z2809" i="2"/>
  <c r="Z2849" i="2"/>
  <c r="Z2889" i="2"/>
  <c r="Z2929" i="2"/>
  <c r="Z2969" i="2"/>
  <c r="Z3009" i="2"/>
  <c r="Z3049" i="2"/>
  <c r="Z3089" i="2"/>
  <c r="Z3129" i="2"/>
  <c r="Z3169" i="2"/>
  <c r="Z3209" i="2"/>
  <c r="Z3249" i="2"/>
  <c r="Z3289" i="2"/>
  <c r="Z3329" i="2"/>
  <c r="Z3369" i="2"/>
  <c r="Z3409" i="2"/>
  <c r="Z50" i="2"/>
  <c r="Z90" i="2"/>
  <c r="Z130" i="2"/>
  <c r="Z170" i="2"/>
  <c r="Z210" i="2"/>
  <c r="Z250" i="2"/>
  <c r="Z290" i="2"/>
  <c r="Z330" i="2"/>
  <c r="Z370" i="2"/>
  <c r="Z410" i="2"/>
  <c r="Z450" i="2"/>
  <c r="Z490" i="2"/>
  <c r="Z530" i="2"/>
  <c r="Z570" i="2"/>
  <c r="Z610" i="2"/>
  <c r="Z650" i="2"/>
  <c r="Z690" i="2"/>
  <c r="Z730" i="2"/>
  <c r="Z770" i="2"/>
  <c r="Z810" i="2"/>
  <c r="Z850" i="2"/>
  <c r="Z890" i="2"/>
  <c r="Z930" i="2"/>
  <c r="Z970" i="2"/>
  <c r="Z1010" i="2"/>
  <c r="Z1050" i="2"/>
  <c r="Z1090" i="2"/>
  <c r="Z1130" i="2"/>
  <c r="Z1170" i="2"/>
  <c r="Z1210" i="2"/>
  <c r="Z1250" i="2"/>
  <c r="Z1290" i="2"/>
  <c r="Z1330" i="2"/>
  <c r="Z1370" i="2"/>
  <c r="Z1410" i="2"/>
  <c r="Z1450" i="2"/>
  <c r="Z1490" i="2"/>
  <c r="Z1530" i="2"/>
  <c r="Z1570" i="2"/>
  <c r="Z1610" i="2"/>
  <c r="Z1650" i="2"/>
  <c r="Z1690" i="2"/>
  <c r="Z1730" i="2"/>
  <c r="Z1770" i="2"/>
  <c r="Z1810" i="2"/>
  <c r="Z1850" i="2"/>
  <c r="Z1890" i="2"/>
  <c r="Z1930" i="2"/>
  <c r="Z1970" i="2"/>
  <c r="Z2010" i="2"/>
  <c r="Z2050" i="2"/>
  <c r="Z2090" i="2"/>
  <c r="Z2130" i="2"/>
  <c r="Z2170" i="2"/>
  <c r="Z2210" i="2"/>
  <c r="Z2250" i="2"/>
  <c r="Z2290" i="2"/>
  <c r="Z2330" i="2"/>
  <c r="Z2370" i="2"/>
  <c r="Z2410" i="2"/>
  <c r="Z2450" i="2"/>
  <c r="Z2490" i="2"/>
  <c r="Z2530" i="2"/>
  <c r="Z2570" i="2"/>
  <c r="Z2610" i="2"/>
  <c r="Z2650" i="2"/>
  <c r="Z2690" i="2"/>
  <c r="Z2730" i="2"/>
  <c r="Z2770" i="2"/>
  <c r="Z2810" i="2"/>
  <c r="Z2850" i="2"/>
  <c r="Z2890" i="2"/>
  <c r="Z2930" i="2"/>
  <c r="Z2970" i="2"/>
  <c r="Z3010" i="2"/>
  <c r="Z3050" i="2"/>
  <c r="Z3090" i="2"/>
  <c r="Z3130" i="2"/>
  <c r="Z3170" i="2"/>
  <c r="Z3210" i="2"/>
  <c r="Z3250" i="2"/>
  <c r="Z3290" i="2"/>
  <c r="Z3330" i="2"/>
  <c r="Z3370" i="2"/>
  <c r="Z3410" i="2"/>
  <c r="Z11" i="2"/>
  <c r="Z51" i="2"/>
  <c r="Z91" i="2"/>
  <c r="Z131" i="2"/>
  <c r="Z171" i="2"/>
  <c r="Z211" i="2"/>
  <c r="Z251" i="2"/>
  <c r="Z291" i="2"/>
  <c r="Z331" i="2"/>
  <c r="Z371" i="2"/>
  <c r="Z411" i="2"/>
  <c r="Z451" i="2"/>
  <c r="Z491" i="2"/>
  <c r="Z531" i="2"/>
  <c r="Z571" i="2"/>
  <c r="Z611" i="2"/>
  <c r="Z651" i="2"/>
  <c r="Z691" i="2"/>
  <c r="Z731" i="2"/>
  <c r="Z771" i="2"/>
  <c r="Z811" i="2"/>
  <c r="Z851" i="2"/>
  <c r="Z891" i="2"/>
  <c r="Z931" i="2"/>
  <c r="Z971" i="2"/>
  <c r="Z1011" i="2"/>
  <c r="Z1051" i="2"/>
  <c r="Z1091" i="2"/>
  <c r="Z1131" i="2"/>
  <c r="Z1171" i="2"/>
  <c r="Z1211" i="2"/>
  <c r="Z1251" i="2"/>
  <c r="Z1291" i="2"/>
  <c r="Z1331" i="2"/>
  <c r="Z1371" i="2"/>
  <c r="Z1411" i="2"/>
  <c r="Z1451" i="2"/>
  <c r="Z1491" i="2"/>
  <c r="Z1531" i="2"/>
  <c r="Z1571" i="2"/>
  <c r="Z1611" i="2"/>
  <c r="Z1651" i="2"/>
  <c r="Z1691" i="2"/>
  <c r="Z1731" i="2"/>
  <c r="Z1771" i="2"/>
  <c r="Z1811" i="2"/>
  <c r="Z1851" i="2"/>
  <c r="Z1891" i="2"/>
  <c r="Z1931" i="2"/>
  <c r="Z1971" i="2"/>
  <c r="Z2011" i="2"/>
  <c r="Z2051" i="2"/>
  <c r="Z2091" i="2"/>
  <c r="Z2131" i="2"/>
  <c r="Z2171" i="2"/>
  <c r="Z2211" i="2"/>
  <c r="Z2251" i="2"/>
  <c r="Z2291" i="2"/>
  <c r="Z2331" i="2"/>
  <c r="Z2371" i="2"/>
  <c r="Z2411" i="2"/>
  <c r="Z2451" i="2"/>
  <c r="Z2491" i="2"/>
  <c r="Z2531" i="2"/>
  <c r="Z2571" i="2"/>
  <c r="Z2611" i="2"/>
  <c r="Z2651" i="2"/>
  <c r="Z2691" i="2"/>
  <c r="Z2731" i="2"/>
  <c r="Z2771" i="2"/>
  <c r="Z2811" i="2"/>
  <c r="Z2851" i="2"/>
  <c r="Z2891" i="2"/>
  <c r="Z2931" i="2"/>
  <c r="Z2971" i="2"/>
  <c r="Z3011" i="2"/>
  <c r="Z3051" i="2"/>
  <c r="Z3091" i="2"/>
  <c r="Z3131" i="2"/>
  <c r="Z3171" i="2"/>
  <c r="Z3211" i="2"/>
  <c r="Z3251" i="2"/>
  <c r="Z3291" i="2"/>
  <c r="Z3331" i="2"/>
  <c r="Z3371" i="2"/>
  <c r="Z12" i="2"/>
  <c r="Z52" i="2"/>
  <c r="Z92" i="2"/>
  <c r="Z132" i="2"/>
  <c r="Z172" i="2"/>
  <c r="Z212" i="2"/>
  <c r="Z252" i="2"/>
  <c r="Z292" i="2"/>
  <c r="Z332" i="2"/>
  <c r="Z372" i="2"/>
  <c r="Z412" i="2"/>
  <c r="Z452" i="2"/>
  <c r="Z492" i="2"/>
  <c r="Z532" i="2"/>
  <c r="Z572" i="2"/>
  <c r="Z612" i="2"/>
  <c r="Z652" i="2"/>
  <c r="Z692" i="2"/>
  <c r="Z732" i="2"/>
  <c r="Z772" i="2"/>
  <c r="Z812" i="2"/>
  <c r="Z852" i="2"/>
  <c r="Z892" i="2"/>
  <c r="Z932" i="2"/>
  <c r="Z972" i="2"/>
  <c r="Z1012" i="2"/>
  <c r="Z1052" i="2"/>
  <c r="Z1092" i="2"/>
  <c r="Z1132" i="2"/>
  <c r="Z1172" i="2"/>
  <c r="Z1212" i="2"/>
  <c r="Z1252" i="2"/>
  <c r="Z1292" i="2"/>
  <c r="Z1332" i="2"/>
  <c r="Z1372" i="2"/>
  <c r="Z1412" i="2"/>
  <c r="Z1452" i="2"/>
  <c r="Z1492" i="2"/>
  <c r="Z1532" i="2"/>
  <c r="Z1572" i="2"/>
  <c r="Z1612" i="2"/>
  <c r="Z1652" i="2"/>
  <c r="Z1692" i="2"/>
  <c r="Z1732" i="2"/>
  <c r="Z1772" i="2"/>
  <c r="Z1812" i="2"/>
  <c r="Z1852" i="2"/>
  <c r="Z1892" i="2"/>
  <c r="Z1932" i="2"/>
  <c r="Z1972" i="2"/>
  <c r="Z2012" i="2"/>
  <c r="Z2052" i="2"/>
  <c r="Z2092" i="2"/>
  <c r="Z2132" i="2"/>
  <c r="Z2172" i="2"/>
  <c r="Z2212" i="2"/>
  <c r="Z2252" i="2"/>
  <c r="Z2292" i="2"/>
  <c r="Z2332" i="2"/>
  <c r="Z2372" i="2"/>
  <c r="Z2412" i="2"/>
  <c r="Z2452" i="2"/>
  <c r="Z2492" i="2"/>
  <c r="Z2532" i="2"/>
  <c r="Z2572" i="2"/>
  <c r="Z2612" i="2"/>
  <c r="Z2652" i="2"/>
  <c r="Z2692" i="2"/>
  <c r="Z2732" i="2"/>
  <c r="Z2772" i="2"/>
  <c r="Z2812" i="2"/>
  <c r="Z2852" i="2"/>
  <c r="Z2892" i="2"/>
  <c r="Z2932" i="2"/>
  <c r="Z2972" i="2"/>
  <c r="Z3012" i="2"/>
  <c r="Z3052" i="2"/>
  <c r="Z3092" i="2"/>
  <c r="Z3132" i="2"/>
  <c r="Z3172" i="2"/>
  <c r="Z3212" i="2"/>
  <c r="Z3252" i="2"/>
  <c r="Z3292" i="2"/>
  <c r="Z3332" i="2"/>
  <c r="Z3372" i="2"/>
  <c r="Z13" i="2"/>
  <c r="Z53" i="2"/>
  <c r="Z93" i="2"/>
  <c r="Z133" i="2"/>
  <c r="Z173" i="2"/>
  <c r="Z213" i="2"/>
  <c r="Z253" i="2"/>
  <c r="Z293" i="2"/>
  <c r="Z333" i="2"/>
  <c r="Z373" i="2"/>
  <c r="Z413" i="2"/>
  <c r="Z453" i="2"/>
  <c r="Z493" i="2"/>
  <c r="Z533" i="2"/>
  <c r="Z573" i="2"/>
  <c r="Z613" i="2"/>
  <c r="Z653" i="2"/>
  <c r="Z693" i="2"/>
  <c r="Z733" i="2"/>
  <c r="Z773" i="2"/>
  <c r="Z813" i="2"/>
  <c r="Z853" i="2"/>
  <c r="Z893" i="2"/>
  <c r="Z933" i="2"/>
  <c r="Z973" i="2"/>
  <c r="Z1013" i="2"/>
  <c r="Z1053" i="2"/>
  <c r="Z1093" i="2"/>
  <c r="Z1133" i="2"/>
  <c r="Z1173" i="2"/>
  <c r="Z1213" i="2"/>
  <c r="Z1253" i="2"/>
  <c r="Z1293" i="2"/>
  <c r="Z1333" i="2"/>
  <c r="Z1373" i="2"/>
  <c r="Z1413" i="2"/>
  <c r="Z1453" i="2"/>
  <c r="Z1493" i="2"/>
  <c r="Z1533" i="2"/>
  <c r="Z1573" i="2"/>
  <c r="Z1613" i="2"/>
  <c r="Z1653" i="2"/>
  <c r="Z1693" i="2"/>
  <c r="Z1733" i="2"/>
  <c r="Z1773" i="2"/>
  <c r="Z1813" i="2"/>
  <c r="Z1853" i="2"/>
  <c r="Z1893" i="2"/>
  <c r="Z1933" i="2"/>
  <c r="Z1973" i="2"/>
  <c r="Z2013" i="2"/>
  <c r="Z2053" i="2"/>
  <c r="Z2093" i="2"/>
  <c r="Z2133" i="2"/>
  <c r="Z2173" i="2"/>
  <c r="Z2213" i="2"/>
  <c r="Z2253" i="2"/>
  <c r="Z2293" i="2"/>
  <c r="Z2333" i="2"/>
  <c r="Z2373" i="2"/>
  <c r="Z2413" i="2"/>
  <c r="Z2453" i="2"/>
  <c r="Z2493" i="2"/>
  <c r="Z2533" i="2"/>
  <c r="Z2573" i="2"/>
  <c r="Z2613" i="2"/>
  <c r="Z2653" i="2"/>
  <c r="Z2693" i="2"/>
  <c r="Z2733" i="2"/>
  <c r="Z2773" i="2"/>
  <c r="Z2813" i="2"/>
  <c r="Z2853" i="2"/>
  <c r="Z2893" i="2"/>
  <c r="Z2933" i="2"/>
  <c r="Z2973" i="2"/>
  <c r="Z3013" i="2"/>
  <c r="Z3053" i="2"/>
  <c r="Z3093" i="2"/>
  <c r="Z3133" i="2"/>
  <c r="Z3173" i="2"/>
  <c r="Z3213" i="2"/>
  <c r="Z3253" i="2"/>
  <c r="Z3293" i="2"/>
  <c r="Z3333" i="2"/>
  <c r="Z3373" i="2"/>
  <c r="Z14" i="2"/>
  <c r="Z54" i="2"/>
  <c r="Z94" i="2"/>
  <c r="Z134" i="2"/>
  <c r="Z174" i="2"/>
  <c r="Z214" i="2"/>
  <c r="Z254" i="2"/>
  <c r="Z294" i="2"/>
  <c r="Z334" i="2"/>
  <c r="Z374" i="2"/>
  <c r="Z414" i="2"/>
  <c r="Z454" i="2"/>
  <c r="Z494" i="2"/>
  <c r="Z534" i="2"/>
  <c r="Z574" i="2"/>
  <c r="Z614" i="2"/>
  <c r="Z654" i="2"/>
  <c r="Z694" i="2"/>
  <c r="Z734" i="2"/>
  <c r="Z774" i="2"/>
  <c r="Z814" i="2"/>
  <c r="Z854" i="2"/>
  <c r="Z894" i="2"/>
  <c r="Z934" i="2"/>
  <c r="Z974" i="2"/>
  <c r="Z1014" i="2"/>
  <c r="Z1054" i="2"/>
  <c r="Z1094" i="2"/>
  <c r="Z1134" i="2"/>
  <c r="Z1174" i="2"/>
  <c r="Z1214" i="2"/>
  <c r="Z1254" i="2"/>
  <c r="Z1294" i="2"/>
  <c r="Z1334" i="2"/>
  <c r="Z1374" i="2"/>
  <c r="Z1414" i="2"/>
  <c r="Z1454" i="2"/>
  <c r="Z1494" i="2"/>
  <c r="Z1534" i="2"/>
  <c r="Z1574" i="2"/>
  <c r="Z1614" i="2"/>
  <c r="Z1654" i="2"/>
  <c r="Z1694" i="2"/>
  <c r="Z1734" i="2"/>
  <c r="Z1774" i="2"/>
  <c r="Z1814" i="2"/>
  <c r="Z1854" i="2"/>
  <c r="Z1894" i="2"/>
  <c r="Z1934" i="2"/>
  <c r="Z1974" i="2"/>
  <c r="Z2014" i="2"/>
  <c r="Z2054" i="2"/>
  <c r="Z2094" i="2"/>
  <c r="Z2134" i="2"/>
  <c r="Z15" i="2"/>
  <c r="Z55" i="2"/>
  <c r="Z95" i="2"/>
  <c r="Z135" i="2"/>
  <c r="Z175" i="2"/>
  <c r="Z215" i="2"/>
  <c r="Z255" i="2"/>
  <c r="Z295" i="2"/>
  <c r="Z335" i="2"/>
  <c r="Z375" i="2"/>
  <c r="Z415" i="2"/>
  <c r="Z455" i="2"/>
  <c r="Z495" i="2"/>
  <c r="Z535" i="2"/>
  <c r="Z575" i="2"/>
  <c r="Z615" i="2"/>
  <c r="Z655" i="2"/>
  <c r="Z695" i="2"/>
  <c r="Z735" i="2"/>
  <c r="Z775" i="2"/>
  <c r="Z815" i="2"/>
  <c r="Z855" i="2"/>
  <c r="Z895" i="2"/>
  <c r="Z935" i="2"/>
  <c r="Z975" i="2"/>
  <c r="Z1015" i="2"/>
  <c r="Z1055" i="2"/>
  <c r="Z1095" i="2"/>
  <c r="Z1135" i="2"/>
  <c r="Z1175" i="2"/>
  <c r="Z1215" i="2"/>
  <c r="Z1255" i="2"/>
  <c r="Z1295" i="2"/>
  <c r="Z1335" i="2"/>
  <c r="Z1375" i="2"/>
  <c r="Z1415" i="2"/>
  <c r="Z1455" i="2"/>
  <c r="Z1495" i="2"/>
  <c r="Z1535" i="2"/>
  <c r="Z1575" i="2"/>
  <c r="Z1615" i="2"/>
  <c r="Z1655" i="2"/>
  <c r="Z1695" i="2"/>
  <c r="Z1735" i="2"/>
  <c r="Z1775" i="2"/>
  <c r="Z1815" i="2"/>
  <c r="Z1855" i="2"/>
  <c r="Z1895" i="2"/>
  <c r="Z1935" i="2"/>
  <c r="Z1975" i="2"/>
  <c r="Z2015" i="2"/>
  <c r="Z2055" i="2"/>
  <c r="Z2095" i="2"/>
  <c r="Z2135" i="2"/>
  <c r="Z2175" i="2"/>
  <c r="Z2215" i="2"/>
  <c r="Z2255" i="2"/>
  <c r="Z2295" i="2"/>
  <c r="Z2335" i="2"/>
  <c r="Z2375" i="2"/>
  <c r="Z2415" i="2"/>
  <c r="Z2455" i="2"/>
  <c r="Z2495" i="2"/>
  <c r="Z2535" i="2"/>
  <c r="Z2575" i="2"/>
  <c r="Z2615" i="2"/>
  <c r="Z2655" i="2"/>
  <c r="Z2695" i="2"/>
  <c r="Z2735" i="2"/>
  <c r="Z2775" i="2"/>
  <c r="Z2815" i="2"/>
  <c r="Z2855" i="2"/>
  <c r="Z2895" i="2"/>
  <c r="Z2935" i="2"/>
  <c r="Z2975" i="2"/>
  <c r="Z3015" i="2"/>
  <c r="Z3055" i="2"/>
  <c r="Z3095" i="2"/>
  <c r="Z3135" i="2"/>
  <c r="Z3175" i="2"/>
  <c r="Z3215" i="2"/>
  <c r="Z3255" i="2"/>
  <c r="Z3295" i="2"/>
  <c r="Z3335" i="2"/>
  <c r="Z16" i="2"/>
  <c r="Z56" i="2"/>
  <c r="Z96" i="2"/>
  <c r="Z136" i="2"/>
  <c r="Z176" i="2"/>
  <c r="Z216" i="2"/>
  <c r="Z256" i="2"/>
  <c r="Z296" i="2"/>
  <c r="Z336" i="2"/>
  <c r="Z376" i="2"/>
  <c r="Z416" i="2"/>
  <c r="Z456" i="2"/>
  <c r="Z496" i="2"/>
  <c r="Z536" i="2"/>
  <c r="Z576" i="2"/>
  <c r="Z616" i="2"/>
  <c r="Z656" i="2"/>
  <c r="Z696" i="2"/>
  <c r="Z736" i="2"/>
  <c r="Z776" i="2"/>
  <c r="Z816" i="2"/>
  <c r="Z856" i="2"/>
  <c r="Z896" i="2"/>
  <c r="Z936" i="2"/>
  <c r="Z976" i="2"/>
  <c r="Z1016" i="2"/>
  <c r="Z1056" i="2"/>
  <c r="Z1096" i="2"/>
  <c r="Z1136" i="2"/>
  <c r="Z1176" i="2"/>
  <c r="Z1216" i="2"/>
  <c r="Z1256" i="2"/>
  <c r="Z1296" i="2"/>
  <c r="Z1336" i="2"/>
  <c r="Z1376" i="2"/>
  <c r="Z1416" i="2"/>
  <c r="Z1456" i="2"/>
  <c r="Z1496" i="2"/>
  <c r="Z1536" i="2"/>
  <c r="Z1576" i="2"/>
  <c r="Z1616" i="2"/>
  <c r="Z1656" i="2"/>
  <c r="Z1696" i="2"/>
  <c r="Z1736" i="2"/>
  <c r="Z1776" i="2"/>
  <c r="Z1816" i="2"/>
  <c r="Z1856" i="2"/>
  <c r="Z1896" i="2"/>
  <c r="Z1936" i="2"/>
  <c r="Z1976" i="2"/>
  <c r="Z2016" i="2"/>
  <c r="Z2056" i="2"/>
  <c r="Z2096" i="2"/>
  <c r="Z2136" i="2"/>
  <c r="Z2176" i="2"/>
  <c r="Z2216" i="2"/>
  <c r="Z2256" i="2"/>
  <c r="Z2296" i="2"/>
  <c r="Z2336" i="2"/>
  <c r="Z2376" i="2"/>
  <c r="Z2416" i="2"/>
  <c r="Z2456" i="2"/>
  <c r="Z2496" i="2"/>
  <c r="Z2536" i="2"/>
  <c r="Z2576" i="2"/>
  <c r="Z2616" i="2"/>
  <c r="Z2656" i="2"/>
  <c r="Z2696" i="2"/>
  <c r="Z2736" i="2"/>
  <c r="Z2776" i="2"/>
  <c r="Z2816" i="2"/>
  <c r="Z2856" i="2"/>
  <c r="Z2896" i="2"/>
  <c r="Z2936" i="2"/>
  <c r="Z2976" i="2"/>
  <c r="Z3016" i="2"/>
  <c r="Z3056" i="2"/>
  <c r="Z3096" i="2"/>
  <c r="Z3136" i="2"/>
  <c r="Z3176" i="2"/>
  <c r="Z3216" i="2"/>
  <c r="Z3256" i="2"/>
  <c r="Z3296" i="2"/>
  <c r="Z3336" i="2"/>
  <c r="Z3376" i="2"/>
  <c r="Z17" i="2"/>
  <c r="Z57" i="2"/>
  <c r="Z97" i="2"/>
  <c r="Z137" i="2"/>
  <c r="Z177" i="2"/>
  <c r="Z217" i="2"/>
  <c r="Z257" i="2"/>
  <c r="Z297" i="2"/>
  <c r="Z337" i="2"/>
  <c r="Z377" i="2"/>
  <c r="Z417" i="2"/>
  <c r="Z457" i="2"/>
  <c r="Z497" i="2"/>
  <c r="Z537" i="2"/>
  <c r="Z577" i="2"/>
  <c r="Z617" i="2"/>
  <c r="Z657" i="2"/>
  <c r="Z697" i="2"/>
  <c r="Z737" i="2"/>
  <c r="Z777" i="2"/>
  <c r="Z817" i="2"/>
  <c r="Z857" i="2"/>
  <c r="Z897" i="2"/>
  <c r="Z937" i="2"/>
  <c r="Z977" i="2"/>
  <c r="Z1017" i="2"/>
  <c r="Z1057" i="2"/>
  <c r="Z1097" i="2"/>
  <c r="Z1137" i="2"/>
  <c r="Z1177" i="2"/>
  <c r="Z1217" i="2"/>
  <c r="Z1257" i="2"/>
  <c r="Z1297" i="2"/>
  <c r="Z1337" i="2"/>
  <c r="Z1377" i="2"/>
  <c r="Z1417" i="2"/>
  <c r="Z1457" i="2"/>
  <c r="Z1497" i="2"/>
  <c r="Z1537" i="2"/>
  <c r="Z1577" i="2"/>
  <c r="Z1617" i="2"/>
  <c r="Z1657" i="2"/>
  <c r="Z1697" i="2"/>
  <c r="Z1737" i="2"/>
  <c r="Z1777" i="2"/>
  <c r="Z1817" i="2"/>
  <c r="Z1857" i="2"/>
  <c r="Z1897" i="2"/>
  <c r="Z1937" i="2"/>
  <c r="Z1977" i="2"/>
  <c r="Z2017" i="2"/>
  <c r="Z2057" i="2"/>
  <c r="Z2097" i="2"/>
  <c r="Z2137" i="2"/>
  <c r="Z2177" i="2"/>
  <c r="Z2217" i="2"/>
  <c r="Z2257" i="2"/>
  <c r="Z2297" i="2"/>
  <c r="Z2337" i="2"/>
  <c r="Z2377" i="2"/>
  <c r="Z2417" i="2"/>
  <c r="Z2457" i="2"/>
  <c r="Z2497" i="2"/>
  <c r="Z2537" i="2"/>
  <c r="Z2577" i="2"/>
  <c r="Z2617" i="2"/>
  <c r="Z2657" i="2"/>
  <c r="Z2697" i="2"/>
  <c r="Z2737" i="2"/>
  <c r="Z2777" i="2"/>
  <c r="Z2817" i="2"/>
  <c r="Z2857" i="2"/>
  <c r="Z2897" i="2"/>
  <c r="Z2937" i="2"/>
  <c r="Z2977" i="2"/>
  <c r="Z3017" i="2"/>
  <c r="Z3057" i="2"/>
  <c r="Z3097" i="2"/>
  <c r="Z3137" i="2"/>
  <c r="Z3177" i="2"/>
  <c r="Z3217" i="2"/>
  <c r="Z3257" i="2"/>
  <c r="Z3297" i="2"/>
  <c r="Z3337" i="2"/>
  <c r="Z3377" i="2"/>
  <c r="Z18" i="2"/>
  <c r="Z58" i="2"/>
  <c r="Z98" i="2"/>
  <c r="Z138" i="2"/>
  <c r="Z178" i="2"/>
  <c r="Z218" i="2"/>
  <c r="Z258" i="2"/>
  <c r="Z298" i="2"/>
  <c r="Z338" i="2"/>
  <c r="Z378" i="2"/>
  <c r="Z418" i="2"/>
  <c r="Z458" i="2"/>
  <c r="Z498" i="2"/>
  <c r="Z538" i="2"/>
  <c r="Z578" i="2"/>
  <c r="Z618" i="2"/>
  <c r="Z658" i="2"/>
  <c r="Z698" i="2"/>
  <c r="Z738" i="2"/>
  <c r="Z778" i="2"/>
  <c r="Z818" i="2"/>
  <c r="Z858" i="2"/>
  <c r="Z898" i="2"/>
  <c r="Z938" i="2"/>
  <c r="Z978" i="2"/>
  <c r="Z1018" i="2"/>
  <c r="Z1058" i="2"/>
  <c r="Z1098" i="2"/>
  <c r="Z1138" i="2"/>
  <c r="Z1178" i="2"/>
  <c r="Z1218" i="2"/>
  <c r="Z1258" i="2"/>
  <c r="Z1298" i="2"/>
  <c r="Z1338" i="2"/>
  <c r="Z1378" i="2"/>
  <c r="Z1418" i="2"/>
  <c r="Z1458" i="2"/>
  <c r="Z1498" i="2"/>
  <c r="Z1538" i="2"/>
  <c r="Z1578" i="2"/>
  <c r="Z1618" i="2"/>
  <c r="Z1658" i="2"/>
  <c r="Z1698" i="2"/>
  <c r="Z1738" i="2"/>
  <c r="Z1778" i="2"/>
  <c r="Z1818" i="2"/>
  <c r="Z1858" i="2"/>
  <c r="Z1898" i="2"/>
  <c r="Z1938" i="2"/>
  <c r="Z1978" i="2"/>
  <c r="Z2018" i="2"/>
  <c r="Z2058" i="2"/>
  <c r="Z2098" i="2"/>
  <c r="Z2138" i="2"/>
  <c r="Z2178" i="2"/>
  <c r="Z2218" i="2"/>
  <c r="Z2258" i="2"/>
  <c r="Z2298" i="2"/>
  <c r="Z2338" i="2"/>
  <c r="Z2378" i="2"/>
  <c r="Z2418" i="2"/>
  <c r="Z2458" i="2"/>
  <c r="Z2498" i="2"/>
  <c r="Z2538" i="2"/>
  <c r="Z2578" i="2"/>
  <c r="Z2618" i="2"/>
  <c r="Z2658" i="2"/>
  <c r="Z2698" i="2"/>
  <c r="Z2738" i="2"/>
  <c r="Z2778" i="2"/>
  <c r="Z2818" i="2"/>
  <c r="Z2858" i="2"/>
  <c r="Z2898" i="2"/>
  <c r="Z2938" i="2"/>
  <c r="Z2978" i="2"/>
  <c r="Z3018" i="2"/>
  <c r="Z3058" i="2"/>
  <c r="Z3098" i="2"/>
  <c r="Z3138" i="2"/>
  <c r="Z3178" i="2"/>
  <c r="Z3218" i="2"/>
  <c r="Z3258" i="2"/>
  <c r="Z3298" i="2"/>
  <c r="Z3338" i="2"/>
  <c r="Z3378" i="2"/>
  <c r="Z19" i="2"/>
  <c r="Z59" i="2"/>
  <c r="Z99" i="2"/>
  <c r="Z139" i="2"/>
  <c r="Z179" i="2"/>
  <c r="Z219" i="2"/>
  <c r="Z259" i="2"/>
  <c r="Z299" i="2"/>
  <c r="Z339" i="2"/>
  <c r="Z379" i="2"/>
  <c r="Z419" i="2"/>
  <c r="Z459" i="2"/>
  <c r="Z499" i="2"/>
  <c r="Z539" i="2"/>
  <c r="Z579" i="2"/>
  <c r="Z619" i="2"/>
  <c r="Z659" i="2"/>
  <c r="Z699" i="2"/>
  <c r="Z739" i="2"/>
  <c r="Z779" i="2"/>
  <c r="Z819" i="2"/>
  <c r="Z859" i="2"/>
  <c r="Z899" i="2"/>
  <c r="Z939" i="2"/>
  <c r="Z979" i="2"/>
  <c r="Z1019" i="2"/>
  <c r="Z1059" i="2"/>
  <c r="Z1099" i="2"/>
  <c r="Z1139" i="2"/>
  <c r="Z1179" i="2"/>
  <c r="Z1219" i="2"/>
  <c r="Z1259" i="2"/>
  <c r="Z1299" i="2"/>
  <c r="Z1339" i="2"/>
  <c r="Z1379" i="2"/>
  <c r="Z1419" i="2"/>
  <c r="Z1459" i="2"/>
  <c r="Z1499" i="2"/>
  <c r="Z1539" i="2"/>
  <c r="Z1579" i="2"/>
  <c r="Z1619" i="2"/>
  <c r="Z1659" i="2"/>
  <c r="Z1699" i="2"/>
  <c r="Z1739" i="2"/>
  <c r="Z1779" i="2"/>
  <c r="Z1819" i="2"/>
  <c r="Z1859" i="2"/>
  <c r="Z1899" i="2"/>
  <c r="Z1939" i="2"/>
  <c r="Z1979" i="2"/>
  <c r="Z2019" i="2"/>
  <c r="Z2059" i="2"/>
  <c r="Z2099" i="2"/>
  <c r="Z2139" i="2"/>
  <c r="Z2179" i="2"/>
  <c r="Z2219" i="2"/>
  <c r="Z2259" i="2"/>
  <c r="Z2299" i="2"/>
  <c r="Z2339" i="2"/>
  <c r="Z2379" i="2"/>
  <c r="Z2419" i="2"/>
  <c r="Z2459" i="2"/>
  <c r="Z2499" i="2"/>
  <c r="Z2539" i="2"/>
  <c r="Z2579" i="2"/>
  <c r="Z2619" i="2"/>
  <c r="Z2659" i="2"/>
  <c r="Z2699" i="2"/>
  <c r="Z2739" i="2"/>
  <c r="Z2779" i="2"/>
  <c r="Z2819" i="2"/>
  <c r="Z2859" i="2"/>
  <c r="Z2899" i="2"/>
  <c r="Z2939" i="2"/>
  <c r="Z2979" i="2"/>
  <c r="Z3019" i="2"/>
  <c r="Z3059" i="2"/>
  <c r="Z3099" i="2"/>
  <c r="Z3139" i="2"/>
  <c r="Z3179" i="2"/>
  <c r="Z3219" i="2"/>
  <c r="Z3259" i="2"/>
  <c r="Z3299" i="2"/>
  <c r="Z3339" i="2"/>
  <c r="Z3379" i="2"/>
  <c r="Z20" i="2"/>
  <c r="Z60" i="2"/>
  <c r="Z100" i="2"/>
  <c r="Z140" i="2"/>
  <c r="Z180" i="2"/>
  <c r="Z220" i="2"/>
  <c r="Z260" i="2"/>
  <c r="Z300" i="2"/>
  <c r="Z340" i="2"/>
  <c r="Z380" i="2"/>
  <c r="Z420" i="2"/>
  <c r="Z460" i="2"/>
  <c r="Z500" i="2"/>
  <c r="Z540" i="2"/>
  <c r="Z580" i="2"/>
  <c r="Z620" i="2"/>
  <c r="Z660" i="2"/>
  <c r="Z700" i="2"/>
  <c r="Z740" i="2"/>
  <c r="Z780" i="2"/>
  <c r="Z820" i="2"/>
  <c r="Z860" i="2"/>
  <c r="Z900" i="2"/>
  <c r="Z940" i="2"/>
  <c r="Z980" i="2"/>
  <c r="Z1020" i="2"/>
  <c r="Z1060" i="2"/>
  <c r="Z1100" i="2"/>
  <c r="Z1140" i="2"/>
  <c r="Z1180" i="2"/>
  <c r="Z1220" i="2"/>
  <c r="Z1260" i="2"/>
  <c r="Z1300" i="2"/>
  <c r="Z1340" i="2"/>
  <c r="Z1380" i="2"/>
  <c r="Z1420" i="2"/>
  <c r="Z1460" i="2"/>
  <c r="Z1500" i="2"/>
  <c r="Z1540" i="2"/>
  <c r="Z1580" i="2"/>
  <c r="Z1620" i="2"/>
  <c r="Z1660" i="2"/>
  <c r="Z1700" i="2"/>
  <c r="Z1740" i="2"/>
  <c r="Z1780" i="2"/>
  <c r="Z1820" i="2"/>
  <c r="Z1860" i="2"/>
  <c r="Z1900" i="2"/>
  <c r="Z1940" i="2"/>
  <c r="Z1980" i="2"/>
  <c r="Z2020" i="2"/>
  <c r="Z2060" i="2"/>
  <c r="Z2100" i="2"/>
  <c r="Z2140" i="2"/>
  <c r="Z2180" i="2"/>
  <c r="Z2220" i="2"/>
  <c r="Z2260" i="2"/>
  <c r="Z2300" i="2"/>
  <c r="Z2340" i="2"/>
  <c r="Z2380" i="2"/>
  <c r="Z2420" i="2"/>
  <c r="Z2460" i="2"/>
  <c r="Z2500" i="2"/>
  <c r="Z2540" i="2"/>
  <c r="Z2580" i="2"/>
  <c r="Z2620" i="2"/>
  <c r="Z2660" i="2"/>
  <c r="Z2700" i="2"/>
  <c r="Z2740" i="2"/>
  <c r="Z2780" i="2"/>
  <c r="Z2820" i="2"/>
  <c r="Z2860" i="2"/>
  <c r="Z2900" i="2"/>
  <c r="Z2940" i="2"/>
  <c r="Z2980" i="2"/>
  <c r="Z3020" i="2"/>
  <c r="Z3060" i="2"/>
  <c r="Z3100" i="2"/>
  <c r="Z3140" i="2"/>
  <c r="Z3180" i="2"/>
  <c r="Z3220" i="2"/>
  <c r="Z3260" i="2"/>
  <c r="Z3300" i="2"/>
  <c r="Z3340" i="2"/>
  <c r="Z3380" i="2"/>
  <c r="Z21" i="2"/>
  <c r="Z61" i="2"/>
  <c r="Z101" i="2"/>
  <c r="Z141" i="2"/>
  <c r="Z181" i="2"/>
  <c r="Z221" i="2"/>
  <c r="Z261" i="2"/>
  <c r="Z301" i="2"/>
  <c r="Z341" i="2"/>
  <c r="Z381" i="2"/>
  <c r="Z421" i="2"/>
  <c r="Z461" i="2"/>
  <c r="Z501" i="2"/>
  <c r="Z541" i="2"/>
  <c r="Z581" i="2"/>
  <c r="Z621" i="2"/>
  <c r="Z661" i="2"/>
  <c r="Z701" i="2"/>
  <c r="Z741" i="2"/>
  <c r="Z781" i="2"/>
  <c r="Z821" i="2"/>
  <c r="Z861" i="2"/>
  <c r="Z901" i="2"/>
  <c r="Z941" i="2"/>
  <c r="Z981" i="2"/>
  <c r="Z1021" i="2"/>
  <c r="Z1061" i="2"/>
  <c r="Z1101" i="2"/>
  <c r="Z1141" i="2"/>
  <c r="Z1181" i="2"/>
  <c r="Z1221" i="2"/>
  <c r="Z1261" i="2"/>
  <c r="Z1301" i="2"/>
  <c r="Z1341" i="2"/>
  <c r="Z1381" i="2"/>
  <c r="Z1421" i="2"/>
  <c r="Z1461" i="2"/>
  <c r="Z1501" i="2"/>
  <c r="Z1541" i="2"/>
  <c r="Z1581" i="2"/>
  <c r="Z1621" i="2"/>
  <c r="Z1661" i="2"/>
  <c r="Z1701" i="2"/>
  <c r="Z1741" i="2"/>
  <c r="Z1781" i="2"/>
  <c r="Z1821" i="2"/>
  <c r="Z1861" i="2"/>
  <c r="Z1901" i="2"/>
  <c r="Z1941" i="2"/>
  <c r="Z1981" i="2"/>
  <c r="Z2021" i="2"/>
  <c r="Z2061" i="2"/>
  <c r="Z2101" i="2"/>
  <c r="Z2141" i="2"/>
  <c r="Z2181" i="2"/>
  <c r="Z2221" i="2"/>
  <c r="Z2261" i="2"/>
  <c r="Z2301" i="2"/>
  <c r="Z2341" i="2"/>
  <c r="Z2381" i="2"/>
  <c r="Z2421" i="2"/>
  <c r="Z2461" i="2"/>
  <c r="Z2501" i="2"/>
  <c r="Z2541" i="2"/>
  <c r="Z2581" i="2"/>
  <c r="Z2621" i="2"/>
  <c r="Z2661" i="2"/>
  <c r="Z2701" i="2"/>
  <c r="Z2741" i="2"/>
  <c r="Z2781" i="2"/>
  <c r="Z2821" i="2"/>
  <c r="Z2861" i="2"/>
  <c r="Z2901" i="2"/>
  <c r="Z2941" i="2"/>
  <c r="Z2981" i="2"/>
  <c r="Z3021" i="2"/>
  <c r="Z3061" i="2"/>
  <c r="Z3101" i="2"/>
  <c r="Z3141" i="2"/>
  <c r="Z3181" i="2"/>
  <c r="Z3221" i="2"/>
  <c r="Z3261" i="2"/>
  <c r="Z3301" i="2"/>
  <c r="Z3341" i="2"/>
  <c r="Z3381" i="2"/>
  <c r="Z22" i="2"/>
  <c r="Z62" i="2"/>
  <c r="Z102" i="2"/>
  <c r="Z142" i="2"/>
  <c r="Z182" i="2"/>
  <c r="Z222" i="2"/>
  <c r="Z262" i="2"/>
  <c r="Z302" i="2"/>
  <c r="Z342" i="2"/>
  <c r="Z382" i="2"/>
  <c r="Z422" i="2"/>
  <c r="Z462" i="2"/>
  <c r="Z502" i="2"/>
  <c r="Z542" i="2"/>
  <c r="Z582" i="2"/>
  <c r="Z622" i="2"/>
  <c r="Z662" i="2"/>
  <c r="Z702" i="2"/>
  <c r="Z742" i="2"/>
  <c r="Z782" i="2"/>
  <c r="Z822" i="2"/>
  <c r="Z862" i="2"/>
  <c r="Z902" i="2"/>
  <c r="Z942" i="2"/>
  <c r="Z982" i="2"/>
  <c r="Z1022" i="2"/>
  <c r="Z1062" i="2"/>
  <c r="Z1102" i="2"/>
  <c r="Z1142" i="2"/>
  <c r="Z1182" i="2"/>
  <c r="Z1222" i="2"/>
  <c r="Z1262" i="2"/>
  <c r="Z1302" i="2"/>
  <c r="Z1342" i="2"/>
  <c r="Z1382" i="2"/>
  <c r="Z1422" i="2"/>
  <c r="Z1462" i="2"/>
  <c r="Z1502" i="2"/>
  <c r="Z1542" i="2"/>
  <c r="Z1582" i="2"/>
  <c r="Z1622" i="2"/>
  <c r="Z1662" i="2"/>
  <c r="Z1702" i="2"/>
  <c r="Z1742" i="2"/>
  <c r="Z1782" i="2"/>
  <c r="Z1822" i="2"/>
  <c r="Z1862" i="2"/>
  <c r="Z1902" i="2"/>
  <c r="Z1942" i="2"/>
  <c r="Z1982" i="2"/>
  <c r="Z2022" i="2"/>
  <c r="Z2062" i="2"/>
  <c r="Z2102" i="2"/>
  <c r="Z2142" i="2"/>
  <c r="Z2182" i="2"/>
  <c r="Z2222" i="2"/>
  <c r="Z2262" i="2"/>
  <c r="Z2302" i="2"/>
  <c r="Z2342" i="2"/>
  <c r="Z2382" i="2"/>
  <c r="Z2422" i="2"/>
  <c r="Z2462" i="2"/>
  <c r="Z2502" i="2"/>
  <c r="Z2542" i="2"/>
  <c r="Z2582" i="2"/>
  <c r="Z2622" i="2"/>
  <c r="Z2662" i="2"/>
  <c r="Z2702" i="2"/>
  <c r="Z2742" i="2"/>
  <c r="Z2782" i="2"/>
  <c r="Z2822" i="2"/>
  <c r="Z2862" i="2"/>
  <c r="Z23" i="2"/>
  <c r="Z63" i="2"/>
  <c r="Z103" i="2"/>
  <c r="Z143" i="2"/>
  <c r="Z183" i="2"/>
  <c r="Z223" i="2"/>
  <c r="Z263" i="2"/>
  <c r="Z303" i="2"/>
  <c r="Z343" i="2"/>
  <c r="Z383" i="2"/>
  <c r="Z423" i="2"/>
  <c r="Z463" i="2"/>
  <c r="Z503" i="2"/>
  <c r="Z543" i="2"/>
  <c r="Z583" i="2"/>
  <c r="Z623" i="2"/>
  <c r="Z663" i="2"/>
  <c r="Z703" i="2"/>
  <c r="Z743" i="2"/>
  <c r="Z783" i="2"/>
  <c r="Z823" i="2"/>
  <c r="Z863" i="2"/>
  <c r="Z903" i="2"/>
  <c r="Z943" i="2"/>
  <c r="Z983" i="2"/>
  <c r="Z1023" i="2"/>
  <c r="Z1063" i="2"/>
  <c r="Z1103" i="2"/>
  <c r="Z1143" i="2"/>
  <c r="Z1183" i="2"/>
  <c r="Z1223" i="2"/>
  <c r="Z1263" i="2"/>
  <c r="Z1303" i="2"/>
  <c r="Z1343" i="2"/>
  <c r="Z1383" i="2"/>
  <c r="Z1423" i="2"/>
  <c r="Z1463" i="2"/>
  <c r="Z1503" i="2"/>
  <c r="Z1543" i="2"/>
  <c r="Z1583" i="2"/>
  <c r="Z1623" i="2"/>
  <c r="Z1663" i="2"/>
  <c r="Z1703" i="2"/>
  <c r="Z1743" i="2"/>
  <c r="Z1783" i="2"/>
  <c r="Z1823" i="2"/>
  <c r="Z1863" i="2"/>
  <c r="Z1903" i="2"/>
  <c r="Z1943" i="2"/>
  <c r="Z1983" i="2"/>
  <c r="Z2023" i="2"/>
  <c r="Z2063" i="2"/>
  <c r="Z2103" i="2"/>
  <c r="Z2143" i="2"/>
  <c r="Z2183" i="2"/>
  <c r="Z2223" i="2"/>
  <c r="Z2263" i="2"/>
  <c r="Z2303" i="2"/>
  <c r="Z2343" i="2"/>
  <c r="Z2383" i="2"/>
  <c r="Z2423" i="2"/>
  <c r="Z2463" i="2"/>
  <c r="Z2503" i="2"/>
  <c r="Z2543" i="2"/>
  <c r="Z2583" i="2"/>
  <c r="Z2623" i="2"/>
  <c r="Z2663" i="2"/>
  <c r="Z2703" i="2"/>
  <c r="Z2743" i="2"/>
  <c r="Z2783" i="2"/>
  <c r="Z2823" i="2"/>
  <c r="Z2863" i="2"/>
  <c r="Z24" i="2"/>
  <c r="Z64" i="2"/>
  <c r="Z104" i="2"/>
  <c r="Z144" i="2"/>
  <c r="Z184" i="2"/>
  <c r="Z224" i="2"/>
  <c r="Z264" i="2"/>
  <c r="Z304" i="2"/>
  <c r="Z344" i="2"/>
  <c r="Z384" i="2"/>
  <c r="Z424" i="2"/>
  <c r="Z464" i="2"/>
  <c r="Z504" i="2"/>
  <c r="Z544" i="2"/>
  <c r="Z584" i="2"/>
  <c r="Z624" i="2"/>
  <c r="Z664" i="2"/>
  <c r="Z704" i="2"/>
  <c r="Z744" i="2"/>
  <c r="Z784" i="2"/>
  <c r="Z824" i="2"/>
  <c r="Z864" i="2"/>
  <c r="Z904" i="2"/>
  <c r="Z944" i="2"/>
  <c r="Z984" i="2"/>
  <c r="Z1024" i="2"/>
  <c r="Z1064" i="2"/>
  <c r="Z1104" i="2"/>
  <c r="Z1144" i="2"/>
  <c r="Z1184" i="2"/>
  <c r="Z1224" i="2"/>
  <c r="Z1264" i="2"/>
  <c r="Z1304" i="2"/>
  <c r="Z1344" i="2"/>
  <c r="Z1384" i="2"/>
  <c r="Z1424" i="2"/>
  <c r="Z1464" i="2"/>
  <c r="Z1504" i="2"/>
  <c r="Z1544" i="2"/>
  <c r="Z1584" i="2"/>
  <c r="Z1624" i="2"/>
  <c r="Z1664" i="2"/>
  <c r="Z1704" i="2"/>
  <c r="Z1744" i="2"/>
  <c r="Z1784" i="2"/>
  <c r="Z1824" i="2"/>
  <c r="Z1864" i="2"/>
  <c r="Z1904" i="2"/>
  <c r="Z1944" i="2"/>
  <c r="Z1984" i="2"/>
  <c r="Z2024" i="2"/>
  <c r="Z2064" i="2"/>
  <c r="Z2104" i="2"/>
  <c r="Z2144" i="2"/>
  <c r="Z2184" i="2"/>
  <c r="Z2224" i="2"/>
  <c r="Z2264" i="2"/>
  <c r="Z2304" i="2"/>
  <c r="Z2344" i="2"/>
  <c r="Z2384" i="2"/>
  <c r="Z2424" i="2"/>
  <c r="Z2464" i="2"/>
  <c r="Z2504" i="2"/>
  <c r="Z2544" i="2"/>
  <c r="Z2584" i="2"/>
  <c r="Z2624" i="2"/>
  <c r="Z2664" i="2"/>
  <c r="Z2704" i="2"/>
  <c r="Z2744" i="2"/>
  <c r="Z2784" i="2"/>
  <c r="Z25" i="2"/>
  <c r="Z65" i="2"/>
  <c r="Z105" i="2"/>
  <c r="Z145" i="2"/>
  <c r="Z185" i="2"/>
  <c r="Z225" i="2"/>
  <c r="Z265" i="2"/>
  <c r="Z305" i="2"/>
  <c r="Z345" i="2"/>
  <c r="Z385" i="2"/>
  <c r="Z425" i="2"/>
  <c r="Z465" i="2"/>
  <c r="Z505" i="2"/>
  <c r="Z545" i="2"/>
  <c r="Z585" i="2"/>
  <c r="Z625" i="2"/>
  <c r="Z665" i="2"/>
  <c r="Z705" i="2"/>
  <c r="Z745" i="2"/>
  <c r="Z785" i="2"/>
  <c r="Z825" i="2"/>
  <c r="Z865" i="2"/>
  <c r="Z905" i="2"/>
  <c r="Z945" i="2"/>
  <c r="Z985" i="2"/>
  <c r="Z1025" i="2"/>
  <c r="Z1065" i="2"/>
  <c r="Z1105" i="2"/>
  <c r="Z1145" i="2"/>
  <c r="Z1185" i="2"/>
  <c r="Z1225" i="2"/>
  <c r="Z1265" i="2"/>
  <c r="Z1305" i="2"/>
  <c r="Z1345" i="2"/>
  <c r="Z1385" i="2"/>
  <c r="Z1425" i="2"/>
  <c r="Z1465" i="2"/>
  <c r="Z1505" i="2"/>
  <c r="Z1545" i="2"/>
  <c r="Z1585" i="2"/>
  <c r="Z1625" i="2"/>
  <c r="Z1665" i="2"/>
  <c r="Z1705" i="2"/>
  <c r="Z1745" i="2"/>
  <c r="Z1785" i="2"/>
  <c r="Z1825" i="2"/>
  <c r="Z1865" i="2"/>
  <c r="Z1905" i="2"/>
  <c r="Z1945" i="2"/>
  <c r="Z1985" i="2"/>
  <c r="Z2025" i="2"/>
  <c r="Z2065" i="2"/>
  <c r="Z2105" i="2"/>
  <c r="Z2145" i="2"/>
  <c r="Z2185" i="2"/>
  <c r="Z2225" i="2"/>
  <c r="Z2265" i="2"/>
  <c r="Z2305" i="2"/>
  <c r="Z2345" i="2"/>
  <c r="Z2385" i="2"/>
  <c r="Z2425" i="2"/>
  <c r="Z2465" i="2"/>
  <c r="Z2505" i="2"/>
  <c r="Z2545" i="2"/>
  <c r="Z2585" i="2"/>
  <c r="Z2625" i="2"/>
  <c r="Z2665" i="2"/>
  <c r="Z2705" i="2"/>
  <c r="Z2745" i="2"/>
  <c r="Z2785" i="2"/>
  <c r="Z2825" i="2"/>
  <c r="Z2865" i="2"/>
  <c r="Z26" i="2"/>
  <c r="Z66" i="2"/>
  <c r="Z106" i="2"/>
  <c r="Z146" i="2"/>
  <c r="Z186" i="2"/>
  <c r="Z226" i="2"/>
  <c r="Z266" i="2"/>
  <c r="Z306" i="2"/>
  <c r="Z346" i="2"/>
  <c r="Z386" i="2"/>
  <c r="Z426" i="2"/>
  <c r="Z466" i="2"/>
  <c r="Z506" i="2"/>
  <c r="Z546" i="2"/>
  <c r="Z586" i="2"/>
  <c r="Z626" i="2"/>
  <c r="Z666" i="2"/>
  <c r="Z706" i="2"/>
  <c r="Z746" i="2"/>
  <c r="Z786" i="2"/>
  <c r="Z826" i="2"/>
  <c r="Z866" i="2"/>
  <c r="Z906" i="2"/>
  <c r="Z946" i="2"/>
  <c r="Z986" i="2"/>
  <c r="Z1026" i="2"/>
  <c r="Z1066" i="2"/>
  <c r="Z1106" i="2"/>
  <c r="Z1146" i="2"/>
  <c r="Z1186" i="2"/>
  <c r="Z1226" i="2"/>
  <c r="Z1266" i="2"/>
  <c r="Z1306" i="2"/>
  <c r="Z1346" i="2"/>
  <c r="Z1386" i="2"/>
  <c r="Z1426" i="2"/>
  <c r="Z1466" i="2"/>
  <c r="Z1506" i="2"/>
  <c r="Z1546" i="2"/>
  <c r="Z1586" i="2"/>
  <c r="Z1626" i="2"/>
  <c r="Z1666" i="2"/>
  <c r="Z1706" i="2"/>
  <c r="Z1746" i="2"/>
  <c r="Z1786" i="2"/>
  <c r="Z1826" i="2"/>
  <c r="Z1866" i="2"/>
  <c r="Z1906" i="2"/>
  <c r="Z1946" i="2"/>
  <c r="Z1986" i="2"/>
  <c r="Z2026" i="2"/>
  <c r="Z2066" i="2"/>
  <c r="Z2106" i="2"/>
  <c r="Z2146" i="2"/>
  <c r="Z2186" i="2"/>
  <c r="Z2226" i="2"/>
  <c r="Z2266" i="2"/>
  <c r="Z2306" i="2"/>
  <c r="Z2346" i="2"/>
  <c r="Z2386" i="2"/>
  <c r="Z2426" i="2"/>
  <c r="Z2466" i="2"/>
  <c r="Z2506" i="2"/>
  <c r="Z2546" i="2"/>
  <c r="Z2586" i="2"/>
  <c r="Z2626" i="2"/>
  <c r="Z2666" i="2"/>
  <c r="Z2706" i="2"/>
  <c r="Z2746" i="2"/>
  <c r="Z2786" i="2"/>
  <c r="Z2826" i="2"/>
  <c r="Z2866" i="2"/>
  <c r="Z27" i="2"/>
  <c r="Z67" i="2"/>
  <c r="Z107" i="2"/>
  <c r="Z147" i="2"/>
  <c r="Z187" i="2"/>
  <c r="Z227" i="2"/>
  <c r="Z267" i="2"/>
  <c r="Z307" i="2"/>
  <c r="Z347" i="2"/>
  <c r="Z387" i="2"/>
  <c r="Z427" i="2"/>
  <c r="Z467" i="2"/>
  <c r="Z507" i="2"/>
  <c r="Z547" i="2"/>
  <c r="Z587" i="2"/>
  <c r="Z627" i="2"/>
  <c r="Z667" i="2"/>
  <c r="Z707" i="2"/>
  <c r="Z747" i="2"/>
  <c r="Z787" i="2"/>
  <c r="Z827" i="2"/>
  <c r="Z867" i="2"/>
  <c r="Z907" i="2"/>
  <c r="Z947" i="2"/>
  <c r="Z987" i="2"/>
  <c r="Z1027" i="2"/>
  <c r="Z1067" i="2"/>
  <c r="Z1107" i="2"/>
  <c r="Z1147" i="2"/>
  <c r="Z1187" i="2"/>
  <c r="Z1227" i="2"/>
  <c r="Z1267" i="2"/>
  <c r="Z1307" i="2"/>
  <c r="Z1347" i="2"/>
  <c r="Z1387" i="2"/>
  <c r="Z1427" i="2"/>
  <c r="Z1467" i="2"/>
  <c r="Z1507" i="2"/>
  <c r="Z1547" i="2"/>
  <c r="Z1587" i="2"/>
  <c r="Z1627" i="2"/>
  <c r="Z1667" i="2"/>
  <c r="Z1707" i="2"/>
  <c r="Z1747" i="2"/>
  <c r="Z1787" i="2"/>
  <c r="Z1827" i="2"/>
  <c r="Z1867" i="2"/>
  <c r="Z1907" i="2"/>
  <c r="Z1947" i="2"/>
  <c r="Z1987" i="2"/>
  <c r="Z2027" i="2"/>
  <c r="Z2067" i="2"/>
  <c r="Z2107" i="2"/>
  <c r="Z2147" i="2"/>
  <c r="Z2187" i="2"/>
  <c r="Z2227" i="2"/>
  <c r="Z2267" i="2"/>
  <c r="Z2307" i="2"/>
  <c r="Z2347" i="2"/>
  <c r="Z2387" i="2"/>
  <c r="Z2427" i="2"/>
  <c r="Z2467" i="2"/>
  <c r="Z2507" i="2"/>
  <c r="Z2547" i="2"/>
  <c r="Z2587" i="2"/>
  <c r="Z2627" i="2"/>
  <c r="Z2667" i="2"/>
  <c r="Z2707" i="2"/>
  <c r="Z2747" i="2"/>
  <c r="Z2787" i="2"/>
  <c r="Z2827" i="2"/>
  <c r="Z2867" i="2"/>
  <c r="Z28" i="2"/>
  <c r="Z68" i="2"/>
  <c r="Z108" i="2"/>
  <c r="Z148" i="2"/>
  <c r="Z188" i="2"/>
  <c r="Z228" i="2"/>
  <c r="Z268" i="2"/>
  <c r="Z308" i="2"/>
  <c r="Z348" i="2"/>
  <c r="Z388" i="2"/>
  <c r="Z428" i="2"/>
  <c r="Z468" i="2"/>
  <c r="Z508" i="2"/>
  <c r="Z548" i="2"/>
  <c r="Z588" i="2"/>
  <c r="Z628" i="2"/>
  <c r="Z668" i="2"/>
  <c r="Z708" i="2"/>
  <c r="Z748" i="2"/>
  <c r="Z788" i="2"/>
  <c r="Z828" i="2"/>
  <c r="Z868" i="2"/>
  <c r="Z908" i="2"/>
  <c r="Z948" i="2"/>
  <c r="Z988" i="2"/>
  <c r="Z1028" i="2"/>
  <c r="Z1068" i="2"/>
  <c r="Z1108" i="2"/>
  <c r="Z1148" i="2"/>
  <c r="Z1188" i="2"/>
  <c r="Z1228" i="2"/>
  <c r="Z1268" i="2"/>
  <c r="Z1308" i="2"/>
  <c r="Z1348" i="2"/>
  <c r="Z1388" i="2"/>
  <c r="Z1428" i="2"/>
  <c r="Z1468" i="2"/>
  <c r="Z1508" i="2"/>
  <c r="Z1548" i="2"/>
  <c r="Z1588" i="2"/>
  <c r="Z1628" i="2"/>
  <c r="Z1668" i="2"/>
  <c r="Z1708" i="2"/>
  <c r="Z1748" i="2"/>
  <c r="Z1788" i="2"/>
  <c r="Z1828" i="2"/>
  <c r="Z1868" i="2"/>
  <c r="Z1908" i="2"/>
  <c r="Z1948" i="2"/>
  <c r="Z1988" i="2"/>
  <c r="Z2028" i="2"/>
  <c r="Z2068" i="2"/>
  <c r="Z2108" i="2"/>
  <c r="Z2148" i="2"/>
  <c r="Z2188" i="2"/>
  <c r="Z2228" i="2"/>
  <c r="Z2268" i="2"/>
  <c r="Z2308" i="2"/>
  <c r="Z2348" i="2"/>
  <c r="Z2388" i="2"/>
  <c r="Z2428" i="2"/>
  <c r="Z2468" i="2"/>
  <c r="Z2508" i="2"/>
  <c r="Z2548" i="2"/>
  <c r="Z2588" i="2"/>
  <c r="Z2628" i="2"/>
  <c r="Z2668" i="2"/>
  <c r="Z2708" i="2"/>
  <c r="Z29" i="2"/>
  <c r="Z69" i="2"/>
  <c r="Z109" i="2"/>
  <c r="Z149" i="2"/>
  <c r="Z189" i="2"/>
  <c r="Z229" i="2"/>
  <c r="Z269" i="2"/>
  <c r="Z309" i="2"/>
  <c r="Z349" i="2"/>
  <c r="Z389" i="2"/>
  <c r="Z429" i="2"/>
  <c r="Z469" i="2"/>
  <c r="Z509" i="2"/>
  <c r="Z549" i="2"/>
  <c r="Z589" i="2"/>
  <c r="Z629" i="2"/>
  <c r="Z669" i="2"/>
  <c r="Z709" i="2"/>
  <c r="Z749" i="2"/>
  <c r="Z789" i="2"/>
  <c r="Z829" i="2"/>
  <c r="Z869" i="2"/>
  <c r="Z909" i="2"/>
  <c r="Z949" i="2"/>
  <c r="Z989" i="2"/>
  <c r="Z1029" i="2"/>
  <c r="Z1069" i="2"/>
  <c r="Z1109" i="2"/>
  <c r="Z1149" i="2"/>
  <c r="Z1189" i="2"/>
  <c r="Z1229" i="2"/>
  <c r="Z1269" i="2"/>
  <c r="Z1309" i="2"/>
  <c r="Z1349" i="2"/>
  <c r="Z1389" i="2"/>
  <c r="Z1429" i="2"/>
  <c r="Z1469" i="2"/>
  <c r="Z1509" i="2"/>
  <c r="Z1549" i="2"/>
  <c r="Z1589" i="2"/>
  <c r="Z1629" i="2"/>
  <c r="Z1669" i="2"/>
  <c r="Z1709" i="2"/>
  <c r="Z1749" i="2"/>
  <c r="Z1789" i="2"/>
  <c r="Z1829" i="2"/>
  <c r="Z1869" i="2"/>
  <c r="Z1909" i="2"/>
  <c r="Z1949" i="2"/>
  <c r="Z1989" i="2"/>
  <c r="Z2029" i="2"/>
  <c r="Z2069" i="2"/>
  <c r="Z2109" i="2"/>
  <c r="Z2149" i="2"/>
  <c r="Z2189" i="2"/>
  <c r="Z2229" i="2"/>
  <c r="Z2269" i="2"/>
  <c r="Z2309" i="2"/>
  <c r="Z2349" i="2"/>
  <c r="Z2389" i="2"/>
  <c r="Z2429" i="2"/>
  <c r="Z2469" i="2"/>
  <c r="Z2509" i="2"/>
  <c r="Z2549" i="2"/>
  <c r="Z2589" i="2"/>
  <c r="Z2629" i="2"/>
  <c r="Z2669" i="2"/>
  <c r="Z30" i="2"/>
  <c r="Z70" i="2"/>
  <c r="Z110" i="2"/>
  <c r="Z150" i="2"/>
  <c r="Z190" i="2"/>
  <c r="Z230" i="2"/>
  <c r="Z270" i="2"/>
  <c r="Z310" i="2"/>
  <c r="Z350" i="2"/>
  <c r="Z390" i="2"/>
  <c r="Z430" i="2"/>
  <c r="Z470" i="2"/>
  <c r="Z510" i="2"/>
  <c r="Z550" i="2"/>
  <c r="Z590" i="2"/>
  <c r="Z630" i="2"/>
  <c r="Z670" i="2"/>
  <c r="Z710" i="2"/>
  <c r="Z750" i="2"/>
  <c r="Z790" i="2"/>
  <c r="Z830" i="2"/>
  <c r="Z870" i="2"/>
  <c r="Z910" i="2"/>
  <c r="Z950" i="2"/>
  <c r="Z990" i="2"/>
  <c r="Z1030" i="2"/>
  <c r="Z1070" i="2"/>
  <c r="Z1110" i="2"/>
  <c r="Z1150" i="2"/>
  <c r="Z1190" i="2"/>
  <c r="Z1230" i="2"/>
  <c r="Z1270" i="2"/>
  <c r="Z1310" i="2"/>
  <c r="Z1350" i="2"/>
  <c r="Z1390" i="2"/>
  <c r="Z1430" i="2"/>
  <c r="Z1470" i="2"/>
  <c r="Z1510" i="2"/>
  <c r="Z1550" i="2"/>
  <c r="Z1590" i="2"/>
  <c r="Z1630" i="2"/>
  <c r="Z1670" i="2"/>
  <c r="Z1710" i="2"/>
  <c r="Z1750" i="2"/>
  <c r="Z1790" i="2"/>
  <c r="Z1830" i="2"/>
  <c r="Z1870" i="2"/>
  <c r="Z1910" i="2"/>
  <c r="Z1950" i="2"/>
  <c r="Z1990" i="2"/>
  <c r="Z2030" i="2"/>
  <c r="Z2070" i="2"/>
  <c r="Z2110" i="2"/>
  <c r="Z2150" i="2"/>
  <c r="Z31" i="2"/>
  <c r="Z71" i="2"/>
  <c r="Z111" i="2"/>
  <c r="Z151" i="2"/>
  <c r="Z191" i="2"/>
  <c r="Z231" i="2"/>
  <c r="Z271" i="2"/>
  <c r="Z311" i="2"/>
  <c r="Z351" i="2"/>
  <c r="Z391" i="2"/>
  <c r="Z431" i="2"/>
  <c r="Z471" i="2"/>
  <c r="Z511" i="2"/>
  <c r="Z551" i="2"/>
  <c r="Z591" i="2"/>
  <c r="Z631" i="2"/>
  <c r="Z671" i="2"/>
  <c r="Z711" i="2"/>
  <c r="Z751" i="2"/>
  <c r="Z791" i="2"/>
  <c r="Z831" i="2"/>
  <c r="Z871" i="2"/>
  <c r="Z911" i="2"/>
  <c r="Z951" i="2"/>
  <c r="Z991" i="2"/>
  <c r="Z1031" i="2"/>
  <c r="Z1071" i="2"/>
  <c r="Z1111" i="2"/>
  <c r="Z1151" i="2"/>
  <c r="Z1191" i="2"/>
  <c r="Z1231" i="2"/>
  <c r="Z1271" i="2"/>
  <c r="Z1311" i="2"/>
  <c r="Z1351" i="2"/>
  <c r="Z1391" i="2"/>
  <c r="Z1431" i="2"/>
  <c r="Z1471" i="2"/>
  <c r="Z1511" i="2"/>
  <c r="Z1551" i="2"/>
  <c r="Z1591" i="2"/>
  <c r="Z1631" i="2"/>
  <c r="Z1671" i="2"/>
  <c r="Z1711" i="2"/>
  <c r="Z1751" i="2"/>
  <c r="Z1791" i="2"/>
  <c r="Z1831" i="2"/>
  <c r="Z1871" i="2"/>
  <c r="Z1911" i="2"/>
  <c r="Z1951" i="2"/>
  <c r="Z1991" i="2"/>
  <c r="Z2031" i="2"/>
  <c r="Z2071" i="2"/>
  <c r="Z2111" i="2"/>
  <c r="Z2151" i="2"/>
  <c r="Z2191" i="2"/>
  <c r="Z2231" i="2"/>
  <c r="Z2271" i="2"/>
  <c r="Z2311" i="2"/>
  <c r="Z2351" i="2"/>
  <c r="Z2391" i="2"/>
  <c r="Z2431" i="2"/>
  <c r="Z2471" i="2"/>
  <c r="Z2511" i="2"/>
  <c r="Z2551" i="2"/>
  <c r="Z2591" i="2"/>
  <c r="Z2631" i="2"/>
  <c r="Z2671" i="2"/>
  <c r="Z2711" i="2"/>
  <c r="Z2751" i="2"/>
  <c r="Z2791" i="2"/>
  <c r="Z2831" i="2"/>
  <c r="Z2871" i="2"/>
  <c r="Z32" i="2"/>
  <c r="Z72" i="2"/>
  <c r="Z112" i="2"/>
  <c r="Z152" i="2"/>
  <c r="Z192" i="2"/>
  <c r="Z232" i="2"/>
  <c r="Z272" i="2"/>
  <c r="Z312" i="2"/>
  <c r="Z352" i="2"/>
  <c r="Z392" i="2"/>
  <c r="Z432" i="2"/>
  <c r="Z472" i="2"/>
  <c r="Z512" i="2"/>
  <c r="Z552" i="2"/>
  <c r="Z592" i="2"/>
  <c r="Z632" i="2"/>
  <c r="Z672" i="2"/>
  <c r="Z712" i="2"/>
  <c r="Z752" i="2"/>
  <c r="Z792" i="2"/>
  <c r="Z832" i="2"/>
  <c r="Z872" i="2"/>
  <c r="Z912" i="2"/>
  <c r="Z952" i="2"/>
  <c r="Z992" i="2"/>
  <c r="Z1032" i="2"/>
  <c r="Z1072" i="2"/>
  <c r="Z1112" i="2"/>
  <c r="Z1152" i="2"/>
  <c r="Z1192" i="2"/>
  <c r="Z1232" i="2"/>
  <c r="Z1272" i="2"/>
  <c r="Z1312" i="2"/>
  <c r="Z1352" i="2"/>
  <c r="Z1392" i="2"/>
  <c r="Z1432" i="2"/>
  <c r="Z1472" i="2"/>
  <c r="Z1512" i="2"/>
  <c r="Z1552" i="2"/>
  <c r="Z1592" i="2"/>
  <c r="Z1632" i="2"/>
  <c r="Z1672" i="2"/>
  <c r="Z1712" i="2"/>
  <c r="Z1752" i="2"/>
  <c r="Z1792" i="2"/>
  <c r="Z1832" i="2"/>
  <c r="Z1872" i="2"/>
  <c r="Z1912" i="2"/>
  <c r="Z1952" i="2"/>
  <c r="Z1992" i="2"/>
  <c r="Z2032" i="2"/>
  <c r="Z2072" i="2"/>
  <c r="Z2112" i="2"/>
  <c r="Z2152" i="2"/>
  <c r="Z2192" i="2"/>
  <c r="Z2232" i="2"/>
  <c r="Z2272" i="2"/>
  <c r="Z2312" i="2"/>
  <c r="Z2352" i="2"/>
  <c r="Z2392" i="2"/>
  <c r="Z2432" i="2"/>
  <c r="Z2472" i="2"/>
  <c r="Z2512" i="2"/>
  <c r="Z2552" i="2"/>
  <c r="Z2592" i="2"/>
  <c r="Z2632" i="2"/>
  <c r="Z2672" i="2"/>
  <c r="Z2712" i="2"/>
  <c r="Z2752" i="2"/>
  <c r="Z2792" i="2"/>
  <c r="Z2832" i="2"/>
  <c r="Z2872" i="2"/>
  <c r="Z33" i="2"/>
  <c r="Z73" i="2"/>
  <c r="Z113" i="2"/>
  <c r="Z153" i="2"/>
  <c r="Z193" i="2"/>
  <c r="Z233" i="2"/>
  <c r="Z273" i="2"/>
  <c r="Z313" i="2"/>
  <c r="Z353" i="2"/>
  <c r="Z393" i="2"/>
  <c r="Z433" i="2"/>
  <c r="Z473" i="2"/>
  <c r="Z513" i="2"/>
  <c r="Z553" i="2"/>
  <c r="Z593" i="2"/>
  <c r="Z633" i="2"/>
  <c r="Z673" i="2"/>
  <c r="Z713" i="2"/>
  <c r="Z753" i="2"/>
  <c r="Z793" i="2"/>
  <c r="Z833" i="2"/>
  <c r="Z873" i="2"/>
  <c r="Z913" i="2"/>
  <c r="Z953" i="2"/>
  <c r="Z993" i="2"/>
  <c r="Z1033" i="2"/>
  <c r="Z1073" i="2"/>
  <c r="Z1113" i="2"/>
  <c r="Z1153" i="2"/>
  <c r="Z1193" i="2"/>
  <c r="Z1233" i="2"/>
  <c r="Z1273" i="2"/>
  <c r="Z1313" i="2"/>
  <c r="Z1353" i="2"/>
  <c r="Z1393" i="2"/>
  <c r="Z1433" i="2"/>
  <c r="Z1473" i="2"/>
  <c r="Z1513" i="2"/>
  <c r="Z1553" i="2"/>
  <c r="Z1593" i="2"/>
  <c r="Z1633" i="2"/>
  <c r="Z1673" i="2"/>
  <c r="Z1713" i="2"/>
  <c r="Z1753" i="2"/>
  <c r="Z1793" i="2"/>
  <c r="Z1833" i="2"/>
  <c r="Z1873" i="2"/>
  <c r="Z1913" i="2"/>
  <c r="Z1953" i="2"/>
  <c r="Z1993" i="2"/>
  <c r="Z2033" i="2"/>
  <c r="Z2073" i="2"/>
  <c r="Z2113" i="2"/>
  <c r="Z2153" i="2"/>
  <c r="Z34" i="2"/>
  <c r="Z74" i="2"/>
  <c r="Z114" i="2"/>
  <c r="Z154" i="2"/>
  <c r="Z194" i="2"/>
  <c r="Z234" i="2"/>
  <c r="Z274" i="2"/>
  <c r="Z314" i="2"/>
  <c r="Z354" i="2"/>
  <c r="Z394" i="2"/>
  <c r="Z434" i="2"/>
  <c r="Z474" i="2"/>
  <c r="Z514" i="2"/>
  <c r="Z554" i="2"/>
  <c r="Z594" i="2"/>
  <c r="Z634" i="2"/>
  <c r="Z674" i="2"/>
  <c r="Z714" i="2"/>
  <c r="Z754" i="2"/>
  <c r="Z794" i="2"/>
  <c r="Z834" i="2"/>
  <c r="Z874" i="2"/>
  <c r="Z914" i="2"/>
  <c r="Z954" i="2"/>
  <c r="Z994" i="2"/>
  <c r="Z1034" i="2"/>
  <c r="Z1074" i="2"/>
  <c r="Z1114" i="2"/>
  <c r="Z1154" i="2"/>
  <c r="Z1194" i="2"/>
  <c r="Z1234" i="2"/>
  <c r="Z1274" i="2"/>
  <c r="Z1314" i="2"/>
  <c r="Z1354" i="2"/>
  <c r="Z1394" i="2"/>
  <c r="Z1434" i="2"/>
  <c r="Z1474" i="2"/>
  <c r="Z1514" i="2"/>
  <c r="Z1554" i="2"/>
  <c r="Z1594" i="2"/>
  <c r="Z1634" i="2"/>
  <c r="Z1674" i="2"/>
  <c r="Z1714" i="2"/>
  <c r="Z1754" i="2"/>
  <c r="Z1794" i="2"/>
  <c r="Z1834" i="2"/>
  <c r="Z1874" i="2"/>
  <c r="Z1914" i="2"/>
  <c r="Z1954" i="2"/>
  <c r="Z1994" i="2"/>
  <c r="Z2034" i="2"/>
  <c r="Z2074" i="2"/>
  <c r="Z2114" i="2"/>
  <c r="Z2154" i="2"/>
  <c r="Z2194" i="2"/>
  <c r="Z2234" i="2"/>
  <c r="Z2274" i="2"/>
  <c r="Z2314" i="2"/>
  <c r="Z2354" i="2"/>
  <c r="Z2394" i="2"/>
  <c r="Z2434" i="2"/>
  <c r="Z2474" i="2"/>
  <c r="Z2514" i="2"/>
  <c r="Z2554" i="2"/>
  <c r="Z2594" i="2"/>
  <c r="Z2634" i="2"/>
  <c r="Z2674" i="2"/>
  <c r="Z2714" i="2"/>
  <c r="Z35" i="2"/>
  <c r="Z75" i="2"/>
  <c r="Z115" i="2"/>
  <c r="Z155" i="2"/>
  <c r="Z195" i="2"/>
  <c r="Z235" i="2"/>
  <c r="Z275" i="2"/>
  <c r="Z315" i="2"/>
  <c r="Z355" i="2"/>
  <c r="Z395" i="2"/>
  <c r="Z435" i="2"/>
  <c r="Z475" i="2"/>
  <c r="Z515" i="2"/>
  <c r="Z555" i="2"/>
  <c r="Z595" i="2"/>
  <c r="Z635" i="2"/>
  <c r="Z675" i="2"/>
  <c r="Z715" i="2"/>
  <c r="Z755" i="2"/>
  <c r="Z795" i="2"/>
  <c r="Z835" i="2"/>
  <c r="Z875" i="2"/>
  <c r="Z915" i="2"/>
  <c r="Z955" i="2"/>
  <c r="Z995" i="2"/>
  <c r="Z1035" i="2"/>
  <c r="Z1075" i="2"/>
  <c r="Z1115" i="2"/>
  <c r="Z1155" i="2"/>
  <c r="Z1195" i="2"/>
  <c r="Z1235" i="2"/>
  <c r="Z1275" i="2"/>
  <c r="Z1315" i="2"/>
  <c r="Z1355" i="2"/>
  <c r="Z1395" i="2"/>
  <c r="Z1435" i="2"/>
  <c r="Z1475" i="2"/>
  <c r="Z1515" i="2"/>
  <c r="Z1555" i="2"/>
  <c r="Z1595" i="2"/>
  <c r="Z1635" i="2"/>
  <c r="Z1675" i="2"/>
  <c r="Z1715" i="2"/>
  <c r="Z1755" i="2"/>
  <c r="Z1795" i="2"/>
  <c r="Z1835" i="2"/>
  <c r="Z1875" i="2"/>
  <c r="Z1915" i="2"/>
  <c r="Z1955" i="2"/>
  <c r="Z1995" i="2"/>
  <c r="Z2035" i="2"/>
  <c r="Z2075" i="2"/>
  <c r="Z2115" i="2"/>
  <c r="Z2155" i="2"/>
  <c r="Z2195" i="2"/>
  <c r="Z2235" i="2"/>
  <c r="Z2275" i="2"/>
  <c r="Z2315" i="2"/>
  <c r="Z2355" i="2"/>
  <c r="Z2395" i="2"/>
  <c r="Z2435" i="2"/>
  <c r="Z2475" i="2"/>
  <c r="Z2515" i="2"/>
  <c r="Z2555" i="2"/>
  <c r="Z36" i="2"/>
  <c r="Z76" i="2"/>
  <c r="Z116" i="2"/>
  <c r="Z156" i="2"/>
  <c r="Z196" i="2"/>
  <c r="Z236" i="2"/>
  <c r="Z276" i="2"/>
  <c r="Z316" i="2"/>
  <c r="Z356" i="2"/>
  <c r="Z396" i="2"/>
  <c r="Z436" i="2"/>
  <c r="Z476" i="2"/>
  <c r="Z516" i="2"/>
  <c r="Z556" i="2"/>
  <c r="Z596" i="2"/>
  <c r="Z636" i="2"/>
  <c r="Z676" i="2"/>
  <c r="Z716" i="2"/>
  <c r="Z756" i="2"/>
  <c r="Z796" i="2"/>
  <c r="Z836" i="2"/>
  <c r="Z876" i="2"/>
  <c r="Z916" i="2"/>
  <c r="Z956" i="2"/>
  <c r="Z996" i="2"/>
  <c r="Z1036" i="2"/>
  <c r="Z1076" i="2"/>
  <c r="Z1116" i="2"/>
  <c r="Z1156" i="2"/>
  <c r="Z1196" i="2"/>
  <c r="Z1236" i="2"/>
  <c r="Z1276" i="2"/>
  <c r="Z1316" i="2"/>
  <c r="Z1356" i="2"/>
  <c r="Z1396" i="2"/>
  <c r="Z1436" i="2"/>
  <c r="Z1476" i="2"/>
  <c r="Z1516" i="2"/>
  <c r="Z1556" i="2"/>
  <c r="Z1596" i="2"/>
  <c r="Z1636" i="2"/>
  <c r="Z1676" i="2"/>
  <c r="Z1716" i="2"/>
  <c r="Z1756" i="2"/>
  <c r="Z1796" i="2"/>
  <c r="Z1836" i="2"/>
  <c r="Z1876" i="2"/>
  <c r="Z1916" i="2"/>
  <c r="Z1956" i="2"/>
  <c r="Z1996" i="2"/>
  <c r="Z2036" i="2"/>
  <c r="Z2076" i="2"/>
  <c r="Z2116" i="2"/>
  <c r="Z37" i="2"/>
  <c r="Z77" i="2"/>
  <c r="Z117" i="2"/>
  <c r="Z157" i="2"/>
  <c r="Z197" i="2"/>
  <c r="Z237" i="2"/>
  <c r="Z277" i="2"/>
  <c r="Z317" i="2"/>
  <c r="Z357" i="2"/>
  <c r="Z397" i="2"/>
  <c r="Z437" i="2"/>
  <c r="Z477" i="2"/>
  <c r="Z517" i="2"/>
  <c r="Z557" i="2"/>
  <c r="Z597" i="2"/>
  <c r="Z637" i="2"/>
  <c r="Z677" i="2"/>
  <c r="Z717" i="2"/>
  <c r="Z757" i="2"/>
  <c r="Z797" i="2"/>
  <c r="Z837" i="2"/>
  <c r="Z877" i="2"/>
  <c r="Z917" i="2"/>
  <c r="Z957" i="2"/>
  <c r="Z997" i="2"/>
  <c r="Z1037" i="2"/>
  <c r="Z1077" i="2"/>
  <c r="Z1117" i="2"/>
  <c r="Z1157" i="2"/>
  <c r="Z1197" i="2"/>
  <c r="Z1237" i="2"/>
  <c r="Z1277" i="2"/>
  <c r="Z1317" i="2"/>
  <c r="Z1357" i="2"/>
  <c r="Z1397" i="2"/>
  <c r="Z1437" i="2"/>
  <c r="Z1477" i="2"/>
  <c r="Z1517" i="2"/>
  <c r="Z1557" i="2"/>
  <c r="Z1597" i="2"/>
  <c r="Z1637" i="2"/>
  <c r="Z1677" i="2"/>
  <c r="Z1717" i="2"/>
  <c r="Z1757" i="2"/>
  <c r="Z1797" i="2"/>
  <c r="Z1837" i="2"/>
  <c r="Z1877" i="2"/>
  <c r="Z1917" i="2"/>
  <c r="Z1957" i="2"/>
  <c r="Z1997" i="2"/>
  <c r="Z2037" i="2"/>
  <c r="Z2077" i="2"/>
  <c r="Z2117" i="2"/>
  <c r="Z38" i="2"/>
  <c r="Z78" i="2"/>
  <c r="Z118" i="2"/>
  <c r="Z158" i="2"/>
  <c r="Z198" i="2"/>
  <c r="Z238" i="2"/>
  <c r="Z278" i="2"/>
  <c r="Z318" i="2"/>
  <c r="Z358" i="2"/>
  <c r="Z398" i="2"/>
  <c r="Z438" i="2"/>
  <c r="Z478" i="2"/>
  <c r="Z518" i="2"/>
  <c r="Z558" i="2"/>
  <c r="Z598" i="2"/>
  <c r="Z638" i="2"/>
  <c r="Z678" i="2"/>
  <c r="Z718" i="2"/>
  <c r="Z758" i="2"/>
  <c r="Z798" i="2"/>
  <c r="Z838" i="2"/>
  <c r="Z878" i="2"/>
  <c r="Z918" i="2"/>
  <c r="Z958" i="2"/>
  <c r="Z998" i="2"/>
  <c r="Z1038" i="2"/>
  <c r="Z1078" i="2"/>
  <c r="Z1118" i="2"/>
  <c r="Z1158" i="2"/>
  <c r="Z1198" i="2"/>
  <c r="Z1238" i="2"/>
  <c r="Z1278" i="2"/>
  <c r="Z1318" i="2"/>
  <c r="Z1358" i="2"/>
  <c r="Z1398" i="2"/>
  <c r="Z1438" i="2"/>
  <c r="Z1478" i="2"/>
  <c r="Z1518" i="2"/>
  <c r="Z1558" i="2"/>
  <c r="Z1598" i="2"/>
  <c r="Z1638" i="2"/>
  <c r="Z1678" i="2"/>
  <c r="Z1718" i="2"/>
  <c r="Z1758" i="2"/>
  <c r="Z1798" i="2"/>
  <c r="Z1838" i="2"/>
  <c r="Z1878" i="2"/>
  <c r="Z1918" i="2"/>
  <c r="Z1958" i="2"/>
  <c r="Z1998" i="2"/>
  <c r="Z2038" i="2"/>
  <c r="Z2078" i="2"/>
  <c r="Z2118" i="2"/>
  <c r="Z39" i="2"/>
  <c r="Z79" i="2"/>
  <c r="Z119" i="2"/>
  <c r="Z159" i="2"/>
  <c r="Z199" i="2"/>
  <c r="Z239" i="2"/>
  <c r="Z279" i="2"/>
  <c r="Z319" i="2"/>
  <c r="Z359" i="2"/>
  <c r="Z399" i="2"/>
  <c r="Z439" i="2"/>
  <c r="Z479" i="2"/>
  <c r="Z519" i="2"/>
  <c r="Z559" i="2"/>
  <c r="Z599" i="2"/>
  <c r="Z639" i="2"/>
  <c r="Z679" i="2"/>
  <c r="Z719" i="2"/>
  <c r="Z759" i="2"/>
  <c r="Z799" i="2"/>
  <c r="Z839" i="2"/>
  <c r="Z879" i="2"/>
  <c r="Z40" i="2"/>
  <c r="Z80" i="2"/>
  <c r="Z120" i="2"/>
  <c r="Z160" i="2"/>
  <c r="Z200" i="2"/>
  <c r="Z240" i="2"/>
  <c r="Z280" i="2"/>
  <c r="Z320" i="2"/>
  <c r="Z360" i="2"/>
  <c r="Z400" i="2"/>
  <c r="Z440" i="2"/>
  <c r="Z480" i="2"/>
  <c r="Z520" i="2"/>
  <c r="Z560" i="2"/>
  <c r="Z600" i="2"/>
  <c r="Z640" i="2"/>
  <c r="Z680" i="2"/>
  <c r="Z720" i="2"/>
  <c r="Z760" i="2"/>
  <c r="Z800" i="2"/>
  <c r="Z840" i="2"/>
  <c r="Z880" i="2"/>
  <c r="Z920" i="2"/>
  <c r="Z960" i="2"/>
  <c r="Z1000" i="2"/>
  <c r="Z1040" i="2"/>
  <c r="Z1080" i="2"/>
  <c r="Z1120" i="2"/>
  <c r="Z1160" i="2"/>
  <c r="Z1200" i="2"/>
  <c r="Z1240" i="2"/>
  <c r="Z1280" i="2"/>
  <c r="Z1320" i="2"/>
  <c r="Z1360" i="2"/>
  <c r="Z1400" i="2"/>
  <c r="Z1440" i="2"/>
  <c r="Z1480" i="2"/>
  <c r="Z1520" i="2"/>
  <c r="Z1560" i="2"/>
  <c r="Z1600" i="2"/>
  <c r="Z1640" i="2"/>
  <c r="Z1680" i="2"/>
  <c r="Z1720" i="2"/>
  <c r="Z1760" i="2"/>
  <c r="Z1800" i="2"/>
  <c r="Z1840" i="2"/>
  <c r="Z1880" i="2"/>
  <c r="Z1920" i="2"/>
  <c r="Z1960" i="2"/>
  <c r="Z2000" i="2"/>
  <c r="Z2040" i="2"/>
  <c r="Z2080" i="2"/>
  <c r="Z41" i="2"/>
  <c r="Z81" i="2"/>
  <c r="Z121" i="2"/>
  <c r="Z161" i="2"/>
  <c r="Z201" i="2"/>
  <c r="Z241" i="2"/>
  <c r="Z281" i="2"/>
  <c r="Z321" i="2"/>
  <c r="Z361" i="2"/>
  <c r="Z401" i="2"/>
  <c r="Z441" i="2"/>
  <c r="Z481" i="2"/>
  <c r="Z521" i="2"/>
  <c r="Z561" i="2"/>
  <c r="Z601" i="2"/>
  <c r="Z641" i="2"/>
  <c r="Z681" i="2"/>
  <c r="Z721" i="2"/>
  <c r="Z761" i="2"/>
  <c r="Z801" i="2"/>
  <c r="Z841" i="2"/>
  <c r="Z881" i="2"/>
  <c r="Z921" i="2"/>
  <c r="Z961" i="2"/>
  <c r="Z1001" i="2"/>
  <c r="Z1041" i="2"/>
  <c r="Z1081" i="2"/>
  <c r="Z1121" i="2"/>
  <c r="Z1161" i="2"/>
  <c r="Z1201" i="2"/>
  <c r="Z1241" i="2"/>
  <c r="Z1281" i="2"/>
  <c r="Z1321" i="2"/>
  <c r="Z1361" i="2"/>
  <c r="Z1401" i="2"/>
  <c r="Z1441" i="2"/>
  <c r="Z1481" i="2"/>
  <c r="Z1521" i="2"/>
  <c r="Z1561" i="2"/>
  <c r="Z1601" i="2"/>
  <c r="Z1641" i="2"/>
  <c r="Z1681" i="2"/>
  <c r="Z1721" i="2"/>
  <c r="Z1761" i="2"/>
  <c r="Z1801" i="2"/>
  <c r="Z1841" i="2"/>
  <c r="Z43" i="2"/>
  <c r="Z83" i="2"/>
  <c r="Z123" i="2"/>
  <c r="Z163" i="2"/>
  <c r="Z203" i="2"/>
  <c r="Z243" i="2"/>
  <c r="Z283" i="2"/>
  <c r="Z323" i="2"/>
  <c r="Z363" i="2"/>
  <c r="Z403" i="2"/>
  <c r="Z443" i="2"/>
  <c r="Z483" i="2"/>
  <c r="Z523" i="2"/>
  <c r="Z563" i="2"/>
  <c r="Z603" i="2"/>
  <c r="Z643" i="2"/>
  <c r="Z683" i="2"/>
  <c r="Z723" i="2"/>
  <c r="Z763" i="2"/>
  <c r="Z803" i="2"/>
  <c r="Z843" i="2"/>
  <c r="Z883" i="2"/>
  <c r="Z923" i="2"/>
  <c r="Z963" i="2"/>
  <c r="Z1003" i="2"/>
  <c r="Z1043" i="2"/>
  <c r="Z1083" i="2"/>
  <c r="Z1123" i="2"/>
  <c r="Z1163" i="2"/>
  <c r="Z1203" i="2"/>
  <c r="Z1243" i="2"/>
  <c r="Z1283" i="2"/>
  <c r="Z1323" i="2"/>
  <c r="Z1363" i="2"/>
  <c r="Z1403" i="2"/>
  <c r="Z1443" i="2"/>
  <c r="Z1483" i="2"/>
  <c r="Z1523" i="2"/>
  <c r="Z1563" i="2"/>
  <c r="Z1603" i="2"/>
  <c r="Z1643" i="2"/>
  <c r="Z1683" i="2"/>
  <c r="Z1723" i="2"/>
  <c r="Z1763" i="2"/>
  <c r="Z1803" i="2"/>
  <c r="Z1843" i="2"/>
  <c r="Z1883" i="2"/>
  <c r="Z1923" i="2"/>
  <c r="Z1963" i="2"/>
  <c r="Z2003" i="2"/>
  <c r="Z2043" i="2"/>
  <c r="Z2083" i="2"/>
  <c r="Z2123" i="2"/>
  <c r="Z2163" i="2"/>
  <c r="Z2203" i="2"/>
  <c r="Z2243" i="2"/>
  <c r="Z2283" i="2"/>
  <c r="Z2323" i="2"/>
  <c r="Z2363" i="2"/>
  <c r="Z2403" i="2"/>
  <c r="Z2443" i="2"/>
  <c r="Z2483" i="2"/>
  <c r="Z2523" i="2"/>
  <c r="Z722" i="2"/>
  <c r="Z1319" i="2"/>
  <c r="Z1842" i="2"/>
  <c r="Z2190" i="2"/>
  <c r="Z2321" i="2"/>
  <c r="Z2477" i="2"/>
  <c r="Z2602" i="2"/>
  <c r="Z2720" i="2"/>
  <c r="Z2814" i="2"/>
  <c r="Z2905" i="2"/>
  <c r="Z2960" i="2"/>
  <c r="Z3030" i="2"/>
  <c r="Z3088" i="2"/>
  <c r="Z3155" i="2"/>
  <c r="Z3225" i="2"/>
  <c r="Z3280" i="2"/>
  <c r="Z3350" i="2"/>
  <c r="Z3404" i="2"/>
  <c r="Z3449" i="2"/>
  <c r="Z3489" i="2"/>
  <c r="Z3529" i="2"/>
  <c r="Z3569" i="2"/>
  <c r="Z3609" i="2"/>
  <c r="Z3649" i="2"/>
  <c r="Z3689" i="2"/>
  <c r="Z3729" i="2"/>
  <c r="Z3769" i="2"/>
  <c r="Z3694" i="2"/>
  <c r="Z2922" i="2"/>
  <c r="Z3429" i="2"/>
  <c r="Z3262" i="2"/>
  <c r="Z3070" i="2"/>
  <c r="Z3142" i="2"/>
  <c r="Z3677" i="2"/>
  <c r="Z3598" i="2"/>
  <c r="Z3719" i="2"/>
  <c r="Z3395" i="2"/>
  <c r="Z3482" i="2"/>
  <c r="Z3080" i="2"/>
  <c r="Z3401" i="2"/>
  <c r="Z3153" i="2"/>
  <c r="Z3029" i="2"/>
  <c r="Z724" i="2"/>
  <c r="Z1322" i="2"/>
  <c r="Z1844" i="2"/>
  <c r="Z2193" i="2"/>
  <c r="Z2322" i="2"/>
  <c r="Z2478" i="2"/>
  <c r="Z2603" i="2"/>
  <c r="Z2721" i="2"/>
  <c r="Z2824" i="2"/>
  <c r="Z2906" i="2"/>
  <c r="Z2961" i="2"/>
  <c r="Z3031" i="2"/>
  <c r="Z3094" i="2"/>
  <c r="Z3156" i="2"/>
  <c r="Z3226" i="2"/>
  <c r="Z3281" i="2"/>
  <c r="Z3351" i="2"/>
  <c r="Z3408" i="2"/>
  <c r="Z3450" i="2"/>
  <c r="Z3490" i="2"/>
  <c r="Z3530" i="2"/>
  <c r="Z3570" i="2"/>
  <c r="Z3610" i="2"/>
  <c r="Z3650" i="2"/>
  <c r="Z3690" i="2"/>
  <c r="Z3730" i="2"/>
  <c r="Z3770" i="2"/>
  <c r="Z3773" i="2"/>
  <c r="Z3734" i="2"/>
  <c r="Z3242" i="2"/>
  <c r="Z3667" i="2"/>
  <c r="Z3508" i="2"/>
  <c r="Z3589" i="2"/>
  <c r="Z3550" i="2"/>
  <c r="Z3711" i="2"/>
  <c r="Z3472" i="2"/>
  <c r="Z3633" i="2"/>
  <c r="Z3554" i="2"/>
  <c r="Z3321" i="2"/>
  <c r="Z3268" i="2"/>
  <c r="Z3328" i="2"/>
  <c r="Z2952" i="2"/>
  <c r="Z3444" i="2"/>
  <c r="Z644" i="2"/>
  <c r="Z762" i="2"/>
  <c r="Z1324" i="2"/>
  <c r="Z1879" i="2"/>
  <c r="Z2196" i="2"/>
  <c r="Z2324" i="2"/>
  <c r="Z2479" i="2"/>
  <c r="Z2604" i="2"/>
  <c r="Z2722" i="2"/>
  <c r="Z2828" i="2"/>
  <c r="Z2907" i="2"/>
  <c r="Z2962" i="2"/>
  <c r="Z3032" i="2"/>
  <c r="Z3102" i="2"/>
  <c r="Z3157" i="2"/>
  <c r="Z3227" i="2"/>
  <c r="Z3282" i="2"/>
  <c r="Z3352" i="2"/>
  <c r="Z3411" i="2"/>
  <c r="Z3451" i="2"/>
  <c r="Z3491" i="2"/>
  <c r="Z3531" i="2"/>
  <c r="Z3571" i="2"/>
  <c r="Z3611" i="2"/>
  <c r="Z3651" i="2"/>
  <c r="Z3691" i="2"/>
  <c r="Z3731" i="2"/>
  <c r="Z3771" i="2"/>
  <c r="Z3654" i="2"/>
  <c r="Z3062" i="2"/>
  <c r="Z3468" i="2"/>
  <c r="Z3709" i="2"/>
  <c r="Z3510" i="2"/>
  <c r="Z3193" i="2"/>
  <c r="Z3434" i="2"/>
  <c r="Z3675" i="2"/>
  <c r="Z3556" i="2"/>
  <c r="Z3437" i="2"/>
  <c r="Z3008" i="2"/>
  <c r="Z3721" i="2"/>
  <c r="Z3397" i="2"/>
  <c r="Z3684" i="2"/>
  <c r="Z3485" i="2"/>
  <c r="Z3486" i="2"/>
  <c r="Z2958" i="2"/>
  <c r="Z3488" i="2"/>
  <c r="Z764" i="2"/>
  <c r="Z1359" i="2"/>
  <c r="Z1881" i="2"/>
  <c r="Z2197" i="2"/>
  <c r="Z2334" i="2"/>
  <c r="Z2480" i="2"/>
  <c r="Z2614" i="2"/>
  <c r="Z2723" i="2"/>
  <c r="Z2829" i="2"/>
  <c r="Z2908" i="2"/>
  <c r="Z2963" i="2"/>
  <c r="Z3033" i="2"/>
  <c r="Z3103" i="2"/>
  <c r="Z3158" i="2"/>
  <c r="Z3228" i="2"/>
  <c r="Z3283" i="2"/>
  <c r="Z3353" i="2"/>
  <c r="Z3412" i="2"/>
  <c r="Z3452" i="2"/>
  <c r="Z3492" i="2"/>
  <c r="Z3532" i="2"/>
  <c r="Z3572" i="2"/>
  <c r="Z3612" i="2"/>
  <c r="Z3652" i="2"/>
  <c r="Z3692" i="2"/>
  <c r="Z3732" i="2"/>
  <c r="Z3772" i="2"/>
  <c r="Z3733" i="2"/>
  <c r="Z3774" i="2"/>
  <c r="Z3187" i="2"/>
  <c r="Z3119" i="2"/>
  <c r="Z3670" i="2"/>
  <c r="Z3631" i="2"/>
  <c r="Z3552" i="2"/>
  <c r="Z3713" i="2"/>
  <c r="Z3195" i="2"/>
  <c r="Z3436" i="2"/>
  <c r="Z3637" i="2"/>
  <c r="Z3758" i="2"/>
  <c r="Z3559" i="2"/>
  <c r="Z3640" i="2"/>
  <c r="Z3342" i="2"/>
  <c r="Z3204" i="2"/>
  <c r="Z3445" i="2"/>
  <c r="Z3646" i="2"/>
  <c r="Z2804" i="2"/>
  <c r="Z3349" i="2"/>
  <c r="Z802" i="2"/>
  <c r="Z1362" i="2"/>
  <c r="Z1882" i="2"/>
  <c r="Z2198" i="2"/>
  <c r="Z2350" i="2"/>
  <c r="Z2481" i="2"/>
  <c r="Z2630" i="2"/>
  <c r="Z2724" i="2"/>
  <c r="Z2830" i="2"/>
  <c r="Z2909" i="2"/>
  <c r="Z2964" i="2"/>
  <c r="Z3034" i="2"/>
  <c r="Z3104" i="2"/>
  <c r="Z3159" i="2"/>
  <c r="Z3229" i="2"/>
  <c r="Z3284" i="2"/>
  <c r="Z3354" i="2"/>
  <c r="Z3413" i="2"/>
  <c r="Z3453" i="2"/>
  <c r="Z3493" i="2"/>
  <c r="Z3533" i="2"/>
  <c r="Z3573" i="2"/>
  <c r="Z3613" i="2"/>
  <c r="Z3653" i="2"/>
  <c r="Z3693" i="2"/>
  <c r="Z3117" i="2"/>
  <c r="Z3189" i="2"/>
  <c r="Z3750" i="2"/>
  <c r="Z3751" i="2"/>
  <c r="Z3432" i="2"/>
  <c r="Z3514" i="2"/>
  <c r="Z3755" i="2"/>
  <c r="Z3516" i="2"/>
  <c r="Z3717" i="2"/>
  <c r="Z3518" i="2"/>
  <c r="Z3201" i="2"/>
  <c r="Z3603" i="2"/>
  <c r="Z3026" i="2"/>
  <c r="Z3278" i="2"/>
  <c r="Z3084" i="2"/>
  <c r="Z804" i="2"/>
  <c r="Z1364" i="2"/>
  <c r="Z1884" i="2"/>
  <c r="Z2199" i="2"/>
  <c r="Z2353" i="2"/>
  <c r="Z2482" i="2"/>
  <c r="Z2633" i="2"/>
  <c r="Z2728" i="2"/>
  <c r="Z2833" i="2"/>
  <c r="Z2910" i="2"/>
  <c r="Z2968" i="2"/>
  <c r="Z3035" i="2"/>
  <c r="Z3105" i="2"/>
  <c r="Z3160" i="2"/>
  <c r="Z3230" i="2"/>
  <c r="Z3288" i="2"/>
  <c r="Z3355" i="2"/>
  <c r="Z3414" i="2"/>
  <c r="Z3454" i="2"/>
  <c r="Z3494" i="2"/>
  <c r="Z3534" i="2"/>
  <c r="Z3574" i="2"/>
  <c r="Z3614" i="2"/>
  <c r="Z2993" i="2"/>
  <c r="Z3511" i="2"/>
  <c r="Z3513" i="2"/>
  <c r="Z3001" i="2"/>
  <c r="Z3144" i="2"/>
  <c r="Z3077" i="2"/>
  <c r="Z3344" i="2"/>
  <c r="Z3276" i="2"/>
  <c r="Z3766" i="2"/>
  <c r="Z2600" i="2"/>
  <c r="Z3768" i="2"/>
  <c r="Z42" i="2"/>
  <c r="Z842" i="2"/>
  <c r="Z1399" i="2"/>
  <c r="Z1919" i="2"/>
  <c r="Z2200" i="2"/>
  <c r="Z2356" i="2"/>
  <c r="Z2484" i="2"/>
  <c r="Z2635" i="2"/>
  <c r="Z2734" i="2"/>
  <c r="Z2834" i="2"/>
  <c r="Z2911" i="2"/>
  <c r="Z2974" i="2"/>
  <c r="Z3036" i="2"/>
  <c r="Z3106" i="2"/>
  <c r="Z3161" i="2"/>
  <c r="Z3231" i="2"/>
  <c r="Z3294" i="2"/>
  <c r="Z3356" i="2"/>
  <c r="Z3415" i="2"/>
  <c r="Z3455" i="2"/>
  <c r="Z3495" i="2"/>
  <c r="Z3535" i="2"/>
  <c r="Z3575" i="2"/>
  <c r="Z3615" i="2"/>
  <c r="Z3655" i="2"/>
  <c r="Z3695" i="2"/>
  <c r="Z3735" i="2"/>
  <c r="Z3775" i="2"/>
  <c r="Z3703" i="2"/>
  <c r="Z3705" i="2"/>
  <c r="Z3466" i="2"/>
  <c r="Z3427" i="2"/>
  <c r="Z3383" i="2"/>
  <c r="Z3191" i="2"/>
  <c r="Z3388" i="2"/>
  <c r="Z3754" i="2"/>
  <c r="Z3266" i="2"/>
  <c r="Z3756" i="2"/>
  <c r="Z3003" i="2"/>
  <c r="Z3014" i="2"/>
  <c r="Z2954" i="2"/>
  <c r="Z2318" i="2"/>
  <c r="Z3728" i="2"/>
  <c r="Z44" i="2"/>
  <c r="Z844" i="2"/>
  <c r="Z1402" i="2"/>
  <c r="Z1921" i="2"/>
  <c r="Z2201" i="2"/>
  <c r="Z2357" i="2"/>
  <c r="Z2494" i="2"/>
  <c r="Z2636" i="2"/>
  <c r="Z2748" i="2"/>
  <c r="Z2835" i="2"/>
  <c r="Z2912" i="2"/>
  <c r="Z2982" i="2"/>
  <c r="Z3037" i="2"/>
  <c r="Z3107" i="2"/>
  <c r="Z3162" i="2"/>
  <c r="Z3232" i="2"/>
  <c r="Z3302" i="2"/>
  <c r="Z3357" i="2"/>
  <c r="Z3416" i="2"/>
  <c r="Z3456" i="2"/>
  <c r="Z3496" i="2"/>
  <c r="Z3536" i="2"/>
  <c r="Z3576" i="2"/>
  <c r="Z3616" i="2"/>
  <c r="Z3656" i="2"/>
  <c r="Z3696" i="2"/>
  <c r="Z3736" i="2"/>
  <c r="Z3776" i="2"/>
  <c r="Z10" i="2"/>
  <c r="Z3704" i="2"/>
  <c r="Z3546" i="2"/>
  <c r="Z3313" i="2"/>
  <c r="Z3190" i="2"/>
  <c r="Z3591" i="2"/>
  <c r="Z3712" i="2"/>
  <c r="Z3433" i="2"/>
  <c r="Z3515" i="2"/>
  <c r="Z3267" i="2"/>
  <c r="Z3757" i="2"/>
  <c r="Z3558" i="2"/>
  <c r="Z3759" i="2"/>
  <c r="Z3334" i="2"/>
  <c r="Z3522" i="2"/>
  <c r="Z3025" i="2"/>
  <c r="Z3347" i="2"/>
  <c r="Z3083" i="2"/>
  <c r="Z3767" i="2"/>
  <c r="Z3279" i="2"/>
  <c r="Z82" i="2"/>
  <c r="Z882" i="2"/>
  <c r="Z1404" i="2"/>
  <c r="Z1922" i="2"/>
  <c r="Z2202" i="2"/>
  <c r="Z2358" i="2"/>
  <c r="Z2510" i="2"/>
  <c r="Z2637" i="2"/>
  <c r="Z2749" i="2"/>
  <c r="Z2836" i="2"/>
  <c r="Z2913" i="2"/>
  <c r="Z2983" i="2"/>
  <c r="Z3038" i="2"/>
  <c r="Z3108" i="2"/>
  <c r="Z3163" i="2"/>
  <c r="Z3233" i="2"/>
  <c r="Z3303" i="2"/>
  <c r="Z3358" i="2"/>
  <c r="Z3417" i="2"/>
  <c r="Z3457" i="2"/>
  <c r="Z3497" i="2"/>
  <c r="Z3537" i="2"/>
  <c r="Z3577" i="2"/>
  <c r="Z3617" i="2"/>
  <c r="Z3657" i="2"/>
  <c r="Z3697" i="2"/>
  <c r="Z3737" i="2"/>
  <c r="Z3777" i="2"/>
  <c r="Z3782" i="2"/>
  <c r="Z3584" i="2"/>
  <c r="Z3666" i="2"/>
  <c r="Z3382" i="2"/>
  <c r="Z3668" i="2"/>
  <c r="Z3254" i="2"/>
  <c r="Z3632" i="2"/>
  <c r="Z3673" i="2"/>
  <c r="Z3594" i="2"/>
  <c r="Z3390" i="2"/>
  <c r="Z3596" i="2"/>
  <c r="Z3597" i="2"/>
  <c r="Z3718" i="2"/>
  <c r="Z3599" i="2"/>
  <c r="Z3680" i="2"/>
  <c r="Z3272" i="2"/>
  <c r="Z3643" i="2"/>
  <c r="Z2454" i="2"/>
  <c r="Z3448" i="2"/>
  <c r="Z84" i="2"/>
  <c r="Z884" i="2"/>
  <c r="Z1439" i="2"/>
  <c r="Z1924" i="2"/>
  <c r="Z2204" i="2"/>
  <c r="Z2359" i="2"/>
  <c r="Z2513" i="2"/>
  <c r="Z2638" i="2"/>
  <c r="Z2750" i="2"/>
  <c r="Z2837" i="2"/>
  <c r="Z2914" i="2"/>
  <c r="Z2984" i="2"/>
  <c r="Z3039" i="2"/>
  <c r="Z3109" i="2"/>
  <c r="Z3164" i="2"/>
  <c r="Z3234" i="2"/>
  <c r="Z3304" i="2"/>
  <c r="Z3359" i="2"/>
  <c r="Z3418" i="2"/>
  <c r="Z3458" i="2"/>
  <c r="Z3498" i="2"/>
  <c r="Z3538" i="2"/>
  <c r="Z3578" i="2"/>
  <c r="Z3618" i="2"/>
  <c r="Z3658" i="2"/>
  <c r="Z3698" i="2"/>
  <c r="Z3738" i="2"/>
  <c r="Z3778" i="2"/>
  <c r="Z3743" i="2"/>
  <c r="Z3624" i="2"/>
  <c r="Z3312" i="2"/>
  <c r="Z3507" i="2"/>
  <c r="Z3707" i="2"/>
  <c r="Z3314" i="2"/>
  <c r="Z3629" i="2"/>
  <c r="Z3316" i="2"/>
  <c r="Z3068" i="2"/>
  <c r="Z3071" i="2"/>
  <c r="Z3555" i="2"/>
  <c r="Z3392" i="2"/>
  <c r="Z2950" i="2"/>
  <c r="Z2883" i="2"/>
  <c r="Z3208" i="2"/>
  <c r="Z122" i="2"/>
  <c r="Z919" i="2"/>
  <c r="Z1442" i="2"/>
  <c r="Z1959" i="2"/>
  <c r="Z2214" i="2"/>
  <c r="Z2360" i="2"/>
  <c r="Z2516" i="2"/>
  <c r="Z2639" i="2"/>
  <c r="Z2753" i="2"/>
  <c r="Z2838" i="2"/>
  <c r="Z2915" i="2"/>
  <c r="Z2985" i="2"/>
  <c r="Z3040" i="2"/>
  <c r="Z3110" i="2"/>
  <c r="Z3168" i="2"/>
  <c r="Z3235" i="2"/>
  <c r="Z3305" i="2"/>
  <c r="Z3360" i="2"/>
  <c r="Z3419" i="2"/>
  <c r="Z3459" i="2"/>
  <c r="Z3499" i="2"/>
  <c r="Z3539" i="2"/>
  <c r="Z3579" i="2"/>
  <c r="Z3619" i="2"/>
  <c r="Z3659" i="2"/>
  <c r="Z3699" i="2"/>
  <c r="Z3739" i="2"/>
  <c r="Z3779" i="2"/>
  <c r="Z3742" i="2"/>
  <c r="Z3664" i="2"/>
  <c r="Z3506" i="2"/>
  <c r="Z3547" i="2"/>
  <c r="Z3548" i="2"/>
  <c r="Z3549" i="2"/>
  <c r="Z3590" i="2"/>
  <c r="Z3671" i="2"/>
  <c r="Z3512" i="2"/>
  <c r="Z3593" i="2"/>
  <c r="Z3714" i="2"/>
  <c r="Z3196" i="2"/>
  <c r="Z3323" i="2"/>
  <c r="Z3270" i="2"/>
  <c r="Z3022" i="2"/>
  <c r="Z3275" i="2"/>
  <c r="Z2803" i="2"/>
  <c r="Z3687" i="2"/>
  <c r="Z2320" i="2"/>
  <c r="Z124" i="2"/>
  <c r="Z922" i="2"/>
  <c r="Z1444" i="2"/>
  <c r="Z1961" i="2"/>
  <c r="Z2230" i="2"/>
  <c r="Z2361" i="2"/>
  <c r="Z2517" i="2"/>
  <c r="Z2640" i="2"/>
  <c r="Z2754" i="2"/>
  <c r="Z2839" i="2"/>
  <c r="Z2916" i="2"/>
  <c r="Z2986" i="2"/>
  <c r="Z3041" i="2"/>
  <c r="Z3111" i="2"/>
  <c r="Z3174" i="2"/>
  <c r="Z3236" i="2"/>
  <c r="Z3306" i="2"/>
  <c r="Z3361" i="2"/>
  <c r="Z3420" i="2"/>
  <c r="Z3460" i="2"/>
  <c r="Z3500" i="2"/>
  <c r="Z3540" i="2"/>
  <c r="Z3580" i="2"/>
  <c r="Z3620" i="2"/>
  <c r="Z3660" i="2"/>
  <c r="Z3700" i="2"/>
  <c r="Z3740" i="2"/>
  <c r="Z3780" i="2"/>
  <c r="Z3702" i="2"/>
  <c r="Z3744" i="2"/>
  <c r="Z3375" i="2"/>
  <c r="Z3627" i="2"/>
  <c r="Z3428" i="2"/>
  <c r="Z3669" i="2"/>
  <c r="Z3470" i="2"/>
  <c r="Z3123" i="2"/>
  <c r="Z3389" i="2"/>
  <c r="Z3715" i="2"/>
  <c r="Z3391" i="2"/>
  <c r="Z3557" i="2"/>
  <c r="Z3075" i="2"/>
  <c r="Z3761" i="2"/>
  <c r="Z3442" i="2"/>
  <c r="Z3604" i="2"/>
  <c r="Z3400" i="2"/>
  <c r="Z3446" i="2"/>
  <c r="Z2903" i="2"/>
  <c r="Z3528" i="2"/>
  <c r="Z162" i="2"/>
  <c r="Z924" i="2"/>
  <c r="Z1479" i="2"/>
  <c r="Z1962" i="2"/>
  <c r="Z2233" i="2"/>
  <c r="Z2362" i="2"/>
  <c r="Z2518" i="2"/>
  <c r="Z2641" i="2"/>
  <c r="Z2755" i="2"/>
  <c r="Z2840" i="2"/>
  <c r="Z2917" i="2"/>
  <c r="Z2987" i="2"/>
  <c r="Z3042" i="2"/>
  <c r="Z3112" i="2"/>
  <c r="Z3182" i="2"/>
  <c r="Z3237" i="2"/>
  <c r="Z3307" i="2"/>
  <c r="Z3362" i="2"/>
  <c r="Z3421" i="2"/>
  <c r="Z3461" i="2"/>
  <c r="Z3501" i="2"/>
  <c r="Z3541" i="2"/>
  <c r="Z3581" i="2"/>
  <c r="Z3621" i="2"/>
  <c r="Z3661" i="2"/>
  <c r="Z3701" i="2"/>
  <c r="Z3741" i="2"/>
  <c r="Z3781" i="2"/>
  <c r="Z3662" i="2"/>
  <c r="Z3745" i="2"/>
  <c r="Z3426" i="2"/>
  <c r="Z3467" i="2"/>
  <c r="Z3747" i="2"/>
  <c r="Z3708" i="2"/>
  <c r="Z3509" i="2"/>
  <c r="Z3710" i="2"/>
  <c r="Z3551" i="2"/>
  <c r="Z3592" i="2"/>
  <c r="Z3553" i="2"/>
  <c r="Z3320" i="2"/>
  <c r="Z3595" i="2"/>
  <c r="Z3716" i="2"/>
  <c r="Z3073" i="2"/>
  <c r="Z3076" i="2"/>
  <c r="Z3024" i="2"/>
  <c r="Z2162" i="2"/>
  <c r="Z164" i="2"/>
  <c r="Z959" i="2"/>
  <c r="Z1482" i="2"/>
  <c r="Z1964" i="2"/>
  <c r="Z2236" i="2"/>
  <c r="Z2364" i="2"/>
  <c r="Z2519" i="2"/>
  <c r="Z2642" i="2"/>
  <c r="Z2756" i="2"/>
  <c r="Z2841" i="2"/>
  <c r="Z2918" i="2"/>
  <c r="Z2988" i="2"/>
  <c r="Z3043" i="2"/>
  <c r="Z3113" i="2"/>
  <c r="Z3183" i="2"/>
  <c r="Z3238" i="2"/>
  <c r="Z3308" i="2"/>
  <c r="Z3363" i="2"/>
  <c r="Z3422" i="2"/>
  <c r="Z3462" i="2"/>
  <c r="Z3502" i="2"/>
  <c r="Z3542" i="2"/>
  <c r="Z3582" i="2"/>
  <c r="Z3622" i="2"/>
  <c r="Z3626" i="2"/>
  <c r="Z3063" i="2"/>
  <c r="Z3248" i="2"/>
  <c r="Z3386" i="2"/>
  <c r="Z3672" i="2"/>
  <c r="Z3473" i="2"/>
  <c r="Z3674" i="2"/>
  <c r="Z3435" i="2"/>
  <c r="Z3676" i="2"/>
  <c r="Z3477" i="2"/>
  <c r="Z3479" i="2"/>
  <c r="Z3600" i="2"/>
  <c r="Z3441" i="2"/>
  <c r="Z3602" i="2"/>
  <c r="Z3723" i="2"/>
  <c r="Z3524" i="2"/>
  <c r="Z3645" i="2"/>
  <c r="Z3027" i="2"/>
  <c r="Z1284" i="2"/>
  <c r="Z202" i="2"/>
  <c r="Z962" i="2"/>
  <c r="Z1484" i="2"/>
  <c r="Z1999" i="2"/>
  <c r="Z2237" i="2"/>
  <c r="Z2374" i="2"/>
  <c r="Z2520" i="2"/>
  <c r="Z2643" i="2"/>
  <c r="Z2757" i="2"/>
  <c r="Z2842" i="2"/>
  <c r="Z2919" i="2"/>
  <c r="Z2989" i="2"/>
  <c r="Z3044" i="2"/>
  <c r="Z3114" i="2"/>
  <c r="Z3184" i="2"/>
  <c r="Z3239" i="2"/>
  <c r="Z3309" i="2"/>
  <c r="Z3364" i="2"/>
  <c r="Z3423" i="2"/>
  <c r="Z3463" i="2"/>
  <c r="Z3503" i="2"/>
  <c r="Z3543" i="2"/>
  <c r="Z3583" i="2"/>
  <c r="Z3623" i="2"/>
  <c r="Z3663" i="2"/>
  <c r="Z3706" i="2"/>
  <c r="Z3746" i="2"/>
  <c r="Z3188" i="2"/>
  <c r="Z3588" i="2"/>
  <c r="Z3384" i="2"/>
  <c r="Z3630" i="2"/>
  <c r="Z3471" i="2"/>
  <c r="Z3387" i="2"/>
  <c r="Z3752" i="2"/>
  <c r="Z3128" i="2"/>
  <c r="Z3476" i="2"/>
  <c r="Z3198" i="2"/>
  <c r="Z3394" i="2"/>
  <c r="Z3720" i="2"/>
  <c r="Z3202" i="2"/>
  <c r="Z3682" i="2"/>
  <c r="Z3398" i="2"/>
  <c r="Z3764" i="2"/>
  <c r="Z3151" i="2"/>
  <c r="Z3726" i="2"/>
  <c r="Z1282" i="2"/>
  <c r="Z204" i="2"/>
  <c r="Z964" i="2"/>
  <c r="Z1519" i="2"/>
  <c r="Z2001" i="2"/>
  <c r="Z2238" i="2"/>
  <c r="Z2390" i="2"/>
  <c r="Z2521" i="2"/>
  <c r="Z2644" i="2"/>
  <c r="Z2758" i="2"/>
  <c r="Z2843" i="2"/>
  <c r="Z2920" i="2"/>
  <c r="Z2990" i="2"/>
  <c r="Z3048" i="2"/>
  <c r="Z3115" i="2"/>
  <c r="Z3185" i="2"/>
  <c r="Z3240" i="2"/>
  <c r="Z3310" i="2"/>
  <c r="Z3368" i="2"/>
  <c r="Z3424" i="2"/>
  <c r="Z3464" i="2"/>
  <c r="Z3504" i="2"/>
  <c r="Z3544" i="2"/>
  <c r="Z3587" i="2"/>
  <c r="Z3244" i="2"/>
  <c r="Z3749" i="2"/>
  <c r="Z3430" i="2"/>
  <c r="Z3318" i="2"/>
  <c r="Z3753" i="2"/>
  <c r="Z3265" i="2"/>
  <c r="Z3635" i="2"/>
  <c r="Z3197" i="2"/>
  <c r="Z3269" i="2"/>
  <c r="Z2881" i="2"/>
  <c r="Z3763" i="2"/>
  <c r="Z3345" i="2"/>
  <c r="Z2470" i="2"/>
  <c r="Z3154" i="2"/>
  <c r="Z242" i="2"/>
  <c r="Z999" i="2"/>
  <c r="Z1522" i="2"/>
  <c r="Z2002" i="2"/>
  <c r="Z2239" i="2"/>
  <c r="Z2393" i="2"/>
  <c r="Z2522" i="2"/>
  <c r="Z2648" i="2"/>
  <c r="Z2759" i="2"/>
  <c r="Z2844" i="2"/>
  <c r="Z2921" i="2"/>
  <c r="Z2991" i="2"/>
  <c r="Z3054" i="2"/>
  <c r="Z3116" i="2"/>
  <c r="Z3186" i="2"/>
  <c r="Z3241" i="2"/>
  <c r="Z3311" i="2"/>
  <c r="Z3374" i="2"/>
  <c r="Z3425" i="2"/>
  <c r="Z3465" i="2"/>
  <c r="Z3505" i="2"/>
  <c r="Z3545" i="2"/>
  <c r="Z3585" i="2"/>
  <c r="Z3625" i="2"/>
  <c r="Z3665" i="2"/>
  <c r="Z3586" i="2"/>
  <c r="Z3118" i="2"/>
  <c r="Z3748" i="2"/>
  <c r="Z3469" i="2"/>
  <c r="Z3317" i="2"/>
  <c r="Z3319" i="2"/>
  <c r="Z3634" i="2"/>
  <c r="Z3475" i="2"/>
  <c r="Z3636" i="2"/>
  <c r="Z3517" i="2"/>
  <c r="Z3439" i="2"/>
  <c r="Z3560" i="2"/>
  <c r="Z3396" i="2"/>
  <c r="Z3562" i="2"/>
  <c r="Z3683" i="2"/>
  <c r="Z3564" i="2"/>
  <c r="Z3685" i="2"/>
  <c r="Z2957" i="2"/>
  <c r="Z684" i="2"/>
  <c r="Z244" i="2"/>
  <c r="Z1002" i="2"/>
  <c r="Z1524" i="2"/>
  <c r="Z2004" i="2"/>
  <c r="Z2240" i="2"/>
  <c r="Z2396" i="2"/>
  <c r="Z2524" i="2"/>
  <c r="Z2654" i="2"/>
  <c r="Z2760" i="2"/>
  <c r="Z2848" i="2"/>
  <c r="Z2992" i="2"/>
  <c r="Z3678" i="2"/>
  <c r="Z3519" i="2"/>
  <c r="Z3271" i="2"/>
  <c r="Z3023" i="2"/>
  <c r="Z3150" i="2"/>
  <c r="Z3725" i="2"/>
  <c r="Z2902" i="2"/>
  <c r="Z282" i="2"/>
  <c r="Z1004" i="2"/>
  <c r="Z1559" i="2"/>
  <c r="Z2039" i="2"/>
  <c r="Z2241" i="2"/>
  <c r="Z2397" i="2"/>
  <c r="Z2534" i="2"/>
  <c r="Z2670" i="2"/>
  <c r="Z2761" i="2"/>
  <c r="Z2854" i="2"/>
  <c r="Z2923" i="2"/>
  <c r="Z3243" i="2"/>
  <c r="Z3145" i="2"/>
  <c r="Z3601" i="2"/>
  <c r="Z2884" i="2"/>
  <c r="Z2599" i="2"/>
  <c r="Z2904" i="2"/>
  <c r="Z3688" i="2"/>
  <c r="Z284" i="2"/>
  <c r="Z1039" i="2"/>
  <c r="Z1562" i="2"/>
  <c r="Z2041" i="2"/>
  <c r="Z2242" i="2"/>
  <c r="Z2398" i="2"/>
  <c r="Z2550" i="2"/>
  <c r="Z2673" i="2"/>
  <c r="Z2762" i="2"/>
  <c r="Z2864" i="2"/>
  <c r="Z2924" i="2"/>
  <c r="Z2994" i="2"/>
  <c r="Z3064" i="2"/>
  <c r="Z3628" i="2"/>
  <c r="Z2880" i="2"/>
  <c r="Z3203" i="2"/>
  <c r="Z2888" i="2"/>
  <c r="Z3152" i="2"/>
  <c r="Z3223" i="2"/>
  <c r="Z3567" i="2"/>
  <c r="Z2601" i="2"/>
  <c r="Z322" i="2"/>
  <c r="Z1042" i="2"/>
  <c r="Z1564" i="2"/>
  <c r="Z2042" i="2"/>
  <c r="Z2244" i="2"/>
  <c r="Z2399" i="2"/>
  <c r="Z2553" i="2"/>
  <c r="Z2675" i="2"/>
  <c r="Z2763" i="2"/>
  <c r="Z2868" i="2"/>
  <c r="Z2928" i="2"/>
  <c r="Z2995" i="2"/>
  <c r="Z3065" i="2"/>
  <c r="Z3120" i="2"/>
  <c r="Z3315" i="2"/>
  <c r="Z3200" i="2"/>
  <c r="Z2953" i="2"/>
  <c r="Z3525" i="2"/>
  <c r="Z3526" i="2"/>
  <c r="Z2164" i="2"/>
  <c r="Z324" i="2"/>
  <c r="Z1044" i="2"/>
  <c r="Z1599" i="2"/>
  <c r="Z2044" i="2"/>
  <c r="Z2254" i="2"/>
  <c r="Z2400" i="2"/>
  <c r="Z2556" i="2"/>
  <c r="Z2676" i="2"/>
  <c r="Z2764" i="2"/>
  <c r="Z2869" i="2"/>
  <c r="Z2934" i="2"/>
  <c r="Z2996" i="2"/>
  <c r="Z3066" i="2"/>
  <c r="Z3121" i="2"/>
  <c r="Z3385" i="2"/>
  <c r="Z3438" i="2"/>
  <c r="Z3480" i="2"/>
  <c r="Z3641" i="2"/>
  <c r="Z3722" i="2"/>
  <c r="Z3523" i="2"/>
  <c r="Z3081" i="2"/>
  <c r="Z1804" i="2"/>
  <c r="Z362" i="2"/>
  <c r="Z1079" i="2"/>
  <c r="Z1602" i="2"/>
  <c r="Z2079" i="2"/>
  <c r="Z2270" i="2"/>
  <c r="Z2401" i="2"/>
  <c r="Z2557" i="2"/>
  <c r="Z2677" i="2"/>
  <c r="Z2768" i="2"/>
  <c r="Z2870" i="2"/>
  <c r="Z2942" i="2"/>
  <c r="Z2997" i="2"/>
  <c r="Z3067" i="2"/>
  <c r="Z3122" i="2"/>
  <c r="Z3192" i="2"/>
  <c r="Z3431" i="2"/>
  <c r="Z3393" i="2"/>
  <c r="Z3440" i="2"/>
  <c r="Z3681" i="2"/>
  <c r="Z3273" i="2"/>
  <c r="Z3724" i="2"/>
  <c r="Z3346" i="2"/>
  <c r="Z3686" i="2"/>
  <c r="Z682" i="2"/>
  <c r="Z364" i="2"/>
  <c r="Z1082" i="2"/>
  <c r="Z1604" i="2"/>
  <c r="Z2081" i="2"/>
  <c r="Z2273" i="2"/>
  <c r="Z2402" i="2"/>
  <c r="Z2558" i="2"/>
  <c r="Z2678" i="2"/>
  <c r="Z2774" i="2"/>
  <c r="Z2873" i="2"/>
  <c r="Z2943" i="2"/>
  <c r="Z2998" i="2"/>
  <c r="Z3263" i="2"/>
  <c r="Z3478" i="2"/>
  <c r="Z3520" i="2"/>
  <c r="Z3561" i="2"/>
  <c r="Z3343" i="2"/>
  <c r="Z3399" i="2"/>
  <c r="Z1802" i="2"/>
  <c r="Z402" i="2"/>
  <c r="Z1084" i="2"/>
  <c r="Z1639" i="2"/>
  <c r="Z2082" i="2"/>
  <c r="Z2276" i="2"/>
  <c r="Z2404" i="2"/>
  <c r="Z2559" i="2"/>
  <c r="Z2679" i="2"/>
  <c r="Z2788" i="2"/>
  <c r="Z2874" i="2"/>
  <c r="Z2944" i="2"/>
  <c r="Z2999" i="2"/>
  <c r="Z3069" i="2"/>
  <c r="Z3124" i="2"/>
  <c r="Z3194" i="2"/>
  <c r="Z3264" i="2"/>
  <c r="Z3638" i="2"/>
  <c r="Z3639" i="2"/>
  <c r="Z2951" i="2"/>
  <c r="Z3149" i="2"/>
  <c r="Z2802" i="2"/>
  <c r="Z2718" i="2"/>
  <c r="Z3647" i="2"/>
  <c r="Z3224" i="2"/>
  <c r="Z404" i="2"/>
  <c r="Z1119" i="2"/>
  <c r="Z1642" i="2"/>
  <c r="Z2084" i="2"/>
  <c r="Z2277" i="2"/>
  <c r="Z2414" i="2"/>
  <c r="Z2560" i="2"/>
  <c r="Z2680" i="2"/>
  <c r="Z2789" i="2"/>
  <c r="Z2875" i="2"/>
  <c r="Z2945" i="2"/>
  <c r="Z3000" i="2"/>
  <c r="Z3474" i="2"/>
  <c r="Z3324" i="2"/>
  <c r="Z3481" i="2"/>
  <c r="Z3079" i="2"/>
  <c r="Z1279" i="2"/>
  <c r="Z442" i="2"/>
  <c r="Z1122" i="2"/>
  <c r="Z1644" i="2"/>
  <c r="Z2119" i="2"/>
  <c r="Z2278" i="2"/>
  <c r="Z2430" i="2"/>
  <c r="Z2561" i="2"/>
  <c r="Z2681" i="2"/>
  <c r="Z2790" i="2"/>
  <c r="Z2876" i="2"/>
  <c r="Z2946" i="2"/>
  <c r="Z3134" i="2"/>
  <c r="Z3642" i="2"/>
  <c r="Z3443" i="2"/>
  <c r="Z3644" i="2"/>
  <c r="Z2956" i="2"/>
  <c r="Z3606" i="2"/>
  <c r="Z444" i="2"/>
  <c r="Z1124" i="2"/>
  <c r="Z1679" i="2"/>
  <c r="Z2120" i="2"/>
  <c r="Z2279" i="2"/>
  <c r="Z2433" i="2"/>
  <c r="Z2562" i="2"/>
  <c r="Z2682" i="2"/>
  <c r="Z2793" i="2"/>
  <c r="Z2877" i="2"/>
  <c r="Z2947" i="2"/>
  <c r="Z3002" i="2"/>
  <c r="Z3072" i="2"/>
  <c r="Z3322" i="2"/>
  <c r="Z3760" i="2"/>
  <c r="Z3148" i="2"/>
  <c r="Z2955" i="2"/>
  <c r="Z2717" i="2"/>
  <c r="Z3607" i="2"/>
  <c r="Z1839" i="2"/>
  <c r="Z3568" i="2"/>
  <c r="Z482" i="2"/>
  <c r="Z1159" i="2"/>
  <c r="Z1682" i="2"/>
  <c r="Z2121" i="2"/>
  <c r="Z2280" i="2"/>
  <c r="Z2436" i="2"/>
  <c r="Z2563" i="2"/>
  <c r="Z2683" i="2"/>
  <c r="Z2794" i="2"/>
  <c r="Z2878" i="2"/>
  <c r="Z2948" i="2"/>
  <c r="Z3143" i="2"/>
  <c r="Z3146" i="2"/>
  <c r="Z3762" i="2"/>
  <c r="Z3563" i="2"/>
  <c r="Z2598" i="2"/>
  <c r="Z3447" i="2"/>
  <c r="Z2959" i="2"/>
  <c r="Z3608" i="2"/>
  <c r="Z484" i="2"/>
  <c r="Z1162" i="2"/>
  <c r="Z1684" i="2"/>
  <c r="Z2122" i="2"/>
  <c r="Z2281" i="2"/>
  <c r="Z2437" i="2"/>
  <c r="Z2564" i="2"/>
  <c r="Z2684" i="2"/>
  <c r="Z2795" i="2"/>
  <c r="Z2879" i="2"/>
  <c r="Z2949" i="2"/>
  <c r="Z3004" i="2"/>
  <c r="Z3074" i="2"/>
  <c r="Z3199" i="2"/>
  <c r="Z3147" i="2"/>
  <c r="Z3274" i="2"/>
  <c r="Z2716" i="2"/>
  <c r="Z3487" i="2"/>
  <c r="Z2174" i="2"/>
  <c r="Z522" i="2"/>
  <c r="Z1164" i="2"/>
  <c r="Z1719" i="2"/>
  <c r="Z2124" i="2"/>
  <c r="Z2282" i="2"/>
  <c r="Z2438" i="2"/>
  <c r="Z2574" i="2"/>
  <c r="Z2688" i="2"/>
  <c r="Z2796" i="2"/>
  <c r="Z3679" i="2"/>
  <c r="Z2894" i="2"/>
  <c r="Z3028" i="2"/>
  <c r="Z3727" i="2"/>
  <c r="Z3403" i="2"/>
  <c r="Z524" i="2"/>
  <c r="Z1199" i="2"/>
  <c r="Z1722" i="2"/>
  <c r="Z2156" i="2"/>
  <c r="Z2284" i="2"/>
  <c r="Z2439" i="2"/>
  <c r="Z2590" i="2"/>
  <c r="Z2694" i="2"/>
  <c r="Z2797" i="2"/>
  <c r="Z3605" i="2"/>
  <c r="Z3277" i="2"/>
  <c r="Z3402" i="2"/>
  <c r="Z2808" i="2"/>
  <c r="Z562" i="2"/>
  <c r="Z1202" i="2"/>
  <c r="Z1724" i="2"/>
  <c r="Z2157" i="2"/>
  <c r="Z2294" i="2"/>
  <c r="Z2440" i="2"/>
  <c r="Z2593" i="2"/>
  <c r="Z2709" i="2"/>
  <c r="Z2798" i="2"/>
  <c r="Z2882" i="2"/>
  <c r="Z3521" i="2"/>
  <c r="Z3565" i="2"/>
  <c r="Z3222" i="2"/>
  <c r="Z3348" i="2"/>
  <c r="Z2719" i="2"/>
  <c r="Z564" i="2"/>
  <c r="Z1204" i="2"/>
  <c r="Z1759" i="2"/>
  <c r="Z2158" i="2"/>
  <c r="Z2310" i="2"/>
  <c r="Z2441" i="2"/>
  <c r="Z2595" i="2"/>
  <c r="Z2710" i="2"/>
  <c r="Z2799" i="2"/>
  <c r="Z3078" i="2"/>
  <c r="Z3765" i="2"/>
  <c r="Z3082" i="2"/>
  <c r="Z3527" i="2"/>
  <c r="Z2476" i="2"/>
  <c r="Z602" i="2"/>
  <c r="Z1239" i="2"/>
  <c r="Z1762" i="2"/>
  <c r="Z2159" i="2"/>
  <c r="Z2313" i="2"/>
  <c r="Z2442" i="2"/>
  <c r="Z2596" i="2"/>
  <c r="Z2713" i="2"/>
  <c r="Z2800" i="2"/>
  <c r="Z3483" i="2"/>
  <c r="Z3566" i="2"/>
  <c r="Z2319" i="2"/>
  <c r="Z604" i="2"/>
  <c r="Z1242" i="2"/>
  <c r="Z1764" i="2"/>
  <c r="Z2160" i="2"/>
  <c r="Z2316" i="2"/>
  <c r="Z2444" i="2"/>
  <c r="Z2597" i="2"/>
  <c r="Z2715" i="2"/>
  <c r="Z2801" i="2"/>
  <c r="Z3484" i="2"/>
  <c r="Z2473" i="2"/>
  <c r="Z3648" i="2"/>
  <c r="Z642" i="2"/>
  <c r="Z1244" i="2"/>
  <c r="Z1799" i="2"/>
  <c r="Z2161" i="2"/>
  <c r="Z2317" i="2"/>
  <c r="Z3214" i="2"/>
  <c r="P58" i="37"/>
  <c r="P56" i="37"/>
  <c r="P65" i="37"/>
  <c r="P64" i="37"/>
  <c r="P68" i="37"/>
  <c r="P67" i="37"/>
  <c r="P53" i="37"/>
  <c r="P70" i="37"/>
  <c r="P54" i="37"/>
  <c r="P83" i="37"/>
  <c r="V3116" i="2"/>
  <c r="P3116" i="2" s="1"/>
  <c r="V3114" i="2"/>
  <c r="P3114" i="2" s="1"/>
  <c r="V3115" i="2"/>
  <c r="P3115" i="2" s="1"/>
  <c r="Q58" i="37"/>
  <c r="Q67" i="37"/>
  <c r="Q62" i="37"/>
  <c r="Q55" i="37"/>
  <c r="Q66" i="37"/>
  <c r="Q64" i="37"/>
  <c r="Q69" i="37"/>
  <c r="Q57" i="37"/>
  <c r="Q63" i="37"/>
  <c r="Q72" i="37"/>
  <c r="Q68" i="37"/>
  <c r="Q75" i="37"/>
  <c r="Q76" i="37"/>
  <c r="Q74" i="37"/>
  <c r="Q59" i="37"/>
  <c r="Q81" i="37"/>
  <c r="Q80" i="37"/>
  <c r="Q61" i="37"/>
  <c r="Q60" i="37"/>
  <c r="Q54" i="37"/>
  <c r="Q70" i="37"/>
  <c r="Q73" i="37"/>
  <c r="Q77" i="37"/>
  <c r="Q78" i="37"/>
  <c r="Q53" i="37"/>
  <c r="Q79" i="37"/>
  <c r="Q65" i="37"/>
  <c r="Q83" i="37"/>
  <c r="Q52" i="37"/>
  <c r="Q82" i="37"/>
  <c r="Q71" i="37"/>
  <c r="V11" i="2"/>
  <c r="V19" i="2"/>
  <c r="P19" i="2" s="1"/>
  <c r="V27" i="2"/>
  <c r="P27" i="2" s="1"/>
  <c r="V35" i="2"/>
  <c r="P35" i="2" s="1"/>
  <c r="V43" i="2"/>
  <c r="P43" i="2" s="1"/>
  <c r="V51" i="2"/>
  <c r="P51" i="2" s="1"/>
  <c r="V67" i="2"/>
  <c r="P67" i="2" s="1"/>
  <c r="V75" i="2"/>
  <c r="P75" i="2" s="1"/>
  <c r="V83" i="2"/>
  <c r="P83" i="2" s="1"/>
  <c r="V91" i="2"/>
  <c r="P91" i="2" s="1"/>
  <c r="V99" i="2"/>
  <c r="P99" i="2" s="1"/>
  <c r="V107" i="2"/>
  <c r="P107" i="2" s="1"/>
  <c r="V115" i="2"/>
  <c r="P115" i="2" s="1"/>
  <c r="V123" i="2"/>
  <c r="P123" i="2" s="1"/>
  <c r="V131" i="2"/>
  <c r="P131" i="2" s="1"/>
  <c r="V139" i="2"/>
  <c r="P139" i="2" s="1"/>
  <c r="V147" i="2"/>
  <c r="P147" i="2" s="1"/>
  <c r="V163" i="2"/>
  <c r="P163" i="2" s="1"/>
  <c r="V175" i="2"/>
  <c r="P175" i="2" s="1"/>
  <c r="V183" i="2"/>
  <c r="P183" i="2" s="1"/>
  <c r="V191" i="2"/>
  <c r="P191" i="2" s="1"/>
  <c r="V199" i="2"/>
  <c r="P199" i="2" s="1"/>
  <c r="V207" i="2"/>
  <c r="P207" i="2" s="1"/>
  <c r="V215" i="2"/>
  <c r="P215" i="2" s="1"/>
  <c r="V227" i="2"/>
  <c r="V235" i="2"/>
  <c r="P235" i="2" s="1"/>
  <c r="V243" i="2"/>
  <c r="P243" i="2" s="1"/>
  <c r="V251" i="2"/>
  <c r="P251" i="2" s="1"/>
  <c r="V259" i="2"/>
  <c r="P259" i="2" s="1"/>
  <c r="V267" i="2"/>
  <c r="P267" i="2" s="1"/>
  <c r="V275" i="2"/>
  <c r="P275" i="2" s="1"/>
  <c r="V283" i="2"/>
  <c r="P283" i="2" s="1"/>
  <c r="V291" i="2"/>
  <c r="V295" i="2"/>
  <c r="P295" i="2" s="1"/>
  <c r="V303" i="2"/>
  <c r="P303" i="2" s="1"/>
  <c r="V311" i="2"/>
  <c r="P311" i="2" s="1"/>
  <c r="V319" i="2"/>
  <c r="P319" i="2" s="1"/>
  <c r="V325" i="2"/>
  <c r="P325" i="2" s="1"/>
  <c r="V333" i="2"/>
  <c r="P333" i="2" s="1"/>
  <c r="V341" i="2"/>
  <c r="P341" i="2" s="1"/>
  <c r="V347" i="2"/>
  <c r="V355" i="2"/>
  <c r="P355" i="2" s="1"/>
  <c r="V363" i="2"/>
  <c r="P363" i="2" s="1"/>
  <c r="V369" i="2"/>
  <c r="P369" i="2" s="1"/>
  <c r="V377" i="2"/>
  <c r="P377" i="2" s="1"/>
  <c r="V385" i="2"/>
  <c r="P385" i="2" s="1"/>
  <c r="V391" i="2"/>
  <c r="P391" i="2" s="1"/>
  <c r="V399" i="2"/>
  <c r="P399" i="2" s="1"/>
  <c r="V407" i="2"/>
  <c r="P407" i="2" s="1"/>
  <c r="V421" i="2"/>
  <c r="P421" i="2" s="1"/>
  <c r="V429" i="2"/>
  <c r="P429" i="2" s="1"/>
  <c r="V435" i="2"/>
  <c r="P435" i="2" s="1"/>
  <c r="V459" i="2"/>
  <c r="P459" i="2" s="1"/>
  <c r="V467" i="2"/>
  <c r="P467" i="2" s="1"/>
  <c r="V475" i="2"/>
  <c r="P475" i="2" s="1"/>
  <c r="V483" i="2"/>
  <c r="P483" i="2" s="1"/>
  <c r="V499" i="2"/>
  <c r="P499" i="2" s="1"/>
  <c r="V507" i="2"/>
  <c r="P507" i="2" s="1"/>
  <c r="V515" i="2"/>
  <c r="P515" i="2" s="1"/>
  <c r="V523" i="2"/>
  <c r="P523" i="2" s="1"/>
  <c r="V539" i="2"/>
  <c r="P539" i="2" s="1"/>
  <c r="V547" i="2"/>
  <c r="P547" i="2" s="1"/>
  <c r="V555" i="2"/>
  <c r="P555" i="2" s="1"/>
  <c r="V563" i="2"/>
  <c r="P563" i="2" s="1"/>
  <c r="V571" i="2"/>
  <c r="V579" i="2"/>
  <c r="P579" i="2" s="1"/>
  <c r="V587" i="2"/>
  <c r="P587" i="2" s="1"/>
  <c r="V603" i="2"/>
  <c r="P603" i="2" s="1"/>
  <c r="V619" i="2"/>
  <c r="P619" i="2" s="1"/>
  <c r="V635" i="2"/>
  <c r="P635" i="2" s="1"/>
  <c r="V643" i="2"/>
  <c r="P643" i="2" s="1"/>
  <c r="V657" i="2"/>
  <c r="P657" i="2" s="1"/>
  <c r="V665" i="2"/>
  <c r="P665" i="2" s="1"/>
  <c r="V673" i="2"/>
  <c r="P673" i="2" s="1"/>
  <c r="V681" i="2"/>
  <c r="P681" i="2" s="1"/>
  <c r="V696" i="2"/>
  <c r="P696" i="2" s="1"/>
  <c r="V704" i="2"/>
  <c r="P704" i="2" s="1"/>
  <c r="V12" i="2"/>
  <c r="P12" i="2" s="1"/>
  <c r="V20" i="2"/>
  <c r="P20" i="2" s="1"/>
  <c r="V36" i="2"/>
  <c r="P36" i="2" s="1"/>
  <c r="V44" i="2"/>
  <c r="V52" i="2"/>
  <c r="P52" i="2" s="1"/>
  <c r="V60" i="2"/>
  <c r="P60" i="2" s="1"/>
  <c r="V68" i="2"/>
  <c r="P68" i="2" s="1"/>
  <c r="V76" i="2"/>
  <c r="P76" i="2" s="1"/>
  <c r="V84" i="2"/>
  <c r="P84" i="2" s="1"/>
  <c r="V92" i="2"/>
  <c r="P92" i="2" s="1"/>
  <c r="V100" i="2"/>
  <c r="P100" i="2" s="1"/>
  <c r="V108" i="2"/>
  <c r="P108" i="2" s="1"/>
  <c r="V116" i="2"/>
  <c r="P116" i="2" s="1"/>
  <c r="V124" i="2"/>
  <c r="P124" i="2" s="1"/>
  <c r="V132" i="2"/>
  <c r="P132" i="2" s="1"/>
  <c r="V140" i="2"/>
  <c r="P140" i="2" s="1"/>
  <c r="V148" i="2"/>
  <c r="P148" i="2" s="1"/>
  <c r="V156" i="2"/>
  <c r="P156" i="2" s="1"/>
  <c r="V164" i="2"/>
  <c r="P164" i="2" s="1"/>
  <c r="V168" i="2"/>
  <c r="P168" i="2" s="1"/>
  <c r="V176" i="2"/>
  <c r="P176" i="2" s="1"/>
  <c r="V184" i="2"/>
  <c r="P184" i="2" s="1"/>
  <c r="V192" i="2"/>
  <c r="P192" i="2" s="1"/>
  <c r="V200" i="2"/>
  <c r="P200" i="2" s="1"/>
  <c r="V208" i="2"/>
  <c r="P208" i="2" s="1"/>
  <c r="V216" i="2"/>
  <c r="P216" i="2" s="1"/>
  <c r="V228" i="2"/>
  <c r="P228" i="2" s="1"/>
  <c r="V236" i="2"/>
  <c r="P236" i="2" s="1"/>
  <c r="V244" i="2"/>
  <c r="P244" i="2" s="1"/>
  <c r="V252" i="2"/>
  <c r="P252" i="2" s="1"/>
  <c r="V260" i="2"/>
  <c r="P260" i="2" s="1"/>
  <c r="V268" i="2"/>
  <c r="P268" i="2" s="1"/>
  <c r="V276" i="2"/>
  <c r="P276" i="2" s="1"/>
  <c r="V284" i="2"/>
  <c r="P284" i="2" s="1"/>
  <c r="V292" i="2"/>
  <c r="P292" i="2" s="1"/>
  <c r="V296" i="2"/>
  <c r="P296" i="2" s="1"/>
  <c r="V304" i="2"/>
  <c r="P304" i="2" s="1"/>
  <c r="V312" i="2"/>
  <c r="P312" i="2" s="1"/>
  <c r="V320" i="2"/>
  <c r="P320" i="2" s="1"/>
  <c r="V326" i="2"/>
  <c r="P326" i="2" s="1"/>
  <c r="V334" i="2"/>
  <c r="P334" i="2" s="1"/>
  <c r="V342" i="2"/>
  <c r="P342" i="2" s="1"/>
  <c r="V348" i="2"/>
  <c r="P348" i="2" s="1"/>
  <c r="V356" i="2"/>
  <c r="P356" i="2" s="1"/>
  <c r="V364" i="2"/>
  <c r="P364" i="2" s="1"/>
  <c r="V370" i="2"/>
  <c r="P370" i="2" s="1"/>
  <c r="V13" i="2"/>
  <c r="P13" i="2" s="1"/>
  <c r="V21" i="2"/>
  <c r="P21" i="2" s="1"/>
  <c r="V37" i="2"/>
  <c r="P37" i="2" s="1"/>
  <c r="V45" i="2"/>
  <c r="P45" i="2" s="1"/>
  <c r="V53" i="2"/>
  <c r="P53" i="2" s="1"/>
  <c r="V61" i="2"/>
  <c r="P61" i="2" s="1"/>
  <c r="V69" i="2"/>
  <c r="P69" i="2" s="1"/>
  <c r="V77" i="2"/>
  <c r="P77" i="2" s="1"/>
  <c r="V85" i="2"/>
  <c r="P85" i="2" s="1"/>
  <c r="V93" i="2"/>
  <c r="P93" i="2" s="1"/>
  <c r="V101" i="2"/>
  <c r="P101" i="2" s="1"/>
  <c r="V109" i="2"/>
  <c r="P109" i="2" s="1"/>
  <c r="V117" i="2"/>
  <c r="P117" i="2" s="1"/>
  <c r="V133" i="2"/>
  <c r="P133" i="2" s="1"/>
  <c r="V149" i="2"/>
  <c r="P149" i="2" s="1"/>
  <c r="V157" i="2"/>
  <c r="P157" i="2" s="1"/>
  <c r="V165" i="2"/>
  <c r="P165" i="2" s="1"/>
  <c r="V169" i="2"/>
  <c r="P169" i="2" s="1"/>
  <c r="V177" i="2"/>
  <c r="P177" i="2" s="1"/>
  <c r="V193" i="2"/>
  <c r="P193" i="2" s="1"/>
  <c r="V201" i="2"/>
  <c r="P201" i="2" s="1"/>
  <c r="V209" i="2"/>
  <c r="P209" i="2" s="1"/>
  <c r="V217" i="2"/>
  <c r="P217" i="2" s="1"/>
  <c r="V229" i="2"/>
  <c r="P229" i="2" s="1"/>
  <c r="V237" i="2"/>
  <c r="P237" i="2" s="1"/>
  <c r="V245" i="2"/>
  <c r="P245" i="2" s="1"/>
  <c r="V253" i="2"/>
  <c r="P253" i="2" s="1"/>
  <c r="V261" i="2"/>
  <c r="P261" i="2" s="1"/>
  <c r="V269" i="2"/>
  <c r="P269" i="2" s="1"/>
  <c r="V277" i="2"/>
  <c r="P277" i="2" s="1"/>
  <c r="V285" i="2"/>
  <c r="P285" i="2" s="1"/>
  <c r="V293" i="2"/>
  <c r="P293" i="2" s="1"/>
  <c r="V297" i="2"/>
  <c r="P297" i="2" s="1"/>
  <c r="V305" i="2"/>
  <c r="P305" i="2" s="1"/>
  <c r="V313" i="2"/>
  <c r="P313" i="2" s="1"/>
  <c r="V327" i="2"/>
  <c r="P327" i="2" s="1"/>
  <c r="V335" i="2"/>
  <c r="P335" i="2" s="1"/>
  <c r="V343" i="2"/>
  <c r="V349" i="2"/>
  <c r="P349" i="2" s="1"/>
  <c r="V357" i="2"/>
  <c r="P357" i="2" s="1"/>
  <c r="V371" i="2"/>
  <c r="P371" i="2" s="1"/>
  <c r="V379" i="2"/>
  <c r="P379" i="2" s="1"/>
  <c r="V387" i="2"/>
  <c r="P387" i="2" s="1"/>
  <c r="V393" i="2"/>
  <c r="P393" i="2" s="1"/>
  <c r="V401" i="2"/>
  <c r="P401" i="2" s="1"/>
  <c r="V409" i="2"/>
  <c r="P409" i="2" s="1"/>
  <c r="V415" i="2"/>
  <c r="P415" i="2" s="1"/>
  <c r="V423" i="2"/>
  <c r="P423" i="2" s="1"/>
  <c r="V431" i="2"/>
  <c r="P431" i="2" s="1"/>
  <c r="V437" i="2"/>
  <c r="P437" i="2" s="1"/>
  <c r="V445" i="2"/>
  <c r="P445" i="2" s="1"/>
  <c r="V14" i="2"/>
  <c r="P14" i="2" s="1"/>
  <c r="V22" i="2"/>
  <c r="P22" i="2" s="1"/>
  <c r="V30" i="2"/>
  <c r="P30" i="2" s="1"/>
  <c r="V38" i="2"/>
  <c r="P38" i="2" s="1"/>
  <c r="V46" i="2"/>
  <c r="P46" i="2" s="1"/>
  <c r="V54" i="2"/>
  <c r="P54" i="2" s="1"/>
  <c r="V62" i="2"/>
  <c r="P62" i="2" s="1"/>
  <c r="V70" i="2"/>
  <c r="P70" i="2" s="1"/>
  <c r="V78" i="2"/>
  <c r="P78" i="2" s="1"/>
  <c r="V86" i="2"/>
  <c r="P86" i="2" s="1"/>
  <c r="V94" i="2"/>
  <c r="V102" i="2"/>
  <c r="P102" i="2" s="1"/>
  <c r="V110" i="2"/>
  <c r="P110" i="2" s="1"/>
  <c r="V118" i="2"/>
  <c r="P118" i="2" s="1"/>
  <c r="V126" i="2"/>
  <c r="P126" i="2" s="1"/>
  <c r="V134" i="2"/>
  <c r="P134" i="2" s="1"/>
  <c r="V142" i="2"/>
  <c r="P142" i="2" s="1"/>
  <c r="V150" i="2"/>
  <c r="P150" i="2" s="1"/>
  <c r="V158" i="2"/>
  <c r="V166" i="2"/>
  <c r="P166" i="2" s="1"/>
  <c r="V170" i="2"/>
  <c r="P170" i="2" s="1"/>
  <c r="V178" i="2"/>
  <c r="P178" i="2" s="1"/>
  <c r="V186" i="2"/>
  <c r="P186" i="2" s="1"/>
  <c r="V194" i="2"/>
  <c r="P194" i="2" s="1"/>
  <c r="V202" i="2"/>
  <c r="P202" i="2" s="1"/>
  <c r="V210" i="2"/>
  <c r="P210" i="2" s="1"/>
  <c r="V218" i="2"/>
  <c r="V222" i="2"/>
  <c r="P222" i="2" s="1"/>
  <c r="V230" i="2"/>
  <c r="P230" i="2" s="1"/>
  <c r="V238" i="2"/>
  <c r="P238" i="2" s="1"/>
  <c r="V246" i="2"/>
  <c r="P246" i="2" s="1"/>
  <c r="V254" i="2"/>
  <c r="P254" i="2" s="1"/>
  <c r="V262" i="2"/>
  <c r="P262" i="2" s="1"/>
  <c r="V270" i="2"/>
  <c r="P270" i="2" s="1"/>
  <c r="V278" i="2"/>
  <c r="P278" i="2" s="1"/>
  <c r="V286" i="2"/>
  <c r="P286" i="2" s="1"/>
  <c r="V294" i="2"/>
  <c r="P294" i="2" s="1"/>
  <c r="V298" i="2"/>
  <c r="P298" i="2" s="1"/>
  <c r="V314" i="2"/>
  <c r="P314" i="2" s="1"/>
  <c r="V328" i="2"/>
  <c r="P328" i="2" s="1"/>
  <c r="V336" i="2"/>
  <c r="P336" i="2" s="1"/>
  <c r="V344" i="2"/>
  <c r="P344" i="2" s="1"/>
  <c r="V350" i="2"/>
  <c r="P350" i="2" s="1"/>
  <c r="V358" i="2"/>
  <c r="P358" i="2" s="1"/>
  <c r="V372" i="2"/>
  <c r="P372" i="2" s="1"/>
  <c r="V380" i="2"/>
  <c r="P380" i="2" s="1"/>
  <c r="V388" i="2"/>
  <c r="P388" i="2" s="1"/>
  <c r="V394" i="2"/>
  <c r="P394" i="2" s="1"/>
  <c r="V402" i="2"/>
  <c r="P402" i="2" s="1"/>
  <c r="V410" i="2"/>
  <c r="P410" i="2" s="1"/>
  <c r="V416" i="2"/>
  <c r="V424" i="2"/>
  <c r="P424" i="2" s="1"/>
  <c r="V432" i="2"/>
  <c r="P432" i="2" s="1"/>
  <c r="V462" i="2"/>
  <c r="P462" i="2" s="1"/>
  <c r="V470" i="2"/>
  <c r="P470" i="2" s="1"/>
  <c r="V478" i="2"/>
  <c r="P478" i="2" s="1"/>
  <c r="V486" i="2"/>
  <c r="P486" i="2" s="1"/>
  <c r="V494" i="2"/>
  <c r="P494" i="2" s="1"/>
  <c r="V502" i="2"/>
  <c r="V510" i="2"/>
  <c r="P510" i="2" s="1"/>
  <c r="V518" i="2"/>
  <c r="P518" i="2" s="1"/>
  <c r="V542" i="2"/>
  <c r="P542" i="2" s="1"/>
  <c r="V550" i="2"/>
  <c r="P550" i="2" s="1"/>
  <c r="V566" i="2"/>
  <c r="P566" i="2" s="1"/>
  <c r="V574" i="2"/>
  <c r="P574" i="2" s="1"/>
  <c r="V582" i="2"/>
  <c r="P582" i="2" s="1"/>
  <c r="V590" i="2"/>
  <c r="V598" i="2"/>
  <c r="P598" i="2" s="1"/>
  <c r="V606" i="2"/>
  <c r="P606" i="2" s="1"/>
  <c r="V614" i="2"/>
  <c r="P614" i="2" s="1"/>
  <c r="V622" i="2"/>
  <c r="P622" i="2" s="1"/>
  <c r="V630" i="2"/>
  <c r="P630" i="2" s="1"/>
  <c r="V638" i="2"/>
  <c r="P638" i="2" s="1"/>
  <c r="V646" i="2"/>
  <c r="P646" i="2" s="1"/>
  <c r="V652" i="2"/>
  <c r="P652" i="2" s="1"/>
  <c r="V660" i="2"/>
  <c r="P660" i="2" s="1"/>
  <c r="V668" i="2"/>
  <c r="P668" i="2" s="1"/>
  <c r="V676" i="2"/>
  <c r="P676" i="2" s="1"/>
  <c r="V684" i="2"/>
  <c r="P684" i="2" s="1"/>
  <c r="V691" i="2"/>
  <c r="P691" i="2" s="1"/>
  <c r="V699" i="2"/>
  <c r="P699" i="2" s="1"/>
  <c r="V707" i="2"/>
  <c r="P707" i="2" s="1"/>
  <c r="V15" i="2"/>
  <c r="P15" i="2" s="1"/>
  <c r="V23" i="2"/>
  <c r="P23" i="2" s="1"/>
  <c r="V31" i="2"/>
  <c r="P31" i="2" s="1"/>
  <c r="V39" i="2"/>
  <c r="P39" i="2" s="1"/>
  <c r="V47" i="2"/>
  <c r="P47" i="2" s="1"/>
  <c r="V55" i="2"/>
  <c r="P55" i="2" s="1"/>
  <c r="V63" i="2"/>
  <c r="P63" i="2" s="1"/>
  <c r="V71" i="2"/>
  <c r="P71" i="2" s="1"/>
  <c r="V79" i="2"/>
  <c r="V87" i="2"/>
  <c r="P87" i="2" s="1"/>
  <c r="V95" i="2"/>
  <c r="P95" i="2" s="1"/>
  <c r="V103" i="2"/>
  <c r="P103" i="2" s="1"/>
  <c r="V111" i="2"/>
  <c r="P111" i="2" s="1"/>
  <c r="V119" i="2"/>
  <c r="P119" i="2" s="1"/>
  <c r="V127" i="2"/>
  <c r="P127" i="2" s="1"/>
  <c r="V135" i="2"/>
  <c r="P135" i="2" s="1"/>
  <c r="V143" i="2"/>
  <c r="V151" i="2"/>
  <c r="P151" i="2" s="1"/>
  <c r="V159" i="2"/>
  <c r="P159" i="2" s="1"/>
  <c r="V167" i="2"/>
  <c r="P167" i="2" s="1"/>
  <c r="V171" i="2"/>
  <c r="P171" i="2" s="1"/>
  <c r="V179" i="2"/>
  <c r="P179" i="2" s="1"/>
  <c r="V187" i="2"/>
  <c r="P187" i="2" s="1"/>
  <c r="V195" i="2"/>
  <c r="P195" i="2" s="1"/>
  <c r="V203" i="2"/>
  <c r="V211" i="2"/>
  <c r="P211" i="2" s="1"/>
  <c r="V219" i="2"/>
  <c r="P219" i="2" s="1"/>
  <c r="V223" i="2"/>
  <c r="P223" i="2" s="1"/>
  <c r="V231" i="2"/>
  <c r="P231" i="2" s="1"/>
  <c r="V239" i="2"/>
  <c r="P239" i="2" s="1"/>
  <c r="V247" i="2"/>
  <c r="P247" i="2" s="1"/>
  <c r="V255" i="2"/>
  <c r="P255" i="2" s="1"/>
  <c r="V263" i="2"/>
  <c r="P263" i="2" s="1"/>
  <c r="V271" i="2"/>
  <c r="P271" i="2" s="1"/>
  <c r="V279" i="2"/>
  <c r="P279" i="2" s="1"/>
  <c r="V287" i="2"/>
  <c r="P287" i="2" s="1"/>
  <c r="V299" i="2"/>
  <c r="P299" i="2" s="1"/>
  <c r="V307" i="2"/>
  <c r="P307" i="2" s="1"/>
  <c r="V315" i="2"/>
  <c r="P315" i="2" s="1"/>
  <c r="V321" i="2"/>
  <c r="P321" i="2" s="1"/>
  <c r="V337" i="2"/>
  <c r="P337" i="2" s="1"/>
  <c r="V351" i="2"/>
  <c r="P351" i="2" s="1"/>
  <c r="V359" i="2"/>
  <c r="P359" i="2" s="1"/>
  <c r="V365" i="2"/>
  <c r="P365" i="2" s="1"/>
  <c r="V373" i="2"/>
  <c r="P373" i="2" s="1"/>
  <c r="V381" i="2"/>
  <c r="P381" i="2" s="1"/>
  <c r="V389" i="2"/>
  <c r="P389" i="2" s="1"/>
  <c r="V395" i="2"/>
  <c r="P395" i="2" s="1"/>
  <c r="V403" i="2"/>
  <c r="V411" i="2"/>
  <c r="P411" i="2" s="1"/>
  <c r="V417" i="2"/>
  <c r="P417" i="2" s="1"/>
  <c r="V425" i="2"/>
  <c r="P425" i="2" s="1"/>
  <c r="V433" i="2"/>
  <c r="P433" i="2" s="1"/>
  <c r="V447" i="2"/>
  <c r="P447" i="2" s="1"/>
  <c r="V455" i="2"/>
  <c r="P455" i="2" s="1"/>
  <c r="V463" i="2"/>
  <c r="P463" i="2" s="1"/>
  <c r="V471" i="2"/>
  <c r="V479" i="2"/>
  <c r="P479" i="2" s="1"/>
  <c r="V487" i="2"/>
  <c r="P487" i="2" s="1"/>
  <c r="V495" i="2"/>
  <c r="P495" i="2" s="1"/>
  <c r="V503" i="2"/>
  <c r="P503" i="2" s="1"/>
  <c r="V511" i="2"/>
  <c r="P511" i="2" s="1"/>
  <c r="V519" i="2"/>
  <c r="P519" i="2" s="1"/>
  <c r="V543" i="2"/>
  <c r="P543" i="2" s="1"/>
  <c r="V551" i="2"/>
  <c r="V559" i="2"/>
  <c r="P559" i="2" s="1"/>
  <c r="V567" i="2"/>
  <c r="P567" i="2" s="1"/>
  <c r="V575" i="2"/>
  <c r="P575" i="2" s="1"/>
  <c r="V583" i="2"/>
  <c r="P583" i="2" s="1"/>
  <c r="V591" i="2"/>
  <c r="P591" i="2" s="1"/>
  <c r="V599" i="2"/>
  <c r="P599" i="2" s="1"/>
  <c r="V615" i="2"/>
  <c r="P615" i="2" s="1"/>
  <c r="V623" i="2"/>
  <c r="P623" i="2" s="1"/>
  <c r="V631" i="2"/>
  <c r="P631" i="2" s="1"/>
  <c r="V639" i="2"/>
  <c r="P639" i="2" s="1"/>
  <c r="V647" i="2"/>
  <c r="P647" i="2" s="1"/>
  <c r="V653" i="2"/>
  <c r="P653" i="2" s="1"/>
  <c r="V661" i="2"/>
  <c r="P661" i="2" s="1"/>
  <c r="V669" i="2"/>
  <c r="P669" i="2" s="1"/>
  <c r="V677" i="2"/>
  <c r="P677" i="2" s="1"/>
  <c r="V685" i="2"/>
  <c r="P685" i="2" s="1"/>
  <c r="V692" i="2"/>
  <c r="P692" i="2" s="1"/>
  <c r="V700" i="2"/>
  <c r="P700" i="2" s="1"/>
  <c r="V16" i="2"/>
  <c r="P16" i="2" s="1"/>
  <c r="V32" i="2"/>
  <c r="P32" i="2" s="1"/>
  <c r="V50" i="2"/>
  <c r="P50" i="2" s="1"/>
  <c r="V72" i="2"/>
  <c r="P72" i="2" s="1"/>
  <c r="V90" i="2"/>
  <c r="P90" i="2" s="1"/>
  <c r="V113" i="2"/>
  <c r="V152" i="2"/>
  <c r="P152" i="2" s="1"/>
  <c r="V205" i="2"/>
  <c r="P205" i="2" s="1"/>
  <c r="V224" i="2"/>
  <c r="P224" i="2" s="1"/>
  <c r="V242" i="2"/>
  <c r="P242" i="2" s="1"/>
  <c r="V265" i="2"/>
  <c r="P265" i="2" s="1"/>
  <c r="V288" i="2"/>
  <c r="P288" i="2" s="1"/>
  <c r="V302" i="2"/>
  <c r="P302" i="2" s="1"/>
  <c r="V322" i="2"/>
  <c r="P322" i="2" s="1"/>
  <c r="V339" i="2"/>
  <c r="P339" i="2" s="1"/>
  <c r="V360" i="2"/>
  <c r="P360" i="2" s="1"/>
  <c r="V376" i="2"/>
  <c r="P376" i="2" s="1"/>
  <c r="V390" i="2"/>
  <c r="P390" i="2" s="1"/>
  <c r="V406" i="2"/>
  <c r="P406" i="2" s="1"/>
  <c r="V420" i="2"/>
  <c r="P420" i="2" s="1"/>
  <c r="V434" i="2"/>
  <c r="P434" i="2" s="1"/>
  <c r="V444" i="2"/>
  <c r="P444" i="2" s="1"/>
  <c r="V466" i="2"/>
  <c r="P466" i="2" s="1"/>
  <c r="V480" i="2"/>
  <c r="P480" i="2" s="1"/>
  <c r="V504" i="2"/>
  <c r="P504" i="2" s="1"/>
  <c r="V516" i="2"/>
  <c r="P516" i="2" s="1"/>
  <c r="V546" i="2"/>
  <c r="P546" i="2" s="1"/>
  <c r="V570" i="2"/>
  <c r="P570" i="2" s="1"/>
  <c r="V584" i="2"/>
  <c r="P584" i="2" s="1"/>
  <c r="V617" i="2"/>
  <c r="P617" i="2" s="1"/>
  <c r="V628" i="2"/>
  <c r="P628" i="2" s="1"/>
  <c r="V641" i="2"/>
  <c r="P641" i="2" s="1"/>
  <c r="V651" i="2"/>
  <c r="P651" i="2" s="1"/>
  <c r="V664" i="2"/>
  <c r="P664" i="2" s="1"/>
  <c r="V678" i="2"/>
  <c r="P678" i="2" s="1"/>
  <c r="V689" i="2"/>
  <c r="P689" i="2" s="1"/>
  <c r="V702" i="2"/>
  <c r="P702" i="2" s="1"/>
  <c r="V712" i="2"/>
  <c r="P712" i="2" s="1"/>
  <c r="V17" i="2"/>
  <c r="P17" i="2" s="1"/>
  <c r="V56" i="2"/>
  <c r="P56" i="2" s="1"/>
  <c r="V73" i="2"/>
  <c r="P73" i="2" s="1"/>
  <c r="V96" i="2"/>
  <c r="P96" i="2" s="1"/>
  <c r="V114" i="2"/>
  <c r="P114" i="2" s="1"/>
  <c r="V136" i="2"/>
  <c r="P136" i="2" s="1"/>
  <c r="V153" i="2"/>
  <c r="P153" i="2" s="1"/>
  <c r="V188" i="2"/>
  <c r="P188" i="2" s="1"/>
  <c r="V206" i="2"/>
  <c r="P206" i="2" s="1"/>
  <c r="V24" i="2"/>
  <c r="P24" i="2" s="1"/>
  <c r="V40" i="2"/>
  <c r="P40" i="2" s="1"/>
  <c r="V80" i="2"/>
  <c r="P80" i="2" s="1"/>
  <c r="V98" i="2"/>
  <c r="P98" i="2" s="1"/>
  <c r="V121" i="2"/>
  <c r="P121" i="2" s="1"/>
  <c r="V138" i="2"/>
  <c r="P138" i="2" s="1"/>
  <c r="V173" i="2"/>
  <c r="P173" i="2" s="1"/>
  <c r="V190" i="2"/>
  <c r="P190" i="2" s="1"/>
  <c r="V213" i="2"/>
  <c r="P213" i="2" s="1"/>
  <c r="V232" i="2"/>
  <c r="P232" i="2" s="1"/>
  <c r="V250" i="2"/>
  <c r="P250" i="2" s="1"/>
  <c r="V273" i="2"/>
  <c r="P273" i="2" s="1"/>
  <c r="V309" i="2"/>
  <c r="P309" i="2" s="1"/>
  <c r="V345" i="2"/>
  <c r="P345" i="2" s="1"/>
  <c r="V366" i="2"/>
  <c r="V383" i="2"/>
  <c r="P383" i="2" s="1"/>
  <c r="V397" i="2"/>
  <c r="P397" i="2" s="1"/>
  <c r="V413" i="2"/>
  <c r="P413" i="2" s="1"/>
  <c r="V427" i="2"/>
  <c r="P427" i="2" s="1"/>
  <c r="V449" i="2"/>
  <c r="P449" i="2" s="1"/>
  <c r="V458" i="2"/>
  <c r="P458" i="2" s="1"/>
  <c r="V472" i="2"/>
  <c r="P472" i="2" s="1"/>
  <c r="V484" i="2"/>
  <c r="P484" i="2" s="1"/>
  <c r="V496" i="2"/>
  <c r="P496" i="2" s="1"/>
  <c r="V508" i="2"/>
  <c r="P508" i="2" s="1"/>
  <c r="V521" i="2"/>
  <c r="P521" i="2" s="1"/>
  <c r="V562" i="2"/>
  <c r="P562" i="2" s="1"/>
  <c r="V576" i="2"/>
  <c r="P576" i="2" s="1"/>
  <c r="V588" i="2"/>
  <c r="P588" i="2" s="1"/>
  <c r="V600" i="2"/>
  <c r="P600" i="2" s="1"/>
  <c r="V621" i="2"/>
  <c r="P621" i="2" s="1"/>
  <c r="V633" i="2"/>
  <c r="P633" i="2" s="1"/>
  <c r="V645" i="2"/>
  <c r="P645" i="2" s="1"/>
  <c r="V656" i="2"/>
  <c r="P656" i="2" s="1"/>
  <c r="V670" i="2"/>
  <c r="P670" i="2" s="1"/>
  <c r="V682" i="2"/>
  <c r="P682" i="2" s="1"/>
  <c r="V694" i="2"/>
  <c r="P694" i="2" s="1"/>
  <c r="V706" i="2"/>
  <c r="P706" i="2" s="1"/>
  <c r="V715" i="2"/>
  <c r="V723" i="2"/>
  <c r="P723" i="2" s="1"/>
  <c r="V731" i="2"/>
  <c r="P731" i="2" s="1"/>
  <c r="V746" i="2"/>
  <c r="P746" i="2" s="1"/>
  <c r="V754" i="2"/>
  <c r="P754" i="2" s="1"/>
  <c r="V762" i="2"/>
  <c r="P762" i="2" s="1"/>
  <c r="V770" i="2"/>
  <c r="P770" i="2" s="1"/>
  <c r="V778" i="2"/>
  <c r="P778" i="2" s="1"/>
  <c r="V786" i="2"/>
  <c r="V793" i="2"/>
  <c r="P793" i="2" s="1"/>
  <c r="V801" i="2"/>
  <c r="P801" i="2" s="1"/>
  <c r="V809" i="2"/>
  <c r="P809" i="2" s="1"/>
  <c r="V817" i="2"/>
  <c r="P817" i="2" s="1"/>
  <c r="V825" i="2"/>
  <c r="P825" i="2" s="1"/>
  <c r="V833" i="2"/>
  <c r="P833" i="2" s="1"/>
  <c r="V839" i="2"/>
  <c r="P839" i="2" s="1"/>
  <c r="V847" i="2"/>
  <c r="V855" i="2"/>
  <c r="P855" i="2" s="1"/>
  <c r="V863" i="2"/>
  <c r="P863" i="2" s="1"/>
  <c r="V871" i="2"/>
  <c r="P871" i="2" s="1"/>
  <c r="V878" i="2"/>
  <c r="P878" i="2" s="1"/>
  <c r="V886" i="2"/>
  <c r="P886" i="2" s="1"/>
  <c r="V894" i="2"/>
  <c r="P894" i="2" s="1"/>
  <c r="V902" i="2"/>
  <c r="P902" i="2" s="1"/>
  <c r="V910" i="2"/>
  <c r="P910" i="2" s="1"/>
  <c r="V917" i="2"/>
  <c r="P917" i="2" s="1"/>
  <c r="V925" i="2"/>
  <c r="P925" i="2" s="1"/>
  <c r="V933" i="2"/>
  <c r="P933" i="2" s="1"/>
  <c r="V941" i="2"/>
  <c r="P941" i="2" s="1"/>
  <c r="V949" i="2"/>
  <c r="P949" i="2" s="1"/>
  <c r="V957" i="2"/>
  <c r="P957" i="2" s="1"/>
  <c r="V964" i="2"/>
  <c r="P964" i="2" s="1"/>
  <c r="V972" i="2"/>
  <c r="P972" i="2" s="1"/>
  <c r="V980" i="2"/>
  <c r="P980" i="2" s="1"/>
  <c r="V988" i="2"/>
  <c r="P988" i="2" s="1"/>
  <c r="V996" i="2"/>
  <c r="P996" i="2" s="1"/>
  <c r="V1002" i="2"/>
  <c r="P1002" i="2" s="1"/>
  <c r="V1010" i="2"/>
  <c r="P1010" i="2" s="1"/>
  <c r="V1018" i="2"/>
  <c r="P1018" i="2" s="1"/>
  <c r="V1026" i="2"/>
  <c r="P1026" i="2" s="1"/>
  <c r="V1034" i="2"/>
  <c r="V1042" i="2"/>
  <c r="P1042" i="2" s="1"/>
  <c r="V1050" i="2"/>
  <c r="P1050" i="2" s="1"/>
  <c r="V1058" i="2"/>
  <c r="P1058" i="2" s="1"/>
  <c r="V1066" i="2"/>
  <c r="P1066" i="2" s="1"/>
  <c r="V25" i="2"/>
  <c r="P25" i="2" s="1"/>
  <c r="V41" i="2"/>
  <c r="P41" i="2" s="1"/>
  <c r="V81" i="2"/>
  <c r="P81" i="2" s="1"/>
  <c r="V104" i="2"/>
  <c r="V122" i="2"/>
  <c r="P122" i="2" s="1"/>
  <c r="V160" i="2"/>
  <c r="P160" i="2" s="1"/>
  <c r="V174" i="2"/>
  <c r="P174" i="2" s="1"/>
  <c r="V196" i="2"/>
  <c r="P196" i="2" s="1"/>
  <c r="V214" i="2"/>
  <c r="P214" i="2" s="1"/>
  <c r="V233" i="2"/>
  <c r="P233" i="2" s="1"/>
  <c r="V256" i="2"/>
  <c r="P256" i="2" s="1"/>
  <c r="V274" i="2"/>
  <c r="V310" i="2"/>
  <c r="P310" i="2" s="1"/>
  <c r="V330" i="2"/>
  <c r="P330" i="2" s="1"/>
  <c r="V346" i="2"/>
  <c r="P346" i="2" s="1"/>
  <c r="V367" i="2"/>
  <c r="P367" i="2" s="1"/>
  <c r="V384" i="2"/>
  <c r="P384" i="2" s="1"/>
  <c r="V398" i="2"/>
  <c r="P398" i="2" s="1"/>
  <c r="V414" i="2"/>
  <c r="P414" i="2" s="1"/>
  <c r="V428" i="2"/>
  <c r="P428" i="2" s="1"/>
  <c r="V460" i="2"/>
  <c r="P460" i="2" s="1"/>
  <c r="V473" i="2"/>
  <c r="P473" i="2" s="1"/>
  <c r="V485" i="2"/>
  <c r="P485" i="2" s="1"/>
  <c r="V497" i="2"/>
  <c r="P497" i="2" s="1"/>
  <c r="V509" i="2"/>
  <c r="P509" i="2" s="1"/>
  <c r="V522" i="2"/>
  <c r="P522" i="2" s="1"/>
  <c r="V540" i="2"/>
  <c r="P540" i="2" s="1"/>
  <c r="V553" i="2"/>
  <c r="P553" i="2" s="1"/>
  <c r="V564" i="2"/>
  <c r="P564" i="2" s="1"/>
  <c r="V577" i="2"/>
  <c r="P577" i="2" s="1"/>
  <c r="V589" i="2"/>
  <c r="P589" i="2" s="1"/>
  <c r="V601" i="2"/>
  <c r="P601" i="2" s="1"/>
  <c r="V624" i="2"/>
  <c r="P624" i="2" s="1"/>
  <c r="V634" i="2"/>
  <c r="P634" i="2" s="1"/>
  <c r="V648" i="2"/>
  <c r="P648" i="2" s="1"/>
  <c r="V658" i="2"/>
  <c r="V671" i="2"/>
  <c r="P671" i="2" s="1"/>
  <c r="V683" i="2"/>
  <c r="P683" i="2" s="1"/>
  <c r="V695" i="2"/>
  <c r="P695" i="2" s="1"/>
  <c r="V708" i="2"/>
  <c r="P708" i="2" s="1"/>
  <c r="V716" i="2"/>
  <c r="P716" i="2" s="1"/>
  <c r="V724" i="2"/>
  <c r="P724" i="2" s="1"/>
  <c r="V732" i="2"/>
  <c r="P732" i="2" s="1"/>
  <c r="V739" i="2"/>
  <c r="V747" i="2"/>
  <c r="P747" i="2" s="1"/>
  <c r="V755" i="2"/>
  <c r="P755" i="2" s="1"/>
  <c r="V763" i="2"/>
  <c r="P763" i="2" s="1"/>
  <c r="V771" i="2"/>
  <c r="P771" i="2" s="1"/>
  <c r="V779" i="2"/>
  <c r="P779" i="2" s="1"/>
  <c r="V787" i="2"/>
  <c r="P787" i="2" s="1"/>
  <c r="V794" i="2"/>
  <c r="P794" i="2" s="1"/>
  <c r="V802" i="2"/>
  <c r="V810" i="2"/>
  <c r="P810" i="2" s="1"/>
  <c r="V818" i="2"/>
  <c r="P818" i="2" s="1"/>
  <c r="V826" i="2"/>
  <c r="P826" i="2" s="1"/>
  <c r="V834" i="2"/>
  <c r="P834" i="2" s="1"/>
  <c r="V840" i="2"/>
  <c r="P840" i="2" s="1"/>
  <c r="V848" i="2"/>
  <c r="P848" i="2" s="1"/>
  <c r="V856" i="2"/>
  <c r="P856" i="2" s="1"/>
  <c r="V864" i="2"/>
  <c r="P864" i="2" s="1"/>
  <c r="V872" i="2"/>
  <c r="P872" i="2" s="1"/>
  <c r="V879" i="2"/>
  <c r="P879" i="2" s="1"/>
  <c r="V887" i="2"/>
  <c r="P887" i="2" s="1"/>
  <c r="V895" i="2"/>
  <c r="P895" i="2" s="1"/>
  <c r="V903" i="2"/>
  <c r="P903" i="2" s="1"/>
  <c r="V911" i="2"/>
  <c r="P911" i="2" s="1"/>
  <c r="V918" i="2"/>
  <c r="P918" i="2" s="1"/>
  <c r="V926" i="2"/>
  <c r="P926" i="2" s="1"/>
  <c r="V934" i="2"/>
  <c r="P934" i="2" s="1"/>
  <c r="V942" i="2"/>
  <c r="P942" i="2" s="1"/>
  <c r="V950" i="2"/>
  <c r="P950" i="2" s="1"/>
  <c r="V958" i="2"/>
  <c r="P958" i="2" s="1"/>
  <c r="V965" i="2"/>
  <c r="P965" i="2" s="1"/>
  <c r="V973" i="2"/>
  <c r="P973" i="2" s="1"/>
  <c r="V981" i="2"/>
  <c r="P981" i="2" s="1"/>
  <c r="V989" i="2"/>
  <c r="V997" i="2"/>
  <c r="P997" i="2" s="1"/>
  <c r="V1003" i="2"/>
  <c r="P1003" i="2" s="1"/>
  <c r="V1011" i="2"/>
  <c r="P1011" i="2" s="1"/>
  <c r="V1019" i="2"/>
  <c r="P1019" i="2" s="1"/>
  <c r="V1027" i="2"/>
  <c r="P1027" i="2" s="1"/>
  <c r="V1035" i="2"/>
  <c r="P1035" i="2" s="1"/>
  <c r="V1043" i="2"/>
  <c r="P1043" i="2" s="1"/>
  <c r="V82" i="2"/>
  <c r="V146" i="2"/>
  <c r="P146" i="2" s="1"/>
  <c r="V181" i="2"/>
  <c r="P181" i="2" s="1"/>
  <c r="V220" i="2"/>
  <c r="P220" i="2" s="1"/>
  <c r="V248" i="2"/>
  <c r="P248" i="2" s="1"/>
  <c r="V308" i="2"/>
  <c r="P308" i="2" s="1"/>
  <c r="V332" i="2"/>
  <c r="P332" i="2" s="1"/>
  <c r="V362" i="2"/>
  <c r="P362" i="2" s="1"/>
  <c r="V436" i="2"/>
  <c r="V448" i="2"/>
  <c r="P448" i="2" s="1"/>
  <c r="V461" i="2"/>
  <c r="P461" i="2" s="1"/>
  <c r="V481" i="2"/>
  <c r="P481" i="2" s="1"/>
  <c r="V498" i="2"/>
  <c r="P498" i="2" s="1"/>
  <c r="V517" i="2"/>
  <c r="P517" i="2" s="1"/>
  <c r="V556" i="2"/>
  <c r="P556" i="2" s="1"/>
  <c r="V572" i="2"/>
  <c r="P572" i="2" s="1"/>
  <c r="V593" i="2"/>
  <c r="P593" i="2" s="1"/>
  <c r="V618" i="2"/>
  <c r="P618" i="2" s="1"/>
  <c r="V637" i="2"/>
  <c r="P637" i="2" s="1"/>
  <c r="V655" i="2"/>
  <c r="P655" i="2" s="1"/>
  <c r="V675" i="2"/>
  <c r="P675" i="2" s="1"/>
  <c r="V697" i="2"/>
  <c r="P697" i="2" s="1"/>
  <c r="V713" i="2"/>
  <c r="P713" i="2" s="1"/>
  <c r="V725" i="2"/>
  <c r="P725" i="2" s="1"/>
  <c r="V735" i="2"/>
  <c r="P735" i="2" s="1"/>
  <c r="V744" i="2"/>
  <c r="P744" i="2" s="1"/>
  <c r="V756" i="2"/>
  <c r="P756" i="2" s="1"/>
  <c r="V766" i="2"/>
  <c r="P766" i="2" s="1"/>
  <c r="V776" i="2"/>
  <c r="P776" i="2" s="1"/>
  <c r="V788" i="2"/>
  <c r="P788" i="2" s="1"/>
  <c r="V797" i="2"/>
  <c r="P797" i="2" s="1"/>
  <c r="V807" i="2"/>
  <c r="P807" i="2" s="1"/>
  <c r="V819" i="2"/>
  <c r="P819" i="2" s="1"/>
  <c r="V829" i="2"/>
  <c r="P829" i="2" s="1"/>
  <c r="V837" i="2"/>
  <c r="P837" i="2" s="1"/>
  <c r="V849" i="2"/>
  <c r="P849" i="2" s="1"/>
  <c r="V859" i="2"/>
  <c r="P859" i="2" s="1"/>
  <c r="V869" i="2"/>
  <c r="P869" i="2" s="1"/>
  <c r="V880" i="2"/>
  <c r="P880" i="2" s="1"/>
  <c r="V890" i="2"/>
  <c r="P890" i="2" s="1"/>
  <c r="V900" i="2"/>
  <c r="P900" i="2" s="1"/>
  <c r="V921" i="2"/>
  <c r="P921" i="2" s="1"/>
  <c r="V931" i="2"/>
  <c r="P931" i="2" s="1"/>
  <c r="V943" i="2"/>
  <c r="P943" i="2" s="1"/>
  <c r="V963" i="2"/>
  <c r="P963" i="2" s="1"/>
  <c r="V974" i="2"/>
  <c r="P974" i="2" s="1"/>
  <c r="V984" i="2"/>
  <c r="P984" i="2" s="1"/>
  <c r="V994" i="2"/>
  <c r="P994" i="2" s="1"/>
  <c r="V1004" i="2"/>
  <c r="V1014" i="2"/>
  <c r="P1014" i="2" s="1"/>
  <c r="V1024" i="2"/>
  <c r="P1024" i="2" s="1"/>
  <c r="V1036" i="2"/>
  <c r="P1036" i="2" s="1"/>
  <c r="V1046" i="2"/>
  <c r="P1046" i="2" s="1"/>
  <c r="V1055" i="2"/>
  <c r="P1055" i="2" s="1"/>
  <c r="V1064" i="2"/>
  <c r="P1064" i="2" s="1"/>
  <c r="V1073" i="2"/>
  <c r="P1073" i="2" s="1"/>
  <c r="V1080" i="2"/>
  <c r="P1080" i="2" s="1"/>
  <c r="V1088" i="2"/>
  <c r="P1088" i="2" s="1"/>
  <c r="V1096" i="2"/>
  <c r="P1096" i="2" s="1"/>
  <c r="V1104" i="2"/>
  <c r="P1104" i="2" s="1"/>
  <c r="V1112" i="2"/>
  <c r="P1112" i="2" s="1"/>
  <c r="V1120" i="2"/>
  <c r="P1120" i="2" s="1"/>
  <c r="V1128" i="2"/>
  <c r="P1128" i="2" s="1"/>
  <c r="V1135" i="2"/>
  <c r="P1135" i="2" s="1"/>
  <c r="V1143" i="2"/>
  <c r="P1143" i="2" s="1"/>
  <c r="V1151" i="2"/>
  <c r="P1151" i="2" s="1"/>
  <c r="V1159" i="2"/>
  <c r="P1159" i="2" s="1"/>
  <c r="V1167" i="2"/>
  <c r="P1167" i="2" s="1"/>
  <c r="V1173" i="2"/>
  <c r="P1173" i="2" s="1"/>
  <c r="V1181" i="2"/>
  <c r="P1181" i="2" s="1"/>
  <c r="V1189" i="2"/>
  <c r="P1189" i="2" s="1"/>
  <c r="V26" i="2"/>
  <c r="P26" i="2" s="1"/>
  <c r="V57" i="2"/>
  <c r="V88" i="2"/>
  <c r="P88" i="2" s="1"/>
  <c r="V154" i="2"/>
  <c r="P154" i="2" s="1"/>
  <c r="V182" i="2"/>
  <c r="P182" i="2" s="1"/>
  <c r="V221" i="2"/>
  <c r="P221" i="2" s="1"/>
  <c r="V249" i="2"/>
  <c r="P249" i="2" s="1"/>
  <c r="V282" i="2"/>
  <c r="P282" i="2" s="1"/>
  <c r="V316" i="2"/>
  <c r="P316" i="2" s="1"/>
  <c r="V338" i="2"/>
  <c r="V368" i="2"/>
  <c r="P368" i="2" s="1"/>
  <c r="V392" i="2"/>
  <c r="P392" i="2" s="1"/>
  <c r="V418" i="2"/>
  <c r="P418" i="2" s="1"/>
  <c r="V464" i="2"/>
  <c r="P464" i="2" s="1"/>
  <c r="V482" i="2"/>
  <c r="P482" i="2" s="1"/>
  <c r="V500" i="2"/>
  <c r="P500" i="2" s="1"/>
  <c r="V520" i="2"/>
  <c r="P520" i="2" s="1"/>
  <c r="V541" i="2"/>
  <c r="V573" i="2"/>
  <c r="P573" i="2" s="1"/>
  <c r="V594" i="2"/>
  <c r="P594" i="2" s="1"/>
  <c r="V620" i="2"/>
  <c r="P620" i="2" s="1"/>
  <c r="V640" i="2"/>
  <c r="P640" i="2" s="1"/>
  <c r="V659" i="2"/>
  <c r="P659" i="2" s="1"/>
  <c r="V679" i="2"/>
  <c r="P679" i="2" s="1"/>
  <c r="V698" i="2"/>
  <c r="P698" i="2" s="1"/>
  <c r="V714" i="2"/>
  <c r="P714" i="2" s="1"/>
  <c r="V726" i="2"/>
  <c r="P726" i="2" s="1"/>
  <c r="V736" i="2"/>
  <c r="P736" i="2" s="1"/>
  <c r="V745" i="2"/>
  <c r="P745" i="2" s="1"/>
  <c r="V757" i="2"/>
  <c r="P757" i="2" s="1"/>
  <c r="V767" i="2"/>
  <c r="P767" i="2" s="1"/>
  <c r="V777" i="2"/>
  <c r="P777" i="2" s="1"/>
  <c r="V789" i="2"/>
  <c r="P789" i="2" s="1"/>
  <c r="V798" i="2"/>
  <c r="P798" i="2" s="1"/>
  <c r="V808" i="2"/>
  <c r="P808" i="2" s="1"/>
  <c r="V820" i="2"/>
  <c r="P820" i="2" s="1"/>
  <c r="V830" i="2"/>
  <c r="P830" i="2" s="1"/>
  <c r="V838" i="2"/>
  <c r="P838" i="2" s="1"/>
  <c r="V850" i="2"/>
  <c r="P850" i="2" s="1"/>
  <c r="V860" i="2"/>
  <c r="P860" i="2" s="1"/>
  <c r="V870" i="2"/>
  <c r="P870" i="2" s="1"/>
  <c r="V881" i="2"/>
  <c r="V901" i="2"/>
  <c r="P901" i="2" s="1"/>
  <c r="V912" i="2"/>
  <c r="P912" i="2" s="1"/>
  <c r="V922" i="2"/>
  <c r="P922" i="2" s="1"/>
  <c r="V932" i="2"/>
  <c r="P932" i="2" s="1"/>
  <c r="V944" i="2"/>
  <c r="P944" i="2" s="1"/>
  <c r="V954" i="2"/>
  <c r="P954" i="2" s="1"/>
  <c r="V975" i="2"/>
  <c r="P975" i="2" s="1"/>
  <c r="V985" i="2"/>
  <c r="P985" i="2" s="1"/>
  <c r="V995" i="2"/>
  <c r="P995" i="2" s="1"/>
  <c r="V1005" i="2"/>
  <c r="P1005" i="2" s="1"/>
  <c r="V1015" i="2"/>
  <c r="P1015" i="2" s="1"/>
  <c r="V1025" i="2"/>
  <c r="P1025" i="2" s="1"/>
  <c r="V1037" i="2"/>
  <c r="P1037" i="2" s="1"/>
  <c r="V1047" i="2"/>
  <c r="P1047" i="2" s="1"/>
  <c r="V1056" i="2"/>
  <c r="P1056" i="2" s="1"/>
  <c r="V1065" i="2"/>
  <c r="P1065" i="2" s="1"/>
  <c r="V1074" i="2"/>
  <c r="P1074" i="2" s="1"/>
  <c r="V1081" i="2"/>
  <c r="P1081" i="2" s="1"/>
  <c r="V1089" i="2"/>
  <c r="P1089" i="2" s="1"/>
  <c r="V1097" i="2"/>
  <c r="P1097" i="2" s="1"/>
  <c r="V1105" i="2"/>
  <c r="P1105" i="2" s="1"/>
  <c r="V1113" i="2"/>
  <c r="P1113" i="2" s="1"/>
  <c r="V1121" i="2"/>
  <c r="P1121" i="2" s="1"/>
  <c r="V1129" i="2"/>
  <c r="P1129" i="2" s="1"/>
  <c r="V1136" i="2"/>
  <c r="P1136" i="2" s="1"/>
  <c r="V1144" i="2"/>
  <c r="P1144" i="2" s="1"/>
  <c r="V1152" i="2"/>
  <c r="P1152" i="2" s="1"/>
  <c r="V1160" i="2"/>
  <c r="P1160" i="2" s="1"/>
  <c r="V1168" i="2"/>
  <c r="P1168" i="2" s="1"/>
  <c r="V1174" i="2"/>
  <c r="P1174" i="2" s="1"/>
  <c r="V1182" i="2"/>
  <c r="P1182" i="2" s="1"/>
  <c r="V1190" i="2"/>
  <c r="P1190" i="2" s="1"/>
  <c r="V1198" i="2"/>
  <c r="P1198" i="2" s="1"/>
  <c r="V1206" i="2"/>
  <c r="P1206" i="2" s="1"/>
  <c r="V1213" i="2"/>
  <c r="P1213" i="2" s="1"/>
  <c r="V1221" i="2"/>
  <c r="P1221" i="2" s="1"/>
  <c r="V1229" i="2"/>
  <c r="P1229" i="2" s="1"/>
  <c r="V1237" i="2"/>
  <c r="P1237" i="2" s="1"/>
  <c r="V1245" i="2"/>
  <c r="P1245" i="2" s="1"/>
  <c r="V1252" i="2"/>
  <c r="P1252" i="2" s="1"/>
  <c r="V1260" i="2"/>
  <c r="P1260" i="2" s="1"/>
  <c r="V1268" i="2"/>
  <c r="P1268" i="2" s="1"/>
  <c r="V89" i="2"/>
  <c r="P89" i="2" s="1"/>
  <c r="V257" i="2"/>
  <c r="P257" i="2" s="1"/>
  <c r="V289" i="2"/>
  <c r="P289" i="2" s="1"/>
  <c r="V317" i="2"/>
  <c r="P317" i="2" s="1"/>
  <c r="V340" i="2"/>
  <c r="P340" i="2" s="1"/>
  <c r="V374" i="2"/>
  <c r="P374" i="2" s="1"/>
  <c r="V396" i="2"/>
  <c r="P396" i="2" s="1"/>
  <c r="V419" i="2"/>
  <c r="P419" i="2" s="1"/>
  <c r="V465" i="2"/>
  <c r="P465" i="2" s="1"/>
  <c r="V488" i="2"/>
  <c r="P488" i="2" s="1"/>
  <c r="V501" i="2"/>
  <c r="P501" i="2" s="1"/>
  <c r="V544" i="2"/>
  <c r="P544" i="2" s="1"/>
  <c r="V578" i="2"/>
  <c r="P578" i="2" s="1"/>
  <c r="V625" i="2"/>
  <c r="P625" i="2" s="1"/>
  <c r="V642" i="2"/>
  <c r="P642" i="2" s="1"/>
  <c r="V662" i="2"/>
  <c r="P662" i="2" s="1"/>
  <c r="V680" i="2"/>
  <c r="P680" i="2" s="1"/>
  <c r="V701" i="2"/>
  <c r="P701" i="2" s="1"/>
  <c r="V717" i="2"/>
  <c r="P717" i="2" s="1"/>
  <c r="V727" i="2"/>
  <c r="P727" i="2" s="1"/>
  <c r="V737" i="2"/>
  <c r="P737" i="2" s="1"/>
  <c r="V748" i="2"/>
  <c r="P748" i="2" s="1"/>
  <c r="V758" i="2"/>
  <c r="P758" i="2" s="1"/>
  <c r="V768" i="2"/>
  <c r="P768" i="2" s="1"/>
  <c r="V780" i="2"/>
  <c r="P780" i="2" s="1"/>
  <c r="V790" i="2"/>
  <c r="P790" i="2" s="1"/>
  <c r="V799" i="2"/>
  <c r="P799" i="2" s="1"/>
  <c r="V811" i="2"/>
  <c r="P811" i="2" s="1"/>
  <c r="V821" i="2"/>
  <c r="P821" i="2" s="1"/>
  <c r="V831" i="2"/>
  <c r="P831" i="2" s="1"/>
  <c r="V841" i="2"/>
  <c r="P841" i="2" s="1"/>
  <c r="V851" i="2"/>
  <c r="P851" i="2" s="1"/>
  <c r="V861" i="2"/>
  <c r="P861" i="2" s="1"/>
  <c r="V882" i="2"/>
  <c r="P882" i="2" s="1"/>
  <c r="V97" i="2"/>
  <c r="P97" i="2" s="1"/>
  <c r="V161" i="2"/>
  <c r="P161" i="2" s="1"/>
  <c r="V189" i="2"/>
  <c r="P189" i="2" s="1"/>
  <c r="V225" i="2"/>
  <c r="V258" i="2"/>
  <c r="P258" i="2" s="1"/>
  <c r="V290" i="2"/>
  <c r="P290" i="2" s="1"/>
  <c r="V318" i="2"/>
  <c r="P318" i="2" s="1"/>
  <c r="V375" i="2"/>
  <c r="P375" i="2" s="1"/>
  <c r="V400" i="2"/>
  <c r="P400" i="2" s="1"/>
  <c r="V422" i="2"/>
  <c r="P422" i="2" s="1"/>
  <c r="V468" i="2"/>
  <c r="P468" i="2" s="1"/>
  <c r="V489" i="2"/>
  <c r="V505" i="2"/>
  <c r="P505" i="2" s="1"/>
  <c r="V525" i="2"/>
  <c r="P525" i="2" s="1"/>
  <c r="V545" i="2"/>
  <c r="P545" i="2" s="1"/>
  <c r="V560" i="2"/>
  <c r="P560" i="2" s="1"/>
  <c r="V580" i="2"/>
  <c r="P580" i="2" s="1"/>
  <c r="V596" i="2"/>
  <c r="P596" i="2" s="1"/>
  <c r="V644" i="2"/>
  <c r="P644" i="2" s="1"/>
  <c r="V663" i="2"/>
  <c r="V686" i="2"/>
  <c r="P686" i="2" s="1"/>
  <c r="V703" i="2"/>
  <c r="P703" i="2" s="1"/>
  <c r="V728" i="2"/>
  <c r="P728" i="2" s="1"/>
  <c r="V738" i="2"/>
  <c r="P738" i="2" s="1"/>
  <c r="V749" i="2"/>
  <c r="P749" i="2" s="1"/>
  <c r="V759" i="2"/>
  <c r="P759" i="2" s="1"/>
  <c r="V769" i="2"/>
  <c r="P769" i="2" s="1"/>
  <c r="V781" i="2"/>
  <c r="P781" i="2" s="1"/>
  <c r="V791" i="2"/>
  <c r="P791" i="2" s="1"/>
  <c r="V800" i="2"/>
  <c r="P800" i="2" s="1"/>
  <c r="V812" i="2"/>
  <c r="P812" i="2" s="1"/>
  <c r="V822" i="2"/>
  <c r="P822" i="2" s="1"/>
  <c r="V832" i="2"/>
  <c r="P832" i="2" s="1"/>
  <c r="V842" i="2"/>
  <c r="P842" i="2" s="1"/>
  <c r="V852" i="2"/>
  <c r="P852" i="2" s="1"/>
  <c r="V862" i="2"/>
  <c r="P862" i="2" s="1"/>
  <c r="V873" i="2"/>
  <c r="P873" i="2" s="1"/>
  <c r="V883" i="2"/>
  <c r="P883" i="2" s="1"/>
  <c r="V893" i="2"/>
  <c r="P893" i="2" s="1"/>
  <c r="V905" i="2"/>
  <c r="P905" i="2" s="1"/>
  <c r="V914" i="2"/>
  <c r="P914" i="2" s="1"/>
  <c r="V924" i="2"/>
  <c r="P924" i="2" s="1"/>
  <c r="V936" i="2"/>
  <c r="P936" i="2" s="1"/>
  <c r="V946" i="2"/>
  <c r="V956" i="2"/>
  <c r="V967" i="2"/>
  <c r="P967" i="2" s="1"/>
  <c r="V977" i="2"/>
  <c r="P977" i="2" s="1"/>
  <c r="V987" i="2"/>
  <c r="P987" i="2" s="1"/>
  <c r="V999" i="2"/>
  <c r="P999" i="2" s="1"/>
  <c r="V1007" i="2"/>
  <c r="P1007" i="2" s="1"/>
  <c r="V1017" i="2"/>
  <c r="P1017" i="2" s="1"/>
  <c r="V1029" i="2"/>
  <c r="V1039" i="2"/>
  <c r="P1039" i="2" s="1"/>
  <c r="V1049" i="2"/>
  <c r="P1049" i="2" s="1"/>
  <c r="V1059" i="2"/>
  <c r="P1059" i="2" s="1"/>
  <c r="V1068" i="2"/>
  <c r="P1068" i="2" s="1"/>
  <c r="V1076" i="2"/>
  <c r="P1076" i="2" s="1"/>
  <c r="V1083" i="2"/>
  <c r="P1083" i="2" s="1"/>
  <c r="V1091" i="2"/>
  <c r="P1091" i="2" s="1"/>
  <c r="V1099" i="2"/>
  <c r="P1099" i="2" s="1"/>
  <c r="V1107" i="2"/>
  <c r="P1107" i="2" s="1"/>
  <c r="V1115" i="2"/>
  <c r="P1115" i="2" s="1"/>
  <c r="V1123" i="2"/>
  <c r="P1123" i="2" s="1"/>
  <c r="V1138" i="2"/>
  <c r="P1138" i="2" s="1"/>
  <c r="V1146" i="2"/>
  <c r="P1146" i="2" s="1"/>
  <c r="V1154" i="2"/>
  <c r="P1154" i="2" s="1"/>
  <c r="V1162" i="2"/>
  <c r="P1162" i="2" s="1"/>
  <c r="V1170" i="2"/>
  <c r="P1170" i="2" s="1"/>
  <c r="V1176" i="2"/>
  <c r="P1176" i="2" s="1"/>
  <c r="V1184" i="2"/>
  <c r="P1184" i="2" s="1"/>
  <c r="V1192" i="2"/>
  <c r="P1192" i="2" s="1"/>
  <c r="V1200" i="2"/>
  <c r="P1200" i="2" s="1"/>
  <c r="V1208" i="2"/>
  <c r="P1208" i="2" s="1"/>
  <c r="V1215" i="2"/>
  <c r="P1215" i="2" s="1"/>
  <c r="V1223" i="2"/>
  <c r="P1223" i="2" s="1"/>
  <c r="V1231" i="2"/>
  <c r="P1231" i="2" s="1"/>
  <c r="V1239" i="2"/>
  <c r="P1239" i="2" s="1"/>
  <c r="V1247" i="2"/>
  <c r="P1247" i="2" s="1"/>
  <c r="V1254" i="2"/>
  <c r="P1254" i="2" s="1"/>
  <c r="V1262" i="2"/>
  <c r="P1262" i="2" s="1"/>
  <c r="V1270" i="2"/>
  <c r="P1270" i="2" s="1"/>
  <c r="V64" i="2"/>
  <c r="P64" i="2" s="1"/>
  <c r="V105" i="2"/>
  <c r="P105" i="2" s="1"/>
  <c r="V137" i="2"/>
  <c r="P137" i="2" s="1"/>
  <c r="V162" i="2"/>
  <c r="V197" i="2"/>
  <c r="P197" i="2" s="1"/>
  <c r="V226" i="2"/>
  <c r="P226" i="2" s="1"/>
  <c r="V264" i="2"/>
  <c r="P264" i="2" s="1"/>
  <c r="V323" i="2"/>
  <c r="P323" i="2" s="1"/>
  <c r="V352" i="2"/>
  <c r="P352" i="2" s="1"/>
  <c r="V378" i="2"/>
  <c r="P378" i="2" s="1"/>
  <c r="V404" i="2"/>
  <c r="P404" i="2" s="1"/>
  <c r="V426" i="2"/>
  <c r="P426" i="2" s="1"/>
  <c r="V441" i="2"/>
  <c r="P441" i="2" s="1"/>
  <c r="V469" i="2"/>
  <c r="P469" i="2" s="1"/>
  <c r="V506" i="2"/>
  <c r="P506" i="2" s="1"/>
  <c r="V561" i="2"/>
  <c r="P561" i="2" s="1"/>
  <c r="V581" i="2"/>
  <c r="P581" i="2" s="1"/>
  <c r="V597" i="2"/>
  <c r="P597" i="2" s="1"/>
  <c r="V649" i="2"/>
  <c r="P649" i="2" s="1"/>
  <c r="V666" i="2"/>
  <c r="P666" i="2" s="1"/>
  <c r="V687" i="2"/>
  <c r="P687" i="2" s="1"/>
  <c r="V705" i="2"/>
  <c r="P705" i="2" s="1"/>
  <c r="V719" i="2"/>
  <c r="P719" i="2" s="1"/>
  <c r="V729" i="2"/>
  <c r="P729" i="2" s="1"/>
  <c r="V740" i="2"/>
  <c r="P740" i="2" s="1"/>
  <c r="V750" i="2"/>
  <c r="P750" i="2" s="1"/>
  <c r="V760" i="2"/>
  <c r="P760" i="2" s="1"/>
  <c r="V772" i="2"/>
  <c r="P772" i="2" s="1"/>
  <c r="V782" i="2"/>
  <c r="P782" i="2" s="1"/>
  <c r="V803" i="2"/>
  <c r="P803" i="2" s="1"/>
  <c r="V813" i="2"/>
  <c r="P813" i="2" s="1"/>
  <c r="V823" i="2"/>
  <c r="P823" i="2" s="1"/>
  <c r="V835" i="2"/>
  <c r="P835" i="2" s="1"/>
  <c r="V843" i="2"/>
  <c r="P843" i="2" s="1"/>
  <c r="V853" i="2"/>
  <c r="P853" i="2" s="1"/>
  <c r="V865" i="2"/>
  <c r="P865" i="2" s="1"/>
  <c r="V874" i="2"/>
  <c r="P874" i="2" s="1"/>
  <c r="V884" i="2"/>
  <c r="P884" i="2" s="1"/>
  <c r="V896" i="2"/>
  <c r="P896" i="2" s="1"/>
  <c r="V906" i="2"/>
  <c r="P906" i="2" s="1"/>
  <c r="V915" i="2"/>
  <c r="P915" i="2" s="1"/>
  <c r="V927" i="2"/>
  <c r="P927" i="2" s="1"/>
  <c r="V937" i="2"/>
  <c r="P937" i="2" s="1"/>
  <c r="V947" i="2"/>
  <c r="P947" i="2" s="1"/>
  <c r="V959" i="2"/>
  <c r="P959" i="2" s="1"/>
  <c r="V968" i="2"/>
  <c r="P968" i="2" s="1"/>
  <c r="V978" i="2"/>
  <c r="P978" i="2" s="1"/>
  <c r="V990" i="2"/>
  <c r="P990" i="2" s="1"/>
  <c r="V1000" i="2"/>
  <c r="P1000" i="2" s="1"/>
  <c r="V1008" i="2"/>
  <c r="P1008" i="2" s="1"/>
  <c r="V1020" i="2"/>
  <c r="P1020" i="2" s="1"/>
  <c r="V1030" i="2"/>
  <c r="P1030" i="2" s="1"/>
  <c r="V1040" i="2"/>
  <c r="P1040" i="2" s="1"/>
  <c r="V1060" i="2"/>
  <c r="P1060" i="2" s="1"/>
  <c r="V1069" i="2"/>
  <c r="P1069" i="2" s="1"/>
  <c r="V1077" i="2"/>
  <c r="P1077" i="2" s="1"/>
  <c r="V1084" i="2"/>
  <c r="P1084" i="2" s="1"/>
  <c r="V1092" i="2"/>
  <c r="P1092" i="2" s="1"/>
  <c r="V1100" i="2"/>
  <c r="V1108" i="2"/>
  <c r="P1108" i="2" s="1"/>
  <c r="V1116" i="2"/>
  <c r="P1116" i="2" s="1"/>
  <c r="V1124" i="2"/>
  <c r="P1124" i="2" s="1"/>
  <c r="V1131" i="2"/>
  <c r="P1131" i="2" s="1"/>
  <c r="V1139" i="2"/>
  <c r="P1139" i="2" s="1"/>
  <c r="V1147" i="2"/>
  <c r="P1147" i="2" s="1"/>
  <c r="V1155" i="2"/>
  <c r="P1155" i="2" s="1"/>
  <c r="V1163" i="2"/>
  <c r="P1163" i="2" s="1"/>
  <c r="V1171" i="2"/>
  <c r="P1171" i="2" s="1"/>
  <c r="V1177" i="2"/>
  <c r="P1177" i="2" s="1"/>
  <c r="V1185" i="2"/>
  <c r="P1185" i="2" s="1"/>
  <c r="V1193" i="2"/>
  <c r="P1193" i="2" s="1"/>
  <c r="V1201" i="2"/>
  <c r="P1201" i="2" s="1"/>
  <c r="V1209" i="2"/>
  <c r="P1209" i="2" s="1"/>
  <c r="V1216" i="2"/>
  <c r="P1216" i="2" s="1"/>
  <c r="V1224" i="2"/>
  <c r="P1224" i="2" s="1"/>
  <c r="V1232" i="2"/>
  <c r="P1232" i="2" s="1"/>
  <c r="V1240" i="2"/>
  <c r="P1240" i="2" s="1"/>
  <c r="V1248" i="2"/>
  <c r="P1248" i="2" s="1"/>
  <c r="V1255" i="2"/>
  <c r="P1255" i="2" s="1"/>
  <c r="V1263" i="2"/>
  <c r="P1263" i="2" s="1"/>
  <c r="V1271" i="2"/>
  <c r="P1271" i="2" s="1"/>
  <c r="V240" i="2"/>
  <c r="P240" i="2" s="1"/>
  <c r="V386" i="2"/>
  <c r="V554" i="2"/>
  <c r="P554" i="2" s="1"/>
  <c r="V592" i="2"/>
  <c r="P592" i="2" s="1"/>
  <c r="V632" i="2"/>
  <c r="P632" i="2" s="1"/>
  <c r="V688" i="2"/>
  <c r="P688" i="2" s="1"/>
  <c r="V721" i="2"/>
  <c r="P721" i="2" s="1"/>
  <c r="V751" i="2"/>
  <c r="P751" i="2" s="1"/>
  <c r="V775" i="2"/>
  <c r="P775" i="2" s="1"/>
  <c r="V805" i="2"/>
  <c r="V858" i="2"/>
  <c r="P858" i="2" s="1"/>
  <c r="V888" i="2"/>
  <c r="P888" i="2" s="1"/>
  <c r="V907" i="2"/>
  <c r="P907" i="2" s="1"/>
  <c r="V928" i="2"/>
  <c r="P928" i="2" s="1"/>
  <c r="V948" i="2"/>
  <c r="P948" i="2" s="1"/>
  <c r="V966" i="2"/>
  <c r="P966" i="2" s="1"/>
  <c r="V986" i="2"/>
  <c r="P986" i="2" s="1"/>
  <c r="V1006" i="2"/>
  <c r="P1006" i="2" s="1"/>
  <c r="V1028" i="2"/>
  <c r="P1028" i="2" s="1"/>
  <c r="V1048" i="2"/>
  <c r="P1048" i="2" s="1"/>
  <c r="V1063" i="2"/>
  <c r="P1063" i="2" s="1"/>
  <c r="V1079" i="2"/>
  <c r="P1079" i="2" s="1"/>
  <c r="V1095" i="2"/>
  <c r="P1095" i="2" s="1"/>
  <c r="V1111" i="2"/>
  <c r="P1111" i="2" s="1"/>
  <c r="V1127" i="2"/>
  <c r="P1127" i="2" s="1"/>
  <c r="V1142" i="2"/>
  <c r="P1142" i="2" s="1"/>
  <c r="V1158" i="2"/>
  <c r="P1158" i="2" s="1"/>
  <c r="V1188" i="2"/>
  <c r="P1188" i="2" s="1"/>
  <c r="V1203" i="2"/>
  <c r="P1203" i="2" s="1"/>
  <c r="V1214" i="2"/>
  <c r="P1214" i="2" s="1"/>
  <c r="V1227" i="2"/>
  <c r="P1227" i="2" s="1"/>
  <c r="V1241" i="2"/>
  <c r="P1241" i="2" s="1"/>
  <c r="V1265" i="2"/>
  <c r="P1265" i="2" s="1"/>
  <c r="V1276" i="2"/>
  <c r="P1276" i="2" s="1"/>
  <c r="V1284" i="2"/>
  <c r="P1284" i="2" s="1"/>
  <c r="V1292" i="2"/>
  <c r="P1292" i="2" s="1"/>
  <c r="V1300" i="2"/>
  <c r="P1300" i="2" s="1"/>
  <c r="V1307" i="2"/>
  <c r="P1307" i="2" s="1"/>
  <c r="V1315" i="2"/>
  <c r="P1315" i="2" s="1"/>
  <c r="V1323" i="2"/>
  <c r="P1323" i="2" s="1"/>
  <c r="V1331" i="2"/>
  <c r="P1331" i="2" s="1"/>
  <c r="V1339" i="2"/>
  <c r="P1339" i="2" s="1"/>
  <c r="V1352" i="2"/>
  <c r="V1359" i="2"/>
  <c r="P1359" i="2" s="1"/>
  <c r="V1367" i="2"/>
  <c r="P1367" i="2" s="1"/>
  <c r="V1374" i="2"/>
  <c r="P1374" i="2" s="1"/>
  <c r="V1382" i="2"/>
  <c r="P1382" i="2" s="1"/>
  <c r="V1389" i="2"/>
  <c r="P1389" i="2" s="1"/>
  <c r="V1397" i="2"/>
  <c r="P1397" i="2" s="1"/>
  <c r="V1405" i="2"/>
  <c r="V1413" i="2"/>
  <c r="P1413" i="2" s="1"/>
  <c r="V1420" i="2"/>
  <c r="P1420" i="2" s="1"/>
  <c r="V1428" i="2"/>
  <c r="P1428" i="2" s="1"/>
  <c r="V1436" i="2"/>
  <c r="P1436" i="2" s="1"/>
  <c r="V1443" i="2"/>
  <c r="P1443" i="2" s="1"/>
  <c r="V1451" i="2"/>
  <c r="P1451" i="2" s="1"/>
  <c r="V1458" i="2"/>
  <c r="P1458" i="2" s="1"/>
  <c r="V1466" i="2"/>
  <c r="P1466" i="2" s="1"/>
  <c r="V1473" i="2"/>
  <c r="P1473" i="2" s="1"/>
  <c r="V1489" i="2"/>
  <c r="P1489" i="2" s="1"/>
  <c r="V1497" i="2"/>
  <c r="P1497" i="2" s="1"/>
  <c r="V1505" i="2"/>
  <c r="P1505" i="2" s="1"/>
  <c r="V1513" i="2"/>
  <c r="P1513" i="2" s="1"/>
  <c r="V1521" i="2"/>
  <c r="P1521" i="2" s="1"/>
  <c r="V1537" i="2"/>
  <c r="P1537" i="2" s="1"/>
  <c r="V1545" i="2"/>
  <c r="P1545" i="2" s="1"/>
  <c r="V1553" i="2"/>
  <c r="P1553" i="2" s="1"/>
  <c r="V1561" i="2"/>
  <c r="P1561" i="2" s="1"/>
  <c r="V1569" i="2"/>
  <c r="P1569" i="2" s="1"/>
  <c r="V1577" i="2"/>
  <c r="P1577" i="2" s="1"/>
  <c r="V1585" i="2"/>
  <c r="P1585" i="2" s="1"/>
  <c r="V1593" i="2"/>
  <c r="P1593" i="2" s="1"/>
  <c r="V1601" i="2"/>
  <c r="P1601" i="2" s="1"/>
  <c r="V1609" i="2"/>
  <c r="P1609" i="2" s="1"/>
  <c r="V1623" i="2"/>
  <c r="V1631" i="2"/>
  <c r="P1631" i="2" s="1"/>
  <c r="V1639" i="2"/>
  <c r="P1639" i="2" s="1"/>
  <c r="V1647" i="2"/>
  <c r="P1647" i="2" s="1"/>
  <c r="V172" i="2"/>
  <c r="P172" i="2" s="1"/>
  <c r="V241" i="2"/>
  <c r="P241" i="2" s="1"/>
  <c r="V324" i="2"/>
  <c r="P324" i="2" s="1"/>
  <c r="V636" i="2"/>
  <c r="P636" i="2" s="1"/>
  <c r="V690" i="2"/>
  <c r="P690" i="2" s="1"/>
  <c r="V722" i="2"/>
  <c r="P722" i="2" s="1"/>
  <c r="V752" i="2"/>
  <c r="P752" i="2" s="1"/>
  <c r="V783" i="2"/>
  <c r="P783" i="2" s="1"/>
  <c r="V806" i="2"/>
  <c r="P806" i="2" s="1"/>
  <c r="V866" i="2"/>
  <c r="P866" i="2" s="1"/>
  <c r="V889" i="2"/>
  <c r="P889" i="2" s="1"/>
  <c r="V908" i="2"/>
  <c r="P908" i="2" s="1"/>
  <c r="V929" i="2"/>
  <c r="P929" i="2" s="1"/>
  <c r="V951" i="2"/>
  <c r="P951" i="2" s="1"/>
  <c r="V969" i="2"/>
  <c r="P969" i="2" s="1"/>
  <c r="V991" i="2"/>
  <c r="P991" i="2" s="1"/>
  <c r="V1009" i="2"/>
  <c r="P1009" i="2" s="1"/>
  <c r="V1031" i="2"/>
  <c r="P1031" i="2" s="1"/>
  <c r="V1067" i="2"/>
  <c r="P1067" i="2" s="1"/>
  <c r="V1082" i="2"/>
  <c r="P1082" i="2" s="1"/>
  <c r="V1098" i="2"/>
  <c r="P1098" i="2" s="1"/>
  <c r="V1114" i="2"/>
  <c r="P1114" i="2" s="1"/>
  <c r="V1130" i="2"/>
  <c r="P1130" i="2" s="1"/>
  <c r="V1145" i="2"/>
  <c r="P1145" i="2" s="1"/>
  <c r="V1161" i="2"/>
  <c r="P1161" i="2" s="1"/>
  <c r="V1175" i="2"/>
  <c r="P1175" i="2" s="1"/>
  <c r="V1191" i="2"/>
  <c r="P1191" i="2" s="1"/>
  <c r="V1204" i="2"/>
  <c r="P1204" i="2" s="1"/>
  <c r="V1217" i="2"/>
  <c r="P1217" i="2" s="1"/>
  <c r="V1228" i="2"/>
  <c r="P1228" i="2" s="1"/>
  <c r="V1242" i="2"/>
  <c r="P1242" i="2" s="1"/>
  <c r="V1253" i="2"/>
  <c r="P1253" i="2" s="1"/>
  <c r="V1266" i="2"/>
  <c r="P1266" i="2" s="1"/>
  <c r="V1277" i="2"/>
  <c r="P1277" i="2" s="1"/>
  <c r="V1285" i="2"/>
  <c r="P1285" i="2" s="1"/>
  <c r="V1293" i="2"/>
  <c r="P1293" i="2" s="1"/>
  <c r="V1301" i="2"/>
  <c r="P1301" i="2" s="1"/>
  <c r="V1308" i="2"/>
  <c r="P1308" i="2" s="1"/>
  <c r="V1316" i="2"/>
  <c r="P1316" i="2" s="1"/>
  <c r="V1324" i="2"/>
  <c r="P1324" i="2" s="1"/>
  <c r="V1332" i="2"/>
  <c r="P1332" i="2" s="1"/>
  <c r="V1340" i="2"/>
  <c r="P1340" i="2" s="1"/>
  <c r="V1353" i="2"/>
  <c r="P1353" i="2" s="1"/>
  <c r="V1360" i="2"/>
  <c r="V1375" i="2"/>
  <c r="P1375" i="2" s="1"/>
  <c r="V1383" i="2"/>
  <c r="P1383" i="2" s="1"/>
  <c r="V1390" i="2"/>
  <c r="P1390" i="2" s="1"/>
  <c r="V1398" i="2"/>
  <c r="P1398" i="2" s="1"/>
  <c r="V1406" i="2"/>
  <c r="P1406" i="2" s="1"/>
  <c r="V1421" i="2"/>
  <c r="P1421" i="2" s="1"/>
  <c r="V1429" i="2"/>
  <c r="P1429" i="2" s="1"/>
  <c r="V1444" i="2"/>
  <c r="P1444" i="2" s="1"/>
  <c r="V1452" i="2"/>
  <c r="P1452" i="2" s="1"/>
  <c r="V1459" i="2"/>
  <c r="P1459" i="2" s="1"/>
  <c r="V1467" i="2"/>
  <c r="P1467" i="2" s="1"/>
  <c r="V1474" i="2"/>
  <c r="P1474" i="2" s="1"/>
  <c r="V1490" i="2"/>
  <c r="P1490" i="2" s="1"/>
  <c r="V1498" i="2"/>
  <c r="P1498" i="2" s="1"/>
  <c r="V1506" i="2"/>
  <c r="P1506" i="2" s="1"/>
  <c r="V1514" i="2"/>
  <c r="P1514" i="2" s="1"/>
  <c r="V1522" i="2"/>
  <c r="P1522" i="2" s="1"/>
  <c r="V1530" i="2"/>
  <c r="P1530" i="2" s="1"/>
  <c r="V1538" i="2"/>
  <c r="P1538" i="2" s="1"/>
  <c r="V1546" i="2"/>
  <c r="P1546" i="2" s="1"/>
  <c r="V1554" i="2"/>
  <c r="P1554" i="2" s="1"/>
  <c r="V1562" i="2"/>
  <c r="P1562" i="2" s="1"/>
  <c r="V1570" i="2"/>
  <c r="P1570" i="2" s="1"/>
  <c r="V1578" i="2"/>
  <c r="P1578" i="2" s="1"/>
  <c r="V1586" i="2"/>
  <c r="P1586" i="2" s="1"/>
  <c r="V1594" i="2"/>
  <c r="P1594" i="2" s="1"/>
  <c r="V1602" i="2"/>
  <c r="P1602" i="2" s="1"/>
  <c r="V1610" i="2"/>
  <c r="P1610" i="2" s="1"/>
  <c r="V1624" i="2"/>
  <c r="P1624" i="2" s="1"/>
  <c r="V1632" i="2"/>
  <c r="P1632" i="2" s="1"/>
  <c r="V1640" i="2"/>
  <c r="P1640" i="2" s="1"/>
  <c r="V1648" i="2"/>
  <c r="P1648" i="2" s="1"/>
  <c r="V65" i="2"/>
  <c r="P65" i="2" s="1"/>
  <c r="V266" i="2"/>
  <c r="P266" i="2" s="1"/>
  <c r="V405" i="2"/>
  <c r="P405" i="2" s="1"/>
  <c r="V492" i="2"/>
  <c r="P492" i="2" s="1"/>
  <c r="V536" i="2"/>
  <c r="P536" i="2" s="1"/>
  <c r="V612" i="2"/>
  <c r="P612" i="2" s="1"/>
  <c r="V650" i="2"/>
  <c r="P650" i="2" s="1"/>
  <c r="V693" i="2"/>
  <c r="P693" i="2" s="1"/>
  <c r="V730" i="2"/>
  <c r="P730" i="2" s="1"/>
  <c r="V753" i="2"/>
  <c r="P753" i="2" s="1"/>
  <c r="V784" i="2"/>
  <c r="P784" i="2" s="1"/>
  <c r="V814" i="2"/>
  <c r="P814" i="2" s="1"/>
  <c r="V836" i="2"/>
  <c r="P836" i="2" s="1"/>
  <c r="V867" i="2"/>
  <c r="P867" i="2" s="1"/>
  <c r="V909" i="2"/>
  <c r="P909" i="2" s="1"/>
  <c r="V930" i="2"/>
  <c r="P930" i="2" s="1"/>
  <c r="V952" i="2"/>
  <c r="P952" i="2" s="1"/>
  <c r="V970" i="2"/>
  <c r="P970" i="2" s="1"/>
  <c r="V992" i="2"/>
  <c r="P992" i="2" s="1"/>
  <c r="V1012" i="2"/>
  <c r="P1012" i="2" s="1"/>
  <c r="V1032" i="2"/>
  <c r="P1032" i="2" s="1"/>
  <c r="V1052" i="2"/>
  <c r="P1052" i="2" s="1"/>
  <c r="V1070" i="2"/>
  <c r="P1070" i="2" s="1"/>
  <c r="V1085" i="2"/>
  <c r="P1085" i="2" s="1"/>
  <c r="V1101" i="2"/>
  <c r="P1101" i="2" s="1"/>
  <c r="V1117" i="2"/>
  <c r="P1117" i="2" s="1"/>
  <c r="V1132" i="2"/>
  <c r="P1132" i="2" s="1"/>
  <c r="V1148" i="2"/>
  <c r="P1148" i="2" s="1"/>
  <c r="V1164" i="2"/>
  <c r="P1164" i="2" s="1"/>
  <c r="V1178" i="2"/>
  <c r="P1178" i="2" s="1"/>
  <c r="V1194" i="2"/>
  <c r="P1194" i="2" s="1"/>
  <c r="V1205" i="2"/>
  <c r="P1205" i="2" s="1"/>
  <c r="V1218" i="2"/>
  <c r="P1218" i="2" s="1"/>
  <c r="V1230" i="2"/>
  <c r="P1230" i="2" s="1"/>
  <c r="V1243" i="2"/>
  <c r="P1243" i="2" s="1"/>
  <c r="V1256" i="2"/>
  <c r="P1256" i="2" s="1"/>
  <c r="V1267" i="2"/>
  <c r="P1267" i="2" s="1"/>
  <c r="V1278" i="2"/>
  <c r="P1278" i="2" s="1"/>
  <c r="V1286" i="2"/>
  <c r="P1286" i="2" s="1"/>
  <c r="V1294" i="2"/>
  <c r="P1294" i="2" s="1"/>
  <c r="V1302" i="2"/>
  <c r="P1302" i="2" s="1"/>
  <c r="V1309" i="2"/>
  <c r="P1309" i="2" s="1"/>
  <c r="V1317" i="2"/>
  <c r="P1317" i="2" s="1"/>
  <c r="V1325" i="2"/>
  <c r="P1325" i="2" s="1"/>
  <c r="V1333" i="2"/>
  <c r="P1333" i="2" s="1"/>
  <c r="V1341" i="2"/>
  <c r="P1341" i="2" s="1"/>
  <c r="V1354" i="2"/>
  <c r="P1354" i="2" s="1"/>
  <c r="V1361" i="2"/>
  <c r="P1361" i="2" s="1"/>
  <c r="V1368" i="2"/>
  <c r="P1368" i="2" s="1"/>
  <c r="V1376" i="2"/>
  <c r="P1376" i="2" s="1"/>
  <c r="V1384" i="2"/>
  <c r="P1384" i="2" s="1"/>
  <c r="V1391" i="2"/>
  <c r="P1391" i="2" s="1"/>
  <c r="V1399" i="2"/>
  <c r="P1399" i="2" s="1"/>
  <c r="V1407" i="2"/>
  <c r="P1407" i="2" s="1"/>
  <c r="V1414" i="2"/>
  <c r="P1414" i="2" s="1"/>
  <c r="V1422" i="2"/>
  <c r="P1422" i="2" s="1"/>
  <c r="V1430" i="2"/>
  <c r="P1430" i="2" s="1"/>
  <c r="V1438" i="2"/>
  <c r="P1438" i="2" s="1"/>
  <c r="V1445" i="2"/>
  <c r="P1445" i="2" s="1"/>
  <c r="V1453" i="2"/>
  <c r="P1453" i="2" s="1"/>
  <c r="V1460" i="2"/>
  <c r="P1460" i="2" s="1"/>
  <c r="V1475" i="2"/>
  <c r="P1475" i="2" s="1"/>
  <c r="V1491" i="2"/>
  <c r="V1499" i="2"/>
  <c r="P1499" i="2" s="1"/>
  <c r="V1507" i="2"/>
  <c r="P1507" i="2" s="1"/>
  <c r="V1515" i="2"/>
  <c r="P1515" i="2" s="1"/>
  <c r="V1523" i="2"/>
  <c r="P1523" i="2" s="1"/>
  <c r="V1531" i="2"/>
  <c r="P1531" i="2" s="1"/>
  <c r="V1539" i="2"/>
  <c r="P1539" i="2" s="1"/>
  <c r="V1547" i="2"/>
  <c r="P1547" i="2" s="1"/>
  <c r="V1555" i="2"/>
  <c r="P1555" i="2" s="1"/>
  <c r="V1563" i="2"/>
  <c r="P1563" i="2" s="1"/>
  <c r="V1571" i="2"/>
  <c r="P1571" i="2" s="1"/>
  <c r="V1579" i="2"/>
  <c r="P1579" i="2" s="1"/>
  <c r="V1587" i="2"/>
  <c r="P1587" i="2" s="1"/>
  <c r="V1595" i="2"/>
  <c r="P1595" i="2" s="1"/>
  <c r="V1603" i="2"/>
  <c r="P1603" i="2" s="1"/>
  <c r="V1611" i="2"/>
  <c r="P1611" i="2" s="1"/>
  <c r="V1617" i="2"/>
  <c r="P1617" i="2" s="1"/>
  <c r="V1625" i="2"/>
  <c r="P1625" i="2" s="1"/>
  <c r="V1633" i="2"/>
  <c r="V1641" i="2"/>
  <c r="P1641" i="2" s="1"/>
  <c r="V1649" i="2"/>
  <c r="P1649" i="2" s="1"/>
  <c r="V66" i="2"/>
  <c r="P66" i="2" s="1"/>
  <c r="V272" i="2"/>
  <c r="P272" i="2" s="1"/>
  <c r="V331" i="2"/>
  <c r="P331" i="2" s="1"/>
  <c r="V408" i="2"/>
  <c r="P408" i="2" s="1"/>
  <c r="V456" i="2"/>
  <c r="P456" i="2" s="1"/>
  <c r="V493" i="2"/>
  <c r="P493" i="2" s="1"/>
  <c r="V537" i="2"/>
  <c r="P537" i="2" s="1"/>
  <c r="V565" i="2"/>
  <c r="P565" i="2" s="1"/>
  <c r="V604" i="2"/>
  <c r="P604" i="2" s="1"/>
  <c r="V613" i="2"/>
  <c r="P613" i="2" s="1"/>
  <c r="V709" i="2"/>
  <c r="P709" i="2" s="1"/>
  <c r="V733" i="2"/>
  <c r="P733" i="2" s="1"/>
  <c r="V761" i="2"/>
  <c r="P761" i="2" s="1"/>
  <c r="V785" i="2"/>
  <c r="P785" i="2" s="1"/>
  <c r="V815" i="2"/>
  <c r="P815" i="2" s="1"/>
  <c r="V844" i="2"/>
  <c r="P844" i="2" s="1"/>
  <c r="V868" i="2"/>
  <c r="P868" i="2" s="1"/>
  <c r="V892" i="2"/>
  <c r="P892" i="2" s="1"/>
  <c r="V913" i="2"/>
  <c r="P913" i="2" s="1"/>
  <c r="V935" i="2"/>
  <c r="P935" i="2" s="1"/>
  <c r="V971" i="2"/>
  <c r="P971" i="2" s="1"/>
  <c r="V993" i="2"/>
  <c r="P993" i="2" s="1"/>
  <c r="V1013" i="2"/>
  <c r="P1013" i="2" s="1"/>
  <c r="V1033" i="2"/>
  <c r="P1033" i="2" s="1"/>
  <c r="V1053" i="2"/>
  <c r="P1053" i="2" s="1"/>
  <c r="V1071" i="2"/>
  <c r="P1071" i="2" s="1"/>
  <c r="V1086" i="2"/>
  <c r="P1086" i="2" s="1"/>
  <c r="V1102" i="2"/>
  <c r="P1102" i="2" s="1"/>
  <c r="V1118" i="2"/>
  <c r="P1118" i="2" s="1"/>
  <c r="V1133" i="2"/>
  <c r="P1133" i="2" s="1"/>
  <c r="V1149" i="2"/>
  <c r="P1149" i="2" s="1"/>
  <c r="V1165" i="2"/>
  <c r="P1165" i="2" s="1"/>
  <c r="V1179" i="2"/>
  <c r="P1179" i="2" s="1"/>
  <c r="V1195" i="2"/>
  <c r="P1195" i="2" s="1"/>
  <c r="V1207" i="2"/>
  <c r="P1207" i="2" s="1"/>
  <c r="V1219" i="2"/>
  <c r="P1219" i="2" s="1"/>
  <c r="V1233" i="2"/>
  <c r="P1233" i="2" s="1"/>
  <c r="V1244" i="2"/>
  <c r="P1244" i="2" s="1"/>
  <c r="V1257" i="2"/>
  <c r="P1257" i="2" s="1"/>
  <c r="V1269" i="2"/>
  <c r="P1269" i="2" s="1"/>
  <c r="V1279" i="2"/>
  <c r="P1279" i="2" s="1"/>
  <c r="V1287" i="2"/>
  <c r="P1287" i="2" s="1"/>
  <c r="V1295" i="2"/>
  <c r="P1295" i="2" s="1"/>
  <c r="V1303" i="2"/>
  <c r="P1303" i="2" s="1"/>
  <c r="V1310" i="2"/>
  <c r="P1310" i="2" s="1"/>
  <c r="V1318" i="2"/>
  <c r="P1318" i="2" s="1"/>
  <c r="V1326" i="2"/>
  <c r="P1326" i="2" s="1"/>
  <c r="V1334" i="2"/>
  <c r="P1334" i="2" s="1"/>
  <c r="V1342" i="2"/>
  <c r="P1342" i="2" s="1"/>
  <c r="V1347" i="2"/>
  <c r="P1347" i="2" s="1"/>
  <c r="V1355" i="2"/>
  <c r="P1355" i="2" s="1"/>
  <c r="V1362" i="2"/>
  <c r="P1362" i="2" s="1"/>
  <c r="V1369" i="2"/>
  <c r="P1369" i="2" s="1"/>
  <c r="V1377" i="2"/>
  <c r="P1377" i="2" s="1"/>
  <c r="V1385" i="2"/>
  <c r="P1385" i="2" s="1"/>
  <c r="V1392" i="2"/>
  <c r="P1392" i="2" s="1"/>
  <c r="V1400" i="2"/>
  <c r="P1400" i="2" s="1"/>
  <c r="V1408" i="2"/>
  <c r="P1408" i="2" s="1"/>
  <c r="V1415" i="2"/>
  <c r="P1415" i="2" s="1"/>
  <c r="V1423" i="2"/>
  <c r="P1423" i="2" s="1"/>
  <c r="V1431" i="2"/>
  <c r="P1431" i="2" s="1"/>
  <c r="V1439" i="2"/>
  <c r="P1439" i="2" s="1"/>
  <c r="V1446" i="2"/>
  <c r="P1446" i="2" s="1"/>
  <c r="V1454" i="2"/>
  <c r="P1454" i="2" s="1"/>
  <c r="V1461" i="2"/>
  <c r="P1461" i="2" s="1"/>
  <c r="V1468" i="2"/>
  <c r="P1468" i="2" s="1"/>
  <c r="V1476" i="2"/>
  <c r="P1476" i="2" s="1"/>
  <c r="V1492" i="2"/>
  <c r="P1492" i="2" s="1"/>
  <c r="V1500" i="2"/>
  <c r="P1500" i="2" s="1"/>
  <c r="V1508" i="2"/>
  <c r="P1508" i="2" s="1"/>
  <c r="V1516" i="2"/>
  <c r="P1516" i="2" s="1"/>
  <c r="V1524" i="2"/>
  <c r="P1524" i="2" s="1"/>
  <c r="V1532" i="2"/>
  <c r="P1532" i="2" s="1"/>
  <c r="V1540" i="2"/>
  <c r="P1540" i="2" s="1"/>
  <c r="V1548" i="2"/>
  <c r="P1548" i="2" s="1"/>
  <c r="V1556" i="2"/>
  <c r="P1556" i="2" s="1"/>
  <c r="V1564" i="2"/>
  <c r="P1564" i="2" s="1"/>
  <c r="V1572" i="2"/>
  <c r="P1572" i="2" s="1"/>
  <c r="V1580" i="2"/>
  <c r="P1580" i="2" s="1"/>
  <c r="V1588" i="2"/>
  <c r="P1588" i="2" s="1"/>
  <c r="V1596" i="2"/>
  <c r="P1596" i="2" s="1"/>
  <c r="V1604" i="2"/>
  <c r="P1604" i="2" s="1"/>
  <c r="V1612" i="2"/>
  <c r="P1612" i="2" s="1"/>
  <c r="V1618" i="2"/>
  <c r="P1618" i="2" s="1"/>
  <c r="V1626" i="2"/>
  <c r="P1626" i="2" s="1"/>
  <c r="V1634" i="2"/>
  <c r="P1634" i="2" s="1"/>
  <c r="V1642" i="2"/>
  <c r="P1642" i="2" s="1"/>
  <c r="V34" i="2"/>
  <c r="P34" i="2" s="1"/>
  <c r="V74" i="2"/>
  <c r="P74" i="2" s="1"/>
  <c r="V198" i="2"/>
  <c r="P198" i="2" s="1"/>
  <c r="V280" i="2"/>
  <c r="P280" i="2" s="1"/>
  <c r="V353" i="2"/>
  <c r="P353" i="2" s="1"/>
  <c r="V412" i="2"/>
  <c r="P412" i="2" s="1"/>
  <c r="V457" i="2"/>
  <c r="P457" i="2" s="1"/>
  <c r="V512" i="2"/>
  <c r="P512" i="2" s="1"/>
  <c r="V568" i="2"/>
  <c r="P568" i="2" s="1"/>
  <c r="V605" i="2"/>
  <c r="P605" i="2" s="1"/>
  <c r="V616" i="2"/>
  <c r="P616" i="2" s="1"/>
  <c r="V654" i="2"/>
  <c r="P654" i="2" s="1"/>
  <c r="V710" i="2"/>
  <c r="P710" i="2" s="1"/>
  <c r="V734" i="2"/>
  <c r="P734" i="2" s="1"/>
  <c r="V764" i="2"/>
  <c r="P764" i="2" s="1"/>
  <c r="V792" i="2"/>
  <c r="P792" i="2" s="1"/>
  <c r="V816" i="2"/>
  <c r="P816" i="2" s="1"/>
  <c r="V845" i="2"/>
  <c r="P845" i="2" s="1"/>
  <c r="V875" i="2"/>
  <c r="P875" i="2" s="1"/>
  <c r="V897" i="2"/>
  <c r="P897" i="2" s="1"/>
  <c r="V916" i="2"/>
  <c r="P916" i="2" s="1"/>
  <c r="V938" i="2"/>
  <c r="P938" i="2" s="1"/>
  <c r="V955" i="2"/>
  <c r="P955" i="2" s="1"/>
  <c r="V976" i="2"/>
  <c r="P976" i="2" s="1"/>
  <c r="V998" i="2"/>
  <c r="P998" i="2" s="1"/>
  <c r="V1016" i="2"/>
  <c r="P1016" i="2" s="1"/>
  <c r="V1038" i="2"/>
  <c r="P1038" i="2" s="1"/>
  <c r="V1054" i="2"/>
  <c r="P1054" i="2" s="1"/>
  <c r="V1072" i="2"/>
  <c r="P1072" i="2" s="1"/>
  <c r="V1087" i="2"/>
  <c r="P1087" i="2" s="1"/>
  <c r="V1103" i="2"/>
  <c r="P1103" i="2" s="1"/>
  <c r="V1119" i="2"/>
  <c r="P1119" i="2" s="1"/>
  <c r="V1134" i="2"/>
  <c r="P1134" i="2" s="1"/>
  <c r="V1150" i="2"/>
  <c r="P1150" i="2" s="1"/>
  <c r="V1166" i="2"/>
  <c r="P1166" i="2" s="1"/>
  <c r="V1180" i="2"/>
  <c r="P1180" i="2" s="1"/>
  <c r="V1196" i="2"/>
  <c r="P1196" i="2" s="1"/>
  <c r="V1210" i="2"/>
  <c r="P1210" i="2" s="1"/>
  <c r="V1220" i="2"/>
  <c r="P1220" i="2" s="1"/>
  <c r="V1234" i="2"/>
  <c r="P1234" i="2" s="1"/>
  <c r="V1246" i="2"/>
  <c r="P1246" i="2" s="1"/>
  <c r="V1258" i="2"/>
  <c r="P1258" i="2" s="1"/>
  <c r="V1272" i="2"/>
  <c r="P1272" i="2" s="1"/>
  <c r="V1280" i="2"/>
  <c r="P1280" i="2" s="1"/>
  <c r="V1288" i="2"/>
  <c r="P1288" i="2" s="1"/>
  <c r="V1296" i="2"/>
  <c r="P1296" i="2" s="1"/>
  <c r="V1304" i="2"/>
  <c r="P1304" i="2" s="1"/>
  <c r="V1311" i="2"/>
  <c r="P1311" i="2" s="1"/>
  <c r="V1319" i="2"/>
  <c r="P1319" i="2" s="1"/>
  <c r="V1327" i="2"/>
  <c r="P1327" i="2" s="1"/>
  <c r="V1335" i="2"/>
  <c r="P1335" i="2" s="1"/>
  <c r="V1343" i="2"/>
  <c r="P1343" i="2" s="1"/>
  <c r="V1348" i="2"/>
  <c r="P1348" i="2" s="1"/>
  <c r="V1356" i="2"/>
  <c r="P1356" i="2" s="1"/>
  <c r="V1363" i="2"/>
  <c r="P1363" i="2" s="1"/>
  <c r="V1370" i="2"/>
  <c r="P1370" i="2" s="1"/>
  <c r="V1378" i="2"/>
  <c r="P1378" i="2" s="1"/>
  <c r="V1386" i="2"/>
  <c r="P1386" i="2" s="1"/>
  <c r="V1393" i="2"/>
  <c r="P1393" i="2" s="1"/>
  <c r="V1401" i="2"/>
  <c r="P1401" i="2" s="1"/>
  <c r="V1409" i="2"/>
  <c r="P1409" i="2" s="1"/>
  <c r="V1416" i="2"/>
  <c r="P1416" i="2" s="1"/>
  <c r="V1424" i="2"/>
  <c r="P1424" i="2" s="1"/>
  <c r="V1432" i="2"/>
  <c r="P1432" i="2" s="1"/>
  <c r="V1440" i="2"/>
  <c r="P1440" i="2" s="1"/>
  <c r="V1447" i="2"/>
  <c r="P1447" i="2" s="1"/>
  <c r="V1455" i="2"/>
  <c r="P1455" i="2" s="1"/>
  <c r="V1462" i="2"/>
  <c r="P1462" i="2" s="1"/>
  <c r="V1469" i="2"/>
  <c r="P1469" i="2" s="1"/>
  <c r="V1477" i="2"/>
  <c r="V1485" i="2"/>
  <c r="P1485" i="2" s="1"/>
  <c r="V1493" i="2"/>
  <c r="P1493" i="2" s="1"/>
  <c r="V1501" i="2"/>
  <c r="P1501" i="2" s="1"/>
  <c r="V1509" i="2"/>
  <c r="P1509" i="2" s="1"/>
  <c r="V1517" i="2"/>
  <c r="P1517" i="2" s="1"/>
  <c r="V1525" i="2"/>
  <c r="P1525" i="2" s="1"/>
  <c r="V1533" i="2"/>
  <c r="P1533" i="2" s="1"/>
  <c r="V1541" i="2"/>
  <c r="P1541" i="2" s="1"/>
  <c r="V1549" i="2"/>
  <c r="P1549" i="2" s="1"/>
  <c r="V1557" i="2"/>
  <c r="P1557" i="2" s="1"/>
  <c r="V1565" i="2"/>
  <c r="P1565" i="2" s="1"/>
  <c r="V1573" i="2"/>
  <c r="P1573" i="2" s="1"/>
  <c r="V1581" i="2"/>
  <c r="V1589" i="2"/>
  <c r="P1589" i="2" s="1"/>
  <c r="V1597" i="2"/>
  <c r="P1597" i="2" s="1"/>
  <c r="V1605" i="2"/>
  <c r="V1613" i="2"/>
  <c r="P1613" i="2" s="1"/>
  <c r="V1619" i="2"/>
  <c r="P1619" i="2" s="1"/>
  <c r="V1627" i="2"/>
  <c r="P1627" i="2" s="1"/>
  <c r="V1635" i="2"/>
  <c r="P1635" i="2" s="1"/>
  <c r="V1643" i="2"/>
  <c r="P1643" i="2" s="1"/>
  <c r="V120" i="2"/>
  <c r="P120" i="2" s="1"/>
  <c r="V234" i="2"/>
  <c r="P234" i="2" s="1"/>
  <c r="V301" i="2"/>
  <c r="P301" i="2" s="1"/>
  <c r="V382" i="2"/>
  <c r="P382" i="2" s="1"/>
  <c r="V477" i="2"/>
  <c r="P477" i="2" s="1"/>
  <c r="V586" i="2"/>
  <c r="P586" i="2" s="1"/>
  <c r="V629" i="2"/>
  <c r="P629" i="2" s="1"/>
  <c r="V674" i="2"/>
  <c r="P674" i="2" s="1"/>
  <c r="V720" i="2"/>
  <c r="P720" i="2" s="1"/>
  <c r="V743" i="2"/>
  <c r="P743" i="2" s="1"/>
  <c r="V774" i="2"/>
  <c r="P774" i="2" s="1"/>
  <c r="V804" i="2"/>
  <c r="P804" i="2" s="1"/>
  <c r="V828" i="2"/>
  <c r="P828" i="2" s="1"/>
  <c r="V857" i="2"/>
  <c r="P857" i="2" s="1"/>
  <c r="V885" i="2"/>
  <c r="P885" i="2" s="1"/>
  <c r="V904" i="2"/>
  <c r="P904" i="2" s="1"/>
  <c r="V923" i="2"/>
  <c r="P923" i="2" s="1"/>
  <c r="V945" i="2"/>
  <c r="P945" i="2" s="1"/>
  <c r="V962" i="2"/>
  <c r="P962" i="2" s="1"/>
  <c r="V983" i="2"/>
  <c r="P983" i="2" s="1"/>
  <c r="V1001" i="2"/>
  <c r="P1001" i="2" s="1"/>
  <c r="V1023" i="2"/>
  <c r="P1023" i="2" s="1"/>
  <c r="V1045" i="2"/>
  <c r="P1045" i="2" s="1"/>
  <c r="V1062" i="2"/>
  <c r="P1062" i="2" s="1"/>
  <c r="V1078" i="2"/>
  <c r="P1078" i="2" s="1"/>
  <c r="V1094" i="2"/>
  <c r="P1094" i="2" s="1"/>
  <c r="V1110" i="2"/>
  <c r="V1126" i="2"/>
  <c r="P1126" i="2" s="1"/>
  <c r="V1141" i="2"/>
  <c r="P1141" i="2" s="1"/>
  <c r="V1157" i="2"/>
  <c r="P1157" i="2" s="1"/>
  <c r="V1187" i="2"/>
  <c r="P1187" i="2" s="1"/>
  <c r="V1202" i="2"/>
  <c r="P1202" i="2" s="1"/>
  <c r="V1212" i="2"/>
  <c r="P1212" i="2" s="1"/>
  <c r="V1226" i="2"/>
  <c r="P1226" i="2" s="1"/>
  <c r="V1238" i="2"/>
  <c r="P1238" i="2" s="1"/>
  <c r="V1251" i="2"/>
  <c r="P1251" i="2" s="1"/>
  <c r="V1264" i="2"/>
  <c r="P1264" i="2" s="1"/>
  <c r="V1275" i="2"/>
  <c r="P1275" i="2" s="1"/>
  <c r="V1283" i="2"/>
  <c r="P1283" i="2" s="1"/>
  <c r="V1291" i="2"/>
  <c r="P1291" i="2" s="1"/>
  <c r="V1299" i="2"/>
  <c r="P1299" i="2" s="1"/>
  <c r="V1306" i="2"/>
  <c r="P1306" i="2" s="1"/>
  <c r="V1314" i="2"/>
  <c r="P1314" i="2" s="1"/>
  <c r="V1322" i="2"/>
  <c r="P1322" i="2" s="1"/>
  <c r="V1330" i="2"/>
  <c r="P1330" i="2" s="1"/>
  <c r="V1338" i="2"/>
  <c r="P1338" i="2" s="1"/>
  <c r="V1346" i="2"/>
  <c r="P1346" i="2" s="1"/>
  <c r="V1351" i="2"/>
  <c r="P1351" i="2" s="1"/>
  <c r="V1366" i="2"/>
  <c r="P1366" i="2" s="1"/>
  <c r="V1373" i="2"/>
  <c r="P1373" i="2" s="1"/>
  <c r="V1381" i="2"/>
  <c r="P1381" i="2" s="1"/>
  <c r="V1388" i="2"/>
  <c r="P1388" i="2" s="1"/>
  <c r="V1396" i="2"/>
  <c r="P1396" i="2" s="1"/>
  <c r="V1404" i="2"/>
  <c r="P1404" i="2" s="1"/>
  <c r="V1412" i="2"/>
  <c r="P1412" i="2" s="1"/>
  <c r="V1419" i="2"/>
  <c r="P1419" i="2" s="1"/>
  <c r="V1427" i="2"/>
  <c r="P1427" i="2" s="1"/>
  <c r="V1435" i="2"/>
  <c r="P1435" i="2" s="1"/>
  <c r="V1442" i="2"/>
  <c r="P1442" i="2" s="1"/>
  <c r="V1450" i="2"/>
  <c r="P1450" i="2" s="1"/>
  <c r="V1465" i="2"/>
  <c r="P1465" i="2" s="1"/>
  <c r="V1472" i="2"/>
  <c r="P1472" i="2" s="1"/>
  <c r="V1480" i="2"/>
  <c r="V1488" i="2"/>
  <c r="P1488" i="2" s="1"/>
  <c r="V1496" i="2"/>
  <c r="P1496" i="2" s="1"/>
  <c r="V1504" i="2"/>
  <c r="P1504" i="2" s="1"/>
  <c r="V1512" i="2"/>
  <c r="P1512" i="2" s="1"/>
  <c r="V1520" i="2"/>
  <c r="P1520" i="2" s="1"/>
  <c r="V1536" i="2"/>
  <c r="P1536" i="2" s="1"/>
  <c r="V1544" i="2"/>
  <c r="P1544" i="2" s="1"/>
  <c r="V1552" i="2"/>
  <c r="P1552" i="2" s="1"/>
  <c r="V1560" i="2"/>
  <c r="P1560" i="2" s="1"/>
  <c r="V1568" i="2"/>
  <c r="P1568" i="2" s="1"/>
  <c r="V1576" i="2"/>
  <c r="P1576" i="2" s="1"/>
  <c r="V1584" i="2"/>
  <c r="P1584" i="2" s="1"/>
  <c r="V1592" i="2"/>
  <c r="P1592" i="2" s="1"/>
  <c r="V1600" i="2"/>
  <c r="P1600" i="2" s="1"/>
  <c r="V1616" i="2"/>
  <c r="P1616" i="2" s="1"/>
  <c r="V1622" i="2"/>
  <c r="P1622" i="2" s="1"/>
  <c r="V1630" i="2"/>
  <c r="P1630" i="2" s="1"/>
  <c r="V1638" i="2"/>
  <c r="P1638" i="2" s="1"/>
  <c r="V144" i="2"/>
  <c r="P144" i="2" s="1"/>
  <c r="V300" i="2"/>
  <c r="P300" i="2" s="1"/>
  <c r="V741" i="2"/>
  <c r="P741" i="2" s="1"/>
  <c r="V846" i="2"/>
  <c r="P846" i="2" s="1"/>
  <c r="V920" i="2"/>
  <c r="P920" i="2" s="1"/>
  <c r="V1061" i="2"/>
  <c r="P1061" i="2" s="1"/>
  <c r="V1125" i="2"/>
  <c r="P1125" i="2" s="1"/>
  <c r="V1186" i="2"/>
  <c r="P1186" i="2" s="1"/>
  <c r="V1236" i="2"/>
  <c r="P1236" i="2" s="1"/>
  <c r="V1282" i="2"/>
  <c r="P1282" i="2" s="1"/>
  <c r="V1313" i="2"/>
  <c r="P1313" i="2" s="1"/>
  <c r="V1345" i="2"/>
  <c r="P1345" i="2" s="1"/>
  <c r="V1372" i="2"/>
  <c r="P1372" i="2" s="1"/>
  <c r="V1403" i="2"/>
  <c r="P1403" i="2" s="1"/>
  <c r="V1434" i="2"/>
  <c r="P1434" i="2" s="1"/>
  <c r="V1463" i="2"/>
  <c r="P1463" i="2" s="1"/>
  <c r="V1510" i="2"/>
  <c r="P1510" i="2" s="1"/>
  <c r="V1534" i="2"/>
  <c r="P1534" i="2" s="1"/>
  <c r="V1566" i="2"/>
  <c r="P1566" i="2" s="1"/>
  <c r="V1598" i="2"/>
  <c r="V1621" i="2"/>
  <c r="P1621" i="2" s="1"/>
  <c r="V1650" i="2"/>
  <c r="P1650" i="2" s="1"/>
  <c r="V1658" i="2"/>
  <c r="P1658" i="2" s="1"/>
  <c r="V1666" i="2"/>
  <c r="P1666" i="2" s="1"/>
  <c r="V1674" i="2"/>
  <c r="P1674" i="2" s="1"/>
  <c r="V1688" i="2"/>
  <c r="P1688" i="2" s="1"/>
  <c r="V1696" i="2"/>
  <c r="P1696" i="2" s="1"/>
  <c r="V1704" i="2"/>
  <c r="P1704" i="2" s="1"/>
  <c r="V1712" i="2"/>
  <c r="P1712" i="2" s="1"/>
  <c r="V1720" i="2"/>
  <c r="P1720" i="2" s="1"/>
  <c r="V1728" i="2"/>
  <c r="P1728" i="2" s="1"/>
  <c r="V1736" i="2"/>
  <c r="P1736" i="2" s="1"/>
  <c r="V1742" i="2"/>
  <c r="P1742" i="2" s="1"/>
  <c r="V1750" i="2"/>
  <c r="P1750" i="2" s="1"/>
  <c r="V1758" i="2"/>
  <c r="P1758" i="2" s="1"/>
  <c r="V1766" i="2"/>
  <c r="P1766" i="2" s="1"/>
  <c r="V1774" i="2"/>
  <c r="V1782" i="2"/>
  <c r="P1782" i="2" s="1"/>
  <c r="V1790" i="2"/>
  <c r="P1790" i="2" s="1"/>
  <c r="V1804" i="2"/>
  <c r="V1812" i="2"/>
  <c r="P1812" i="2" s="1"/>
  <c r="V1820" i="2"/>
  <c r="V1828" i="2"/>
  <c r="V1836" i="2"/>
  <c r="V1844" i="2"/>
  <c r="V1852" i="2"/>
  <c r="V1860" i="2"/>
  <c r="V1868" i="2"/>
  <c r="P1868" i="2" s="1"/>
  <c r="V1876" i="2"/>
  <c r="V1884" i="2"/>
  <c r="V1892" i="2"/>
  <c r="V1900" i="2"/>
  <c r="V1916" i="2"/>
  <c r="V1924" i="2"/>
  <c r="V1940" i="2"/>
  <c r="V1948" i="2"/>
  <c r="V1956" i="2"/>
  <c r="V1964" i="2"/>
  <c r="P1964" i="2" s="1"/>
  <c r="V1972" i="2"/>
  <c r="P1972" i="2" s="1"/>
  <c r="V1980" i="2"/>
  <c r="V1988" i="2"/>
  <c r="V1995" i="2"/>
  <c r="V2003" i="2"/>
  <c r="V2011" i="2"/>
  <c r="P2011" i="2" s="1"/>
  <c r="V2019" i="2"/>
  <c r="V2026" i="2"/>
  <c r="P2026" i="2" s="1"/>
  <c r="V2034" i="2"/>
  <c r="P2034" i="2" s="1"/>
  <c r="V2042" i="2"/>
  <c r="P2042" i="2" s="1"/>
  <c r="V2050" i="2"/>
  <c r="P2050" i="2" s="1"/>
  <c r="V2058" i="2"/>
  <c r="V2066" i="2"/>
  <c r="P2066" i="2" s="1"/>
  <c r="V2074" i="2"/>
  <c r="P2074" i="2" s="1"/>
  <c r="V2082" i="2"/>
  <c r="V2090" i="2"/>
  <c r="P2090" i="2" s="1"/>
  <c r="V2098" i="2"/>
  <c r="P2098" i="2" s="1"/>
  <c r="V2106" i="2"/>
  <c r="V2113" i="2"/>
  <c r="V2121" i="2"/>
  <c r="V2129" i="2"/>
  <c r="P2129" i="2" s="1"/>
  <c r="V2137" i="2"/>
  <c r="V2145" i="2"/>
  <c r="V106" i="2"/>
  <c r="P106" i="2" s="1"/>
  <c r="V145" i="2"/>
  <c r="P145" i="2" s="1"/>
  <c r="V569" i="2"/>
  <c r="P569" i="2" s="1"/>
  <c r="V742" i="2"/>
  <c r="P742" i="2" s="1"/>
  <c r="V854" i="2"/>
  <c r="P854" i="2" s="1"/>
  <c r="V939" i="2"/>
  <c r="P939" i="2" s="1"/>
  <c r="V1075" i="2"/>
  <c r="P1075" i="2" s="1"/>
  <c r="V1137" i="2"/>
  <c r="P1137" i="2" s="1"/>
  <c r="V1197" i="2"/>
  <c r="P1197" i="2" s="1"/>
  <c r="V1249" i="2"/>
  <c r="P1249" i="2" s="1"/>
  <c r="V1289" i="2"/>
  <c r="P1289" i="2" s="1"/>
  <c r="V1320" i="2"/>
  <c r="P1320" i="2" s="1"/>
  <c r="V1349" i="2"/>
  <c r="P1349" i="2" s="1"/>
  <c r="V1379" i="2"/>
  <c r="P1379" i="2" s="1"/>
  <c r="V1410" i="2"/>
  <c r="P1410" i="2" s="1"/>
  <c r="V1464" i="2"/>
  <c r="P1464" i="2" s="1"/>
  <c r="V1511" i="2"/>
  <c r="P1511" i="2" s="1"/>
  <c r="V1535" i="2"/>
  <c r="P1535" i="2" s="1"/>
  <c r="V1567" i="2"/>
  <c r="P1567" i="2" s="1"/>
  <c r="V1599" i="2"/>
  <c r="P1599" i="2" s="1"/>
  <c r="V1628" i="2"/>
  <c r="P1628" i="2" s="1"/>
  <c r="V1651" i="2"/>
  <c r="P1651" i="2" s="1"/>
  <c r="V1659" i="2"/>
  <c r="P1659" i="2" s="1"/>
  <c r="V1667" i="2"/>
  <c r="P1667" i="2" s="1"/>
  <c r="V1675" i="2"/>
  <c r="P1675" i="2" s="1"/>
  <c r="V1681" i="2"/>
  <c r="P1681" i="2" s="1"/>
  <c r="V1689" i="2"/>
  <c r="P1689" i="2" s="1"/>
  <c r="V1697" i="2"/>
  <c r="P1697" i="2" s="1"/>
  <c r="V1705" i="2"/>
  <c r="P1705" i="2" s="1"/>
  <c r="V1713" i="2"/>
  <c r="P1713" i="2" s="1"/>
  <c r="V1721" i="2"/>
  <c r="P1721" i="2" s="1"/>
  <c r="V1729" i="2"/>
  <c r="P1729" i="2" s="1"/>
  <c r="V1737" i="2"/>
  <c r="P1737" i="2" s="1"/>
  <c r="V1743" i="2"/>
  <c r="P1743" i="2" s="1"/>
  <c r="V1751" i="2"/>
  <c r="P1751" i="2" s="1"/>
  <c r="V1759" i="2"/>
  <c r="P1759" i="2" s="1"/>
  <c r="V1767" i="2"/>
  <c r="P1767" i="2" s="1"/>
  <c r="V1775" i="2"/>
  <c r="P1775" i="2" s="1"/>
  <c r="V1783" i="2"/>
  <c r="V1791" i="2"/>
  <c r="P1791" i="2" s="1"/>
  <c r="V1797" i="2"/>
  <c r="P1797" i="2" s="1"/>
  <c r="V1805" i="2"/>
  <c r="V1813" i="2"/>
  <c r="V1821" i="2"/>
  <c r="V1829" i="2"/>
  <c r="P1829" i="2" s="1"/>
  <c r="V1837" i="2"/>
  <c r="V1845" i="2"/>
  <c r="V1853" i="2"/>
  <c r="P1853" i="2" s="1"/>
  <c r="V1861" i="2"/>
  <c r="V1869" i="2"/>
  <c r="P1869" i="2" s="1"/>
  <c r="V1877" i="2"/>
  <c r="V1885" i="2"/>
  <c r="P1885" i="2" s="1"/>
  <c r="V1893" i="2"/>
  <c r="V1901" i="2"/>
  <c r="V1909" i="2"/>
  <c r="V1917" i="2"/>
  <c r="V1925" i="2"/>
  <c r="V1941" i="2"/>
  <c r="V1949" i="2"/>
  <c r="V1957" i="2"/>
  <c r="P1957" i="2" s="1"/>
  <c r="V1965" i="2"/>
  <c r="V1973" i="2"/>
  <c r="P1973" i="2" s="1"/>
  <c r="V1996" i="2"/>
  <c r="V2004" i="2"/>
  <c r="V2012" i="2"/>
  <c r="V2020" i="2"/>
  <c r="V2027" i="2"/>
  <c r="P2027" i="2" s="1"/>
  <c r="V2035" i="2"/>
  <c r="P2035" i="2" s="1"/>
  <c r="V2043" i="2"/>
  <c r="P2043" i="2" s="1"/>
  <c r="V2051" i="2"/>
  <c r="P2051" i="2" s="1"/>
  <c r="V2059" i="2"/>
  <c r="P2059" i="2" s="1"/>
  <c r="V2067" i="2"/>
  <c r="P2067" i="2" s="1"/>
  <c r="V2075" i="2"/>
  <c r="P2075" i="2" s="1"/>
  <c r="V2083" i="2"/>
  <c r="P2083" i="2" s="1"/>
  <c r="V2091" i="2"/>
  <c r="P2091" i="2" s="1"/>
  <c r="V2099" i="2"/>
  <c r="P2099" i="2" s="1"/>
  <c r="V2107" i="2"/>
  <c r="P2107" i="2" s="1"/>
  <c r="V2114" i="2"/>
  <c r="V2122" i="2"/>
  <c r="V2130" i="2"/>
  <c r="P2130" i="2" s="1"/>
  <c r="V2138" i="2"/>
  <c r="V2146" i="2"/>
  <c r="V2154" i="2"/>
  <c r="P2154" i="2" s="1"/>
  <c r="V112" i="2"/>
  <c r="P112" i="2" s="1"/>
  <c r="V474" i="2"/>
  <c r="P474" i="2" s="1"/>
  <c r="V585" i="2"/>
  <c r="P585" i="2" s="1"/>
  <c r="V765" i="2"/>
  <c r="P765" i="2" s="1"/>
  <c r="V876" i="2"/>
  <c r="P876" i="2" s="1"/>
  <c r="V940" i="2"/>
  <c r="P940" i="2" s="1"/>
  <c r="V1021" i="2"/>
  <c r="P1021" i="2" s="1"/>
  <c r="V1140" i="2"/>
  <c r="P1140" i="2" s="1"/>
  <c r="V1199" i="2"/>
  <c r="P1199" i="2" s="1"/>
  <c r="V1250" i="2"/>
  <c r="P1250" i="2" s="1"/>
  <c r="V1290" i="2"/>
  <c r="P1290" i="2" s="1"/>
  <c r="V1321" i="2"/>
  <c r="P1321" i="2" s="1"/>
  <c r="V1350" i="2"/>
  <c r="P1350" i="2" s="1"/>
  <c r="V1380" i="2"/>
  <c r="P1380" i="2" s="1"/>
  <c r="V1411" i="2"/>
  <c r="P1411" i="2" s="1"/>
  <c r="V1470" i="2"/>
  <c r="P1470" i="2" s="1"/>
  <c r="V1486" i="2"/>
  <c r="P1486" i="2" s="1"/>
  <c r="V1518" i="2"/>
  <c r="P1518" i="2" s="1"/>
  <c r="V1542" i="2"/>
  <c r="P1542" i="2" s="1"/>
  <c r="V1574" i="2"/>
  <c r="P1574" i="2" s="1"/>
  <c r="V1606" i="2"/>
  <c r="P1606" i="2" s="1"/>
  <c r="V1629" i="2"/>
  <c r="P1629" i="2" s="1"/>
  <c r="V1652" i="2"/>
  <c r="P1652" i="2" s="1"/>
  <c r="V1660" i="2"/>
  <c r="P1660" i="2" s="1"/>
  <c r="V1668" i="2"/>
  <c r="P1668" i="2" s="1"/>
  <c r="V1676" i="2"/>
  <c r="P1676" i="2" s="1"/>
  <c r="V1682" i="2"/>
  <c r="P1682" i="2" s="1"/>
  <c r="V1690" i="2"/>
  <c r="P1690" i="2" s="1"/>
  <c r="V1698" i="2"/>
  <c r="P1698" i="2" s="1"/>
  <c r="V1706" i="2"/>
  <c r="P1706" i="2" s="1"/>
  <c r="V1714" i="2"/>
  <c r="P1714" i="2" s="1"/>
  <c r="V1722" i="2"/>
  <c r="P1722" i="2" s="1"/>
  <c r="V1730" i="2"/>
  <c r="P1730" i="2" s="1"/>
  <c r="V1738" i="2"/>
  <c r="P1738" i="2" s="1"/>
  <c r="V1744" i="2"/>
  <c r="P1744" i="2" s="1"/>
  <c r="V1752" i="2"/>
  <c r="V1760" i="2"/>
  <c r="V1768" i="2"/>
  <c r="P1768" i="2" s="1"/>
  <c r="V1776" i="2"/>
  <c r="V1784" i="2"/>
  <c r="V1792" i="2"/>
  <c r="P1792" i="2" s="1"/>
  <c r="V1798" i="2"/>
  <c r="V1806" i="2"/>
  <c r="P1806" i="2" s="1"/>
  <c r="V1814" i="2"/>
  <c r="P1814" i="2" s="1"/>
  <c r="V1822" i="2"/>
  <c r="V1830" i="2"/>
  <c r="P1830" i="2" s="1"/>
  <c r="V1838" i="2"/>
  <c r="V1846" i="2"/>
  <c r="V1854" i="2"/>
  <c r="V1862" i="2"/>
  <c r="V1870" i="2"/>
  <c r="P1870" i="2" s="1"/>
  <c r="V1878" i="2"/>
  <c r="V1886" i="2"/>
  <c r="V1894" i="2"/>
  <c r="V1902" i="2"/>
  <c r="V1910" i="2"/>
  <c r="V1918" i="2"/>
  <c r="V1926" i="2"/>
  <c r="V1934" i="2"/>
  <c r="V1942" i="2"/>
  <c r="V1950" i="2"/>
  <c r="V1958" i="2"/>
  <c r="V1966" i="2"/>
  <c r="V1974" i="2"/>
  <c r="V1989" i="2"/>
  <c r="V1997" i="2"/>
  <c r="V2005" i="2"/>
  <c r="V2013" i="2"/>
  <c r="P2013" i="2" s="1"/>
  <c r="V2021" i="2"/>
  <c r="V2028" i="2"/>
  <c r="P2028" i="2" s="1"/>
  <c r="V2036" i="2"/>
  <c r="P2036" i="2" s="1"/>
  <c r="V2044" i="2"/>
  <c r="P2044" i="2" s="1"/>
  <c r="V2052" i="2"/>
  <c r="V2060" i="2"/>
  <c r="P2060" i="2" s="1"/>
  <c r="V2068" i="2"/>
  <c r="P2068" i="2" s="1"/>
  <c r="V2076" i="2"/>
  <c r="P2076" i="2" s="1"/>
  <c r="V2084" i="2"/>
  <c r="P2084" i="2" s="1"/>
  <c r="V2092" i="2"/>
  <c r="P2092" i="2" s="1"/>
  <c r="V2100" i="2"/>
  <c r="P2100" i="2" s="1"/>
  <c r="V2108" i="2"/>
  <c r="V2115" i="2"/>
  <c r="V2123" i="2"/>
  <c r="V2131" i="2"/>
  <c r="P2131" i="2" s="1"/>
  <c r="V2139" i="2"/>
  <c r="P2139" i="2" s="1"/>
  <c r="V2147" i="2"/>
  <c r="V2155" i="2"/>
  <c r="V354" i="2"/>
  <c r="P354" i="2" s="1"/>
  <c r="V476" i="2"/>
  <c r="P476" i="2" s="1"/>
  <c r="V773" i="2"/>
  <c r="P773" i="2" s="1"/>
  <c r="V877" i="2"/>
  <c r="P877" i="2" s="1"/>
  <c r="V1022" i="2"/>
  <c r="P1022" i="2" s="1"/>
  <c r="V1090" i="2"/>
  <c r="P1090" i="2" s="1"/>
  <c r="V1153" i="2"/>
  <c r="P1153" i="2" s="1"/>
  <c r="V1211" i="2"/>
  <c r="P1211" i="2" s="1"/>
  <c r="V1259" i="2"/>
  <c r="P1259" i="2" s="1"/>
  <c r="V1297" i="2"/>
  <c r="P1297" i="2" s="1"/>
  <c r="V1328" i="2"/>
  <c r="P1328" i="2" s="1"/>
  <c r="V1357" i="2"/>
  <c r="P1357" i="2" s="1"/>
  <c r="V1417" i="2"/>
  <c r="P1417" i="2" s="1"/>
  <c r="V1441" i="2"/>
  <c r="P1441" i="2" s="1"/>
  <c r="V1471" i="2"/>
  <c r="P1471" i="2" s="1"/>
  <c r="V1487" i="2"/>
  <c r="P1487" i="2" s="1"/>
  <c r="V1519" i="2"/>
  <c r="P1519" i="2" s="1"/>
  <c r="V1543" i="2"/>
  <c r="P1543" i="2" s="1"/>
  <c r="V1575" i="2"/>
  <c r="P1575" i="2" s="1"/>
  <c r="V1607" i="2"/>
  <c r="P1607" i="2" s="1"/>
  <c r="V1636" i="2"/>
  <c r="P1636" i="2" s="1"/>
  <c r="V1653" i="2"/>
  <c r="P1653" i="2" s="1"/>
  <c r="V1661" i="2"/>
  <c r="P1661" i="2" s="1"/>
  <c r="V1669" i="2"/>
  <c r="P1669" i="2" s="1"/>
  <c r="V1677" i="2"/>
  <c r="P1677" i="2" s="1"/>
  <c r="V1683" i="2"/>
  <c r="P1683" i="2" s="1"/>
  <c r="V1691" i="2"/>
  <c r="P1691" i="2" s="1"/>
  <c r="V1699" i="2"/>
  <c r="P1699" i="2" s="1"/>
  <c r="V1707" i="2"/>
  <c r="P1707" i="2" s="1"/>
  <c r="V1715" i="2"/>
  <c r="P1715" i="2" s="1"/>
  <c r="V1723" i="2"/>
  <c r="P1723" i="2" s="1"/>
  <c r="V1731" i="2"/>
  <c r="P1731" i="2" s="1"/>
  <c r="V1739" i="2"/>
  <c r="P1739" i="2" s="1"/>
  <c r="V1745" i="2"/>
  <c r="V1753" i="2"/>
  <c r="P1753" i="2" s="1"/>
  <c r="V1761" i="2"/>
  <c r="P1761" i="2" s="1"/>
  <c r="V1769" i="2"/>
  <c r="P1769" i="2" s="1"/>
  <c r="V1777" i="2"/>
  <c r="P1777" i="2" s="1"/>
  <c r="V1793" i="2"/>
  <c r="P1793" i="2" s="1"/>
  <c r="V1799" i="2"/>
  <c r="V1807" i="2"/>
  <c r="V1815" i="2"/>
  <c r="P1815" i="2" s="1"/>
  <c r="V1823" i="2"/>
  <c r="V1831" i="2"/>
  <c r="V1839" i="2"/>
  <c r="V1847" i="2"/>
  <c r="V1855" i="2"/>
  <c r="V1863" i="2"/>
  <c r="V1871" i="2"/>
  <c r="V1879" i="2"/>
  <c r="V1887" i="2"/>
  <c r="V1895" i="2"/>
  <c r="V1903" i="2"/>
  <c r="V1919" i="2"/>
  <c r="V1935" i="2"/>
  <c r="V1943" i="2"/>
  <c r="V1951" i="2"/>
  <c r="V1959" i="2"/>
  <c r="V1967" i="2"/>
  <c r="V1975" i="2"/>
  <c r="P1975" i="2" s="1"/>
  <c r="V1983" i="2"/>
  <c r="V1990" i="2"/>
  <c r="V1998" i="2"/>
  <c r="V2006" i="2"/>
  <c r="V2014" i="2"/>
  <c r="V2037" i="2"/>
  <c r="P2037" i="2" s="1"/>
  <c r="V2045" i="2"/>
  <c r="P2045" i="2" s="1"/>
  <c r="V2053" i="2"/>
  <c r="P2053" i="2" s="1"/>
  <c r="V2061" i="2"/>
  <c r="V2069" i="2"/>
  <c r="P2069" i="2" s="1"/>
  <c r="V2077" i="2"/>
  <c r="P2077" i="2" s="1"/>
  <c r="V2085" i="2"/>
  <c r="P2085" i="2" s="1"/>
  <c r="V2093" i="2"/>
  <c r="P2093" i="2" s="1"/>
  <c r="V2101" i="2"/>
  <c r="V2109" i="2"/>
  <c r="V2116" i="2"/>
  <c r="V2132" i="2"/>
  <c r="V2140" i="2"/>
  <c r="V2148" i="2"/>
  <c r="V2156" i="2"/>
  <c r="V42" i="2"/>
  <c r="P42" i="2" s="1"/>
  <c r="V361" i="2"/>
  <c r="P361" i="2" s="1"/>
  <c r="V667" i="2"/>
  <c r="P667" i="2" s="1"/>
  <c r="V795" i="2"/>
  <c r="P795" i="2" s="1"/>
  <c r="V960" i="2"/>
  <c r="P960" i="2" s="1"/>
  <c r="V1041" i="2"/>
  <c r="P1041" i="2" s="1"/>
  <c r="V1093" i="2"/>
  <c r="P1093" i="2" s="1"/>
  <c r="V1156" i="2"/>
  <c r="P1156" i="2" s="1"/>
  <c r="V1261" i="2"/>
  <c r="P1261" i="2" s="1"/>
  <c r="V1298" i="2"/>
  <c r="P1298" i="2" s="1"/>
  <c r="V1329" i="2"/>
  <c r="P1329" i="2" s="1"/>
  <c r="V1387" i="2"/>
  <c r="P1387" i="2" s="1"/>
  <c r="V1418" i="2"/>
  <c r="P1418" i="2" s="1"/>
  <c r="V1448" i="2"/>
  <c r="P1448" i="2" s="1"/>
  <c r="V1478" i="2"/>
  <c r="P1478" i="2" s="1"/>
  <c r="V1550" i="2"/>
  <c r="P1550" i="2" s="1"/>
  <c r="V1582" i="2"/>
  <c r="P1582" i="2" s="1"/>
  <c r="V1637" i="2"/>
  <c r="P1637" i="2" s="1"/>
  <c r="V1654" i="2"/>
  <c r="P1654" i="2" s="1"/>
  <c r="V1662" i="2"/>
  <c r="V1670" i="2"/>
  <c r="P1670" i="2" s="1"/>
  <c r="V1678" i="2"/>
  <c r="P1678" i="2" s="1"/>
  <c r="V1684" i="2"/>
  <c r="P1684" i="2" s="1"/>
  <c r="V1692" i="2"/>
  <c r="P1692" i="2" s="1"/>
  <c r="V1700" i="2"/>
  <c r="P1700" i="2" s="1"/>
  <c r="V1708" i="2"/>
  <c r="P1708" i="2" s="1"/>
  <c r="V1716" i="2"/>
  <c r="P1716" i="2" s="1"/>
  <c r="V1724" i="2"/>
  <c r="V1732" i="2"/>
  <c r="P1732" i="2" s="1"/>
  <c r="V1740" i="2"/>
  <c r="P1740" i="2" s="1"/>
  <c r="V1746" i="2"/>
  <c r="P1746" i="2" s="1"/>
  <c r="V1754" i="2"/>
  <c r="P1754" i="2" s="1"/>
  <c r="V1762" i="2"/>
  <c r="P1762" i="2" s="1"/>
  <c r="V1770" i="2"/>
  <c r="P1770" i="2" s="1"/>
  <c r="V1778" i="2"/>
  <c r="P1778" i="2" s="1"/>
  <c r="V1786" i="2"/>
  <c r="V1794" i="2"/>
  <c r="P1794" i="2" s="1"/>
  <c r="V1800" i="2"/>
  <c r="P1800" i="2" s="1"/>
  <c r="V1808" i="2"/>
  <c r="V1816" i="2"/>
  <c r="P1816" i="2" s="1"/>
  <c r="V1824" i="2"/>
  <c r="V1832" i="2"/>
  <c r="V1840" i="2"/>
  <c r="V1848" i="2"/>
  <c r="V1856" i="2"/>
  <c r="V1864" i="2"/>
  <c r="P1864" i="2" s="1"/>
  <c r="V1872" i="2"/>
  <c r="V1880" i="2"/>
  <c r="V1888" i="2"/>
  <c r="V1896" i="2"/>
  <c r="V1904" i="2"/>
  <c r="V1912" i="2"/>
  <c r="V1928" i="2"/>
  <c r="V1936" i="2"/>
  <c r="V1944" i="2"/>
  <c r="V1952" i="2"/>
  <c r="V1968" i="2"/>
  <c r="V1976" i="2"/>
  <c r="V1984" i="2"/>
  <c r="V1991" i="2"/>
  <c r="V1999" i="2"/>
  <c r="V2007" i="2"/>
  <c r="V2015" i="2"/>
  <c r="P2015" i="2" s="1"/>
  <c r="V2022" i="2"/>
  <c r="V2030" i="2"/>
  <c r="P2030" i="2" s="1"/>
  <c r="V2038" i="2"/>
  <c r="P2038" i="2" s="1"/>
  <c r="V2046" i="2"/>
  <c r="P2046" i="2" s="1"/>
  <c r="V2062" i="2"/>
  <c r="V2070" i="2"/>
  <c r="P2070" i="2" s="1"/>
  <c r="V2078" i="2"/>
  <c r="P2078" i="2" s="1"/>
  <c r="V2086" i="2"/>
  <c r="V2094" i="2"/>
  <c r="V2102" i="2"/>
  <c r="P2102" i="2" s="1"/>
  <c r="V2110" i="2"/>
  <c r="V2117" i="2"/>
  <c r="V2125" i="2"/>
  <c r="V2133" i="2"/>
  <c r="P2133" i="2" s="1"/>
  <c r="V2141" i="2"/>
  <c r="V2149" i="2"/>
  <c r="V204" i="2"/>
  <c r="P204" i="2" s="1"/>
  <c r="V549" i="2"/>
  <c r="P549" i="2" s="1"/>
  <c r="V672" i="2"/>
  <c r="P672" i="2" s="1"/>
  <c r="V796" i="2"/>
  <c r="P796" i="2" s="1"/>
  <c r="V898" i="2"/>
  <c r="P898" i="2" s="1"/>
  <c r="V961" i="2"/>
  <c r="P961" i="2" s="1"/>
  <c r="V1044" i="2"/>
  <c r="P1044" i="2" s="1"/>
  <c r="V1106" i="2"/>
  <c r="P1106" i="2" s="1"/>
  <c r="V1169" i="2"/>
  <c r="P1169" i="2" s="1"/>
  <c r="V1222" i="2"/>
  <c r="P1222" i="2" s="1"/>
  <c r="V1273" i="2"/>
  <c r="P1273" i="2" s="1"/>
  <c r="V1336" i="2"/>
  <c r="P1336" i="2" s="1"/>
  <c r="V1364" i="2"/>
  <c r="P1364" i="2" s="1"/>
  <c r="V1394" i="2"/>
  <c r="P1394" i="2" s="1"/>
  <c r="V1425" i="2"/>
  <c r="P1425" i="2" s="1"/>
  <c r="V1449" i="2"/>
  <c r="P1449" i="2" s="1"/>
  <c r="V1479" i="2"/>
  <c r="P1479" i="2" s="1"/>
  <c r="V1551" i="2"/>
  <c r="P1551" i="2" s="1"/>
  <c r="V1583" i="2"/>
  <c r="P1583" i="2" s="1"/>
  <c r="V1614" i="2"/>
  <c r="P1614" i="2" s="1"/>
  <c r="V1644" i="2"/>
  <c r="P1644" i="2" s="1"/>
  <c r="V1655" i="2"/>
  <c r="P1655" i="2" s="1"/>
  <c r="V1663" i="2"/>
  <c r="P1663" i="2" s="1"/>
  <c r="V1671" i="2"/>
  <c r="P1671" i="2" s="1"/>
  <c r="V1679" i="2"/>
  <c r="P1679" i="2" s="1"/>
  <c r="V1685" i="2"/>
  <c r="P1685" i="2" s="1"/>
  <c r="V1693" i="2"/>
  <c r="P1693" i="2" s="1"/>
  <c r="V1701" i="2"/>
  <c r="P1701" i="2" s="1"/>
  <c r="V1709" i="2"/>
  <c r="P1709" i="2" s="1"/>
  <c r="V1717" i="2"/>
  <c r="P1717" i="2" s="1"/>
  <c r="V1725" i="2"/>
  <c r="P1725" i="2" s="1"/>
  <c r="V1733" i="2"/>
  <c r="P1733" i="2" s="1"/>
  <c r="V1741" i="2"/>
  <c r="P1741" i="2" s="1"/>
  <c r="V1747" i="2"/>
  <c r="P1747" i="2" s="1"/>
  <c r="V1755" i="2"/>
  <c r="P1755" i="2" s="1"/>
  <c r="V1763" i="2"/>
  <c r="P1763" i="2" s="1"/>
  <c r="V1771" i="2"/>
  <c r="P1771" i="2" s="1"/>
  <c r="V1779" i="2"/>
  <c r="P1779" i="2" s="1"/>
  <c r="V1787" i="2"/>
  <c r="P1787" i="2" s="1"/>
  <c r="V1795" i="2"/>
  <c r="P1795" i="2" s="1"/>
  <c r="V1801" i="2"/>
  <c r="P1801" i="2" s="1"/>
  <c r="V1809" i="2"/>
  <c r="V1817" i="2"/>
  <c r="V1825" i="2"/>
  <c r="V1833" i="2"/>
  <c r="V1841" i="2"/>
  <c r="V1849" i="2"/>
  <c r="V1857" i="2"/>
  <c r="V1865" i="2"/>
  <c r="V1873" i="2"/>
  <c r="V1881" i="2"/>
  <c r="V1889" i="2"/>
  <c r="V1897" i="2"/>
  <c r="V1905" i="2"/>
  <c r="V1913" i="2"/>
  <c r="P1913" i="2" s="1"/>
  <c r="V1921" i="2"/>
  <c r="V1929" i="2"/>
  <c r="V1937" i="2"/>
  <c r="V1945" i="2"/>
  <c r="V1953" i="2"/>
  <c r="V1961" i="2"/>
  <c r="P1961" i="2" s="1"/>
  <c r="V1969" i="2"/>
  <c r="V1977" i="2"/>
  <c r="V1985" i="2"/>
  <c r="V1992" i="2"/>
  <c r="V2000" i="2"/>
  <c r="V2008" i="2"/>
  <c r="V2016" i="2"/>
  <c r="V2023" i="2"/>
  <c r="V2031" i="2"/>
  <c r="P2031" i="2" s="1"/>
  <c r="V2039" i="2"/>
  <c r="P2039" i="2" s="1"/>
  <c r="V2047" i="2"/>
  <c r="P2047" i="2" s="1"/>
  <c r="V2055" i="2"/>
  <c r="P2055" i="2" s="1"/>
  <c r="V2063" i="2"/>
  <c r="P2063" i="2" s="1"/>
  <c r="V2071" i="2"/>
  <c r="P2071" i="2" s="1"/>
  <c r="V2079" i="2"/>
  <c r="P2079" i="2" s="1"/>
  <c r="V2087" i="2"/>
  <c r="P2087" i="2" s="1"/>
  <c r="V2095" i="2"/>
  <c r="V2103" i="2"/>
  <c r="V2111" i="2"/>
  <c r="V2126" i="2"/>
  <c r="V2134" i="2"/>
  <c r="V2142" i="2"/>
  <c r="V2150" i="2"/>
  <c r="V514" i="2"/>
  <c r="P514" i="2" s="1"/>
  <c r="V827" i="2"/>
  <c r="P827" i="2" s="1"/>
  <c r="V919" i="2"/>
  <c r="P919" i="2" s="1"/>
  <c r="V982" i="2"/>
  <c r="P982" i="2" s="1"/>
  <c r="V1057" i="2"/>
  <c r="P1057" i="2" s="1"/>
  <c r="V1122" i="2"/>
  <c r="P1122" i="2" s="1"/>
  <c r="V1183" i="2"/>
  <c r="P1183" i="2" s="1"/>
  <c r="V1235" i="2"/>
  <c r="P1235" i="2" s="1"/>
  <c r="V1281" i="2"/>
  <c r="P1281" i="2" s="1"/>
  <c r="V1312" i="2"/>
  <c r="P1312" i="2" s="1"/>
  <c r="V1344" i="2"/>
  <c r="P1344" i="2" s="1"/>
  <c r="V1371" i="2"/>
  <c r="P1371" i="2" s="1"/>
  <c r="V1402" i="2"/>
  <c r="P1402" i="2" s="1"/>
  <c r="V1457" i="2"/>
  <c r="P1457" i="2" s="1"/>
  <c r="V1503" i="2"/>
  <c r="P1503" i="2" s="1"/>
  <c r="V1559" i="2"/>
  <c r="P1559" i="2" s="1"/>
  <c r="V1591" i="2"/>
  <c r="P1591" i="2" s="1"/>
  <c r="V1620" i="2"/>
  <c r="P1620" i="2" s="1"/>
  <c r="V1646" i="2"/>
  <c r="P1646" i="2" s="1"/>
  <c r="V1657" i="2"/>
  <c r="P1657" i="2" s="1"/>
  <c r="V1665" i="2"/>
  <c r="P1665" i="2" s="1"/>
  <c r="V1673" i="2"/>
  <c r="P1673" i="2" s="1"/>
  <c r="V1687" i="2"/>
  <c r="P1687" i="2" s="1"/>
  <c r="V1695" i="2"/>
  <c r="P1695" i="2" s="1"/>
  <c r="V1703" i="2"/>
  <c r="P1703" i="2" s="1"/>
  <c r="V1711" i="2"/>
  <c r="P1711" i="2" s="1"/>
  <c r="V1719" i="2"/>
  <c r="P1719" i="2" s="1"/>
  <c r="V1727" i="2"/>
  <c r="P1727" i="2" s="1"/>
  <c r="V1735" i="2"/>
  <c r="P1735" i="2" s="1"/>
  <c r="V1749" i="2"/>
  <c r="P1749" i="2" s="1"/>
  <c r="V1757" i="2"/>
  <c r="P1757" i="2" s="1"/>
  <c r="V1765" i="2"/>
  <c r="P1765" i="2" s="1"/>
  <c r="V1773" i="2"/>
  <c r="V1781" i="2"/>
  <c r="V1789" i="2"/>
  <c r="P1789" i="2" s="1"/>
  <c r="V1803" i="2"/>
  <c r="V1811" i="2"/>
  <c r="V1819" i="2"/>
  <c r="P1819" i="2" s="1"/>
  <c r="V1835" i="2"/>
  <c r="V1843" i="2"/>
  <c r="V1851" i="2"/>
  <c r="V1859" i="2"/>
  <c r="V1867" i="2"/>
  <c r="V1875" i="2"/>
  <c r="V1883" i="2"/>
  <c r="V1891" i="2"/>
  <c r="P1891" i="2" s="1"/>
  <c r="V1899" i="2"/>
  <c r="V1923" i="2"/>
  <c r="V1931" i="2"/>
  <c r="V1939" i="2"/>
  <c r="V1947" i="2"/>
  <c r="V1955" i="2"/>
  <c r="V1963" i="2"/>
  <c r="V1971" i="2"/>
  <c r="V1987" i="2"/>
  <c r="V1994" i="2"/>
  <c r="V2002" i="2"/>
  <c r="V2010" i="2"/>
  <c r="P2010" i="2" s="1"/>
  <c r="V2018" i="2"/>
  <c r="P2018" i="2" s="1"/>
  <c r="V2025" i="2"/>
  <c r="P2025" i="2" s="1"/>
  <c r="V2033" i="2"/>
  <c r="P2033" i="2" s="1"/>
  <c r="V2041" i="2"/>
  <c r="P2041" i="2" s="1"/>
  <c r="V2049" i="2"/>
  <c r="P2049" i="2" s="1"/>
  <c r="V2057" i="2"/>
  <c r="P2057" i="2" s="1"/>
  <c r="V2065" i="2"/>
  <c r="V2073" i="2"/>
  <c r="P2073" i="2" s="1"/>
  <c r="V2081" i="2"/>
  <c r="V2089" i="2"/>
  <c r="P2089" i="2" s="1"/>
  <c r="V2097" i="2"/>
  <c r="V2105" i="2"/>
  <c r="P2105" i="2" s="1"/>
  <c r="V2128" i="2"/>
  <c r="V2136" i="2"/>
  <c r="V2144" i="2"/>
  <c r="V2152" i="2"/>
  <c r="P2152" i="2" s="1"/>
  <c r="V212" i="2"/>
  <c r="P212" i="2" s="1"/>
  <c r="V1274" i="2"/>
  <c r="P1274" i="2" s="1"/>
  <c r="V1502" i="2"/>
  <c r="P1502" i="2" s="1"/>
  <c r="V1615" i="2"/>
  <c r="P1615" i="2" s="1"/>
  <c r="V1702" i="2"/>
  <c r="P1702" i="2" s="1"/>
  <c r="V1764" i="2"/>
  <c r="V1818" i="2"/>
  <c r="P1818" i="2" s="1"/>
  <c r="V1874" i="2"/>
  <c r="V1914" i="2"/>
  <c r="V2080" i="2"/>
  <c r="V2159" i="2"/>
  <c r="V2167" i="2"/>
  <c r="V2175" i="2"/>
  <c r="V2183" i="2"/>
  <c r="V2191" i="2"/>
  <c r="V2198" i="2"/>
  <c r="V2206" i="2"/>
  <c r="V2213" i="2"/>
  <c r="V2221" i="2"/>
  <c r="V2229" i="2"/>
  <c r="P2229" i="2" s="1"/>
  <c r="V2237" i="2"/>
  <c r="V2245" i="2"/>
  <c r="V2253" i="2"/>
  <c r="V2260" i="2"/>
  <c r="P2260" i="2" s="1"/>
  <c r="V2268" i="2"/>
  <c r="V2276" i="2"/>
  <c r="V2284" i="2"/>
  <c r="V2292" i="2"/>
  <c r="V2300" i="2"/>
  <c r="V2307" i="2"/>
  <c r="P2307" i="2" s="1"/>
  <c r="V2315" i="2"/>
  <c r="P2315" i="2" s="1"/>
  <c r="V2323" i="2"/>
  <c r="P2323" i="2" s="1"/>
  <c r="V2331" i="2"/>
  <c r="P2331" i="2" s="1"/>
  <c r="V2339" i="2"/>
  <c r="P2339" i="2" s="1"/>
  <c r="V2347" i="2"/>
  <c r="P2347" i="2" s="1"/>
  <c r="V2355" i="2"/>
  <c r="P2355" i="2" s="1"/>
  <c r="V2363" i="2"/>
  <c r="P2363" i="2" s="1"/>
  <c r="V2371" i="2"/>
  <c r="V2387" i="2"/>
  <c r="V2395" i="2"/>
  <c r="V2403" i="2"/>
  <c r="V2411" i="2"/>
  <c r="V2419" i="2"/>
  <c r="V2427" i="2"/>
  <c r="P2427" i="2" s="1"/>
  <c r="V2435" i="2"/>
  <c r="P2435" i="2" s="1"/>
  <c r="V2443" i="2"/>
  <c r="V2451" i="2"/>
  <c r="V2467" i="2"/>
  <c r="V2475" i="2"/>
  <c r="V2483" i="2"/>
  <c r="V2491" i="2"/>
  <c r="V2499" i="2"/>
  <c r="V2507" i="2"/>
  <c r="V2515" i="2"/>
  <c r="V2522" i="2"/>
  <c r="P2522" i="2" s="1"/>
  <c r="V2530" i="2"/>
  <c r="V2545" i="2"/>
  <c r="V2553" i="2"/>
  <c r="V2561" i="2"/>
  <c r="V2569" i="2"/>
  <c r="V2577" i="2"/>
  <c r="V2585" i="2"/>
  <c r="V2593" i="2"/>
  <c r="P2593" i="2" s="1"/>
  <c r="V2601" i="2"/>
  <c r="V2609" i="2"/>
  <c r="V2617" i="2"/>
  <c r="V2633" i="2"/>
  <c r="V2640" i="2"/>
  <c r="V2648" i="2"/>
  <c r="V2656" i="2"/>
  <c r="V2664" i="2"/>
  <c r="V2671" i="2"/>
  <c r="V2679" i="2"/>
  <c r="V2687" i="2"/>
  <c r="V2695" i="2"/>
  <c r="V2711" i="2"/>
  <c r="V2719" i="2"/>
  <c r="P2719" i="2" s="1"/>
  <c r="V2727" i="2"/>
  <c r="P2727" i="2" s="1"/>
  <c r="V2735" i="2"/>
  <c r="V2743" i="2"/>
  <c r="V2751" i="2"/>
  <c r="V2759" i="2"/>
  <c r="V2767" i="2"/>
  <c r="V2775" i="2"/>
  <c r="V899" i="2"/>
  <c r="P899" i="2" s="1"/>
  <c r="V1305" i="2"/>
  <c r="P1305" i="2" s="1"/>
  <c r="V1456" i="2"/>
  <c r="P1456" i="2" s="1"/>
  <c r="V1645" i="2"/>
  <c r="P1645" i="2" s="1"/>
  <c r="V1710" i="2"/>
  <c r="P1710" i="2" s="1"/>
  <c r="V1772" i="2"/>
  <c r="V1826" i="2"/>
  <c r="V1882" i="2"/>
  <c r="V1946" i="2"/>
  <c r="V2032" i="2"/>
  <c r="P2032" i="2" s="1"/>
  <c r="V2088" i="2"/>
  <c r="P2088" i="2" s="1"/>
  <c r="V2127" i="2"/>
  <c r="V2160" i="2"/>
  <c r="V2168" i="2"/>
  <c r="V2176" i="2"/>
  <c r="V2184" i="2"/>
  <c r="V2192" i="2"/>
  <c r="P2192" i="2" s="1"/>
  <c r="V2199" i="2"/>
  <c r="V2214" i="2"/>
  <c r="V2222" i="2"/>
  <c r="V2230" i="2"/>
  <c r="P2230" i="2" s="1"/>
  <c r="V2238" i="2"/>
  <c r="V2246" i="2"/>
  <c r="V2261" i="2"/>
  <c r="P2261" i="2" s="1"/>
  <c r="V2269" i="2"/>
  <c r="V2277" i="2"/>
  <c r="V2285" i="2"/>
  <c r="V2293" i="2"/>
  <c r="V2301" i="2"/>
  <c r="V2308" i="2"/>
  <c r="P2308" i="2" s="1"/>
  <c r="V2316" i="2"/>
  <c r="P2316" i="2" s="1"/>
  <c r="V2324" i="2"/>
  <c r="P2324" i="2" s="1"/>
  <c r="V2332" i="2"/>
  <c r="P2332" i="2" s="1"/>
  <c r="V2340" i="2"/>
  <c r="P2340" i="2" s="1"/>
  <c r="V2348" i="2"/>
  <c r="P2348" i="2" s="1"/>
  <c r="V2356" i="2"/>
  <c r="P2356" i="2" s="1"/>
  <c r="V2364" i="2"/>
  <c r="P2364" i="2" s="1"/>
  <c r="V2372" i="2"/>
  <c r="V2380" i="2"/>
  <c r="V2388" i="2"/>
  <c r="V2396" i="2"/>
  <c r="P2396" i="2" s="1"/>
  <c r="V2404" i="2"/>
  <c r="V2412" i="2"/>
  <c r="V2420" i="2"/>
  <c r="P2420" i="2" s="1"/>
  <c r="V2428" i="2"/>
  <c r="P2428" i="2" s="1"/>
  <c r="V2436" i="2"/>
  <c r="P2436" i="2" s="1"/>
  <c r="V2444" i="2"/>
  <c r="V2452" i="2"/>
  <c r="V2468" i="2"/>
  <c r="V2476" i="2"/>
  <c r="V2484" i="2"/>
  <c r="V2492" i="2"/>
  <c r="V2500" i="2"/>
  <c r="V2508" i="2"/>
  <c r="V2516" i="2"/>
  <c r="V2523" i="2"/>
  <c r="V2531" i="2"/>
  <c r="V2538" i="2"/>
  <c r="V2546" i="2"/>
  <c r="V2554" i="2"/>
  <c r="V2562" i="2"/>
  <c r="V2570" i="2"/>
  <c r="V2578" i="2"/>
  <c r="V2586" i="2"/>
  <c r="V2594" i="2"/>
  <c r="V2602" i="2"/>
  <c r="V2610" i="2"/>
  <c r="V2618" i="2"/>
  <c r="V2626" i="2"/>
  <c r="V2634" i="2"/>
  <c r="V2641" i="2"/>
  <c r="V2649" i="2"/>
  <c r="V2657" i="2"/>
  <c r="V2665" i="2"/>
  <c r="V2672" i="2"/>
  <c r="P2672" i="2" s="1"/>
  <c r="V2680" i="2"/>
  <c r="V2688" i="2"/>
  <c r="V2696" i="2"/>
  <c r="V2704" i="2"/>
  <c r="V2712" i="2"/>
  <c r="V2720" i="2"/>
  <c r="P2720" i="2" s="1"/>
  <c r="V2728" i="2"/>
  <c r="P2728" i="2" s="1"/>
  <c r="V2736" i="2"/>
  <c r="V2744" i="2"/>
  <c r="V2760" i="2"/>
  <c r="V2768" i="2"/>
  <c r="V2776" i="2"/>
  <c r="V1337" i="2"/>
  <c r="P1337" i="2" s="1"/>
  <c r="V1656" i="2"/>
  <c r="P1656" i="2" s="1"/>
  <c r="V1718" i="2"/>
  <c r="P1718" i="2" s="1"/>
  <c r="V1780" i="2"/>
  <c r="V1890" i="2"/>
  <c r="V1954" i="2"/>
  <c r="V1986" i="2"/>
  <c r="V2040" i="2"/>
  <c r="P2040" i="2" s="1"/>
  <c r="V2096" i="2"/>
  <c r="P2096" i="2" s="1"/>
  <c r="V2135" i="2"/>
  <c r="V2161" i="2"/>
  <c r="V2169" i="2"/>
  <c r="V2177" i="2"/>
  <c r="V2185" i="2"/>
  <c r="V2193" i="2"/>
  <c r="V2200" i="2"/>
  <c r="V2208" i="2"/>
  <c r="V2215" i="2"/>
  <c r="P2215" i="2" s="1"/>
  <c r="V2223" i="2"/>
  <c r="V2231" i="2"/>
  <c r="V2239" i="2"/>
  <c r="V2247" i="2"/>
  <c r="V2254" i="2"/>
  <c r="V2262" i="2"/>
  <c r="P2262" i="2" s="1"/>
  <c r="V2270" i="2"/>
  <c r="V2278" i="2"/>
  <c r="V2286" i="2"/>
  <c r="V2294" i="2"/>
  <c r="P2294" i="2" s="1"/>
  <c r="V2302" i="2"/>
  <c r="V2309" i="2"/>
  <c r="P2309" i="2" s="1"/>
  <c r="V2317" i="2"/>
  <c r="P2317" i="2" s="1"/>
  <c r="V2325" i="2"/>
  <c r="P2325" i="2" s="1"/>
  <c r="V2333" i="2"/>
  <c r="P2333" i="2" s="1"/>
  <c r="V2341" i="2"/>
  <c r="P2341" i="2" s="1"/>
  <c r="V2349" i="2"/>
  <c r="P2349" i="2" s="1"/>
  <c r="V2357" i="2"/>
  <c r="P2357" i="2" s="1"/>
  <c r="V2365" i="2"/>
  <c r="P2365" i="2" s="1"/>
  <c r="V2373" i="2"/>
  <c r="V2381" i="2"/>
  <c r="P2381" i="2" s="1"/>
  <c r="V2389" i="2"/>
  <c r="V2397" i="2"/>
  <c r="P2397" i="2" s="1"/>
  <c r="V2405" i="2"/>
  <c r="V2413" i="2"/>
  <c r="P2413" i="2" s="1"/>
  <c r="V2421" i="2"/>
  <c r="V2429" i="2"/>
  <c r="V2437" i="2"/>
  <c r="V2445" i="2"/>
  <c r="V2453" i="2"/>
  <c r="V2461" i="2"/>
  <c r="V2469" i="2"/>
  <c r="V2477" i="2"/>
  <c r="V2485" i="2"/>
  <c r="V2493" i="2"/>
  <c r="V2501" i="2"/>
  <c r="V2524" i="2"/>
  <c r="V2532" i="2"/>
  <c r="V2539" i="2"/>
  <c r="V2547" i="2"/>
  <c r="V2555" i="2"/>
  <c r="V2563" i="2"/>
  <c r="V2571" i="2"/>
  <c r="V2579" i="2"/>
  <c r="V2587" i="2"/>
  <c r="P2587" i="2" s="1"/>
  <c r="V2595" i="2"/>
  <c r="V2603" i="2"/>
  <c r="P2603" i="2" s="1"/>
  <c r="V2611" i="2"/>
  <c r="V2627" i="2"/>
  <c r="V2642" i="2"/>
  <c r="V2650" i="2"/>
  <c r="V2666" i="2"/>
  <c r="V2673" i="2"/>
  <c r="P2673" i="2" s="1"/>
  <c r="V2681" i="2"/>
  <c r="V2689" i="2"/>
  <c r="V2697" i="2"/>
  <c r="V2705" i="2"/>
  <c r="V2713" i="2"/>
  <c r="V2721" i="2"/>
  <c r="P2721" i="2" s="1"/>
  <c r="V2729" i="2"/>
  <c r="P2729" i="2" s="1"/>
  <c r="V2737" i="2"/>
  <c r="V2745" i="2"/>
  <c r="V2753" i="2"/>
  <c r="V2761" i="2"/>
  <c r="V2769" i="2"/>
  <c r="V2777" i="2"/>
  <c r="V513" i="2"/>
  <c r="P513" i="2" s="1"/>
  <c r="V979" i="2"/>
  <c r="P979" i="2" s="1"/>
  <c r="V1664" i="2"/>
  <c r="P1664" i="2" s="1"/>
  <c r="V1726" i="2"/>
  <c r="P1726" i="2" s="1"/>
  <c r="V1834" i="2"/>
  <c r="V1898" i="2"/>
  <c r="P1898" i="2" s="1"/>
  <c r="V1922" i="2"/>
  <c r="V1993" i="2"/>
  <c r="V2048" i="2"/>
  <c r="P2048" i="2" s="1"/>
  <c r="V2104" i="2"/>
  <c r="V2143" i="2"/>
  <c r="V2162" i="2"/>
  <c r="V2170" i="2"/>
  <c r="V2186" i="2"/>
  <c r="V2194" i="2"/>
  <c r="V2201" i="2"/>
  <c r="V2216" i="2"/>
  <c r="P2216" i="2" s="1"/>
  <c r="V2224" i="2"/>
  <c r="V2232" i="2"/>
  <c r="V2240" i="2"/>
  <c r="V2248" i="2"/>
  <c r="V2255" i="2"/>
  <c r="V2263" i="2"/>
  <c r="P2263" i="2" s="1"/>
  <c r="V2271" i="2"/>
  <c r="V2279" i="2"/>
  <c r="V2287" i="2"/>
  <c r="V2295" i="2"/>
  <c r="P2295" i="2" s="1"/>
  <c r="V2310" i="2"/>
  <c r="P2310" i="2" s="1"/>
  <c r="V2318" i="2"/>
  <c r="P2318" i="2" s="1"/>
  <c r="V2326" i="2"/>
  <c r="P2326" i="2" s="1"/>
  <c r="V2334" i="2"/>
  <c r="P2334" i="2" s="1"/>
  <c r="V2350" i="2"/>
  <c r="P2350" i="2" s="1"/>
  <c r="V2358" i="2"/>
  <c r="P2358" i="2" s="1"/>
  <c r="V2366" i="2"/>
  <c r="P2366" i="2" s="1"/>
  <c r="V2374" i="2"/>
  <c r="V2382" i="2"/>
  <c r="P2382" i="2" s="1"/>
  <c r="V2390" i="2"/>
  <c r="V2398" i="2"/>
  <c r="V2414" i="2"/>
  <c r="V2422" i="2"/>
  <c r="P2422" i="2" s="1"/>
  <c r="V2430" i="2"/>
  <c r="P2430" i="2" s="1"/>
  <c r="V2438" i="2"/>
  <c r="P2438" i="2" s="1"/>
  <c r="V2446" i="2"/>
  <c r="V2454" i="2"/>
  <c r="V2462" i="2"/>
  <c r="V2470" i="2"/>
  <c r="V2478" i="2"/>
  <c r="V2494" i="2"/>
  <c r="V2502" i="2"/>
  <c r="V2510" i="2"/>
  <c r="P2510" i="2" s="1"/>
  <c r="V2517" i="2"/>
  <c r="V2525" i="2"/>
  <c r="V2533" i="2"/>
  <c r="V2540" i="2"/>
  <c r="V2548" i="2"/>
  <c r="V2556" i="2"/>
  <c r="V2564" i="2"/>
  <c r="V2572" i="2"/>
  <c r="V2580" i="2"/>
  <c r="V2588" i="2"/>
  <c r="P2588" i="2" s="1"/>
  <c r="V2596" i="2"/>
  <c r="V2604" i="2"/>
  <c r="V2612" i="2"/>
  <c r="V2620" i="2"/>
  <c r="V2628" i="2"/>
  <c r="V2635" i="2"/>
  <c r="V2651" i="2"/>
  <c r="V2659" i="2"/>
  <c r="V2667" i="2"/>
  <c r="V2674" i="2"/>
  <c r="P2674" i="2" s="1"/>
  <c r="V2682" i="2"/>
  <c r="V2690" i="2"/>
  <c r="V2698" i="2"/>
  <c r="V2706" i="2"/>
  <c r="V2714" i="2"/>
  <c r="V2722" i="2"/>
  <c r="P2722" i="2" s="1"/>
  <c r="V2730" i="2"/>
  <c r="P2730" i="2" s="1"/>
  <c r="V2738" i="2"/>
  <c r="V2746" i="2"/>
  <c r="V2754" i="2"/>
  <c r="V2762" i="2"/>
  <c r="V2770" i="2"/>
  <c r="V2778" i="2"/>
  <c r="V1365" i="2"/>
  <c r="P1365" i="2" s="1"/>
  <c r="V1672" i="2"/>
  <c r="P1672" i="2" s="1"/>
  <c r="V1788" i="2"/>
  <c r="V1842" i="2"/>
  <c r="V1906" i="2"/>
  <c r="V1962" i="2"/>
  <c r="P1962" i="2" s="1"/>
  <c r="V2112" i="2"/>
  <c r="V2151" i="2"/>
  <c r="P2151" i="2" s="1"/>
  <c r="V2163" i="2"/>
  <c r="V2171" i="2"/>
  <c r="V2179" i="2"/>
  <c r="V2187" i="2"/>
  <c r="V2202" i="2"/>
  <c r="V2210" i="2"/>
  <c r="V2217" i="2"/>
  <c r="V2225" i="2"/>
  <c r="V2233" i="2"/>
  <c r="V2241" i="2"/>
  <c r="V2256" i="2"/>
  <c r="V2264" i="2"/>
  <c r="P2264" i="2" s="1"/>
  <c r="V2272" i="2"/>
  <c r="V2280" i="2"/>
  <c r="V2288" i="2"/>
  <c r="V2296" i="2"/>
  <c r="V2303" i="2"/>
  <c r="V2311" i="2"/>
  <c r="P2311" i="2" s="1"/>
  <c r="V2319" i="2"/>
  <c r="P2319" i="2" s="1"/>
  <c r="V2327" i="2"/>
  <c r="P2327" i="2" s="1"/>
  <c r="V2335" i="2"/>
  <c r="P2335" i="2" s="1"/>
  <c r="V2351" i="2"/>
  <c r="P2351" i="2" s="1"/>
  <c r="V2359" i="2"/>
  <c r="P2359" i="2" s="1"/>
  <c r="V2367" i="2"/>
  <c r="P2367" i="2" s="1"/>
  <c r="V2375" i="2"/>
  <c r="P2375" i="2" s="1"/>
  <c r="V2383" i="2"/>
  <c r="V2391" i="2"/>
  <c r="V2399" i="2"/>
  <c r="P2399" i="2" s="1"/>
  <c r="V2415" i="2"/>
  <c r="V2423" i="2"/>
  <c r="P2423" i="2" s="1"/>
  <c r="V2431" i="2"/>
  <c r="V2439" i="2"/>
  <c r="P2439" i="2" s="1"/>
  <c r="V2447" i="2"/>
  <c r="V2455" i="2"/>
  <c r="V2463" i="2"/>
  <c r="V2471" i="2"/>
  <c r="V2495" i="2"/>
  <c r="P2495" i="2" s="1"/>
  <c r="V2503" i="2"/>
  <c r="V2511" i="2"/>
  <c r="V2518" i="2"/>
  <c r="V2526" i="2"/>
  <c r="V2534" i="2"/>
  <c r="V2541" i="2"/>
  <c r="V2549" i="2"/>
  <c r="V2557" i="2"/>
  <c r="V2565" i="2"/>
  <c r="V2573" i="2"/>
  <c r="V2581" i="2"/>
  <c r="V2589" i="2"/>
  <c r="V2597" i="2"/>
  <c r="P2597" i="2" s="1"/>
  <c r="V2605" i="2"/>
  <c r="V2613" i="2"/>
  <c r="V2629" i="2"/>
  <c r="V2636" i="2"/>
  <c r="V2644" i="2"/>
  <c r="V2652" i="2"/>
  <c r="V2675" i="2"/>
  <c r="V2683" i="2"/>
  <c r="V2691" i="2"/>
  <c r="V2699" i="2"/>
  <c r="V2715" i="2"/>
  <c r="P2715" i="2" s="1"/>
  <c r="V2723" i="2"/>
  <c r="P2723" i="2" s="1"/>
  <c r="V2739" i="2"/>
  <c r="V2747" i="2"/>
  <c r="V2755" i="2"/>
  <c r="V2763" i="2"/>
  <c r="V2771" i="2"/>
  <c r="V2779" i="2"/>
  <c r="V711" i="2"/>
  <c r="P711" i="2" s="1"/>
  <c r="V1109" i="2"/>
  <c r="P1109" i="2" s="1"/>
  <c r="V1395" i="2"/>
  <c r="P1395" i="2" s="1"/>
  <c r="V1558" i="2"/>
  <c r="P1558" i="2" s="1"/>
  <c r="V1680" i="2"/>
  <c r="P1680" i="2" s="1"/>
  <c r="V1796" i="2"/>
  <c r="P1796" i="2" s="1"/>
  <c r="V1850" i="2"/>
  <c r="V1930" i="2"/>
  <c r="V1970" i="2"/>
  <c r="V2009" i="2"/>
  <c r="P2009" i="2" s="1"/>
  <c r="V2056" i="2"/>
  <c r="V2164" i="2"/>
  <c r="V2172" i="2"/>
  <c r="V2180" i="2"/>
  <c r="V2195" i="2"/>
  <c r="V2203" i="2"/>
  <c r="V2211" i="2"/>
  <c r="V2218" i="2"/>
  <c r="P2218" i="2" s="1"/>
  <c r="V2226" i="2"/>
  <c r="P2226" i="2" s="1"/>
  <c r="V2234" i="2"/>
  <c r="V2250" i="2"/>
  <c r="V2257" i="2"/>
  <c r="P2257" i="2" s="1"/>
  <c r="V2265" i="2"/>
  <c r="P2265" i="2" s="1"/>
  <c r="V2273" i="2"/>
  <c r="V2281" i="2"/>
  <c r="V2289" i="2"/>
  <c r="V2297" i="2"/>
  <c r="P2297" i="2" s="1"/>
  <c r="V2304" i="2"/>
  <c r="V2312" i="2"/>
  <c r="P2312" i="2" s="1"/>
  <c r="V2320" i="2"/>
  <c r="P2320" i="2" s="1"/>
  <c r="V2328" i="2"/>
  <c r="P2328" i="2" s="1"/>
  <c r="V2336" i="2"/>
  <c r="P2336" i="2" s="1"/>
  <c r="V2352" i="2"/>
  <c r="P2352" i="2" s="1"/>
  <c r="V2360" i="2"/>
  <c r="P2360" i="2" s="1"/>
  <c r="V2368" i="2"/>
  <c r="P2368" i="2" s="1"/>
  <c r="V2376" i="2"/>
  <c r="P2376" i="2" s="1"/>
  <c r="V2392" i="2"/>
  <c r="V2400" i="2"/>
  <c r="V2416" i="2"/>
  <c r="P2416" i="2" s="1"/>
  <c r="V2424" i="2"/>
  <c r="P2424" i="2" s="1"/>
  <c r="V2432" i="2"/>
  <c r="V2440" i="2"/>
  <c r="V2448" i="2"/>
  <c r="V2456" i="2"/>
  <c r="V2464" i="2"/>
  <c r="V2472" i="2"/>
  <c r="V2480" i="2"/>
  <c r="V2488" i="2"/>
  <c r="V2496" i="2"/>
  <c r="P2496" i="2" s="1"/>
  <c r="V2504" i="2"/>
  <c r="V2519" i="2"/>
  <c r="V2527" i="2"/>
  <c r="V2535" i="2"/>
  <c r="V2542" i="2"/>
  <c r="V2550" i="2"/>
  <c r="V2558" i="2"/>
  <c r="V2566" i="2"/>
  <c r="V2574" i="2"/>
  <c r="V2582" i="2"/>
  <c r="V2590" i="2"/>
  <c r="P2590" i="2" s="1"/>
  <c r="V2598" i="2"/>
  <c r="V2606" i="2"/>
  <c r="V2614" i="2"/>
  <c r="V2622" i="2"/>
  <c r="P2622" i="2" s="1"/>
  <c r="V2630" i="2"/>
  <c r="V2637" i="2"/>
  <c r="V2645" i="2"/>
  <c r="V2653" i="2"/>
  <c r="V2661" i="2"/>
  <c r="V2668" i="2"/>
  <c r="V2676" i="2"/>
  <c r="P2676" i="2" s="1"/>
  <c r="V2684" i="2"/>
  <c r="P2684" i="2" s="1"/>
  <c r="V2692" i="2"/>
  <c r="V2700" i="2"/>
  <c r="V2708" i="2"/>
  <c r="P2708" i="2" s="1"/>
  <c r="V2716" i="2"/>
  <c r="P2716" i="2" s="1"/>
  <c r="V2724" i="2"/>
  <c r="P2724" i="2" s="1"/>
  <c r="V2732" i="2"/>
  <c r="V2740" i="2"/>
  <c r="V2748" i="2"/>
  <c r="V2756" i="2"/>
  <c r="V2764" i="2"/>
  <c r="V2772" i="2"/>
  <c r="V2780" i="2"/>
  <c r="P2780" i="2" s="1"/>
  <c r="V1225" i="2"/>
  <c r="P1225" i="2" s="1"/>
  <c r="V1810" i="2"/>
  <c r="V2072" i="2"/>
  <c r="P2072" i="2" s="1"/>
  <c r="V2165" i="2"/>
  <c r="V2212" i="2"/>
  <c r="V2266" i="2"/>
  <c r="P2266" i="2" s="1"/>
  <c r="V2298" i="2"/>
  <c r="V2329" i="2"/>
  <c r="P2329" i="2" s="1"/>
  <c r="V2346" i="2"/>
  <c r="P2346" i="2" s="1"/>
  <c r="V2378" i="2"/>
  <c r="V2402" i="2"/>
  <c r="V2425" i="2"/>
  <c r="P2425" i="2" s="1"/>
  <c r="V2498" i="2"/>
  <c r="P2498" i="2" s="1"/>
  <c r="V2521" i="2"/>
  <c r="V2552" i="2"/>
  <c r="V2584" i="2"/>
  <c r="V2616" i="2"/>
  <c r="V2638" i="2"/>
  <c r="V2686" i="2"/>
  <c r="V2710" i="2"/>
  <c r="V2741" i="2"/>
  <c r="V2766" i="2"/>
  <c r="V2786" i="2"/>
  <c r="P2786" i="2" s="1"/>
  <c r="V2792" i="2"/>
  <c r="P2792" i="2" s="1"/>
  <c r="V2800" i="2"/>
  <c r="P2800" i="2" s="1"/>
  <c r="V2808" i="2"/>
  <c r="P2808" i="2" s="1"/>
  <c r="V2816" i="2"/>
  <c r="P2816" i="2" s="1"/>
  <c r="V2832" i="2"/>
  <c r="P2832" i="2" s="1"/>
  <c r="V2840" i="2"/>
  <c r="P2840" i="2" s="1"/>
  <c r="V2848" i="2"/>
  <c r="P2848" i="2" s="1"/>
  <c r="V2856" i="2"/>
  <c r="P2856" i="2" s="1"/>
  <c r="V2864" i="2"/>
  <c r="P2864" i="2" s="1"/>
  <c r="V2872" i="2"/>
  <c r="P2872" i="2" s="1"/>
  <c r="V2878" i="2"/>
  <c r="P2878" i="2" s="1"/>
  <c r="V2886" i="2"/>
  <c r="P2886" i="2" s="1"/>
  <c r="V2894" i="2"/>
  <c r="P2894" i="2" s="1"/>
  <c r="V2902" i="2"/>
  <c r="P2902" i="2" s="1"/>
  <c r="V2908" i="2"/>
  <c r="P2908" i="2" s="1"/>
  <c r="V2916" i="2"/>
  <c r="P2916" i="2" s="1"/>
  <c r="V2924" i="2"/>
  <c r="P2924" i="2" s="1"/>
  <c r="V2932" i="2"/>
  <c r="P2932" i="2" s="1"/>
  <c r="V2940" i="2"/>
  <c r="P2940" i="2" s="1"/>
  <c r="V2948" i="2"/>
  <c r="P2948" i="2" s="1"/>
  <c r="V2956" i="2"/>
  <c r="P2956" i="2" s="1"/>
  <c r="V2964" i="2"/>
  <c r="P2964" i="2" s="1"/>
  <c r="V2972" i="2"/>
  <c r="P2972" i="2" s="1"/>
  <c r="V2987" i="2"/>
  <c r="P2987" i="2" s="1"/>
  <c r="V2995" i="2"/>
  <c r="P2995" i="2" s="1"/>
  <c r="V3003" i="2"/>
  <c r="P3003" i="2" s="1"/>
  <c r="V3011" i="2"/>
  <c r="P3011" i="2" s="1"/>
  <c r="V3019" i="2"/>
  <c r="P3019" i="2" s="1"/>
  <c r="V3027" i="2"/>
  <c r="P3027" i="2" s="1"/>
  <c r="V3035" i="2"/>
  <c r="P3035" i="2" s="1"/>
  <c r="V3050" i="2"/>
  <c r="V3074" i="2"/>
  <c r="P3074" i="2" s="1"/>
  <c r="V3082" i="2"/>
  <c r="P3082" i="2" s="1"/>
  <c r="V3090" i="2"/>
  <c r="P3090" i="2" s="1"/>
  <c r="V3098" i="2"/>
  <c r="P3098" i="2" s="1"/>
  <c r="V3106" i="2"/>
  <c r="P3106" i="2" s="1"/>
  <c r="V3122" i="2"/>
  <c r="P3122" i="2" s="1"/>
  <c r="V3130" i="2"/>
  <c r="P3130" i="2" s="1"/>
  <c r="V3138" i="2"/>
  <c r="P3138" i="2" s="1"/>
  <c r="V3146" i="2"/>
  <c r="V3154" i="2"/>
  <c r="V3162" i="2"/>
  <c r="P3162" i="2" s="1"/>
  <c r="V3170" i="2"/>
  <c r="P3170" i="2" s="1"/>
  <c r="V3178" i="2"/>
  <c r="P3178" i="2" s="1"/>
  <c r="V3186" i="2"/>
  <c r="P3186" i="2" s="1"/>
  <c r="V3194" i="2"/>
  <c r="P3194" i="2" s="1"/>
  <c r="V3202" i="2"/>
  <c r="P3202" i="2" s="1"/>
  <c r="V3210" i="2"/>
  <c r="P3210" i="2" s="1"/>
  <c r="V3218" i="2"/>
  <c r="V3226" i="2"/>
  <c r="V3234" i="2"/>
  <c r="V3242" i="2"/>
  <c r="V3250" i="2"/>
  <c r="V3258" i="2"/>
  <c r="V3265" i="2"/>
  <c r="P3265" i="2" s="1"/>
  <c r="V3273" i="2"/>
  <c r="P3273" i="2" s="1"/>
  <c r="V3281" i="2"/>
  <c r="P3281" i="2" s="1"/>
  <c r="V3289" i="2"/>
  <c r="P3289" i="2" s="1"/>
  <c r="V3297" i="2"/>
  <c r="P3297" i="2" s="1"/>
  <c r="V3305" i="2"/>
  <c r="P3305" i="2" s="1"/>
  <c r="V3313" i="2"/>
  <c r="P3313" i="2" s="1"/>
  <c r="V3321" i="2"/>
  <c r="P3321" i="2" s="1"/>
  <c r="V3329" i="2"/>
  <c r="P3329" i="2" s="1"/>
  <c r="V3337" i="2"/>
  <c r="P3337" i="2" s="1"/>
  <c r="V3345" i="2"/>
  <c r="P3345" i="2" s="1"/>
  <c r="V3353" i="2"/>
  <c r="P3353" i="2" s="1"/>
  <c r="V3361" i="2"/>
  <c r="P3361" i="2" s="1"/>
  <c r="V3369" i="2"/>
  <c r="V3377" i="2"/>
  <c r="V3385" i="2"/>
  <c r="V3393" i="2"/>
  <c r="V3401" i="2"/>
  <c r="V3409" i="2"/>
  <c r="V3417" i="2"/>
  <c r="V3425" i="2"/>
  <c r="V3433" i="2"/>
  <c r="V3441" i="2"/>
  <c r="V3449" i="2"/>
  <c r="V3457" i="2"/>
  <c r="V3465" i="2"/>
  <c r="V3473" i="2"/>
  <c r="V3481" i="2"/>
  <c r="V3489" i="2"/>
  <c r="V3496" i="2"/>
  <c r="V3504" i="2"/>
  <c r="P3504" i="2" s="1"/>
  <c r="V3512" i="2"/>
  <c r="P3512" i="2" s="1"/>
  <c r="V3519" i="2"/>
  <c r="V3527" i="2"/>
  <c r="V3535" i="2"/>
  <c r="V3543" i="2"/>
  <c r="V3548" i="2"/>
  <c r="P3548" i="2" s="1"/>
  <c r="V3556" i="2"/>
  <c r="P3556" i="2" s="1"/>
  <c r="V3564" i="2"/>
  <c r="P3564" i="2" s="1"/>
  <c r="V3572" i="2"/>
  <c r="P3572" i="2" s="1"/>
  <c r="V3580" i="2"/>
  <c r="P3580" i="2" s="1"/>
  <c r="V3588" i="2"/>
  <c r="P3588" i="2" s="1"/>
  <c r="V3596" i="2"/>
  <c r="P3596" i="2" s="1"/>
  <c r="V3604" i="2"/>
  <c r="P3604" i="2" s="1"/>
  <c r="V3609" i="2"/>
  <c r="P3609" i="2" s="1"/>
  <c r="V3617" i="2"/>
  <c r="P3617" i="2" s="1"/>
  <c r="V3625" i="2"/>
  <c r="P3625" i="2" s="1"/>
  <c r="V3633" i="2"/>
  <c r="P3633" i="2" s="1"/>
  <c r="V3641" i="2"/>
  <c r="P3641" i="2" s="1"/>
  <c r="V3649" i="2"/>
  <c r="P3649" i="2" s="1"/>
  <c r="V3662" i="2"/>
  <c r="P3662" i="2" s="1"/>
  <c r="V3670" i="2"/>
  <c r="P3670" i="2" s="1"/>
  <c r="V3678" i="2"/>
  <c r="V3686" i="2"/>
  <c r="V3694" i="2"/>
  <c r="V3702" i="2"/>
  <c r="V3710" i="2"/>
  <c r="P3710" i="2" s="1"/>
  <c r="V3718" i="2"/>
  <c r="V3726" i="2"/>
  <c r="P3726" i="2" s="1"/>
  <c r="V3734" i="2"/>
  <c r="V3742" i="2"/>
  <c r="V3749" i="2"/>
  <c r="P3749" i="2" s="1"/>
  <c r="V3757" i="2"/>
  <c r="P3757" i="2" s="1"/>
  <c r="V3765" i="2"/>
  <c r="V3773" i="2"/>
  <c r="V3781" i="2"/>
  <c r="V1686" i="2"/>
  <c r="P1686" i="2" s="1"/>
  <c r="V2166" i="2"/>
  <c r="V2243" i="2"/>
  <c r="V2267" i="2"/>
  <c r="P2267" i="2" s="1"/>
  <c r="V2299" i="2"/>
  <c r="V2330" i="2"/>
  <c r="P2330" i="2" s="1"/>
  <c r="V2353" i="2"/>
  <c r="P2353" i="2" s="1"/>
  <c r="V2426" i="2"/>
  <c r="P2426" i="2" s="1"/>
  <c r="V2481" i="2"/>
  <c r="V2505" i="2"/>
  <c r="V2528" i="2"/>
  <c r="V2559" i="2"/>
  <c r="V2591" i="2"/>
  <c r="V2662" i="2"/>
  <c r="V2693" i="2"/>
  <c r="V2717" i="2"/>
  <c r="P2717" i="2" s="1"/>
  <c r="V2742" i="2"/>
  <c r="V2773" i="2"/>
  <c r="V2787" i="2"/>
  <c r="P2787" i="2" s="1"/>
  <c r="V2793" i="2"/>
  <c r="P2793" i="2" s="1"/>
  <c r="V2801" i="2"/>
  <c r="P2801" i="2" s="1"/>
  <c r="V2809" i="2"/>
  <c r="P2809" i="2" s="1"/>
  <c r="V2817" i="2"/>
  <c r="P2817" i="2" s="1"/>
  <c r="V2825" i="2"/>
  <c r="P2825" i="2" s="1"/>
  <c r="V2833" i="2"/>
  <c r="P2833" i="2" s="1"/>
  <c r="V2841" i="2"/>
  <c r="P2841" i="2" s="1"/>
  <c r="V2849" i="2"/>
  <c r="P2849" i="2" s="1"/>
  <c r="V2857" i="2"/>
  <c r="P2857" i="2" s="1"/>
  <c r="V2865" i="2"/>
  <c r="P2865" i="2" s="1"/>
  <c r="V2873" i="2"/>
  <c r="P2873" i="2" s="1"/>
  <c r="V2879" i="2"/>
  <c r="P2879" i="2" s="1"/>
  <c r="V2895" i="2"/>
  <c r="P2895" i="2" s="1"/>
  <c r="V2903" i="2"/>
  <c r="P2903" i="2" s="1"/>
  <c r="V2909" i="2"/>
  <c r="P2909" i="2" s="1"/>
  <c r="V2917" i="2"/>
  <c r="P2917" i="2" s="1"/>
  <c r="V2925" i="2"/>
  <c r="P2925" i="2" s="1"/>
  <c r="V2933" i="2"/>
  <c r="P2933" i="2" s="1"/>
  <c r="V2941" i="2"/>
  <c r="P2941" i="2" s="1"/>
  <c r="V2949" i="2"/>
  <c r="P2949" i="2" s="1"/>
  <c r="V2957" i="2"/>
  <c r="P2957" i="2" s="1"/>
  <c r="V2965" i="2"/>
  <c r="P2965" i="2" s="1"/>
  <c r="V2973" i="2"/>
  <c r="P2973" i="2" s="1"/>
  <c r="V2980" i="2"/>
  <c r="P2980" i="2" s="1"/>
  <c r="V2988" i="2"/>
  <c r="P2988" i="2" s="1"/>
  <c r="V2996" i="2"/>
  <c r="P2996" i="2" s="1"/>
  <c r="V3004" i="2"/>
  <c r="P3004" i="2" s="1"/>
  <c r="V3012" i="2"/>
  <c r="P3012" i="2" s="1"/>
  <c r="V3020" i="2"/>
  <c r="P3020" i="2" s="1"/>
  <c r="V3028" i="2"/>
  <c r="V3036" i="2"/>
  <c r="P3036" i="2" s="1"/>
  <c r="V3043" i="2"/>
  <c r="P3043" i="2" s="1"/>
  <c r="V3051" i="2"/>
  <c r="V3067" i="2"/>
  <c r="V3075" i="2"/>
  <c r="P3075" i="2" s="1"/>
  <c r="V3083" i="2"/>
  <c r="P3083" i="2" s="1"/>
  <c r="V3091" i="2"/>
  <c r="P3091" i="2" s="1"/>
  <c r="V3099" i="2"/>
  <c r="P3099" i="2" s="1"/>
  <c r="V3107" i="2"/>
  <c r="P3107" i="2" s="1"/>
  <c r="V3123" i="2"/>
  <c r="P3123" i="2" s="1"/>
  <c r="V3131" i="2"/>
  <c r="P3131" i="2" s="1"/>
  <c r="V3139" i="2"/>
  <c r="P3139" i="2" s="1"/>
  <c r="V3147" i="2"/>
  <c r="V3155" i="2"/>
  <c r="P3155" i="2" s="1"/>
  <c r="V3163" i="2"/>
  <c r="P3163" i="2" s="1"/>
  <c r="V3171" i="2"/>
  <c r="P3171" i="2" s="1"/>
  <c r="V3179" i="2"/>
  <c r="P3179" i="2" s="1"/>
  <c r="V3187" i="2"/>
  <c r="V3195" i="2"/>
  <c r="P3195" i="2" s="1"/>
  <c r="V3203" i="2"/>
  <c r="P3203" i="2" s="1"/>
  <c r="V3211" i="2"/>
  <c r="P3211" i="2" s="1"/>
  <c r="V3219" i="2"/>
  <c r="V3227" i="2"/>
  <c r="V3235" i="2"/>
  <c r="V3243" i="2"/>
  <c r="V3251" i="2"/>
  <c r="V3259" i="2"/>
  <c r="V3266" i="2"/>
  <c r="P3266" i="2" s="1"/>
  <c r="V3274" i="2"/>
  <c r="P3274" i="2" s="1"/>
  <c r="V3282" i="2"/>
  <c r="P3282" i="2" s="1"/>
  <c r="V3290" i="2"/>
  <c r="P3290" i="2" s="1"/>
  <c r="V3298" i="2"/>
  <c r="P3298" i="2" s="1"/>
  <c r="V3306" i="2"/>
  <c r="P3306" i="2" s="1"/>
  <c r="V3314" i="2"/>
  <c r="P3314" i="2" s="1"/>
  <c r="V3322" i="2"/>
  <c r="P3322" i="2" s="1"/>
  <c r="V3330" i="2"/>
  <c r="P3330" i="2" s="1"/>
  <c r="V3338" i="2"/>
  <c r="P3338" i="2" s="1"/>
  <c r="V3346" i="2"/>
  <c r="P3346" i="2" s="1"/>
  <c r="V3354" i="2"/>
  <c r="P3354" i="2" s="1"/>
  <c r="V3362" i="2"/>
  <c r="P3362" i="2" s="1"/>
  <c r="V3370" i="2"/>
  <c r="V3378" i="2"/>
  <c r="V3386" i="2"/>
  <c r="V3394" i="2"/>
  <c r="V3402" i="2"/>
  <c r="V3410" i="2"/>
  <c r="V3418" i="2"/>
  <c r="V3426" i="2"/>
  <c r="V3434" i="2"/>
  <c r="V3442" i="2"/>
  <c r="V3450" i="2"/>
  <c r="P3450" i="2" s="1"/>
  <c r="V3458" i="2"/>
  <c r="V3466" i="2"/>
  <c r="V3474" i="2"/>
  <c r="V3482" i="2"/>
  <c r="V3497" i="2"/>
  <c r="V3505" i="2"/>
  <c r="P3505" i="2" s="1"/>
  <c r="V3513" i="2"/>
  <c r="P3513" i="2" s="1"/>
  <c r="V3520" i="2"/>
  <c r="V3528" i="2"/>
  <c r="V3536" i="2"/>
  <c r="V3544" i="2"/>
  <c r="V3549" i="2"/>
  <c r="P3549" i="2" s="1"/>
  <c r="V3557" i="2"/>
  <c r="P3557" i="2" s="1"/>
  <c r="V3565" i="2"/>
  <c r="P3565" i="2" s="1"/>
  <c r="V3573" i="2"/>
  <c r="P3573" i="2" s="1"/>
  <c r="V3581" i="2"/>
  <c r="P3581" i="2" s="1"/>
  <c r="V3589" i="2"/>
  <c r="P3589" i="2" s="1"/>
  <c r="V3605" i="2"/>
  <c r="P3605" i="2" s="1"/>
  <c r="V3610" i="2"/>
  <c r="P3610" i="2" s="1"/>
  <c r="V3618" i="2"/>
  <c r="P3618" i="2" s="1"/>
  <c r="V3626" i="2"/>
  <c r="P3626" i="2" s="1"/>
  <c r="V3634" i="2"/>
  <c r="P3634" i="2" s="1"/>
  <c r="V3642" i="2"/>
  <c r="P3642" i="2" s="1"/>
  <c r="V3650" i="2"/>
  <c r="P3650" i="2" s="1"/>
  <c r="V3658" i="2"/>
  <c r="P3658" i="2" s="1"/>
  <c r="V3663" i="2"/>
  <c r="P3663" i="2" s="1"/>
  <c r="V3671" i="2"/>
  <c r="P3671" i="2" s="1"/>
  <c r="V3679" i="2"/>
  <c r="V3695" i="2"/>
  <c r="V3703" i="2"/>
  <c r="P3703" i="2" s="1"/>
  <c r="V3711" i="2"/>
  <c r="P3711" i="2" s="1"/>
  <c r="V3719" i="2"/>
  <c r="V3727" i="2"/>
  <c r="V3735" i="2"/>
  <c r="V3743" i="2"/>
  <c r="V3750" i="2"/>
  <c r="P3750" i="2" s="1"/>
  <c r="V3758" i="2"/>
  <c r="P3758" i="2" s="1"/>
  <c r="V3766" i="2"/>
  <c r="V3774" i="2"/>
  <c r="V3782" i="2"/>
  <c r="V1426" i="2"/>
  <c r="P1426" i="2" s="1"/>
  <c r="V1694" i="2"/>
  <c r="P1694" i="2" s="1"/>
  <c r="V1858" i="2"/>
  <c r="V2119" i="2"/>
  <c r="V2173" i="2"/>
  <c r="V2196" i="2"/>
  <c r="V2244" i="2"/>
  <c r="V2274" i="2"/>
  <c r="V2305" i="2"/>
  <c r="P2305" i="2" s="1"/>
  <c r="V2337" i="2"/>
  <c r="P2337" i="2" s="1"/>
  <c r="V2354" i="2"/>
  <c r="P2354" i="2" s="1"/>
  <c r="V2433" i="2"/>
  <c r="V2482" i="2"/>
  <c r="V2506" i="2"/>
  <c r="V2529" i="2"/>
  <c r="V2560" i="2"/>
  <c r="V2592" i="2"/>
  <c r="V2663" i="2"/>
  <c r="V2694" i="2"/>
  <c r="V2718" i="2"/>
  <c r="P2718" i="2" s="1"/>
  <c r="V2749" i="2"/>
  <c r="V2774" i="2"/>
  <c r="V2788" i="2"/>
  <c r="P2788" i="2" s="1"/>
  <c r="V2794" i="2"/>
  <c r="P2794" i="2" s="1"/>
  <c r="V2802" i="2"/>
  <c r="P2802" i="2" s="1"/>
  <c r="V2810" i="2"/>
  <c r="P2810" i="2" s="1"/>
  <c r="V2818" i="2"/>
  <c r="P2818" i="2" s="1"/>
  <c r="V2826" i="2"/>
  <c r="P2826" i="2" s="1"/>
  <c r="V2834" i="2"/>
  <c r="P2834" i="2" s="1"/>
  <c r="V2842" i="2"/>
  <c r="P2842" i="2" s="1"/>
  <c r="V2850" i="2"/>
  <c r="P2850" i="2" s="1"/>
  <c r="V2858" i="2"/>
  <c r="P2858" i="2" s="1"/>
  <c r="V2866" i="2"/>
  <c r="P2866" i="2" s="1"/>
  <c r="V2874" i="2"/>
  <c r="P2874" i="2" s="1"/>
  <c r="V2880" i="2"/>
  <c r="P2880" i="2" s="1"/>
  <c r="V2896" i="2"/>
  <c r="P2896" i="2" s="1"/>
  <c r="V2904" i="2"/>
  <c r="P2904" i="2" s="1"/>
  <c r="V2910" i="2"/>
  <c r="P2910" i="2" s="1"/>
  <c r="V2918" i="2"/>
  <c r="P2918" i="2" s="1"/>
  <c r="V2926" i="2"/>
  <c r="P2926" i="2" s="1"/>
  <c r="V2934" i="2"/>
  <c r="P2934" i="2" s="1"/>
  <c r="V2942" i="2"/>
  <c r="P2942" i="2" s="1"/>
  <c r="V2950" i="2"/>
  <c r="P2950" i="2" s="1"/>
  <c r="V2958" i="2"/>
  <c r="P2958" i="2" s="1"/>
  <c r="V2966" i="2"/>
  <c r="P2966" i="2" s="1"/>
  <c r="V2974" i="2"/>
  <c r="P2974" i="2" s="1"/>
  <c r="V2981" i="2"/>
  <c r="P2981" i="2" s="1"/>
  <c r="V2989" i="2"/>
  <c r="P2989" i="2" s="1"/>
  <c r="V2997" i="2"/>
  <c r="P2997" i="2" s="1"/>
  <c r="V3005" i="2"/>
  <c r="P3005" i="2" s="1"/>
  <c r="V3013" i="2"/>
  <c r="P3013" i="2" s="1"/>
  <c r="V3021" i="2"/>
  <c r="P3021" i="2" s="1"/>
  <c r="V3029" i="2"/>
  <c r="P3029" i="2" s="1"/>
  <c r="V3037" i="2"/>
  <c r="P3037" i="2" s="1"/>
  <c r="V3044" i="2"/>
  <c r="P3044" i="2" s="1"/>
  <c r="V3052" i="2"/>
  <c r="V3060" i="2"/>
  <c r="P3060" i="2" s="1"/>
  <c r="V3068" i="2"/>
  <c r="V3076" i="2"/>
  <c r="P3076" i="2" s="1"/>
  <c r="V3084" i="2"/>
  <c r="P3084" i="2" s="1"/>
  <c r="V3092" i="2"/>
  <c r="P3092" i="2" s="1"/>
  <c r="V3100" i="2"/>
  <c r="P3100" i="2" s="1"/>
  <c r="V3108" i="2"/>
  <c r="P3108" i="2" s="1"/>
  <c r="V3124" i="2"/>
  <c r="P3124" i="2" s="1"/>
  <c r="V3132" i="2"/>
  <c r="P3132" i="2" s="1"/>
  <c r="V3140" i="2"/>
  <c r="P3140" i="2" s="1"/>
  <c r="V3148" i="2"/>
  <c r="V3156" i="2"/>
  <c r="P3156" i="2" s="1"/>
  <c r="V3164" i="2"/>
  <c r="P3164" i="2" s="1"/>
  <c r="V3172" i="2"/>
  <c r="P3172" i="2" s="1"/>
  <c r="V3180" i="2"/>
  <c r="P3180" i="2" s="1"/>
  <c r="V3188" i="2"/>
  <c r="V3196" i="2"/>
  <c r="P3196" i="2" s="1"/>
  <c r="V3204" i="2"/>
  <c r="P3204" i="2" s="1"/>
  <c r="V3212" i="2"/>
  <c r="P3212" i="2" s="1"/>
  <c r="V3220" i="2"/>
  <c r="V3228" i="2"/>
  <c r="V3244" i="2"/>
  <c r="V3252" i="2"/>
  <c r="V3260" i="2"/>
  <c r="V3267" i="2"/>
  <c r="P3267" i="2" s="1"/>
  <c r="V3275" i="2"/>
  <c r="P3275" i="2" s="1"/>
  <c r="V3291" i="2"/>
  <c r="P3291" i="2" s="1"/>
  <c r="V3299" i="2"/>
  <c r="P3299" i="2" s="1"/>
  <c r="V3307" i="2"/>
  <c r="P3307" i="2" s="1"/>
  <c r="V3315" i="2"/>
  <c r="P3315" i="2" s="1"/>
  <c r="V3323" i="2"/>
  <c r="P3323" i="2" s="1"/>
  <c r="V3331" i="2"/>
  <c r="P3331" i="2" s="1"/>
  <c r="V3339" i="2"/>
  <c r="P3339" i="2" s="1"/>
  <c r="V3347" i="2"/>
  <c r="P3347" i="2" s="1"/>
  <c r="V3355" i="2"/>
  <c r="P3355" i="2" s="1"/>
  <c r="V3363" i="2"/>
  <c r="P3363" i="2" s="1"/>
  <c r="V3371" i="2"/>
  <c r="V3379" i="2"/>
  <c r="V3387" i="2"/>
  <c r="V3395" i="2"/>
  <c r="V3403" i="2"/>
  <c r="V3411" i="2"/>
  <c r="V3419" i="2"/>
  <c r="V3427" i="2"/>
  <c r="V3435" i="2"/>
  <c r="V3443" i="2"/>
  <c r="V3459" i="2"/>
  <c r="V3467" i="2"/>
  <c r="V3475" i="2"/>
  <c r="V3483" i="2"/>
  <c r="P3483" i="2" s="1"/>
  <c r="V3490" i="2"/>
  <c r="V3498" i="2"/>
  <c r="V3506" i="2"/>
  <c r="V3514" i="2"/>
  <c r="P3514" i="2" s="1"/>
  <c r="V3521" i="2"/>
  <c r="V3529" i="2"/>
  <c r="V3537" i="2"/>
  <c r="P3537" i="2" s="1"/>
  <c r="V3545" i="2"/>
  <c r="V3550" i="2"/>
  <c r="P3550" i="2" s="1"/>
  <c r="V3558" i="2"/>
  <c r="P3558" i="2" s="1"/>
  <c r="V3566" i="2"/>
  <c r="P3566" i="2" s="1"/>
  <c r="V3574" i="2"/>
  <c r="P3574" i="2" s="1"/>
  <c r="V3582" i="2"/>
  <c r="P3582" i="2" s="1"/>
  <c r="V3590" i="2"/>
  <c r="P3590" i="2" s="1"/>
  <c r="V3598" i="2"/>
  <c r="P3598" i="2" s="1"/>
  <c r="V3606" i="2"/>
  <c r="P3606" i="2" s="1"/>
  <c r="V3611" i="2"/>
  <c r="P3611" i="2" s="1"/>
  <c r="V3619" i="2"/>
  <c r="P3619" i="2" s="1"/>
  <c r="V3627" i="2"/>
  <c r="P3627" i="2" s="1"/>
  <c r="V3643" i="2"/>
  <c r="P3643" i="2" s="1"/>
  <c r="V3651" i="2"/>
  <c r="P3651" i="2" s="1"/>
  <c r="V3659" i="2"/>
  <c r="P3659" i="2" s="1"/>
  <c r="V3664" i="2"/>
  <c r="P3664" i="2" s="1"/>
  <c r="V3672" i="2"/>
  <c r="P3672" i="2" s="1"/>
  <c r="V3688" i="2"/>
  <c r="V3696" i="2"/>
  <c r="V3704" i="2"/>
  <c r="V3712" i="2"/>
  <c r="V3720" i="2"/>
  <c r="V3728" i="2"/>
  <c r="V3736" i="2"/>
  <c r="V3744" i="2"/>
  <c r="V3759" i="2"/>
  <c r="P3759" i="2" s="1"/>
  <c r="V3767" i="2"/>
  <c r="V3775" i="2"/>
  <c r="V10" i="2"/>
  <c r="V824" i="2"/>
  <c r="P824" i="2" s="1"/>
  <c r="V1866" i="2"/>
  <c r="P1866" i="2" s="1"/>
  <c r="V2017" i="2"/>
  <c r="V2174" i="2"/>
  <c r="V2197" i="2"/>
  <c r="V2220" i="2"/>
  <c r="V2275" i="2"/>
  <c r="V2306" i="2"/>
  <c r="P2306" i="2" s="1"/>
  <c r="V2338" i="2"/>
  <c r="P2338" i="2" s="1"/>
  <c r="V2361" i="2"/>
  <c r="P2361" i="2" s="1"/>
  <c r="V2385" i="2"/>
  <c r="V2434" i="2"/>
  <c r="V2536" i="2"/>
  <c r="V2567" i="2"/>
  <c r="V2599" i="2"/>
  <c r="V2646" i="2"/>
  <c r="V2669" i="2"/>
  <c r="V2701" i="2"/>
  <c r="V2725" i="2"/>
  <c r="P2725" i="2" s="1"/>
  <c r="V2781" i="2"/>
  <c r="P2781" i="2" s="1"/>
  <c r="V2789" i="2"/>
  <c r="P2789" i="2" s="1"/>
  <c r="V2795" i="2"/>
  <c r="P2795" i="2" s="1"/>
  <c r="V2803" i="2"/>
  <c r="P2803" i="2" s="1"/>
  <c r="V2811" i="2"/>
  <c r="P2811" i="2" s="1"/>
  <c r="V2819" i="2"/>
  <c r="P2819" i="2" s="1"/>
  <c r="V2827" i="2"/>
  <c r="P2827" i="2" s="1"/>
  <c r="V2835" i="2"/>
  <c r="P2835" i="2" s="1"/>
  <c r="V2843" i="2"/>
  <c r="P2843" i="2" s="1"/>
  <c r="V2851" i="2"/>
  <c r="P2851" i="2" s="1"/>
  <c r="V2859" i="2"/>
  <c r="P2859" i="2" s="1"/>
  <c r="V2867" i="2"/>
  <c r="P2867" i="2" s="1"/>
  <c r="V2875" i="2"/>
  <c r="P2875" i="2" s="1"/>
  <c r="V2881" i="2"/>
  <c r="P2881" i="2" s="1"/>
  <c r="V2889" i="2"/>
  <c r="P2889" i="2" s="1"/>
  <c r="V2897" i="2"/>
  <c r="P2897" i="2" s="1"/>
  <c r="V2911" i="2"/>
  <c r="P2911" i="2" s="1"/>
  <c r="V2919" i="2"/>
  <c r="P2919" i="2" s="1"/>
  <c r="V2927" i="2"/>
  <c r="P2927" i="2" s="1"/>
  <c r="V2935" i="2"/>
  <c r="P2935" i="2" s="1"/>
  <c r="V2943" i="2"/>
  <c r="P2943" i="2" s="1"/>
  <c r="V2951" i="2"/>
  <c r="P2951" i="2" s="1"/>
  <c r="V2959" i="2"/>
  <c r="P2959" i="2" s="1"/>
  <c r="V2967" i="2"/>
  <c r="P2967" i="2" s="1"/>
  <c r="V2975" i="2"/>
  <c r="P2975" i="2" s="1"/>
  <c r="V2982" i="2"/>
  <c r="P2982" i="2" s="1"/>
  <c r="V2990" i="2"/>
  <c r="P2990" i="2" s="1"/>
  <c r="V2998" i="2"/>
  <c r="P2998" i="2" s="1"/>
  <c r="V3006" i="2"/>
  <c r="P3006" i="2" s="1"/>
  <c r="V3014" i="2"/>
  <c r="P3014" i="2" s="1"/>
  <c r="V3022" i="2"/>
  <c r="P3022" i="2" s="1"/>
  <c r="V3030" i="2"/>
  <c r="P3030" i="2" s="1"/>
  <c r="V3038" i="2"/>
  <c r="P3038" i="2" s="1"/>
  <c r="V3045" i="2"/>
  <c r="P3045" i="2" s="1"/>
  <c r="V3053" i="2"/>
  <c r="P3053" i="2" s="1"/>
  <c r="V3061" i="2"/>
  <c r="P3061" i="2" s="1"/>
  <c r="V3069" i="2"/>
  <c r="V3077" i="2"/>
  <c r="P3077" i="2" s="1"/>
  <c r="V3085" i="2"/>
  <c r="P3085" i="2" s="1"/>
  <c r="V3093" i="2"/>
  <c r="P3093" i="2" s="1"/>
  <c r="V3101" i="2"/>
  <c r="P3101" i="2" s="1"/>
  <c r="V3109" i="2"/>
  <c r="P3109" i="2" s="1"/>
  <c r="V3117" i="2"/>
  <c r="P3117" i="2" s="1"/>
  <c r="V3125" i="2"/>
  <c r="P3125" i="2" s="1"/>
  <c r="V3133" i="2"/>
  <c r="P3133" i="2" s="1"/>
  <c r="V3141" i="2"/>
  <c r="P3141" i="2" s="1"/>
  <c r="V3149" i="2"/>
  <c r="P3149" i="2" s="1"/>
  <c r="V3157" i="2"/>
  <c r="P3157" i="2" s="1"/>
  <c r="V3165" i="2"/>
  <c r="P3165" i="2" s="1"/>
  <c r="V3173" i="2"/>
  <c r="P3173" i="2" s="1"/>
  <c r="V3181" i="2"/>
  <c r="V3189" i="2"/>
  <c r="V3197" i="2"/>
  <c r="P3197" i="2" s="1"/>
  <c r="V3205" i="2"/>
  <c r="P3205" i="2" s="1"/>
  <c r="V3213" i="2"/>
  <c r="P3213" i="2" s="1"/>
  <c r="V3221" i="2"/>
  <c r="V3229" i="2"/>
  <c r="V3237" i="2"/>
  <c r="V3245" i="2"/>
  <c r="V3253" i="2"/>
  <c r="V3261" i="2"/>
  <c r="V3268" i="2"/>
  <c r="P3268" i="2" s="1"/>
  <c r="V3276" i="2"/>
  <c r="P3276" i="2" s="1"/>
  <c r="V3284" i="2"/>
  <c r="P3284" i="2" s="1"/>
  <c r="V3292" i="2"/>
  <c r="P3292" i="2" s="1"/>
  <c r="V3300" i="2"/>
  <c r="P3300" i="2" s="1"/>
  <c r="V3308" i="2"/>
  <c r="P3308" i="2" s="1"/>
  <c r="V3316" i="2"/>
  <c r="P3316" i="2" s="1"/>
  <c r="V3324" i="2"/>
  <c r="P3324" i="2" s="1"/>
  <c r="V3332" i="2"/>
  <c r="P3332" i="2" s="1"/>
  <c r="V3340" i="2"/>
  <c r="P3340" i="2" s="1"/>
  <c r="V3348" i="2"/>
  <c r="P3348" i="2" s="1"/>
  <c r="V3356" i="2"/>
  <c r="P3356" i="2" s="1"/>
  <c r="V3364" i="2"/>
  <c r="P3364" i="2" s="1"/>
  <c r="V3372" i="2"/>
  <c r="V3380" i="2"/>
  <c r="V3388" i="2"/>
  <c r="V3396" i="2"/>
  <c r="V3412" i="2"/>
  <c r="V3428" i="2"/>
  <c r="V3436" i="2"/>
  <c r="P3436" i="2" s="1"/>
  <c r="V3444" i="2"/>
  <c r="V3452" i="2"/>
  <c r="P3452" i="2" s="1"/>
  <c r="V3460" i="2"/>
  <c r="V3468" i="2"/>
  <c r="V3476" i="2"/>
  <c r="V3484" i="2"/>
  <c r="V3491" i="2"/>
  <c r="V3499" i="2"/>
  <c r="V3507" i="2"/>
  <c r="P3507" i="2" s="1"/>
  <c r="V3515" i="2"/>
  <c r="V3522" i="2"/>
  <c r="V3530" i="2"/>
  <c r="V3538" i="2"/>
  <c r="V3546" i="2"/>
  <c r="V3551" i="2"/>
  <c r="P3551" i="2" s="1"/>
  <c r="V3559" i="2"/>
  <c r="P3559" i="2" s="1"/>
  <c r="V3567" i="2"/>
  <c r="P3567" i="2" s="1"/>
  <c r="V3575" i="2"/>
  <c r="P3575" i="2" s="1"/>
  <c r="V3583" i="2"/>
  <c r="P3583" i="2" s="1"/>
  <c r="V3591" i="2"/>
  <c r="P3591" i="2" s="1"/>
  <c r="V3599" i="2"/>
  <c r="P3599" i="2" s="1"/>
  <c r="V3607" i="2"/>
  <c r="P3607" i="2" s="1"/>
  <c r="V3612" i="2"/>
  <c r="P3612" i="2" s="1"/>
  <c r="V3620" i="2"/>
  <c r="P3620" i="2" s="1"/>
  <c r="V3628" i="2"/>
  <c r="P3628" i="2" s="1"/>
  <c r="V3636" i="2"/>
  <c r="P3636" i="2" s="1"/>
  <c r="V3644" i="2"/>
  <c r="P3644" i="2" s="1"/>
  <c r="V3652" i="2"/>
  <c r="P3652" i="2" s="1"/>
  <c r="V3665" i="2"/>
  <c r="P3665" i="2" s="1"/>
  <c r="V3673" i="2"/>
  <c r="P3673" i="2" s="1"/>
  <c r="V3681" i="2"/>
  <c r="V3689" i="2"/>
  <c r="V3697" i="2"/>
  <c r="V3705" i="2"/>
  <c r="V3713" i="2"/>
  <c r="P3713" i="2" s="1"/>
  <c r="V3729" i="2"/>
  <c r="V3745" i="2"/>
  <c r="V3752" i="2"/>
  <c r="P3752" i="2" s="1"/>
  <c r="V3760" i="2"/>
  <c r="P3760" i="2" s="1"/>
  <c r="V3768" i="2"/>
  <c r="V3776" i="2"/>
  <c r="V1748" i="2"/>
  <c r="P1748" i="2" s="1"/>
  <c r="V2024" i="2"/>
  <c r="P2024" i="2" s="1"/>
  <c r="V2204" i="2"/>
  <c r="V2227" i="2"/>
  <c r="P2227" i="2" s="1"/>
  <c r="V2251" i="2"/>
  <c r="V2282" i="2"/>
  <c r="V2313" i="2"/>
  <c r="P2313" i="2" s="1"/>
  <c r="V2362" i="2"/>
  <c r="P2362" i="2" s="1"/>
  <c r="V2386" i="2"/>
  <c r="P2386" i="2" s="1"/>
  <c r="V2441" i="2"/>
  <c r="V2465" i="2"/>
  <c r="V2537" i="2"/>
  <c r="V2624" i="2"/>
  <c r="V2647" i="2"/>
  <c r="V2670" i="2"/>
  <c r="P2670" i="2" s="1"/>
  <c r="V2702" i="2"/>
  <c r="V2726" i="2"/>
  <c r="P2726" i="2" s="1"/>
  <c r="V2782" i="2"/>
  <c r="P2782" i="2" s="1"/>
  <c r="V2796" i="2"/>
  <c r="P2796" i="2" s="1"/>
  <c r="V2804" i="2"/>
  <c r="P2804" i="2" s="1"/>
  <c r="V2812" i="2"/>
  <c r="P2812" i="2" s="1"/>
  <c r="V2820" i="2"/>
  <c r="P2820" i="2" s="1"/>
  <c r="V2828" i="2"/>
  <c r="P2828" i="2" s="1"/>
  <c r="V2836" i="2"/>
  <c r="P2836" i="2" s="1"/>
  <c r="V2844" i="2"/>
  <c r="P2844" i="2" s="1"/>
  <c r="V2852" i="2"/>
  <c r="P2852" i="2" s="1"/>
  <c r="V2860" i="2"/>
  <c r="P2860" i="2" s="1"/>
  <c r="V2868" i="2"/>
  <c r="P2868" i="2" s="1"/>
  <c r="V2882" i="2"/>
  <c r="P2882" i="2" s="1"/>
  <c r="V2890" i="2"/>
  <c r="P2890" i="2" s="1"/>
  <c r="V2898" i="2"/>
  <c r="P2898" i="2" s="1"/>
  <c r="V2906" i="2"/>
  <c r="P2906" i="2" s="1"/>
  <c r="V2912" i="2"/>
  <c r="P2912" i="2" s="1"/>
  <c r="V2920" i="2"/>
  <c r="P2920" i="2" s="1"/>
  <c r="V2928" i="2"/>
  <c r="P2928" i="2" s="1"/>
  <c r="V2936" i="2"/>
  <c r="P2936" i="2" s="1"/>
  <c r="V2944" i="2"/>
  <c r="P2944" i="2" s="1"/>
  <c r="V2952" i="2"/>
  <c r="P2952" i="2" s="1"/>
  <c r="V2960" i="2"/>
  <c r="P2960" i="2" s="1"/>
  <c r="V2968" i="2"/>
  <c r="P2968" i="2" s="1"/>
  <c r="V2976" i="2"/>
  <c r="P2976" i="2" s="1"/>
  <c r="V2983" i="2"/>
  <c r="P2983" i="2" s="1"/>
  <c r="V2991" i="2"/>
  <c r="P2991" i="2" s="1"/>
  <c r="V2999" i="2"/>
  <c r="P2999" i="2" s="1"/>
  <c r="V3007" i="2"/>
  <c r="P3007" i="2" s="1"/>
  <c r="V3015" i="2"/>
  <c r="P3015" i="2" s="1"/>
  <c r="V3023" i="2"/>
  <c r="P3023" i="2" s="1"/>
  <c r="V3039" i="2"/>
  <c r="P3039" i="2" s="1"/>
  <c r="V3046" i="2"/>
  <c r="P3046" i="2" s="1"/>
  <c r="V3054" i="2"/>
  <c r="P3054" i="2" s="1"/>
  <c r="V3062" i="2"/>
  <c r="P3062" i="2" s="1"/>
  <c r="V3070" i="2"/>
  <c r="V3078" i="2"/>
  <c r="P3078" i="2" s="1"/>
  <c r="V3086" i="2"/>
  <c r="P3086" i="2" s="1"/>
  <c r="V3094" i="2"/>
  <c r="P3094" i="2" s="1"/>
  <c r="V3102" i="2"/>
  <c r="P3102" i="2" s="1"/>
  <c r="V3110" i="2"/>
  <c r="P3110" i="2" s="1"/>
  <c r="V3118" i="2"/>
  <c r="P3118" i="2" s="1"/>
  <c r="V3126" i="2"/>
  <c r="P3126" i="2" s="1"/>
  <c r="V3134" i="2"/>
  <c r="P3134" i="2" s="1"/>
  <c r="V3142" i="2"/>
  <c r="P3142" i="2" s="1"/>
  <c r="V3150" i="2"/>
  <c r="P3150" i="2" s="1"/>
  <c r="V3158" i="2"/>
  <c r="P3158" i="2" s="1"/>
  <c r="V3166" i="2"/>
  <c r="P3166" i="2" s="1"/>
  <c r="V3174" i="2"/>
  <c r="P3174" i="2" s="1"/>
  <c r="V3182" i="2"/>
  <c r="V3190" i="2"/>
  <c r="P3190" i="2" s="1"/>
  <c r="V3198" i="2"/>
  <c r="P3198" i="2" s="1"/>
  <c r="V3206" i="2"/>
  <c r="P3206" i="2" s="1"/>
  <c r="V3214" i="2"/>
  <c r="V3238" i="2"/>
  <c r="V3246" i="2"/>
  <c r="V3254" i="2"/>
  <c r="V3262" i="2"/>
  <c r="V3269" i="2"/>
  <c r="P3269" i="2" s="1"/>
  <c r="V3277" i="2"/>
  <c r="P3277" i="2" s="1"/>
  <c r="V3285" i="2"/>
  <c r="P3285" i="2" s="1"/>
  <c r="V3293" i="2"/>
  <c r="P3293" i="2" s="1"/>
  <c r="V3301" i="2"/>
  <c r="P3301" i="2" s="1"/>
  <c r="V3309" i="2"/>
  <c r="P3309" i="2" s="1"/>
  <c r="V3317" i="2"/>
  <c r="P3317" i="2" s="1"/>
  <c r="V3325" i="2"/>
  <c r="P3325" i="2" s="1"/>
  <c r="V3333" i="2"/>
  <c r="P3333" i="2" s="1"/>
  <c r="V3341" i="2"/>
  <c r="P3341" i="2" s="1"/>
  <c r="V3349" i="2"/>
  <c r="P3349" i="2" s="1"/>
  <c r="V3357" i="2"/>
  <c r="P3357" i="2" s="1"/>
  <c r="V3365" i="2"/>
  <c r="P3365" i="2" s="1"/>
  <c r="V3373" i="2"/>
  <c r="V3381" i="2"/>
  <c r="V3389" i="2"/>
  <c r="V3397" i="2"/>
  <c r="V3413" i="2"/>
  <c r="V3429" i="2"/>
  <c r="V3437" i="2"/>
  <c r="V3445" i="2"/>
  <c r="V3453" i="2"/>
  <c r="V3461" i="2"/>
  <c r="V3469" i="2"/>
  <c r="V3500" i="2"/>
  <c r="V3508" i="2"/>
  <c r="P3508" i="2" s="1"/>
  <c r="V3516" i="2"/>
  <c r="V3523" i="2"/>
  <c r="V3531" i="2"/>
  <c r="V3539" i="2"/>
  <c r="V3547" i="2"/>
  <c r="V3552" i="2"/>
  <c r="P3552" i="2" s="1"/>
  <c r="V3560" i="2"/>
  <c r="P3560" i="2" s="1"/>
  <c r="V3568" i="2"/>
  <c r="P3568" i="2" s="1"/>
  <c r="V3576" i="2"/>
  <c r="P3576" i="2" s="1"/>
  <c r="V3584" i="2"/>
  <c r="P3584" i="2" s="1"/>
  <c r="V3592" i="2"/>
  <c r="P3592" i="2" s="1"/>
  <c r="V3600" i="2"/>
  <c r="P3600" i="2" s="1"/>
  <c r="V3613" i="2"/>
  <c r="P3613" i="2" s="1"/>
  <c r="V3621" i="2"/>
  <c r="P3621" i="2" s="1"/>
  <c r="V3629" i="2"/>
  <c r="P3629" i="2" s="1"/>
  <c r="V3637" i="2"/>
  <c r="P3637" i="2" s="1"/>
  <c r="V3645" i="2"/>
  <c r="P3645" i="2" s="1"/>
  <c r="V3653" i="2"/>
  <c r="P3653" i="2" s="1"/>
  <c r="V3666" i="2"/>
  <c r="P3666" i="2" s="1"/>
  <c r="V3674" i="2"/>
  <c r="P3674" i="2" s="1"/>
  <c r="V3682" i="2"/>
  <c r="V3698" i="2"/>
  <c r="P3698" i="2" s="1"/>
  <c r="V3706" i="2"/>
  <c r="P3706" i="2" s="1"/>
  <c r="V3714" i="2"/>
  <c r="V3730" i="2"/>
  <c r="V3738" i="2"/>
  <c r="V3746" i="2"/>
  <c r="V3761" i="2"/>
  <c r="P3761" i="2" s="1"/>
  <c r="V3769" i="2"/>
  <c r="V3777" i="2"/>
  <c r="V1756" i="2"/>
  <c r="P1756" i="2" s="1"/>
  <c r="V2181" i="2"/>
  <c r="V2205" i="2"/>
  <c r="V2228" i="2"/>
  <c r="P2228" i="2" s="1"/>
  <c r="V2252" i="2"/>
  <c r="V2283" i="2"/>
  <c r="V2314" i="2"/>
  <c r="P2314" i="2" s="1"/>
  <c r="V2369" i="2"/>
  <c r="P2369" i="2" s="1"/>
  <c r="V2393" i="2"/>
  <c r="P2393" i="2" s="1"/>
  <c r="V2442" i="2"/>
  <c r="V2466" i="2"/>
  <c r="V2513" i="2"/>
  <c r="P2513" i="2" s="1"/>
  <c r="V2543" i="2"/>
  <c r="V2575" i="2"/>
  <c r="V2607" i="2"/>
  <c r="V2677" i="2"/>
  <c r="V2757" i="2"/>
  <c r="V2783" i="2"/>
  <c r="P2783" i="2" s="1"/>
  <c r="V2797" i="2"/>
  <c r="P2797" i="2" s="1"/>
  <c r="V2805" i="2"/>
  <c r="P2805" i="2" s="1"/>
  <c r="V2813" i="2"/>
  <c r="P2813" i="2" s="1"/>
  <c r="V2821" i="2"/>
  <c r="P2821" i="2" s="1"/>
  <c r="V2829" i="2"/>
  <c r="P2829" i="2" s="1"/>
  <c r="V2837" i="2"/>
  <c r="P2837" i="2" s="1"/>
  <c r="V2845" i="2"/>
  <c r="P2845" i="2" s="1"/>
  <c r="V2853" i="2"/>
  <c r="P2853" i="2" s="1"/>
  <c r="V2861" i="2"/>
  <c r="P2861" i="2" s="1"/>
  <c r="V2869" i="2"/>
  <c r="P2869" i="2" s="1"/>
  <c r="V2883" i="2"/>
  <c r="P2883" i="2" s="1"/>
  <c r="V2891" i="2"/>
  <c r="P2891" i="2" s="1"/>
  <c r="V2899" i="2"/>
  <c r="P2899" i="2" s="1"/>
  <c r="V2907" i="2"/>
  <c r="P2907" i="2" s="1"/>
  <c r="V2913" i="2"/>
  <c r="P2913" i="2" s="1"/>
  <c r="V2921" i="2"/>
  <c r="P2921" i="2" s="1"/>
  <c r="V2929" i="2"/>
  <c r="P2929" i="2" s="1"/>
  <c r="V2937" i="2"/>
  <c r="P2937" i="2" s="1"/>
  <c r="V2945" i="2"/>
  <c r="P2945" i="2" s="1"/>
  <c r="V2953" i="2"/>
  <c r="P2953" i="2" s="1"/>
  <c r="V2961" i="2"/>
  <c r="P2961" i="2" s="1"/>
  <c r="V2969" i="2"/>
  <c r="P2969" i="2" s="1"/>
  <c r="V2977" i="2"/>
  <c r="P2977" i="2" s="1"/>
  <c r="V2984" i="2"/>
  <c r="P2984" i="2" s="1"/>
  <c r="V2992" i="2"/>
  <c r="P2992" i="2" s="1"/>
  <c r="V3000" i="2"/>
  <c r="P3000" i="2" s="1"/>
  <c r="V3008" i="2"/>
  <c r="P3008" i="2" s="1"/>
  <c r="V3016" i="2"/>
  <c r="P3016" i="2" s="1"/>
  <c r="V3024" i="2"/>
  <c r="P3024" i="2" s="1"/>
  <c r="V3032" i="2"/>
  <c r="P3032" i="2" s="1"/>
  <c r="V3040" i="2"/>
  <c r="P3040" i="2" s="1"/>
  <c r="V3047" i="2"/>
  <c r="P3047" i="2" s="1"/>
  <c r="V3055" i="2"/>
  <c r="P3055" i="2" s="1"/>
  <c r="V3063" i="2"/>
  <c r="P3063" i="2" s="1"/>
  <c r="V3071" i="2"/>
  <c r="V3079" i="2"/>
  <c r="P3079" i="2" s="1"/>
  <c r="V3087" i="2"/>
  <c r="P3087" i="2" s="1"/>
  <c r="V3095" i="2"/>
  <c r="P3095" i="2" s="1"/>
  <c r="V3103" i="2"/>
  <c r="P3103" i="2" s="1"/>
  <c r="V3111" i="2"/>
  <c r="P3111" i="2" s="1"/>
  <c r="V3119" i="2"/>
  <c r="V3127" i="2"/>
  <c r="P3127" i="2" s="1"/>
  <c r="V3135" i="2"/>
  <c r="P3135" i="2" s="1"/>
  <c r="V3143" i="2"/>
  <c r="P3143" i="2" s="1"/>
  <c r="V3151" i="2"/>
  <c r="P3151" i="2" s="1"/>
  <c r="V3159" i="2"/>
  <c r="P3159" i="2" s="1"/>
  <c r="V3167" i="2"/>
  <c r="P3167" i="2" s="1"/>
  <c r="V3175" i="2"/>
  <c r="P3175" i="2" s="1"/>
  <c r="V3183" i="2"/>
  <c r="V3191" i="2"/>
  <c r="P3191" i="2" s="1"/>
  <c r="V3199" i="2"/>
  <c r="P3199" i="2" s="1"/>
  <c r="V3207" i="2"/>
  <c r="P3207" i="2" s="1"/>
  <c r="V3215" i="2"/>
  <c r="V3223" i="2"/>
  <c r="V3231" i="2"/>
  <c r="V3239" i="2"/>
  <c r="V3247" i="2"/>
  <c r="V3255" i="2"/>
  <c r="V3263" i="2"/>
  <c r="V3270" i="2"/>
  <c r="P3270" i="2" s="1"/>
  <c r="V3278" i="2"/>
  <c r="P3278" i="2" s="1"/>
  <c r="V3286" i="2"/>
  <c r="P3286" i="2" s="1"/>
  <c r="V3294" i="2"/>
  <c r="P3294" i="2" s="1"/>
  <c r="V3302" i="2"/>
  <c r="P3302" i="2" s="1"/>
  <c r="V3310" i="2"/>
  <c r="P3310" i="2" s="1"/>
  <c r="V3318" i="2"/>
  <c r="P3318" i="2" s="1"/>
  <c r="V3334" i="2"/>
  <c r="P3334" i="2" s="1"/>
  <c r="V3342" i="2"/>
  <c r="P3342" i="2" s="1"/>
  <c r="V3350" i="2"/>
  <c r="P3350" i="2" s="1"/>
  <c r="V3358" i="2"/>
  <c r="P3358" i="2" s="1"/>
  <c r="V3366" i="2"/>
  <c r="P3366" i="2" s="1"/>
  <c r="V3374" i="2"/>
  <c r="V3382" i="2"/>
  <c r="V3390" i="2"/>
  <c r="V3398" i="2"/>
  <c r="V3406" i="2"/>
  <c r="V3430" i="2"/>
  <c r="V3438" i="2"/>
  <c r="V3446" i="2"/>
  <c r="P3446" i="2" s="1"/>
  <c r="V3454" i="2"/>
  <c r="V3462" i="2"/>
  <c r="V3470" i="2"/>
  <c r="V3478" i="2"/>
  <c r="V3486" i="2"/>
  <c r="V3501" i="2"/>
  <c r="V3509" i="2"/>
  <c r="P3509" i="2" s="1"/>
  <c r="V3517" i="2"/>
  <c r="V3524" i="2"/>
  <c r="V3532" i="2"/>
  <c r="V3540" i="2"/>
  <c r="V3553" i="2"/>
  <c r="P3553" i="2" s="1"/>
  <c r="V3561" i="2"/>
  <c r="P3561" i="2" s="1"/>
  <c r="V3569" i="2"/>
  <c r="P3569" i="2" s="1"/>
  <c r="V3577" i="2"/>
  <c r="P3577" i="2" s="1"/>
  <c r="V3585" i="2"/>
  <c r="P3585" i="2" s="1"/>
  <c r="V3593" i="2"/>
  <c r="P3593" i="2" s="1"/>
  <c r="V3601" i="2"/>
  <c r="P3601" i="2" s="1"/>
  <c r="V3614" i="2"/>
  <c r="P3614" i="2" s="1"/>
  <c r="V3622" i="2"/>
  <c r="P3622" i="2" s="1"/>
  <c r="V3630" i="2"/>
  <c r="P3630" i="2" s="1"/>
  <c r="V3638" i="2"/>
  <c r="P3638" i="2" s="1"/>
  <c r="V3646" i="2"/>
  <c r="P3646" i="2" s="1"/>
  <c r="V3654" i="2"/>
  <c r="P3654" i="2" s="1"/>
  <c r="V3667" i="2"/>
  <c r="P3667" i="2" s="1"/>
  <c r="V3675" i="2"/>
  <c r="V3683" i="2"/>
  <c r="V3691" i="2"/>
  <c r="V3699" i="2"/>
  <c r="P3699" i="2" s="1"/>
  <c r="V3707" i="2"/>
  <c r="P3707" i="2" s="1"/>
  <c r="V3715" i="2"/>
  <c r="V3723" i="2"/>
  <c r="P3723" i="2" s="1"/>
  <c r="V3731" i="2"/>
  <c r="V3739" i="2"/>
  <c r="V3747" i="2"/>
  <c r="V3754" i="2"/>
  <c r="P3754" i="2" s="1"/>
  <c r="V3762" i="2"/>
  <c r="P3762" i="2" s="1"/>
  <c r="V3770" i="2"/>
  <c r="V3778" i="2"/>
  <c r="V1978" i="2"/>
  <c r="V2157" i="2"/>
  <c r="V2182" i="2"/>
  <c r="V2235" i="2"/>
  <c r="V2258" i="2"/>
  <c r="V2290" i="2"/>
  <c r="V2321" i="2"/>
  <c r="P2321" i="2" s="1"/>
  <c r="V2370" i="2"/>
  <c r="P2370" i="2" s="1"/>
  <c r="V2394" i="2"/>
  <c r="V2417" i="2"/>
  <c r="V2449" i="2"/>
  <c r="V2473" i="2"/>
  <c r="V2490" i="2"/>
  <c r="P2490" i="2" s="1"/>
  <c r="V2514" i="2"/>
  <c r="V2576" i="2"/>
  <c r="V2608" i="2"/>
  <c r="V2655" i="2"/>
  <c r="V2678" i="2"/>
  <c r="V2733" i="2"/>
  <c r="V2758" i="2"/>
  <c r="V2784" i="2"/>
  <c r="P2784" i="2" s="1"/>
  <c r="V2790" i="2"/>
  <c r="P2790" i="2" s="1"/>
  <c r="V2798" i="2"/>
  <c r="P2798" i="2" s="1"/>
  <c r="V2806" i="2"/>
  <c r="P2806" i="2" s="1"/>
  <c r="V2814" i="2"/>
  <c r="P2814" i="2" s="1"/>
  <c r="V2822" i="2"/>
  <c r="P2822" i="2" s="1"/>
  <c r="V2830" i="2"/>
  <c r="P2830" i="2" s="1"/>
  <c r="V2838" i="2"/>
  <c r="P2838" i="2" s="1"/>
  <c r="V2854" i="2"/>
  <c r="P2854" i="2" s="1"/>
  <c r="V2862" i="2"/>
  <c r="P2862" i="2" s="1"/>
  <c r="V2870" i="2"/>
  <c r="P2870" i="2" s="1"/>
  <c r="V2884" i="2"/>
  <c r="P2884" i="2" s="1"/>
  <c r="V2892" i="2"/>
  <c r="P2892" i="2" s="1"/>
  <c r="V2900" i="2"/>
  <c r="P2900" i="2" s="1"/>
  <c r="V2914" i="2"/>
  <c r="P2914" i="2" s="1"/>
  <c r="V2922" i="2"/>
  <c r="P2922" i="2" s="1"/>
  <c r="V2930" i="2"/>
  <c r="P2930" i="2" s="1"/>
  <c r="V2938" i="2"/>
  <c r="P2938" i="2" s="1"/>
  <c r="V2946" i="2"/>
  <c r="P2946" i="2" s="1"/>
  <c r="V2954" i="2"/>
  <c r="P2954" i="2" s="1"/>
  <c r="V2962" i="2"/>
  <c r="P2962" i="2" s="1"/>
  <c r="V2970" i="2"/>
  <c r="P2970" i="2" s="1"/>
  <c r="V2978" i="2"/>
  <c r="P2978" i="2" s="1"/>
  <c r="V2985" i="2"/>
  <c r="P2985" i="2" s="1"/>
  <c r="V2993" i="2"/>
  <c r="P2993" i="2" s="1"/>
  <c r="V3001" i="2"/>
  <c r="P3001" i="2" s="1"/>
  <c r="V3009" i="2"/>
  <c r="P3009" i="2" s="1"/>
  <c r="V3017" i="2"/>
  <c r="P3017" i="2" s="1"/>
  <c r="V3025" i="2"/>
  <c r="P3025" i="2" s="1"/>
  <c r="V3033" i="2"/>
  <c r="P3033" i="2" s="1"/>
  <c r="V3041" i="2"/>
  <c r="P3041" i="2" s="1"/>
  <c r="V3048" i="2"/>
  <c r="P3048" i="2" s="1"/>
  <c r="V3056" i="2"/>
  <c r="P3056" i="2" s="1"/>
  <c r="V3064" i="2"/>
  <c r="P3064" i="2" s="1"/>
  <c r="V3072" i="2"/>
  <c r="V3080" i="2"/>
  <c r="P3080" i="2" s="1"/>
  <c r="V3088" i="2"/>
  <c r="P3088" i="2" s="1"/>
  <c r="V3096" i="2"/>
  <c r="P3096" i="2" s="1"/>
  <c r="V3104" i="2"/>
  <c r="P3104" i="2" s="1"/>
  <c r="V3112" i="2"/>
  <c r="P3112" i="2" s="1"/>
  <c r="V3120" i="2"/>
  <c r="V3128" i="2"/>
  <c r="P3128" i="2" s="1"/>
  <c r="V3136" i="2"/>
  <c r="P3136" i="2" s="1"/>
  <c r="V3144" i="2"/>
  <c r="P3144" i="2" s="1"/>
  <c r="V3152" i="2"/>
  <c r="V3160" i="2"/>
  <c r="P3160" i="2" s="1"/>
  <c r="V3168" i="2"/>
  <c r="P3168" i="2" s="1"/>
  <c r="V1802" i="2"/>
  <c r="P1802" i="2" s="1"/>
  <c r="V2345" i="2"/>
  <c r="P2345" i="2" s="1"/>
  <c r="V2474" i="2"/>
  <c r="V2520" i="2"/>
  <c r="V2823" i="2"/>
  <c r="P2823" i="2" s="1"/>
  <c r="V2871" i="2"/>
  <c r="P2871" i="2" s="1"/>
  <c r="V2963" i="2"/>
  <c r="P2963" i="2" s="1"/>
  <c r="V3026" i="2"/>
  <c r="P3026" i="2" s="1"/>
  <c r="V3065" i="2"/>
  <c r="P3065" i="2" s="1"/>
  <c r="V3161" i="2"/>
  <c r="P3161" i="2" s="1"/>
  <c r="V3200" i="2"/>
  <c r="P3200" i="2" s="1"/>
  <c r="V3225" i="2"/>
  <c r="V3249" i="2"/>
  <c r="V3271" i="2"/>
  <c r="P3271" i="2" s="1"/>
  <c r="V3296" i="2"/>
  <c r="P3296" i="2" s="1"/>
  <c r="V3327" i="2"/>
  <c r="P3327" i="2" s="1"/>
  <c r="V3359" i="2"/>
  <c r="P3359" i="2" s="1"/>
  <c r="V3391" i="2"/>
  <c r="V3431" i="2"/>
  <c r="V3456" i="2"/>
  <c r="V3503" i="2"/>
  <c r="P3503" i="2" s="1"/>
  <c r="V3534" i="2"/>
  <c r="V3554" i="2"/>
  <c r="P3554" i="2" s="1"/>
  <c r="V3586" i="2"/>
  <c r="P3586" i="2" s="1"/>
  <c r="V3608" i="2"/>
  <c r="P3608" i="2" s="1"/>
  <c r="V3639" i="2"/>
  <c r="P3639" i="2" s="1"/>
  <c r="V3661" i="2"/>
  <c r="P3661" i="2" s="1"/>
  <c r="V3716" i="2"/>
  <c r="V3756" i="2"/>
  <c r="P3756" i="2" s="1"/>
  <c r="V3602" i="2"/>
  <c r="P3602" i="2" s="1"/>
  <c r="V1172" i="2"/>
  <c r="P1172" i="2" s="1"/>
  <c r="V2807" i="2"/>
  <c r="P2807" i="2" s="1"/>
  <c r="V3010" i="2"/>
  <c r="P3010" i="2" s="1"/>
  <c r="V3192" i="2"/>
  <c r="P3192" i="2" s="1"/>
  <c r="V3351" i="2"/>
  <c r="P3351" i="2" s="1"/>
  <c r="V3479" i="2"/>
  <c r="V3632" i="2"/>
  <c r="P3632" i="2" s="1"/>
  <c r="V3732" i="2"/>
  <c r="V2377" i="2"/>
  <c r="V2971" i="2"/>
  <c r="P2971" i="2" s="1"/>
  <c r="V3169" i="2"/>
  <c r="P3169" i="2" s="1"/>
  <c r="V3201" i="2"/>
  <c r="P3201" i="2" s="1"/>
  <c r="V3256" i="2"/>
  <c r="V3272" i="2"/>
  <c r="P3272" i="2" s="1"/>
  <c r="V3303" i="2"/>
  <c r="P3303" i="2" s="1"/>
  <c r="V3328" i="2"/>
  <c r="P3328" i="2" s="1"/>
  <c r="V3360" i="2"/>
  <c r="P3360" i="2" s="1"/>
  <c r="V3392" i="2"/>
  <c r="V3432" i="2"/>
  <c r="V3487" i="2"/>
  <c r="V3510" i="2"/>
  <c r="P3510" i="2" s="1"/>
  <c r="V3541" i="2"/>
  <c r="V3555" i="2"/>
  <c r="P3555" i="2" s="1"/>
  <c r="V3587" i="2"/>
  <c r="P3587" i="2" s="1"/>
  <c r="V3615" i="2"/>
  <c r="P3615" i="2" s="1"/>
  <c r="V3640" i="2"/>
  <c r="P3640" i="2" s="1"/>
  <c r="V3668" i="2"/>
  <c r="P3668" i="2" s="1"/>
  <c r="V3717" i="2"/>
  <c r="V3740" i="2"/>
  <c r="V3763" i="2"/>
  <c r="P3763" i="2" s="1"/>
  <c r="V2947" i="2"/>
  <c r="P2947" i="2" s="1"/>
  <c r="V3241" i="2"/>
  <c r="V3383" i="2"/>
  <c r="V3603" i="2"/>
  <c r="P3603" i="2" s="1"/>
  <c r="V3780" i="2"/>
  <c r="V2064" i="2"/>
  <c r="V2259" i="2"/>
  <c r="P2259" i="2" s="1"/>
  <c r="V2418" i="2"/>
  <c r="P2418" i="2" s="1"/>
  <c r="V2551" i="2"/>
  <c r="V2685" i="2"/>
  <c r="V2765" i="2"/>
  <c r="V2831" i="2"/>
  <c r="P2831" i="2" s="1"/>
  <c r="V2877" i="2"/>
  <c r="P2877" i="2" s="1"/>
  <c r="V2915" i="2"/>
  <c r="P2915" i="2" s="1"/>
  <c r="V2979" i="2"/>
  <c r="P2979" i="2" s="1"/>
  <c r="V3034" i="2"/>
  <c r="P3034" i="2" s="1"/>
  <c r="V3073" i="2"/>
  <c r="P3073" i="2" s="1"/>
  <c r="V3176" i="2"/>
  <c r="P3176" i="2" s="1"/>
  <c r="V3208" i="2"/>
  <c r="P3208" i="2" s="1"/>
  <c r="V3232" i="2"/>
  <c r="V3257" i="2"/>
  <c r="V3279" i="2"/>
  <c r="P3279" i="2" s="1"/>
  <c r="V3304" i="2"/>
  <c r="P3304" i="2" s="1"/>
  <c r="V3335" i="2"/>
  <c r="P3335" i="2" s="1"/>
  <c r="V3367" i="2"/>
  <c r="V3399" i="2"/>
  <c r="V3439" i="2"/>
  <c r="V3464" i="2"/>
  <c r="V3488" i="2"/>
  <c r="V3511" i="2"/>
  <c r="P3511" i="2" s="1"/>
  <c r="V3542" i="2"/>
  <c r="V3562" i="2"/>
  <c r="P3562" i="2" s="1"/>
  <c r="V3594" i="2"/>
  <c r="P3594" i="2" s="1"/>
  <c r="V3647" i="2"/>
  <c r="P3647" i="2" s="1"/>
  <c r="V3669" i="2"/>
  <c r="P3669" i="2" s="1"/>
  <c r="V3692" i="2"/>
  <c r="V3764" i="2"/>
  <c r="V3571" i="2"/>
  <c r="P3571" i="2" s="1"/>
  <c r="V2855" i="2"/>
  <c r="P2855" i="2" s="1"/>
  <c r="V3105" i="2"/>
  <c r="P3105" i="2" s="1"/>
  <c r="V3320" i="2"/>
  <c r="P3320" i="2" s="1"/>
  <c r="V3495" i="2"/>
  <c r="V3578" i="2"/>
  <c r="P3578" i="2" s="1"/>
  <c r="V3684" i="2"/>
  <c r="V2291" i="2"/>
  <c r="V2450" i="2"/>
  <c r="V2785" i="2"/>
  <c r="P2785" i="2" s="1"/>
  <c r="V2885" i="2"/>
  <c r="P2885" i="2" s="1"/>
  <c r="V2923" i="2"/>
  <c r="P2923" i="2" s="1"/>
  <c r="V2986" i="2"/>
  <c r="P2986" i="2" s="1"/>
  <c r="V3042" i="2"/>
  <c r="P3042" i="2" s="1"/>
  <c r="V3081" i="2"/>
  <c r="P3081" i="2" s="1"/>
  <c r="V3121" i="2"/>
  <c r="V3177" i="2"/>
  <c r="P3177" i="2" s="1"/>
  <c r="V3209" i="2"/>
  <c r="P3209" i="2" s="1"/>
  <c r="V3233" i="2"/>
  <c r="V3264" i="2"/>
  <c r="V3280" i="2"/>
  <c r="P3280" i="2" s="1"/>
  <c r="V3311" i="2"/>
  <c r="P3311" i="2" s="1"/>
  <c r="V3336" i="2"/>
  <c r="P3336" i="2" s="1"/>
  <c r="V3368" i="2"/>
  <c r="V3440" i="2"/>
  <c r="V3471" i="2"/>
  <c r="V3518" i="2"/>
  <c r="V3563" i="2"/>
  <c r="P3563" i="2" s="1"/>
  <c r="V3595" i="2"/>
  <c r="P3595" i="2" s="1"/>
  <c r="V3623" i="2"/>
  <c r="P3623" i="2" s="1"/>
  <c r="V3648" i="2"/>
  <c r="P3648" i="2" s="1"/>
  <c r="V3676" i="2"/>
  <c r="V3693" i="2"/>
  <c r="V3771" i="2"/>
  <c r="V1590" i="2"/>
  <c r="P1590" i="2" s="1"/>
  <c r="V2322" i="2"/>
  <c r="P2322" i="2" s="1"/>
  <c r="V2401" i="2"/>
  <c r="P2401" i="2" s="1"/>
  <c r="V2583" i="2"/>
  <c r="V2632" i="2"/>
  <c r="V2791" i="2"/>
  <c r="P2791" i="2" s="1"/>
  <c r="V2931" i="2"/>
  <c r="P2931" i="2" s="1"/>
  <c r="V2994" i="2"/>
  <c r="P2994" i="2" s="1"/>
  <c r="V3049" i="2"/>
  <c r="P3049" i="2" s="1"/>
  <c r="V3089" i="2"/>
  <c r="P3089" i="2" s="1"/>
  <c r="V3129" i="2"/>
  <c r="P3129" i="2" s="1"/>
  <c r="V3184" i="2"/>
  <c r="P3184" i="2" s="1"/>
  <c r="V3216" i="2"/>
  <c r="V3312" i="2"/>
  <c r="P3312" i="2" s="1"/>
  <c r="V3343" i="2"/>
  <c r="P3343" i="2" s="1"/>
  <c r="V3375" i="2"/>
  <c r="V3447" i="2"/>
  <c r="P3447" i="2" s="1"/>
  <c r="V3472" i="2"/>
  <c r="V3570" i="2"/>
  <c r="P3570" i="2" s="1"/>
  <c r="V3624" i="2"/>
  <c r="P3624" i="2" s="1"/>
  <c r="V3655" i="2"/>
  <c r="P3655" i="2" s="1"/>
  <c r="V3677" i="2"/>
  <c r="V3700" i="2"/>
  <c r="P3700" i="2" s="1"/>
  <c r="V3724" i="2"/>
  <c r="V3772" i="2"/>
  <c r="V2497" i="2"/>
  <c r="P2497" i="2" s="1"/>
  <c r="V2709" i="2"/>
  <c r="V2847" i="2"/>
  <c r="P2847" i="2" s="1"/>
  <c r="V2939" i="2"/>
  <c r="P2939" i="2" s="1"/>
  <c r="V3002" i="2"/>
  <c r="P3002" i="2" s="1"/>
  <c r="V3057" i="2"/>
  <c r="P3057" i="2" s="1"/>
  <c r="V3097" i="2"/>
  <c r="P3097" i="2" s="1"/>
  <c r="V3137" i="2"/>
  <c r="P3137" i="2" s="1"/>
  <c r="V3185" i="2"/>
  <c r="P3185" i="2" s="1"/>
  <c r="V3217" i="2"/>
  <c r="P3217" i="2" s="1"/>
  <c r="V3240" i="2"/>
  <c r="V3287" i="2"/>
  <c r="P3287" i="2" s="1"/>
  <c r="V3319" i="2"/>
  <c r="P3319" i="2" s="1"/>
  <c r="V3344" i="2"/>
  <c r="P3344" i="2" s="1"/>
  <c r="V3376" i="2"/>
  <c r="V3448" i="2"/>
  <c r="V3631" i="2"/>
  <c r="P3631" i="2" s="1"/>
  <c r="V3701" i="2"/>
  <c r="P3701" i="2" s="1"/>
  <c r="V3725" i="2"/>
  <c r="V3779" i="2"/>
  <c r="V2893" i="2"/>
  <c r="P2893" i="2" s="1"/>
  <c r="V3407" i="2"/>
  <c r="V2158" i="2"/>
  <c r="V2236" i="2"/>
  <c r="V2734" i="2"/>
  <c r="V2815" i="2"/>
  <c r="P2815" i="2" s="1"/>
  <c r="V2863" i="2"/>
  <c r="P2863" i="2" s="1"/>
  <c r="V2901" i="2"/>
  <c r="P2901" i="2" s="1"/>
  <c r="V2955" i="2"/>
  <c r="P2955" i="2" s="1"/>
  <c r="V3018" i="2"/>
  <c r="P3018" i="2" s="1"/>
  <c r="V3113" i="2"/>
  <c r="P3113" i="2" s="1"/>
  <c r="V3153" i="2"/>
  <c r="V3193" i="2"/>
  <c r="P3193" i="2" s="1"/>
  <c r="V3224" i="2"/>
  <c r="V3248" i="2"/>
  <c r="V3295" i="2"/>
  <c r="P3295" i="2" s="1"/>
  <c r="V3352" i="2"/>
  <c r="P3352" i="2" s="1"/>
  <c r="V3384" i="2"/>
  <c r="V3408" i="2"/>
  <c r="V3424" i="2"/>
  <c r="V3455" i="2"/>
  <c r="V3480" i="2"/>
  <c r="V3502" i="2"/>
  <c r="V3533" i="2"/>
  <c r="V3579" i="2"/>
  <c r="P3579" i="2" s="1"/>
  <c r="V3660" i="2"/>
  <c r="P3660" i="2" s="1"/>
  <c r="V3685" i="2"/>
  <c r="V3709" i="2"/>
  <c r="P3709" i="2" s="1"/>
  <c r="V3733" i="2"/>
  <c r="V3755" i="2"/>
  <c r="P3755" i="2" s="1"/>
  <c r="V3525" i="2"/>
  <c r="V2615" i="2"/>
  <c r="V3145" i="2"/>
  <c r="P3145" i="2" s="1"/>
  <c r="V3288" i="2"/>
  <c r="P3288" i="2" s="1"/>
  <c r="V3423" i="2"/>
  <c r="V3526" i="2"/>
  <c r="V3708" i="2"/>
  <c r="P3708" i="2" s="1"/>
  <c r="G17" i="37"/>
  <c r="I18" i="37"/>
  <c r="E20" i="37"/>
  <c r="G21" i="37"/>
  <c r="I22" i="37"/>
  <c r="E24" i="37"/>
  <c r="G25" i="37"/>
  <c r="I26" i="37"/>
  <c r="E27" i="37"/>
  <c r="G28" i="37"/>
  <c r="I29" i="37"/>
  <c r="G31" i="37"/>
  <c r="I32" i="37"/>
  <c r="E34" i="37"/>
  <c r="G35" i="37"/>
  <c r="I36" i="37"/>
  <c r="E38" i="37"/>
  <c r="G39" i="37"/>
  <c r="I40" i="37"/>
  <c r="E42" i="37"/>
  <c r="G43" i="37"/>
  <c r="I44" i="37"/>
  <c r="H17" i="37"/>
  <c r="D19" i="37"/>
  <c r="F20" i="37"/>
  <c r="H21" i="37"/>
  <c r="D23" i="37"/>
  <c r="F24" i="37"/>
  <c r="H25" i="37"/>
  <c r="F27" i="37"/>
  <c r="H28" i="37"/>
  <c r="D30" i="37"/>
  <c r="H31" i="37"/>
  <c r="D33" i="37"/>
  <c r="F34" i="37"/>
  <c r="H35" i="37"/>
  <c r="D37" i="37"/>
  <c r="F38" i="37"/>
  <c r="H39" i="37"/>
  <c r="D41" i="37"/>
  <c r="F42" i="37"/>
  <c r="H43" i="37"/>
  <c r="D45" i="37"/>
  <c r="I17" i="37"/>
  <c r="E19" i="37"/>
  <c r="D18" i="37"/>
  <c r="F19" i="37"/>
  <c r="H20" i="37"/>
  <c r="D22" i="37"/>
  <c r="F23" i="37"/>
  <c r="H24" i="37"/>
  <c r="D26" i="37"/>
  <c r="H27" i="37"/>
  <c r="D29" i="37"/>
  <c r="F30" i="37"/>
  <c r="D32" i="37"/>
  <c r="F33" i="37"/>
  <c r="H34" i="37"/>
  <c r="D36" i="37"/>
  <c r="F37" i="37"/>
  <c r="H38" i="37"/>
  <c r="D40" i="37"/>
  <c r="F41" i="37"/>
  <c r="H42" i="37"/>
  <c r="D44" i="37"/>
  <c r="F45" i="37"/>
  <c r="E18" i="37"/>
  <c r="G19" i="37"/>
  <c r="I20" i="37"/>
  <c r="E22" i="37"/>
  <c r="G23" i="37"/>
  <c r="I24" i="37"/>
  <c r="E26" i="37"/>
  <c r="I27" i="37"/>
  <c r="E29" i="37"/>
  <c r="G30" i="37"/>
  <c r="E32" i="37"/>
  <c r="G33" i="37"/>
  <c r="I34" i="37"/>
  <c r="E36" i="37"/>
  <c r="G37" i="37"/>
  <c r="I38" i="37"/>
  <c r="E40" i="37"/>
  <c r="G41" i="37"/>
  <c r="I42" i="37"/>
  <c r="E44" i="37"/>
  <c r="G45" i="37"/>
  <c r="I46" i="37"/>
  <c r="D17" i="37"/>
  <c r="F18" i="37"/>
  <c r="H19" i="37"/>
  <c r="D21" i="37"/>
  <c r="F22" i="37"/>
  <c r="H23" i="37"/>
  <c r="D25" i="37"/>
  <c r="F26" i="37"/>
  <c r="D28" i="37"/>
  <c r="F29" i="37"/>
  <c r="H30" i="37"/>
  <c r="D31" i="37"/>
  <c r="F32" i="37"/>
  <c r="H33" i="37"/>
  <c r="D35" i="37"/>
  <c r="F36" i="37"/>
  <c r="H37" i="37"/>
  <c r="D39" i="37"/>
  <c r="F40" i="37"/>
  <c r="H41" i="37"/>
  <c r="D43" i="37"/>
  <c r="E21" i="37"/>
  <c r="G24" i="37"/>
  <c r="D27" i="37"/>
  <c r="I30" i="37"/>
  <c r="E33" i="37"/>
  <c r="H36" i="37"/>
  <c r="G40" i="37"/>
  <c r="I43" i="37"/>
  <c r="E46" i="37"/>
  <c r="H47" i="37"/>
  <c r="B17" i="37"/>
  <c r="B25" i="37"/>
  <c r="B31" i="37"/>
  <c r="B39" i="37"/>
  <c r="B47" i="37"/>
  <c r="F44" i="37"/>
  <c r="B18" i="37"/>
  <c r="B40" i="37"/>
  <c r="G38" i="37"/>
  <c r="G16" i="37"/>
  <c r="B43" i="37"/>
  <c r="E23" i="37"/>
  <c r="I31" i="37"/>
  <c r="F35" i="37"/>
  <c r="E47" i="37"/>
  <c r="B22" i="37"/>
  <c r="I35" i="37"/>
  <c r="I45" i="37"/>
  <c r="B30" i="37"/>
  <c r="E17" i="37"/>
  <c r="F21" i="37"/>
  <c r="E25" i="37"/>
  <c r="G27" i="37"/>
  <c r="I33" i="37"/>
  <c r="E37" i="37"/>
  <c r="F46" i="37"/>
  <c r="I47" i="37"/>
  <c r="B32" i="37"/>
  <c r="E45" i="37"/>
  <c r="B21" i="37"/>
  <c r="E39" i="37"/>
  <c r="B44" i="37"/>
  <c r="G32" i="37"/>
  <c r="E43" i="37"/>
  <c r="B45" i="37"/>
  <c r="F17" i="37"/>
  <c r="I21" i="37"/>
  <c r="F25" i="37"/>
  <c r="E28" i="37"/>
  <c r="D34" i="37"/>
  <c r="I37" i="37"/>
  <c r="E41" i="37"/>
  <c r="G44" i="37"/>
  <c r="G46" i="37"/>
  <c r="I16" i="37"/>
  <c r="B19" i="37"/>
  <c r="B33" i="37"/>
  <c r="B41" i="37"/>
  <c r="B16" i="37"/>
  <c r="H22" i="37"/>
  <c r="G26" i="37"/>
  <c r="I28" i="37"/>
  <c r="F31" i="37"/>
  <c r="E35" i="37"/>
  <c r="D47" i="37"/>
  <c r="B28" i="37"/>
  <c r="H26" i="37"/>
  <c r="G42" i="37"/>
  <c r="B29" i="37"/>
  <c r="D20" i="37"/>
  <c r="E16" i="37"/>
  <c r="G18" i="37"/>
  <c r="G22" i="37"/>
  <c r="I25" i="37"/>
  <c r="F28" i="37"/>
  <c r="E31" i="37"/>
  <c r="G34" i="37"/>
  <c r="D38" i="37"/>
  <c r="I41" i="37"/>
  <c r="H44" i="37"/>
  <c r="H46" i="37"/>
  <c r="H16" i="37"/>
  <c r="B20" i="37"/>
  <c r="B27" i="37"/>
  <c r="B34" i="37"/>
  <c r="B42" i="37"/>
  <c r="H18" i="37"/>
  <c r="G29" i="37"/>
  <c r="B36" i="37"/>
  <c r="I23" i="37"/>
  <c r="F47" i="37"/>
  <c r="B37" i="37"/>
  <c r="G20" i="37"/>
  <c r="D24" i="37"/>
  <c r="E30" i="37"/>
  <c r="H32" i="37"/>
  <c r="G36" i="37"/>
  <c r="I39" i="37"/>
  <c r="F43" i="37"/>
  <c r="D46" i="37"/>
  <c r="G47" i="37"/>
  <c r="D16" i="37"/>
  <c r="B24" i="37"/>
  <c r="B38" i="37"/>
  <c r="B46" i="37"/>
  <c r="H40" i="37"/>
  <c r="B26" i="37"/>
  <c r="B48" i="37"/>
  <c r="D42" i="37"/>
  <c r="B35" i="37"/>
  <c r="I19" i="37"/>
  <c r="H45" i="37"/>
  <c r="F16" i="37"/>
  <c r="H29" i="37"/>
  <c r="F39" i="37"/>
  <c r="B23" i="37"/>
  <c r="O22" i="37"/>
  <c r="L22" i="37"/>
  <c r="N22" i="37"/>
  <c r="M22" i="37"/>
  <c r="K22" i="37"/>
  <c r="O47" i="37"/>
  <c r="M47" i="37"/>
  <c r="L20" i="37"/>
  <c r="K20" i="37"/>
  <c r="N21" i="37"/>
  <c r="M21" i="37"/>
  <c r="O33" i="37"/>
  <c r="K47" i="37"/>
  <c r="L32" i="37"/>
  <c r="O30" i="37"/>
  <c r="N47" i="37"/>
  <c r="K21" i="37"/>
  <c r="M31" i="37"/>
  <c r="N33" i="37"/>
  <c r="O21" i="37"/>
  <c r="N31" i="37"/>
  <c r="M20" i="37"/>
  <c r="M32" i="37"/>
  <c r="M30" i="37"/>
  <c r="L21" i="37"/>
  <c r="N20" i="37"/>
  <c r="N32" i="37"/>
  <c r="K30" i="37"/>
  <c r="O31" i="37"/>
  <c r="O32" i="37"/>
  <c r="M33" i="37"/>
  <c r="K32" i="37"/>
  <c r="O20" i="37"/>
  <c r="L47" i="37"/>
  <c r="L31" i="37"/>
  <c r="L30" i="37"/>
  <c r="N30" i="37"/>
  <c r="K31" i="37"/>
  <c r="K34" i="37"/>
  <c r="N18" i="37"/>
  <c r="P1633" i="2"/>
  <c r="P1760" i="2"/>
  <c r="P57" i="2"/>
  <c r="P143" i="2"/>
  <c r="P551" i="2"/>
  <c r="P1491" i="2"/>
  <c r="P1623" i="2"/>
  <c r="P11" i="2"/>
  <c r="P59" i="2"/>
  <c r="P79" i="2"/>
  <c r="P155" i="2"/>
  <c r="P203" i="2"/>
  <c r="P227" i="2"/>
  <c r="P291" i="2"/>
  <c r="P28" i="2"/>
  <c r="P44" i="2"/>
  <c r="P48" i="2"/>
  <c r="P104" i="2"/>
  <c r="P128" i="2"/>
  <c r="P180" i="2"/>
  <c r="P94" i="2"/>
  <c r="P129" i="2"/>
  <c r="P347" i="2"/>
  <c r="P403" i="2"/>
  <c r="P439" i="2"/>
  <c r="P443" i="2"/>
  <c r="P451" i="2"/>
  <c r="P471" i="2"/>
  <c r="P491" i="2"/>
  <c r="P527" i="2"/>
  <c r="P531" i="2"/>
  <c r="P535" i="2"/>
  <c r="P571" i="2"/>
  <c r="P595" i="2"/>
  <c r="P607" i="2"/>
  <c r="P611" i="2"/>
  <c r="P627" i="2"/>
  <c r="P125" i="2"/>
  <c r="P306" i="2"/>
  <c r="P49" i="2"/>
  <c r="P58" i="2"/>
  <c r="P130" i="2"/>
  <c r="P141" i="2"/>
  <c r="P329" i="2"/>
  <c r="P338" i="2"/>
  <c r="P366" i="2"/>
  <c r="P386" i="2"/>
  <c r="P430" i="2"/>
  <c r="P436" i="2"/>
  <c r="P440" i="2"/>
  <c r="P162" i="2"/>
  <c r="P185" i="2"/>
  <c r="P274" i="2"/>
  <c r="P343" i="2"/>
  <c r="P453" i="2"/>
  <c r="P489" i="2"/>
  <c r="P529" i="2"/>
  <c r="P533" i="2"/>
  <c r="P541" i="2"/>
  <c r="P557" i="2"/>
  <c r="P609" i="2"/>
  <c r="P33" i="2"/>
  <c r="P225" i="2"/>
  <c r="P446" i="2"/>
  <c r="P450" i="2"/>
  <c r="P502" i="2"/>
  <c r="P538" i="2"/>
  <c r="P528" i="2"/>
  <c r="P548" i="2"/>
  <c r="P552" i="2"/>
  <c r="P608" i="2"/>
  <c r="P18" i="2"/>
  <c r="P29" i="2"/>
  <c r="P524" i="2"/>
  <c r="P534" i="2"/>
  <c r="P658" i="2"/>
  <c r="P113" i="2"/>
  <c r="P442" i="2"/>
  <c r="P452" i="2"/>
  <c r="P558" i="2"/>
  <c r="P663" i="2"/>
  <c r="P718" i="2"/>
  <c r="P881" i="2"/>
  <c r="P218" i="2"/>
  <c r="P530" i="2"/>
  <c r="P590" i="2"/>
  <c r="P610" i="2"/>
  <c r="P416" i="2"/>
  <c r="P532" i="2"/>
  <c r="P602" i="2"/>
  <c r="P739" i="2"/>
  <c r="P802" i="2"/>
  <c r="P891" i="2"/>
  <c r="P454" i="2"/>
  <c r="P786" i="2"/>
  <c r="P82" i="2"/>
  <c r="P158" i="2"/>
  <c r="P805" i="2"/>
  <c r="P847" i="2"/>
  <c r="P956" i="2"/>
  <c r="P1029" i="2"/>
  <c r="P1100" i="2"/>
  <c r="P490" i="2"/>
  <c r="P626" i="2"/>
  <c r="P715" i="2"/>
  <c r="P953" i="2"/>
  <c r="P1034" i="2"/>
  <c r="P281" i="2"/>
  <c r="P1004" i="2"/>
  <c r="P1480" i="2"/>
  <c r="P1484" i="2"/>
  <c r="P1528" i="2"/>
  <c r="P1608" i="2"/>
  <c r="P1662" i="2"/>
  <c r="P1724" i="2"/>
  <c r="P438" i="2"/>
  <c r="P989" i="2"/>
  <c r="P1110" i="2"/>
  <c r="P2029" i="2"/>
  <c r="P946" i="2"/>
  <c r="P1352" i="2"/>
  <c r="P1405" i="2"/>
  <c r="P1477" i="2"/>
  <c r="P1481" i="2"/>
  <c r="P1529" i="2"/>
  <c r="P1581" i="2"/>
  <c r="P1605" i="2"/>
  <c r="P526" i="2"/>
  <c r="P2342" i="2"/>
  <c r="P2408" i="2"/>
  <c r="P1360" i="2"/>
  <c r="P1433" i="2"/>
  <c r="P1437" i="2"/>
  <c r="P1482" i="2"/>
  <c r="P1494" i="2"/>
  <c r="P1526" i="2"/>
  <c r="P1598" i="2"/>
  <c r="P1734" i="2"/>
  <c r="P1051" i="2"/>
  <c r="P2343" i="2"/>
  <c r="P1358" i="2"/>
  <c r="P2846" i="2"/>
  <c r="P2888" i="2"/>
  <c r="P2799" i="2"/>
  <c r="P2839" i="2"/>
  <c r="P2905" i="2"/>
  <c r="P1483" i="2"/>
  <c r="P1495" i="2"/>
  <c r="P2410" i="2"/>
  <c r="P2344" i="2"/>
  <c r="P3635" i="2"/>
  <c r="P2887" i="2"/>
  <c r="P3326" i="2"/>
  <c r="P3283" i="2"/>
  <c r="P3616" i="2"/>
  <c r="P3656" i="2"/>
  <c r="P3657" i="2"/>
  <c r="P3059" i="2"/>
  <c r="P3066" i="2"/>
  <c r="P2824" i="2"/>
  <c r="P3031" i="2"/>
  <c r="P2876" i="2"/>
  <c r="P3058" i="2"/>
  <c r="P1527" i="2"/>
  <c r="P3597" i="2"/>
  <c r="Y10" i="2"/>
  <c r="H48" i="37"/>
  <c r="G48" i="37"/>
  <c r="D48" i="37"/>
  <c r="F48" i="37"/>
  <c r="E48" i="37"/>
  <c r="I48" i="37"/>
  <c r="J37" i="18"/>
  <c r="N36" i="18"/>
  <c r="N37" i="18"/>
  <c r="I37"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M37" i="18"/>
  <c r="L37" i="18"/>
  <c r="K37" i="18"/>
  <c r="M36" i="18"/>
  <c r="L36" i="18"/>
  <c r="K36" i="18"/>
  <c r="J36" i="18"/>
  <c r="I36" i="18"/>
  <c r="P3216" i="2" l="1"/>
  <c r="P3215" i="2"/>
  <c r="P3214" i="2"/>
  <c r="P3189" i="2"/>
  <c r="P3188" i="2"/>
  <c r="P3187" i="2"/>
  <c r="P3183" i="2"/>
  <c r="P3182" i="2"/>
  <c r="P3181" i="2"/>
  <c r="P3154" i="2"/>
  <c r="P3153" i="2"/>
  <c r="P3152" i="2"/>
  <c r="P3148" i="2"/>
  <c r="P3147" i="2"/>
  <c r="P3146" i="2"/>
  <c r="P3121" i="2"/>
  <c r="P3120" i="2"/>
  <c r="P3119" i="2"/>
  <c r="P3072" i="2"/>
  <c r="P3071" i="2"/>
  <c r="P3070" i="2"/>
  <c r="P3069" i="2"/>
  <c r="P3068" i="2"/>
  <c r="P3067" i="2"/>
  <c r="P3052" i="2"/>
  <c r="P3051" i="2"/>
  <c r="P3050" i="2"/>
  <c r="J31" i="37"/>
  <c r="V31" i="37" s="1"/>
  <c r="J22" i="37"/>
  <c r="X31" i="37"/>
  <c r="R31" i="37"/>
  <c r="Z31" i="37"/>
  <c r="T31" i="37"/>
  <c r="X33" i="37"/>
  <c r="R33" i="37"/>
  <c r="Z21" i="37"/>
  <c r="T21" i="37"/>
  <c r="Z22" i="37"/>
  <c r="X47" i="37"/>
  <c r="R47" i="37"/>
  <c r="Z32" i="37"/>
  <c r="T32" i="37"/>
  <c r="AA30" i="37"/>
  <c r="U30" i="37"/>
  <c r="Q20" i="37"/>
  <c r="W20" i="37"/>
  <c r="X22" i="37"/>
  <c r="W30" i="37"/>
  <c r="Q30" i="37"/>
  <c r="T18" i="37"/>
  <c r="Z18" i="37"/>
  <c r="U20" i="37"/>
  <c r="AA20" i="37"/>
  <c r="T20" i="37"/>
  <c r="Z20" i="37"/>
  <c r="AA21" i="37"/>
  <c r="U21" i="37"/>
  <c r="R32" i="37"/>
  <c r="X32" i="37"/>
  <c r="R20" i="37"/>
  <c r="X20" i="37"/>
  <c r="AA22" i="37"/>
  <c r="Y20" i="37"/>
  <c r="S20" i="37"/>
  <c r="Q34" i="37"/>
  <c r="W34" i="37"/>
  <c r="Q32" i="37"/>
  <c r="W32" i="37"/>
  <c r="X21" i="37"/>
  <c r="R21" i="37"/>
  <c r="Z33" i="37"/>
  <c r="T33" i="37"/>
  <c r="Q47" i="37"/>
  <c r="W47" i="37"/>
  <c r="X30" i="37"/>
  <c r="R30" i="37"/>
  <c r="Q31" i="37"/>
  <c r="W31" i="37"/>
  <c r="Y33" i="37"/>
  <c r="S33" i="37"/>
  <c r="Y30" i="37"/>
  <c r="S30" i="37"/>
  <c r="Y31" i="37"/>
  <c r="S31" i="37"/>
  <c r="AA33" i="37"/>
  <c r="U33" i="37"/>
  <c r="Y47" i="37"/>
  <c r="S47" i="37"/>
  <c r="Y22" i="37"/>
  <c r="Z30" i="37"/>
  <c r="T30" i="37"/>
  <c r="AA32" i="37"/>
  <c r="U32" i="37"/>
  <c r="W21" i="37"/>
  <c r="Q21" i="37"/>
  <c r="U47" i="37"/>
  <c r="AA47" i="37"/>
  <c r="U31" i="37"/>
  <c r="AA31" i="37"/>
  <c r="S32" i="37"/>
  <c r="Y32" i="37"/>
  <c r="T47" i="37"/>
  <c r="Z47" i="37"/>
  <c r="Y21" i="37"/>
  <c r="S21" i="37"/>
  <c r="W22" i="37"/>
  <c r="J21" i="37"/>
  <c r="J47" i="37"/>
  <c r="J30" i="37"/>
  <c r="J32" i="37"/>
  <c r="J20" i="37"/>
  <c r="P3739" i="2"/>
  <c r="P3535" i="2"/>
  <c r="P3531" i="2"/>
  <c r="P3506" i="2"/>
  <c r="P3462" i="2"/>
  <c r="P3028" i="2"/>
  <c r="P2689" i="2"/>
  <c r="P2519" i="2"/>
  <c r="P2276" i="2"/>
  <c r="P2182" i="2"/>
  <c r="P2006" i="2"/>
  <c r="P1978" i="2"/>
  <c r="P1904" i="2"/>
  <c r="P1899" i="2"/>
  <c r="Y2142" i="2"/>
  <c r="P2142" i="2"/>
  <c r="Y2494" i="2"/>
  <c r="P2494" i="2"/>
  <c r="Y1909" i="2"/>
  <c r="U1909" i="2" s="1"/>
  <c r="P1909" i="2"/>
  <c r="Y2193" i="2"/>
  <c r="S2193" i="2" s="1"/>
  <c r="P2193" i="2"/>
  <c r="Y2596" i="2"/>
  <c r="P2596" i="2"/>
  <c r="Y2706" i="2"/>
  <c r="P2706" i="2"/>
  <c r="W2134" i="2"/>
  <c r="Q2134" i="2" s="1"/>
  <c r="P2134" i="2"/>
  <c r="X1786" i="2"/>
  <c r="T1786" i="2" s="1"/>
  <c r="N34" i="37" s="1"/>
  <c r="P1786" i="2"/>
  <c r="Y1959" i="2"/>
  <c r="S1959" i="2" s="1"/>
  <c r="P1959" i="2"/>
  <c r="Y2136" i="2"/>
  <c r="S2136" i="2" s="1"/>
  <c r="P2136" i="2"/>
  <c r="P2573" i="2"/>
  <c r="Y2681" i="2"/>
  <c r="S2681" i="2" s="1"/>
  <c r="P2681" i="2"/>
  <c r="P2234" i="2"/>
  <c r="X1781" i="2"/>
  <c r="R1781" i="2" s="1"/>
  <c r="P1781" i="2"/>
  <c r="P2514" i="2"/>
  <c r="Y2141" i="2"/>
  <c r="S2141" i="2" s="1"/>
  <c r="P2141" i="2"/>
  <c r="Y1752" i="2"/>
  <c r="S1752" i="2" s="1"/>
  <c r="P1752" i="2"/>
  <c r="Y2682" i="2"/>
  <c r="P2682" i="2"/>
  <c r="Y2493" i="2"/>
  <c r="S2493" i="2" s="1"/>
  <c r="P2493" i="2"/>
  <c r="W2132" i="2"/>
  <c r="Q2132" i="2" s="1"/>
  <c r="P2132" i="2"/>
  <c r="Y2217" i="2"/>
  <c r="P2217" i="2"/>
  <c r="Y2138" i="2"/>
  <c r="P2138" i="2"/>
  <c r="Y1788" i="2"/>
  <c r="P1788" i="2"/>
  <c r="W2671" i="2"/>
  <c r="Q2671" i="2" s="1"/>
  <c r="P2671" i="2"/>
  <c r="W2150" i="2"/>
  <c r="Q2150" i="2" s="1"/>
  <c r="P2150" i="2"/>
  <c r="P2116" i="2"/>
  <c r="X1871" i="2"/>
  <c r="R1871" i="2" s="1"/>
  <c r="P1871" i="2"/>
  <c r="Y1956" i="2"/>
  <c r="S1956" i="2" s="1"/>
  <c r="P1956" i="2"/>
  <c r="Y2492" i="2"/>
  <c r="P2492" i="2"/>
  <c r="Y2137" i="2"/>
  <c r="P2137" i="2"/>
  <c r="W2677" i="2"/>
  <c r="Q2677" i="2" s="1"/>
  <c r="P2677" i="2"/>
  <c r="Y2235" i="2"/>
  <c r="P2235" i="2"/>
  <c r="Y1889" i="2"/>
  <c r="S1889" i="2" s="1"/>
  <c r="P1889" i="2"/>
  <c r="X2488" i="2"/>
  <c r="P2488" i="2"/>
  <c r="X1862" i="2"/>
  <c r="P1862" i="2"/>
  <c r="Y2140" i="2"/>
  <c r="S2140" i="2" s="1"/>
  <c r="P2140" i="2"/>
  <c r="W2222" i="2"/>
  <c r="Q2222" i="2" s="1"/>
  <c r="P2222" i="2"/>
  <c r="Y2683" i="2"/>
  <c r="P2683" i="2"/>
  <c r="X1849" i="2"/>
  <c r="P1849" i="2"/>
  <c r="X2135" i="2"/>
  <c r="P2135" i="2"/>
  <c r="Y1780" i="2"/>
  <c r="P1780" i="2"/>
  <c r="X1872" i="2"/>
  <c r="R1872" i="2" s="1"/>
  <c r="P1872" i="2"/>
  <c r="X1813" i="2"/>
  <c r="P1813" i="2"/>
  <c r="Y2191" i="2"/>
  <c r="P2191" i="2"/>
  <c r="X1863" i="2"/>
  <c r="R1863" i="2" s="1"/>
  <c r="P1863" i="2"/>
  <c r="Y2678" i="2"/>
  <c r="S2678" i="2" s="1"/>
  <c r="P2678" i="2"/>
  <c r="X1820" i="2"/>
  <c r="P1820" i="2"/>
  <c r="X2585" i="2"/>
  <c r="R2585" i="2" s="1"/>
  <c r="P2585" i="2"/>
  <c r="Y2675" i="2"/>
  <c r="P2675" i="2"/>
  <c r="Y1764" i="2"/>
  <c r="P1764" i="2"/>
  <c r="W2589" i="2"/>
  <c r="Q2589" i="2" s="1"/>
  <c r="P2589" i="2"/>
  <c r="Y2225" i="2"/>
  <c r="P2225" i="2"/>
  <c r="X1958" i="2"/>
  <c r="P1958" i="2"/>
  <c r="P3454" i="2"/>
  <c r="P2576" i="2"/>
  <c r="P3404" i="2"/>
  <c r="P2766" i="2"/>
  <c r="P2461" i="2"/>
  <c r="Y2114" i="2"/>
  <c r="P2114" i="2"/>
  <c r="P3534" i="2"/>
  <c r="P3491" i="2"/>
  <c r="P3457" i="2"/>
  <c r="P3425" i="2"/>
  <c r="P2556" i="2"/>
  <c r="P3486" i="2"/>
  <c r="P2758" i="2"/>
  <c r="P2466" i="2"/>
  <c r="P2008" i="2"/>
  <c r="P3547" i="2"/>
  <c r="P3502" i="2"/>
  <c r="P3468" i="2"/>
  <c r="P3428" i="2"/>
  <c r="P2501" i="2"/>
  <c r="P2189" i="2"/>
  <c r="P3412" i="2"/>
  <c r="P3397" i="2"/>
  <c r="P1977" i="2"/>
  <c r="P3438" i="2"/>
  <c r="P3389" i="2"/>
  <c r="P3520" i="2"/>
  <c r="P3471" i="2"/>
  <c r="P3435" i="2"/>
  <c r="P3383" i="2"/>
  <c r="P2647" i="2"/>
  <c r="W2377" i="2"/>
  <c r="Q2377" i="2" s="1"/>
  <c r="P2377" i="2"/>
  <c r="Y2054" i="2"/>
  <c r="S2054" i="2" s="1"/>
  <c r="P2054" i="2"/>
  <c r="P3250" i="2"/>
  <c r="P2616" i="2"/>
  <c r="P1981" i="2"/>
  <c r="P3245" i="2"/>
  <c r="P2773" i="2"/>
  <c r="P2741" i="2"/>
  <c r="P2693" i="2"/>
  <c r="P2646" i="2"/>
  <c r="P2615" i="2"/>
  <c r="P2575" i="2"/>
  <c r="P2543" i="2"/>
  <c r="P2465" i="2"/>
  <c r="P2301" i="2"/>
  <c r="P2203" i="2"/>
  <c r="P2168" i="2"/>
  <c r="P2121" i="2"/>
  <c r="P1988" i="2"/>
  <c r="P1936" i="2"/>
  <c r="P3256" i="2"/>
  <c r="P3224" i="2"/>
  <c r="P2752" i="2"/>
  <c r="P2700" i="2"/>
  <c r="P2657" i="2"/>
  <c r="P2626" i="2"/>
  <c r="P2586" i="2"/>
  <c r="P2554" i="2"/>
  <c r="P2509" i="2"/>
  <c r="P2284" i="2"/>
  <c r="P2241" i="2"/>
  <c r="P2198" i="2"/>
  <c r="P2163" i="2"/>
  <c r="P1979" i="2"/>
  <c r="P1916" i="2"/>
  <c r="P1881" i="2"/>
  <c r="P3418" i="2"/>
  <c r="J29" i="37" s="1"/>
  <c r="P3386" i="2"/>
  <c r="P3251" i="2"/>
  <c r="P3219" i="2"/>
  <c r="P2751" i="2"/>
  <c r="P2703" i="2"/>
  <c r="P2660" i="2"/>
  <c r="P2629" i="2"/>
  <c r="P2581" i="2"/>
  <c r="P2545" i="2"/>
  <c r="P2473" i="2"/>
  <c r="P2255" i="2"/>
  <c r="P2220" i="2"/>
  <c r="P2186" i="2"/>
  <c r="P2147" i="2"/>
  <c r="X2104" i="2"/>
  <c r="P2104" i="2"/>
  <c r="P1993" i="2"/>
  <c r="P1944" i="2"/>
  <c r="P1854" i="2"/>
  <c r="Y2429" i="2"/>
  <c r="S2429" i="2" s="1"/>
  <c r="P2429" i="2"/>
  <c r="P1861" i="2"/>
  <c r="P1817" i="2"/>
  <c r="P1915" i="2"/>
  <c r="P2508" i="2"/>
  <c r="P2464" i="2"/>
  <c r="Y2432" i="2"/>
  <c r="S2432" i="2" s="1"/>
  <c r="P2432" i="2"/>
  <c r="P1883" i="2"/>
  <c r="P1840" i="2"/>
  <c r="P1934" i="2"/>
  <c r="P1902" i="2"/>
  <c r="P2507" i="2"/>
  <c r="P2471" i="2"/>
  <c r="P1859" i="2"/>
  <c r="P1827" i="2"/>
  <c r="P1945" i="2"/>
  <c r="P1905" i="2"/>
  <c r="P3693" i="2"/>
  <c r="P3681" i="2"/>
  <c r="P3744" i="2"/>
  <c r="P3728" i="2"/>
  <c r="P3695" i="2"/>
  <c r="P3737" i="2"/>
  <c r="P3719" i="2"/>
  <c r="P3716" i="2"/>
  <c r="P3779" i="2"/>
  <c r="P2532" i="2"/>
  <c r="P3469" i="2"/>
  <c r="P2274" i="2"/>
  <c r="P2612" i="2"/>
  <c r="P1948" i="2"/>
  <c r="P2515" i="2"/>
  <c r="P3487" i="2"/>
  <c r="P2146" i="2"/>
  <c r="P3405" i="2"/>
  <c r="P2742" i="2"/>
  <c r="P3257" i="2"/>
  <c r="P2627" i="2"/>
  <c r="P2214" i="2"/>
  <c r="P1960" i="2"/>
  <c r="P3236" i="2"/>
  <c r="P2530" i="2"/>
  <c r="P2175" i="2"/>
  <c r="P2731" i="2"/>
  <c r="P2197" i="2"/>
  <c r="P1970" i="2"/>
  <c r="Y2405" i="2"/>
  <c r="S2405" i="2" s="1"/>
  <c r="P2405" i="2"/>
  <c r="P1880" i="2"/>
  <c r="X2400" i="2"/>
  <c r="P2400" i="2"/>
  <c r="P1808" i="2"/>
  <c r="W2411" i="2"/>
  <c r="Q2411" i="2" s="1"/>
  <c r="P2411" i="2"/>
  <c r="P1839" i="2"/>
  <c r="P3745" i="2"/>
  <c r="P3542" i="2"/>
  <c r="P2278" i="2"/>
  <c r="X2065" i="2"/>
  <c r="R2065" i="2" s="1"/>
  <c r="P2065" i="2"/>
  <c r="P3443" i="2"/>
  <c r="P2701" i="2"/>
  <c r="P2712" i="2"/>
  <c r="P2442" i="2"/>
  <c r="P2124" i="2"/>
  <c r="P3394" i="2"/>
  <c r="X2112" i="2"/>
  <c r="R2112" i="2" s="1"/>
  <c r="P2112" i="2"/>
  <c r="P1920" i="2"/>
  <c r="P1876" i="2"/>
  <c r="P1848" i="2"/>
  <c r="P1910" i="2"/>
  <c r="P2447" i="2"/>
  <c r="P1835" i="2"/>
  <c r="P3400" i="2"/>
  <c r="Y2103" i="2"/>
  <c r="S2103" i="2" s="1"/>
  <c r="P2103" i="2"/>
  <c r="P2734" i="2"/>
  <c r="P3530" i="2"/>
  <c r="P3485" i="2"/>
  <c r="P3453" i="2"/>
  <c r="P3421" i="2"/>
  <c r="Y2385" i="2"/>
  <c r="S2385" i="2" s="1"/>
  <c r="P2385" i="2"/>
  <c r="P1985" i="2"/>
  <c r="P3466" i="2"/>
  <c r="P2710" i="2"/>
  <c r="P2445" i="2"/>
  <c r="P1996" i="2"/>
  <c r="P3496" i="2"/>
  <c r="P2196" i="2"/>
  <c r="P3545" i="2"/>
  <c r="P3498" i="2"/>
  <c r="P3464" i="2"/>
  <c r="P3424" i="2"/>
  <c r="P2770" i="2"/>
  <c r="Y2389" i="2"/>
  <c r="S2389" i="2" s="1"/>
  <c r="P2389" i="2"/>
  <c r="P2177" i="2"/>
  <c r="P2754" i="2"/>
  <c r="P3388" i="2"/>
  <c r="Y2394" i="2"/>
  <c r="S2394" i="2" s="1"/>
  <c r="P2394" i="2"/>
  <c r="P1908" i="2"/>
  <c r="P3409" i="2"/>
  <c r="P2126" i="2"/>
  <c r="P3517" i="2"/>
  <c r="P3467" i="2"/>
  <c r="P3431" i="2"/>
  <c r="P2604" i="2"/>
  <c r="X2372" i="2"/>
  <c r="P2372" i="2"/>
  <c r="P3234" i="2"/>
  <c r="P3218" i="2"/>
  <c r="P2552" i="2"/>
  <c r="P2282" i="2"/>
  <c r="P3376" i="2"/>
  <c r="P3241" i="2"/>
  <c r="P2769" i="2"/>
  <c r="P2737" i="2"/>
  <c r="P2685" i="2"/>
  <c r="P2642" i="2"/>
  <c r="P2611" i="2"/>
  <c r="P2571" i="2"/>
  <c r="P2539" i="2"/>
  <c r="P2454" i="2"/>
  <c r="P2293" i="2"/>
  <c r="P2250" i="2"/>
  <c r="P2199" i="2"/>
  <c r="P2164" i="2"/>
  <c r="P2117" i="2"/>
  <c r="P2022" i="2"/>
  <c r="P1984" i="2"/>
  <c r="P1924" i="2"/>
  <c r="Y1784" i="2"/>
  <c r="U1784" i="2" s="1"/>
  <c r="O34" i="37" s="1"/>
  <c r="P1784" i="2"/>
  <c r="P3252" i="2"/>
  <c r="P3220" i="2"/>
  <c r="P2748" i="2"/>
  <c r="P2696" i="2"/>
  <c r="P2653" i="2"/>
  <c r="P2618" i="2"/>
  <c r="P2582" i="2"/>
  <c r="P2550" i="2"/>
  <c r="P2485" i="2"/>
  <c r="P2280" i="2"/>
  <c r="P2237" i="2"/>
  <c r="P2159" i="2"/>
  <c r="Y2109" i="2"/>
  <c r="S2109" i="2" s="1"/>
  <c r="P2109" i="2"/>
  <c r="P2014" i="2"/>
  <c r="P1971" i="2"/>
  <c r="X2391" i="2"/>
  <c r="R2391" i="2" s="1"/>
  <c r="P2391" i="2"/>
  <c r="P1850" i="2"/>
  <c r="P3414" i="2"/>
  <c r="P3382" i="2"/>
  <c r="P3247" i="2"/>
  <c r="P2779" i="2"/>
  <c r="P2747" i="2"/>
  <c r="P2699" i="2"/>
  <c r="P2656" i="2"/>
  <c r="P2625" i="2"/>
  <c r="P2577" i="2"/>
  <c r="P2541" i="2"/>
  <c r="P2462" i="2"/>
  <c r="P2299" i="2"/>
  <c r="P2252" i="2"/>
  <c r="P2178" i="2"/>
  <c r="P2143" i="2"/>
  <c r="W2095" i="2"/>
  <c r="Q2095" i="2" s="1"/>
  <c r="P2095" i="2"/>
  <c r="P1989" i="2"/>
  <c r="P1939" i="2"/>
  <c r="Y2414" i="2"/>
  <c r="S2414" i="2" s="1"/>
  <c r="P2414" i="2"/>
  <c r="P1810" i="2"/>
  <c r="Y2421" i="2"/>
  <c r="U2421" i="2" s="1"/>
  <c r="O18" i="37" s="1"/>
  <c r="P2421" i="2"/>
  <c r="P1896" i="2"/>
  <c r="P1857" i="2"/>
  <c r="P1809" i="2"/>
  <c r="P1911" i="2"/>
  <c r="P2504" i="2"/>
  <c r="P2460" i="2"/>
  <c r="P1879" i="2"/>
  <c r="P1836" i="2"/>
  <c r="P1930" i="2"/>
  <c r="P2503" i="2"/>
  <c r="P2467" i="2"/>
  <c r="X2395" i="2"/>
  <c r="R2395" i="2" s="1"/>
  <c r="P2395" i="2"/>
  <c r="P1894" i="2"/>
  <c r="P1855" i="2"/>
  <c r="P1823" i="2"/>
  <c r="X1785" i="2"/>
  <c r="R1785" i="2" s="1"/>
  <c r="P1785" i="2"/>
  <c r="P1941" i="2"/>
  <c r="P1901" i="2"/>
  <c r="P3691" i="2"/>
  <c r="P3742" i="2"/>
  <c r="P3724" i="2"/>
  <c r="P3722" i="2"/>
  <c r="P3776" i="2"/>
  <c r="P3735" i="2"/>
  <c r="P3717" i="2"/>
  <c r="P3714" i="2"/>
  <c r="P3777" i="2"/>
  <c r="P3515" i="2"/>
  <c r="P2663" i="2"/>
  <c r="P2118" i="2"/>
  <c r="P3393" i="2"/>
  <c r="P3458" i="2"/>
  <c r="P3258" i="2"/>
  <c r="P3532" i="2"/>
  <c r="P2762" i="2"/>
  <c r="P2705" i="2"/>
  <c r="P2555" i="2"/>
  <c r="X2097" i="2"/>
  <c r="P2097" i="2"/>
  <c r="P2668" i="2"/>
  <c r="P2453" i="2"/>
  <c r="P2128" i="2"/>
  <c r="P3398" i="2"/>
  <c r="P2679" i="2"/>
  <c r="X2402" i="2"/>
  <c r="R2402" i="2" s="1"/>
  <c r="P2402" i="2"/>
  <c r="P2005" i="2"/>
  <c r="P1833" i="2"/>
  <c r="P1927" i="2"/>
  <c r="P2523" i="2"/>
  <c r="X1799" i="2"/>
  <c r="R1799" i="2" s="1"/>
  <c r="P1799" i="2"/>
  <c r="P1925" i="2"/>
  <c r="P3527" i="2"/>
  <c r="P2526" i="2"/>
  <c r="P3465" i="2"/>
  <c r="P3384" i="2"/>
  <c r="P3426" i="2"/>
  <c r="P2560" i="2"/>
  <c r="P3381" i="2"/>
  <c r="P3479" i="2"/>
  <c r="P2122" i="2"/>
  <c r="P3396" i="2"/>
  <c r="P2659" i="2"/>
  <c r="P2623" i="2"/>
  <c r="P2273" i="2"/>
  <c r="P2145" i="2"/>
  <c r="P1952" i="2"/>
  <c r="P3264" i="2"/>
  <c r="P2634" i="2"/>
  <c r="P2292" i="2"/>
  <c r="Y2082" i="2"/>
  <c r="P2082" i="2"/>
  <c r="P2711" i="2"/>
  <c r="P2502" i="2"/>
  <c r="P2158" i="2"/>
  <c r="P1825" i="2"/>
  <c r="P1923" i="2"/>
  <c r="P2472" i="2"/>
  <c r="P1895" i="2"/>
  <c r="P1942" i="2"/>
  <c r="P2479" i="2"/>
  <c r="P3677" i="2"/>
  <c r="P3230" i="2"/>
  <c r="P2651" i="2"/>
  <c r="X2052" i="2"/>
  <c r="P2052" i="2"/>
  <c r="P3526" i="2"/>
  <c r="P3481" i="2"/>
  <c r="P3449" i="2"/>
  <c r="P3417" i="2"/>
  <c r="X2380" i="2"/>
  <c r="R2380" i="2" s="1"/>
  <c r="P2380" i="2"/>
  <c r="P1953" i="2"/>
  <c r="P3434" i="2"/>
  <c r="P2698" i="2"/>
  <c r="P2254" i="2"/>
  <c r="P3474" i="2"/>
  <c r="P1992" i="2"/>
  <c r="P3541" i="2"/>
  <c r="P3494" i="2"/>
  <c r="P3460" i="2"/>
  <c r="P3420" i="2"/>
  <c r="P2738" i="2"/>
  <c r="Y2384" i="2"/>
  <c r="P2384" i="2"/>
  <c r="X2094" i="2"/>
  <c r="R2094" i="2" s="1"/>
  <c r="P2094" i="2"/>
  <c r="P2592" i="2"/>
  <c r="P3379" i="2"/>
  <c r="P2750" i="2"/>
  <c r="P2290" i="2"/>
  <c r="P1842" i="2"/>
  <c r="P3544" i="2"/>
  <c r="P3501" i="2"/>
  <c r="P3463" i="2"/>
  <c r="P3427" i="2"/>
  <c r="P2584" i="2"/>
  <c r="P2020" i="2"/>
  <c r="P2511" i="2"/>
  <c r="P2270" i="2"/>
  <c r="P3372" i="2"/>
  <c r="P3237" i="2"/>
  <c r="P2765" i="2"/>
  <c r="P2733" i="2"/>
  <c r="P2669" i="2"/>
  <c r="P2638" i="2"/>
  <c r="P2607" i="2"/>
  <c r="P2567" i="2"/>
  <c r="P2536" i="2"/>
  <c r="P2449" i="2"/>
  <c r="P2289" i="2"/>
  <c r="P2246" i="2"/>
  <c r="P2195" i="2"/>
  <c r="P2160" i="2"/>
  <c r="Y2113" i="2"/>
  <c r="S2113" i="2" s="1"/>
  <c r="P2113" i="2"/>
  <c r="P2019" i="2"/>
  <c r="P1980" i="2"/>
  <c r="P1912" i="2"/>
  <c r="Y1772" i="2"/>
  <c r="S1772" i="2" s="1"/>
  <c r="P1772" i="2"/>
  <c r="P3248" i="2"/>
  <c r="P2776" i="2"/>
  <c r="P2744" i="2"/>
  <c r="P2692" i="2"/>
  <c r="P2649" i="2"/>
  <c r="P2614" i="2"/>
  <c r="P2578" i="2"/>
  <c r="P2546" i="2"/>
  <c r="P2474" i="2"/>
  <c r="P2272" i="2"/>
  <c r="P2233" i="2"/>
  <c r="P2187" i="2"/>
  <c r="P2156" i="2"/>
  <c r="P2002" i="2"/>
  <c r="P1967" i="2"/>
  <c r="P2534" i="2"/>
  <c r="Y2387" i="2"/>
  <c r="S2387" i="2" s="1"/>
  <c r="P2387" i="2"/>
  <c r="X2064" i="2"/>
  <c r="P2064" i="2"/>
  <c r="P1838" i="2"/>
  <c r="P3410" i="2"/>
  <c r="P3378" i="2"/>
  <c r="P3243" i="2"/>
  <c r="P2775" i="2"/>
  <c r="P2743" i="2"/>
  <c r="P2695" i="2"/>
  <c r="P2652" i="2"/>
  <c r="P2621" i="2"/>
  <c r="P2569" i="2"/>
  <c r="P2457" i="2"/>
  <c r="P2291" i="2"/>
  <c r="P2248" i="2"/>
  <c r="P2209" i="2"/>
  <c r="P2174" i="2"/>
  <c r="P2127" i="2"/>
  <c r="P1986" i="2"/>
  <c r="Y2390" i="2"/>
  <c r="S2390" i="2" s="1"/>
  <c r="P2390" i="2"/>
  <c r="Y2086" i="2"/>
  <c r="P2086" i="2"/>
  <c r="W2417" i="2"/>
  <c r="Q2417" i="2" s="1"/>
  <c r="P2417" i="2"/>
  <c r="P1892" i="2"/>
  <c r="P1845" i="2"/>
  <c r="P1805" i="2"/>
  <c r="P1907" i="2"/>
  <c r="P2535" i="2"/>
  <c r="P2500" i="2"/>
  <c r="P2456" i="2"/>
  <c r="X2412" i="2"/>
  <c r="P2412" i="2"/>
  <c r="P1875" i="2"/>
  <c r="P1832" i="2"/>
  <c r="P1926" i="2"/>
  <c r="P2499" i="2"/>
  <c r="P2463" i="2"/>
  <c r="W2431" i="2"/>
  <c r="Q2431" i="2" s="1"/>
  <c r="P2431" i="2"/>
  <c r="P1890" i="2"/>
  <c r="P1851" i="2"/>
  <c r="P1811" i="2"/>
  <c r="P1937" i="2"/>
  <c r="P3675" i="2"/>
  <c r="P3683" i="2"/>
  <c r="P3690" i="2"/>
  <c r="P3740" i="2"/>
  <c r="P3720" i="2"/>
  <c r="P3718" i="2"/>
  <c r="P3768" i="2"/>
  <c r="P3733" i="2"/>
  <c r="P3780" i="2"/>
  <c r="P3715" i="2"/>
  <c r="P3712" i="2"/>
  <c r="P3775" i="2"/>
  <c r="P2004" i="2"/>
  <c r="P3385" i="2"/>
  <c r="P2564" i="2"/>
  <c r="P2580" i="2"/>
  <c r="P3480" i="2"/>
  <c r="P1897" i="2"/>
  <c r="P2157" i="2"/>
  <c r="P3415" i="2"/>
  <c r="P1943" i="2"/>
  <c r="Y2058" i="2"/>
  <c r="S2058" i="2" s="1"/>
  <c r="P2058" i="2"/>
  <c r="P2753" i="2"/>
  <c r="P2591" i="2"/>
  <c r="P2180" i="2"/>
  <c r="P2764" i="2"/>
  <c r="P2566" i="2"/>
  <c r="P2210" i="2"/>
  <c r="P1990" i="2"/>
  <c r="P3263" i="2"/>
  <c r="P2609" i="2"/>
  <c r="P2236" i="2"/>
  <c r="Y2378" i="2"/>
  <c r="P2378" i="2"/>
  <c r="P2483" i="2"/>
  <c r="P3499" i="2"/>
  <c r="P2632" i="2"/>
  <c r="Y2061" i="2"/>
  <c r="S2061" i="2" s="1"/>
  <c r="P2061" i="2"/>
  <c r="P3401" i="2"/>
  <c r="P3422" i="2"/>
  <c r="Y2406" i="2"/>
  <c r="P2406" i="2"/>
  <c r="P3253" i="2"/>
  <c r="P2583" i="2"/>
  <c r="P2211" i="2"/>
  <c r="P2760" i="2"/>
  <c r="P2562" i="2"/>
  <c r="P2206" i="2"/>
  <c r="P1928" i="2"/>
  <c r="P3259" i="2"/>
  <c r="P2636" i="2"/>
  <c r="P2275" i="2"/>
  <c r="P2001" i="2"/>
  <c r="X1745" i="2"/>
  <c r="P1745" i="2"/>
  <c r="P2608" i="2"/>
  <c r="P2298" i="2"/>
  <c r="P3522" i="2"/>
  <c r="P3477" i="2"/>
  <c r="P3445" i="2"/>
  <c r="P3408" i="2"/>
  <c r="P2778" i="2"/>
  <c r="P1932" i="2"/>
  <c r="P3391" i="2"/>
  <c r="P3242" i="2"/>
  <c r="P2686" i="2"/>
  <c r="P2200" i="2"/>
  <c r="P3430" i="2"/>
  <c r="P3533" i="2"/>
  <c r="P3488" i="2"/>
  <c r="P3456" i="2"/>
  <c r="P3416" i="2"/>
  <c r="P2655" i="2"/>
  <c r="Y2373" i="2"/>
  <c r="P2373" i="2"/>
  <c r="P3523" i="2"/>
  <c r="Y2398" i="2"/>
  <c r="S2398" i="2" s="1"/>
  <c r="P2398" i="2"/>
  <c r="P3373" i="2"/>
  <c r="P2690" i="2"/>
  <c r="P2258" i="2"/>
  <c r="P3540" i="2"/>
  <c r="P3497" i="2"/>
  <c r="P3459" i="2"/>
  <c r="P3423" i="2"/>
  <c r="P2572" i="2"/>
  <c r="P2204" i="2"/>
  <c r="P2000" i="2"/>
  <c r="P3500" i="2"/>
  <c r="P2477" i="2"/>
  <c r="P2239" i="2"/>
  <c r="P3368" i="2"/>
  <c r="P3233" i="2"/>
  <c r="P2761" i="2"/>
  <c r="P2713" i="2"/>
  <c r="P2666" i="2"/>
  <c r="P2599" i="2"/>
  <c r="P2563" i="2"/>
  <c r="P2518" i="2"/>
  <c r="P2285" i="2"/>
  <c r="P2242" i="2"/>
  <c r="P2188" i="2"/>
  <c r="Y2110" i="2"/>
  <c r="P2110" i="2"/>
  <c r="P2007" i="2"/>
  <c r="P1976" i="2"/>
  <c r="P1900" i="2"/>
  <c r="P3375" i="2"/>
  <c r="P3244" i="2"/>
  <c r="P2772" i="2"/>
  <c r="P2740" i="2"/>
  <c r="P2688" i="2"/>
  <c r="P2645" i="2"/>
  <c r="P2610" i="2"/>
  <c r="P2574" i="2"/>
  <c r="P2542" i="2"/>
  <c r="P2469" i="2"/>
  <c r="P2303" i="2"/>
  <c r="P2268" i="2"/>
  <c r="P2221" i="2"/>
  <c r="P2183" i="2"/>
  <c r="P2148" i="2"/>
  <c r="W2101" i="2"/>
  <c r="Q2101" i="2" s="1"/>
  <c r="P2101" i="2"/>
  <c r="P1998" i="2"/>
  <c r="P1963" i="2"/>
  <c r="P2525" i="2"/>
  <c r="Y2383" i="2"/>
  <c r="P2383" i="2"/>
  <c r="P1826" i="2"/>
  <c r="P3406" i="2"/>
  <c r="P3374" i="2"/>
  <c r="P3239" i="2"/>
  <c r="P2771" i="2"/>
  <c r="P2739" i="2"/>
  <c r="P2691" i="2"/>
  <c r="P2648" i="2"/>
  <c r="P2617" i="2"/>
  <c r="P2565" i="2"/>
  <c r="P2529" i="2"/>
  <c r="P2446" i="2"/>
  <c r="P2287" i="2"/>
  <c r="P2244" i="2"/>
  <c r="P2205" i="2"/>
  <c r="P2170" i="2"/>
  <c r="P2123" i="2"/>
  <c r="P2021" i="2"/>
  <c r="P1982" i="2"/>
  <c r="P1888" i="2"/>
  <c r="P1841" i="2"/>
  <c r="P1903" i="2"/>
  <c r="P2531" i="2"/>
  <c r="P2484" i="2"/>
  <c r="P2452" i="2"/>
  <c r="P1860" i="2"/>
  <c r="P1828" i="2"/>
  <c r="X1774" i="2"/>
  <c r="R1774" i="2" s="1"/>
  <c r="P1774" i="2"/>
  <c r="P1922" i="2"/>
  <c r="P2491" i="2"/>
  <c r="P2459" i="2"/>
  <c r="X2419" i="2"/>
  <c r="R2419" i="2" s="1"/>
  <c r="P2419" i="2"/>
  <c r="P1886" i="2"/>
  <c r="P1847" i="2"/>
  <c r="P1807" i="2"/>
  <c r="X1773" i="2"/>
  <c r="R1773" i="2" s="1"/>
  <c r="P1773" i="2"/>
  <c r="P1933" i="2"/>
  <c r="P3685" i="2"/>
  <c r="P3680" i="2"/>
  <c r="P3686" i="2"/>
  <c r="P3738" i="2"/>
  <c r="P3490" i="2"/>
  <c r="P3764" i="2"/>
  <c r="P3731" i="2"/>
  <c r="P3774" i="2"/>
  <c r="P3697" i="2"/>
  <c r="P3704" i="2"/>
  <c r="P3773" i="2"/>
  <c r="P3546" i="2"/>
  <c r="P3222" i="2"/>
  <c r="P3525" i="2"/>
  <c r="P3539" i="2"/>
  <c r="P2528" i="2"/>
  <c r="P3413" i="2"/>
  <c r="P2658" i="2"/>
  <c r="P2486" i="2"/>
  <c r="P2277" i="2"/>
  <c r="P1999" i="2"/>
  <c r="P2732" i="2"/>
  <c r="P2637" i="2"/>
  <c r="P2296" i="2"/>
  <c r="P2763" i="2"/>
  <c r="P2640" i="2"/>
  <c r="P2279" i="2"/>
  <c r="P2115" i="2"/>
  <c r="P2476" i="2"/>
  <c r="P1852" i="2"/>
  <c r="P1914" i="2"/>
  <c r="P2451" i="2"/>
  <c r="P1878" i="2"/>
  <c r="P3689" i="2"/>
  <c r="P3688" i="2"/>
  <c r="P3734" i="2"/>
  <c r="P3727" i="2"/>
  <c r="P1969" i="2"/>
  <c r="P3369" i="2"/>
  <c r="P2243" i="2"/>
  <c r="P2568" i="2"/>
  <c r="P3476" i="2"/>
  <c r="P3440" i="2"/>
  <c r="P2506" i="2"/>
  <c r="X2080" i="2"/>
  <c r="R2080" i="2" s="1"/>
  <c r="P2080" i="2"/>
  <c r="P3221" i="2"/>
  <c r="P2654" i="2"/>
  <c r="P2481" i="2"/>
  <c r="P1995" i="2"/>
  <c r="P2665" i="2"/>
  <c r="P2521" i="2"/>
  <c r="P2171" i="2"/>
  <c r="P1987" i="2"/>
  <c r="Y2371" i="2"/>
  <c r="P2371" i="2"/>
  <c r="P2759" i="2"/>
  <c r="P2553" i="2"/>
  <c r="P2232" i="2"/>
  <c r="P1966" i="2"/>
  <c r="Y2374" i="2"/>
  <c r="P2374" i="2"/>
  <c r="P2440" i="2"/>
  <c r="Y2407" i="2"/>
  <c r="P2407" i="2"/>
  <c r="P1874" i="2"/>
  <c r="P1921" i="2"/>
  <c r="P3684" i="2"/>
  <c r="P3743" i="2"/>
  <c r="P2544" i="2"/>
  <c r="P2223" i="2"/>
  <c r="P2023" i="2"/>
  <c r="P3473" i="2"/>
  <c r="P3441" i="2"/>
  <c r="P3399" i="2"/>
  <c r="P3254" i="2"/>
  <c r="P2746" i="2"/>
  <c r="P2286" i="2"/>
  <c r="P2643" i="2"/>
  <c r="P2165" i="2"/>
  <c r="P3529" i="2"/>
  <c r="P3484" i="2"/>
  <c r="P3448" i="2"/>
  <c r="P3407" i="2"/>
  <c r="P3246" i="2"/>
  <c r="P2624" i="2"/>
  <c r="P2016" i="2"/>
  <c r="P3492" i="2"/>
  <c r="P2251" i="2"/>
  <c r="P2667" i="2"/>
  <c r="P2247" i="2"/>
  <c r="P3536" i="2"/>
  <c r="P3493" i="2"/>
  <c r="P3455" i="2"/>
  <c r="P3419" i="2"/>
  <c r="P2540" i="2"/>
  <c r="P2169" i="2"/>
  <c r="P1965" i="2"/>
  <c r="P3470" i="2"/>
  <c r="P2774" i="2"/>
  <c r="Y2434" i="2"/>
  <c r="S2434" i="2" s="1"/>
  <c r="P2434" i="2"/>
  <c r="P2219" i="2"/>
  <c r="Y2062" i="2"/>
  <c r="P2062" i="2"/>
  <c r="P3261" i="2"/>
  <c r="P3229" i="2"/>
  <c r="P2757" i="2"/>
  <c r="P2709" i="2"/>
  <c r="P2662" i="2"/>
  <c r="P2631" i="2"/>
  <c r="P2595" i="2"/>
  <c r="P2559" i="2"/>
  <c r="P2505" i="2"/>
  <c r="P2281" i="2"/>
  <c r="P2238" i="2"/>
  <c r="P2184" i="2"/>
  <c r="P2153" i="2"/>
  <c r="Y2106" i="2"/>
  <c r="U2106" i="2" s="1"/>
  <c r="P2106" i="2"/>
  <c r="P2003" i="2"/>
  <c r="P1968" i="2"/>
  <c r="P1877" i="2"/>
  <c r="P3371" i="2"/>
  <c r="P3240" i="2"/>
  <c r="P2768" i="2"/>
  <c r="P2736" i="2"/>
  <c r="P2680" i="2"/>
  <c r="P2641" i="2"/>
  <c r="P2606" i="2"/>
  <c r="P2570" i="2"/>
  <c r="P2538" i="2"/>
  <c r="P2458" i="2"/>
  <c r="P2300" i="2"/>
  <c r="P2256" i="2"/>
  <c r="P2213" i="2"/>
  <c r="P2179" i="2"/>
  <c r="P2144" i="2"/>
  <c r="P1994" i="2"/>
  <c r="P1955" i="2"/>
  <c r="P2489" i="2"/>
  <c r="X2379" i="2"/>
  <c r="R2379" i="2" s="1"/>
  <c r="P2379" i="2"/>
  <c r="Y2056" i="2"/>
  <c r="U2056" i="2" s="1"/>
  <c r="P2056" i="2"/>
  <c r="X1798" i="2"/>
  <c r="P1798" i="2"/>
  <c r="P3402" i="2"/>
  <c r="P3370" i="2"/>
  <c r="P3235" i="2"/>
  <c r="P2767" i="2"/>
  <c r="P2735" i="2"/>
  <c r="P2687" i="2"/>
  <c r="P2644" i="2"/>
  <c r="P2613" i="2"/>
  <c r="P2561" i="2"/>
  <c r="P2520" i="2"/>
  <c r="P2441" i="2"/>
  <c r="P2283" i="2"/>
  <c r="P2240" i="2"/>
  <c r="P2201" i="2"/>
  <c r="P2166" i="2"/>
  <c r="P2119" i="2"/>
  <c r="P2017" i="2"/>
  <c r="P1974" i="2"/>
  <c r="W2409" i="2"/>
  <c r="Q2409" i="2" s="1"/>
  <c r="P2409" i="2"/>
  <c r="X2081" i="2"/>
  <c r="P2081" i="2"/>
  <c r="P1884" i="2"/>
  <c r="P1837" i="2"/>
  <c r="P1931" i="2"/>
  <c r="P2527" i="2"/>
  <c r="P2480" i="2"/>
  <c r="P2448" i="2"/>
  <c r="Y2404" i="2"/>
  <c r="P2404" i="2"/>
  <c r="P1856" i="2"/>
  <c r="P1824" i="2"/>
  <c r="P1950" i="2"/>
  <c r="P1918" i="2"/>
  <c r="P2487" i="2"/>
  <c r="P2455" i="2"/>
  <c r="X2415" i="2"/>
  <c r="P2415" i="2"/>
  <c r="P1882" i="2"/>
  <c r="P1843" i="2"/>
  <c r="P1803" i="2"/>
  <c r="P1929" i="2"/>
  <c r="P3679" i="2"/>
  <c r="P3692" i="2"/>
  <c r="P3682" i="2"/>
  <c r="P3736" i="2"/>
  <c r="P3747" i="2"/>
  <c r="P3729" i="2"/>
  <c r="P3766" i="2"/>
  <c r="P3489" i="2"/>
  <c r="P3778" i="2"/>
  <c r="P3702" i="2"/>
  <c r="P3771" i="2"/>
  <c r="P3770" i="2"/>
  <c r="P3705" i="2"/>
  <c r="P3696" i="2"/>
  <c r="P3769" i="2"/>
  <c r="P3782" i="2"/>
  <c r="P3694" i="2"/>
  <c r="P3767" i="2"/>
  <c r="P2208" i="2"/>
  <c r="P3437" i="2"/>
  <c r="P3262" i="2"/>
  <c r="P3444" i="2"/>
  <c r="P2302" i="2"/>
  <c r="P2635" i="2"/>
  <c r="P3451" i="2"/>
  <c r="P3442" i="2"/>
  <c r="P2181" i="2"/>
  <c r="P3225" i="2"/>
  <c r="P2149" i="2"/>
  <c r="P1858" i="2"/>
  <c r="P3367" i="2"/>
  <c r="P2602" i="2"/>
  <c r="P2253" i="2"/>
  <c r="P1951" i="2"/>
  <c r="Y1776" i="2"/>
  <c r="P1776" i="2"/>
  <c r="P3231" i="2"/>
  <c r="P2557" i="2"/>
  <c r="P2162" i="2"/>
  <c r="P2533" i="2"/>
  <c r="P2444" i="2"/>
  <c r="P1946" i="2"/>
  <c r="P3678" i="2"/>
  <c r="P2185" i="2"/>
  <c r="P3433" i="2"/>
  <c r="P3543" i="2"/>
  <c r="P3521" i="2"/>
  <c r="P2600" i="2"/>
  <c r="P3226" i="2"/>
  <c r="P3516" i="2"/>
  <c r="P3528" i="2"/>
  <c r="P2714" i="2"/>
  <c r="P2639" i="2"/>
  <c r="P2749" i="2"/>
  <c r="P2551" i="2"/>
  <c r="P2176" i="2"/>
  <c r="P1834" i="2"/>
  <c r="P3232" i="2"/>
  <c r="P2598" i="2"/>
  <c r="P2249" i="2"/>
  <c r="P1940" i="2"/>
  <c r="P3227" i="2"/>
  <c r="P2605" i="2"/>
  <c r="P2194" i="2"/>
  <c r="P2524" i="2"/>
  <c r="P2516" i="2"/>
  <c r="P1804" i="2"/>
  <c r="P3732" i="2"/>
  <c r="P3725" i="2"/>
  <c r="P3482" i="2"/>
  <c r="P2482" i="2"/>
  <c r="P2173" i="2"/>
  <c r="P3538" i="2"/>
  <c r="P3495" i="2"/>
  <c r="P3461" i="2"/>
  <c r="P3429" i="2"/>
  <c r="P2620" i="2"/>
  <c r="P2231" i="2"/>
  <c r="P3519" i="2"/>
  <c r="P2161" i="2"/>
  <c r="P3395" i="2"/>
  <c r="P3380" i="2"/>
  <c r="P2537" i="2"/>
  <c r="P2012" i="2"/>
  <c r="P2694" i="2"/>
  <c r="P3403" i="2"/>
  <c r="P3518" i="2"/>
  <c r="P3472" i="2"/>
  <c r="P3432" i="2"/>
  <c r="P2548" i="2"/>
  <c r="P2212" i="2"/>
  <c r="P3377" i="2"/>
  <c r="P3411" i="2"/>
  <c r="P2450" i="2"/>
  <c r="P3478" i="2"/>
  <c r="P3524" i="2"/>
  <c r="P3475" i="2"/>
  <c r="P3439" i="2"/>
  <c r="P3392" i="2"/>
  <c r="P3238" i="2"/>
  <c r="P2702" i="2"/>
  <c r="W2388" i="2"/>
  <c r="Q2388" i="2" s="1"/>
  <c r="P2388" i="2"/>
  <c r="Y2111" i="2"/>
  <c r="P2111" i="2"/>
  <c r="P1846" i="2"/>
  <c r="P3387" i="2"/>
  <c r="P2628" i="2"/>
  <c r="P3249" i="2"/>
  <c r="P2777" i="2"/>
  <c r="P2745" i="2"/>
  <c r="P2697" i="2"/>
  <c r="P2650" i="2"/>
  <c r="P2619" i="2"/>
  <c r="P2579" i="2"/>
  <c r="P2547" i="2"/>
  <c r="P2470" i="2"/>
  <c r="P2304" i="2"/>
  <c r="P2269" i="2"/>
  <c r="P2207" i="2"/>
  <c r="P2172" i="2"/>
  <c r="P2125" i="2"/>
  <c r="P1991" i="2"/>
  <c r="P1947" i="2"/>
  <c r="P1822" i="2"/>
  <c r="P3260" i="2"/>
  <c r="P3228" i="2"/>
  <c r="P2756" i="2"/>
  <c r="P2704" i="2"/>
  <c r="P2661" i="2"/>
  <c r="P2630" i="2"/>
  <c r="P2594" i="2"/>
  <c r="P2558" i="2"/>
  <c r="P2517" i="2"/>
  <c r="X2437" i="2"/>
  <c r="P2437" i="2"/>
  <c r="P2288" i="2"/>
  <c r="P2245" i="2"/>
  <c r="P2202" i="2"/>
  <c r="P2167" i="2"/>
  <c r="P2120" i="2"/>
  <c r="P1983" i="2"/>
  <c r="P1935" i="2"/>
  <c r="P1893" i="2"/>
  <c r="P3390" i="2"/>
  <c r="P3255" i="2"/>
  <c r="P3223" i="2"/>
  <c r="P2755" i="2"/>
  <c r="P2707" i="2"/>
  <c r="P2664" i="2"/>
  <c r="P2633" i="2"/>
  <c r="P2601" i="2"/>
  <c r="P2549" i="2"/>
  <c r="P2478" i="2"/>
  <c r="P2271" i="2"/>
  <c r="P2224" i="2"/>
  <c r="P2190" i="2"/>
  <c r="P2155" i="2"/>
  <c r="X2108" i="2"/>
  <c r="T2108" i="2" s="1"/>
  <c r="P2108" i="2"/>
  <c r="P1997" i="2"/>
  <c r="P1954" i="2"/>
  <c r="P1873" i="2"/>
  <c r="W2433" i="2"/>
  <c r="Q2433" i="2" s="1"/>
  <c r="P2433" i="2"/>
  <c r="P1865" i="2"/>
  <c r="P1821" i="2"/>
  <c r="X1783" i="2"/>
  <c r="R1783" i="2" s="1"/>
  <c r="P1783" i="2"/>
  <c r="P1919" i="2"/>
  <c r="P2512" i="2"/>
  <c r="P2468" i="2"/>
  <c r="Y2392" i="2"/>
  <c r="S2392" i="2" s="1"/>
  <c r="P2392" i="2"/>
  <c r="P1887" i="2"/>
  <c r="P1844" i="2"/>
  <c r="P1938" i="2"/>
  <c r="P1906" i="2"/>
  <c r="P2475" i="2"/>
  <c r="P2443" i="2"/>
  <c r="Y2403" i="2"/>
  <c r="P2403" i="2"/>
  <c r="P1867" i="2"/>
  <c r="P1831" i="2"/>
  <c r="P1949" i="2"/>
  <c r="P1917" i="2"/>
  <c r="P3687" i="2"/>
  <c r="P3676" i="2"/>
  <c r="P3746" i="2"/>
  <c r="P3730" i="2"/>
  <c r="P3741" i="2"/>
  <c r="P3721" i="2"/>
  <c r="P3772" i="2"/>
  <c r="P3781" i="2"/>
  <c r="P3765" i="2"/>
  <c r="P10" i="2"/>
  <c r="J16" i="37" s="1"/>
  <c r="X10" i="2"/>
  <c r="I33" i="38"/>
  <c r="I29" i="38"/>
  <c r="J29" i="38"/>
  <c r="K29" i="38"/>
  <c r="L29" i="38"/>
  <c r="M29" i="38"/>
  <c r="N29" i="38"/>
  <c r="I30" i="38"/>
  <c r="J30" i="38"/>
  <c r="K30" i="38"/>
  <c r="L30" i="38"/>
  <c r="M30" i="38"/>
  <c r="N30" i="38"/>
  <c r="I31" i="38"/>
  <c r="J31" i="38"/>
  <c r="K31" i="38"/>
  <c r="L31" i="38"/>
  <c r="M31" i="38"/>
  <c r="N31" i="38"/>
  <c r="I32" i="38"/>
  <c r="J32" i="38"/>
  <c r="K32" i="38"/>
  <c r="L32" i="38"/>
  <c r="M32" i="38"/>
  <c r="N32" i="38"/>
  <c r="J46" i="37" l="1"/>
  <c r="V46" i="37" s="1"/>
  <c r="J33" i="37"/>
  <c r="P33" i="37" s="1"/>
  <c r="O19" i="37"/>
  <c r="AA19" i="37" s="1"/>
  <c r="V29" i="37"/>
  <c r="P31" i="37"/>
  <c r="L18" i="37"/>
  <c r="V22" i="37"/>
  <c r="J23" i="37"/>
  <c r="P20" i="37"/>
  <c r="V20" i="37"/>
  <c r="U18" i="37"/>
  <c r="AA18" i="37"/>
  <c r="P32" i="37"/>
  <c r="V32" i="37"/>
  <c r="U34" i="37"/>
  <c r="AA34" i="37"/>
  <c r="P30" i="37"/>
  <c r="V30" i="37"/>
  <c r="Z34" i="37"/>
  <c r="T34" i="37"/>
  <c r="P47" i="37"/>
  <c r="V47" i="37"/>
  <c r="P16" i="37"/>
  <c r="V16" i="37"/>
  <c r="P21" i="37"/>
  <c r="V21" i="37"/>
  <c r="J19" i="37"/>
  <c r="J40" i="37"/>
  <c r="J18" i="37"/>
  <c r="J39" i="37"/>
  <c r="J35" i="37"/>
  <c r="J34" i="37"/>
  <c r="J42" i="37"/>
  <c r="J44" i="37"/>
  <c r="J17" i="37"/>
  <c r="P17" i="37" s="1"/>
  <c r="J24" i="37"/>
  <c r="M19" i="37"/>
  <c r="J25" i="37"/>
  <c r="J37" i="37"/>
  <c r="L34" i="37"/>
  <c r="K19" i="37"/>
  <c r="K18" i="37"/>
  <c r="J28" i="37"/>
  <c r="J36" i="37"/>
  <c r="J26" i="37"/>
  <c r="M18" i="37"/>
  <c r="J45" i="37"/>
  <c r="J43" i="37"/>
  <c r="J27" i="37"/>
  <c r="J38" i="37"/>
  <c r="M34" i="37"/>
  <c r="J41" i="37"/>
  <c r="Y8" i="2"/>
  <c r="P46" i="37" l="1"/>
  <c r="V33" i="37"/>
  <c r="U19" i="37"/>
  <c r="P23" i="37"/>
  <c r="R18" i="37"/>
  <c r="X18" i="37"/>
  <c r="V23" i="37"/>
  <c r="S34" i="37"/>
  <c r="Y34" i="37"/>
  <c r="P24" i="37"/>
  <c r="V24" i="37"/>
  <c r="P40" i="37"/>
  <c r="V40" i="37"/>
  <c r="P41" i="37"/>
  <c r="V41" i="37"/>
  <c r="P38" i="37"/>
  <c r="V38" i="37"/>
  <c r="P28" i="37"/>
  <c r="V28" i="37"/>
  <c r="V17" i="37"/>
  <c r="P19" i="37"/>
  <c r="V19" i="37"/>
  <c r="P36" i="37"/>
  <c r="V36" i="37"/>
  <c r="V27" i="37"/>
  <c r="Q18" i="37"/>
  <c r="W18" i="37"/>
  <c r="P44" i="37"/>
  <c r="V44" i="37"/>
  <c r="P25" i="37"/>
  <c r="V25" i="37"/>
  <c r="P18" i="37"/>
  <c r="V18" i="37"/>
  <c r="P43" i="37"/>
  <c r="V43" i="37"/>
  <c r="Q19" i="37"/>
  <c r="W19" i="37"/>
  <c r="P42" i="37"/>
  <c r="V42" i="37"/>
  <c r="P39" i="37"/>
  <c r="V39" i="37"/>
  <c r="P45" i="37"/>
  <c r="V45" i="37"/>
  <c r="R34" i="37"/>
  <c r="X34" i="37"/>
  <c r="P34" i="37"/>
  <c r="V34" i="37"/>
  <c r="V26" i="37"/>
  <c r="S19" i="37"/>
  <c r="Y19" i="37"/>
  <c r="Y18" i="37"/>
  <c r="S18" i="37"/>
  <c r="P37" i="37"/>
  <c r="V37" i="37"/>
  <c r="P35" i="37"/>
  <c r="V35" i="37"/>
  <c r="Y2519" i="2"/>
  <c r="Y2234" i="2"/>
  <c r="Y3739" i="2"/>
  <c r="Y3462" i="2"/>
  <c r="Y1904" i="2"/>
  <c r="Y3531" i="2"/>
  <c r="Y2689" i="2"/>
  <c r="Y2006" i="2"/>
  <c r="Y2182" i="2"/>
  <c r="Y2514" i="2"/>
  <c r="Y2573" i="2"/>
  <c r="Y1978" i="2"/>
  <c r="Y1899" i="2"/>
  <c r="Y3535" i="2"/>
  <c r="Y3506" i="2"/>
  <c r="Y3028" i="2"/>
  <c r="Y2276" i="2"/>
  <c r="Y2116" i="2"/>
  <c r="Y3457" i="2"/>
  <c r="Y2758" i="2"/>
  <c r="Y3468" i="2"/>
  <c r="Y3250" i="2"/>
  <c r="Y2203" i="2"/>
  <c r="Y2554" i="2"/>
  <c r="Y1916" i="2"/>
  <c r="Y3251" i="2"/>
  <c r="Y2660" i="2"/>
  <c r="Y2473" i="2"/>
  <c r="Y1934" i="2"/>
  <c r="Y2612" i="2"/>
  <c r="Y2146" i="2"/>
  <c r="Y2742" i="2"/>
  <c r="Y2701" i="2"/>
  <c r="Y2442" i="2"/>
  <c r="Y3394" i="2"/>
  <c r="Y2447" i="2"/>
  <c r="Y2734" i="2"/>
  <c r="Y3421" i="2"/>
  <c r="Y2552" i="2"/>
  <c r="Y2769" i="2"/>
  <c r="Y2611" i="2"/>
  <c r="Y2461" i="2"/>
  <c r="Y2501" i="2"/>
  <c r="Y3389" i="2"/>
  <c r="Y2647" i="2"/>
  <c r="Y2121" i="2"/>
  <c r="Y2198" i="2"/>
  <c r="Y1944" i="2"/>
  <c r="Y1915" i="2"/>
  <c r="Y1883" i="2"/>
  <c r="Y1859" i="2"/>
  <c r="Y3744" i="2"/>
  <c r="Y3695" i="2"/>
  <c r="Y2731" i="2"/>
  <c r="Y2197" i="2"/>
  <c r="Y1880" i="2"/>
  <c r="Y1808" i="2"/>
  <c r="Y1920" i="2"/>
  <c r="Y3400" i="2"/>
  <c r="Y3485" i="2"/>
  <c r="Y3496" i="2"/>
  <c r="Y3467" i="2"/>
  <c r="Y3234" i="2"/>
  <c r="Y3376" i="2"/>
  <c r="Y2685" i="2"/>
  <c r="Y2539" i="2"/>
  <c r="Y2293" i="2"/>
  <c r="Y1984" i="2"/>
  <c r="Y3404" i="2"/>
  <c r="Y3486" i="2"/>
  <c r="Y2189" i="2"/>
  <c r="Y2575" i="2"/>
  <c r="Y2465" i="2"/>
  <c r="Y2509" i="2"/>
  <c r="Y2241" i="2"/>
  <c r="Y3418" i="2"/>
  <c r="Y2751" i="2"/>
  <c r="Y1861" i="2"/>
  <c r="Y1902" i="2"/>
  <c r="Y2532" i="2"/>
  <c r="Y2214" i="2"/>
  <c r="Y2175" i="2"/>
  <c r="Y3745" i="2"/>
  <c r="Y3545" i="2"/>
  <c r="Y2604" i="2"/>
  <c r="Y3454" i="2"/>
  <c r="Y3491" i="2"/>
  <c r="Y3425" i="2"/>
  <c r="Y2466" i="2"/>
  <c r="Y3547" i="2"/>
  <c r="Y3471" i="2"/>
  <c r="Y2646" i="2"/>
  <c r="Y1988" i="2"/>
  <c r="Y2657" i="2"/>
  <c r="Y2581" i="2"/>
  <c r="Y2255" i="2"/>
  <c r="Y2186" i="2"/>
  <c r="Y2464" i="2"/>
  <c r="Y1840" i="2"/>
  <c r="Y2471" i="2"/>
  <c r="Y1905" i="2"/>
  <c r="Y3257" i="2"/>
  <c r="Y3236" i="2"/>
  <c r="Y1970" i="2"/>
  <c r="Y3443" i="2"/>
  <c r="Y1848" i="2"/>
  <c r="Y3530" i="2"/>
  <c r="Y3453" i="2"/>
  <c r="Y3466" i="2"/>
  <c r="Y2445" i="2"/>
  <c r="Y3464" i="2"/>
  <c r="Y2770" i="2"/>
  <c r="Y2754" i="2"/>
  <c r="Y3409" i="2"/>
  <c r="Y3241" i="2"/>
  <c r="Y2642" i="2"/>
  <c r="Y2022" i="2"/>
  <c r="Y2748" i="2"/>
  <c r="Y3428" i="2"/>
  <c r="Y3397" i="2"/>
  <c r="Y3438" i="2"/>
  <c r="Y3383" i="2"/>
  <c r="Y2741" i="2"/>
  <c r="Y2168" i="2"/>
  <c r="Y2586" i="2"/>
  <c r="Y1979" i="2"/>
  <c r="Y3219" i="2"/>
  <c r="Y2703" i="2"/>
  <c r="Y2545" i="2"/>
  <c r="Y2220" i="2"/>
  <c r="Y2147" i="2"/>
  <c r="Y2508" i="2"/>
  <c r="Y1827" i="2"/>
  <c r="Y3681" i="2"/>
  <c r="Y2274" i="2"/>
  <c r="Y2712" i="2"/>
  <c r="Y2124" i="2"/>
  <c r="Y1910" i="2"/>
  <c r="Y1985" i="2"/>
  <c r="Y1996" i="2"/>
  <c r="Y2454" i="2"/>
  <c r="Y2250" i="2"/>
  <c r="Y2164" i="2"/>
  <c r="Y1924" i="2"/>
  <c r="Y3534" i="2"/>
  <c r="Y3520" i="2"/>
  <c r="Y3435" i="2"/>
  <c r="Y2773" i="2"/>
  <c r="Y2693" i="2"/>
  <c r="Y2615" i="2"/>
  <c r="Y2543" i="2"/>
  <c r="Y3224" i="2"/>
  <c r="Y2626" i="2"/>
  <c r="Y2284" i="2"/>
  <c r="Y2629" i="2"/>
  <c r="Y1817" i="2"/>
  <c r="Y2507" i="2"/>
  <c r="Y1945" i="2"/>
  <c r="Y3693" i="2"/>
  <c r="Y3719" i="2"/>
  <c r="Y3779" i="2"/>
  <c r="Y3469" i="2"/>
  <c r="Y2515" i="2"/>
  <c r="Y1960" i="2"/>
  <c r="Y2530" i="2"/>
  <c r="Y1839" i="2"/>
  <c r="Y1876" i="2"/>
  <c r="Y2710" i="2"/>
  <c r="Y2196" i="2"/>
  <c r="Y3498" i="2"/>
  <c r="Y3388" i="2"/>
  <c r="Y1908" i="2"/>
  <c r="Y2126" i="2"/>
  <c r="Y2199" i="2"/>
  <c r="Y1981" i="2"/>
  <c r="Y3386" i="2"/>
  <c r="Y2278" i="2"/>
  <c r="Y2737" i="2"/>
  <c r="Y2571" i="2"/>
  <c r="Y2159" i="2"/>
  <c r="Y2625" i="2"/>
  <c r="Y2299" i="2"/>
  <c r="Y1989" i="2"/>
  <c r="Y1896" i="2"/>
  <c r="Y1809" i="2"/>
  <c r="Y2504" i="2"/>
  <c r="Y1879" i="2"/>
  <c r="Y1930" i="2"/>
  <c r="Y3742" i="2"/>
  <c r="Y3722" i="2"/>
  <c r="Y2118" i="2"/>
  <c r="Y2556" i="2"/>
  <c r="Y1977" i="2"/>
  <c r="Y3256" i="2"/>
  <c r="Y3716" i="2"/>
  <c r="Y3405" i="2"/>
  <c r="Y2282" i="2"/>
  <c r="Y1971" i="2"/>
  <c r="Y1850" i="2"/>
  <c r="Y3382" i="2"/>
  <c r="Y2779" i="2"/>
  <c r="Y1939" i="2"/>
  <c r="Y1911" i="2"/>
  <c r="Y2663" i="2"/>
  <c r="Y2679" i="2"/>
  <c r="Y3396" i="2"/>
  <c r="Y2502" i="2"/>
  <c r="Y3481" i="2"/>
  <c r="Y2254" i="2"/>
  <c r="Y2592" i="2"/>
  <c r="Y2020" i="2"/>
  <c r="Y2744" i="2"/>
  <c r="Y2474" i="2"/>
  <c r="Y2653" i="2"/>
  <c r="Y2485" i="2"/>
  <c r="Y2237" i="2"/>
  <c r="Y2699" i="2"/>
  <c r="Y2143" i="2"/>
  <c r="Y1810" i="2"/>
  <c r="Y1857" i="2"/>
  <c r="Y2460" i="2"/>
  <c r="Y1836" i="2"/>
  <c r="Y1855" i="2"/>
  <c r="Y3724" i="2"/>
  <c r="Y3717" i="2"/>
  <c r="Y2128" i="2"/>
  <c r="Y1833" i="2"/>
  <c r="Y2523" i="2"/>
  <c r="Y2472" i="2"/>
  <c r="Y3677" i="2"/>
  <c r="Y2651" i="2"/>
  <c r="Y3494" i="2"/>
  <c r="Y1842" i="2"/>
  <c r="Y3501" i="2"/>
  <c r="Y3372" i="2"/>
  <c r="Y2195" i="2"/>
  <c r="Y1980" i="2"/>
  <c r="Y2649" i="2"/>
  <c r="Y1967" i="2"/>
  <c r="Y1986" i="2"/>
  <c r="Y1907" i="2"/>
  <c r="Y2576" i="2"/>
  <c r="Y3245" i="2"/>
  <c r="Y2301" i="2"/>
  <c r="Y1993" i="2"/>
  <c r="Y3728" i="2"/>
  <c r="Y1948" i="2"/>
  <c r="Y3517" i="2"/>
  <c r="Y2696" i="2"/>
  <c r="Y2577" i="2"/>
  <c r="Y2462" i="2"/>
  <c r="Y2178" i="2"/>
  <c r="Y3777" i="2"/>
  <c r="Y3393" i="2"/>
  <c r="Y3258" i="2"/>
  <c r="Y2752" i="2"/>
  <c r="Y2163" i="2"/>
  <c r="Y3542" i="2"/>
  <c r="Y1835" i="2"/>
  <c r="Y2177" i="2"/>
  <c r="Y3252" i="2"/>
  <c r="Y2280" i="2"/>
  <c r="Y3247" i="2"/>
  <c r="Y2503" i="2"/>
  <c r="Y1823" i="2"/>
  <c r="Y1941" i="2"/>
  <c r="Y3691" i="2"/>
  <c r="Y3776" i="2"/>
  <c r="Y2762" i="2"/>
  <c r="Y2555" i="2"/>
  <c r="Y3502" i="2"/>
  <c r="Y3412" i="2"/>
  <c r="Y2700" i="2"/>
  <c r="Y1881" i="2"/>
  <c r="Y2618" i="2"/>
  <c r="Y2550" i="2"/>
  <c r="Y2014" i="2"/>
  <c r="Y2656" i="2"/>
  <c r="Y2252" i="2"/>
  <c r="Y1894" i="2"/>
  <c r="Y1901" i="2"/>
  <c r="Y2705" i="2"/>
  <c r="Y3398" i="2"/>
  <c r="Y1927" i="2"/>
  <c r="Y3527" i="2"/>
  <c r="Y3465" i="2"/>
  <c r="Y2711" i="2"/>
  <c r="Y2479" i="2"/>
  <c r="Y3449" i="2"/>
  <c r="Y1953" i="2"/>
  <c r="Y2290" i="2"/>
  <c r="Y2270" i="2"/>
  <c r="Y2638" i="2"/>
  <c r="Y1912" i="2"/>
  <c r="Y2692" i="2"/>
  <c r="Y2614" i="2"/>
  <c r="Y2002" i="2"/>
  <c r="Y2621" i="2"/>
  <c r="Y2291" i="2"/>
  <c r="Y2209" i="2"/>
  <c r="Y1805" i="2"/>
  <c r="Y3218" i="2"/>
  <c r="Y3381" i="2"/>
  <c r="Y1942" i="2"/>
  <c r="Y2567" i="2"/>
  <c r="Y2449" i="2"/>
  <c r="Y2776" i="2"/>
  <c r="Y2272" i="2"/>
  <c r="Y2127" i="2"/>
  <c r="Y2535" i="2"/>
  <c r="Y2456" i="2"/>
  <c r="Y3715" i="2"/>
  <c r="Y1990" i="2"/>
  <c r="Y2760" i="2"/>
  <c r="Y2686" i="2"/>
  <c r="Y2258" i="2"/>
  <c r="Y2204" i="2"/>
  <c r="Y2239" i="2"/>
  <c r="Y2563" i="2"/>
  <c r="Y1854" i="2"/>
  <c r="Y3431" i="2"/>
  <c r="Y2668" i="2"/>
  <c r="Y3384" i="2"/>
  <c r="Y2273" i="2"/>
  <c r="Y3264" i="2"/>
  <c r="Y2158" i="2"/>
  <c r="Y3230" i="2"/>
  <c r="Y3544" i="2"/>
  <c r="Y2669" i="2"/>
  <c r="Y2775" i="2"/>
  <c r="Y2569" i="2"/>
  <c r="Y1832" i="2"/>
  <c r="Y2499" i="2"/>
  <c r="Y1851" i="2"/>
  <c r="Y3718" i="2"/>
  <c r="Y2180" i="2"/>
  <c r="Y3401" i="2"/>
  <c r="Y2206" i="2"/>
  <c r="Y3259" i="2"/>
  <c r="Y2298" i="2"/>
  <c r="Y3522" i="2"/>
  <c r="Y2778" i="2"/>
  <c r="Y3391" i="2"/>
  <c r="Y3416" i="2"/>
  <c r="Y3233" i="2"/>
  <c r="Y2008" i="2"/>
  <c r="Y3487" i="2"/>
  <c r="Y3532" i="2"/>
  <c r="Y2145" i="2"/>
  <c r="Y3434" i="2"/>
  <c r="Y3420" i="2"/>
  <c r="Y2289" i="2"/>
  <c r="Y2156" i="2"/>
  <c r="Y2652" i="2"/>
  <c r="Y2004" i="2"/>
  <c r="Y2564" i="2"/>
  <c r="Y2753" i="2"/>
  <c r="Y2609" i="2"/>
  <c r="Y2211" i="2"/>
  <c r="Y1928" i="2"/>
  <c r="Y3497" i="2"/>
  <c r="Y3423" i="2"/>
  <c r="Y3500" i="2"/>
  <c r="Y2713" i="2"/>
  <c r="Y2188" i="2"/>
  <c r="Y2117" i="2"/>
  <c r="Y2747" i="2"/>
  <c r="Y2541" i="2"/>
  <c r="Y3714" i="2"/>
  <c r="Y3479" i="2"/>
  <c r="Y1825" i="2"/>
  <c r="Y3526" i="2"/>
  <c r="Y3417" i="2"/>
  <c r="Y3474" i="2"/>
  <c r="Y3541" i="2"/>
  <c r="Y3379" i="2"/>
  <c r="Y3427" i="2"/>
  <c r="Y2019" i="2"/>
  <c r="Y2546" i="2"/>
  <c r="Y2534" i="2"/>
  <c r="Y3378" i="2"/>
  <c r="Y2500" i="2"/>
  <c r="Y3720" i="2"/>
  <c r="Y3480" i="2"/>
  <c r="Y2157" i="2"/>
  <c r="Y2566" i="2"/>
  <c r="Y2632" i="2"/>
  <c r="Y3253" i="2"/>
  <c r="Y3445" i="2"/>
  <c r="Y3430" i="2"/>
  <c r="Y3488" i="2"/>
  <c r="Y3373" i="2"/>
  <c r="Y2285" i="2"/>
  <c r="Y1936" i="2"/>
  <c r="Y3414" i="2"/>
  <c r="Y2453" i="2"/>
  <c r="Y3426" i="2"/>
  <c r="Y2659" i="2"/>
  <c r="Y1895" i="2"/>
  <c r="Y2738" i="2"/>
  <c r="Y2765" i="2"/>
  <c r="Y2160" i="2"/>
  <c r="Y1838" i="2"/>
  <c r="Y3243" i="2"/>
  <c r="Y2743" i="2"/>
  <c r="Y1890" i="2"/>
  <c r="Y1811" i="2"/>
  <c r="Y2591" i="2"/>
  <c r="Y2636" i="2"/>
  <c r="Y2001" i="2"/>
  <c r="Y1932" i="2"/>
  <c r="Y3523" i="2"/>
  <c r="Y2000" i="2"/>
  <c r="Y2666" i="2"/>
  <c r="Y2766" i="2"/>
  <c r="Y3220" i="2"/>
  <c r="Y2582" i="2"/>
  <c r="Y3458" i="2"/>
  <c r="Y2526" i="2"/>
  <c r="Y2634" i="2"/>
  <c r="Y1923" i="2"/>
  <c r="Y2698" i="2"/>
  <c r="Y2536" i="2"/>
  <c r="Y3248" i="2"/>
  <c r="Y2233" i="2"/>
  <c r="Y1892" i="2"/>
  <c r="Y1875" i="2"/>
  <c r="Y1926" i="2"/>
  <c r="Y3675" i="2"/>
  <c r="Y3690" i="2"/>
  <c r="Y3768" i="2"/>
  <c r="Y3780" i="2"/>
  <c r="Y3712" i="2"/>
  <c r="Y1943" i="2"/>
  <c r="Y2764" i="2"/>
  <c r="Y2210" i="2"/>
  <c r="Y2483" i="2"/>
  <c r="Y2562" i="2"/>
  <c r="Y3477" i="2"/>
  <c r="Y3408" i="2"/>
  <c r="Y2655" i="2"/>
  <c r="Y2572" i="2"/>
  <c r="Y3368" i="2"/>
  <c r="Y2518" i="2"/>
  <c r="Y2627" i="2"/>
  <c r="Y3515" i="2"/>
  <c r="Y2750" i="2"/>
  <c r="Y2511" i="2"/>
  <c r="Y2457" i="2"/>
  <c r="Y3775" i="2"/>
  <c r="Y2583" i="2"/>
  <c r="Y2275" i="2"/>
  <c r="Y3242" i="2"/>
  <c r="Y3533" i="2"/>
  <c r="Y2690" i="2"/>
  <c r="Y3459" i="2"/>
  <c r="Y1976" i="2"/>
  <c r="Y2772" i="2"/>
  <c r="Y2610" i="2"/>
  <c r="Y2648" i="2"/>
  <c r="Y2484" i="2"/>
  <c r="Y1860" i="2"/>
  <c r="Y2459" i="2"/>
  <c r="Y3686" i="2"/>
  <c r="Y3490" i="2"/>
  <c r="Y3737" i="2"/>
  <c r="Y2122" i="2"/>
  <c r="Y3463" i="2"/>
  <c r="Y2733" i="2"/>
  <c r="Y2187" i="2"/>
  <c r="Y3683" i="2"/>
  <c r="Y1897" i="2"/>
  <c r="Y2740" i="2"/>
  <c r="Y2268" i="2"/>
  <c r="Y2691" i="2"/>
  <c r="Y2529" i="2"/>
  <c r="Y2123" i="2"/>
  <c r="Y2531" i="2"/>
  <c r="Y1828" i="2"/>
  <c r="Y3685" i="2"/>
  <c r="Y3222" i="2"/>
  <c r="Y2763" i="2"/>
  <c r="Y3688" i="2"/>
  <c r="Y3440" i="2"/>
  <c r="Y2171" i="2"/>
  <c r="Y2553" i="2"/>
  <c r="Y2223" i="2"/>
  <c r="Y3399" i="2"/>
  <c r="Y2643" i="2"/>
  <c r="Y3246" i="2"/>
  <c r="Y3493" i="2"/>
  <c r="Y2505" i="2"/>
  <c r="Y2238" i="2"/>
  <c r="Y2153" i="2"/>
  <c r="Y2538" i="2"/>
  <c r="Y2144" i="2"/>
  <c r="Y1955" i="2"/>
  <c r="Y2735" i="2"/>
  <c r="Y2561" i="2"/>
  <c r="Y2616" i="2"/>
  <c r="Y3735" i="2"/>
  <c r="Y1952" i="2"/>
  <c r="Y3460" i="2"/>
  <c r="Y2578" i="2"/>
  <c r="Y1845" i="2"/>
  <c r="Y3733" i="2"/>
  <c r="Y2242" i="2"/>
  <c r="Y3244" i="2"/>
  <c r="Y2645" i="2"/>
  <c r="Y1826" i="2"/>
  <c r="Y3374" i="2"/>
  <c r="Y1922" i="2"/>
  <c r="Y3385" i="2"/>
  <c r="Y2200" i="2"/>
  <c r="Y2599" i="2"/>
  <c r="Y2007" i="2"/>
  <c r="Y2183" i="2"/>
  <c r="Y1998" i="2"/>
  <c r="Y2771" i="2"/>
  <c r="Y2205" i="2"/>
  <c r="Y2491" i="2"/>
  <c r="Y1847" i="2"/>
  <c r="Y1933" i="2"/>
  <c r="Y2658" i="2"/>
  <c r="Y2296" i="2"/>
  <c r="Y2115" i="2"/>
  <c r="Y1969" i="2"/>
  <c r="Y2243" i="2"/>
  <c r="Y2544" i="2"/>
  <c r="Y2023" i="2"/>
  <c r="Y3484" i="2"/>
  <c r="Y2624" i="2"/>
  <c r="Y1965" i="2"/>
  <c r="Y2219" i="2"/>
  <c r="Y2184" i="2"/>
  <c r="Y3371" i="2"/>
  <c r="Y1925" i="2"/>
  <c r="Y2584" i="2"/>
  <c r="Y2607" i="2"/>
  <c r="Y2248" i="2"/>
  <c r="Y3740" i="2"/>
  <c r="Y3415" i="2"/>
  <c r="Y3422" i="2"/>
  <c r="Y3456" i="2"/>
  <c r="Y3540" i="2"/>
  <c r="Y2477" i="2"/>
  <c r="Y2761" i="2"/>
  <c r="Y1900" i="2"/>
  <c r="Y2574" i="2"/>
  <c r="Y2469" i="2"/>
  <c r="Y2525" i="2"/>
  <c r="Y2617" i="2"/>
  <c r="Y2287" i="2"/>
  <c r="Y1982" i="2"/>
  <c r="Y1841" i="2"/>
  <c r="Y2452" i="2"/>
  <c r="Y2732" i="2"/>
  <c r="Y3689" i="2"/>
  <c r="Y3734" i="2"/>
  <c r="Y3221" i="2"/>
  <c r="Y2665" i="2"/>
  <c r="Y3684" i="2"/>
  <c r="Y2286" i="2"/>
  <c r="Y2165" i="2"/>
  <c r="Y3536" i="2"/>
  <c r="Y3455" i="2"/>
  <c r="Y2540" i="2"/>
  <c r="Y2559" i="2"/>
  <c r="Y1968" i="2"/>
  <c r="Y2560" i="2"/>
  <c r="Y2623" i="2"/>
  <c r="Y2292" i="2"/>
  <c r="Y3237" i="2"/>
  <c r="Y2246" i="2"/>
  <c r="Y2463" i="2"/>
  <c r="Y1937" i="2"/>
  <c r="Y2580" i="2"/>
  <c r="Y3263" i="2"/>
  <c r="Y3499" i="2"/>
  <c r="Y2688" i="2"/>
  <c r="Y2221" i="2"/>
  <c r="Y2148" i="2"/>
  <c r="Y1886" i="2"/>
  <c r="Y3680" i="2"/>
  <c r="Y3738" i="2"/>
  <c r="Y3774" i="2"/>
  <c r="Y3704" i="2"/>
  <c r="Y3525" i="2"/>
  <c r="Y2277" i="2"/>
  <c r="Y2640" i="2"/>
  <c r="Y1852" i="2"/>
  <c r="Y2451" i="2"/>
  <c r="Y2506" i="2"/>
  <c r="Y2759" i="2"/>
  <c r="Y3407" i="2"/>
  <c r="Y3492" i="2"/>
  <c r="Y3229" i="2"/>
  <c r="Y2709" i="2"/>
  <c r="Y2631" i="2"/>
  <c r="Y2281" i="2"/>
  <c r="Y1877" i="2"/>
  <c r="Y2736" i="2"/>
  <c r="Y2570" i="2"/>
  <c r="Y2179" i="2"/>
  <c r="Y2489" i="2"/>
  <c r="Y3370" i="2"/>
  <c r="Y2767" i="2"/>
  <c r="Y2201" i="2"/>
  <c r="Y1974" i="2"/>
  <c r="Y1884" i="2"/>
  <c r="Y3424" i="2"/>
  <c r="Y1992" i="2"/>
  <c r="Y2528" i="2"/>
  <c r="Y1878" i="2"/>
  <c r="Y3369" i="2"/>
  <c r="Y3476" i="2"/>
  <c r="Y2757" i="2"/>
  <c r="Y2768" i="2"/>
  <c r="Y2174" i="2"/>
  <c r="Y2236" i="2"/>
  <c r="Y3239" i="2"/>
  <c r="Y2446" i="2"/>
  <c r="Y2170" i="2"/>
  <c r="Y3731" i="2"/>
  <c r="Y2279" i="2"/>
  <c r="Y1995" i="2"/>
  <c r="Y1966" i="2"/>
  <c r="Y3254" i="2"/>
  <c r="Y2003" i="2"/>
  <c r="Y2641" i="2"/>
  <c r="Y3235" i="2"/>
  <c r="Y2687" i="2"/>
  <c r="Y2441" i="2"/>
  <c r="Y2240" i="2"/>
  <c r="Y1837" i="2"/>
  <c r="Y1803" i="2"/>
  <c r="Y3778" i="2"/>
  <c r="Y3782" i="2"/>
  <c r="Y3225" i="2"/>
  <c r="Y1951" i="2"/>
  <c r="Y2557" i="2"/>
  <c r="Y2533" i="2"/>
  <c r="Y2176" i="2"/>
  <c r="Y3227" i="2"/>
  <c r="Y3725" i="2"/>
  <c r="Y3461" i="2"/>
  <c r="Y3395" i="2"/>
  <c r="Y3472" i="2"/>
  <c r="Y2450" i="2"/>
  <c r="Y3524" i="2"/>
  <c r="Y3249" i="2"/>
  <c r="Y2745" i="2"/>
  <c r="Y2202" i="2"/>
  <c r="Y1935" i="2"/>
  <c r="Y2633" i="2"/>
  <c r="Y2271" i="2"/>
  <c r="Y1954" i="2"/>
  <c r="Y2512" i="2"/>
  <c r="Y1938" i="2"/>
  <c r="Y3375" i="2"/>
  <c r="Y2303" i="2"/>
  <c r="Y1903" i="2"/>
  <c r="Y1807" i="2"/>
  <c r="Y3413" i="2"/>
  <c r="Y3473" i="2"/>
  <c r="Y2251" i="2"/>
  <c r="Y3419" i="2"/>
  <c r="Y2565" i="2"/>
  <c r="Y3773" i="2"/>
  <c r="Y3727" i="2"/>
  <c r="Y2654" i="2"/>
  <c r="Y1874" i="2"/>
  <c r="Y3743" i="2"/>
  <c r="Y2746" i="2"/>
  <c r="Y3470" i="2"/>
  <c r="Y2213" i="2"/>
  <c r="Y2283" i="2"/>
  <c r="Y2480" i="2"/>
  <c r="Y2208" i="2"/>
  <c r="Y2149" i="2"/>
  <c r="Y1946" i="2"/>
  <c r="Y2185" i="2"/>
  <c r="Y3543" i="2"/>
  <c r="Y3516" i="2"/>
  <c r="Y2714" i="2"/>
  <c r="Y2231" i="2"/>
  <c r="Y2012" i="2"/>
  <c r="Y2212" i="2"/>
  <c r="Y1846" i="2"/>
  <c r="Y2697" i="2"/>
  <c r="Y2619" i="2"/>
  <c r="Y2304" i="2"/>
  <c r="Y2695" i="2"/>
  <c r="Y2244" i="2"/>
  <c r="Y3441" i="2"/>
  <c r="Y3448" i="2"/>
  <c r="Y2016" i="2"/>
  <c r="Y3261" i="2"/>
  <c r="Y3240" i="2"/>
  <c r="Y1931" i="2"/>
  <c r="Y1824" i="2"/>
  <c r="Y1918" i="2"/>
  <c r="Y2455" i="2"/>
  <c r="Y3489" i="2"/>
  <c r="Y3262" i="2"/>
  <c r="Y2302" i="2"/>
  <c r="Y2600" i="2"/>
  <c r="Y2749" i="2"/>
  <c r="Y2194" i="2"/>
  <c r="Y2516" i="2"/>
  <c r="Y2173" i="2"/>
  <c r="Y3380" i="2"/>
  <c r="Y3411" i="2"/>
  <c r="Y3475" i="2"/>
  <c r="Y2207" i="2"/>
  <c r="Y2739" i="2"/>
  <c r="Y2021" i="2"/>
  <c r="Y1999" i="2"/>
  <c r="Y2568" i="2"/>
  <c r="Y1921" i="2"/>
  <c r="Y2667" i="2"/>
  <c r="Y2774" i="2"/>
  <c r="Y2680" i="2"/>
  <c r="Y2644" i="2"/>
  <c r="Y2520" i="2"/>
  <c r="Y2017" i="2"/>
  <c r="Y2487" i="2"/>
  <c r="Y1843" i="2"/>
  <c r="Y3729" i="2"/>
  <c r="Y3771" i="2"/>
  <c r="Y3705" i="2"/>
  <c r="Y3694" i="2"/>
  <c r="Y2253" i="2"/>
  <c r="Y2551" i="2"/>
  <c r="Y1834" i="2"/>
  <c r="Y1804" i="2"/>
  <c r="Y3732" i="2"/>
  <c r="Y3495" i="2"/>
  <c r="Y3429" i="2"/>
  <c r="Y3403" i="2"/>
  <c r="Y3518" i="2"/>
  <c r="Y3432" i="2"/>
  <c r="Y2702" i="2"/>
  <c r="Y2245" i="2"/>
  <c r="Y1983" i="2"/>
  <c r="Y2755" i="2"/>
  <c r="Y2664" i="2"/>
  <c r="Y2478" i="2"/>
  <c r="Y1997" i="2"/>
  <c r="Y1873" i="2"/>
  <c r="Y3746" i="2"/>
  <c r="Y3741" i="2"/>
  <c r="Y2467" i="2"/>
  <c r="Y1888" i="2"/>
  <c r="Y3546" i="2"/>
  <c r="Y2232" i="2"/>
  <c r="Y2606" i="2"/>
  <c r="Y2613" i="2"/>
  <c r="Y2448" i="2"/>
  <c r="Y3679" i="2"/>
  <c r="Y3702" i="2"/>
  <c r="Y3226" i="2"/>
  <c r="Y2620" i="2"/>
  <c r="Y2694" i="2"/>
  <c r="Y2548" i="2"/>
  <c r="Y3387" i="2"/>
  <c r="Y2777" i="2"/>
  <c r="Y2470" i="2"/>
  <c r="Y2269" i="2"/>
  <c r="Y2125" i="2"/>
  <c r="Y2517" i="2"/>
  <c r="Y3255" i="2"/>
  <c r="Y1887" i="2"/>
  <c r="Y3676" i="2"/>
  <c r="Y3766" i="2"/>
  <c r="Y2161" i="2"/>
  <c r="Y2637" i="2"/>
  <c r="Y2119" i="2"/>
  <c r="Y3444" i="2"/>
  <c r="Y2704" i="2"/>
  <c r="Y3410" i="2"/>
  <c r="Y2608" i="2"/>
  <c r="Y2486" i="2"/>
  <c r="Y2481" i="2"/>
  <c r="Y2247" i="2"/>
  <c r="Y2527" i="2"/>
  <c r="Y3747" i="2"/>
  <c r="Y3437" i="2"/>
  <c r="Y2162" i="2"/>
  <c r="Y3678" i="2"/>
  <c r="Y2482" i="2"/>
  <c r="Y3439" i="2"/>
  <c r="Y2594" i="2"/>
  <c r="Y1893" i="2"/>
  <c r="Y2707" i="2"/>
  <c r="Y2190" i="2"/>
  <c r="Y3781" i="2"/>
  <c r="Y3764" i="2"/>
  <c r="Y2524" i="2"/>
  <c r="Y1987" i="2"/>
  <c r="Y2662" i="2"/>
  <c r="Y2300" i="2"/>
  <c r="Y1950" i="2"/>
  <c r="Y3692" i="2"/>
  <c r="Y3696" i="2"/>
  <c r="Y2602" i="2"/>
  <c r="Y2598" i="2"/>
  <c r="Y2605" i="2"/>
  <c r="Y2661" i="2"/>
  <c r="Y2120" i="2"/>
  <c r="Y1821" i="2"/>
  <c r="Y2443" i="2"/>
  <c r="Y1917" i="2"/>
  <c r="Y3392" i="2"/>
  <c r="Y2628" i="2"/>
  <c r="Y1991" i="2"/>
  <c r="Y2558" i="2"/>
  <c r="Y2601" i="2"/>
  <c r="Y3687" i="2"/>
  <c r="Y3765" i="2"/>
  <c r="Y1949" i="2"/>
  <c r="Y2547" i="2"/>
  <c r="Y2542" i="2"/>
  <c r="Y1914" i="2"/>
  <c r="Y2169" i="2"/>
  <c r="Y3402" i="2"/>
  <c r="Y2635" i="2"/>
  <c r="Y2181" i="2"/>
  <c r="Y3231" i="2"/>
  <c r="Y2639" i="2"/>
  <c r="Y2249" i="2"/>
  <c r="Y2756" i="2"/>
  <c r="Y1831" i="2"/>
  <c r="Y3721" i="2"/>
  <c r="Y2537" i="2"/>
  <c r="Y2475" i="2"/>
  <c r="Y3772" i="2"/>
  <c r="Y3232" i="2"/>
  <c r="Y1822" i="2"/>
  <c r="Y3697" i="2"/>
  <c r="Y3529" i="2"/>
  <c r="Y1856" i="2"/>
  <c r="Y3682" i="2"/>
  <c r="Y3767" i="2"/>
  <c r="Y1858" i="2"/>
  <c r="Y3519" i="2"/>
  <c r="Y1947" i="2"/>
  <c r="Y3260" i="2"/>
  <c r="Y2288" i="2"/>
  <c r="Y2155" i="2"/>
  <c r="Y1906" i="2"/>
  <c r="Y2166" i="2"/>
  <c r="Y1882" i="2"/>
  <c r="Y3367" i="2"/>
  <c r="Y3538" i="2"/>
  <c r="Y2224" i="2"/>
  <c r="Y2005" i="2"/>
  <c r="Y2476" i="2"/>
  <c r="Y1940" i="2"/>
  <c r="Y1919" i="2"/>
  <c r="Y3406" i="2"/>
  <c r="Y3539" i="2"/>
  <c r="Y2595" i="2"/>
  <c r="Y2256" i="2"/>
  <c r="Y1994" i="2"/>
  <c r="Y1929" i="2"/>
  <c r="Y3770" i="2"/>
  <c r="Y3769" i="2"/>
  <c r="Y3451" i="2"/>
  <c r="Y2444" i="2"/>
  <c r="Y3433" i="2"/>
  <c r="Y3521" i="2"/>
  <c r="Y3528" i="2"/>
  <c r="Y3377" i="2"/>
  <c r="Y3478" i="2"/>
  <c r="Y3238" i="2"/>
  <c r="Y2579" i="2"/>
  <c r="Y2172" i="2"/>
  <c r="Y2630" i="2"/>
  <c r="Y2167" i="2"/>
  <c r="Y3390" i="2"/>
  <c r="Y3223" i="2"/>
  <c r="Y2549" i="2"/>
  <c r="Y1865" i="2"/>
  <c r="Y2468" i="2"/>
  <c r="Y3730" i="2"/>
  <c r="Y1963" i="2"/>
  <c r="Y2440" i="2"/>
  <c r="Y2458" i="2"/>
  <c r="Y1844" i="2"/>
  <c r="Y2521" i="2"/>
  <c r="Y3736" i="2"/>
  <c r="Y3442" i="2"/>
  <c r="Y3482" i="2"/>
  <c r="Y2650" i="2"/>
  <c r="Y3228" i="2"/>
  <c r="Y1867" i="2"/>
  <c r="U3028" i="2" l="1"/>
  <c r="O46" i="37" s="1"/>
  <c r="S3028" i="2"/>
  <c r="M46" i="37" s="1"/>
  <c r="S2006" i="2"/>
  <c r="U2006" i="2"/>
  <c r="U3535" i="2"/>
  <c r="S3535" i="2"/>
  <c r="U3531" i="2"/>
  <c r="S3531" i="2"/>
  <c r="S3506" i="2"/>
  <c r="U3506" i="2"/>
  <c r="S1899" i="2"/>
  <c r="U1899" i="2"/>
  <c r="U1904" i="2"/>
  <c r="S1904" i="2"/>
  <c r="U2689" i="2"/>
  <c r="S2689" i="2"/>
  <c r="S1978" i="2"/>
  <c r="U1978" i="2"/>
  <c r="S3462" i="2"/>
  <c r="U3462" i="2"/>
  <c r="S2573" i="2"/>
  <c r="U2573" i="2"/>
  <c r="U3739" i="2"/>
  <c r="S3739" i="2"/>
  <c r="U2116" i="2"/>
  <c r="S2116" i="2"/>
  <c r="S2514" i="2"/>
  <c r="U2514" i="2"/>
  <c r="S2234" i="2"/>
  <c r="U2234" i="2"/>
  <c r="S2276" i="2"/>
  <c r="U2276" i="2"/>
  <c r="S2182" i="2"/>
  <c r="U2182" i="2"/>
  <c r="S2519" i="2"/>
  <c r="U2519" i="2"/>
  <c r="S2005" i="2"/>
  <c r="U2005" i="2"/>
  <c r="U2661" i="2"/>
  <c r="S2661" i="2"/>
  <c r="S2467" i="2"/>
  <c r="U2467" i="2"/>
  <c r="S2600" i="2"/>
  <c r="U2600" i="2"/>
  <c r="U2303" i="2"/>
  <c r="S2303" i="2"/>
  <c r="U1878" i="2"/>
  <c r="S1878" i="2"/>
  <c r="U3734" i="2"/>
  <c r="S3734" i="2"/>
  <c r="S3374" i="2"/>
  <c r="U3374" i="2"/>
  <c r="S3459" i="2"/>
  <c r="U3459" i="2"/>
  <c r="U2591" i="2"/>
  <c r="S2591" i="2"/>
  <c r="S3500" i="2"/>
  <c r="U3500" i="2"/>
  <c r="U2239" i="2"/>
  <c r="S2239" i="2"/>
  <c r="S3465" i="2"/>
  <c r="U3465" i="2"/>
  <c r="U1967" i="2"/>
  <c r="S1967" i="2"/>
  <c r="S2556" i="2"/>
  <c r="U2556" i="2"/>
  <c r="U2626" i="2"/>
  <c r="S2626" i="2"/>
  <c r="U3241" i="2"/>
  <c r="S3241" i="2"/>
  <c r="U2189" i="2"/>
  <c r="S2189" i="2"/>
  <c r="U3234" i="2"/>
  <c r="S3234" i="2"/>
  <c r="U1963" i="2"/>
  <c r="S1963" i="2"/>
  <c r="S3697" i="2"/>
  <c r="U3697" i="2"/>
  <c r="S3439" i="2"/>
  <c r="U3439" i="2"/>
  <c r="S1804" i="2"/>
  <c r="U1804" i="2"/>
  <c r="S2619" i="2"/>
  <c r="U2619" i="2"/>
  <c r="U3227" i="2"/>
  <c r="S3227" i="2"/>
  <c r="S2528" i="2"/>
  <c r="U2528" i="2"/>
  <c r="U3536" i="2"/>
  <c r="S3536" i="2"/>
  <c r="U1998" i="2"/>
  <c r="S1998" i="2"/>
  <c r="U1828" i="2"/>
  <c r="S1828" i="2"/>
  <c r="U3768" i="2"/>
  <c r="S3768" i="2"/>
  <c r="U2566" i="2"/>
  <c r="S2566" i="2"/>
  <c r="U1832" i="2"/>
  <c r="S1832" i="2"/>
  <c r="S3527" i="2"/>
  <c r="U3527" i="2"/>
  <c r="U3728" i="2"/>
  <c r="S3728" i="2"/>
  <c r="S1850" i="2"/>
  <c r="U1850" i="2"/>
  <c r="U1981" i="2"/>
  <c r="S1981" i="2"/>
  <c r="S3383" i="2"/>
  <c r="U3383" i="2"/>
  <c r="U3467" i="2"/>
  <c r="S3467" i="2"/>
  <c r="U2521" i="2"/>
  <c r="S2521" i="2"/>
  <c r="S3770" i="2"/>
  <c r="U3770" i="2"/>
  <c r="U2166" i="2"/>
  <c r="S2166" i="2"/>
  <c r="U1844" i="2"/>
  <c r="S1844" i="2"/>
  <c r="U3377" i="2"/>
  <c r="S3377" i="2"/>
  <c r="U1929" i="2"/>
  <c r="S1929" i="2"/>
  <c r="U1940" i="2"/>
  <c r="S1940" i="2"/>
  <c r="S3682" i="2"/>
  <c r="U3682" i="2"/>
  <c r="U2537" i="2"/>
  <c r="S2537" i="2"/>
  <c r="U3687" i="2"/>
  <c r="S3687" i="2"/>
  <c r="S1821" i="2"/>
  <c r="U1821" i="2"/>
  <c r="S2707" i="2"/>
  <c r="U2707" i="2"/>
  <c r="U3444" i="2"/>
  <c r="S3444" i="2"/>
  <c r="S3546" i="2"/>
  <c r="U3546" i="2"/>
  <c r="U1867" i="2"/>
  <c r="S1867" i="2"/>
  <c r="S2458" i="2"/>
  <c r="U2458" i="2"/>
  <c r="S3390" i="2"/>
  <c r="U3390" i="2"/>
  <c r="S3528" i="2"/>
  <c r="U3528" i="2"/>
  <c r="U1994" i="2"/>
  <c r="S1994" i="2"/>
  <c r="U2476" i="2"/>
  <c r="S2476" i="2"/>
  <c r="S2155" i="2"/>
  <c r="U2155" i="2"/>
  <c r="U1856" i="2"/>
  <c r="S1856" i="2"/>
  <c r="U3721" i="2"/>
  <c r="S3721" i="2"/>
  <c r="U3402" i="2"/>
  <c r="S3402" i="2"/>
  <c r="S2601" i="2"/>
  <c r="U2601" i="2"/>
  <c r="S2120" i="2"/>
  <c r="U2120" i="2"/>
  <c r="U2300" i="2"/>
  <c r="S2300" i="2"/>
  <c r="S1893" i="2"/>
  <c r="U1893" i="2"/>
  <c r="U2527" i="2"/>
  <c r="S2527" i="2"/>
  <c r="S2119" i="2"/>
  <c r="U2119" i="2"/>
  <c r="S2125" i="2"/>
  <c r="U2125" i="2"/>
  <c r="S3226" i="2"/>
  <c r="U3226" i="2"/>
  <c r="S1888" i="2"/>
  <c r="U1888" i="2"/>
  <c r="U2755" i="2"/>
  <c r="S2755" i="2"/>
  <c r="U3495" i="2"/>
  <c r="S3495" i="2"/>
  <c r="S3771" i="2"/>
  <c r="U3771" i="2"/>
  <c r="S2774" i="2"/>
  <c r="U2774" i="2"/>
  <c r="S2207" i="2"/>
  <c r="U2207" i="2"/>
  <c r="U2749" i="2"/>
  <c r="S2749" i="2"/>
  <c r="S1824" i="2"/>
  <c r="U1824" i="2"/>
  <c r="U2695" i="2"/>
  <c r="S2695" i="2"/>
  <c r="S2231" i="2"/>
  <c r="U2231" i="2"/>
  <c r="U2480" i="2"/>
  <c r="S2480" i="2"/>
  <c r="S3727" i="2"/>
  <c r="U3727" i="2"/>
  <c r="S1903" i="2"/>
  <c r="U1903" i="2"/>
  <c r="U1935" i="2"/>
  <c r="S1935" i="2"/>
  <c r="S3461" i="2"/>
  <c r="U3461" i="2"/>
  <c r="S3782" i="2"/>
  <c r="U3782" i="2"/>
  <c r="S2641" i="2"/>
  <c r="U2641" i="2"/>
  <c r="U2446" i="2"/>
  <c r="S2446" i="2"/>
  <c r="U3369" i="2"/>
  <c r="S3369" i="2"/>
  <c r="S2767" i="2"/>
  <c r="U2767" i="2"/>
  <c r="U2631" i="2"/>
  <c r="S2631" i="2"/>
  <c r="S1852" i="2"/>
  <c r="U1852" i="2"/>
  <c r="U1886" i="2"/>
  <c r="S1886" i="2"/>
  <c r="S2463" i="2"/>
  <c r="U2463" i="2"/>
  <c r="U2540" i="2"/>
  <c r="S2540" i="2"/>
  <c r="U3221" i="2"/>
  <c r="S3221" i="2"/>
  <c r="S2617" i="2"/>
  <c r="U2617" i="2"/>
  <c r="U3456" i="2"/>
  <c r="S3456" i="2"/>
  <c r="U3371" i="2"/>
  <c r="S3371" i="2"/>
  <c r="U2243" i="2"/>
  <c r="S2243" i="2"/>
  <c r="S2205" i="2"/>
  <c r="U2205" i="2"/>
  <c r="U1922" i="2"/>
  <c r="S1922" i="2"/>
  <c r="S1845" i="2"/>
  <c r="U1845" i="2"/>
  <c r="U1955" i="2"/>
  <c r="S1955" i="2"/>
  <c r="S2643" i="2"/>
  <c r="U2643" i="2"/>
  <c r="S3222" i="2"/>
  <c r="U3222" i="2"/>
  <c r="S2740" i="2"/>
  <c r="U2740" i="2"/>
  <c r="S3490" i="2"/>
  <c r="U3490" i="2"/>
  <c r="U1976" i="2"/>
  <c r="S1976" i="2"/>
  <c r="U2457" i="2"/>
  <c r="S2457" i="2"/>
  <c r="U2655" i="2"/>
  <c r="S2655" i="2"/>
  <c r="S3712" i="2"/>
  <c r="U3712" i="2"/>
  <c r="S2233" i="2"/>
  <c r="U2233" i="2"/>
  <c r="U2582" i="2"/>
  <c r="S2582" i="2"/>
  <c r="S2636" i="2"/>
  <c r="U2636" i="2"/>
  <c r="U2160" i="2"/>
  <c r="S2160" i="2"/>
  <c r="U2453" i="2"/>
  <c r="S2453" i="2"/>
  <c r="U3253" i="2"/>
  <c r="S3253" i="2"/>
  <c r="S2534" i="2"/>
  <c r="U2534" i="2"/>
  <c r="S3526" i="2"/>
  <c r="U3526" i="2"/>
  <c r="S2713" i="2"/>
  <c r="U2713" i="2"/>
  <c r="U2564" i="2"/>
  <c r="S2564" i="2"/>
  <c r="S3532" i="2"/>
  <c r="U3532" i="2"/>
  <c r="U3522" i="2"/>
  <c r="S3522" i="2"/>
  <c r="S1851" i="2"/>
  <c r="U1851" i="2"/>
  <c r="U2158" i="2"/>
  <c r="S2158" i="2"/>
  <c r="U2456" i="2"/>
  <c r="S2456" i="2"/>
  <c r="U3381" i="2"/>
  <c r="S3381" i="2"/>
  <c r="U2692" i="2"/>
  <c r="S2692" i="2"/>
  <c r="S2711" i="2"/>
  <c r="U2711" i="2"/>
  <c r="S2252" i="2"/>
  <c r="U2252" i="2"/>
  <c r="S3502" i="2"/>
  <c r="U3502" i="2"/>
  <c r="U3247" i="2"/>
  <c r="S3247" i="2"/>
  <c r="S2752" i="2"/>
  <c r="U2752" i="2"/>
  <c r="U3517" i="2"/>
  <c r="S3517" i="2"/>
  <c r="U1986" i="2"/>
  <c r="S1986" i="2"/>
  <c r="S3494" i="2"/>
  <c r="U3494" i="2"/>
  <c r="S3717" i="2"/>
  <c r="U3717" i="2"/>
  <c r="U2699" i="2"/>
  <c r="S2699" i="2"/>
  <c r="U2254" i="2"/>
  <c r="S2254" i="2"/>
  <c r="U2779" i="2"/>
  <c r="S2779" i="2"/>
  <c r="S1977" i="2"/>
  <c r="U1977" i="2"/>
  <c r="U1809" i="2"/>
  <c r="S1809" i="2"/>
  <c r="U2278" i="2"/>
  <c r="S2278" i="2"/>
  <c r="U2196" i="2"/>
  <c r="S2196" i="2"/>
  <c r="U3779" i="2"/>
  <c r="S3779" i="2"/>
  <c r="U2284" i="2"/>
  <c r="S2284" i="2"/>
  <c r="S3520" i="2"/>
  <c r="U3520" i="2"/>
  <c r="U1985" i="2"/>
  <c r="S1985" i="2"/>
  <c r="U2147" i="2"/>
  <c r="S2147" i="2"/>
  <c r="U2642" i="2"/>
  <c r="S2642" i="2"/>
  <c r="S3453" i="2"/>
  <c r="U3453" i="2"/>
  <c r="U1905" i="2"/>
  <c r="S1905" i="2"/>
  <c r="S1988" i="2"/>
  <c r="U1988" i="2"/>
  <c r="U3454" i="2"/>
  <c r="S3454" i="2"/>
  <c r="S2532" i="2"/>
  <c r="U2532" i="2"/>
  <c r="S2575" i="2"/>
  <c r="U2575" i="2"/>
  <c r="S3376" i="2"/>
  <c r="U3376" i="2"/>
  <c r="U1808" i="2"/>
  <c r="S1808" i="2"/>
  <c r="S1915" i="2"/>
  <c r="U1915" i="2"/>
  <c r="S2611" i="2"/>
  <c r="U2611" i="2"/>
  <c r="S2701" i="2"/>
  <c r="U2701" i="2"/>
  <c r="U1916" i="2"/>
  <c r="S1916" i="2"/>
  <c r="U3521" i="2"/>
  <c r="S3521" i="2"/>
  <c r="U1831" i="2"/>
  <c r="S1831" i="2"/>
  <c r="S2662" i="2"/>
  <c r="U2662" i="2"/>
  <c r="U3702" i="2"/>
  <c r="S3702" i="2"/>
  <c r="S2667" i="2"/>
  <c r="U2667" i="2"/>
  <c r="U2714" i="2"/>
  <c r="S2714" i="2"/>
  <c r="U3778" i="2"/>
  <c r="S3778" i="2"/>
  <c r="U3370" i="2"/>
  <c r="S3370" i="2"/>
  <c r="S2246" i="2"/>
  <c r="U2246" i="2"/>
  <c r="S2184" i="2"/>
  <c r="U2184" i="2"/>
  <c r="U2578" i="2"/>
  <c r="S2578" i="2"/>
  <c r="S3686" i="2"/>
  <c r="U3686" i="2"/>
  <c r="S3780" i="2"/>
  <c r="U3780" i="2"/>
  <c r="U2765" i="2"/>
  <c r="S2765" i="2"/>
  <c r="U1825" i="2"/>
  <c r="S1825" i="2"/>
  <c r="S3218" i="2"/>
  <c r="U3218" i="2"/>
  <c r="U3258" i="2"/>
  <c r="S3258" i="2"/>
  <c r="U3481" i="2"/>
  <c r="S3481" i="2"/>
  <c r="U3719" i="2"/>
  <c r="S3719" i="2"/>
  <c r="U3530" i="2"/>
  <c r="S3530" i="2"/>
  <c r="S2595" i="2"/>
  <c r="U2595" i="2"/>
  <c r="U2756" i="2"/>
  <c r="S2756" i="2"/>
  <c r="U2481" i="2"/>
  <c r="S2481" i="2"/>
  <c r="U2245" i="2"/>
  <c r="S2245" i="2"/>
  <c r="U2302" i="2"/>
  <c r="S2302" i="2"/>
  <c r="S2565" i="2"/>
  <c r="U2565" i="2"/>
  <c r="U2221" i="2"/>
  <c r="S2221" i="2"/>
  <c r="S2469" i="2"/>
  <c r="U2469" i="2"/>
  <c r="U3460" i="2"/>
  <c r="S3460" i="2"/>
  <c r="U2690" i="2"/>
  <c r="S2690" i="2"/>
  <c r="U2536" i="2"/>
  <c r="S2536" i="2"/>
  <c r="S2019" i="2"/>
  <c r="U2019" i="2"/>
  <c r="U2638" i="2"/>
  <c r="S2638" i="2"/>
  <c r="U3393" i="2"/>
  <c r="S3393" i="2"/>
  <c r="U2651" i="2"/>
  <c r="S2651" i="2"/>
  <c r="S2118" i="2"/>
  <c r="U2118" i="2"/>
  <c r="S1876" i="2"/>
  <c r="U1876" i="2"/>
  <c r="S2124" i="2"/>
  <c r="U2124" i="2"/>
  <c r="S3409" i="2"/>
  <c r="U3409" i="2"/>
  <c r="U1848" i="2"/>
  <c r="S1848" i="2"/>
  <c r="U1840" i="2"/>
  <c r="S1840" i="2"/>
  <c r="S3471" i="2"/>
  <c r="U3471" i="2"/>
  <c r="U1861" i="2"/>
  <c r="S1861" i="2"/>
  <c r="S3486" i="2"/>
  <c r="U3486" i="2"/>
  <c r="U2146" i="2"/>
  <c r="S2146" i="2"/>
  <c r="S3730" i="2"/>
  <c r="U3730" i="2"/>
  <c r="S3538" i="2"/>
  <c r="U3538" i="2"/>
  <c r="S2542" i="2"/>
  <c r="U2542" i="2"/>
  <c r="S2524" i="2"/>
  <c r="U2524" i="2"/>
  <c r="U2486" i="2"/>
  <c r="S2486" i="2"/>
  <c r="S2777" i="2"/>
  <c r="U2777" i="2"/>
  <c r="S3746" i="2"/>
  <c r="U3746" i="2"/>
  <c r="U2702" i="2"/>
  <c r="S2702" i="2"/>
  <c r="S1834" i="2"/>
  <c r="U1834" i="2"/>
  <c r="S2487" i="2"/>
  <c r="U2487" i="2"/>
  <c r="U1921" i="2"/>
  <c r="S1921" i="2"/>
  <c r="U3411" i="2"/>
  <c r="S3411" i="2"/>
  <c r="U3262" i="2"/>
  <c r="S3262" i="2"/>
  <c r="U3261" i="2"/>
  <c r="S3261" i="2"/>
  <c r="U2697" i="2"/>
  <c r="S2697" i="2"/>
  <c r="S3543" i="2"/>
  <c r="U3543" i="2"/>
  <c r="S3470" i="2"/>
  <c r="U3470" i="2"/>
  <c r="S3419" i="2"/>
  <c r="U3419" i="2"/>
  <c r="S1938" i="2"/>
  <c r="U1938" i="2"/>
  <c r="U3249" i="2"/>
  <c r="S3249" i="2"/>
  <c r="S2176" i="2"/>
  <c r="U2176" i="2"/>
  <c r="S1837" i="2"/>
  <c r="U1837" i="2"/>
  <c r="U1966" i="2"/>
  <c r="S1966" i="2"/>
  <c r="U2236" i="2"/>
  <c r="S2236" i="2"/>
  <c r="S1992" i="2"/>
  <c r="U1992" i="2"/>
  <c r="S2179" i="2"/>
  <c r="U2179" i="2"/>
  <c r="U3492" i="2"/>
  <c r="S3492" i="2"/>
  <c r="U3525" i="2"/>
  <c r="S3525" i="2"/>
  <c r="S2688" i="2"/>
  <c r="U2688" i="2"/>
  <c r="S2292" i="2"/>
  <c r="U2292" i="2"/>
  <c r="U2165" i="2"/>
  <c r="S2165" i="2"/>
  <c r="U2732" i="2"/>
  <c r="S2732" i="2"/>
  <c r="U2574" i="2"/>
  <c r="S2574" i="2"/>
  <c r="S3740" i="2"/>
  <c r="U3740" i="2"/>
  <c r="S1965" i="2"/>
  <c r="U1965" i="2"/>
  <c r="U2296" i="2"/>
  <c r="S2296" i="2"/>
  <c r="S2183" i="2"/>
  <c r="U2183" i="2"/>
  <c r="U2645" i="2"/>
  <c r="S2645" i="2"/>
  <c r="S1952" i="2"/>
  <c r="U1952" i="2"/>
  <c r="S2153" i="2"/>
  <c r="U2153" i="2"/>
  <c r="U2553" i="2"/>
  <c r="S2553" i="2"/>
  <c r="U2531" i="2"/>
  <c r="S2531" i="2"/>
  <c r="U2187" i="2"/>
  <c r="S2187" i="2"/>
  <c r="U1860" i="2"/>
  <c r="S1860" i="2"/>
  <c r="S3533" i="2"/>
  <c r="U3533" i="2"/>
  <c r="S3515" i="2"/>
  <c r="U3515" i="2"/>
  <c r="U2562" i="2"/>
  <c r="S2562" i="2"/>
  <c r="U3690" i="2"/>
  <c r="S3690" i="2"/>
  <c r="S2698" i="2"/>
  <c r="U2698" i="2"/>
  <c r="U2666" i="2"/>
  <c r="S2666" i="2"/>
  <c r="U1890" i="2"/>
  <c r="S1890" i="2"/>
  <c r="S2285" i="2"/>
  <c r="U2285" i="2"/>
  <c r="U2157" i="2"/>
  <c r="S2157" i="2"/>
  <c r="S3427" i="2"/>
  <c r="U3427" i="2"/>
  <c r="S3714" i="2"/>
  <c r="U3714" i="2"/>
  <c r="U3497" i="2"/>
  <c r="S3497" i="2"/>
  <c r="S2156" i="2"/>
  <c r="U2156" i="2"/>
  <c r="S2008" i="2"/>
  <c r="U2008" i="2"/>
  <c r="S3259" i="2"/>
  <c r="U3259" i="2"/>
  <c r="S2569" i="2"/>
  <c r="U2569" i="2"/>
  <c r="U3384" i="2"/>
  <c r="S3384" i="2"/>
  <c r="S2258" i="2"/>
  <c r="U2258" i="2"/>
  <c r="S2272" i="2"/>
  <c r="U2272" i="2"/>
  <c r="S2209" i="2"/>
  <c r="U2209" i="2"/>
  <c r="S2270" i="2"/>
  <c r="U2270" i="2"/>
  <c r="S1927" i="2"/>
  <c r="U1927" i="2"/>
  <c r="S2550" i="2"/>
  <c r="U2550" i="2"/>
  <c r="S3776" i="2"/>
  <c r="U3776" i="2"/>
  <c r="U3252" i="2"/>
  <c r="S3252" i="2"/>
  <c r="U3777" i="2"/>
  <c r="S3777" i="2"/>
  <c r="U1993" i="2"/>
  <c r="S1993" i="2"/>
  <c r="S1980" i="2"/>
  <c r="U1980" i="2"/>
  <c r="U3677" i="2"/>
  <c r="S3677" i="2"/>
  <c r="S1836" i="2"/>
  <c r="U1836" i="2"/>
  <c r="U2653" i="2"/>
  <c r="S2653" i="2"/>
  <c r="S3396" i="2"/>
  <c r="U3396" i="2"/>
  <c r="S1971" i="2"/>
  <c r="U1971" i="2"/>
  <c r="U3722" i="2"/>
  <c r="S3722" i="2"/>
  <c r="U2299" i="2"/>
  <c r="S2299" i="2"/>
  <c r="U2199" i="2"/>
  <c r="S2199" i="2"/>
  <c r="S1839" i="2"/>
  <c r="U1839" i="2"/>
  <c r="S1945" i="2"/>
  <c r="U1945" i="2"/>
  <c r="S2543" i="2"/>
  <c r="U2543" i="2"/>
  <c r="S1924" i="2"/>
  <c r="U1924" i="2"/>
  <c r="S2712" i="2"/>
  <c r="U2712" i="2"/>
  <c r="U2703" i="2"/>
  <c r="S2703" i="2"/>
  <c r="S3438" i="2"/>
  <c r="U3438" i="2"/>
  <c r="U2754" i="2"/>
  <c r="S2754" i="2"/>
  <c r="U3443" i="2"/>
  <c r="S3443" i="2"/>
  <c r="U2464" i="2"/>
  <c r="S2464" i="2"/>
  <c r="U3545" i="2"/>
  <c r="S3545" i="2"/>
  <c r="S2751" i="2"/>
  <c r="U2751" i="2"/>
  <c r="S3404" i="2"/>
  <c r="U3404" i="2"/>
  <c r="S3496" i="2"/>
  <c r="U3496" i="2"/>
  <c r="U2731" i="2"/>
  <c r="S2731" i="2"/>
  <c r="U2121" i="2"/>
  <c r="S2121" i="2"/>
  <c r="U3421" i="2"/>
  <c r="S3421" i="2"/>
  <c r="S2612" i="2"/>
  <c r="U2612" i="2"/>
  <c r="S2203" i="2"/>
  <c r="U2203" i="2"/>
  <c r="S2256" i="2"/>
  <c r="U2256" i="2"/>
  <c r="S2558" i="2"/>
  <c r="U2558" i="2"/>
  <c r="S2269" i="2"/>
  <c r="U2269" i="2"/>
  <c r="U3475" i="2"/>
  <c r="S3475" i="2"/>
  <c r="S3773" i="2"/>
  <c r="U3773" i="2"/>
  <c r="S3239" i="2"/>
  <c r="U3239" i="2"/>
  <c r="S3455" i="2"/>
  <c r="U3455" i="2"/>
  <c r="S2771" i="2"/>
  <c r="U2771" i="2"/>
  <c r="U1897" i="2"/>
  <c r="S1897" i="2"/>
  <c r="U3248" i="2"/>
  <c r="S3248" i="2"/>
  <c r="S2546" i="2"/>
  <c r="U2546" i="2"/>
  <c r="S2499" i="2"/>
  <c r="U2499" i="2"/>
  <c r="S1912" i="2"/>
  <c r="U1912" i="2"/>
  <c r="S1948" i="2"/>
  <c r="U1948" i="2"/>
  <c r="S3382" i="2"/>
  <c r="U3382" i="2"/>
  <c r="S2471" i="2"/>
  <c r="U2471" i="2"/>
  <c r="S1880" i="2"/>
  <c r="U1880" i="2"/>
  <c r="S2650" i="2"/>
  <c r="U2650" i="2"/>
  <c r="U3260" i="2"/>
  <c r="S3260" i="2"/>
  <c r="S1987" i="2"/>
  <c r="U1987" i="2"/>
  <c r="S3741" i="2"/>
  <c r="U3741" i="2"/>
  <c r="S3240" i="2"/>
  <c r="U3240" i="2"/>
  <c r="U3375" i="2"/>
  <c r="S3375" i="2"/>
  <c r="U2489" i="2"/>
  <c r="S2489" i="2"/>
  <c r="S3689" i="2"/>
  <c r="U3689" i="2"/>
  <c r="U1826" i="2"/>
  <c r="S1826" i="2"/>
  <c r="U2459" i="2"/>
  <c r="S2459" i="2"/>
  <c r="U2766" i="2"/>
  <c r="S2766" i="2"/>
  <c r="U3479" i="2"/>
  <c r="S3479" i="2"/>
  <c r="S2273" i="2"/>
  <c r="U2273" i="2"/>
  <c r="S2014" i="2"/>
  <c r="U2014" i="2"/>
  <c r="S1855" i="2"/>
  <c r="U1855" i="2"/>
  <c r="S3224" i="2"/>
  <c r="U3224" i="2"/>
  <c r="U2554" i="2"/>
  <c r="S2554" i="2"/>
  <c r="S3482" i="2"/>
  <c r="U3482" i="2"/>
  <c r="U2172" i="2"/>
  <c r="S2172" i="2"/>
  <c r="U2444" i="2"/>
  <c r="S2444" i="2"/>
  <c r="S3539" i="2"/>
  <c r="U3539" i="2"/>
  <c r="U1947" i="2"/>
  <c r="S1947" i="2"/>
  <c r="S1822" i="2"/>
  <c r="U1822" i="2"/>
  <c r="S2249" i="2"/>
  <c r="U2249" i="2"/>
  <c r="S2628" i="2"/>
  <c r="U2628" i="2"/>
  <c r="U2598" i="2"/>
  <c r="S2598" i="2"/>
  <c r="U2482" i="2"/>
  <c r="S2482" i="2"/>
  <c r="U3766" i="2"/>
  <c r="S3766" i="2"/>
  <c r="S2448" i="2"/>
  <c r="U2448" i="2"/>
  <c r="U3442" i="2"/>
  <c r="S3442" i="2"/>
  <c r="U2468" i="2"/>
  <c r="S2468" i="2"/>
  <c r="U2579" i="2"/>
  <c r="S2579" i="2"/>
  <c r="S3451" i="2"/>
  <c r="U3451" i="2"/>
  <c r="U3406" i="2"/>
  <c r="S3406" i="2"/>
  <c r="S3367" i="2"/>
  <c r="U3367" i="2"/>
  <c r="U3519" i="2"/>
  <c r="S3519" i="2"/>
  <c r="S3232" i="2"/>
  <c r="U3232" i="2"/>
  <c r="U2639" i="2"/>
  <c r="S2639" i="2"/>
  <c r="U2547" i="2"/>
  <c r="S2547" i="2"/>
  <c r="S3392" i="2"/>
  <c r="U3392" i="2"/>
  <c r="U2602" i="2"/>
  <c r="S2602" i="2"/>
  <c r="S3764" i="2"/>
  <c r="U3764" i="2"/>
  <c r="S3678" i="2"/>
  <c r="U3678" i="2"/>
  <c r="S2608" i="2"/>
  <c r="U2608" i="2"/>
  <c r="S3676" i="2"/>
  <c r="U3676" i="2"/>
  <c r="U3387" i="2"/>
  <c r="S3387" i="2"/>
  <c r="S2613" i="2"/>
  <c r="U2613" i="2"/>
  <c r="U1873" i="2"/>
  <c r="S1873" i="2"/>
  <c r="S3432" i="2"/>
  <c r="U3432" i="2"/>
  <c r="U2551" i="2"/>
  <c r="S2551" i="2"/>
  <c r="U2017" i="2"/>
  <c r="S2017" i="2"/>
  <c r="U2568" i="2"/>
  <c r="S2568" i="2"/>
  <c r="U3380" i="2"/>
  <c r="S3380" i="2"/>
  <c r="U2016" i="2"/>
  <c r="S2016" i="2"/>
  <c r="S1846" i="2"/>
  <c r="U1846" i="2"/>
  <c r="S2185" i="2"/>
  <c r="U2185" i="2"/>
  <c r="S2746" i="2"/>
  <c r="U2746" i="2"/>
  <c r="U2251" i="2"/>
  <c r="S2251" i="2"/>
  <c r="U2512" i="2"/>
  <c r="S2512" i="2"/>
  <c r="S3524" i="2"/>
  <c r="U3524" i="2"/>
  <c r="U2533" i="2"/>
  <c r="S2533" i="2"/>
  <c r="U2240" i="2"/>
  <c r="S2240" i="2"/>
  <c r="U1995" i="2"/>
  <c r="S1995" i="2"/>
  <c r="S2174" i="2"/>
  <c r="U2174" i="2"/>
  <c r="U3424" i="2"/>
  <c r="S3424" i="2"/>
  <c r="U2570" i="2"/>
  <c r="S2570" i="2"/>
  <c r="U3407" i="2"/>
  <c r="S3407" i="2"/>
  <c r="S3704" i="2"/>
  <c r="U3704" i="2"/>
  <c r="S3499" i="2"/>
  <c r="U3499" i="2"/>
  <c r="U2623" i="2"/>
  <c r="S2623" i="2"/>
  <c r="S2286" i="2"/>
  <c r="U2286" i="2"/>
  <c r="U2452" i="2"/>
  <c r="S2452" i="2"/>
  <c r="S1900" i="2"/>
  <c r="U1900" i="2"/>
  <c r="U2248" i="2"/>
  <c r="S2248" i="2"/>
  <c r="S2624" i="2"/>
  <c r="U2624" i="2"/>
  <c r="S2658" i="2"/>
  <c r="U2658" i="2"/>
  <c r="U2007" i="2"/>
  <c r="S2007" i="2"/>
  <c r="U3244" i="2"/>
  <c r="S3244" i="2"/>
  <c r="S3735" i="2"/>
  <c r="U3735" i="2"/>
  <c r="S2238" i="2"/>
  <c r="U2238" i="2"/>
  <c r="U2171" i="2"/>
  <c r="S2171" i="2"/>
  <c r="S2123" i="2"/>
  <c r="U2123" i="2"/>
  <c r="S2733" i="2"/>
  <c r="U2733" i="2"/>
  <c r="S2484" i="2"/>
  <c r="U2484" i="2"/>
  <c r="S3242" i="2"/>
  <c r="U3242" i="2"/>
  <c r="S2627" i="2"/>
  <c r="U2627" i="2"/>
  <c r="S2483" i="2"/>
  <c r="U2483" i="2"/>
  <c r="S3675" i="2"/>
  <c r="U3675" i="2"/>
  <c r="U1923" i="2"/>
  <c r="S1923" i="2"/>
  <c r="S2000" i="2"/>
  <c r="U2000" i="2"/>
  <c r="S2738" i="2"/>
  <c r="U2738" i="2"/>
  <c r="U3373" i="2"/>
  <c r="S3373" i="2"/>
  <c r="U3480" i="2"/>
  <c r="S3480" i="2"/>
  <c r="U3379" i="2"/>
  <c r="S3379" i="2"/>
  <c r="U2541" i="2"/>
  <c r="S2541" i="2"/>
  <c r="U1928" i="2"/>
  <c r="S1928" i="2"/>
  <c r="U2289" i="2"/>
  <c r="S2289" i="2"/>
  <c r="S3233" i="2"/>
  <c r="U3233" i="2"/>
  <c r="S2206" i="2"/>
  <c r="U2206" i="2"/>
  <c r="S2775" i="2"/>
  <c r="U2775" i="2"/>
  <c r="U2668" i="2"/>
  <c r="S2668" i="2"/>
  <c r="U2686" i="2"/>
  <c r="S2686" i="2"/>
  <c r="U2776" i="2"/>
  <c r="S2776" i="2"/>
  <c r="U2291" i="2"/>
  <c r="S2291" i="2"/>
  <c r="U2290" i="2"/>
  <c r="S2290" i="2"/>
  <c r="U3398" i="2"/>
  <c r="S3398" i="2"/>
  <c r="S2618" i="2"/>
  <c r="U2618" i="2"/>
  <c r="U3691" i="2"/>
  <c r="S3691" i="2"/>
  <c r="U2177" i="2"/>
  <c r="S2177" i="2"/>
  <c r="U2178" i="2"/>
  <c r="S2178" i="2"/>
  <c r="S2301" i="2"/>
  <c r="U2301" i="2"/>
  <c r="S2195" i="2"/>
  <c r="U2195" i="2"/>
  <c r="U2472" i="2"/>
  <c r="S2472" i="2"/>
  <c r="S2460" i="2"/>
  <c r="U2460" i="2"/>
  <c r="S2474" i="2"/>
  <c r="U2474" i="2"/>
  <c r="U2679" i="2"/>
  <c r="S2679" i="2"/>
  <c r="U2282" i="2"/>
  <c r="S2282" i="2"/>
  <c r="U3742" i="2"/>
  <c r="S3742" i="2"/>
  <c r="U2625" i="2"/>
  <c r="S2625" i="2"/>
  <c r="S2126" i="2"/>
  <c r="U2126" i="2"/>
  <c r="S2530" i="2"/>
  <c r="U2530" i="2"/>
  <c r="U2507" i="2"/>
  <c r="S2507" i="2"/>
  <c r="S2615" i="2"/>
  <c r="U2615" i="2"/>
  <c r="U2164" i="2"/>
  <c r="S2164" i="2"/>
  <c r="S2274" i="2"/>
  <c r="U2274" i="2"/>
  <c r="S3219" i="2"/>
  <c r="U3219" i="2"/>
  <c r="U3397" i="2"/>
  <c r="S3397" i="2"/>
  <c r="U2770" i="2"/>
  <c r="S2770" i="2"/>
  <c r="U1970" i="2"/>
  <c r="S1970" i="2"/>
  <c r="U2186" i="2"/>
  <c r="S2186" i="2"/>
  <c r="S3547" i="2"/>
  <c r="U3547" i="2"/>
  <c r="U3418" i="2"/>
  <c r="O29" i="37" s="1"/>
  <c r="S3418" i="2"/>
  <c r="M29" i="37" s="1"/>
  <c r="S1984" i="2"/>
  <c r="U1984" i="2"/>
  <c r="U3485" i="2"/>
  <c r="S3485" i="2"/>
  <c r="S3695" i="2"/>
  <c r="U3695" i="2"/>
  <c r="S2647" i="2"/>
  <c r="U2647" i="2"/>
  <c r="S2734" i="2"/>
  <c r="U2734" i="2"/>
  <c r="S1934" i="2"/>
  <c r="U1934" i="2"/>
  <c r="U3250" i="2"/>
  <c r="S3250" i="2"/>
  <c r="U3228" i="2"/>
  <c r="S3228" i="2"/>
  <c r="U2288" i="2"/>
  <c r="S2288" i="2"/>
  <c r="U2594" i="2"/>
  <c r="S2594" i="2"/>
  <c r="S1983" i="2"/>
  <c r="U1983" i="2"/>
  <c r="S2304" i="2"/>
  <c r="U2304" i="2"/>
  <c r="S3725" i="2"/>
  <c r="U3725" i="2"/>
  <c r="S2640" i="2"/>
  <c r="U2640" i="2"/>
  <c r="S3422" i="2"/>
  <c r="U3422" i="2"/>
  <c r="S3399" i="2"/>
  <c r="U3399" i="2"/>
  <c r="U3408" i="2"/>
  <c r="S3408" i="2"/>
  <c r="U2632" i="2"/>
  <c r="S2632" i="2"/>
  <c r="U3264" i="2"/>
  <c r="S3264" i="2"/>
  <c r="S2555" i="2"/>
  <c r="U2555" i="2"/>
  <c r="U3724" i="2"/>
  <c r="S3724" i="2"/>
  <c r="U3386" i="2"/>
  <c r="S3386" i="2"/>
  <c r="U2220" i="2"/>
  <c r="S2220" i="2"/>
  <c r="U2604" i="2"/>
  <c r="S2604" i="2"/>
  <c r="S2769" i="2"/>
  <c r="U2769" i="2"/>
  <c r="S3433" i="2"/>
  <c r="U3433" i="2"/>
  <c r="S1991" i="2"/>
  <c r="U1991" i="2"/>
  <c r="S2470" i="2"/>
  <c r="U2470" i="2"/>
  <c r="S2213" i="2"/>
  <c r="U2213" i="2"/>
  <c r="S3254" i="2"/>
  <c r="U3254" i="2"/>
  <c r="U3237" i="2"/>
  <c r="S3237" i="2"/>
  <c r="S2219" i="2"/>
  <c r="U2219" i="2"/>
  <c r="S2538" i="2"/>
  <c r="U2538" i="2"/>
  <c r="U3477" i="2"/>
  <c r="S3477" i="2"/>
  <c r="S1936" i="2"/>
  <c r="U1936" i="2"/>
  <c r="S3487" i="2"/>
  <c r="U3487" i="2"/>
  <c r="S2127" i="2"/>
  <c r="U2127" i="2"/>
  <c r="U2280" i="2"/>
  <c r="S2280" i="2"/>
  <c r="U2502" i="2"/>
  <c r="S2502" i="2"/>
  <c r="U3534" i="2"/>
  <c r="S3534" i="2"/>
  <c r="S2198" i="2"/>
  <c r="U2198" i="2"/>
  <c r="S3736" i="2"/>
  <c r="U3736" i="2"/>
  <c r="S1865" i="2"/>
  <c r="U1865" i="2"/>
  <c r="U3238" i="2"/>
  <c r="S3238" i="2"/>
  <c r="U3769" i="2"/>
  <c r="S3769" i="2"/>
  <c r="U1919" i="2"/>
  <c r="S1919" i="2"/>
  <c r="S1882" i="2"/>
  <c r="U1882" i="2"/>
  <c r="U1858" i="2"/>
  <c r="S1858" i="2"/>
  <c r="U3772" i="2"/>
  <c r="S3772" i="2"/>
  <c r="S3231" i="2"/>
  <c r="U3231" i="2"/>
  <c r="S1949" i="2"/>
  <c r="U1949" i="2"/>
  <c r="U1917" i="2"/>
  <c r="S1917" i="2"/>
  <c r="S3696" i="2"/>
  <c r="U3696" i="2"/>
  <c r="S3781" i="2"/>
  <c r="U3781" i="2"/>
  <c r="U2162" i="2"/>
  <c r="S2162" i="2"/>
  <c r="U3410" i="2"/>
  <c r="S3410" i="2"/>
  <c r="U1887" i="2"/>
  <c r="S1887" i="2"/>
  <c r="S2548" i="2"/>
  <c r="U2548" i="2"/>
  <c r="U2606" i="2"/>
  <c r="S2606" i="2"/>
  <c r="U1997" i="2"/>
  <c r="S1997" i="2"/>
  <c r="S3518" i="2"/>
  <c r="U3518" i="2"/>
  <c r="U2253" i="2"/>
  <c r="S2253" i="2"/>
  <c r="S2520" i="2"/>
  <c r="U2520" i="2"/>
  <c r="S1999" i="2"/>
  <c r="U1999" i="2"/>
  <c r="U2173" i="2"/>
  <c r="S2173" i="2"/>
  <c r="U3489" i="2"/>
  <c r="S3489" i="2"/>
  <c r="S3448" i="2"/>
  <c r="U3448" i="2"/>
  <c r="U1946" i="2"/>
  <c r="S1946" i="2"/>
  <c r="S3743" i="2"/>
  <c r="U3743" i="2"/>
  <c r="S3473" i="2"/>
  <c r="U3473" i="2"/>
  <c r="U1954" i="2"/>
  <c r="S1954" i="2"/>
  <c r="S2450" i="2"/>
  <c r="U2450" i="2"/>
  <c r="U2557" i="2"/>
  <c r="S2557" i="2"/>
  <c r="U2441" i="2"/>
  <c r="S2441" i="2"/>
  <c r="U2279" i="2"/>
  <c r="S2279" i="2"/>
  <c r="S2768" i="2"/>
  <c r="U2768" i="2"/>
  <c r="U1884" i="2"/>
  <c r="S1884" i="2"/>
  <c r="U2736" i="2"/>
  <c r="S2736" i="2"/>
  <c r="U2759" i="2"/>
  <c r="S2759" i="2"/>
  <c r="S3774" i="2"/>
  <c r="U3774" i="2"/>
  <c r="S3263" i="2"/>
  <c r="U3263" i="2"/>
  <c r="S2560" i="2"/>
  <c r="U2560" i="2"/>
  <c r="U1841" i="2"/>
  <c r="S1841" i="2"/>
  <c r="U2761" i="2"/>
  <c r="S2761" i="2"/>
  <c r="U2607" i="2"/>
  <c r="S2607" i="2"/>
  <c r="S3484" i="2"/>
  <c r="U3484" i="2"/>
  <c r="S1933" i="2"/>
  <c r="U1933" i="2"/>
  <c r="S2599" i="2"/>
  <c r="U2599" i="2"/>
  <c r="S2242" i="2"/>
  <c r="U2242" i="2"/>
  <c r="S2616" i="2"/>
  <c r="U2616" i="2"/>
  <c r="U2505" i="2"/>
  <c r="S2505" i="2"/>
  <c r="U3440" i="2"/>
  <c r="S3440" i="2"/>
  <c r="S2529" i="2"/>
  <c r="U2529" i="2"/>
  <c r="U3463" i="2"/>
  <c r="S3463" i="2"/>
  <c r="S2648" i="2"/>
  <c r="U2648" i="2"/>
  <c r="S2275" i="2"/>
  <c r="U2275" i="2"/>
  <c r="U2518" i="2"/>
  <c r="S2518" i="2"/>
  <c r="U2210" i="2"/>
  <c r="S2210" i="2"/>
  <c r="S1926" i="2"/>
  <c r="U1926" i="2"/>
  <c r="U2634" i="2"/>
  <c r="S2634" i="2"/>
  <c r="U3523" i="2"/>
  <c r="S3523" i="2"/>
  <c r="S2743" i="2"/>
  <c r="U2743" i="2"/>
  <c r="S1895" i="2"/>
  <c r="U1895" i="2"/>
  <c r="S3488" i="2"/>
  <c r="U3488" i="2"/>
  <c r="U3720" i="2"/>
  <c r="S3720" i="2"/>
  <c r="U3541" i="2"/>
  <c r="S3541" i="2"/>
  <c r="S2747" i="2"/>
  <c r="U2747" i="2"/>
  <c r="U2211" i="2"/>
  <c r="S2211" i="2"/>
  <c r="S3420" i="2"/>
  <c r="U3420" i="2"/>
  <c r="U3416" i="2"/>
  <c r="S3416" i="2"/>
  <c r="S3401" i="2"/>
  <c r="U3401" i="2"/>
  <c r="U2669" i="2"/>
  <c r="S2669" i="2"/>
  <c r="S3431" i="2"/>
  <c r="U3431" i="2"/>
  <c r="U2760" i="2"/>
  <c r="S2760" i="2"/>
  <c r="S2449" i="2"/>
  <c r="U2449" i="2"/>
  <c r="S2621" i="2"/>
  <c r="U2621" i="2"/>
  <c r="S1953" i="2"/>
  <c r="U1953" i="2"/>
  <c r="S2705" i="2"/>
  <c r="U2705" i="2"/>
  <c r="U1881" i="2"/>
  <c r="S1881" i="2"/>
  <c r="S1941" i="2"/>
  <c r="U1941" i="2"/>
  <c r="S1835" i="2"/>
  <c r="U1835" i="2"/>
  <c r="S2462" i="2"/>
  <c r="U2462" i="2"/>
  <c r="S3245" i="2"/>
  <c r="U3245" i="2"/>
  <c r="S3372" i="2"/>
  <c r="U3372" i="2"/>
  <c r="S2523" i="2"/>
  <c r="U2523" i="2"/>
  <c r="U1857" i="2"/>
  <c r="S1857" i="2"/>
  <c r="U2744" i="2"/>
  <c r="S2744" i="2"/>
  <c r="S2663" i="2"/>
  <c r="U2663" i="2"/>
  <c r="S3405" i="2"/>
  <c r="U3405" i="2"/>
  <c r="U1930" i="2"/>
  <c r="S1930" i="2"/>
  <c r="U2159" i="2"/>
  <c r="S2159" i="2"/>
  <c r="U1908" i="2"/>
  <c r="S1908" i="2"/>
  <c r="U1960" i="2"/>
  <c r="S1960" i="2"/>
  <c r="U1817" i="2"/>
  <c r="S1817" i="2"/>
  <c r="U2693" i="2"/>
  <c r="S2693" i="2"/>
  <c r="U2250" i="2"/>
  <c r="S2250" i="2"/>
  <c r="S3681" i="2"/>
  <c r="U3681" i="2"/>
  <c r="U1979" i="2"/>
  <c r="S1979" i="2"/>
  <c r="U3428" i="2"/>
  <c r="S3428" i="2"/>
  <c r="S3464" i="2"/>
  <c r="U3464" i="2"/>
  <c r="S2255" i="2"/>
  <c r="U2255" i="2"/>
  <c r="S2466" i="2"/>
  <c r="U2466" i="2"/>
  <c r="U3745" i="2"/>
  <c r="S3745" i="2"/>
  <c r="U2241" i="2"/>
  <c r="S2241" i="2"/>
  <c r="U2293" i="2"/>
  <c r="S2293" i="2"/>
  <c r="S3400" i="2"/>
  <c r="U3400" i="2"/>
  <c r="U3744" i="2"/>
  <c r="S3744" i="2"/>
  <c r="U3389" i="2"/>
  <c r="S3389" i="2"/>
  <c r="U2447" i="2"/>
  <c r="S2447" i="2"/>
  <c r="S2473" i="2"/>
  <c r="U2473" i="2"/>
  <c r="S3468" i="2"/>
  <c r="U3468" i="2"/>
  <c r="S2167" i="2"/>
  <c r="U2167" i="2"/>
  <c r="U2169" i="2"/>
  <c r="S2169" i="2"/>
  <c r="S2637" i="2"/>
  <c r="U2637" i="2"/>
  <c r="U3729" i="2"/>
  <c r="S3729" i="2"/>
  <c r="S2283" i="2"/>
  <c r="U2283" i="2"/>
  <c r="S2003" i="2"/>
  <c r="U2003" i="2"/>
  <c r="U2148" i="2"/>
  <c r="S2148" i="2"/>
  <c r="S1969" i="2"/>
  <c r="U1969" i="2"/>
  <c r="U3685" i="2"/>
  <c r="S3685" i="2"/>
  <c r="U3220" i="2"/>
  <c r="S3220" i="2"/>
  <c r="U2004" i="2"/>
  <c r="S2004" i="2"/>
  <c r="U2535" i="2"/>
  <c r="S2535" i="2"/>
  <c r="S2237" i="2"/>
  <c r="U2237" i="2"/>
  <c r="S2710" i="2"/>
  <c r="U2710" i="2"/>
  <c r="S2741" i="2"/>
  <c r="U2741" i="2"/>
  <c r="S1902" i="2"/>
  <c r="U1902" i="2"/>
  <c r="U1944" i="2"/>
  <c r="S1944" i="2"/>
  <c r="S2224" i="2"/>
  <c r="U2224" i="2"/>
  <c r="U2605" i="2"/>
  <c r="S2605" i="2"/>
  <c r="S3679" i="2"/>
  <c r="U3679" i="2"/>
  <c r="U2745" i="2"/>
  <c r="S2745" i="2"/>
  <c r="S3229" i="2"/>
  <c r="U3229" i="2"/>
  <c r="S2115" i="2"/>
  <c r="U2115" i="2"/>
  <c r="U3683" i="2"/>
  <c r="S3683" i="2"/>
  <c r="U1811" i="2"/>
  <c r="S1811" i="2"/>
  <c r="U3423" i="2"/>
  <c r="S3423" i="2"/>
  <c r="S1805" i="2"/>
  <c r="U1805" i="2"/>
  <c r="S2649" i="2"/>
  <c r="U2649" i="2"/>
  <c r="U1989" i="2"/>
  <c r="S1989" i="2"/>
  <c r="U2545" i="2"/>
  <c r="S2545" i="2"/>
  <c r="U2197" i="2"/>
  <c r="S2197" i="2"/>
  <c r="S3478" i="2"/>
  <c r="U3478" i="2"/>
  <c r="U3767" i="2"/>
  <c r="S3767" i="2"/>
  <c r="S2475" i="2"/>
  <c r="U2475" i="2"/>
  <c r="U2181" i="2"/>
  <c r="S2181" i="2"/>
  <c r="S3765" i="2"/>
  <c r="U3765" i="2"/>
  <c r="U2443" i="2"/>
  <c r="S2443" i="2"/>
  <c r="U3692" i="2"/>
  <c r="S3692" i="2"/>
  <c r="S2190" i="2"/>
  <c r="U2190" i="2"/>
  <c r="U3437" i="2"/>
  <c r="S3437" i="2"/>
  <c r="S2704" i="2"/>
  <c r="U2704" i="2"/>
  <c r="S3255" i="2"/>
  <c r="U3255" i="2"/>
  <c r="U2694" i="2"/>
  <c r="S2694" i="2"/>
  <c r="S2232" i="2"/>
  <c r="U2232" i="2"/>
  <c r="U2478" i="2"/>
  <c r="S2478" i="2"/>
  <c r="S3403" i="2"/>
  <c r="U3403" i="2"/>
  <c r="S3694" i="2"/>
  <c r="U3694" i="2"/>
  <c r="U2644" i="2"/>
  <c r="S2644" i="2"/>
  <c r="S2021" i="2"/>
  <c r="U2021" i="2"/>
  <c r="U2516" i="2"/>
  <c r="S2516" i="2"/>
  <c r="U2455" i="2"/>
  <c r="S2455" i="2"/>
  <c r="S3441" i="2"/>
  <c r="U3441" i="2"/>
  <c r="S2212" i="2"/>
  <c r="U2212" i="2"/>
  <c r="U2149" i="2"/>
  <c r="S2149" i="2"/>
  <c r="S1874" i="2"/>
  <c r="U1874" i="2"/>
  <c r="S3413" i="2"/>
  <c r="U3413" i="2"/>
  <c r="U2271" i="2"/>
  <c r="S2271" i="2"/>
  <c r="S3472" i="2"/>
  <c r="U3472" i="2"/>
  <c r="S1951" i="2"/>
  <c r="U1951" i="2"/>
  <c r="S2687" i="2"/>
  <c r="U2687" i="2"/>
  <c r="S3731" i="2"/>
  <c r="U3731" i="2"/>
  <c r="U2757" i="2"/>
  <c r="S2757" i="2"/>
  <c r="S1974" i="2"/>
  <c r="U1974" i="2"/>
  <c r="U1877" i="2"/>
  <c r="S1877" i="2"/>
  <c r="U2506" i="2"/>
  <c r="S2506" i="2"/>
  <c r="U3738" i="2"/>
  <c r="S3738" i="2"/>
  <c r="U2580" i="2"/>
  <c r="S2580" i="2"/>
  <c r="S1968" i="2"/>
  <c r="U1968" i="2"/>
  <c r="U3684" i="2"/>
  <c r="S3684" i="2"/>
  <c r="S1982" i="2"/>
  <c r="U1982" i="2"/>
  <c r="S2477" i="2"/>
  <c r="U2477" i="2"/>
  <c r="U2584" i="2"/>
  <c r="S2584" i="2"/>
  <c r="S2023" i="2"/>
  <c r="U2023" i="2"/>
  <c r="S1847" i="2"/>
  <c r="U1847" i="2"/>
  <c r="S2200" i="2"/>
  <c r="U2200" i="2"/>
  <c r="S2561" i="2"/>
  <c r="U2561" i="2"/>
  <c r="S3493" i="2"/>
  <c r="U3493" i="2"/>
  <c r="S3688" i="2"/>
  <c r="U3688" i="2"/>
  <c r="U2691" i="2"/>
  <c r="S2691" i="2"/>
  <c r="U2122" i="2"/>
  <c r="S2122" i="2"/>
  <c r="U2610" i="2"/>
  <c r="S2610" i="2"/>
  <c r="U2583" i="2"/>
  <c r="S2583" i="2"/>
  <c r="U3368" i="2"/>
  <c r="S3368" i="2"/>
  <c r="U2764" i="2"/>
  <c r="S2764" i="2"/>
  <c r="U1875" i="2"/>
  <c r="S1875" i="2"/>
  <c r="S2526" i="2"/>
  <c r="U2526" i="2"/>
  <c r="U1932" i="2"/>
  <c r="S1932" i="2"/>
  <c r="U3243" i="2"/>
  <c r="S3243" i="2"/>
  <c r="U2659" i="2"/>
  <c r="S2659" i="2"/>
  <c r="U3430" i="2"/>
  <c r="S3430" i="2"/>
  <c r="U2500" i="2"/>
  <c r="S2500" i="2"/>
  <c r="S3474" i="2"/>
  <c r="U3474" i="2"/>
  <c r="S2117" i="2"/>
  <c r="U2117" i="2"/>
  <c r="S2609" i="2"/>
  <c r="U2609" i="2"/>
  <c r="S3434" i="2"/>
  <c r="U3434" i="2"/>
  <c r="U3391" i="2"/>
  <c r="S3391" i="2"/>
  <c r="U2180" i="2"/>
  <c r="S2180" i="2"/>
  <c r="U3544" i="2"/>
  <c r="S3544" i="2"/>
  <c r="U1854" i="2"/>
  <c r="S1854" i="2"/>
  <c r="S1990" i="2"/>
  <c r="U1990" i="2"/>
  <c r="S2567" i="2"/>
  <c r="U2567" i="2"/>
  <c r="U2002" i="2"/>
  <c r="S2002" i="2"/>
  <c r="U3449" i="2"/>
  <c r="S3449" i="2"/>
  <c r="S1901" i="2"/>
  <c r="U1901" i="2"/>
  <c r="S2700" i="2"/>
  <c r="U2700" i="2"/>
  <c r="S1823" i="2"/>
  <c r="U1823" i="2"/>
  <c r="S3542" i="2"/>
  <c r="U3542" i="2"/>
  <c r="U2577" i="2"/>
  <c r="S2577" i="2"/>
  <c r="S2576" i="2"/>
  <c r="U2576" i="2"/>
  <c r="S3501" i="2"/>
  <c r="U3501" i="2"/>
  <c r="S1833" i="2"/>
  <c r="U1833" i="2"/>
  <c r="S1810" i="2"/>
  <c r="U1810" i="2"/>
  <c r="U2020" i="2"/>
  <c r="S2020" i="2"/>
  <c r="S1911" i="2"/>
  <c r="U1911" i="2"/>
  <c r="U3716" i="2"/>
  <c r="S3716" i="2"/>
  <c r="S1879" i="2"/>
  <c r="U1879" i="2"/>
  <c r="S2571" i="2"/>
  <c r="U2571" i="2"/>
  <c r="S3388" i="2"/>
  <c r="U3388" i="2"/>
  <c r="S2515" i="2"/>
  <c r="U2515" i="2"/>
  <c r="S2773" i="2"/>
  <c r="U2773" i="2"/>
  <c r="S2454" i="2"/>
  <c r="U2454" i="2"/>
  <c r="S1827" i="2"/>
  <c r="U1827" i="2"/>
  <c r="U2586" i="2"/>
  <c r="S2586" i="2"/>
  <c r="U2748" i="2"/>
  <c r="S2748" i="2"/>
  <c r="S2445" i="2"/>
  <c r="U2445" i="2"/>
  <c r="S3236" i="2"/>
  <c r="U3236" i="2"/>
  <c r="S2581" i="2"/>
  <c r="U2581" i="2"/>
  <c r="S3425" i="2"/>
  <c r="U3425" i="2"/>
  <c r="U2175" i="2"/>
  <c r="S2175" i="2"/>
  <c r="S2509" i="2"/>
  <c r="U2509" i="2"/>
  <c r="S2539" i="2"/>
  <c r="U2539" i="2"/>
  <c r="U1920" i="2"/>
  <c r="S1920" i="2"/>
  <c r="U1859" i="2"/>
  <c r="S1859" i="2"/>
  <c r="U2501" i="2"/>
  <c r="S2501" i="2"/>
  <c r="U3394" i="2"/>
  <c r="S3394" i="2"/>
  <c r="S2660" i="2"/>
  <c r="U2660" i="2"/>
  <c r="S2758" i="2"/>
  <c r="U2758" i="2"/>
  <c r="U2440" i="2"/>
  <c r="S2440" i="2"/>
  <c r="U3529" i="2"/>
  <c r="S3529" i="2"/>
  <c r="S2247" i="2"/>
  <c r="U2247" i="2"/>
  <c r="U3732" i="2"/>
  <c r="S3732" i="2"/>
  <c r="S1931" i="2"/>
  <c r="U1931" i="2"/>
  <c r="S2202" i="2"/>
  <c r="U2202" i="2"/>
  <c r="U2709" i="2"/>
  <c r="S2709" i="2"/>
  <c r="S2525" i="2"/>
  <c r="U2525" i="2"/>
  <c r="S2144" i="2"/>
  <c r="U2144" i="2"/>
  <c r="S2511" i="2"/>
  <c r="U2511" i="2"/>
  <c r="U3414" i="2"/>
  <c r="S3414" i="2"/>
  <c r="S2298" i="2"/>
  <c r="U2298" i="2"/>
  <c r="S2656" i="2"/>
  <c r="U2656" i="2"/>
  <c r="S1896" i="2"/>
  <c r="U1896" i="2"/>
  <c r="S1910" i="2"/>
  <c r="U1910" i="2"/>
  <c r="S2646" i="2"/>
  <c r="U2646" i="2"/>
  <c r="U2742" i="2"/>
  <c r="S2742" i="2"/>
  <c r="S2630" i="2"/>
  <c r="U2630" i="2"/>
  <c r="U1914" i="2"/>
  <c r="S1914" i="2"/>
  <c r="S2161" i="2"/>
  <c r="U2161" i="2"/>
  <c r="U1843" i="2"/>
  <c r="S1843" i="2"/>
  <c r="S3516" i="2"/>
  <c r="U3516" i="2"/>
  <c r="U1803" i="2"/>
  <c r="S1803" i="2"/>
  <c r="U2277" i="2"/>
  <c r="S2277" i="2"/>
  <c r="S3415" i="2"/>
  <c r="U3415" i="2"/>
  <c r="S2223" i="2"/>
  <c r="U2223" i="2"/>
  <c r="U2750" i="2"/>
  <c r="S2750" i="2"/>
  <c r="S2652" i="2"/>
  <c r="U2652" i="2"/>
  <c r="S2204" i="2"/>
  <c r="U2204" i="2"/>
  <c r="S2762" i="2"/>
  <c r="U2762" i="2"/>
  <c r="U2485" i="2"/>
  <c r="S2485" i="2"/>
  <c r="U3693" i="2"/>
  <c r="S3693" i="2"/>
  <c r="U2552" i="2"/>
  <c r="S2552" i="2"/>
  <c r="U2549" i="2"/>
  <c r="S2549" i="2"/>
  <c r="S3223" i="2"/>
  <c r="U3223" i="2"/>
  <c r="S1906" i="2"/>
  <c r="U1906" i="2"/>
  <c r="S2635" i="2"/>
  <c r="U2635" i="2"/>
  <c r="U1950" i="2"/>
  <c r="S1950" i="2"/>
  <c r="S3747" i="2"/>
  <c r="U3747" i="2"/>
  <c r="S2517" i="2"/>
  <c r="U2517" i="2"/>
  <c r="U2620" i="2"/>
  <c r="S2620" i="2"/>
  <c r="U2664" i="2"/>
  <c r="S2664" i="2"/>
  <c r="S3429" i="2"/>
  <c r="U3429" i="2"/>
  <c r="U3705" i="2"/>
  <c r="S3705" i="2"/>
  <c r="U2680" i="2"/>
  <c r="S2680" i="2"/>
  <c r="U2739" i="2"/>
  <c r="S2739" i="2"/>
  <c r="U2194" i="2"/>
  <c r="S2194" i="2"/>
  <c r="U1918" i="2"/>
  <c r="S1918" i="2"/>
  <c r="S2244" i="2"/>
  <c r="U2244" i="2"/>
  <c r="U2012" i="2"/>
  <c r="S2012" i="2"/>
  <c r="U2208" i="2"/>
  <c r="S2208" i="2"/>
  <c r="U2654" i="2"/>
  <c r="S2654" i="2"/>
  <c r="S1807" i="2"/>
  <c r="U1807" i="2"/>
  <c r="U2633" i="2"/>
  <c r="S2633" i="2"/>
  <c r="S3395" i="2"/>
  <c r="U3395" i="2"/>
  <c r="U3225" i="2"/>
  <c r="S3225" i="2"/>
  <c r="S3235" i="2"/>
  <c r="U3235" i="2"/>
  <c r="S2170" i="2"/>
  <c r="U2170" i="2"/>
  <c r="S3476" i="2"/>
  <c r="U3476" i="2"/>
  <c r="U2201" i="2"/>
  <c r="S2201" i="2"/>
  <c r="U2281" i="2"/>
  <c r="S2281" i="2"/>
  <c r="U2451" i="2"/>
  <c r="S2451" i="2"/>
  <c r="U3680" i="2"/>
  <c r="S3680" i="2"/>
  <c r="U1937" i="2"/>
  <c r="S1937" i="2"/>
  <c r="S2559" i="2"/>
  <c r="U2559" i="2"/>
  <c r="S2665" i="2"/>
  <c r="U2665" i="2"/>
  <c r="U2287" i="2"/>
  <c r="S2287" i="2"/>
  <c r="U3540" i="2"/>
  <c r="S3540" i="2"/>
  <c r="U1925" i="2"/>
  <c r="S1925" i="2"/>
  <c r="S2544" i="2"/>
  <c r="U2544" i="2"/>
  <c r="U2491" i="2"/>
  <c r="S2491" i="2"/>
  <c r="U3385" i="2"/>
  <c r="S3385" i="2"/>
  <c r="U3733" i="2"/>
  <c r="S3733" i="2"/>
  <c r="U2735" i="2"/>
  <c r="S2735" i="2"/>
  <c r="U3246" i="2"/>
  <c r="S3246" i="2"/>
  <c r="U2763" i="2"/>
  <c r="S2763" i="2"/>
  <c r="S2268" i="2"/>
  <c r="U2268" i="2"/>
  <c r="U3737" i="2"/>
  <c r="S3737" i="2"/>
  <c r="S2772" i="2"/>
  <c r="U2772" i="2"/>
  <c r="S3775" i="2"/>
  <c r="U3775" i="2"/>
  <c r="U2572" i="2"/>
  <c r="S2572" i="2"/>
  <c r="U1943" i="2"/>
  <c r="S1943" i="2"/>
  <c r="S1892" i="2"/>
  <c r="U1892" i="2"/>
  <c r="S3458" i="2"/>
  <c r="U3458" i="2"/>
  <c r="U2001" i="2"/>
  <c r="S2001" i="2"/>
  <c r="U1838" i="2"/>
  <c r="S1838" i="2"/>
  <c r="U3426" i="2"/>
  <c r="S3426" i="2"/>
  <c r="S3445" i="2"/>
  <c r="U3445" i="2"/>
  <c r="U3378" i="2"/>
  <c r="S3378" i="2"/>
  <c r="U3417" i="2"/>
  <c r="S3417" i="2"/>
  <c r="U2188" i="2"/>
  <c r="S2188" i="2"/>
  <c r="U2753" i="2"/>
  <c r="S2753" i="2"/>
  <c r="U2145" i="2"/>
  <c r="S2145" i="2"/>
  <c r="S2778" i="2"/>
  <c r="U2778" i="2"/>
  <c r="S3718" i="2"/>
  <c r="U3718" i="2"/>
  <c r="U3230" i="2"/>
  <c r="S3230" i="2"/>
  <c r="U2563" i="2"/>
  <c r="S2563" i="2"/>
  <c r="S3715" i="2"/>
  <c r="U3715" i="2"/>
  <c r="U1942" i="2"/>
  <c r="S1942" i="2"/>
  <c r="U2614" i="2"/>
  <c r="S2614" i="2"/>
  <c r="U2479" i="2"/>
  <c r="S2479" i="2"/>
  <c r="U1894" i="2"/>
  <c r="S1894" i="2"/>
  <c r="S3412" i="2"/>
  <c r="U3412" i="2"/>
  <c r="S2503" i="2"/>
  <c r="U2503" i="2"/>
  <c r="U2163" i="2"/>
  <c r="S2163" i="2"/>
  <c r="U2696" i="2"/>
  <c r="S2696" i="2"/>
  <c r="S1907" i="2"/>
  <c r="U1907" i="2"/>
  <c r="S1842" i="2"/>
  <c r="U1842" i="2"/>
  <c r="U2128" i="2"/>
  <c r="S2128" i="2"/>
  <c r="S2143" i="2"/>
  <c r="U2143" i="2"/>
  <c r="S2592" i="2"/>
  <c r="U2592" i="2"/>
  <c r="U1939" i="2"/>
  <c r="S1939" i="2"/>
  <c r="U3256" i="2"/>
  <c r="S3256" i="2"/>
  <c r="U2504" i="2"/>
  <c r="S2504" i="2"/>
  <c r="U2737" i="2"/>
  <c r="S2737" i="2"/>
  <c r="S3498" i="2"/>
  <c r="U3498" i="2"/>
  <c r="U3469" i="2"/>
  <c r="S3469" i="2"/>
  <c r="U2629" i="2"/>
  <c r="S2629" i="2"/>
  <c r="U3435" i="2"/>
  <c r="S3435" i="2"/>
  <c r="S1996" i="2"/>
  <c r="U1996" i="2"/>
  <c r="U2508" i="2"/>
  <c r="S2508" i="2"/>
  <c r="U2168" i="2"/>
  <c r="S2168" i="2"/>
  <c r="S2022" i="2"/>
  <c r="U2022" i="2"/>
  <c r="U3466" i="2"/>
  <c r="S3466" i="2"/>
  <c r="U3257" i="2"/>
  <c r="S3257" i="2"/>
  <c r="S2657" i="2"/>
  <c r="U2657" i="2"/>
  <c r="U3491" i="2"/>
  <c r="S3491" i="2"/>
  <c r="S2214" i="2"/>
  <c r="U2214" i="2"/>
  <c r="U2465" i="2"/>
  <c r="S2465" i="2"/>
  <c r="S2685" i="2"/>
  <c r="U2685" i="2"/>
  <c r="S1883" i="2"/>
  <c r="U1883" i="2"/>
  <c r="U2461" i="2"/>
  <c r="S2461" i="2"/>
  <c r="U2442" i="2"/>
  <c r="S2442" i="2"/>
  <c r="U3251" i="2"/>
  <c r="S3251" i="2"/>
  <c r="S3457" i="2"/>
  <c r="U3457" i="2"/>
  <c r="C16" i="17"/>
  <c r="AA29" i="37" l="1"/>
  <c r="Y29" i="37"/>
  <c r="M37" i="37"/>
  <c r="O25" i="37"/>
  <c r="S46" i="37"/>
  <c r="Y46" i="37"/>
  <c r="U46" i="37"/>
  <c r="AA46" i="37"/>
  <c r="M35" i="37"/>
  <c r="O35" i="37"/>
  <c r="O43" i="37"/>
  <c r="O26" i="37"/>
  <c r="M26" i="37"/>
  <c r="O28" i="37"/>
  <c r="M36" i="37"/>
  <c r="O17" i="37"/>
  <c r="U17" i="37" s="1"/>
  <c r="O41" i="37"/>
  <c r="M40" i="37"/>
  <c r="M45" i="37"/>
  <c r="M43" i="37"/>
  <c r="O36" i="37"/>
  <c r="M17" i="37"/>
  <c r="S17" i="37" s="1"/>
  <c r="M41" i="37"/>
  <c r="O40" i="37"/>
  <c r="O45" i="37"/>
  <c r="M25" i="37"/>
  <c r="M28" i="37"/>
  <c r="M44" i="37"/>
  <c r="M39" i="37"/>
  <c r="M42" i="37"/>
  <c r="O44" i="37"/>
  <c r="O39" i="37"/>
  <c r="O42" i="37"/>
  <c r="O37" i="37"/>
  <c r="O23" i="37"/>
  <c r="M38" i="37"/>
  <c r="M24" i="37"/>
  <c r="O27" i="37"/>
  <c r="M23" i="37"/>
  <c r="O38" i="37"/>
  <c r="O24" i="37"/>
  <c r="M27" i="37"/>
  <c r="N35" i="18"/>
  <c r="M35" i="18"/>
  <c r="L35" i="18"/>
  <c r="K35" i="18"/>
  <c r="J35" i="18"/>
  <c r="I35" i="18"/>
  <c r="N33" i="38"/>
  <c r="M33" i="38"/>
  <c r="L33" i="38"/>
  <c r="K33" i="38"/>
  <c r="J33" i="38"/>
  <c r="AA25" i="37" l="1"/>
  <c r="Y37" i="37"/>
  <c r="S37" i="37"/>
  <c r="U25" i="37"/>
  <c r="U24" i="37"/>
  <c r="AA24" i="37"/>
  <c r="U44" i="37"/>
  <c r="AA44" i="37"/>
  <c r="Y24" i="37"/>
  <c r="S24" i="37"/>
  <c r="S42" i="37"/>
  <c r="Y42" i="37"/>
  <c r="Y41" i="37"/>
  <c r="S41" i="37"/>
  <c r="Y36" i="37"/>
  <c r="S36" i="37"/>
  <c r="S23" i="37"/>
  <c r="Y23" i="37"/>
  <c r="AA17" i="37"/>
  <c r="S38" i="37"/>
  <c r="Y38" i="37"/>
  <c r="Y17" i="37"/>
  <c r="AA28" i="37"/>
  <c r="U28" i="37"/>
  <c r="AA27" i="37"/>
  <c r="AA23" i="37"/>
  <c r="U23" i="37"/>
  <c r="Y39" i="37"/>
  <c r="S39" i="37"/>
  <c r="AA36" i="37"/>
  <c r="U36" i="37"/>
  <c r="Y26" i="37"/>
  <c r="U42" i="37"/>
  <c r="AA42" i="37"/>
  <c r="Y45" i="37"/>
  <c r="S45" i="37"/>
  <c r="AA40" i="37"/>
  <c r="U40" i="37"/>
  <c r="Y27" i="37"/>
  <c r="AA37" i="37"/>
  <c r="U37" i="37"/>
  <c r="Y44" i="37"/>
  <c r="S44" i="37"/>
  <c r="Y43" i="37"/>
  <c r="S43" i="37"/>
  <c r="AA26" i="37"/>
  <c r="U43" i="37"/>
  <c r="AA43" i="37"/>
  <c r="U38" i="37"/>
  <c r="AA38" i="37"/>
  <c r="Y25" i="37"/>
  <c r="S25" i="37"/>
  <c r="Y40" i="37"/>
  <c r="S40" i="37"/>
  <c r="U35" i="37"/>
  <c r="AA35" i="37"/>
  <c r="Y28" i="37"/>
  <c r="S28" i="37"/>
  <c r="U39" i="37"/>
  <c r="AA39" i="37"/>
  <c r="AA45" i="37"/>
  <c r="U45" i="37"/>
  <c r="AA41" i="37"/>
  <c r="U41" i="37"/>
  <c r="Y35" i="37"/>
  <c r="S35" i="37"/>
  <c r="J34" i="38"/>
  <c r="I34" i="38"/>
  <c r="M34" i="38"/>
  <c r="L34" i="38"/>
  <c r="I43" i="18"/>
  <c r="N43" i="18"/>
  <c r="M43" i="18"/>
  <c r="N25" i="38"/>
  <c r="M25" i="38"/>
  <c r="L25" i="38"/>
  <c r="K25" i="38"/>
  <c r="J25" i="38"/>
  <c r="I25" i="38"/>
  <c r="B4" i="38"/>
  <c r="E13" i="35"/>
  <c r="F13" i="35" s="1"/>
  <c r="E14" i="35"/>
  <c r="F14" i="35" s="1"/>
  <c r="E15" i="35"/>
  <c r="F15" i="35" s="1"/>
  <c r="E16" i="35"/>
  <c r="F16" i="35" s="1"/>
  <c r="X8" i="2"/>
  <c r="W8" i="2"/>
  <c r="B4" i="37"/>
  <c r="B4" i="5"/>
  <c r="B4" i="31"/>
  <c r="N31" i="18"/>
  <c r="M31" i="18"/>
  <c r="L31" i="18"/>
  <c r="K31" i="18"/>
  <c r="J31" i="18"/>
  <c r="B4" i="28"/>
  <c r="C4" i="2"/>
  <c r="B4" i="18"/>
  <c r="B4" i="17"/>
  <c r="B41" i="17"/>
  <c r="B47" i="17" s="1"/>
  <c r="B52" i="17"/>
  <c r="P69" i="37" l="1"/>
  <c r="W3189" i="2"/>
  <c r="Q3189" i="2" s="1"/>
  <c r="W3182" i="2"/>
  <c r="Q3182" i="2" s="1"/>
  <c r="W3152" i="2"/>
  <c r="Q3152" i="2" s="1"/>
  <c r="W3121" i="2"/>
  <c r="Q3121" i="2" s="1"/>
  <c r="W3071" i="2"/>
  <c r="Q3071" i="2" s="1"/>
  <c r="W3067" i="2"/>
  <c r="Q3067" i="2" s="1"/>
  <c r="W3187" i="2"/>
  <c r="Q3187" i="2" s="1"/>
  <c r="W3147" i="2"/>
  <c r="Q3147" i="2" s="1"/>
  <c r="W3069" i="2"/>
  <c r="Q3069" i="2" s="1"/>
  <c r="W3154" i="2"/>
  <c r="Q3154" i="2" s="1"/>
  <c r="W3216" i="2"/>
  <c r="Q3216" i="2" s="1"/>
  <c r="W3188" i="2"/>
  <c r="Q3188" i="2" s="1"/>
  <c r="W3181" i="2"/>
  <c r="Q3181" i="2" s="1"/>
  <c r="W3148" i="2"/>
  <c r="Q3148" i="2" s="1"/>
  <c r="W3120" i="2"/>
  <c r="Q3120" i="2" s="1"/>
  <c r="W3070" i="2"/>
  <c r="Q3070" i="2" s="1"/>
  <c r="W3052" i="2"/>
  <c r="Q3052" i="2" s="1"/>
  <c r="W3215" i="2"/>
  <c r="Q3215" i="2" s="1"/>
  <c r="W3119" i="2"/>
  <c r="Q3119" i="2" s="1"/>
  <c r="W3051" i="2"/>
  <c r="Q3051" i="2" s="1"/>
  <c r="W3214" i="2"/>
  <c r="Q3214" i="2" s="1"/>
  <c r="W3183" i="2"/>
  <c r="Q3183" i="2" s="1"/>
  <c r="W3153" i="2"/>
  <c r="Q3153" i="2" s="1"/>
  <c r="W3146" i="2"/>
  <c r="Q3146" i="2" s="1"/>
  <c r="W3072" i="2"/>
  <c r="Q3072" i="2" s="1"/>
  <c r="W3068" i="2"/>
  <c r="Q3068" i="2" s="1"/>
  <c r="W3050" i="2"/>
  <c r="Q3050" i="2" s="1"/>
  <c r="F150" i="35"/>
  <c r="W2234" i="2"/>
  <c r="Q2234" i="2" s="1"/>
  <c r="W3739" i="2"/>
  <c r="Q3739" i="2" s="1"/>
  <c r="W3531" i="2"/>
  <c r="Q3531" i="2" s="1"/>
  <c r="W2689" i="2"/>
  <c r="Q2689" i="2" s="1"/>
  <c r="W2519" i="2"/>
  <c r="Q2519" i="2" s="1"/>
  <c r="W2006" i="2"/>
  <c r="Q2006" i="2" s="1"/>
  <c r="W2514" i="2"/>
  <c r="Q2514" i="2" s="1"/>
  <c r="W2116" i="2"/>
  <c r="Q2116" i="2" s="1"/>
  <c r="W3462" i="2"/>
  <c r="Q3462" i="2" s="1"/>
  <c r="W1904" i="2"/>
  <c r="Q1904" i="2" s="1"/>
  <c r="W2573" i="2"/>
  <c r="Q2573" i="2" s="1"/>
  <c r="W3028" i="2"/>
  <c r="Q3028" i="2" s="1"/>
  <c r="W2276" i="2"/>
  <c r="Q2276" i="2" s="1"/>
  <c r="W2182" i="2"/>
  <c r="Q2182" i="2" s="1"/>
  <c r="W1978" i="2"/>
  <c r="Q1978" i="2" s="1"/>
  <c r="W3535" i="2"/>
  <c r="Q3535" i="2" s="1"/>
  <c r="W3506" i="2"/>
  <c r="Q3506" i="2" s="1"/>
  <c r="W1899" i="2"/>
  <c r="Q1899" i="2" s="1"/>
  <c r="X3462" i="2"/>
  <c r="X2234" i="2"/>
  <c r="X1904" i="2"/>
  <c r="X3531" i="2"/>
  <c r="X2689" i="2"/>
  <c r="X2006" i="2"/>
  <c r="X3739" i="2"/>
  <c r="X2514" i="2"/>
  <c r="X2182" i="2"/>
  <c r="X2573" i="2"/>
  <c r="X1899" i="2"/>
  <c r="X3535" i="2"/>
  <c r="X3506" i="2"/>
  <c r="X3028" i="2"/>
  <c r="X2276" i="2"/>
  <c r="X2116" i="2"/>
  <c r="X2519" i="2"/>
  <c r="X1978" i="2"/>
  <c r="W3454" i="2"/>
  <c r="Q3454" i="2" s="1"/>
  <c r="W2461" i="2"/>
  <c r="Q2461" i="2" s="1"/>
  <c r="W3534" i="2"/>
  <c r="Q3534" i="2" s="1"/>
  <c r="W3389" i="2"/>
  <c r="Q3389" i="2" s="1"/>
  <c r="W3520" i="2"/>
  <c r="Q3520" i="2" s="1"/>
  <c r="W3435" i="2"/>
  <c r="Q3435" i="2" s="1"/>
  <c r="W2647" i="2"/>
  <c r="Q2647" i="2" s="1"/>
  <c r="W2773" i="2"/>
  <c r="Q2773" i="2" s="1"/>
  <c r="W2693" i="2"/>
  <c r="Q2693" i="2" s="1"/>
  <c r="W2543" i="2"/>
  <c r="Q2543" i="2" s="1"/>
  <c r="W2301" i="2"/>
  <c r="Q2301" i="2" s="1"/>
  <c r="W2121" i="2"/>
  <c r="Q2121" i="2" s="1"/>
  <c r="W1936" i="2"/>
  <c r="Q1936" i="2" s="1"/>
  <c r="W3224" i="2"/>
  <c r="Q3224" i="2" s="1"/>
  <c r="W2700" i="2"/>
  <c r="Q2700" i="2" s="1"/>
  <c r="W2284" i="2"/>
  <c r="Q2284" i="2" s="1"/>
  <c r="W2581" i="2"/>
  <c r="Q2581" i="2" s="1"/>
  <c r="W1944" i="2"/>
  <c r="Q1944" i="2" s="1"/>
  <c r="W1861" i="2"/>
  <c r="Q1861" i="2" s="1"/>
  <c r="W2464" i="2"/>
  <c r="Q2464" i="2" s="1"/>
  <c r="W1883" i="2"/>
  <c r="Q1883" i="2" s="1"/>
  <c r="W3695" i="2"/>
  <c r="Q3695" i="2" s="1"/>
  <c r="W3719" i="2"/>
  <c r="Q3719" i="2" s="1"/>
  <c r="W3779" i="2"/>
  <c r="Q3779" i="2" s="1"/>
  <c r="W2627" i="2"/>
  <c r="Q2627" i="2" s="1"/>
  <c r="W3485" i="2"/>
  <c r="Q3485" i="2" s="1"/>
  <c r="W3466" i="2"/>
  <c r="Q3466" i="2" s="1"/>
  <c r="W3496" i="2"/>
  <c r="Q3496" i="2" s="1"/>
  <c r="W3464" i="2"/>
  <c r="Q3464" i="2" s="1"/>
  <c r="W3388" i="2"/>
  <c r="Q3388" i="2" s="1"/>
  <c r="W3376" i="2"/>
  <c r="Q3376" i="2" s="1"/>
  <c r="W2556" i="2"/>
  <c r="Q2556" i="2" s="1"/>
  <c r="W1977" i="2"/>
  <c r="Q1977" i="2" s="1"/>
  <c r="W2615" i="2"/>
  <c r="Q2615" i="2" s="1"/>
  <c r="W2554" i="2"/>
  <c r="Q2554" i="2" s="1"/>
  <c r="W2751" i="2"/>
  <c r="Q2751" i="2" s="1"/>
  <c r="W2660" i="2"/>
  <c r="Q2660" i="2" s="1"/>
  <c r="W2255" i="2"/>
  <c r="Q2255" i="2" s="1"/>
  <c r="W1934" i="2"/>
  <c r="Q1934" i="2" s="1"/>
  <c r="W2507" i="2"/>
  <c r="Q2507" i="2" s="1"/>
  <c r="W1945" i="2"/>
  <c r="Q1945" i="2" s="1"/>
  <c r="W3693" i="2"/>
  <c r="Q3693" i="2" s="1"/>
  <c r="W3469" i="2"/>
  <c r="Q3469" i="2" s="1"/>
  <c r="W2612" i="2"/>
  <c r="Q2612" i="2" s="1"/>
  <c r="W2515" i="2"/>
  <c r="Q2515" i="2" s="1"/>
  <c r="W2742" i="2"/>
  <c r="Q2742" i="2" s="1"/>
  <c r="W1960" i="2"/>
  <c r="Q1960" i="2" s="1"/>
  <c r="W3745" i="2"/>
  <c r="Q3745" i="2" s="1"/>
  <c r="W2701" i="2"/>
  <c r="Q2701" i="2" s="1"/>
  <c r="W2447" i="2"/>
  <c r="Q2447" i="2" s="1"/>
  <c r="W2734" i="2"/>
  <c r="Q2734" i="2" s="1"/>
  <c r="W3545" i="2"/>
  <c r="Q3545" i="2" s="1"/>
  <c r="W3409" i="2"/>
  <c r="Q3409" i="2" s="1"/>
  <c r="W2552" i="2"/>
  <c r="Q2552" i="2" s="1"/>
  <c r="W2611" i="2"/>
  <c r="Q2611" i="2" s="1"/>
  <c r="W2117" i="2"/>
  <c r="Q2117" i="2" s="1"/>
  <c r="W3428" i="2"/>
  <c r="Q3428" i="2" s="1"/>
  <c r="W3438" i="2"/>
  <c r="Q3438" i="2" s="1"/>
  <c r="W2741" i="2"/>
  <c r="Q2741" i="2" s="1"/>
  <c r="W3251" i="2"/>
  <c r="Q3251" i="2" s="1"/>
  <c r="W2186" i="2"/>
  <c r="Q2186" i="2" s="1"/>
  <c r="W2712" i="2"/>
  <c r="Q2712" i="2" s="1"/>
  <c r="W1920" i="2"/>
  <c r="Q1920" i="2" s="1"/>
  <c r="W1848" i="2"/>
  <c r="Q1848" i="2" s="1"/>
  <c r="W3400" i="2"/>
  <c r="Q3400" i="2" s="1"/>
  <c r="W2445" i="2"/>
  <c r="Q2445" i="2" s="1"/>
  <c r="W2770" i="2"/>
  <c r="Q2770" i="2" s="1"/>
  <c r="W3467" i="2"/>
  <c r="Q3467" i="2" s="1"/>
  <c r="W2737" i="2"/>
  <c r="Q2737" i="2" s="1"/>
  <c r="W2571" i="2"/>
  <c r="Q2571" i="2" s="1"/>
  <c r="W3404" i="2"/>
  <c r="Q3404" i="2" s="1"/>
  <c r="W3486" i="2"/>
  <c r="Q3486" i="2" s="1"/>
  <c r="W3502" i="2"/>
  <c r="Q3502" i="2" s="1"/>
  <c r="W3256" i="2"/>
  <c r="Q3256" i="2" s="1"/>
  <c r="W2752" i="2"/>
  <c r="Q2752" i="2" s="1"/>
  <c r="W2586" i="2"/>
  <c r="Q2586" i="2" s="1"/>
  <c r="W2241" i="2"/>
  <c r="Q2241" i="2" s="1"/>
  <c r="W2163" i="2"/>
  <c r="Q2163" i="2" s="1"/>
  <c r="W1916" i="2"/>
  <c r="Q1916" i="2" s="1"/>
  <c r="W3418" i="2"/>
  <c r="Q3418" i="2" s="1"/>
  <c r="K29" i="37" s="1"/>
  <c r="W2473" i="2"/>
  <c r="Q2473" i="2" s="1"/>
  <c r="W1854" i="2"/>
  <c r="Q1854" i="2" s="1"/>
  <c r="W1915" i="2"/>
  <c r="Q1915" i="2" s="1"/>
  <c r="W3681" i="2"/>
  <c r="Q3681" i="2" s="1"/>
  <c r="W3728" i="2"/>
  <c r="Q3728" i="2" s="1"/>
  <c r="W2274" i="2"/>
  <c r="Q2274" i="2" s="1"/>
  <c r="W3487" i="2"/>
  <c r="Q3487" i="2" s="1"/>
  <c r="W3405" i="2"/>
  <c r="Q3405" i="2" s="1"/>
  <c r="W1880" i="2"/>
  <c r="Q1880" i="2" s="1"/>
  <c r="W2124" i="2"/>
  <c r="Q2124" i="2" s="1"/>
  <c r="W2604" i="2"/>
  <c r="Q2604" i="2" s="1"/>
  <c r="W3218" i="2"/>
  <c r="Q3218" i="2" s="1"/>
  <c r="W2282" i="2"/>
  <c r="Q2282" i="2" s="1"/>
  <c r="W2164" i="2"/>
  <c r="Q2164" i="2" s="1"/>
  <c r="W3252" i="2"/>
  <c r="Q3252" i="2" s="1"/>
  <c r="W2466" i="2"/>
  <c r="Q2466" i="2" s="1"/>
  <c r="W2189" i="2"/>
  <c r="Q2189" i="2" s="1"/>
  <c r="W2616" i="2"/>
  <c r="Q2616" i="2" s="1"/>
  <c r="W3245" i="2"/>
  <c r="Q3245" i="2" s="1"/>
  <c r="W2646" i="2"/>
  <c r="Q2646" i="2" s="1"/>
  <c r="W1988" i="2"/>
  <c r="Q1988" i="2" s="1"/>
  <c r="W2657" i="2"/>
  <c r="Q2657" i="2" s="1"/>
  <c r="W2509" i="2"/>
  <c r="Q2509" i="2" s="1"/>
  <c r="W1993" i="2"/>
  <c r="Q1993" i="2" s="1"/>
  <c r="W2471" i="2"/>
  <c r="Q2471" i="2" s="1"/>
  <c r="W3737" i="2"/>
  <c r="Q3737" i="2" s="1"/>
  <c r="W3716" i="2"/>
  <c r="Q3716" i="2" s="1"/>
  <c r="W2532" i="2"/>
  <c r="Q2532" i="2" s="1"/>
  <c r="W1948" i="2"/>
  <c r="Q1948" i="2" s="1"/>
  <c r="W2175" i="2"/>
  <c r="Q2175" i="2" s="1"/>
  <c r="W1970" i="2"/>
  <c r="Q1970" i="2" s="1"/>
  <c r="W1839" i="2"/>
  <c r="Q1839" i="2" s="1"/>
  <c r="W3453" i="2"/>
  <c r="Q3453" i="2" s="1"/>
  <c r="W3424" i="2"/>
  <c r="Q3424" i="2" s="1"/>
  <c r="W2754" i="2"/>
  <c r="Q2754" i="2" s="1"/>
  <c r="W3431" i="2"/>
  <c r="Q3431" i="2" s="1"/>
  <c r="W3241" i="2"/>
  <c r="Q3241" i="2" s="1"/>
  <c r="W2642" i="2"/>
  <c r="Q2642" i="2" s="1"/>
  <c r="W2022" i="2"/>
  <c r="Q2022" i="2" s="1"/>
  <c r="W3457" i="2"/>
  <c r="Q3457" i="2" s="1"/>
  <c r="W2758" i="2"/>
  <c r="Q2758" i="2" s="1"/>
  <c r="W2008" i="2"/>
  <c r="Q2008" i="2" s="1"/>
  <c r="W3412" i="2"/>
  <c r="Q3412" i="2" s="1"/>
  <c r="W1981" i="2"/>
  <c r="Q1981" i="2" s="1"/>
  <c r="W2203" i="2"/>
  <c r="Q2203" i="2" s="1"/>
  <c r="W2198" i="2"/>
  <c r="Q2198" i="2" s="1"/>
  <c r="W3219" i="2"/>
  <c r="Q3219" i="2" s="1"/>
  <c r="W3744" i="2"/>
  <c r="Q3744" i="2" s="1"/>
  <c r="W2146" i="2"/>
  <c r="Q2146" i="2" s="1"/>
  <c r="W2197" i="2"/>
  <c r="Q2197" i="2" s="1"/>
  <c r="W1808" i="2"/>
  <c r="Q1808" i="2" s="1"/>
  <c r="W2442" i="2"/>
  <c r="Q2442" i="2" s="1"/>
  <c r="W3394" i="2"/>
  <c r="Q3394" i="2" s="1"/>
  <c r="W3421" i="2"/>
  <c r="Q3421" i="2" s="1"/>
  <c r="W2177" i="2"/>
  <c r="Q2177" i="2" s="1"/>
  <c r="W2769" i="2"/>
  <c r="Q2769" i="2" s="1"/>
  <c r="W2685" i="2"/>
  <c r="Q2685" i="2" s="1"/>
  <c r="W2293" i="2"/>
  <c r="Q2293" i="2" s="1"/>
  <c r="W3220" i="2"/>
  <c r="Q3220" i="2" s="1"/>
  <c r="W3425" i="2"/>
  <c r="Q3425" i="2" s="1"/>
  <c r="W3397" i="2"/>
  <c r="Q3397" i="2" s="1"/>
  <c r="W2508" i="2"/>
  <c r="Q2508" i="2" s="1"/>
  <c r="W2126" i="2"/>
  <c r="Q2126" i="2" s="1"/>
  <c r="W1924" i="2"/>
  <c r="Q1924" i="2" s="1"/>
  <c r="W2653" i="2"/>
  <c r="Q2653" i="2" s="1"/>
  <c r="W2237" i="2"/>
  <c r="Q2237" i="2" s="1"/>
  <c r="W3382" i="2"/>
  <c r="Q3382" i="2" s="1"/>
  <c r="W1810" i="2"/>
  <c r="Q1810" i="2" s="1"/>
  <c r="W2467" i="2"/>
  <c r="Q2467" i="2" s="1"/>
  <c r="W1855" i="2"/>
  <c r="Q1855" i="2" s="1"/>
  <c r="W3714" i="2"/>
  <c r="Q3714" i="2" s="1"/>
  <c r="W3515" i="2"/>
  <c r="Q3515" i="2" s="1"/>
  <c r="W2705" i="2"/>
  <c r="Q2705" i="2" s="1"/>
  <c r="W2626" i="2"/>
  <c r="Q2626" i="2" s="1"/>
  <c r="W1979" i="2"/>
  <c r="Q1979" i="2" s="1"/>
  <c r="W3386" i="2"/>
  <c r="Q3386" i="2" s="1"/>
  <c r="W2629" i="2"/>
  <c r="Q2629" i="2" s="1"/>
  <c r="W2214" i="2"/>
  <c r="Q2214" i="2" s="1"/>
  <c r="W2731" i="2"/>
  <c r="Q2731" i="2" s="1"/>
  <c r="W2278" i="2"/>
  <c r="Q2278" i="2" s="1"/>
  <c r="W2710" i="2"/>
  <c r="Q2710" i="2" s="1"/>
  <c r="W2196" i="2"/>
  <c r="Q2196" i="2" s="1"/>
  <c r="W2539" i="2"/>
  <c r="Q2539" i="2" s="1"/>
  <c r="W2250" i="2"/>
  <c r="Q2250" i="2" s="1"/>
  <c r="W2582" i="2"/>
  <c r="Q2582" i="2" s="1"/>
  <c r="W2485" i="2"/>
  <c r="Q2485" i="2" s="1"/>
  <c r="W2699" i="2"/>
  <c r="Q2699" i="2" s="1"/>
  <c r="W2625" i="2"/>
  <c r="Q2625" i="2" s="1"/>
  <c r="W2299" i="2"/>
  <c r="Q2299" i="2" s="1"/>
  <c r="W2143" i="2"/>
  <c r="Q2143" i="2" s="1"/>
  <c r="W2460" i="2"/>
  <c r="Q2460" i="2" s="1"/>
  <c r="W2668" i="2"/>
  <c r="Q2668" i="2" s="1"/>
  <c r="W2128" i="2"/>
  <c r="Q2128" i="2" s="1"/>
  <c r="W2523" i="2"/>
  <c r="Q2523" i="2" s="1"/>
  <c r="W2560" i="2"/>
  <c r="Q2560" i="2" s="1"/>
  <c r="W3479" i="2"/>
  <c r="Q3479" i="2" s="1"/>
  <c r="W2623" i="2"/>
  <c r="Q2623" i="2" s="1"/>
  <c r="W2145" i="2"/>
  <c r="Q2145" i="2" s="1"/>
  <c r="W3264" i="2"/>
  <c r="Q3264" i="2" s="1"/>
  <c r="W2292" i="2"/>
  <c r="Q2292" i="2" s="1"/>
  <c r="W1942" i="2"/>
  <c r="Q1942" i="2" s="1"/>
  <c r="W3434" i="2"/>
  <c r="Q3434" i="2" s="1"/>
  <c r="W1992" i="2"/>
  <c r="Q1992" i="2" s="1"/>
  <c r="W3494" i="2"/>
  <c r="Q3494" i="2" s="1"/>
  <c r="W3420" i="2"/>
  <c r="Q3420" i="2" s="1"/>
  <c r="W2511" i="2"/>
  <c r="Q2511" i="2" s="1"/>
  <c r="W2669" i="2"/>
  <c r="Q2669" i="2" s="1"/>
  <c r="W1980" i="2"/>
  <c r="Q1980" i="2" s="1"/>
  <c r="W2576" i="2"/>
  <c r="Q2576" i="2" s="1"/>
  <c r="W3547" i="2"/>
  <c r="Q3547" i="2" s="1"/>
  <c r="W2501" i="2"/>
  <c r="Q2501" i="2" s="1"/>
  <c r="W3471" i="2"/>
  <c r="Q3471" i="2" s="1"/>
  <c r="W2465" i="2"/>
  <c r="Q2465" i="2" s="1"/>
  <c r="W2168" i="2"/>
  <c r="Q2168" i="2" s="1"/>
  <c r="W1902" i="2"/>
  <c r="Q1902" i="2" s="1"/>
  <c r="W1827" i="2"/>
  <c r="Q1827" i="2" s="1"/>
  <c r="W2748" i="2"/>
  <c r="Q2748" i="2" s="1"/>
  <c r="W1850" i="2"/>
  <c r="Q1850" i="2" s="1"/>
  <c r="W2779" i="2"/>
  <c r="Q2779" i="2" s="1"/>
  <c r="W2541" i="2"/>
  <c r="Q2541" i="2" s="1"/>
  <c r="W2503" i="2"/>
  <c r="Q2503" i="2" s="1"/>
  <c r="W3777" i="2"/>
  <c r="Q3777" i="2" s="1"/>
  <c r="W2663" i="2"/>
  <c r="Q2663" i="2" s="1"/>
  <c r="W3258" i="2"/>
  <c r="Q3258" i="2" s="1"/>
  <c r="W1925" i="2"/>
  <c r="Q1925" i="2" s="1"/>
  <c r="W2526" i="2"/>
  <c r="Q2526" i="2" s="1"/>
  <c r="W3384" i="2"/>
  <c r="Q3384" i="2" s="1"/>
  <c r="W3396" i="2"/>
  <c r="Q3396" i="2" s="1"/>
  <c r="W2502" i="2"/>
  <c r="Q2502" i="2" s="1"/>
  <c r="W3481" i="2"/>
  <c r="Q3481" i="2" s="1"/>
  <c r="W3417" i="2"/>
  <c r="Q3417" i="2" s="1"/>
  <c r="W2254" i="2"/>
  <c r="Q2254" i="2" s="1"/>
  <c r="W2020" i="2"/>
  <c r="Q2020" i="2" s="1"/>
  <c r="W2607" i="2"/>
  <c r="Q2607" i="2" s="1"/>
  <c r="W2289" i="2"/>
  <c r="Q2289" i="2" s="1"/>
  <c r="W2744" i="2"/>
  <c r="Q2744" i="2" s="1"/>
  <c r="W2156" i="2"/>
  <c r="Q2156" i="2" s="1"/>
  <c r="W3410" i="2"/>
  <c r="Q3410" i="2" s="1"/>
  <c r="W2743" i="2"/>
  <c r="Q2743" i="2" s="1"/>
  <c r="W2652" i="2"/>
  <c r="Q2652" i="2" s="1"/>
  <c r="W2174" i="2"/>
  <c r="Q2174" i="2" s="1"/>
  <c r="W1845" i="2"/>
  <c r="Q1845" i="2" s="1"/>
  <c r="W1835" i="2"/>
  <c r="Q1835" i="2" s="1"/>
  <c r="W1985" i="2"/>
  <c r="Q1985" i="2" s="1"/>
  <c r="W1996" i="2"/>
  <c r="Q1996" i="2" s="1"/>
  <c r="W3234" i="2"/>
  <c r="Q3234" i="2" s="1"/>
  <c r="W2199" i="2"/>
  <c r="Q2199" i="2" s="1"/>
  <c r="W1971" i="2"/>
  <c r="Q1971" i="2" s="1"/>
  <c r="W2747" i="2"/>
  <c r="Q2747" i="2" s="1"/>
  <c r="W1939" i="2"/>
  <c r="Q1939" i="2" s="1"/>
  <c r="W1941" i="2"/>
  <c r="Q1941" i="2" s="1"/>
  <c r="W3691" i="2"/>
  <c r="Q3691" i="2" s="1"/>
  <c r="W3724" i="2"/>
  <c r="Q3724" i="2" s="1"/>
  <c r="W3776" i="2"/>
  <c r="Q3776" i="2" s="1"/>
  <c r="W3717" i="2"/>
  <c r="Q3717" i="2" s="1"/>
  <c r="W2762" i="2"/>
  <c r="Q2762" i="2" s="1"/>
  <c r="W2555" i="2"/>
  <c r="Q2555" i="2" s="1"/>
  <c r="W3250" i="2"/>
  <c r="Q3250" i="2" s="1"/>
  <c r="W1881" i="2"/>
  <c r="Q1881" i="2" s="1"/>
  <c r="W2220" i="2"/>
  <c r="Q2220" i="2" s="1"/>
  <c r="W1817" i="2"/>
  <c r="Q1817" i="2" s="1"/>
  <c r="W3236" i="2"/>
  <c r="Q3236" i="2" s="1"/>
  <c r="W1876" i="2"/>
  <c r="Q1876" i="2" s="1"/>
  <c r="W3530" i="2"/>
  <c r="Q3530" i="2" s="1"/>
  <c r="W3498" i="2"/>
  <c r="Q3498" i="2" s="1"/>
  <c r="W1908" i="2"/>
  <c r="Q1908" i="2" s="1"/>
  <c r="W3517" i="2"/>
  <c r="Q3517" i="2" s="1"/>
  <c r="W2454" i="2"/>
  <c r="Q2454" i="2" s="1"/>
  <c r="W2618" i="2"/>
  <c r="Q2618" i="2" s="1"/>
  <c r="W2550" i="2"/>
  <c r="Q2550" i="2" s="1"/>
  <c r="W3414" i="2"/>
  <c r="Q3414" i="2" s="1"/>
  <c r="W2577" i="2"/>
  <c r="Q2577" i="2" s="1"/>
  <c r="W2462" i="2"/>
  <c r="Q2462" i="2" s="1"/>
  <c r="W2252" i="2"/>
  <c r="Q2252" i="2" s="1"/>
  <c r="W1857" i="2"/>
  <c r="Q1857" i="2" s="1"/>
  <c r="W1911" i="2"/>
  <c r="Q1911" i="2" s="1"/>
  <c r="W1836" i="2"/>
  <c r="Q1836" i="2" s="1"/>
  <c r="W1894" i="2"/>
  <c r="Q1894" i="2" s="1"/>
  <c r="W3393" i="2"/>
  <c r="Q3393" i="2" s="1"/>
  <c r="W2453" i="2"/>
  <c r="Q2453" i="2" s="1"/>
  <c r="W3398" i="2"/>
  <c r="Q3398" i="2" s="1"/>
  <c r="W3527" i="2"/>
  <c r="Q3527" i="2" s="1"/>
  <c r="W3465" i="2"/>
  <c r="Q3465" i="2" s="1"/>
  <c r="W3491" i="2"/>
  <c r="Q3491" i="2" s="1"/>
  <c r="W3383" i="2"/>
  <c r="Q3383" i="2" s="1"/>
  <c r="W2545" i="2"/>
  <c r="Q2545" i="2" s="1"/>
  <c r="W1905" i="2"/>
  <c r="Q1905" i="2" s="1"/>
  <c r="W3257" i="2"/>
  <c r="Q3257" i="2" s="1"/>
  <c r="W2530" i="2"/>
  <c r="Q2530" i="2" s="1"/>
  <c r="W3542" i="2"/>
  <c r="Q3542" i="2" s="1"/>
  <c r="W3443" i="2"/>
  <c r="Q3443" i="2" s="1"/>
  <c r="W1984" i="2"/>
  <c r="Q1984" i="2" s="1"/>
  <c r="W2696" i="2"/>
  <c r="Q2696" i="2" s="1"/>
  <c r="W2280" i="2"/>
  <c r="Q2280" i="2" s="1"/>
  <c r="W1809" i="2"/>
  <c r="Q1809" i="2" s="1"/>
  <c r="W3458" i="2"/>
  <c r="Q3458" i="2" s="1"/>
  <c r="W3381" i="2"/>
  <c r="Q3381" i="2" s="1"/>
  <c r="W3474" i="2"/>
  <c r="Q3474" i="2" s="1"/>
  <c r="W3460" i="2"/>
  <c r="Q3460" i="2" s="1"/>
  <c r="W2019" i="2"/>
  <c r="Q2019" i="2" s="1"/>
  <c r="W2535" i="2"/>
  <c r="Q2535" i="2" s="1"/>
  <c r="W2159" i="2"/>
  <c r="Q2159" i="2" s="1"/>
  <c r="W1879" i="2"/>
  <c r="Q1879" i="2" s="1"/>
  <c r="W1833" i="2"/>
  <c r="Q1833" i="2" s="1"/>
  <c r="W2273" i="2"/>
  <c r="Q2273" i="2" s="1"/>
  <c r="W2158" i="2"/>
  <c r="Q2158" i="2" s="1"/>
  <c r="W3449" i="2"/>
  <c r="Q3449" i="2" s="1"/>
  <c r="W3463" i="2"/>
  <c r="Q3463" i="2" s="1"/>
  <c r="W3237" i="2"/>
  <c r="Q3237" i="2" s="1"/>
  <c r="W1912" i="2"/>
  <c r="Q1912" i="2" s="1"/>
  <c r="W2649" i="2"/>
  <c r="Q2649" i="2" s="1"/>
  <c r="W2187" i="2"/>
  <c r="Q2187" i="2" s="1"/>
  <c r="W2248" i="2"/>
  <c r="Q2248" i="2" s="1"/>
  <c r="W2499" i="2"/>
  <c r="Q2499" i="2" s="1"/>
  <c r="W1851" i="2"/>
  <c r="Q1851" i="2" s="1"/>
  <c r="W3718" i="2"/>
  <c r="Q3718" i="2" s="1"/>
  <c r="W3385" i="2"/>
  <c r="Q3385" i="2" s="1"/>
  <c r="W1897" i="2"/>
  <c r="Q1897" i="2" s="1"/>
  <c r="W3259" i="2"/>
  <c r="Q3259" i="2" s="1"/>
  <c r="W2275" i="2"/>
  <c r="Q2275" i="2" s="1"/>
  <c r="W2298" i="2"/>
  <c r="Q2298" i="2" s="1"/>
  <c r="W3430" i="2"/>
  <c r="Q3430" i="2" s="1"/>
  <c r="W3488" i="2"/>
  <c r="Q3488" i="2" s="1"/>
  <c r="W2713" i="2"/>
  <c r="Q2713" i="2" s="1"/>
  <c r="W2575" i="2"/>
  <c r="Q2575" i="2" s="1"/>
  <c r="W3532" i="2"/>
  <c r="Q3532" i="2" s="1"/>
  <c r="W2679" i="2"/>
  <c r="Q2679" i="2" s="1"/>
  <c r="W2472" i="2"/>
  <c r="Q2472" i="2" s="1"/>
  <c r="W3541" i="2"/>
  <c r="Q3541" i="2" s="1"/>
  <c r="W2290" i="2"/>
  <c r="Q2290" i="2" s="1"/>
  <c r="W2567" i="2"/>
  <c r="Q2567" i="2" s="1"/>
  <c r="W2195" i="2"/>
  <c r="Q2195" i="2" s="1"/>
  <c r="W2272" i="2"/>
  <c r="Q2272" i="2" s="1"/>
  <c r="W1967" i="2"/>
  <c r="Q1967" i="2" s="1"/>
  <c r="W2457" i="2"/>
  <c r="Q2457" i="2" s="1"/>
  <c r="W2127" i="2"/>
  <c r="Q2127" i="2" s="1"/>
  <c r="W2456" i="2"/>
  <c r="Q2456" i="2" s="1"/>
  <c r="W3683" i="2"/>
  <c r="Q3683" i="2" s="1"/>
  <c r="W3740" i="2"/>
  <c r="Q3740" i="2" s="1"/>
  <c r="W3733" i="2"/>
  <c r="Q3733" i="2" s="1"/>
  <c r="W3715" i="2"/>
  <c r="Q3715" i="2" s="1"/>
  <c r="W3775" i="2"/>
  <c r="Q3775" i="2" s="1"/>
  <c r="W2580" i="2"/>
  <c r="Q2580" i="2" s="1"/>
  <c r="W3415" i="2"/>
  <c r="Q3415" i="2" s="1"/>
  <c r="W2753" i="2"/>
  <c r="Q2753" i="2" s="1"/>
  <c r="W2566" i="2"/>
  <c r="Q2566" i="2" s="1"/>
  <c r="W2609" i="2"/>
  <c r="Q2609" i="2" s="1"/>
  <c r="W3499" i="2"/>
  <c r="Q3499" i="2" s="1"/>
  <c r="W3445" i="2"/>
  <c r="Q3445" i="2" s="1"/>
  <c r="W2204" i="2"/>
  <c r="Q2204" i="2" s="1"/>
  <c r="W3500" i="2"/>
  <c r="Q3500" i="2" s="1"/>
  <c r="W2563" i="2"/>
  <c r="Q2563" i="2" s="1"/>
  <c r="W2285" i="2"/>
  <c r="Q2285" i="2" s="1"/>
  <c r="W2188" i="2"/>
  <c r="Q2188" i="2" s="1"/>
  <c r="W1930" i="2"/>
  <c r="Q1930" i="2" s="1"/>
  <c r="W3722" i="2"/>
  <c r="Q3722" i="2" s="1"/>
  <c r="W3426" i="2"/>
  <c r="Q3426" i="2" s="1"/>
  <c r="W2659" i="2"/>
  <c r="Q2659" i="2" s="1"/>
  <c r="W2711" i="2"/>
  <c r="Q2711" i="2" s="1"/>
  <c r="W3230" i="2"/>
  <c r="Q3230" i="2" s="1"/>
  <c r="W3427" i="2"/>
  <c r="Q3427" i="2" s="1"/>
  <c r="W2270" i="2"/>
  <c r="Q2270" i="2" s="1"/>
  <c r="W2546" i="2"/>
  <c r="Q2546" i="2" s="1"/>
  <c r="W3378" i="2"/>
  <c r="Q3378" i="2" s="1"/>
  <c r="W2775" i="2"/>
  <c r="Q2775" i="2" s="1"/>
  <c r="W3480" i="2"/>
  <c r="Q3480" i="2" s="1"/>
  <c r="W2562" i="2"/>
  <c r="Q2562" i="2" s="1"/>
  <c r="W2778" i="2"/>
  <c r="Q2778" i="2" s="1"/>
  <c r="W3391" i="2"/>
  <c r="Q3391" i="2" s="1"/>
  <c r="W2686" i="2"/>
  <c r="Q2686" i="2" s="1"/>
  <c r="W3416" i="2"/>
  <c r="Q3416" i="2" s="1"/>
  <c r="W3373" i="2"/>
  <c r="Q3373" i="2" s="1"/>
  <c r="W2258" i="2"/>
  <c r="Q2258" i="2" s="1"/>
  <c r="W2239" i="2"/>
  <c r="Q2239" i="2" s="1"/>
  <c r="W2147" i="2"/>
  <c r="Q2147" i="2" s="1"/>
  <c r="W1859" i="2"/>
  <c r="Q1859" i="2" s="1"/>
  <c r="W1989" i="2"/>
  <c r="Q1989" i="2" s="1"/>
  <c r="W2504" i="2"/>
  <c r="Q2504" i="2" s="1"/>
  <c r="W1901" i="2"/>
  <c r="Q1901" i="2" s="1"/>
  <c r="W2118" i="2"/>
  <c r="Q2118" i="2" s="1"/>
  <c r="W1927" i="2"/>
  <c r="Q1927" i="2" s="1"/>
  <c r="W2634" i="2"/>
  <c r="Q2634" i="2" s="1"/>
  <c r="W2479" i="2"/>
  <c r="Q2479" i="2" s="1"/>
  <c r="W3501" i="2"/>
  <c r="Q3501" i="2" s="1"/>
  <c r="W2765" i="2"/>
  <c r="Q2765" i="2" s="1"/>
  <c r="W2638" i="2"/>
  <c r="Q2638" i="2" s="1"/>
  <c r="W2614" i="2"/>
  <c r="Q2614" i="2" s="1"/>
  <c r="W1838" i="2"/>
  <c r="Q1838" i="2" s="1"/>
  <c r="W2291" i="2"/>
  <c r="Q2291" i="2" s="1"/>
  <c r="W2209" i="2"/>
  <c r="Q2209" i="2" s="1"/>
  <c r="W1832" i="2"/>
  <c r="Q1832" i="2" s="1"/>
  <c r="W3768" i="2"/>
  <c r="Q3768" i="2" s="1"/>
  <c r="W3780" i="2"/>
  <c r="Q3780" i="2" s="1"/>
  <c r="W1943" i="2"/>
  <c r="Q1943" i="2" s="1"/>
  <c r="W2180" i="2"/>
  <c r="Q2180" i="2" s="1"/>
  <c r="W1990" i="2"/>
  <c r="Q1990" i="2" s="1"/>
  <c r="W3401" i="2"/>
  <c r="Q3401" i="2" s="1"/>
  <c r="W1928" i="2"/>
  <c r="Q1928" i="2" s="1"/>
  <c r="W2001" i="2"/>
  <c r="Q2001" i="2" s="1"/>
  <c r="W3522" i="2"/>
  <c r="Q3522" i="2" s="1"/>
  <c r="W3523" i="2"/>
  <c r="Q3523" i="2" s="1"/>
  <c r="W3497" i="2"/>
  <c r="Q3497" i="2" s="1"/>
  <c r="W3423" i="2"/>
  <c r="Q3423" i="2" s="1"/>
  <c r="W3233" i="2"/>
  <c r="Q3233" i="2" s="1"/>
  <c r="W2766" i="2"/>
  <c r="Q2766" i="2" s="1"/>
  <c r="W2014" i="2"/>
  <c r="Q2014" i="2" s="1"/>
  <c r="W1825" i="2"/>
  <c r="Q1825" i="2" s="1"/>
  <c r="W2651" i="2"/>
  <c r="Q2651" i="2" s="1"/>
  <c r="W3526" i="2"/>
  <c r="Q3526" i="2" s="1"/>
  <c r="W3379" i="2"/>
  <c r="Q3379" i="2" s="1"/>
  <c r="W1842" i="2"/>
  <c r="Q1842" i="2" s="1"/>
  <c r="W3372" i="2"/>
  <c r="Q3372" i="2" s="1"/>
  <c r="W2536" i="2"/>
  <c r="Q2536" i="2" s="1"/>
  <c r="W3248" i="2"/>
  <c r="Q3248" i="2" s="1"/>
  <c r="W2233" i="2"/>
  <c r="Q2233" i="2" s="1"/>
  <c r="W2534" i="2"/>
  <c r="Q2534" i="2" s="1"/>
  <c r="W1986" i="2"/>
  <c r="Q1986" i="2" s="1"/>
  <c r="W1805" i="2"/>
  <c r="Q1805" i="2" s="1"/>
  <c r="W2463" i="2"/>
  <c r="Q2463" i="2" s="1"/>
  <c r="W3675" i="2"/>
  <c r="Q3675" i="2" s="1"/>
  <c r="W3690" i="2"/>
  <c r="Q3690" i="2" s="1"/>
  <c r="W3720" i="2"/>
  <c r="Q3720" i="2" s="1"/>
  <c r="W3712" i="2"/>
  <c r="Q3712" i="2" s="1"/>
  <c r="W2564" i="2"/>
  <c r="Q2564" i="2" s="1"/>
  <c r="W2157" i="2"/>
  <c r="Q2157" i="2" s="1"/>
  <c r="W2483" i="2"/>
  <c r="Q2483" i="2" s="1"/>
  <c r="W2632" i="2"/>
  <c r="Q2632" i="2" s="1"/>
  <c r="W3422" i="2"/>
  <c r="Q3422" i="2" s="1"/>
  <c r="W3253" i="2"/>
  <c r="Q3253" i="2" s="1"/>
  <c r="W3242" i="2"/>
  <c r="Q3242" i="2" s="1"/>
  <c r="W3456" i="2"/>
  <c r="Q3456" i="2" s="1"/>
  <c r="W2477" i="2"/>
  <c r="Q2477" i="2" s="1"/>
  <c r="W1840" i="2"/>
  <c r="Q1840" i="2" s="1"/>
  <c r="W2178" i="2"/>
  <c r="Q2178" i="2" s="1"/>
  <c r="W1896" i="2"/>
  <c r="Q1896" i="2" s="1"/>
  <c r="W2005" i="2"/>
  <c r="Q2005" i="2" s="1"/>
  <c r="W2122" i="2"/>
  <c r="Q2122" i="2" s="1"/>
  <c r="W1895" i="2"/>
  <c r="Q1895" i="2" s="1"/>
  <c r="W2246" i="2"/>
  <c r="Q2246" i="2" s="1"/>
  <c r="W2692" i="2"/>
  <c r="Q2692" i="2" s="1"/>
  <c r="W2002" i="2"/>
  <c r="Q2002" i="2" s="1"/>
  <c r="W2500" i="2"/>
  <c r="Q2500" i="2" s="1"/>
  <c r="W1890" i="2"/>
  <c r="Q1890" i="2" s="1"/>
  <c r="W1811" i="2"/>
  <c r="Q1811" i="2" s="1"/>
  <c r="W2004" i="2"/>
  <c r="Q2004" i="2" s="1"/>
  <c r="W3263" i="2"/>
  <c r="Q3263" i="2" s="1"/>
  <c r="W2236" i="2"/>
  <c r="Q2236" i="2" s="1"/>
  <c r="W2211" i="2"/>
  <c r="Q2211" i="2" s="1"/>
  <c r="W2636" i="2"/>
  <c r="Q2636" i="2" s="1"/>
  <c r="W2608" i="2"/>
  <c r="Q2608" i="2" s="1"/>
  <c r="W2690" i="2"/>
  <c r="Q2690" i="2" s="1"/>
  <c r="W3540" i="2"/>
  <c r="Q3540" i="2" s="1"/>
  <c r="W2000" i="2"/>
  <c r="Q2000" i="2" s="1"/>
  <c r="W2698" i="2"/>
  <c r="Q2698" i="2" s="1"/>
  <c r="W2733" i="2"/>
  <c r="Q2733" i="2" s="1"/>
  <c r="W2160" i="2"/>
  <c r="Q2160" i="2" s="1"/>
  <c r="W2206" i="2"/>
  <c r="Q2206" i="2" s="1"/>
  <c r="W2221" i="2"/>
  <c r="Q2221" i="2" s="1"/>
  <c r="W1963" i="2"/>
  <c r="Q1963" i="2" s="1"/>
  <c r="W3406" i="2"/>
  <c r="Q3406" i="2" s="1"/>
  <c r="W3239" i="2"/>
  <c r="Q3239" i="2" s="1"/>
  <c r="W2446" i="2"/>
  <c r="Q2446" i="2" s="1"/>
  <c r="W1886" i="2"/>
  <c r="Q1886" i="2" s="1"/>
  <c r="W1807" i="2"/>
  <c r="Q1807" i="2" s="1"/>
  <c r="W1952" i="2"/>
  <c r="Q1952" i="2" s="1"/>
  <c r="W2750" i="2"/>
  <c r="Q2750" i="2" s="1"/>
  <c r="W2449" i="2"/>
  <c r="Q2449" i="2" s="1"/>
  <c r="W1892" i="2"/>
  <c r="Q1892" i="2" s="1"/>
  <c r="W2591" i="2"/>
  <c r="Q2591" i="2" s="1"/>
  <c r="W2210" i="2"/>
  <c r="Q2210" i="2" s="1"/>
  <c r="W2583" i="2"/>
  <c r="Q2583" i="2" s="1"/>
  <c r="W3408" i="2"/>
  <c r="Q3408" i="2" s="1"/>
  <c r="W3459" i="2"/>
  <c r="Q3459" i="2" s="1"/>
  <c r="W2205" i="2"/>
  <c r="Q2205" i="2" s="1"/>
  <c r="W1922" i="2"/>
  <c r="Q1922" i="2" s="1"/>
  <c r="W3686" i="2"/>
  <c r="Q3686" i="2" s="1"/>
  <c r="W3773" i="2"/>
  <c r="Q3773" i="2" s="1"/>
  <c r="W3539" i="2"/>
  <c r="Q3539" i="2" s="1"/>
  <c r="W3413" i="2"/>
  <c r="Q3413" i="2" s="1"/>
  <c r="W2486" i="2"/>
  <c r="Q2486" i="2" s="1"/>
  <c r="W1999" i="2"/>
  <c r="Q1999" i="2" s="1"/>
  <c r="W2637" i="2"/>
  <c r="Q2637" i="2" s="1"/>
  <c r="W2279" i="2"/>
  <c r="Q2279" i="2" s="1"/>
  <c r="W1878" i="2"/>
  <c r="Q1878" i="2" s="1"/>
  <c r="W3369" i="2"/>
  <c r="Q3369" i="2" s="1"/>
  <c r="W2665" i="2"/>
  <c r="Q2665" i="2" s="1"/>
  <c r="W1966" i="2"/>
  <c r="Q1966" i="2" s="1"/>
  <c r="W3473" i="2"/>
  <c r="Q3473" i="2" s="1"/>
  <c r="W2251" i="2"/>
  <c r="Q2251" i="2" s="1"/>
  <c r="W2219" i="2"/>
  <c r="Q2219" i="2" s="1"/>
  <c r="W2757" i="2"/>
  <c r="Q2757" i="2" s="1"/>
  <c r="W2213" i="2"/>
  <c r="Q2213" i="2" s="1"/>
  <c r="W3235" i="2"/>
  <c r="Q3235" i="2" s="1"/>
  <c r="W2644" i="2"/>
  <c r="Q2644" i="2" s="1"/>
  <c r="W2240" i="2"/>
  <c r="Q2240" i="2" s="1"/>
  <c r="W2166" i="2"/>
  <c r="Q2166" i="2" s="1"/>
  <c r="W2017" i="2"/>
  <c r="Q2017" i="2" s="1"/>
  <c r="W3243" i="2"/>
  <c r="Q3243" i="2" s="1"/>
  <c r="W1926" i="2"/>
  <c r="Q1926" i="2" s="1"/>
  <c r="W2599" i="2"/>
  <c r="Q2599" i="2" s="1"/>
  <c r="W2007" i="2"/>
  <c r="Q2007" i="2" s="1"/>
  <c r="W1900" i="2"/>
  <c r="Q1900" i="2" s="1"/>
  <c r="W2183" i="2"/>
  <c r="Q2183" i="2" s="1"/>
  <c r="W2287" i="2"/>
  <c r="Q2287" i="2" s="1"/>
  <c r="W1841" i="2"/>
  <c r="Q1841" i="2" s="1"/>
  <c r="W1828" i="2"/>
  <c r="Q1828" i="2" s="1"/>
  <c r="W2459" i="2"/>
  <c r="Q2459" i="2" s="1"/>
  <c r="W3685" i="2"/>
  <c r="Q3685" i="2" s="1"/>
  <c r="W3490" i="2"/>
  <c r="Q3490" i="2" s="1"/>
  <c r="W3468" i="2"/>
  <c r="Q3468" i="2" s="1"/>
  <c r="W3735" i="2"/>
  <c r="Q3735" i="2" s="1"/>
  <c r="W2776" i="2"/>
  <c r="Q2776" i="2" s="1"/>
  <c r="W2578" i="2"/>
  <c r="Q2578" i="2" s="1"/>
  <c r="W2621" i="2"/>
  <c r="Q2621" i="2" s="1"/>
  <c r="W2761" i="2"/>
  <c r="Q2761" i="2" s="1"/>
  <c r="W2242" i="2"/>
  <c r="Q2242" i="2" s="1"/>
  <c r="W2740" i="2"/>
  <c r="Q2740" i="2" s="1"/>
  <c r="W2645" i="2"/>
  <c r="Q2645" i="2" s="1"/>
  <c r="W2574" i="2"/>
  <c r="Q2574" i="2" s="1"/>
  <c r="W2469" i="2"/>
  <c r="Q2469" i="2" s="1"/>
  <c r="W2268" i="2"/>
  <c r="Q2268" i="2" s="1"/>
  <c r="W2617" i="2"/>
  <c r="Q2617" i="2" s="1"/>
  <c r="W2123" i="2"/>
  <c r="Q2123" i="2" s="1"/>
  <c r="W1982" i="2"/>
  <c r="Q1982" i="2" s="1"/>
  <c r="W2531" i="2"/>
  <c r="Q2531" i="2" s="1"/>
  <c r="W2452" i="2"/>
  <c r="Q2452" i="2" s="1"/>
  <c r="W3476" i="2"/>
  <c r="Q3476" i="2" s="1"/>
  <c r="W3221" i="2"/>
  <c r="Q3221" i="2" s="1"/>
  <c r="W3441" i="2"/>
  <c r="Q3441" i="2" s="1"/>
  <c r="W3254" i="2"/>
  <c r="Q3254" i="2" s="1"/>
  <c r="W3492" i="2"/>
  <c r="Q3492" i="2" s="1"/>
  <c r="W2667" i="2"/>
  <c r="Q2667" i="2" s="1"/>
  <c r="W1968" i="2"/>
  <c r="Q1968" i="2" s="1"/>
  <c r="W2656" i="2"/>
  <c r="Q2656" i="2" s="1"/>
  <c r="W2592" i="2"/>
  <c r="Q2592" i="2" s="1"/>
  <c r="W2569" i="2"/>
  <c r="Q2569" i="2" s="1"/>
  <c r="W1937" i="2"/>
  <c r="Q1937" i="2" s="1"/>
  <c r="W2764" i="2"/>
  <c r="Q2764" i="2" s="1"/>
  <c r="W2200" i="2"/>
  <c r="Q2200" i="2" s="1"/>
  <c r="W3244" i="2"/>
  <c r="Q3244" i="2" s="1"/>
  <c r="W1826" i="2"/>
  <c r="Q1826" i="2" s="1"/>
  <c r="W3374" i="2"/>
  <c r="Q3374" i="2" s="1"/>
  <c r="W2771" i="2"/>
  <c r="Q2771" i="2" s="1"/>
  <c r="W2691" i="2"/>
  <c r="Q2691" i="2" s="1"/>
  <c r="W2529" i="2"/>
  <c r="Q2529" i="2" s="1"/>
  <c r="W1847" i="2"/>
  <c r="Q1847" i="2" s="1"/>
  <c r="W3738" i="2"/>
  <c r="Q3738" i="2" s="1"/>
  <c r="W3764" i="2"/>
  <c r="Q3764" i="2" s="1"/>
  <c r="W3774" i="2"/>
  <c r="Q3774" i="2" s="1"/>
  <c r="W3704" i="2"/>
  <c r="Q3704" i="2" s="1"/>
  <c r="W3546" i="2"/>
  <c r="Q3546" i="2" s="1"/>
  <c r="W3525" i="2"/>
  <c r="Q3525" i="2" s="1"/>
  <c r="W2528" i="2"/>
  <c r="Q2528" i="2" s="1"/>
  <c r="W2658" i="2"/>
  <c r="Q2658" i="2" s="1"/>
  <c r="W2640" i="2"/>
  <c r="Q2640" i="2" s="1"/>
  <c r="W2115" i="2"/>
  <c r="Q2115" i="2" s="1"/>
  <c r="W2451" i="2"/>
  <c r="Q2451" i="2" s="1"/>
  <c r="W1969" i="2"/>
  <c r="Q1969" i="2" s="1"/>
  <c r="W2481" i="2"/>
  <c r="Q2481" i="2" s="1"/>
  <c r="W2759" i="2"/>
  <c r="Q2759" i="2" s="1"/>
  <c r="W1874" i="2"/>
  <c r="Q1874" i="2" s="1"/>
  <c r="W2023" i="2"/>
  <c r="Q2023" i="2" s="1"/>
  <c r="W3407" i="2"/>
  <c r="Q3407" i="2" s="1"/>
  <c r="W1965" i="2"/>
  <c r="Q1965" i="2" s="1"/>
  <c r="W2774" i="2"/>
  <c r="Q2774" i="2" s="1"/>
  <c r="W3229" i="2"/>
  <c r="Q3229" i="2" s="1"/>
  <c r="W2709" i="2"/>
  <c r="Q2709" i="2" s="1"/>
  <c r="W1823" i="2"/>
  <c r="Q1823" i="2" s="1"/>
  <c r="W3742" i="2"/>
  <c r="Q3742" i="2" s="1"/>
  <c r="W1953" i="2"/>
  <c r="Q1953" i="2" s="1"/>
  <c r="W2738" i="2"/>
  <c r="Q2738" i="2" s="1"/>
  <c r="W3544" i="2"/>
  <c r="Q3544" i="2" s="1"/>
  <c r="W2584" i="2"/>
  <c r="Q2584" i="2" s="1"/>
  <c r="W2760" i="2"/>
  <c r="Q2760" i="2" s="1"/>
  <c r="W1932" i="2"/>
  <c r="Q1932" i="2" s="1"/>
  <c r="W2572" i="2"/>
  <c r="Q2572" i="2" s="1"/>
  <c r="W2542" i="2"/>
  <c r="Q2542" i="2" s="1"/>
  <c r="W2525" i="2"/>
  <c r="Q2525" i="2" s="1"/>
  <c r="W2739" i="2"/>
  <c r="Q2739" i="2" s="1"/>
  <c r="W1888" i="2"/>
  <c r="Q1888" i="2" s="1"/>
  <c r="W1933" i="2"/>
  <c r="Q1933" i="2" s="1"/>
  <c r="W2732" i="2"/>
  <c r="Q2732" i="2" s="1"/>
  <c r="W2296" i="2"/>
  <c r="Q2296" i="2" s="1"/>
  <c r="W2232" i="2"/>
  <c r="Q2232" i="2" s="1"/>
  <c r="W3684" i="2"/>
  <c r="Q3684" i="2" s="1"/>
  <c r="W2286" i="2"/>
  <c r="Q2286" i="2" s="1"/>
  <c r="W2165" i="2"/>
  <c r="Q2165" i="2" s="1"/>
  <c r="W3484" i="2"/>
  <c r="Q3484" i="2" s="1"/>
  <c r="W2624" i="2"/>
  <c r="Q2624" i="2" s="1"/>
  <c r="W3536" i="2"/>
  <c r="Q3536" i="2" s="1"/>
  <c r="W3455" i="2"/>
  <c r="Q3455" i="2" s="1"/>
  <c r="W2559" i="2"/>
  <c r="Q2559" i="2" s="1"/>
  <c r="W1910" i="2"/>
  <c r="Q1910" i="2" s="1"/>
  <c r="W2474" i="2"/>
  <c r="Q2474" i="2" s="1"/>
  <c r="W2170" i="2"/>
  <c r="Q2170" i="2" s="1"/>
  <c r="W2476" i="2"/>
  <c r="Q2476" i="2" s="1"/>
  <c r="W2521" i="2"/>
  <c r="Q2521" i="2" s="1"/>
  <c r="W2223" i="2"/>
  <c r="Q2223" i="2" s="1"/>
  <c r="W2247" i="2"/>
  <c r="Q2247" i="2" s="1"/>
  <c r="W3368" i="2"/>
  <c r="Q3368" i="2" s="1"/>
  <c r="W2688" i="2"/>
  <c r="Q2688" i="2" s="1"/>
  <c r="W2148" i="2"/>
  <c r="Q2148" i="2" s="1"/>
  <c r="W2648" i="2"/>
  <c r="Q2648" i="2" s="1"/>
  <c r="W3680" i="2"/>
  <c r="Q3680" i="2" s="1"/>
  <c r="W3734" i="2"/>
  <c r="Q3734" i="2" s="1"/>
  <c r="W3440" i="2"/>
  <c r="Q3440" i="2" s="1"/>
  <c r="W2171" i="2"/>
  <c r="Q2171" i="2" s="1"/>
  <c r="W3419" i="2"/>
  <c r="Q3419" i="2" s="1"/>
  <c r="W3470" i="2"/>
  <c r="Q3470" i="2" s="1"/>
  <c r="W2631" i="2"/>
  <c r="Q2631" i="2" s="1"/>
  <c r="W2184" i="2"/>
  <c r="Q2184" i="2" s="1"/>
  <c r="W3371" i="2"/>
  <c r="Q3371" i="2" s="1"/>
  <c r="W2455" i="2"/>
  <c r="Q2455" i="2" s="1"/>
  <c r="W3679" i="2"/>
  <c r="Q3679" i="2" s="1"/>
  <c r="W3766" i="2"/>
  <c r="Q3766" i="2" s="1"/>
  <c r="W3770" i="2"/>
  <c r="Q3770" i="2" s="1"/>
  <c r="W3437" i="2"/>
  <c r="Q3437" i="2" s="1"/>
  <c r="W2635" i="2"/>
  <c r="Q2635" i="2" s="1"/>
  <c r="W2185" i="2"/>
  <c r="Q2185" i="2" s="1"/>
  <c r="W2249" i="2"/>
  <c r="Q2249" i="2" s="1"/>
  <c r="W3519" i="2"/>
  <c r="Q3519" i="2" s="1"/>
  <c r="W2548" i="2"/>
  <c r="Q2548" i="2" s="1"/>
  <c r="W3439" i="2"/>
  <c r="Q3439" i="2" s="1"/>
  <c r="W3238" i="2"/>
  <c r="Q3238" i="2" s="1"/>
  <c r="W3387" i="2"/>
  <c r="Q3387" i="2" s="1"/>
  <c r="W2650" i="2"/>
  <c r="Q2650" i="2" s="1"/>
  <c r="W2579" i="2"/>
  <c r="Q2579" i="2" s="1"/>
  <c r="W2269" i="2"/>
  <c r="Q2269" i="2" s="1"/>
  <c r="W1991" i="2"/>
  <c r="Q1991" i="2" s="1"/>
  <c r="W2630" i="2"/>
  <c r="Q2630" i="2" s="1"/>
  <c r="W2120" i="2"/>
  <c r="Q2120" i="2" s="1"/>
  <c r="W2549" i="2"/>
  <c r="Q2549" i="2" s="1"/>
  <c r="W1917" i="2"/>
  <c r="Q1917" i="2" s="1"/>
  <c r="W3730" i="2"/>
  <c r="Q3730" i="2" s="1"/>
  <c r="W3721" i="2"/>
  <c r="Q3721" i="2" s="1"/>
  <c r="W1860" i="2"/>
  <c r="Q1860" i="2" s="1"/>
  <c r="W2491" i="2"/>
  <c r="Q2491" i="2" s="1"/>
  <c r="W3731" i="2"/>
  <c r="Q3731" i="2" s="1"/>
  <c r="W2277" i="2"/>
  <c r="Q2277" i="2" s="1"/>
  <c r="W1852" i="2"/>
  <c r="Q1852" i="2" s="1"/>
  <c r="W2643" i="2"/>
  <c r="Q2643" i="2" s="1"/>
  <c r="W3448" i="2"/>
  <c r="Q3448" i="2" s="1"/>
  <c r="W2505" i="2"/>
  <c r="Q2505" i="2" s="1"/>
  <c r="W2003" i="2"/>
  <c r="Q2003" i="2" s="1"/>
  <c r="W2703" i="2"/>
  <c r="Q2703" i="2" s="1"/>
  <c r="W3247" i="2"/>
  <c r="Q3247" i="2" s="1"/>
  <c r="W2518" i="2"/>
  <c r="Q2518" i="2" s="1"/>
  <c r="W3375" i="2"/>
  <c r="Q3375" i="2" s="1"/>
  <c r="W2610" i="2"/>
  <c r="Q2610" i="2" s="1"/>
  <c r="W2303" i="2"/>
  <c r="Q2303" i="2" s="1"/>
  <c r="W1903" i="2"/>
  <c r="Q1903" i="2" s="1"/>
  <c r="W1914" i="2"/>
  <c r="Q1914" i="2" s="1"/>
  <c r="W2243" i="2"/>
  <c r="Q2243" i="2" s="1"/>
  <c r="W1995" i="2"/>
  <c r="Q1995" i="2" s="1"/>
  <c r="W2553" i="2"/>
  <c r="Q2553" i="2" s="1"/>
  <c r="W2595" i="2"/>
  <c r="Q2595" i="2" s="1"/>
  <c r="W2736" i="2"/>
  <c r="Q2736" i="2" s="1"/>
  <c r="W2641" i="2"/>
  <c r="Q2641" i="2" s="1"/>
  <c r="W3402" i="2"/>
  <c r="Q3402" i="2" s="1"/>
  <c r="W2201" i="2"/>
  <c r="Q2201" i="2" s="1"/>
  <c r="W1837" i="2"/>
  <c r="Q1837" i="2" s="1"/>
  <c r="W1918" i="2"/>
  <c r="Q1918" i="2" s="1"/>
  <c r="W2302" i="2"/>
  <c r="Q2302" i="2" s="1"/>
  <c r="W2600" i="2"/>
  <c r="Q2600" i="2" s="1"/>
  <c r="W3227" i="2"/>
  <c r="Q3227" i="2" s="1"/>
  <c r="W2516" i="2"/>
  <c r="Q2516" i="2" s="1"/>
  <c r="W3482" i="2"/>
  <c r="Q3482" i="2" s="1"/>
  <c r="W3429" i="2"/>
  <c r="Q3429" i="2" s="1"/>
  <c r="W3432" i="2"/>
  <c r="Q3432" i="2" s="1"/>
  <c r="W2207" i="2"/>
  <c r="Q2207" i="2" s="1"/>
  <c r="W3677" i="2"/>
  <c r="Q3677" i="2" s="1"/>
  <c r="W3477" i="2"/>
  <c r="Q3477" i="2" s="1"/>
  <c r="W2655" i="2"/>
  <c r="Q2655" i="2" s="1"/>
  <c r="W2565" i="2"/>
  <c r="Q2565" i="2" s="1"/>
  <c r="W2021" i="2"/>
  <c r="Q2021" i="2" s="1"/>
  <c r="W3689" i="2"/>
  <c r="Q3689" i="2" s="1"/>
  <c r="W3727" i="2"/>
  <c r="Q3727" i="2" s="1"/>
  <c r="W2654" i="2"/>
  <c r="Q2654" i="2" s="1"/>
  <c r="W1987" i="2"/>
  <c r="Q1987" i="2" s="1"/>
  <c r="W3743" i="2"/>
  <c r="Q3743" i="2" s="1"/>
  <c r="W2540" i="2"/>
  <c r="Q2540" i="2" s="1"/>
  <c r="W2281" i="2"/>
  <c r="Q2281" i="2" s="1"/>
  <c r="W2153" i="2"/>
  <c r="Q2153" i="2" s="1"/>
  <c r="W2606" i="2"/>
  <c r="Q2606" i="2" s="1"/>
  <c r="W2300" i="2"/>
  <c r="Q2300" i="2" s="1"/>
  <c r="W1994" i="2"/>
  <c r="Q1994" i="2" s="1"/>
  <c r="W2767" i="2"/>
  <c r="Q2767" i="2" s="1"/>
  <c r="W2520" i="2"/>
  <c r="Q2520" i="2" s="1"/>
  <c r="W2283" i="2"/>
  <c r="Q2283" i="2" s="1"/>
  <c r="W2480" i="2"/>
  <c r="Q2480" i="2" s="1"/>
  <c r="W3771" i="2"/>
  <c r="Q3771" i="2" s="1"/>
  <c r="W3705" i="2"/>
  <c r="Q3705" i="2" s="1"/>
  <c r="W3694" i="2"/>
  <c r="Q3694" i="2" s="1"/>
  <c r="W3451" i="2"/>
  <c r="Q3451" i="2" s="1"/>
  <c r="W2253" i="2"/>
  <c r="Q2253" i="2" s="1"/>
  <c r="W2557" i="2"/>
  <c r="Q2557" i="2" s="1"/>
  <c r="W2533" i="2"/>
  <c r="Q2533" i="2" s="1"/>
  <c r="W2714" i="2"/>
  <c r="Q2714" i="2" s="1"/>
  <c r="W2176" i="2"/>
  <c r="Q2176" i="2" s="1"/>
  <c r="W3232" i="2"/>
  <c r="Q3232" i="2" s="1"/>
  <c r="W3732" i="2"/>
  <c r="Q3732" i="2" s="1"/>
  <c r="W2231" i="2"/>
  <c r="Q2231" i="2" s="1"/>
  <c r="W2012" i="2"/>
  <c r="Q2012" i="2" s="1"/>
  <c r="W3403" i="2"/>
  <c r="Q3403" i="2" s="1"/>
  <c r="W1846" i="2"/>
  <c r="Q1846" i="2" s="1"/>
  <c r="W2628" i="2"/>
  <c r="Q2628" i="2" s="1"/>
  <c r="W1923" i="2"/>
  <c r="Q1923" i="2" s="1"/>
  <c r="W2695" i="2"/>
  <c r="Q2695" i="2" s="1"/>
  <c r="W1875" i="2"/>
  <c r="Q1875" i="2" s="1"/>
  <c r="W2666" i="2"/>
  <c r="Q2666" i="2" s="1"/>
  <c r="W1998" i="2"/>
  <c r="Q1998" i="2" s="1"/>
  <c r="W2244" i="2"/>
  <c r="Q2244" i="2" s="1"/>
  <c r="W2506" i="2"/>
  <c r="Q2506" i="2" s="1"/>
  <c r="W2746" i="2"/>
  <c r="Q2746" i="2" s="1"/>
  <c r="W2016" i="2"/>
  <c r="Q2016" i="2" s="1"/>
  <c r="W3493" i="2"/>
  <c r="Q3493" i="2" s="1"/>
  <c r="W3261" i="2"/>
  <c r="Q3261" i="2" s="1"/>
  <c r="W3240" i="2"/>
  <c r="Q3240" i="2" s="1"/>
  <c r="W1931" i="2"/>
  <c r="Q1931" i="2" s="1"/>
  <c r="W1929" i="2"/>
  <c r="Q1929" i="2" s="1"/>
  <c r="W3692" i="2"/>
  <c r="Q3692" i="2" s="1"/>
  <c r="W3736" i="2"/>
  <c r="Q3736" i="2" s="1"/>
  <c r="W3769" i="2"/>
  <c r="Q3769" i="2" s="1"/>
  <c r="W2181" i="2"/>
  <c r="Q2181" i="2" s="1"/>
  <c r="W3367" i="2"/>
  <c r="Q3367" i="2" s="1"/>
  <c r="W1940" i="2"/>
  <c r="Q1940" i="2" s="1"/>
  <c r="W2173" i="2"/>
  <c r="Q2173" i="2" s="1"/>
  <c r="W2161" i="2"/>
  <c r="Q2161" i="2" s="1"/>
  <c r="W3380" i="2"/>
  <c r="Q3380" i="2" s="1"/>
  <c r="W2212" i="2"/>
  <c r="Q2212" i="2" s="1"/>
  <c r="W3392" i="2"/>
  <c r="Q3392" i="2" s="1"/>
  <c r="W2777" i="2"/>
  <c r="Q2777" i="2" s="1"/>
  <c r="W2697" i="2"/>
  <c r="Q2697" i="2" s="1"/>
  <c r="W2619" i="2"/>
  <c r="Q2619" i="2" s="1"/>
  <c r="W2547" i="2"/>
  <c r="Q2547" i="2" s="1"/>
  <c r="W3260" i="2"/>
  <c r="Q3260" i="2" s="1"/>
  <c r="W2756" i="2"/>
  <c r="Q2756" i="2" s="1"/>
  <c r="W2661" i="2"/>
  <c r="Q2661" i="2" s="1"/>
  <c r="W2167" i="2"/>
  <c r="Q2167" i="2" s="1"/>
  <c r="W1919" i="2"/>
  <c r="Q1919" i="2" s="1"/>
  <c r="W2468" i="2"/>
  <c r="Q2468" i="2" s="1"/>
  <c r="W1949" i="2"/>
  <c r="Q1949" i="2" s="1"/>
  <c r="W3772" i="2"/>
  <c r="Q3772" i="2" s="1"/>
  <c r="W3533" i="2"/>
  <c r="Q3533" i="2" s="1"/>
  <c r="W1976" i="2"/>
  <c r="Q1976" i="2" s="1"/>
  <c r="W2544" i="2"/>
  <c r="Q2544" i="2" s="1"/>
  <c r="W1843" i="2"/>
  <c r="Q1843" i="2" s="1"/>
  <c r="W2149" i="2"/>
  <c r="Q2149" i="2" s="1"/>
  <c r="W2602" i="2"/>
  <c r="Q2602" i="2" s="1"/>
  <c r="W2162" i="2"/>
  <c r="Q2162" i="2" s="1"/>
  <c r="W2551" i="2"/>
  <c r="Q2551" i="2" s="1"/>
  <c r="W2598" i="2"/>
  <c r="Q2598" i="2" s="1"/>
  <c r="W2524" i="2"/>
  <c r="Q2524" i="2" s="1"/>
  <c r="W3411" i="2"/>
  <c r="Q3411" i="2" s="1"/>
  <c r="W2702" i="2"/>
  <c r="Q2702" i="2" s="1"/>
  <c r="W3228" i="2"/>
  <c r="Q3228" i="2" s="1"/>
  <c r="W1935" i="2"/>
  <c r="Q1935" i="2" s="1"/>
  <c r="W2633" i="2"/>
  <c r="Q2633" i="2" s="1"/>
  <c r="W2224" i="2"/>
  <c r="Q2224" i="2" s="1"/>
  <c r="W1821" i="2"/>
  <c r="Q1821" i="2" s="1"/>
  <c r="W2512" i="2"/>
  <c r="Q2512" i="2" s="1"/>
  <c r="W3741" i="2"/>
  <c r="Q3741" i="2" s="1"/>
  <c r="W2487" i="2"/>
  <c r="Q2487" i="2" s="1"/>
  <c r="W3442" i="2"/>
  <c r="Q3442" i="2" s="1"/>
  <c r="W1946" i="2"/>
  <c r="Q1946" i="2" s="1"/>
  <c r="W2749" i="2"/>
  <c r="Q2749" i="2" s="1"/>
  <c r="W3475" i="2"/>
  <c r="Q3475" i="2" s="1"/>
  <c r="W2155" i="2"/>
  <c r="Q2155" i="2" s="1"/>
  <c r="W3538" i="2"/>
  <c r="Q3538" i="2" s="1"/>
  <c r="W3222" i="2"/>
  <c r="Q3222" i="2" s="1"/>
  <c r="W3688" i="2"/>
  <c r="Q3688" i="2" s="1"/>
  <c r="W2568" i="2"/>
  <c r="Q2568" i="2" s="1"/>
  <c r="W3246" i="2"/>
  <c r="Q3246" i="2" s="1"/>
  <c r="W2768" i="2"/>
  <c r="Q2768" i="2" s="1"/>
  <c r="W2570" i="2"/>
  <c r="Q2570" i="2" s="1"/>
  <c r="W2613" i="2"/>
  <c r="Q2613" i="2" s="1"/>
  <c r="W2119" i="2"/>
  <c r="Q2119" i="2" s="1"/>
  <c r="W1950" i="2"/>
  <c r="Q1950" i="2" s="1"/>
  <c r="W3489" i="2"/>
  <c r="Q3489" i="2" s="1"/>
  <c r="W3702" i="2"/>
  <c r="Q3702" i="2" s="1"/>
  <c r="W1858" i="2"/>
  <c r="Q1858" i="2" s="1"/>
  <c r="W3543" i="2"/>
  <c r="Q3543" i="2" s="1"/>
  <c r="W3226" i="2"/>
  <c r="Q3226" i="2" s="1"/>
  <c r="W2605" i="2"/>
  <c r="Q2605" i="2" s="1"/>
  <c r="W3495" i="2"/>
  <c r="Q3495" i="2" s="1"/>
  <c r="W3395" i="2"/>
  <c r="Q3395" i="2" s="1"/>
  <c r="W2694" i="2"/>
  <c r="Q2694" i="2" s="1"/>
  <c r="W2745" i="2"/>
  <c r="Q2745" i="2" s="1"/>
  <c r="W2470" i="2"/>
  <c r="Q2470" i="2" s="1"/>
  <c r="W1938" i="2"/>
  <c r="Q1938" i="2" s="1"/>
  <c r="W1867" i="2"/>
  <c r="Q1867" i="2" s="1"/>
  <c r="W2664" i="2"/>
  <c r="Q2664" i="2" s="1"/>
  <c r="W2208" i="2"/>
  <c r="Q2208" i="2" s="1"/>
  <c r="W2125" i="2"/>
  <c r="Q2125" i="2" s="1"/>
  <c r="W2245" i="2"/>
  <c r="Q2245" i="2" s="1"/>
  <c r="W2475" i="2"/>
  <c r="Q2475" i="2" s="1"/>
  <c r="W2169" i="2"/>
  <c r="Q2169" i="2" s="1"/>
  <c r="W2179" i="2"/>
  <c r="Q2179" i="2" s="1"/>
  <c r="W2561" i="2"/>
  <c r="Q2561" i="2" s="1"/>
  <c r="W3747" i="2"/>
  <c r="Q3747" i="2" s="1"/>
  <c r="W2639" i="2"/>
  <c r="Q2639" i="2" s="1"/>
  <c r="W3518" i="2"/>
  <c r="Q3518" i="2" s="1"/>
  <c r="W1822" i="2"/>
  <c r="Q1822" i="2" s="1"/>
  <c r="W2558" i="2"/>
  <c r="Q2558" i="2" s="1"/>
  <c r="W3255" i="2"/>
  <c r="Q3255" i="2" s="1"/>
  <c r="W2478" i="2"/>
  <c r="Q2478" i="2" s="1"/>
  <c r="W1887" i="2"/>
  <c r="Q1887" i="2" s="1"/>
  <c r="W3746" i="2"/>
  <c r="Q3746" i="2" s="1"/>
  <c r="W3781" i="2"/>
  <c r="Q3781" i="2" s="1"/>
  <c r="W3472" i="2"/>
  <c r="Q3472" i="2" s="1"/>
  <c r="W2450" i="2"/>
  <c r="Q2450" i="2" s="1"/>
  <c r="W2202" i="2"/>
  <c r="Q2202" i="2" s="1"/>
  <c r="W1893" i="2"/>
  <c r="Q1893" i="2" s="1"/>
  <c r="W3223" i="2"/>
  <c r="Q3223" i="2" s="1"/>
  <c r="W2271" i="2"/>
  <c r="Q2271" i="2" s="1"/>
  <c r="W2190" i="2"/>
  <c r="Q2190" i="2" s="1"/>
  <c r="W1831" i="2"/>
  <c r="Q1831" i="2" s="1"/>
  <c r="W1947" i="2"/>
  <c r="Q1947" i="2" s="1"/>
  <c r="W2288" i="2"/>
  <c r="Q2288" i="2" s="1"/>
  <c r="W2440" i="2"/>
  <c r="Q2440" i="2" s="1"/>
  <c r="W1955" i="2"/>
  <c r="Q1955" i="2" s="1"/>
  <c r="W3782" i="2"/>
  <c r="Q3782" i="2" s="1"/>
  <c r="W1951" i="2"/>
  <c r="Q1951" i="2" s="1"/>
  <c r="W2620" i="2"/>
  <c r="Q2620" i="2" s="1"/>
  <c r="W3478" i="2"/>
  <c r="Q3478" i="2" s="1"/>
  <c r="W3697" i="2"/>
  <c r="Q3697" i="2" s="1"/>
  <c r="W2763" i="2"/>
  <c r="Q2763" i="2" s="1"/>
  <c r="W3399" i="2"/>
  <c r="Q3399" i="2" s="1"/>
  <c r="W3529" i="2"/>
  <c r="Q3529" i="2" s="1"/>
  <c r="W2662" i="2"/>
  <c r="Q2662" i="2" s="1"/>
  <c r="W2538" i="2"/>
  <c r="Q2538" i="2" s="1"/>
  <c r="W2489" i="2"/>
  <c r="Q2489" i="2" s="1"/>
  <c r="W2735" i="2"/>
  <c r="Q2735" i="2" s="1"/>
  <c r="W2527" i="2"/>
  <c r="Q2527" i="2" s="1"/>
  <c r="W1856" i="2"/>
  <c r="Q1856" i="2" s="1"/>
  <c r="W1803" i="2"/>
  <c r="Q1803" i="2" s="1"/>
  <c r="W3696" i="2"/>
  <c r="Q3696" i="2" s="1"/>
  <c r="W3678" i="2"/>
  <c r="Q3678" i="2" s="1"/>
  <c r="W3516" i="2"/>
  <c r="Q3516" i="2" s="1"/>
  <c r="W2482" i="2"/>
  <c r="Q2482" i="2" s="1"/>
  <c r="W3524" i="2"/>
  <c r="Q3524" i="2" s="1"/>
  <c r="W2172" i="2"/>
  <c r="Q2172" i="2" s="1"/>
  <c r="W2707" i="2"/>
  <c r="Q2707" i="2" s="1"/>
  <c r="W1997" i="2"/>
  <c r="Q1997" i="2" s="1"/>
  <c r="W2443" i="2"/>
  <c r="Q2443" i="2" s="1"/>
  <c r="W1844" i="2"/>
  <c r="Q1844" i="2" s="1"/>
  <c r="W3433" i="2"/>
  <c r="Q3433" i="2" s="1"/>
  <c r="W2755" i="2"/>
  <c r="Q2755" i="2" s="1"/>
  <c r="W1873" i="2"/>
  <c r="Q1873" i="2" s="1"/>
  <c r="W1907" i="2"/>
  <c r="Q1907" i="2" s="1"/>
  <c r="W1921" i="2"/>
  <c r="Q1921" i="2" s="1"/>
  <c r="W2256" i="2"/>
  <c r="Q2256" i="2" s="1"/>
  <c r="W2144" i="2"/>
  <c r="Q2144" i="2" s="1"/>
  <c r="W1884" i="2"/>
  <c r="Q1884" i="2" s="1"/>
  <c r="W3729" i="2"/>
  <c r="Q3729" i="2" s="1"/>
  <c r="W3778" i="2"/>
  <c r="Q3778" i="2" s="1"/>
  <c r="W3262" i="2"/>
  <c r="Q3262" i="2" s="1"/>
  <c r="W3231" i="2"/>
  <c r="Q3231" i="2" s="1"/>
  <c r="W2444" i="2"/>
  <c r="Q2444" i="2" s="1"/>
  <c r="W3521" i="2"/>
  <c r="Q3521" i="2" s="1"/>
  <c r="W3725" i="2"/>
  <c r="Q3725" i="2" s="1"/>
  <c r="W3461" i="2"/>
  <c r="Q3461" i="2" s="1"/>
  <c r="W2704" i="2"/>
  <c r="Q2704" i="2" s="1"/>
  <c r="W2601" i="2"/>
  <c r="Q2601" i="2" s="1"/>
  <c r="W1865" i="2"/>
  <c r="Q1865" i="2" s="1"/>
  <c r="W1824" i="2"/>
  <c r="Q1824" i="2" s="1"/>
  <c r="W3528" i="2"/>
  <c r="Q3528" i="2" s="1"/>
  <c r="W3377" i="2"/>
  <c r="Q3377" i="2" s="1"/>
  <c r="W2517" i="2"/>
  <c r="Q2517" i="2" s="1"/>
  <c r="W2772" i="2"/>
  <c r="Q2772" i="2" s="1"/>
  <c r="W2238" i="2"/>
  <c r="Q2238" i="2" s="1"/>
  <c r="W1877" i="2"/>
  <c r="Q1877" i="2" s="1"/>
  <c r="W2680" i="2"/>
  <c r="Q2680" i="2" s="1"/>
  <c r="W3370" i="2"/>
  <c r="Q3370" i="2" s="1"/>
  <c r="W2687" i="2"/>
  <c r="Q2687" i="2" s="1"/>
  <c r="W1974" i="2"/>
  <c r="Q1974" i="2" s="1"/>
  <c r="W1882" i="2"/>
  <c r="Q1882" i="2" s="1"/>
  <c r="W3682" i="2"/>
  <c r="Q3682" i="2" s="1"/>
  <c r="W3767" i="2"/>
  <c r="Q3767" i="2" s="1"/>
  <c r="W3444" i="2"/>
  <c r="Q3444" i="2" s="1"/>
  <c r="W3225" i="2"/>
  <c r="Q3225" i="2" s="1"/>
  <c r="W1834" i="2"/>
  <c r="Q1834" i="2" s="1"/>
  <c r="W2194" i="2"/>
  <c r="Q2194" i="2" s="1"/>
  <c r="W1804" i="2"/>
  <c r="Q1804" i="2" s="1"/>
  <c r="W2537" i="2"/>
  <c r="Q2537" i="2" s="1"/>
  <c r="W3249" i="2"/>
  <c r="Q3249" i="2" s="1"/>
  <c r="W2304" i="2"/>
  <c r="Q2304" i="2" s="1"/>
  <c r="W1983" i="2"/>
  <c r="Q1983" i="2" s="1"/>
  <c r="W1906" i="2"/>
  <c r="Q1906" i="2" s="1"/>
  <c r="W3687" i="2"/>
  <c r="Q3687" i="2" s="1"/>
  <c r="W3765" i="2"/>
  <c r="Q3765" i="2" s="1"/>
  <c r="W2484" i="2"/>
  <c r="Q2484" i="2" s="1"/>
  <c r="W2441" i="2"/>
  <c r="Q2441" i="2" s="1"/>
  <c r="W2448" i="2"/>
  <c r="Q2448" i="2" s="1"/>
  <c r="W2594" i="2"/>
  <c r="Q2594" i="2" s="1"/>
  <c r="W3390" i="2"/>
  <c r="Q3390" i="2" s="1"/>
  <c r="W1954" i="2"/>
  <c r="Q1954" i="2" s="1"/>
  <c r="W2458" i="2"/>
  <c r="Q2458" i="2" s="1"/>
  <c r="W3676" i="2"/>
  <c r="Q3676" i="2" s="1"/>
  <c r="X2501" i="2"/>
  <c r="X3412" i="2"/>
  <c r="X1977" i="2"/>
  <c r="X1981" i="2"/>
  <c r="X2626" i="2"/>
  <c r="X2198" i="2"/>
  <c r="X1915" i="2"/>
  <c r="X1945" i="2"/>
  <c r="X3693" i="2"/>
  <c r="X3744" i="2"/>
  <c r="X3469" i="2"/>
  <c r="X2515" i="2"/>
  <c r="X1960" i="2"/>
  <c r="X2197" i="2"/>
  <c r="X1880" i="2"/>
  <c r="X1920" i="2"/>
  <c r="X1848" i="2"/>
  <c r="X2445" i="2"/>
  <c r="X2770" i="2"/>
  <c r="X2604" i="2"/>
  <c r="X2539" i="2"/>
  <c r="X3404" i="2"/>
  <c r="X3534" i="2"/>
  <c r="X3457" i="2"/>
  <c r="X2758" i="2"/>
  <c r="X2008" i="2"/>
  <c r="X3520" i="2"/>
  <c r="X3435" i="2"/>
  <c r="X3250" i="2"/>
  <c r="X2543" i="2"/>
  <c r="X2301" i="2"/>
  <c r="X1936" i="2"/>
  <c r="X3224" i="2"/>
  <c r="X2700" i="2"/>
  <c r="X2284" i="2"/>
  <c r="X3418" i="2"/>
  <c r="X2473" i="2"/>
  <c r="X2186" i="2"/>
  <c r="X1861" i="2"/>
  <c r="X3719" i="2"/>
  <c r="X3779" i="2"/>
  <c r="X2146" i="2"/>
  <c r="X2627" i="2"/>
  <c r="X2530" i="2"/>
  <c r="X3394" i="2"/>
  <c r="X3421" i="2"/>
  <c r="X2177" i="2"/>
  <c r="X3388" i="2"/>
  <c r="X2199" i="2"/>
  <c r="X3252" i="2"/>
  <c r="X3454" i="2"/>
  <c r="X2616" i="2"/>
  <c r="X2168" i="2"/>
  <c r="X1988" i="2"/>
  <c r="X2586" i="2"/>
  <c r="X1916" i="2"/>
  <c r="X2660" i="2"/>
  <c r="X2581" i="2"/>
  <c r="X2255" i="2"/>
  <c r="X1993" i="2"/>
  <c r="X2464" i="2"/>
  <c r="X1827" i="2"/>
  <c r="X1905" i="2"/>
  <c r="X1948" i="2"/>
  <c r="X1970" i="2"/>
  <c r="X3466" i="2"/>
  <c r="X3464" i="2"/>
  <c r="X3409" i="2"/>
  <c r="X2461" i="2"/>
  <c r="X2189" i="2"/>
  <c r="X3397" i="2"/>
  <c r="X3383" i="2"/>
  <c r="X3245" i="2"/>
  <c r="X2575" i="2"/>
  <c r="X2465" i="2"/>
  <c r="X3251" i="2"/>
  <c r="X2751" i="2"/>
  <c r="X3737" i="2"/>
  <c r="X3716" i="2"/>
  <c r="X2214" i="2"/>
  <c r="X3745" i="2"/>
  <c r="X2447" i="2"/>
  <c r="X3400" i="2"/>
  <c r="X3496" i="2"/>
  <c r="X3545" i="2"/>
  <c r="X3467" i="2"/>
  <c r="X2737" i="2"/>
  <c r="X2454" i="2"/>
  <c r="X3491" i="2"/>
  <c r="X3425" i="2"/>
  <c r="X3486" i="2"/>
  <c r="X3547" i="2"/>
  <c r="X3502" i="2"/>
  <c r="X3471" i="2"/>
  <c r="X3256" i="2"/>
  <c r="X2752" i="2"/>
  <c r="X2241" i="2"/>
  <c r="X2163" i="2"/>
  <c r="X2629" i="2"/>
  <c r="X1854" i="2"/>
  <c r="X1840" i="2"/>
  <c r="X1902" i="2"/>
  <c r="X3728" i="2"/>
  <c r="X3487" i="2"/>
  <c r="X3405" i="2"/>
  <c r="X3257" i="2"/>
  <c r="X3236" i="2"/>
  <c r="X3443" i="2"/>
  <c r="X1835" i="2"/>
  <c r="X3530" i="2"/>
  <c r="X1908" i="2"/>
  <c r="X3218" i="2"/>
  <c r="X2282" i="2"/>
  <c r="X2571" i="2"/>
  <c r="X2576" i="2"/>
  <c r="X2766" i="2"/>
  <c r="X2556" i="2"/>
  <c r="X3468" i="2"/>
  <c r="X3389" i="2"/>
  <c r="X1979" i="2"/>
  <c r="X1881" i="2"/>
  <c r="X3386" i="2"/>
  <c r="X2703" i="2"/>
  <c r="X2545" i="2"/>
  <c r="X2220" i="2"/>
  <c r="X2147" i="2"/>
  <c r="X2508" i="2"/>
  <c r="X1934" i="2"/>
  <c r="X1859" i="2"/>
  <c r="X3695" i="2"/>
  <c r="X2731" i="2"/>
  <c r="X3542" i="2"/>
  <c r="X2278" i="2"/>
  <c r="X2701" i="2"/>
  <c r="X3485" i="2"/>
  <c r="X3424" i="2"/>
  <c r="X3517" i="2"/>
  <c r="X3431" i="2"/>
  <c r="X3234" i="2"/>
  <c r="X2552" i="2"/>
  <c r="X3376" i="2"/>
  <c r="X2693" i="2"/>
  <c r="X2657" i="2"/>
  <c r="X3681" i="2"/>
  <c r="X2612" i="2"/>
  <c r="X2175" i="2"/>
  <c r="X1839" i="2"/>
  <c r="X2712" i="2"/>
  <c r="X1910" i="2"/>
  <c r="X2710" i="2"/>
  <c r="X2196" i="2"/>
  <c r="X2117" i="2"/>
  <c r="X2748" i="2"/>
  <c r="X2014" i="2"/>
  <c r="X1901" i="2"/>
  <c r="X3735" i="2"/>
  <c r="X3458" i="2"/>
  <c r="X3532" i="2"/>
  <c r="X2128" i="2"/>
  <c r="X3428" i="2"/>
  <c r="X2442" i="2"/>
  <c r="X2734" i="2"/>
  <c r="X2685" i="2"/>
  <c r="X2653" i="2"/>
  <c r="X2237" i="2"/>
  <c r="X2541" i="2"/>
  <c r="X1857" i="2"/>
  <c r="X1836" i="2"/>
  <c r="X2503" i="2"/>
  <c r="X1855" i="2"/>
  <c r="X1941" i="2"/>
  <c r="X2762" i="2"/>
  <c r="X2555" i="2"/>
  <c r="X2526" i="2"/>
  <c r="X3384" i="2"/>
  <c r="X1825" i="2"/>
  <c r="X3417" i="2"/>
  <c r="X2750" i="2"/>
  <c r="X2765" i="2"/>
  <c r="X2607" i="2"/>
  <c r="X2536" i="2"/>
  <c r="X2578" i="2"/>
  <c r="X2233" i="2"/>
  <c r="X2742" i="2"/>
  <c r="X2022" i="2"/>
  <c r="X2582" i="2"/>
  <c r="X2159" i="2"/>
  <c r="X3382" i="2"/>
  <c r="X2299" i="2"/>
  <c r="X1911" i="2"/>
  <c r="X3691" i="2"/>
  <c r="X3776" i="2"/>
  <c r="X3393" i="2"/>
  <c r="X2668" i="2"/>
  <c r="X2679" i="2"/>
  <c r="X2560" i="2"/>
  <c r="X3479" i="2"/>
  <c r="X2623" i="2"/>
  <c r="X3264" i="2"/>
  <c r="X2292" i="2"/>
  <c r="X2592" i="2"/>
  <c r="X3427" i="2"/>
  <c r="X2511" i="2"/>
  <c r="X3248" i="2"/>
  <c r="X2457" i="2"/>
  <c r="X2646" i="2"/>
  <c r="X2121" i="2"/>
  <c r="X2507" i="2"/>
  <c r="X1984" i="2"/>
  <c r="X3247" i="2"/>
  <c r="X2656" i="2"/>
  <c r="X1823" i="2"/>
  <c r="X3438" i="2"/>
  <c r="X2773" i="2"/>
  <c r="X2615" i="2"/>
  <c r="X2554" i="2"/>
  <c r="X3219" i="2"/>
  <c r="X1944" i="2"/>
  <c r="X1883" i="2"/>
  <c r="X2532" i="2"/>
  <c r="X1808" i="2"/>
  <c r="X2124" i="2"/>
  <c r="X1985" i="2"/>
  <c r="X1996" i="2"/>
  <c r="X3241" i="2"/>
  <c r="X2642" i="2"/>
  <c r="X1971" i="2"/>
  <c r="X2747" i="2"/>
  <c r="X2178" i="2"/>
  <c r="X1939" i="2"/>
  <c r="X2460" i="2"/>
  <c r="X3724" i="2"/>
  <c r="X3717" i="2"/>
  <c r="X3777" i="2"/>
  <c r="X2663" i="2"/>
  <c r="X3258" i="2"/>
  <c r="X1833" i="2"/>
  <c r="X2523" i="2"/>
  <c r="X1817" i="2"/>
  <c r="X1876" i="2"/>
  <c r="X3498" i="2"/>
  <c r="X2769" i="2"/>
  <c r="X2611" i="2"/>
  <c r="X2164" i="2"/>
  <c r="X3414" i="2"/>
  <c r="X2577" i="2"/>
  <c r="X1896" i="2"/>
  <c r="X1930" i="2"/>
  <c r="X2453" i="2"/>
  <c r="X2005" i="2"/>
  <c r="X3426" i="2"/>
  <c r="X2122" i="2"/>
  <c r="X2273" i="2"/>
  <c r="X1952" i="2"/>
  <c r="X2158" i="2"/>
  <c r="X1923" i="2"/>
  <c r="X3230" i="2"/>
  <c r="X3526" i="2"/>
  <c r="X2738" i="2"/>
  <c r="X2733" i="2"/>
  <c r="X2567" i="2"/>
  <c r="X2449" i="2"/>
  <c r="X2187" i="2"/>
  <c r="X1838" i="2"/>
  <c r="X2775" i="2"/>
  <c r="X2695" i="2"/>
  <c r="X1892" i="2"/>
  <c r="X2456" i="2"/>
  <c r="X2550" i="2"/>
  <c r="X2779" i="2"/>
  <c r="X2625" i="2"/>
  <c r="X1810" i="2"/>
  <c r="X1925" i="2"/>
  <c r="X3396" i="2"/>
  <c r="X1953" i="2"/>
  <c r="X3460" i="2"/>
  <c r="X3544" i="2"/>
  <c r="X1845" i="2"/>
  <c r="X1832" i="2"/>
  <c r="X1937" i="2"/>
  <c r="X3683" i="2"/>
  <c r="X3740" i="2"/>
  <c r="X3733" i="2"/>
  <c r="X3775" i="2"/>
  <c r="X2580" i="2"/>
  <c r="X3415" i="2"/>
  <c r="X2609" i="2"/>
  <c r="X3499" i="2"/>
  <c r="X2583" i="2"/>
  <c r="X2778" i="2"/>
  <c r="X3416" i="2"/>
  <c r="X2466" i="2"/>
  <c r="X3453" i="2"/>
  <c r="X2696" i="2"/>
  <c r="X2485" i="2"/>
  <c r="X1850" i="2"/>
  <c r="X2252" i="2"/>
  <c r="X1927" i="2"/>
  <c r="X3381" i="2"/>
  <c r="X2659" i="2"/>
  <c r="X1942" i="2"/>
  <c r="X3449" i="2"/>
  <c r="X2254" i="2"/>
  <c r="X2020" i="2"/>
  <c r="X2270" i="2"/>
  <c r="X3237" i="2"/>
  <c r="X2776" i="2"/>
  <c r="X2649" i="2"/>
  <c r="X2546" i="2"/>
  <c r="X3378" i="2"/>
  <c r="X2209" i="2"/>
  <c r="X3385" i="2"/>
  <c r="X1897" i="2"/>
  <c r="X1990" i="2"/>
  <c r="X2275" i="2"/>
  <c r="X2686" i="2"/>
  <c r="X3373" i="2"/>
  <c r="X3497" i="2"/>
  <c r="X3423" i="2"/>
  <c r="X2471" i="2"/>
  <c r="X3714" i="2"/>
  <c r="X2118" i="2"/>
  <c r="X2634" i="2"/>
  <c r="X2472" i="2"/>
  <c r="X3474" i="2"/>
  <c r="X3541" i="2"/>
  <c r="X3379" i="2"/>
  <c r="X2290" i="2"/>
  <c r="X2669" i="2"/>
  <c r="X2195" i="2"/>
  <c r="X2019" i="2"/>
  <c r="X2744" i="2"/>
  <c r="X2272" i="2"/>
  <c r="X2569" i="2"/>
  <c r="X2127" i="2"/>
  <c r="X1805" i="2"/>
  <c r="X2535" i="2"/>
  <c r="X1890" i="2"/>
  <c r="X1811" i="2"/>
  <c r="X2180" i="2"/>
  <c r="X2566" i="2"/>
  <c r="X2483" i="2"/>
  <c r="X3401" i="2"/>
  <c r="X2298" i="2"/>
  <c r="X3522" i="2"/>
  <c r="X3445" i="2"/>
  <c r="X3430" i="2"/>
  <c r="X3488" i="2"/>
  <c r="X2204" i="2"/>
  <c r="X3233" i="2"/>
  <c r="X2285" i="2"/>
  <c r="X2007" i="2"/>
  <c r="X1894" i="2"/>
  <c r="X3722" i="2"/>
  <c r="X3527" i="2"/>
  <c r="X2145" i="2"/>
  <c r="X3434" i="2"/>
  <c r="X3420" i="2"/>
  <c r="X2289" i="2"/>
  <c r="X2156" i="2"/>
  <c r="X2743" i="2"/>
  <c r="X2652" i="2"/>
  <c r="X2499" i="2"/>
  <c r="X3675" i="2"/>
  <c r="X3690" i="2"/>
  <c r="X3712" i="2"/>
  <c r="X2753" i="2"/>
  <c r="X2636" i="2"/>
  <c r="X3391" i="2"/>
  <c r="X2258" i="2"/>
  <c r="X3500" i="2"/>
  <c r="X2239" i="2"/>
  <c r="X2713" i="2"/>
  <c r="X2563" i="2"/>
  <c r="X2188" i="2"/>
  <c r="X2741" i="2"/>
  <c r="X2618" i="2"/>
  <c r="X2280" i="2"/>
  <c r="X2699" i="2"/>
  <c r="X1989" i="2"/>
  <c r="X2504" i="2"/>
  <c r="X2705" i="2"/>
  <c r="X2711" i="2"/>
  <c r="X2479" i="2"/>
  <c r="X3494" i="2"/>
  <c r="X3501" i="2"/>
  <c r="X2638" i="2"/>
  <c r="X1980" i="2"/>
  <c r="X2614" i="2"/>
  <c r="X2002" i="2"/>
  <c r="X2621" i="2"/>
  <c r="X2291" i="2"/>
  <c r="X2174" i="2"/>
  <c r="X1875" i="2"/>
  <c r="X3768" i="2"/>
  <c r="X3780" i="2"/>
  <c r="X2004" i="2"/>
  <c r="X1943" i="2"/>
  <c r="X2764" i="2"/>
  <c r="X2236" i="2"/>
  <c r="X2211" i="2"/>
  <c r="X2562" i="2"/>
  <c r="X3408" i="2"/>
  <c r="X2761" i="2"/>
  <c r="X2599" i="2"/>
  <c r="X2242" i="2"/>
  <c r="X2274" i="2"/>
  <c r="X2126" i="2"/>
  <c r="X2651" i="2"/>
  <c r="X1842" i="2"/>
  <c r="X2584" i="2"/>
  <c r="X3372" i="2"/>
  <c r="X2160" i="2"/>
  <c r="X2474" i="2"/>
  <c r="X2534" i="2"/>
  <c r="X2248" i="2"/>
  <c r="X1986" i="2"/>
  <c r="X1907" i="2"/>
  <c r="X2463" i="2"/>
  <c r="X3720" i="2"/>
  <c r="X2564" i="2"/>
  <c r="X3480" i="2"/>
  <c r="X2157" i="2"/>
  <c r="X2591" i="2"/>
  <c r="X2632" i="2"/>
  <c r="X3253" i="2"/>
  <c r="X1928" i="2"/>
  <c r="X2001" i="2"/>
  <c r="X1932" i="2"/>
  <c r="X3242" i="2"/>
  <c r="X2200" i="2"/>
  <c r="X3533" i="2"/>
  <c r="X3523" i="2"/>
  <c r="X3459" i="2"/>
  <c r="X2666" i="2"/>
  <c r="X2203" i="2"/>
  <c r="X3220" i="2"/>
  <c r="X3463" i="2"/>
  <c r="X2210" i="2"/>
  <c r="X2655" i="2"/>
  <c r="X3368" i="2"/>
  <c r="X3375" i="2"/>
  <c r="X2688" i="2"/>
  <c r="X2542" i="2"/>
  <c r="X2303" i="2"/>
  <c r="X2148" i="2"/>
  <c r="X2244" i="2"/>
  <c r="X2170" i="2"/>
  <c r="X2021" i="2"/>
  <c r="X1888" i="2"/>
  <c r="X3685" i="2"/>
  <c r="X2462" i="2"/>
  <c r="X1879" i="2"/>
  <c r="X3515" i="2"/>
  <c r="X3398" i="2"/>
  <c r="X3465" i="2"/>
  <c r="X2698" i="2"/>
  <c r="X2500" i="2"/>
  <c r="X1926" i="2"/>
  <c r="X1851" i="2"/>
  <c r="X2206" i="2"/>
  <c r="X2690" i="2"/>
  <c r="X2574" i="2"/>
  <c r="X2469" i="2"/>
  <c r="X2183" i="2"/>
  <c r="X2771" i="2"/>
  <c r="X2617" i="2"/>
  <c r="X1982" i="2"/>
  <c r="X2452" i="2"/>
  <c r="X2459" i="2"/>
  <c r="X1847" i="2"/>
  <c r="X3490" i="2"/>
  <c r="X3731" i="2"/>
  <c r="X3697" i="2"/>
  <c r="X3727" i="2"/>
  <c r="X2568" i="2"/>
  <c r="X2481" i="2"/>
  <c r="X3743" i="2"/>
  <c r="X3529" i="2"/>
  <c r="X3448" i="2"/>
  <c r="X2247" i="2"/>
  <c r="X3419" i="2"/>
  <c r="X2169" i="2"/>
  <c r="X3470" i="2"/>
  <c r="X3261" i="2"/>
  <c r="X2662" i="2"/>
  <c r="X1968" i="2"/>
  <c r="X2768" i="2"/>
  <c r="X2606" i="2"/>
  <c r="X3402" i="2"/>
  <c r="X2441" i="2"/>
  <c r="X2647" i="2"/>
  <c r="X2293" i="2"/>
  <c r="X1924" i="2"/>
  <c r="X1895" i="2"/>
  <c r="X2740" i="2"/>
  <c r="X2268" i="2"/>
  <c r="X1963" i="2"/>
  <c r="X2691" i="2"/>
  <c r="X2205" i="2"/>
  <c r="X2123" i="2"/>
  <c r="X2531" i="2"/>
  <c r="X3686" i="2"/>
  <c r="X2250" i="2"/>
  <c r="X1809" i="2"/>
  <c r="X2502" i="2"/>
  <c r="X3243" i="2"/>
  <c r="X3422" i="2"/>
  <c r="X3456" i="2"/>
  <c r="X2477" i="2"/>
  <c r="X1900" i="2"/>
  <c r="X3244" i="2"/>
  <c r="X1826" i="2"/>
  <c r="X3374" i="2"/>
  <c r="X2529" i="2"/>
  <c r="X2287" i="2"/>
  <c r="X1841" i="2"/>
  <c r="X1828" i="2"/>
  <c r="X2277" i="2"/>
  <c r="X2732" i="2"/>
  <c r="X1852" i="2"/>
  <c r="X2451" i="2"/>
  <c r="X2665" i="2"/>
  <c r="X2759" i="2"/>
  <c r="X2281" i="2"/>
  <c r="X3742" i="2"/>
  <c r="X2246" i="2"/>
  <c r="X3263" i="2"/>
  <c r="X2760" i="2"/>
  <c r="X2572" i="2"/>
  <c r="X2645" i="2"/>
  <c r="X1933" i="2"/>
  <c r="X3680" i="2"/>
  <c r="X2506" i="2"/>
  <c r="X2171" i="2"/>
  <c r="X2232" i="2"/>
  <c r="X2544" i="2"/>
  <c r="X3441" i="2"/>
  <c r="X3254" i="2"/>
  <c r="X3492" i="2"/>
  <c r="X2219" i="2"/>
  <c r="X2631" i="2"/>
  <c r="X2754" i="2"/>
  <c r="X1992" i="2"/>
  <c r="X1912" i="2"/>
  <c r="X1967" i="2"/>
  <c r="X3715" i="2"/>
  <c r="X3259" i="2"/>
  <c r="X3540" i="2"/>
  <c r="X1976" i="2"/>
  <c r="X2772" i="2"/>
  <c r="X2610" i="2"/>
  <c r="X1998" i="2"/>
  <c r="X3239" i="2"/>
  <c r="X2648" i="2"/>
  <c r="X2565" i="2"/>
  <c r="X1903" i="2"/>
  <c r="X1860" i="2"/>
  <c r="X2491" i="2"/>
  <c r="X3764" i="2"/>
  <c r="X3546" i="2"/>
  <c r="X2528" i="2"/>
  <c r="X2115" i="2"/>
  <c r="X3689" i="2"/>
  <c r="X3734" i="2"/>
  <c r="X2243" i="2"/>
  <c r="X3476" i="2"/>
  <c r="X1874" i="2"/>
  <c r="X2023" i="2"/>
  <c r="X2667" i="2"/>
  <c r="X2540" i="2"/>
  <c r="X1965" i="2"/>
  <c r="X2774" i="2"/>
  <c r="X2184" i="2"/>
  <c r="X1994" i="2"/>
  <c r="X2687" i="2"/>
  <c r="X2613" i="2"/>
  <c r="X2119" i="2"/>
  <c r="X1931" i="2"/>
  <c r="X2143" i="2"/>
  <c r="X2446" i="2"/>
  <c r="X2484" i="2"/>
  <c r="X2640" i="2"/>
  <c r="X2643" i="2"/>
  <c r="X3246" i="2"/>
  <c r="X2003" i="2"/>
  <c r="X3371" i="2"/>
  <c r="X2525" i="2"/>
  <c r="X3704" i="2"/>
  <c r="X3222" i="2"/>
  <c r="X2637" i="2"/>
  <c r="X1878" i="2"/>
  <c r="X3369" i="2"/>
  <c r="X3221" i="2"/>
  <c r="X3684" i="2"/>
  <c r="X3473" i="2"/>
  <c r="X3484" i="2"/>
  <c r="X2505" i="2"/>
  <c r="X2736" i="2"/>
  <c r="X2570" i="2"/>
  <c r="X2144" i="2"/>
  <c r="X2561" i="2"/>
  <c r="X2448" i="2"/>
  <c r="X1824" i="2"/>
  <c r="X1882" i="2"/>
  <c r="X3682" i="2"/>
  <c r="X3747" i="2"/>
  <c r="X3702" i="2"/>
  <c r="X3696" i="2"/>
  <c r="X3767" i="2"/>
  <c r="X3444" i="2"/>
  <c r="X1946" i="2"/>
  <c r="X2600" i="2"/>
  <c r="X3538" i="2"/>
  <c r="X2620" i="2"/>
  <c r="X2537" i="2"/>
  <c r="X3377" i="2"/>
  <c r="X3478" i="2"/>
  <c r="X3228" i="2"/>
  <c r="X3223" i="2"/>
  <c r="X2707" i="2"/>
  <c r="X2190" i="2"/>
  <c r="X1865" i="2"/>
  <c r="X1887" i="2"/>
  <c r="X2475" i="2"/>
  <c r="X1831" i="2"/>
  <c r="X3676" i="2"/>
  <c r="X3781" i="2"/>
  <c r="X2692" i="2"/>
  <c r="X1995" i="2"/>
  <c r="X2746" i="2"/>
  <c r="X3536" i="2"/>
  <c r="X2757" i="2"/>
  <c r="X2641" i="2"/>
  <c r="X2509" i="2"/>
  <c r="X3477" i="2"/>
  <c r="X2000" i="2"/>
  <c r="X1807" i="2"/>
  <c r="X3525" i="2"/>
  <c r="X3413" i="2"/>
  <c r="X1999" i="2"/>
  <c r="X2296" i="2"/>
  <c r="X2279" i="2"/>
  <c r="X3440" i="2"/>
  <c r="X2624" i="2"/>
  <c r="X2251" i="2"/>
  <c r="X2153" i="2"/>
  <c r="X3240" i="2"/>
  <c r="X2538" i="2"/>
  <c r="X2300" i="2"/>
  <c r="X2017" i="2"/>
  <c r="X2455" i="2"/>
  <c r="X1843" i="2"/>
  <c r="X1929" i="2"/>
  <c r="X2557" i="2"/>
  <c r="X2533" i="2"/>
  <c r="X2749" i="2"/>
  <c r="X2176" i="2"/>
  <c r="X3232" i="2"/>
  <c r="X2249" i="2"/>
  <c r="X2194" i="2"/>
  <c r="X2173" i="2"/>
  <c r="X2628" i="2"/>
  <c r="X2777" i="2"/>
  <c r="X2547" i="2"/>
  <c r="X1947" i="2"/>
  <c r="X2518" i="2"/>
  <c r="X2739" i="2"/>
  <c r="X3738" i="2"/>
  <c r="X3774" i="2"/>
  <c r="X3773" i="2"/>
  <c r="X2763" i="2"/>
  <c r="X1914" i="2"/>
  <c r="X2553" i="2"/>
  <c r="X1921" i="2"/>
  <c r="X2165" i="2"/>
  <c r="X3493" i="2"/>
  <c r="X2709" i="2"/>
  <c r="X2644" i="2"/>
  <c r="X2201" i="2"/>
  <c r="X3692" i="2"/>
  <c r="X3736" i="2"/>
  <c r="X3729" i="2"/>
  <c r="X3769" i="2"/>
  <c r="X2181" i="2"/>
  <c r="X3367" i="2"/>
  <c r="X2185" i="2"/>
  <c r="X3543" i="2"/>
  <c r="X3516" i="2"/>
  <c r="X3227" i="2"/>
  <c r="X3495" i="2"/>
  <c r="X3429" i="2"/>
  <c r="X2161" i="2"/>
  <c r="X3518" i="2"/>
  <c r="X2212" i="2"/>
  <c r="X3392" i="2"/>
  <c r="X2702" i="2"/>
  <c r="X3677" i="2"/>
  <c r="X3481" i="2"/>
  <c r="X2608" i="2"/>
  <c r="X2221" i="2"/>
  <c r="X3539" i="2"/>
  <c r="X2658" i="2"/>
  <c r="X2476" i="2"/>
  <c r="X2654" i="2"/>
  <c r="X1987" i="2"/>
  <c r="X2440" i="2"/>
  <c r="X2595" i="2"/>
  <c r="X1877" i="2"/>
  <c r="X2179" i="2"/>
  <c r="X1955" i="2"/>
  <c r="X3370" i="2"/>
  <c r="X2735" i="2"/>
  <c r="X2166" i="2"/>
  <c r="X1856" i="2"/>
  <c r="X3489" i="2"/>
  <c r="X2208" i="2"/>
  <c r="X3262" i="2"/>
  <c r="X2302" i="2"/>
  <c r="X3451" i="2"/>
  <c r="X2149" i="2"/>
  <c r="X3231" i="2"/>
  <c r="X2444" i="2"/>
  <c r="X3433" i="2"/>
  <c r="X3226" i="2"/>
  <c r="X2639" i="2"/>
  <c r="X2598" i="2"/>
  <c r="X2605" i="2"/>
  <c r="X3482" i="2"/>
  <c r="X2231" i="2"/>
  <c r="X2012" i="2"/>
  <c r="X3411" i="2"/>
  <c r="X3475" i="2"/>
  <c r="X2304" i="2"/>
  <c r="X2207" i="2"/>
  <c r="X2125" i="2"/>
  <c r="X2517" i="2"/>
  <c r="X1893" i="2"/>
  <c r="X3255" i="2"/>
  <c r="X2601" i="2"/>
  <c r="X2224" i="2"/>
  <c r="X2155" i="2"/>
  <c r="X2443" i="2"/>
  <c r="X3687" i="2"/>
  <c r="X3765" i="2"/>
  <c r="X3410" i="2"/>
  <c r="X3688" i="2"/>
  <c r="X3407" i="2"/>
  <c r="X2559" i="2"/>
  <c r="X2458" i="2"/>
  <c r="X2213" i="2"/>
  <c r="X2767" i="2"/>
  <c r="X2527" i="2"/>
  <c r="X3705" i="2"/>
  <c r="X3782" i="2"/>
  <c r="X2482" i="2"/>
  <c r="X3395" i="2"/>
  <c r="X3439" i="2"/>
  <c r="X2650" i="2"/>
  <c r="X1822" i="2"/>
  <c r="X2661" i="2"/>
  <c r="X2120" i="2"/>
  <c r="X2755" i="2"/>
  <c r="X1873" i="2"/>
  <c r="X1938" i="2"/>
  <c r="X1917" i="2"/>
  <c r="X3741" i="2"/>
  <c r="X2521" i="2"/>
  <c r="X3235" i="2"/>
  <c r="X2269" i="2"/>
  <c r="X1935" i="2"/>
  <c r="X2467" i="2"/>
  <c r="X3679" i="2"/>
  <c r="X3528" i="2"/>
  <c r="X3390" i="2"/>
  <c r="X1966" i="2"/>
  <c r="X2223" i="2"/>
  <c r="X2489" i="2"/>
  <c r="X2283" i="2"/>
  <c r="X2635" i="2"/>
  <c r="X3442" i="2"/>
  <c r="X2714" i="2"/>
  <c r="X2551" i="2"/>
  <c r="X2524" i="2"/>
  <c r="X2548" i="2"/>
  <c r="X3387" i="2"/>
  <c r="X2756" i="2"/>
  <c r="X2245" i="2"/>
  <c r="X2478" i="2"/>
  <c r="X1997" i="2"/>
  <c r="X1821" i="2"/>
  <c r="X2512" i="2"/>
  <c r="X3770" i="2"/>
  <c r="X2162" i="2"/>
  <c r="X3432" i="2"/>
  <c r="X1886" i="2"/>
  <c r="X2486" i="2"/>
  <c r="X3399" i="2"/>
  <c r="X1803" i="2"/>
  <c r="X3694" i="2"/>
  <c r="X3437" i="2"/>
  <c r="X1858" i="2"/>
  <c r="X3678" i="2"/>
  <c r="X3732" i="2"/>
  <c r="X2450" i="2"/>
  <c r="X2745" i="2"/>
  <c r="X2619" i="2"/>
  <c r="X2172" i="2"/>
  <c r="X1991" i="2"/>
  <c r="X2202" i="2"/>
  <c r="X3461" i="2"/>
  <c r="X2470" i="2"/>
  <c r="X2630" i="2"/>
  <c r="X2468" i="2"/>
  <c r="X1906" i="2"/>
  <c r="X3721" i="2"/>
  <c r="X1804" i="2"/>
  <c r="X2286" i="2"/>
  <c r="X2487" i="2"/>
  <c r="X2594" i="2"/>
  <c r="X3718" i="2"/>
  <c r="X2240" i="2"/>
  <c r="X1974" i="2"/>
  <c r="X1884" i="2"/>
  <c r="X1950" i="2"/>
  <c r="X3778" i="2"/>
  <c r="X3771" i="2"/>
  <c r="X3521" i="2"/>
  <c r="X1834" i="2"/>
  <c r="X2516" i="2"/>
  <c r="X3519" i="2"/>
  <c r="X3380" i="2"/>
  <c r="X2694" i="2"/>
  <c r="X3746" i="2"/>
  <c r="X3229" i="2"/>
  <c r="X1846" i="2"/>
  <c r="X2549" i="2"/>
  <c r="X1949" i="2"/>
  <c r="X1922" i="2"/>
  <c r="X2238" i="2"/>
  <c r="X2680" i="2"/>
  <c r="X2253" i="2"/>
  <c r="X3524" i="2"/>
  <c r="X3238" i="2"/>
  <c r="X2579" i="2"/>
  <c r="X1983" i="2"/>
  <c r="X2664" i="2"/>
  <c r="X2271" i="2"/>
  <c r="X2256" i="2"/>
  <c r="X1867" i="2"/>
  <c r="X3766" i="2"/>
  <c r="X2602" i="2"/>
  <c r="X2633" i="2"/>
  <c r="X1969" i="2"/>
  <c r="X2016" i="2"/>
  <c r="X2520" i="2"/>
  <c r="X1837" i="2"/>
  <c r="X2480" i="2"/>
  <c r="X1918" i="2"/>
  <c r="X1951" i="2"/>
  <c r="X3725" i="2"/>
  <c r="X3403" i="2"/>
  <c r="X3472" i="2"/>
  <c r="X2697" i="2"/>
  <c r="X3260" i="2"/>
  <c r="X2704" i="2"/>
  <c r="X2558" i="2"/>
  <c r="X2288" i="2"/>
  <c r="X1954" i="2"/>
  <c r="X1919" i="2"/>
  <c r="X1844" i="2"/>
  <c r="X3406" i="2"/>
  <c r="X3455" i="2"/>
  <c r="X3225" i="2"/>
  <c r="X1940" i="2"/>
  <c r="X3249" i="2"/>
  <c r="X3730" i="2"/>
  <c r="X2167" i="2"/>
  <c r="X3772" i="2"/>
  <c r="H16" i="35"/>
  <c r="H15" i="35"/>
  <c r="H14" i="35"/>
  <c r="H13" i="35"/>
  <c r="O31" i="18"/>
  <c r="H58" i="31"/>
  <c r="P84" i="37" s="1"/>
  <c r="R84" i="37" s="1"/>
  <c r="F62" i="31"/>
  <c r="G33" i="28"/>
  <c r="O25" i="38"/>
  <c r="K34" i="38"/>
  <c r="J43" i="18"/>
  <c r="E12" i="18" s="1"/>
  <c r="N34" i="38"/>
  <c r="L43" i="18"/>
  <c r="K43" i="18"/>
  <c r="W10" i="2"/>
  <c r="E15" i="18" l="1"/>
  <c r="S84" i="37"/>
  <c r="K46" i="37"/>
  <c r="W46" i="37" s="1"/>
  <c r="K33" i="37"/>
  <c r="Q56" i="37"/>
  <c r="H150" i="35"/>
  <c r="W29" i="37"/>
  <c r="K28" i="37"/>
  <c r="K23" i="37"/>
  <c r="K24" i="37"/>
  <c r="K43" i="37"/>
  <c r="K35" i="37"/>
  <c r="K36" i="37"/>
  <c r="K26" i="37"/>
  <c r="K40" i="37"/>
  <c r="K17" i="37"/>
  <c r="Q17" i="37" s="1"/>
  <c r="K41" i="37"/>
  <c r="K42" i="37"/>
  <c r="K25" i="37"/>
  <c r="K27" i="37"/>
  <c r="K39" i="37"/>
  <c r="K38" i="37"/>
  <c r="K44" i="37"/>
  <c r="K45" i="37"/>
  <c r="K37" i="37"/>
  <c r="T3028" i="2"/>
  <c r="N46" i="37" s="1"/>
  <c r="R3028" i="2"/>
  <c r="L46" i="37" s="1"/>
  <c r="R2006" i="2"/>
  <c r="T2006" i="2"/>
  <c r="R3535" i="2"/>
  <c r="T3535" i="2"/>
  <c r="R3531" i="2"/>
  <c r="T3531" i="2"/>
  <c r="R1899" i="2"/>
  <c r="T1899" i="2"/>
  <c r="R1904" i="2"/>
  <c r="T1904" i="2"/>
  <c r="R1978" i="2"/>
  <c r="T1978" i="2"/>
  <c r="R2573" i="2"/>
  <c r="T2573" i="2"/>
  <c r="R2234" i="2"/>
  <c r="T2234" i="2"/>
  <c r="R3506" i="2"/>
  <c r="T3506" i="2"/>
  <c r="T2519" i="2"/>
  <c r="R2519" i="2"/>
  <c r="R2182" i="2"/>
  <c r="T2182" i="2"/>
  <c r="T3462" i="2"/>
  <c r="R3462" i="2"/>
  <c r="R2689" i="2"/>
  <c r="T2689" i="2"/>
  <c r="R2116" i="2"/>
  <c r="T2116" i="2"/>
  <c r="R2514" i="2"/>
  <c r="T2514" i="2"/>
  <c r="T2276" i="2"/>
  <c r="R2276" i="2"/>
  <c r="T3739" i="2"/>
  <c r="R3739" i="2"/>
  <c r="R1844" i="2"/>
  <c r="T1844" i="2"/>
  <c r="R1974" i="2"/>
  <c r="T1974" i="2"/>
  <c r="T1966" i="2"/>
  <c r="R1966" i="2"/>
  <c r="T2231" i="2"/>
  <c r="R2231" i="2"/>
  <c r="T3222" i="2"/>
  <c r="R3222" i="2"/>
  <c r="R2754" i="2"/>
  <c r="T2754" i="2"/>
  <c r="T2268" i="2"/>
  <c r="R2268" i="2"/>
  <c r="T2021" i="2"/>
  <c r="R2021" i="2"/>
  <c r="T3408" i="2"/>
  <c r="R3408" i="2"/>
  <c r="T2204" i="2"/>
  <c r="R2204" i="2"/>
  <c r="T3449" i="2"/>
  <c r="R3449" i="2"/>
  <c r="T2158" i="2"/>
  <c r="R2158" i="2"/>
  <c r="T2507" i="2"/>
  <c r="R2507" i="2"/>
  <c r="R1836" i="2"/>
  <c r="T1836" i="2"/>
  <c r="R3431" i="2"/>
  <c r="T3431" i="2"/>
  <c r="R3486" i="2"/>
  <c r="T3486" i="2"/>
  <c r="T3421" i="2"/>
  <c r="R3421" i="2"/>
  <c r="T1983" i="2"/>
  <c r="R1983" i="2"/>
  <c r="R3399" i="2"/>
  <c r="T3399" i="2"/>
  <c r="T2650" i="2"/>
  <c r="R2650" i="2"/>
  <c r="R2166" i="2"/>
  <c r="T2166" i="2"/>
  <c r="R3232" i="2"/>
  <c r="T3232" i="2"/>
  <c r="R1882" i="2"/>
  <c r="T1882" i="2"/>
  <c r="T1860" i="2"/>
  <c r="R1860" i="2"/>
  <c r="T1828" i="2"/>
  <c r="R1828" i="2"/>
  <c r="T3448" i="2"/>
  <c r="R3448" i="2"/>
  <c r="T3533" i="2"/>
  <c r="R3533" i="2"/>
  <c r="R3501" i="2"/>
  <c r="T3501" i="2"/>
  <c r="T3488" i="2"/>
  <c r="R3488" i="2"/>
  <c r="T2577" i="2"/>
  <c r="R2577" i="2"/>
  <c r="R3264" i="2"/>
  <c r="T3264" i="2"/>
  <c r="T2748" i="2"/>
  <c r="R2748" i="2"/>
  <c r="T2163" i="2"/>
  <c r="R2163" i="2"/>
  <c r="R1993" i="2"/>
  <c r="T1993" i="2"/>
  <c r="R3404" i="2"/>
  <c r="T3404" i="2"/>
  <c r="R3730" i="2"/>
  <c r="T3730" i="2"/>
  <c r="T1954" i="2"/>
  <c r="R1954" i="2"/>
  <c r="R3725" i="2"/>
  <c r="T3725" i="2"/>
  <c r="R2633" i="2"/>
  <c r="T2633" i="2"/>
  <c r="T2579" i="2"/>
  <c r="R2579" i="2"/>
  <c r="R2549" i="2"/>
  <c r="T2549" i="2"/>
  <c r="T1834" i="2"/>
  <c r="R1834" i="2"/>
  <c r="R3718" i="2"/>
  <c r="T3718" i="2"/>
  <c r="T2630" i="2"/>
  <c r="R2630" i="2"/>
  <c r="T2450" i="2"/>
  <c r="R2450" i="2"/>
  <c r="T2486" i="2"/>
  <c r="R2486" i="2"/>
  <c r="T2478" i="2"/>
  <c r="R2478" i="2"/>
  <c r="T2714" i="2"/>
  <c r="R2714" i="2"/>
  <c r="T3528" i="2"/>
  <c r="R3528" i="2"/>
  <c r="T1917" i="2"/>
  <c r="R1917" i="2"/>
  <c r="R3439" i="2"/>
  <c r="T3439" i="2"/>
  <c r="R2213" i="2"/>
  <c r="T2213" i="2"/>
  <c r="T2443" i="2"/>
  <c r="R2443" i="2"/>
  <c r="T2207" i="2"/>
  <c r="R2207" i="2"/>
  <c r="R2605" i="2"/>
  <c r="T2605" i="2"/>
  <c r="R3451" i="2"/>
  <c r="T3451" i="2"/>
  <c r="T2735" i="2"/>
  <c r="R2735" i="2"/>
  <c r="R2654" i="2"/>
  <c r="T2654" i="2"/>
  <c r="R2702" i="2"/>
  <c r="T2702" i="2"/>
  <c r="T3516" i="2"/>
  <c r="R3516" i="2"/>
  <c r="T3692" i="2"/>
  <c r="R3692" i="2"/>
  <c r="R2553" i="2"/>
  <c r="T2553" i="2"/>
  <c r="T1947" i="2"/>
  <c r="R1947" i="2"/>
  <c r="R2176" i="2"/>
  <c r="T2176" i="2"/>
  <c r="R2300" i="2"/>
  <c r="T2300" i="2"/>
  <c r="R2296" i="2"/>
  <c r="T2296" i="2"/>
  <c r="T2509" i="2"/>
  <c r="R2509" i="2"/>
  <c r="T3781" i="2"/>
  <c r="R3781" i="2"/>
  <c r="T3223" i="2"/>
  <c r="R3223" i="2"/>
  <c r="T1946" i="2"/>
  <c r="R1946" i="2"/>
  <c r="R1824" i="2"/>
  <c r="T1824" i="2"/>
  <c r="R3473" i="2"/>
  <c r="T3473" i="2"/>
  <c r="T2525" i="2"/>
  <c r="R2525" i="2"/>
  <c r="R2143" i="2"/>
  <c r="T2143" i="2"/>
  <c r="R1965" i="2"/>
  <c r="T1965" i="2"/>
  <c r="R3734" i="2"/>
  <c r="T3734" i="2"/>
  <c r="R1903" i="2"/>
  <c r="T1903" i="2"/>
  <c r="R3540" i="2"/>
  <c r="T3540" i="2"/>
  <c r="T2219" i="2"/>
  <c r="R2219" i="2"/>
  <c r="R3680" i="2"/>
  <c r="T3680" i="2"/>
  <c r="T2281" i="2"/>
  <c r="R2281" i="2"/>
  <c r="T1841" i="2"/>
  <c r="R1841" i="2"/>
  <c r="R3456" i="2"/>
  <c r="T3456" i="2"/>
  <c r="T3686" i="2"/>
  <c r="R3686" i="2"/>
  <c r="R1895" i="2"/>
  <c r="T1895" i="2"/>
  <c r="R1968" i="2"/>
  <c r="T1968" i="2"/>
  <c r="R3529" i="2"/>
  <c r="T3529" i="2"/>
  <c r="R1847" i="2"/>
  <c r="T1847" i="2"/>
  <c r="R2574" i="2"/>
  <c r="T2574" i="2"/>
  <c r="T3398" i="2"/>
  <c r="R3398" i="2"/>
  <c r="R2244" i="2"/>
  <c r="T2244" i="2"/>
  <c r="T2210" i="2"/>
  <c r="R2210" i="2"/>
  <c r="R2200" i="2"/>
  <c r="T2200" i="2"/>
  <c r="T2591" i="2"/>
  <c r="R2591" i="2"/>
  <c r="T2248" i="2"/>
  <c r="R2248" i="2"/>
  <c r="R2651" i="2"/>
  <c r="T2651" i="2"/>
  <c r="T2211" i="2"/>
  <c r="R2211" i="2"/>
  <c r="R2174" i="2"/>
  <c r="T2174" i="2"/>
  <c r="R3494" i="2"/>
  <c r="T3494" i="2"/>
  <c r="R2618" i="2"/>
  <c r="T2618" i="2"/>
  <c r="T3391" i="2"/>
  <c r="R3391" i="2"/>
  <c r="T2652" i="2"/>
  <c r="R2652" i="2"/>
  <c r="R3722" i="2"/>
  <c r="T3722" i="2"/>
  <c r="T3430" i="2"/>
  <c r="R3430" i="2"/>
  <c r="T1811" i="2"/>
  <c r="R1811" i="2"/>
  <c r="R2019" i="2"/>
  <c r="T2019" i="2"/>
  <c r="R2634" i="2"/>
  <c r="T2634" i="2"/>
  <c r="R2686" i="2"/>
  <c r="T2686" i="2"/>
  <c r="R2649" i="2"/>
  <c r="T2649" i="2"/>
  <c r="T1942" i="2"/>
  <c r="R1942" i="2"/>
  <c r="R3453" i="2"/>
  <c r="T3453" i="2"/>
  <c r="T2580" i="2"/>
  <c r="R2580" i="2"/>
  <c r="T3544" i="2"/>
  <c r="R3544" i="2"/>
  <c r="T2550" i="2"/>
  <c r="R2550" i="2"/>
  <c r="T2567" i="2"/>
  <c r="R2567" i="2"/>
  <c r="T2273" i="2"/>
  <c r="R2273" i="2"/>
  <c r="T3414" i="2"/>
  <c r="R3414" i="2"/>
  <c r="R1833" i="2"/>
  <c r="T1833" i="2"/>
  <c r="R2178" i="2"/>
  <c r="T2178" i="2"/>
  <c r="T1808" i="2"/>
  <c r="R1808" i="2"/>
  <c r="T2773" i="2"/>
  <c r="R2773" i="2"/>
  <c r="T2646" i="2"/>
  <c r="R2646" i="2"/>
  <c r="R2623" i="2"/>
  <c r="T2623" i="2"/>
  <c r="T1911" i="2"/>
  <c r="R1911" i="2"/>
  <c r="T2578" i="2"/>
  <c r="R2578" i="2"/>
  <c r="R2526" i="2"/>
  <c r="T2526" i="2"/>
  <c r="T3428" i="2"/>
  <c r="R3428" i="2"/>
  <c r="R2117" i="2"/>
  <c r="T2117" i="2"/>
  <c r="T3681" i="2"/>
  <c r="R3681" i="2"/>
  <c r="R3424" i="2"/>
  <c r="T3424" i="2"/>
  <c r="T1934" i="2"/>
  <c r="R1934" i="2"/>
  <c r="R1979" i="2"/>
  <c r="T1979" i="2"/>
  <c r="T3218" i="2"/>
  <c r="R3218" i="2"/>
  <c r="R3405" i="2"/>
  <c r="T3405" i="2"/>
  <c r="T2241" i="2"/>
  <c r="R2241" i="2"/>
  <c r="R3491" i="2"/>
  <c r="T3491" i="2"/>
  <c r="T2447" i="2"/>
  <c r="R2447" i="2"/>
  <c r="R2575" i="2"/>
  <c r="T2575" i="2"/>
  <c r="T3466" i="2"/>
  <c r="R3466" i="2"/>
  <c r="T2255" i="2"/>
  <c r="R2255" i="2"/>
  <c r="T2616" i="2"/>
  <c r="R2616" i="2"/>
  <c r="T2530" i="2"/>
  <c r="R2530" i="2"/>
  <c r="R3418" i="2"/>
  <c r="L29" i="37" s="1"/>
  <c r="T3418" i="2"/>
  <c r="N29" i="37" s="1"/>
  <c r="R3250" i="2"/>
  <c r="T3250" i="2"/>
  <c r="R2539" i="2"/>
  <c r="T2539" i="2"/>
  <c r="T1960" i="2"/>
  <c r="R1960" i="2"/>
  <c r="T2626" i="2"/>
  <c r="R2626" i="2"/>
  <c r="R2664" i="2"/>
  <c r="T2664" i="2"/>
  <c r="T1803" i="2"/>
  <c r="R1803" i="2"/>
  <c r="T2527" i="2"/>
  <c r="R2527" i="2"/>
  <c r="T2440" i="2"/>
  <c r="R2440" i="2"/>
  <c r="R2249" i="2"/>
  <c r="T2249" i="2"/>
  <c r="T3538" i="2"/>
  <c r="R3538" i="2"/>
  <c r="T2491" i="2"/>
  <c r="R2491" i="2"/>
  <c r="T1900" i="2"/>
  <c r="R1900" i="2"/>
  <c r="T3731" i="2"/>
  <c r="R3731" i="2"/>
  <c r="T3253" i="2"/>
  <c r="R3253" i="2"/>
  <c r="R2699" i="2"/>
  <c r="T2699" i="2"/>
  <c r="T2272" i="2"/>
  <c r="R2272" i="2"/>
  <c r="R2609" i="2"/>
  <c r="T2609" i="2"/>
  <c r="T2460" i="2"/>
  <c r="R2460" i="2"/>
  <c r="T1825" i="2"/>
  <c r="R1825" i="2"/>
  <c r="R3386" i="2"/>
  <c r="T3386" i="2"/>
  <c r="R3251" i="2"/>
  <c r="T3251" i="2"/>
  <c r="T3534" i="2"/>
  <c r="R3534" i="2"/>
  <c r="T1919" i="2"/>
  <c r="R1919" i="2"/>
  <c r="T2240" i="2"/>
  <c r="R2240" i="2"/>
  <c r="T3390" i="2"/>
  <c r="R3390" i="2"/>
  <c r="R3482" i="2"/>
  <c r="T3482" i="2"/>
  <c r="R3227" i="2"/>
  <c r="T3227" i="2"/>
  <c r="T2017" i="2"/>
  <c r="R2017" i="2"/>
  <c r="T2600" i="2"/>
  <c r="R2600" i="2"/>
  <c r="R2243" i="2"/>
  <c r="T2243" i="2"/>
  <c r="R3742" i="2"/>
  <c r="T3742" i="2"/>
  <c r="R3490" i="2"/>
  <c r="T3490" i="2"/>
  <c r="T1986" i="2"/>
  <c r="R1986" i="2"/>
  <c r="R2499" i="2"/>
  <c r="T2499" i="2"/>
  <c r="R3373" i="2"/>
  <c r="T3373" i="2"/>
  <c r="R1845" i="2"/>
  <c r="T1845" i="2"/>
  <c r="T2523" i="2"/>
  <c r="R2523" i="2"/>
  <c r="T2233" i="2"/>
  <c r="R2233" i="2"/>
  <c r="R3517" i="2"/>
  <c r="T3517" i="2"/>
  <c r="R3425" i="2"/>
  <c r="T3425" i="2"/>
  <c r="T2543" i="2"/>
  <c r="R2543" i="2"/>
  <c r="R3238" i="2"/>
  <c r="T3238" i="2"/>
  <c r="T3732" i="2"/>
  <c r="R3732" i="2"/>
  <c r="T1938" i="2"/>
  <c r="R1938" i="2"/>
  <c r="T2598" i="2"/>
  <c r="R2598" i="2"/>
  <c r="T3543" i="2"/>
  <c r="R3543" i="2"/>
  <c r="R1999" i="2"/>
  <c r="T1999" i="2"/>
  <c r="T2448" i="2"/>
  <c r="R2448" i="2"/>
  <c r="R3689" i="2"/>
  <c r="T3689" i="2"/>
  <c r="R2759" i="2"/>
  <c r="T2759" i="2"/>
  <c r="R2662" i="2"/>
  <c r="T2662" i="2"/>
  <c r="R2148" i="2"/>
  <c r="T2148" i="2"/>
  <c r="R2126" i="2"/>
  <c r="T2126" i="2"/>
  <c r="R2195" i="2"/>
  <c r="T2195" i="2"/>
  <c r="R2776" i="2"/>
  <c r="T2776" i="2"/>
  <c r="T2456" i="2"/>
  <c r="R2456" i="2"/>
  <c r="T2747" i="2"/>
  <c r="R2747" i="2"/>
  <c r="T2536" i="2"/>
  <c r="R2536" i="2"/>
  <c r="T2657" i="2"/>
  <c r="R2657" i="2"/>
  <c r="R2454" i="2"/>
  <c r="T2454" i="2"/>
  <c r="R3435" i="2"/>
  <c r="T3435" i="2"/>
  <c r="T2016" i="2"/>
  <c r="R2016" i="2"/>
  <c r="R2619" i="2"/>
  <c r="T2619" i="2"/>
  <c r="R2521" i="2"/>
  <c r="T2521" i="2"/>
  <c r="R1856" i="2"/>
  <c r="T1856" i="2"/>
  <c r="R2739" i="2"/>
  <c r="T2739" i="2"/>
  <c r="T2190" i="2"/>
  <c r="R2190" i="2"/>
  <c r="R2184" i="2"/>
  <c r="T2184" i="2"/>
  <c r="R2246" i="2"/>
  <c r="T2246" i="2"/>
  <c r="T2247" i="2"/>
  <c r="R2247" i="2"/>
  <c r="T3523" i="2"/>
  <c r="R3523" i="2"/>
  <c r="R2638" i="2"/>
  <c r="T2638" i="2"/>
  <c r="T2566" i="2"/>
  <c r="R2566" i="2"/>
  <c r="T2485" i="2"/>
  <c r="R2485" i="2"/>
  <c r="R1817" i="2"/>
  <c r="T1817" i="2"/>
  <c r="R3776" i="2"/>
  <c r="T3776" i="2"/>
  <c r="R3695" i="2"/>
  <c r="T3695" i="2"/>
  <c r="T3496" i="2"/>
  <c r="R3496" i="2"/>
  <c r="R2301" i="2"/>
  <c r="T2301" i="2"/>
  <c r="R3403" i="2"/>
  <c r="T3403" i="2"/>
  <c r="T2468" i="2"/>
  <c r="R2468" i="2"/>
  <c r="R3741" i="2"/>
  <c r="T3741" i="2"/>
  <c r="T2149" i="2"/>
  <c r="R2149" i="2"/>
  <c r="R1921" i="2"/>
  <c r="T1921" i="2"/>
  <c r="T3704" i="2"/>
  <c r="R3704" i="2"/>
  <c r="T2631" i="2"/>
  <c r="R2631" i="2"/>
  <c r="T2740" i="2"/>
  <c r="R2740" i="2"/>
  <c r="T3465" i="2"/>
  <c r="R3465" i="2"/>
  <c r="T1842" i="2"/>
  <c r="R1842" i="2"/>
  <c r="T3527" i="2"/>
  <c r="R3527" i="2"/>
  <c r="T2546" i="2"/>
  <c r="R2546" i="2"/>
  <c r="R2449" i="2"/>
  <c r="T2449" i="2"/>
  <c r="T2615" i="2"/>
  <c r="R2615" i="2"/>
  <c r="T1857" i="2"/>
  <c r="R1857" i="2"/>
  <c r="R1881" i="2"/>
  <c r="T1881" i="2"/>
  <c r="T2465" i="2"/>
  <c r="R2465" i="2"/>
  <c r="T2473" i="2"/>
  <c r="R2473" i="2"/>
  <c r="R2288" i="2"/>
  <c r="T2288" i="2"/>
  <c r="R3521" i="2"/>
  <c r="T3521" i="2"/>
  <c r="T2245" i="2"/>
  <c r="R2245" i="2"/>
  <c r="T2458" i="2"/>
  <c r="R2458" i="2"/>
  <c r="T2476" i="2"/>
  <c r="R2476" i="2"/>
  <c r="R2547" i="2"/>
  <c r="T2547" i="2"/>
  <c r="R2641" i="2"/>
  <c r="T2641" i="2"/>
  <c r="R3684" i="2"/>
  <c r="T3684" i="2"/>
  <c r="T2565" i="2"/>
  <c r="R2565" i="2"/>
  <c r="T1933" i="2"/>
  <c r="R1933" i="2"/>
  <c r="T1924" i="2"/>
  <c r="R1924" i="2"/>
  <c r="T3515" i="2"/>
  <c r="R3515" i="2"/>
  <c r="R2534" i="2"/>
  <c r="T2534" i="2"/>
  <c r="R2479" i="2"/>
  <c r="T2479" i="2"/>
  <c r="R1894" i="2"/>
  <c r="T1894" i="2"/>
  <c r="T2275" i="2"/>
  <c r="R2275" i="2"/>
  <c r="R3460" i="2"/>
  <c r="T3460" i="2"/>
  <c r="R2122" i="2"/>
  <c r="T2122" i="2"/>
  <c r="T3438" i="2"/>
  <c r="R3438" i="2"/>
  <c r="T2555" i="2"/>
  <c r="R2555" i="2"/>
  <c r="R3485" i="2"/>
  <c r="T3485" i="2"/>
  <c r="T2752" i="2"/>
  <c r="R2752" i="2"/>
  <c r="R2627" i="2"/>
  <c r="T2627" i="2"/>
  <c r="T1981" i="2"/>
  <c r="R1981" i="2"/>
  <c r="R3766" i="2"/>
  <c r="T3766" i="2"/>
  <c r="T3771" i="2"/>
  <c r="R3771" i="2"/>
  <c r="R3678" i="2"/>
  <c r="T3678" i="2"/>
  <c r="R2635" i="2"/>
  <c r="T2635" i="2"/>
  <c r="T1873" i="2"/>
  <c r="R1873" i="2"/>
  <c r="T2224" i="2"/>
  <c r="R2224" i="2"/>
  <c r="T3262" i="2"/>
  <c r="R3262" i="2"/>
  <c r="R2658" i="2"/>
  <c r="T2658" i="2"/>
  <c r="R2185" i="2"/>
  <c r="T2185" i="2"/>
  <c r="R2777" i="2"/>
  <c r="T2777" i="2"/>
  <c r="T3240" i="2"/>
  <c r="R3240" i="2"/>
  <c r="T2757" i="2"/>
  <c r="R2757" i="2"/>
  <c r="R3478" i="2"/>
  <c r="T3478" i="2"/>
  <c r="R2561" i="2"/>
  <c r="T2561" i="2"/>
  <c r="R2003" i="2"/>
  <c r="T2003" i="2"/>
  <c r="R2667" i="2"/>
  <c r="T2667" i="2"/>
  <c r="T2115" i="2"/>
  <c r="R2115" i="2"/>
  <c r="T3715" i="2"/>
  <c r="R3715" i="2"/>
  <c r="T2645" i="2"/>
  <c r="R2645" i="2"/>
  <c r="T2529" i="2"/>
  <c r="R2529" i="2"/>
  <c r="R3243" i="2"/>
  <c r="T3243" i="2"/>
  <c r="T2293" i="2"/>
  <c r="R2293" i="2"/>
  <c r="R2481" i="2"/>
  <c r="T2481" i="2"/>
  <c r="R2206" i="2"/>
  <c r="T2206" i="2"/>
  <c r="R2303" i="2"/>
  <c r="T2303" i="2"/>
  <c r="R1932" i="2"/>
  <c r="T1932" i="2"/>
  <c r="R3480" i="2"/>
  <c r="T3480" i="2"/>
  <c r="R2474" i="2"/>
  <c r="T2474" i="2"/>
  <c r="R2274" i="2"/>
  <c r="T2274" i="2"/>
  <c r="R2764" i="2"/>
  <c r="T2764" i="2"/>
  <c r="T2621" i="2"/>
  <c r="R2621" i="2"/>
  <c r="R2711" i="2"/>
  <c r="T2711" i="2"/>
  <c r="T2188" i="2"/>
  <c r="R2188" i="2"/>
  <c r="R2636" i="2"/>
  <c r="T2636" i="2"/>
  <c r="R2156" i="2"/>
  <c r="T2156" i="2"/>
  <c r="R3522" i="2"/>
  <c r="T3522" i="2"/>
  <c r="R2535" i="2"/>
  <c r="T2535" i="2"/>
  <c r="R2669" i="2"/>
  <c r="T2669" i="2"/>
  <c r="T3714" i="2"/>
  <c r="R3714" i="2"/>
  <c r="T1990" i="2"/>
  <c r="R1990" i="2"/>
  <c r="T3237" i="2"/>
  <c r="R3237" i="2"/>
  <c r="T3381" i="2"/>
  <c r="R3381" i="2"/>
  <c r="R3416" i="2"/>
  <c r="T3416" i="2"/>
  <c r="R3733" i="2"/>
  <c r="T3733" i="2"/>
  <c r="R1953" i="2"/>
  <c r="T1953" i="2"/>
  <c r="R1892" i="2"/>
  <c r="T1892" i="2"/>
  <c r="T2738" i="2"/>
  <c r="R2738" i="2"/>
  <c r="T3426" i="2"/>
  <c r="R3426" i="2"/>
  <c r="R2611" i="2"/>
  <c r="T2611" i="2"/>
  <c r="R2663" i="2"/>
  <c r="T2663" i="2"/>
  <c r="T1971" i="2"/>
  <c r="R1971" i="2"/>
  <c r="R2532" i="2"/>
  <c r="T2532" i="2"/>
  <c r="T1823" i="2"/>
  <c r="R1823" i="2"/>
  <c r="T3248" i="2"/>
  <c r="R3248" i="2"/>
  <c r="R2560" i="2"/>
  <c r="T2560" i="2"/>
  <c r="T3382" i="2"/>
  <c r="R3382" i="2"/>
  <c r="R2607" i="2"/>
  <c r="T2607" i="2"/>
  <c r="R2762" i="2"/>
  <c r="T2762" i="2"/>
  <c r="T2237" i="2"/>
  <c r="R2237" i="2"/>
  <c r="T3532" i="2"/>
  <c r="R3532" i="2"/>
  <c r="R2710" i="2"/>
  <c r="T2710" i="2"/>
  <c r="R2693" i="2"/>
  <c r="T2693" i="2"/>
  <c r="R2701" i="2"/>
  <c r="T2701" i="2"/>
  <c r="T2147" i="2"/>
  <c r="R2147" i="2"/>
  <c r="R3468" i="2"/>
  <c r="T3468" i="2"/>
  <c r="R3530" i="2"/>
  <c r="T3530" i="2"/>
  <c r="T3728" i="2"/>
  <c r="R3728" i="2"/>
  <c r="R3256" i="2"/>
  <c r="T3256" i="2"/>
  <c r="R2737" i="2"/>
  <c r="T2737" i="2"/>
  <c r="R2214" i="2"/>
  <c r="T2214" i="2"/>
  <c r="R3383" i="2"/>
  <c r="T3383" i="2"/>
  <c r="R1970" i="2"/>
  <c r="T1970" i="2"/>
  <c r="T2660" i="2"/>
  <c r="R2660" i="2"/>
  <c r="R3252" i="2"/>
  <c r="T3252" i="2"/>
  <c r="T2146" i="2"/>
  <c r="R2146" i="2"/>
  <c r="R2284" i="2"/>
  <c r="T2284" i="2"/>
  <c r="T3520" i="2"/>
  <c r="R3520" i="2"/>
  <c r="T2770" i="2"/>
  <c r="R2770" i="2"/>
  <c r="T3469" i="2"/>
  <c r="R3469" i="2"/>
  <c r="R1977" i="2"/>
  <c r="T1977" i="2"/>
  <c r="R3772" i="2"/>
  <c r="T3772" i="2"/>
  <c r="R3519" i="2"/>
  <c r="T3519" i="2"/>
  <c r="T2524" i="2"/>
  <c r="R2524" i="2"/>
  <c r="R2517" i="2"/>
  <c r="T2517" i="2"/>
  <c r="T3495" i="2"/>
  <c r="R3495" i="2"/>
  <c r="T3477" i="2"/>
  <c r="R3477" i="2"/>
  <c r="R2505" i="2"/>
  <c r="T2505" i="2"/>
  <c r="R2772" i="2"/>
  <c r="T2772" i="2"/>
  <c r="R2698" i="2"/>
  <c r="T2698" i="2"/>
  <c r="T2584" i="2"/>
  <c r="R2584" i="2"/>
  <c r="T3675" i="2"/>
  <c r="R3675" i="2"/>
  <c r="R3378" i="2"/>
  <c r="T3378" i="2"/>
  <c r="T2187" i="2"/>
  <c r="R2187" i="2"/>
  <c r="T2554" i="2"/>
  <c r="R2554" i="2"/>
  <c r="T2742" i="2"/>
  <c r="R2742" i="2"/>
  <c r="R2175" i="2"/>
  <c r="T2175" i="2"/>
  <c r="R2629" i="2"/>
  <c r="T2629" i="2"/>
  <c r="T2168" i="2"/>
  <c r="R2168" i="2"/>
  <c r="T1915" i="2"/>
  <c r="R1915" i="2"/>
  <c r="R1949" i="2"/>
  <c r="T1949" i="2"/>
  <c r="T1997" i="2"/>
  <c r="R1997" i="2"/>
  <c r="R2125" i="2"/>
  <c r="T2125" i="2"/>
  <c r="T3677" i="2"/>
  <c r="R3677" i="2"/>
  <c r="T2279" i="2"/>
  <c r="R2279" i="2"/>
  <c r="T3484" i="2"/>
  <c r="R3484" i="2"/>
  <c r="T1976" i="2"/>
  <c r="R1976" i="2"/>
  <c r="T2250" i="2"/>
  <c r="R2250" i="2"/>
  <c r="R2469" i="2"/>
  <c r="T2469" i="2"/>
  <c r="R2632" i="2"/>
  <c r="T2632" i="2"/>
  <c r="T2280" i="2"/>
  <c r="R2280" i="2"/>
  <c r="R2472" i="2"/>
  <c r="T2472" i="2"/>
  <c r="T3415" i="2"/>
  <c r="R3415" i="2"/>
  <c r="T1939" i="2"/>
  <c r="R1939" i="2"/>
  <c r="R3384" i="2"/>
  <c r="T3384" i="2"/>
  <c r="R1859" i="2"/>
  <c r="T1859" i="2"/>
  <c r="T3400" i="2"/>
  <c r="R3400" i="2"/>
  <c r="R3394" i="2"/>
  <c r="T3394" i="2"/>
  <c r="R2198" i="2"/>
  <c r="T2198" i="2"/>
  <c r="T3249" i="2"/>
  <c r="R3249" i="2"/>
  <c r="R1846" i="2"/>
  <c r="T1846" i="2"/>
  <c r="T1886" i="2"/>
  <c r="R1886" i="2"/>
  <c r="T2302" i="2"/>
  <c r="R2302" i="2"/>
  <c r="T1914" i="2"/>
  <c r="R1914" i="2"/>
  <c r="T3676" i="2"/>
  <c r="R3676" i="2"/>
  <c r="R3371" i="2"/>
  <c r="T3371" i="2"/>
  <c r="R3259" i="2"/>
  <c r="T3259" i="2"/>
  <c r="R3422" i="2"/>
  <c r="T3422" i="2"/>
  <c r="T2690" i="2"/>
  <c r="R2690" i="2"/>
  <c r="R2157" i="2"/>
  <c r="T2157" i="2"/>
  <c r="T2741" i="2"/>
  <c r="R2741" i="2"/>
  <c r="R1890" i="2"/>
  <c r="T1890" i="2"/>
  <c r="T3775" i="2"/>
  <c r="R3775" i="2"/>
  <c r="R3258" i="2"/>
  <c r="T3258" i="2"/>
  <c r="T3479" i="2"/>
  <c r="R3479" i="2"/>
  <c r="R2128" i="2"/>
  <c r="T2128" i="2"/>
  <c r="R3389" i="2"/>
  <c r="T3389" i="2"/>
  <c r="R3245" i="2"/>
  <c r="T3245" i="2"/>
  <c r="R1940" i="2"/>
  <c r="T1940" i="2"/>
  <c r="R2558" i="2"/>
  <c r="T2558" i="2"/>
  <c r="R1918" i="2"/>
  <c r="T1918" i="2"/>
  <c r="T3524" i="2"/>
  <c r="R3524" i="2"/>
  <c r="R3229" i="2"/>
  <c r="T3229" i="2"/>
  <c r="T2487" i="2"/>
  <c r="R2487" i="2"/>
  <c r="T3461" i="2"/>
  <c r="R3461" i="2"/>
  <c r="T3432" i="2"/>
  <c r="R3432" i="2"/>
  <c r="R2756" i="2"/>
  <c r="T2756" i="2"/>
  <c r="R2467" i="2"/>
  <c r="T2467" i="2"/>
  <c r="T3395" i="2"/>
  <c r="R3395" i="2"/>
  <c r="R2559" i="2"/>
  <c r="T2559" i="2"/>
  <c r="R3475" i="2"/>
  <c r="T3475" i="2"/>
  <c r="T2639" i="2"/>
  <c r="R2639" i="2"/>
  <c r="T1955" i="2"/>
  <c r="R1955" i="2"/>
  <c r="R2212" i="2"/>
  <c r="T2212" i="2"/>
  <c r="T2644" i="2"/>
  <c r="R2644" i="2"/>
  <c r="R2763" i="2"/>
  <c r="T2763" i="2"/>
  <c r="R2533" i="2"/>
  <c r="T2533" i="2"/>
  <c r="T3413" i="2"/>
  <c r="R3413" i="2"/>
  <c r="T1831" i="2"/>
  <c r="R1831" i="2"/>
  <c r="T3767" i="2"/>
  <c r="R3767" i="2"/>
  <c r="T3221" i="2"/>
  <c r="R3221" i="2"/>
  <c r="T2119" i="2"/>
  <c r="R2119" i="2"/>
  <c r="R2648" i="2"/>
  <c r="T2648" i="2"/>
  <c r="R3254" i="2"/>
  <c r="T3254" i="2"/>
  <c r="T2665" i="2"/>
  <c r="R2665" i="2"/>
  <c r="T2123" i="2"/>
  <c r="R2123" i="2"/>
  <c r="R3261" i="2"/>
  <c r="T3261" i="2"/>
  <c r="R2452" i="2"/>
  <c r="T2452" i="2"/>
  <c r="R1879" i="2"/>
  <c r="T1879" i="2"/>
  <c r="R3220" i="2"/>
  <c r="T3220" i="2"/>
  <c r="T2007" i="2"/>
  <c r="R2007" i="2"/>
  <c r="T3225" i="2"/>
  <c r="R3225" i="2"/>
  <c r="R2704" i="2"/>
  <c r="T2704" i="2"/>
  <c r="R2480" i="2"/>
  <c r="T2480" i="2"/>
  <c r="R1867" i="2"/>
  <c r="T1867" i="2"/>
  <c r="R2253" i="2"/>
  <c r="T2253" i="2"/>
  <c r="T3746" i="2"/>
  <c r="R3746" i="2"/>
  <c r="R3778" i="2"/>
  <c r="T3778" i="2"/>
  <c r="R2286" i="2"/>
  <c r="T2286" i="2"/>
  <c r="T2202" i="2"/>
  <c r="R2202" i="2"/>
  <c r="T1858" i="2"/>
  <c r="R1858" i="2"/>
  <c r="R2162" i="2"/>
  <c r="T2162" i="2"/>
  <c r="T3387" i="2"/>
  <c r="R3387" i="2"/>
  <c r="T2283" i="2"/>
  <c r="R2283" i="2"/>
  <c r="R1935" i="2"/>
  <c r="T1935" i="2"/>
  <c r="T2755" i="2"/>
  <c r="R2755" i="2"/>
  <c r="T2482" i="2"/>
  <c r="R2482" i="2"/>
  <c r="R3407" i="2"/>
  <c r="T3407" i="2"/>
  <c r="T2601" i="2"/>
  <c r="R2601" i="2"/>
  <c r="T3226" i="2"/>
  <c r="R3226" i="2"/>
  <c r="T2208" i="2"/>
  <c r="R2208" i="2"/>
  <c r="T2179" i="2"/>
  <c r="R2179" i="2"/>
  <c r="R3539" i="2"/>
  <c r="T3539" i="2"/>
  <c r="R3518" i="2"/>
  <c r="T3518" i="2"/>
  <c r="R3367" i="2"/>
  <c r="T3367" i="2"/>
  <c r="R2709" i="2"/>
  <c r="T2709" i="2"/>
  <c r="R3773" i="2"/>
  <c r="T3773" i="2"/>
  <c r="T2628" i="2"/>
  <c r="R2628" i="2"/>
  <c r="R2557" i="2"/>
  <c r="T2557" i="2"/>
  <c r="R2153" i="2"/>
  <c r="T2153" i="2"/>
  <c r="R3525" i="2"/>
  <c r="T3525" i="2"/>
  <c r="R3536" i="2"/>
  <c r="T3536" i="2"/>
  <c r="T2475" i="2"/>
  <c r="R2475" i="2"/>
  <c r="R3377" i="2"/>
  <c r="T3377" i="2"/>
  <c r="R3696" i="2"/>
  <c r="T3696" i="2"/>
  <c r="T2144" i="2"/>
  <c r="R2144" i="2"/>
  <c r="R3369" i="2"/>
  <c r="T3369" i="2"/>
  <c r="R3246" i="2"/>
  <c r="T3246" i="2"/>
  <c r="T2613" i="2"/>
  <c r="R2613" i="2"/>
  <c r="T2528" i="2"/>
  <c r="R2528" i="2"/>
  <c r="R3239" i="2"/>
  <c r="T3239" i="2"/>
  <c r="R1967" i="2"/>
  <c r="T1967" i="2"/>
  <c r="R3441" i="2"/>
  <c r="T3441" i="2"/>
  <c r="T2572" i="2"/>
  <c r="R2572" i="2"/>
  <c r="R2451" i="2"/>
  <c r="T2451" i="2"/>
  <c r="T3374" i="2"/>
  <c r="R3374" i="2"/>
  <c r="R2205" i="2"/>
  <c r="T2205" i="2"/>
  <c r="R2647" i="2"/>
  <c r="T2647" i="2"/>
  <c r="R3470" i="2"/>
  <c r="T3470" i="2"/>
  <c r="T2568" i="2"/>
  <c r="R2568" i="2"/>
  <c r="R1982" i="2"/>
  <c r="T1982" i="2"/>
  <c r="T1851" i="2"/>
  <c r="R1851" i="2"/>
  <c r="R2462" i="2"/>
  <c r="T2462" i="2"/>
  <c r="T2542" i="2"/>
  <c r="R2542" i="2"/>
  <c r="R2203" i="2"/>
  <c r="T2203" i="2"/>
  <c r="R2564" i="2"/>
  <c r="T2564" i="2"/>
  <c r="T2160" i="2"/>
  <c r="R2160" i="2"/>
  <c r="R2242" i="2"/>
  <c r="T2242" i="2"/>
  <c r="T1943" i="2"/>
  <c r="R1943" i="2"/>
  <c r="T2002" i="2"/>
  <c r="R2002" i="2"/>
  <c r="T2705" i="2"/>
  <c r="R2705" i="2"/>
  <c r="T2563" i="2"/>
  <c r="R2563" i="2"/>
  <c r="T2753" i="2"/>
  <c r="R2753" i="2"/>
  <c r="T2289" i="2"/>
  <c r="R2289" i="2"/>
  <c r="R2285" i="2"/>
  <c r="T2285" i="2"/>
  <c r="T2298" i="2"/>
  <c r="R2298" i="2"/>
  <c r="T1805" i="2"/>
  <c r="R1805" i="2"/>
  <c r="R2290" i="2"/>
  <c r="T2290" i="2"/>
  <c r="T2471" i="2"/>
  <c r="R2471" i="2"/>
  <c r="R1897" i="2"/>
  <c r="T1897" i="2"/>
  <c r="R2270" i="2"/>
  <c r="T2270" i="2"/>
  <c r="R1927" i="2"/>
  <c r="T1927" i="2"/>
  <c r="T2778" i="2"/>
  <c r="R2778" i="2"/>
  <c r="R3740" i="2"/>
  <c r="T3740" i="2"/>
  <c r="R3396" i="2"/>
  <c r="T3396" i="2"/>
  <c r="T2695" i="2"/>
  <c r="R2695" i="2"/>
  <c r="T3526" i="2"/>
  <c r="R3526" i="2"/>
  <c r="R2005" i="2"/>
  <c r="T2005" i="2"/>
  <c r="R2769" i="2"/>
  <c r="T2769" i="2"/>
  <c r="T3777" i="2"/>
  <c r="R3777" i="2"/>
  <c r="T2642" i="2"/>
  <c r="R2642" i="2"/>
  <c r="T1883" i="2"/>
  <c r="R1883" i="2"/>
  <c r="T2656" i="2"/>
  <c r="R2656" i="2"/>
  <c r="T2511" i="2"/>
  <c r="R2511" i="2"/>
  <c r="T2679" i="2"/>
  <c r="R2679" i="2"/>
  <c r="R2159" i="2"/>
  <c r="T2159" i="2"/>
  <c r="T2765" i="2"/>
  <c r="R2765" i="2"/>
  <c r="R1941" i="2"/>
  <c r="T1941" i="2"/>
  <c r="R2653" i="2"/>
  <c r="T2653" i="2"/>
  <c r="R3458" i="2"/>
  <c r="T3458" i="2"/>
  <c r="R1910" i="2"/>
  <c r="T1910" i="2"/>
  <c r="R3376" i="2"/>
  <c r="T3376" i="2"/>
  <c r="T2278" i="2"/>
  <c r="R2278" i="2"/>
  <c r="T2220" i="2"/>
  <c r="R2220" i="2"/>
  <c r="R2556" i="2"/>
  <c r="T2556" i="2"/>
  <c r="T1835" i="2"/>
  <c r="R1835" i="2"/>
  <c r="T1902" i="2"/>
  <c r="R1902" i="2"/>
  <c r="T3471" i="2"/>
  <c r="R3471" i="2"/>
  <c r="R3467" i="2"/>
  <c r="T3467" i="2"/>
  <c r="T3716" i="2"/>
  <c r="R3716" i="2"/>
  <c r="T3397" i="2"/>
  <c r="R3397" i="2"/>
  <c r="T1948" i="2"/>
  <c r="R1948" i="2"/>
  <c r="R1916" i="2"/>
  <c r="T1916" i="2"/>
  <c r="T2199" i="2"/>
  <c r="R2199" i="2"/>
  <c r="T3779" i="2"/>
  <c r="R3779" i="2"/>
  <c r="T2700" i="2"/>
  <c r="R2700" i="2"/>
  <c r="R2008" i="2"/>
  <c r="T2008" i="2"/>
  <c r="R2445" i="2"/>
  <c r="T2445" i="2"/>
  <c r="T3744" i="2"/>
  <c r="R3744" i="2"/>
  <c r="R3412" i="2"/>
  <c r="T3412" i="2"/>
  <c r="R1906" i="2"/>
  <c r="T1906" i="2"/>
  <c r="R1822" i="2"/>
  <c r="T1822" i="2"/>
  <c r="T3481" i="2"/>
  <c r="R3481" i="2"/>
  <c r="R3440" i="2"/>
  <c r="T3440" i="2"/>
  <c r="T2484" i="2"/>
  <c r="R2484" i="2"/>
  <c r="T2277" i="2"/>
  <c r="R2277" i="2"/>
  <c r="T2183" i="2"/>
  <c r="R2183" i="2"/>
  <c r="T1907" i="2"/>
  <c r="R1907" i="2"/>
  <c r="T3500" i="2"/>
  <c r="R3500" i="2"/>
  <c r="T3474" i="2"/>
  <c r="R3474" i="2"/>
  <c r="R2625" i="2"/>
  <c r="T2625" i="2"/>
  <c r="T1985" i="2"/>
  <c r="R1985" i="2"/>
  <c r="T2442" i="2"/>
  <c r="R2442" i="2"/>
  <c r="R2571" i="2"/>
  <c r="T2571" i="2"/>
  <c r="R2464" i="2"/>
  <c r="T2464" i="2"/>
  <c r="R1880" i="2"/>
  <c r="T1880" i="2"/>
  <c r="T1969" i="2"/>
  <c r="R1969" i="2"/>
  <c r="R2745" i="2"/>
  <c r="T2745" i="2"/>
  <c r="R2767" i="2"/>
  <c r="T2767" i="2"/>
  <c r="R3736" i="2"/>
  <c r="T3736" i="2"/>
  <c r="T2692" i="2"/>
  <c r="R2692" i="2"/>
  <c r="T2774" i="2"/>
  <c r="R2774" i="2"/>
  <c r="T2477" i="2"/>
  <c r="R2477" i="2"/>
  <c r="R2170" i="2"/>
  <c r="T2170" i="2"/>
  <c r="T1875" i="2"/>
  <c r="R1875" i="2"/>
  <c r="R2180" i="2"/>
  <c r="T2180" i="2"/>
  <c r="R2779" i="2"/>
  <c r="T2779" i="2"/>
  <c r="T2121" i="2"/>
  <c r="R2121" i="2"/>
  <c r="T2282" i="2"/>
  <c r="R2282" i="2"/>
  <c r="R1951" i="2"/>
  <c r="T1951" i="2"/>
  <c r="T2594" i="2"/>
  <c r="R2594" i="2"/>
  <c r="R3442" i="2"/>
  <c r="T3442" i="2"/>
  <c r="R2304" i="2"/>
  <c r="T2304" i="2"/>
  <c r="R3392" i="2"/>
  <c r="T3392" i="2"/>
  <c r="R2749" i="2"/>
  <c r="T2749" i="2"/>
  <c r="T3228" i="2"/>
  <c r="R3228" i="2"/>
  <c r="R2540" i="2"/>
  <c r="T2540" i="2"/>
  <c r="R2287" i="2"/>
  <c r="T2287" i="2"/>
  <c r="R3743" i="2"/>
  <c r="T3743" i="2"/>
  <c r="R3242" i="2"/>
  <c r="T3242" i="2"/>
  <c r="R2291" i="2"/>
  <c r="T2291" i="2"/>
  <c r="T3445" i="2"/>
  <c r="R3445" i="2"/>
  <c r="T2466" i="2"/>
  <c r="R2466" i="2"/>
  <c r="T2164" i="2"/>
  <c r="R2164" i="2"/>
  <c r="T2457" i="2"/>
  <c r="R2457" i="2"/>
  <c r="T2196" i="2"/>
  <c r="R2196" i="2"/>
  <c r="T1908" i="2"/>
  <c r="R1908" i="2"/>
  <c r="R2581" i="2"/>
  <c r="T2581" i="2"/>
  <c r="T2604" i="2"/>
  <c r="R2604" i="2"/>
  <c r="R3455" i="2"/>
  <c r="T3455" i="2"/>
  <c r="R3260" i="2"/>
  <c r="T3260" i="2"/>
  <c r="R1837" i="2"/>
  <c r="T1837" i="2"/>
  <c r="R2256" i="2"/>
  <c r="T2256" i="2"/>
  <c r="T2680" i="2"/>
  <c r="R2680" i="2"/>
  <c r="R2694" i="2"/>
  <c r="T2694" i="2"/>
  <c r="R1950" i="2"/>
  <c r="T1950" i="2"/>
  <c r="R1804" i="2"/>
  <c r="T1804" i="2"/>
  <c r="R1991" i="2"/>
  <c r="T1991" i="2"/>
  <c r="T3437" i="2"/>
  <c r="R3437" i="2"/>
  <c r="T3770" i="2"/>
  <c r="R3770" i="2"/>
  <c r="R2489" i="2"/>
  <c r="T2489" i="2"/>
  <c r="T2269" i="2"/>
  <c r="R2269" i="2"/>
  <c r="T2120" i="2"/>
  <c r="R2120" i="2"/>
  <c r="R3782" i="2"/>
  <c r="L19" i="37" s="1"/>
  <c r="T3782" i="2"/>
  <c r="N19" i="37" s="1"/>
  <c r="R3688" i="2"/>
  <c r="T3688" i="2"/>
  <c r="T3255" i="2"/>
  <c r="R3255" i="2"/>
  <c r="R3411" i="2"/>
  <c r="T3411" i="2"/>
  <c r="R3433" i="2"/>
  <c r="T3433" i="2"/>
  <c r="T1877" i="2"/>
  <c r="R1877" i="2"/>
  <c r="T2221" i="2"/>
  <c r="R2221" i="2"/>
  <c r="T2161" i="2"/>
  <c r="R2161" i="2"/>
  <c r="R2181" i="2"/>
  <c r="T2181" i="2"/>
  <c r="T3493" i="2"/>
  <c r="R3493" i="2"/>
  <c r="T3774" i="2"/>
  <c r="R3774" i="2"/>
  <c r="T2173" i="2"/>
  <c r="R2173" i="2"/>
  <c r="T1929" i="2"/>
  <c r="R1929" i="2"/>
  <c r="T2251" i="2"/>
  <c r="R2251" i="2"/>
  <c r="T1807" i="2"/>
  <c r="R1807" i="2"/>
  <c r="R2746" i="2"/>
  <c r="T2746" i="2"/>
  <c r="R1887" i="2"/>
  <c r="T1887" i="2"/>
  <c r="T2537" i="2"/>
  <c r="R2537" i="2"/>
  <c r="T3702" i="2"/>
  <c r="R3702" i="2"/>
  <c r="R2570" i="2"/>
  <c r="T2570" i="2"/>
  <c r="T1878" i="2"/>
  <c r="R1878" i="2"/>
  <c r="R2643" i="2"/>
  <c r="T2643" i="2"/>
  <c r="R2687" i="2"/>
  <c r="T2687" i="2"/>
  <c r="T2023" i="2"/>
  <c r="R2023" i="2"/>
  <c r="T3546" i="2"/>
  <c r="R3546" i="2"/>
  <c r="T1998" i="2"/>
  <c r="R1998" i="2"/>
  <c r="R1912" i="2"/>
  <c r="T1912" i="2"/>
  <c r="R2544" i="2"/>
  <c r="T2544" i="2"/>
  <c r="T2760" i="2"/>
  <c r="R2760" i="2"/>
  <c r="T1852" i="2"/>
  <c r="R1852" i="2"/>
  <c r="T1826" i="2"/>
  <c r="R1826" i="2"/>
  <c r="R2502" i="2"/>
  <c r="T2502" i="2"/>
  <c r="T2691" i="2"/>
  <c r="R2691" i="2"/>
  <c r="T2441" i="2"/>
  <c r="R2441" i="2"/>
  <c r="T2169" i="2"/>
  <c r="R2169" i="2"/>
  <c r="T3727" i="2"/>
  <c r="R3727" i="2"/>
  <c r="R2617" i="2"/>
  <c r="T2617" i="2"/>
  <c r="T1926" i="2"/>
  <c r="R1926" i="2"/>
  <c r="R3685" i="2"/>
  <c r="T3685" i="2"/>
  <c r="T2688" i="2"/>
  <c r="R2688" i="2"/>
  <c r="T2666" i="2"/>
  <c r="R2666" i="2"/>
  <c r="R2001" i="2"/>
  <c r="T2001" i="2"/>
  <c r="R3720" i="2"/>
  <c r="T3720" i="2"/>
  <c r="T3372" i="2"/>
  <c r="R3372" i="2"/>
  <c r="T2599" i="2"/>
  <c r="R2599" i="2"/>
  <c r="R2004" i="2"/>
  <c r="T2004" i="2"/>
  <c r="T2614" i="2"/>
  <c r="R2614" i="2"/>
  <c r="T2504" i="2"/>
  <c r="R2504" i="2"/>
  <c r="R2713" i="2"/>
  <c r="T2713" i="2"/>
  <c r="T3712" i="2"/>
  <c r="R3712" i="2"/>
  <c r="T3420" i="2"/>
  <c r="R3420" i="2"/>
  <c r="T3401" i="2"/>
  <c r="R3401" i="2"/>
  <c r="T2127" i="2"/>
  <c r="R2127" i="2"/>
  <c r="R3379" i="2"/>
  <c r="T3379" i="2"/>
  <c r="R3385" i="2"/>
  <c r="T3385" i="2"/>
  <c r="T2020" i="2"/>
  <c r="R2020" i="2"/>
  <c r="T2252" i="2"/>
  <c r="R2252" i="2"/>
  <c r="R2583" i="2"/>
  <c r="T2583" i="2"/>
  <c r="T3683" i="2"/>
  <c r="R3683" i="2"/>
  <c r="R1925" i="2"/>
  <c r="T1925" i="2"/>
  <c r="R2775" i="2"/>
  <c r="T2775" i="2"/>
  <c r="R3230" i="2"/>
  <c r="T3230" i="2"/>
  <c r="T2453" i="2"/>
  <c r="R2453" i="2"/>
  <c r="R3498" i="2"/>
  <c r="T3498" i="2"/>
  <c r="R3717" i="2"/>
  <c r="T3717" i="2"/>
  <c r="T3241" i="2"/>
  <c r="R3241" i="2"/>
  <c r="R1944" i="2"/>
  <c r="T1944" i="2"/>
  <c r="T3247" i="2"/>
  <c r="R3247" i="2"/>
  <c r="T3427" i="2"/>
  <c r="R3427" i="2"/>
  <c r="R2668" i="2"/>
  <c r="T2668" i="2"/>
  <c r="R2582" i="2"/>
  <c r="T2582" i="2"/>
  <c r="T2750" i="2"/>
  <c r="R2750" i="2"/>
  <c r="R1855" i="2"/>
  <c r="T1855" i="2"/>
  <c r="T2685" i="2"/>
  <c r="R2685" i="2"/>
  <c r="R3735" i="2"/>
  <c r="T3735" i="2"/>
  <c r="T2712" i="2"/>
  <c r="R2712" i="2"/>
  <c r="R2552" i="2"/>
  <c r="T2552" i="2"/>
  <c r="T3542" i="2"/>
  <c r="R3542" i="2"/>
  <c r="T2545" i="2"/>
  <c r="R2545" i="2"/>
  <c r="T2766" i="2"/>
  <c r="R2766" i="2"/>
  <c r="T1840" i="2"/>
  <c r="R1840" i="2"/>
  <c r="R3502" i="2"/>
  <c r="T3502" i="2"/>
  <c r="R3737" i="2"/>
  <c r="T3737" i="2"/>
  <c r="T2189" i="2"/>
  <c r="R2189" i="2"/>
  <c r="T1905" i="2"/>
  <c r="R1905" i="2"/>
  <c r="T2586" i="2"/>
  <c r="R2586" i="2"/>
  <c r="T3388" i="2"/>
  <c r="R3388" i="2"/>
  <c r="R3719" i="2"/>
  <c r="T3719" i="2"/>
  <c r="R3224" i="2"/>
  <c r="T3224" i="2"/>
  <c r="R2758" i="2"/>
  <c r="T2758" i="2"/>
  <c r="T1848" i="2"/>
  <c r="R1848" i="2"/>
  <c r="R3693" i="2"/>
  <c r="T3693" i="2"/>
  <c r="T2501" i="2"/>
  <c r="R2501" i="2"/>
  <c r="T3472" i="2"/>
  <c r="R3472" i="2"/>
  <c r="R1922" i="2"/>
  <c r="T1922" i="2"/>
  <c r="T1821" i="2"/>
  <c r="R1821" i="2"/>
  <c r="R3765" i="2"/>
  <c r="T3765" i="2"/>
  <c r="R3231" i="2"/>
  <c r="T3231" i="2"/>
  <c r="T3729" i="2"/>
  <c r="R3729" i="2"/>
  <c r="R2455" i="2"/>
  <c r="T2455" i="2"/>
  <c r="T3682" i="2"/>
  <c r="R3682" i="2"/>
  <c r="T3476" i="2"/>
  <c r="R3476" i="2"/>
  <c r="T2171" i="2"/>
  <c r="R2171" i="2"/>
  <c r="R2606" i="2"/>
  <c r="T2606" i="2"/>
  <c r="T3368" i="2"/>
  <c r="R3368" i="2"/>
  <c r="T3768" i="2"/>
  <c r="R3768" i="2"/>
  <c r="T2145" i="2"/>
  <c r="R2145" i="2"/>
  <c r="R3497" i="2"/>
  <c r="T3497" i="2"/>
  <c r="T1832" i="2"/>
  <c r="R1832" i="2"/>
  <c r="T1896" i="2"/>
  <c r="R1896" i="2"/>
  <c r="R2292" i="2"/>
  <c r="T2292" i="2"/>
  <c r="T2014" i="2"/>
  <c r="R2014" i="2"/>
  <c r="T3236" i="2"/>
  <c r="R3236" i="2"/>
  <c r="T3409" i="2"/>
  <c r="R3409" i="2"/>
  <c r="T2186" i="2"/>
  <c r="R2186" i="2"/>
  <c r="T2167" i="2"/>
  <c r="R2167" i="2"/>
  <c r="R2516" i="2"/>
  <c r="T2516" i="2"/>
  <c r="R2551" i="2"/>
  <c r="T2551" i="2"/>
  <c r="T3687" i="2"/>
  <c r="R3687" i="2"/>
  <c r="R1987" i="2"/>
  <c r="T1987" i="2"/>
  <c r="T2518" i="2"/>
  <c r="R2518" i="2"/>
  <c r="R2707" i="2"/>
  <c r="T2707" i="2"/>
  <c r="R2446" i="2"/>
  <c r="T2446" i="2"/>
  <c r="T2506" i="2"/>
  <c r="R2506" i="2"/>
  <c r="R2768" i="2"/>
  <c r="T2768" i="2"/>
  <c r="T2655" i="2"/>
  <c r="R2655" i="2"/>
  <c r="R2562" i="2"/>
  <c r="T2562" i="2"/>
  <c r="T2258" i="2"/>
  <c r="R2258" i="2"/>
  <c r="R2744" i="2"/>
  <c r="T2744" i="2"/>
  <c r="T2696" i="2"/>
  <c r="R2696" i="2"/>
  <c r="R1952" i="2"/>
  <c r="T1952" i="2"/>
  <c r="T2124" i="2"/>
  <c r="R2124" i="2"/>
  <c r="R3691" i="2"/>
  <c r="T3691" i="2"/>
  <c r="T2612" i="2"/>
  <c r="R2612" i="2"/>
  <c r="T3257" i="2"/>
  <c r="R3257" i="2"/>
  <c r="T3464" i="2"/>
  <c r="R3464" i="2"/>
  <c r="R2197" i="2"/>
  <c r="T2197" i="2"/>
  <c r="T2602" i="2"/>
  <c r="R2602" i="2"/>
  <c r="R2470" i="2"/>
  <c r="T2470" i="2"/>
  <c r="R3679" i="2"/>
  <c r="T3679" i="2"/>
  <c r="T2155" i="2"/>
  <c r="R2155" i="2"/>
  <c r="T3370" i="2"/>
  <c r="R3370" i="2"/>
  <c r="R2201" i="2"/>
  <c r="T2201" i="2"/>
  <c r="T2538" i="2"/>
  <c r="R2538" i="2"/>
  <c r="R3444" i="2"/>
  <c r="T3444" i="2"/>
  <c r="R1931" i="2"/>
  <c r="T1931" i="2"/>
  <c r="T3492" i="2"/>
  <c r="R3492" i="2"/>
  <c r="R2531" i="2"/>
  <c r="T2531" i="2"/>
  <c r="T2459" i="2"/>
  <c r="R2459" i="2"/>
  <c r="R3463" i="2"/>
  <c r="T3463" i="2"/>
  <c r="T2236" i="2"/>
  <c r="R2236" i="2"/>
  <c r="T2743" i="2"/>
  <c r="R2743" i="2"/>
  <c r="R2118" i="2"/>
  <c r="T2118" i="2"/>
  <c r="T2659" i="2"/>
  <c r="R2659" i="2"/>
  <c r="T2733" i="2"/>
  <c r="R2733" i="2"/>
  <c r="R2299" i="2"/>
  <c r="T2299" i="2"/>
  <c r="T2541" i="2"/>
  <c r="R2541" i="2"/>
  <c r="T2508" i="2"/>
  <c r="R2508" i="2"/>
  <c r="R3487" i="2"/>
  <c r="T3487" i="2"/>
  <c r="R3745" i="2"/>
  <c r="T3745" i="2"/>
  <c r="R3454" i="2"/>
  <c r="T3454" i="2"/>
  <c r="R2515" i="2"/>
  <c r="T2515" i="2"/>
  <c r="T3406" i="2"/>
  <c r="R3406" i="2"/>
  <c r="T2697" i="2"/>
  <c r="R2697" i="2"/>
  <c r="T2520" i="2"/>
  <c r="R2520" i="2"/>
  <c r="T2271" i="2"/>
  <c r="R2271" i="2"/>
  <c r="R2238" i="2"/>
  <c r="T2238" i="2"/>
  <c r="R3380" i="2"/>
  <c r="T3380" i="2"/>
  <c r="R1884" i="2"/>
  <c r="T1884" i="2"/>
  <c r="R3721" i="2"/>
  <c r="T3721" i="2"/>
  <c r="R2172" i="2"/>
  <c r="T2172" i="2"/>
  <c r="R3694" i="2"/>
  <c r="T3694" i="2"/>
  <c r="T2512" i="2"/>
  <c r="R2512" i="2"/>
  <c r="T2548" i="2"/>
  <c r="R2548" i="2"/>
  <c r="R2223" i="2"/>
  <c r="T2223" i="2"/>
  <c r="T3235" i="2"/>
  <c r="R3235" i="2"/>
  <c r="T2661" i="2"/>
  <c r="R2661" i="2"/>
  <c r="R3705" i="2"/>
  <c r="T3705" i="2"/>
  <c r="R3410" i="2"/>
  <c r="T3410" i="2"/>
  <c r="R1893" i="2"/>
  <c r="T1893" i="2"/>
  <c r="R2012" i="2"/>
  <c r="T2012" i="2"/>
  <c r="R2444" i="2"/>
  <c r="T2444" i="2"/>
  <c r="R3489" i="2"/>
  <c r="T3489" i="2"/>
  <c r="T2595" i="2"/>
  <c r="R2595" i="2"/>
  <c r="T2608" i="2"/>
  <c r="R2608" i="2"/>
  <c r="R3429" i="2"/>
  <c r="T3429" i="2"/>
  <c r="R3769" i="2"/>
  <c r="T3769" i="2"/>
  <c r="R2165" i="2"/>
  <c r="T2165" i="2"/>
  <c r="R3738" i="2"/>
  <c r="T3738" i="2"/>
  <c r="R2194" i="2"/>
  <c r="T2194" i="2"/>
  <c r="R1843" i="2"/>
  <c r="T1843" i="2"/>
  <c r="T2624" i="2"/>
  <c r="R2624" i="2"/>
  <c r="R2000" i="2"/>
  <c r="T2000" i="2"/>
  <c r="T1995" i="2"/>
  <c r="R1995" i="2"/>
  <c r="R1865" i="2"/>
  <c r="T1865" i="2"/>
  <c r="T2620" i="2"/>
  <c r="R2620" i="2"/>
  <c r="T3747" i="2"/>
  <c r="R3747" i="2"/>
  <c r="R2736" i="2"/>
  <c r="T2736" i="2"/>
  <c r="T2637" i="2"/>
  <c r="R2637" i="2"/>
  <c r="R2640" i="2"/>
  <c r="T2640" i="2"/>
  <c r="R1994" i="2"/>
  <c r="T1994" i="2"/>
  <c r="T1874" i="2"/>
  <c r="R1874" i="2"/>
  <c r="T3764" i="2"/>
  <c r="R3764" i="2"/>
  <c r="T2610" i="2"/>
  <c r="R2610" i="2"/>
  <c r="T1992" i="2"/>
  <c r="R1992" i="2"/>
  <c r="T2232" i="2"/>
  <c r="R2232" i="2"/>
  <c r="R3263" i="2"/>
  <c r="T3263" i="2"/>
  <c r="T2732" i="2"/>
  <c r="R2732" i="2"/>
  <c r="R3244" i="2"/>
  <c r="T3244" i="2"/>
  <c r="T1809" i="2"/>
  <c r="R1809" i="2"/>
  <c r="R1963" i="2"/>
  <c r="T1963" i="2"/>
  <c r="T3402" i="2"/>
  <c r="R3402" i="2"/>
  <c r="R3419" i="2"/>
  <c r="T3419" i="2"/>
  <c r="T3697" i="2"/>
  <c r="R3697" i="2"/>
  <c r="R2771" i="2"/>
  <c r="T2771" i="2"/>
  <c r="R2500" i="2"/>
  <c r="T2500" i="2"/>
  <c r="T1888" i="2"/>
  <c r="R1888" i="2"/>
  <c r="R3375" i="2"/>
  <c r="T3375" i="2"/>
  <c r="R3459" i="2"/>
  <c r="T3459" i="2"/>
  <c r="R1928" i="2"/>
  <c r="T1928" i="2"/>
  <c r="R2463" i="2"/>
  <c r="T2463" i="2"/>
  <c r="R2761" i="2"/>
  <c r="T2761" i="2"/>
  <c r="R3780" i="2"/>
  <c r="T3780" i="2"/>
  <c r="T1980" i="2"/>
  <c r="R1980" i="2"/>
  <c r="R1989" i="2"/>
  <c r="T1989" i="2"/>
  <c r="R2239" i="2"/>
  <c r="T2239" i="2"/>
  <c r="R3690" i="2"/>
  <c r="T3690" i="2"/>
  <c r="R3434" i="2"/>
  <c r="T3434" i="2"/>
  <c r="T3233" i="2"/>
  <c r="R3233" i="2"/>
  <c r="R2483" i="2"/>
  <c r="T2483" i="2"/>
  <c r="R2569" i="2"/>
  <c r="T2569" i="2"/>
  <c r="R3541" i="2"/>
  <c r="T3541" i="2"/>
  <c r="R3423" i="2"/>
  <c r="T3423" i="2"/>
  <c r="T2209" i="2"/>
  <c r="R2209" i="2"/>
  <c r="R2254" i="2"/>
  <c r="T2254" i="2"/>
  <c r="R1850" i="2"/>
  <c r="T1850" i="2"/>
  <c r="T3499" i="2"/>
  <c r="R3499" i="2"/>
  <c r="T1937" i="2"/>
  <c r="R1937" i="2"/>
  <c r="T1810" i="2"/>
  <c r="R1810" i="2"/>
  <c r="R1838" i="2"/>
  <c r="T1838" i="2"/>
  <c r="R1923" i="2"/>
  <c r="T1923" i="2"/>
  <c r="R1930" i="2"/>
  <c r="T1930" i="2"/>
  <c r="R1876" i="2"/>
  <c r="T1876" i="2"/>
  <c r="R3724" i="2"/>
  <c r="T3724" i="2"/>
  <c r="R1996" i="2"/>
  <c r="T1996" i="2"/>
  <c r="R3219" i="2"/>
  <c r="T3219" i="2"/>
  <c r="R1984" i="2"/>
  <c r="T1984" i="2"/>
  <c r="T2592" i="2"/>
  <c r="R2592" i="2"/>
  <c r="R3393" i="2"/>
  <c r="T3393" i="2"/>
  <c r="R2022" i="2"/>
  <c r="T2022" i="2"/>
  <c r="T3417" i="2"/>
  <c r="R3417" i="2"/>
  <c r="R2503" i="2"/>
  <c r="T2503" i="2"/>
  <c r="T2734" i="2"/>
  <c r="R2734" i="2"/>
  <c r="R1901" i="2"/>
  <c r="T1901" i="2"/>
  <c r="T1839" i="2"/>
  <c r="R1839" i="2"/>
  <c r="T3234" i="2"/>
  <c r="R3234" i="2"/>
  <c r="R2731" i="2"/>
  <c r="T2731" i="2"/>
  <c r="T2703" i="2"/>
  <c r="R2703" i="2"/>
  <c r="T2576" i="2"/>
  <c r="R2576" i="2"/>
  <c r="R3443" i="2"/>
  <c r="T3443" i="2"/>
  <c r="R1854" i="2"/>
  <c r="T1854" i="2"/>
  <c r="T3547" i="2"/>
  <c r="R3547" i="2"/>
  <c r="R3545" i="2"/>
  <c r="T3545" i="2"/>
  <c r="T2751" i="2"/>
  <c r="R2751" i="2"/>
  <c r="T2461" i="2"/>
  <c r="R2461" i="2"/>
  <c r="R1827" i="2"/>
  <c r="T1827" i="2"/>
  <c r="R1988" i="2"/>
  <c r="T1988" i="2"/>
  <c r="T2177" i="2"/>
  <c r="R2177" i="2"/>
  <c r="T1861" i="2"/>
  <c r="R1861" i="2"/>
  <c r="T1936" i="2"/>
  <c r="R1936" i="2"/>
  <c r="T3457" i="2"/>
  <c r="R3457" i="2"/>
  <c r="R1920" i="2"/>
  <c r="T1920" i="2"/>
  <c r="R1945" i="2"/>
  <c r="T1945" i="2"/>
  <c r="U10" i="2"/>
  <c r="O16" i="37" s="1"/>
  <c r="S10" i="2"/>
  <c r="M16" i="37" s="1"/>
  <c r="R10" i="2"/>
  <c r="L16" i="37" s="1"/>
  <c r="T10" i="2"/>
  <c r="N16" i="37" s="1"/>
  <c r="Q10" i="2"/>
  <c r="B49" i="37"/>
  <c r="B53" i="17"/>
  <c r="E12" i="38"/>
  <c r="E15" i="38" s="1"/>
  <c r="K48" i="18" l="1"/>
  <c r="E18" i="18"/>
  <c r="K50" i="18" s="1"/>
  <c r="Q46" i="37"/>
  <c r="Q33" i="37"/>
  <c r="W33" i="37"/>
  <c r="Q86" i="37"/>
  <c r="Z29" i="37"/>
  <c r="X29" i="37"/>
  <c r="Q43" i="37"/>
  <c r="W43" i="37"/>
  <c r="Z46" i="37"/>
  <c r="T46" i="37"/>
  <c r="Q42" i="37"/>
  <c r="W42" i="37"/>
  <c r="Q24" i="37"/>
  <c r="W24" i="37"/>
  <c r="X19" i="37"/>
  <c r="R19" i="37"/>
  <c r="X16" i="37"/>
  <c r="R16" i="37"/>
  <c r="Q37" i="37"/>
  <c r="W37" i="37"/>
  <c r="Q41" i="37"/>
  <c r="W41" i="37"/>
  <c r="W27" i="37"/>
  <c r="S16" i="37"/>
  <c r="Y16" i="37"/>
  <c r="Q45" i="37"/>
  <c r="W45" i="37"/>
  <c r="W17" i="37"/>
  <c r="Q23" i="37"/>
  <c r="W23" i="37"/>
  <c r="Q35" i="37"/>
  <c r="W35" i="37"/>
  <c r="Q25" i="37"/>
  <c r="W25" i="37"/>
  <c r="Q44" i="37"/>
  <c r="W44" i="37"/>
  <c r="Q40" i="37"/>
  <c r="W40" i="37"/>
  <c r="Q28" i="37"/>
  <c r="W28" i="37"/>
  <c r="T16" i="37"/>
  <c r="Z16" i="37"/>
  <c r="Q38" i="37"/>
  <c r="W38" i="37"/>
  <c r="W26" i="37"/>
  <c r="R46" i="37"/>
  <c r="X46" i="37"/>
  <c r="AA16" i="37"/>
  <c r="U16" i="37"/>
  <c r="T19" i="37"/>
  <c r="Z19" i="37"/>
  <c r="Q39" i="37"/>
  <c r="W39" i="37"/>
  <c r="Q36" i="37"/>
  <c r="W36" i="37"/>
  <c r="N17" i="37"/>
  <c r="T17" i="37" s="1"/>
  <c r="L26" i="37"/>
  <c r="L37" i="37"/>
  <c r="L17" i="37"/>
  <c r="R17" i="37" s="1"/>
  <c r="N37" i="37"/>
  <c r="N26" i="37"/>
  <c r="L39" i="37"/>
  <c r="L43" i="37"/>
  <c r="L28" i="37"/>
  <c r="L23" i="37"/>
  <c r="N45" i="37"/>
  <c r="N39" i="37"/>
  <c r="N43" i="37"/>
  <c r="N28" i="37"/>
  <c r="N23" i="37"/>
  <c r="L45" i="37"/>
  <c r="I8" i="28"/>
  <c r="K16" i="37"/>
  <c r="N42" i="37"/>
  <c r="L40" i="37"/>
  <c r="L27" i="37"/>
  <c r="L24" i="37"/>
  <c r="L42" i="37"/>
  <c r="N40" i="37"/>
  <c r="N27" i="37"/>
  <c r="N24" i="37"/>
  <c r="N41" i="37"/>
  <c r="N25" i="37"/>
  <c r="L44" i="37"/>
  <c r="L38" i="37"/>
  <c r="L36" i="37"/>
  <c r="L35" i="37"/>
  <c r="L41" i="37"/>
  <c r="L25" i="37"/>
  <c r="N44" i="37"/>
  <c r="N38" i="37"/>
  <c r="N36" i="37"/>
  <c r="N35" i="37"/>
  <c r="E17" i="38"/>
  <c r="K49" i="38" s="1"/>
  <c r="K48" i="38"/>
  <c r="J49" i="37"/>
  <c r="E18" i="38"/>
  <c r="E17" i="18"/>
  <c r="Q16" i="37" l="1"/>
  <c r="W16" i="37"/>
  <c r="X35" i="37"/>
  <c r="R35" i="37"/>
  <c r="X26" i="37"/>
  <c r="R42" i="37"/>
  <c r="X42" i="37"/>
  <c r="Z23" i="37"/>
  <c r="T23" i="37"/>
  <c r="X43" i="37"/>
  <c r="R43" i="37"/>
  <c r="Z17" i="37"/>
  <c r="Z45" i="37"/>
  <c r="T45" i="37"/>
  <c r="Z40" i="37"/>
  <c r="T40" i="37"/>
  <c r="Z35" i="37"/>
  <c r="T35" i="37"/>
  <c r="R38" i="37"/>
  <c r="X38" i="37"/>
  <c r="R24" i="37"/>
  <c r="X24" i="37"/>
  <c r="Z28" i="37"/>
  <c r="T28" i="37"/>
  <c r="X39" i="37"/>
  <c r="R39" i="37"/>
  <c r="R37" i="37"/>
  <c r="X37" i="37"/>
  <c r="X45" i="37"/>
  <c r="R45" i="37"/>
  <c r="X36" i="37"/>
  <c r="R36" i="37"/>
  <c r="Z36" i="37"/>
  <c r="T36" i="37"/>
  <c r="R44" i="37"/>
  <c r="X44" i="37"/>
  <c r="X27" i="37"/>
  <c r="Z43" i="37"/>
  <c r="T43" i="37"/>
  <c r="Z26" i="37"/>
  <c r="R25" i="37"/>
  <c r="X25" i="37"/>
  <c r="X41" i="37"/>
  <c r="R41" i="37"/>
  <c r="R28" i="37"/>
  <c r="X28" i="37"/>
  <c r="Z38" i="37"/>
  <c r="T38" i="37"/>
  <c r="Z25" i="37"/>
  <c r="T25" i="37"/>
  <c r="R40" i="37"/>
  <c r="X40" i="37"/>
  <c r="Z39" i="37"/>
  <c r="T39" i="37"/>
  <c r="Z37" i="37"/>
  <c r="T37" i="37"/>
  <c r="Z24" i="37"/>
  <c r="T24" i="37"/>
  <c r="Z27" i="37"/>
  <c r="Z44" i="37"/>
  <c r="T44" i="37"/>
  <c r="Z41" i="37"/>
  <c r="T41" i="37"/>
  <c r="T42" i="37"/>
  <c r="Z42" i="37"/>
  <c r="X17" i="37"/>
  <c r="X23" i="37"/>
  <c r="R23" i="37"/>
  <c r="N49" i="37"/>
  <c r="K55" i="18" s="1"/>
  <c r="V49" i="37"/>
  <c r="E19" i="38"/>
  <c r="E21" i="38" s="1"/>
  <c r="K50" i="38"/>
  <c r="P49" i="37"/>
  <c r="O49" i="37"/>
  <c r="E19" i="18"/>
  <c r="E21" i="18" s="1"/>
  <c r="C29" i="17" s="1"/>
  <c r="C31" i="17" s="1"/>
  <c r="C34" i="17" s="1"/>
  <c r="C21" i="17" s="1"/>
  <c r="C24" i="17" s="1"/>
  <c r="K49" i="18"/>
  <c r="L49" i="37"/>
  <c r="K49" i="37"/>
  <c r="E22" i="38" l="1"/>
  <c r="E23" i="38" s="1"/>
  <c r="E25" i="38" s="1"/>
  <c r="R49" i="37"/>
  <c r="X49" i="37"/>
  <c r="Z49" i="37"/>
  <c r="M49" i="37"/>
  <c r="S49" i="37"/>
  <c r="Y49" i="37"/>
  <c r="Q49" i="37"/>
  <c r="AA49" i="37"/>
  <c r="W49" i="37"/>
  <c r="U49" i="37"/>
  <c r="T49" i="37"/>
  <c r="E22" i="18"/>
  <c r="K51" i="38" l="1"/>
  <c r="E26" i="38"/>
  <c r="E32" i="38" s="1"/>
  <c r="E43" i="38" s="1"/>
  <c r="K64" i="38" s="1"/>
  <c r="K52" i="38"/>
  <c r="E23" i="18"/>
  <c r="E25" i="18" s="1"/>
  <c r="K51" i="18"/>
  <c r="K66" i="38" l="1"/>
  <c r="E26" i="18"/>
  <c r="E32" i="18" s="1"/>
  <c r="E43" i="18" s="1"/>
  <c r="K52" i="18"/>
  <c r="E47" i="38"/>
  <c r="J66" i="37" l="1"/>
  <c r="J68" i="37"/>
  <c r="J57" i="37"/>
  <c r="J67" i="37"/>
  <c r="J56" i="37"/>
  <c r="J83" i="37"/>
  <c r="J70" i="37"/>
  <c r="I67" i="37"/>
  <c r="J58" i="37"/>
  <c r="I57" i="37"/>
  <c r="I66" i="37"/>
  <c r="I68" i="37"/>
  <c r="I56" i="37"/>
  <c r="I82" i="37"/>
  <c r="I65" i="37"/>
  <c r="I58" i="37"/>
  <c r="I52" i="37"/>
  <c r="I83" i="37"/>
  <c r="I71" i="37"/>
  <c r="I74" i="37"/>
  <c r="I55" i="37"/>
  <c r="I79" i="37"/>
  <c r="J55" i="37"/>
  <c r="I62" i="37"/>
  <c r="I77" i="37"/>
  <c r="J54" i="37"/>
  <c r="I75" i="37"/>
  <c r="I69" i="37"/>
  <c r="I53" i="37"/>
  <c r="I54" i="37"/>
  <c r="I73" i="37"/>
  <c r="I76" i="37"/>
  <c r="I63" i="37"/>
  <c r="I70" i="37"/>
  <c r="I59" i="37"/>
  <c r="I60" i="37"/>
  <c r="I64" i="37"/>
  <c r="I78" i="37"/>
  <c r="I72" i="37"/>
  <c r="I80" i="37"/>
  <c r="I81" i="37"/>
  <c r="I61" i="37"/>
  <c r="J82" i="37"/>
  <c r="J65" i="37"/>
  <c r="J69" i="37"/>
  <c r="J61" i="37"/>
  <c r="J73" i="37"/>
  <c r="J75" i="37"/>
  <c r="J81" i="37"/>
  <c r="J78" i="37"/>
  <c r="J74" i="37"/>
  <c r="J62" i="37"/>
  <c r="J77" i="37"/>
  <c r="J80" i="37"/>
  <c r="J59" i="37"/>
  <c r="J60" i="37"/>
  <c r="J72" i="37"/>
  <c r="J53" i="37"/>
  <c r="J63" i="37"/>
  <c r="J64" i="37"/>
  <c r="J79" i="37"/>
  <c r="J71" i="37"/>
  <c r="J76" i="37"/>
  <c r="J52" i="37"/>
  <c r="F35" i="38"/>
  <c r="F36" i="38"/>
  <c r="F37" i="38"/>
  <c r="F38" i="38"/>
  <c r="F39" i="38"/>
  <c r="F40" i="38"/>
  <c r="F41" i="38"/>
  <c r="E49" i="38"/>
  <c r="K68" i="38" s="1"/>
  <c r="F34" i="38"/>
  <c r="E53" i="38"/>
  <c r="F19" i="38"/>
  <c r="F45" i="38"/>
  <c r="F26" i="38"/>
  <c r="E51" i="38"/>
  <c r="F23" i="38"/>
  <c r="F32" i="38"/>
  <c r="F43" i="38"/>
  <c r="K64" i="18"/>
  <c r="K66" i="18" s="1"/>
  <c r="L57" i="37" l="1"/>
  <c r="K56" i="37"/>
  <c r="K69" i="37"/>
  <c r="K58" i="37"/>
  <c r="L58" i="37"/>
  <c r="K83" i="37"/>
  <c r="L66" i="37"/>
  <c r="L68" i="37"/>
  <c r="L83" i="37"/>
  <c r="L69" i="37"/>
  <c r="L67" i="37"/>
  <c r="K68" i="37"/>
  <c r="L56" i="37"/>
  <c r="K67" i="37"/>
  <c r="K66" i="37"/>
  <c r="K57" i="37"/>
  <c r="K54" i="37"/>
  <c r="L70" i="37"/>
  <c r="L55" i="37"/>
  <c r="L54" i="37"/>
  <c r="K70" i="37"/>
  <c r="L65" i="37"/>
  <c r="L82" i="37"/>
  <c r="L60" i="37"/>
  <c r="L74" i="37"/>
  <c r="L79" i="37"/>
  <c r="L59" i="37"/>
  <c r="L77" i="37"/>
  <c r="L80" i="37"/>
  <c r="L73" i="37"/>
  <c r="L72" i="37"/>
  <c r="L81" i="37"/>
  <c r="L61" i="37"/>
  <c r="L78" i="37"/>
  <c r="L75" i="37"/>
  <c r="L76" i="37"/>
  <c r="L53" i="37"/>
  <c r="L63" i="37"/>
  <c r="L71" i="37"/>
  <c r="L62" i="37"/>
  <c r="L64" i="37"/>
  <c r="K65" i="37"/>
  <c r="K82" i="37"/>
  <c r="K52" i="37"/>
  <c r="L52" i="37"/>
  <c r="K55" i="37"/>
  <c r="K78" i="37"/>
  <c r="K61" i="37"/>
  <c r="K75" i="37"/>
  <c r="K73" i="37"/>
  <c r="K53" i="37"/>
  <c r="K80" i="37"/>
  <c r="K63" i="37"/>
  <c r="K79" i="37"/>
  <c r="K77" i="37"/>
  <c r="K62" i="37"/>
  <c r="K72" i="37"/>
  <c r="K59" i="37"/>
  <c r="K60" i="37"/>
  <c r="K74" i="37"/>
  <c r="K71" i="37"/>
  <c r="K76" i="37"/>
  <c r="K64" i="37"/>
  <c r="K81" i="37"/>
  <c r="N67" i="37"/>
  <c r="M68" i="37"/>
  <c r="M58" i="37"/>
  <c r="N68" i="37"/>
  <c r="N56" i="37"/>
  <c r="N69" i="37"/>
  <c r="M66" i="37"/>
  <c r="M67" i="37"/>
  <c r="M69" i="37"/>
  <c r="N58" i="37"/>
  <c r="N66" i="37"/>
  <c r="M56" i="37"/>
  <c r="M54" i="37"/>
  <c r="M57" i="37"/>
  <c r="N57" i="37"/>
  <c r="M83" i="37"/>
  <c r="N83" i="37"/>
  <c r="N70" i="37"/>
  <c r="N55" i="37"/>
  <c r="M70" i="37"/>
  <c r="N54" i="37"/>
  <c r="N82" i="37"/>
  <c r="N65" i="37"/>
  <c r="N77" i="37"/>
  <c r="N61" i="37"/>
  <c r="N78" i="37"/>
  <c r="N59" i="37"/>
  <c r="N75" i="37"/>
  <c r="N60" i="37"/>
  <c r="N76" i="37"/>
  <c r="N72" i="37"/>
  <c r="N81" i="37"/>
  <c r="N62" i="37"/>
  <c r="N64" i="37"/>
  <c r="N80" i="37"/>
  <c r="N53" i="37"/>
  <c r="N71" i="37"/>
  <c r="N74" i="37"/>
  <c r="N79" i="37"/>
  <c r="N73" i="37"/>
  <c r="N63" i="37"/>
  <c r="M55" i="37"/>
  <c r="N52" i="37"/>
  <c r="M65" i="37"/>
  <c r="M52" i="37"/>
  <c r="M82" i="37"/>
  <c r="M72" i="37"/>
  <c r="M75" i="37"/>
  <c r="M81" i="37"/>
  <c r="M63" i="37"/>
  <c r="M79" i="37"/>
  <c r="M71" i="37"/>
  <c r="M53" i="37"/>
  <c r="M77" i="37"/>
  <c r="M59" i="37"/>
  <c r="M80" i="37"/>
  <c r="M73" i="37"/>
  <c r="M64" i="37"/>
  <c r="M78" i="37"/>
  <c r="M60" i="37"/>
  <c r="M74" i="37"/>
  <c r="M76" i="37"/>
  <c r="M61" i="37"/>
  <c r="M62" i="37"/>
  <c r="K72" i="38"/>
  <c r="K70" i="38"/>
  <c r="J86" i="37"/>
  <c r="I86" i="37"/>
  <c r="F47" i="38"/>
  <c r="E47" i="18"/>
  <c r="F42" i="18" s="1"/>
  <c r="B58" i="37" l="1"/>
  <c r="B65" i="37"/>
  <c r="B63" i="37"/>
  <c r="B62" i="37"/>
  <c r="O54" i="37"/>
  <c r="O67" i="37"/>
  <c r="O57" i="37"/>
  <c r="O58" i="37"/>
  <c r="O75" i="37"/>
  <c r="O78" i="37"/>
  <c r="O62" i="37"/>
  <c r="O73" i="37"/>
  <c r="O71" i="37"/>
  <c r="O63" i="37"/>
  <c r="O69" i="37"/>
  <c r="O74" i="37"/>
  <c r="O66" i="37"/>
  <c r="O60" i="37"/>
  <c r="O52" i="37"/>
  <c r="O56" i="37"/>
  <c r="O83" i="37"/>
  <c r="O77" i="37"/>
  <c r="O72" i="37"/>
  <c r="O65" i="37"/>
  <c r="O64" i="37"/>
  <c r="O55" i="37"/>
  <c r="O80" i="37"/>
  <c r="O53" i="37"/>
  <c r="O76" i="37"/>
  <c r="O70" i="37"/>
  <c r="O59" i="37"/>
  <c r="O82" i="37"/>
  <c r="O68" i="37"/>
  <c r="O81" i="37"/>
  <c r="O61" i="37"/>
  <c r="O79" i="37"/>
  <c r="C56" i="37"/>
  <c r="C58" i="37"/>
  <c r="C83" i="37"/>
  <c r="C67" i="37"/>
  <c r="C57" i="37"/>
  <c r="C70" i="37"/>
  <c r="C68" i="37"/>
  <c r="C66" i="37"/>
  <c r="B69" i="37"/>
  <c r="B67" i="37"/>
  <c r="B83" i="37"/>
  <c r="B66" i="37"/>
  <c r="B52" i="37"/>
  <c r="B56" i="37"/>
  <c r="B68" i="37"/>
  <c r="B57" i="37"/>
  <c r="B71" i="37"/>
  <c r="B81" i="37"/>
  <c r="B74" i="37"/>
  <c r="B55" i="37"/>
  <c r="C54" i="37"/>
  <c r="B77" i="37"/>
  <c r="B61" i="37"/>
  <c r="B75" i="37"/>
  <c r="B54" i="37"/>
  <c r="B73" i="37"/>
  <c r="B76" i="37"/>
  <c r="B82" i="37"/>
  <c r="C55" i="37"/>
  <c r="B70" i="37"/>
  <c r="B79" i="37"/>
  <c r="B64" i="37"/>
  <c r="B78" i="37"/>
  <c r="B53" i="37"/>
  <c r="B60" i="37"/>
  <c r="B59" i="37"/>
  <c r="B72" i="37"/>
  <c r="B80" i="37"/>
  <c r="C65" i="37"/>
  <c r="C82" i="37"/>
  <c r="C72" i="37"/>
  <c r="C75" i="37"/>
  <c r="C69" i="37"/>
  <c r="C77" i="37"/>
  <c r="C62" i="37"/>
  <c r="C60" i="37"/>
  <c r="C64" i="37"/>
  <c r="C76" i="37"/>
  <c r="C74" i="37"/>
  <c r="C71" i="37"/>
  <c r="C59" i="37"/>
  <c r="C80" i="37"/>
  <c r="C63" i="37"/>
  <c r="C53" i="37"/>
  <c r="C73" i="37"/>
  <c r="C78" i="37"/>
  <c r="C61" i="37"/>
  <c r="C79" i="37"/>
  <c r="C81" i="37"/>
  <c r="C52" i="37"/>
  <c r="M86" i="37"/>
  <c r="K86" i="37"/>
  <c r="N86" i="37"/>
  <c r="L86" i="37"/>
  <c r="E49" i="18"/>
  <c r="F35" i="18"/>
  <c r="F36" i="18"/>
  <c r="F37" i="18"/>
  <c r="F38" i="18"/>
  <c r="F39" i="18"/>
  <c r="F40" i="18"/>
  <c r="F41" i="18"/>
  <c r="F34" i="18"/>
  <c r="E51" i="18"/>
  <c r="D58" i="37" s="1"/>
  <c r="F45" i="18"/>
  <c r="F19" i="18"/>
  <c r="F23" i="18"/>
  <c r="F26" i="18"/>
  <c r="E53" i="18"/>
  <c r="F32" i="18"/>
  <c r="F43" i="18"/>
  <c r="H46" i="31" l="1"/>
  <c r="P78" i="37" s="1"/>
  <c r="H44" i="31"/>
  <c r="H41" i="31"/>
  <c r="P73" i="37" s="1"/>
  <c r="H42" i="31"/>
  <c r="P74" i="37" s="1"/>
  <c r="H36" i="31"/>
  <c r="P61" i="37" s="1"/>
  <c r="H38" i="31"/>
  <c r="P63" i="37" s="1"/>
  <c r="H45" i="31"/>
  <c r="P77" i="37" s="1"/>
  <c r="H49" i="31"/>
  <c r="H40" i="31"/>
  <c r="P72" i="37" s="1"/>
  <c r="H39" i="31"/>
  <c r="P71" i="37" s="1"/>
  <c r="H48" i="31"/>
  <c r="P80" i="37" s="1"/>
  <c r="H37" i="31"/>
  <c r="P62" i="37" s="1"/>
  <c r="H47" i="31"/>
  <c r="P79" i="37" s="1"/>
  <c r="H35" i="31"/>
  <c r="P60" i="37" s="1"/>
  <c r="H43" i="31"/>
  <c r="P75" i="37" s="1"/>
  <c r="H34" i="31"/>
  <c r="P59" i="37" s="1"/>
  <c r="P57" i="37"/>
  <c r="D83" i="37"/>
  <c r="D69" i="37"/>
  <c r="E68" i="37"/>
  <c r="E83" i="37"/>
  <c r="D67" i="37"/>
  <c r="E67" i="37"/>
  <c r="E69" i="37"/>
  <c r="D66" i="37"/>
  <c r="D57" i="37"/>
  <c r="E56" i="37"/>
  <c r="E58" i="37"/>
  <c r="D68" i="37"/>
  <c r="E57" i="37"/>
  <c r="D56" i="37"/>
  <c r="E66" i="37"/>
  <c r="E70" i="37"/>
  <c r="E55" i="37"/>
  <c r="E54" i="37"/>
  <c r="D70" i="37"/>
  <c r="D54" i="37"/>
  <c r="E65" i="37"/>
  <c r="E82" i="37"/>
  <c r="E75" i="37"/>
  <c r="E60" i="37"/>
  <c r="E53" i="37"/>
  <c r="E77" i="37"/>
  <c r="E74" i="37"/>
  <c r="E61" i="37"/>
  <c r="E72" i="37"/>
  <c r="E71" i="37"/>
  <c r="E63" i="37"/>
  <c r="E64" i="37"/>
  <c r="E76" i="37"/>
  <c r="E62" i="37"/>
  <c r="E78" i="37"/>
  <c r="E59" i="37"/>
  <c r="E80" i="37"/>
  <c r="E81" i="37"/>
  <c r="E79" i="37"/>
  <c r="E73" i="37"/>
  <c r="D65" i="37"/>
  <c r="D52" i="37"/>
  <c r="D82" i="37"/>
  <c r="E52" i="37"/>
  <c r="D55" i="37"/>
  <c r="D60" i="37"/>
  <c r="D61" i="37"/>
  <c r="D72" i="37"/>
  <c r="D80" i="37"/>
  <c r="D79" i="37"/>
  <c r="D53" i="37"/>
  <c r="D78" i="37"/>
  <c r="D77" i="37"/>
  <c r="D73" i="37"/>
  <c r="D71" i="37"/>
  <c r="D59" i="37"/>
  <c r="D74" i="37"/>
  <c r="D76" i="37"/>
  <c r="D64" i="37"/>
  <c r="D63" i="37"/>
  <c r="D62" i="37"/>
  <c r="D81" i="37"/>
  <c r="D75" i="37"/>
  <c r="G56" i="37"/>
  <c r="G66" i="37"/>
  <c r="G68" i="37"/>
  <c r="G58" i="37"/>
  <c r="F57" i="37"/>
  <c r="G83" i="37"/>
  <c r="F66" i="37"/>
  <c r="F67" i="37"/>
  <c r="G69" i="37"/>
  <c r="F56" i="37"/>
  <c r="G67" i="37"/>
  <c r="F83" i="37"/>
  <c r="F69" i="37"/>
  <c r="F54" i="37"/>
  <c r="F58" i="37"/>
  <c r="G57" i="37"/>
  <c r="F68" i="37"/>
  <c r="G54" i="37"/>
  <c r="G70" i="37"/>
  <c r="F70" i="37"/>
  <c r="G55" i="37"/>
  <c r="G65" i="37"/>
  <c r="G82" i="37"/>
  <c r="G73" i="37"/>
  <c r="G78" i="37"/>
  <c r="G63" i="37"/>
  <c r="G76" i="37"/>
  <c r="G71" i="37"/>
  <c r="G72" i="37"/>
  <c r="G74" i="37"/>
  <c r="G59" i="37"/>
  <c r="G64" i="37"/>
  <c r="G75" i="37"/>
  <c r="G60" i="37"/>
  <c r="G53" i="37"/>
  <c r="G80" i="37"/>
  <c r="G81" i="37"/>
  <c r="G77" i="37"/>
  <c r="G62" i="37"/>
  <c r="G61" i="37"/>
  <c r="G79" i="37"/>
  <c r="F65" i="37"/>
  <c r="F55" i="37"/>
  <c r="F82" i="37"/>
  <c r="F52" i="37"/>
  <c r="G52" i="37"/>
  <c r="F75" i="37"/>
  <c r="F81" i="37"/>
  <c r="F61" i="37"/>
  <c r="F80" i="37"/>
  <c r="F71" i="37"/>
  <c r="F76" i="37"/>
  <c r="F79" i="37"/>
  <c r="F59" i="37"/>
  <c r="F63" i="37"/>
  <c r="F73" i="37"/>
  <c r="F77" i="37"/>
  <c r="F53" i="37"/>
  <c r="F78" i="37"/>
  <c r="F74" i="37"/>
  <c r="F62" i="37"/>
  <c r="F60" i="37"/>
  <c r="F72" i="37"/>
  <c r="F64" i="37"/>
  <c r="H29" i="31"/>
  <c r="P55" i="37" s="1"/>
  <c r="H32" i="31"/>
  <c r="H31" i="31"/>
  <c r="P52" i="37"/>
  <c r="H22" i="31"/>
  <c r="H20" i="31"/>
  <c r="H19" i="31"/>
  <c r="O86" i="37"/>
  <c r="C86" i="37"/>
  <c r="K72" i="18"/>
  <c r="K70" i="18"/>
  <c r="K68" i="18"/>
  <c r="B86" i="37"/>
  <c r="F47" i="18"/>
  <c r="P81" i="37" l="1"/>
  <c r="H62" i="31"/>
  <c r="P66" i="37"/>
  <c r="P82" i="37"/>
  <c r="H62" i="37"/>
  <c r="R62" i="37" s="1"/>
  <c r="H57" i="37"/>
  <c r="R57" i="37" s="1"/>
  <c r="H74" i="37"/>
  <c r="R74" i="37" s="1"/>
  <c r="H69" i="37"/>
  <c r="R69" i="37" s="1"/>
  <c r="H52" i="37"/>
  <c r="R52" i="37" s="1"/>
  <c r="H80" i="37"/>
  <c r="R80" i="37" s="1"/>
  <c r="H65" i="37"/>
  <c r="R65" i="37" s="1"/>
  <c r="H76" i="37"/>
  <c r="H67" i="37"/>
  <c r="R67" i="37" s="1"/>
  <c r="H75" i="37"/>
  <c r="R75" i="37" s="1"/>
  <c r="H71" i="37"/>
  <c r="R71" i="37" s="1"/>
  <c r="H53" i="37"/>
  <c r="R53" i="37" s="1"/>
  <c r="H61" i="37"/>
  <c r="R61" i="37" s="1"/>
  <c r="H66" i="37"/>
  <c r="H68" i="37"/>
  <c r="R68" i="37" s="1"/>
  <c r="H78" i="37"/>
  <c r="R78" i="37" s="1"/>
  <c r="H72" i="37"/>
  <c r="R72" i="37" s="1"/>
  <c r="H64" i="37"/>
  <c r="R64" i="37" s="1"/>
  <c r="H59" i="37"/>
  <c r="R59" i="37" s="1"/>
  <c r="H82" i="37"/>
  <c r="H54" i="37"/>
  <c r="R54" i="37" s="1"/>
  <c r="H58" i="37"/>
  <c r="R58" i="37" s="1"/>
  <c r="H73" i="37"/>
  <c r="R73" i="37" s="1"/>
  <c r="H77" i="37"/>
  <c r="R77" i="37" s="1"/>
  <c r="H81" i="37"/>
  <c r="H63" i="37"/>
  <c r="R63" i="37" s="1"/>
  <c r="S63" i="37" s="1"/>
  <c r="H55" i="37"/>
  <c r="R55" i="37" s="1"/>
  <c r="H83" i="37"/>
  <c r="R83" i="37" s="1"/>
  <c r="H60" i="37"/>
  <c r="R60" i="37" s="1"/>
  <c r="H56" i="37"/>
  <c r="R56" i="37" s="1"/>
  <c r="H79" i="37"/>
  <c r="R79" i="37" s="1"/>
  <c r="H70" i="37"/>
  <c r="R70" i="37" s="1"/>
  <c r="P76" i="37"/>
  <c r="E86" i="37"/>
  <c r="G86" i="37"/>
  <c r="D86" i="37"/>
  <c r="F86" i="37"/>
  <c r="R81" i="37" l="1"/>
  <c r="S81" i="37" s="1"/>
  <c r="S56" i="37"/>
  <c r="S55" i="37"/>
  <c r="S73" i="37"/>
  <c r="S61" i="37"/>
  <c r="S79" i="37"/>
  <c r="S60" i="37"/>
  <c r="S58" i="37"/>
  <c r="S59" i="37"/>
  <c r="S72" i="37"/>
  <c r="S68" i="37"/>
  <c r="S71" i="37"/>
  <c r="S75" i="37"/>
  <c r="S67" i="37"/>
  <c r="S65" i="37"/>
  <c r="S80" i="37"/>
  <c r="S52" i="37"/>
  <c r="S69" i="37"/>
  <c r="S74" i="37"/>
  <c r="S57" i="37"/>
  <c r="S62" i="37"/>
  <c r="S70" i="37"/>
  <c r="S77" i="37"/>
  <c r="S83" i="37"/>
  <c r="S54" i="37"/>
  <c r="S64" i="37"/>
  <c r="S78" i="37"/>
  <c r="S53" i="37"/>
  <c r="R82" i="37"/>
  <c r="R66" i="37"/>
  <c r="R76" i="37"/>
  <c r="P86" i="37"/>
  <c r="H86" i="37"/>
  <c r="R86" i="37" l="1"/>
  <c r="S76" i="37"/>
  <c r="S66" i="37"/>
  <c r="S82" i="37"/>
  <c r="P1" i="37" l="1"/>
  <c r="A20" i="44" s="1"/>
  <c r="S86" i="37"/>
  <c r="P2" i="37" l="1"/>
  <c r="P3" i="37" s="1"/>
</calcChain>
</file>

<file path=xl/sharedStrings.xml><?xml version="1.0" encoding="utf-8"?>
<sst xmlns="http://schemas.openxmlformats.org/spreadsheetml/2006/main" count="21314" uniqueCount="3158">
  <si>
    <t>INSTRUCTIES VOOR HET INVULLEN VAN HET PRIJZENBLAD</t>
  </si>
  <si>
    <t>Algemeen</t>
  </si>
  <si>
    <t xml:space="preserve">- Inschrijver dient de tarieven in te vullen in de Aanbiedingsbegroting zoals dat door ProRail is opgesteld en dit in te dienen in TenderNed.
- Alle kosten, prijzen en tarieven zijn opgegeven in Euro’s en exclusief BTW.
- De prijzen en tarieven zijn all-in en op het prijspeil 1 april 2024.
- Inschrijver dient bij inschrijving de Aanbiedingsbegroting in te dienen. 
- De Aanbiedingsbegroting dient rechtsgeldig ondertekend te zijn en wordt zowel als pdf-document als in Excel-format ingediend. Bij eventuele verschillen tussen deze documenten gaan wij uit van de prijzen zoals ingediend in het pdf-document.
- Alle prijzen en tarieven zijn gebaseerd op de uitvraag Hygiëne diensten, zie specifiek (maar niet uitsluitend) het Programma van Eisen. Inschrijver dient enkel de lichtblauwe cellen in te vullen.
- Inschrijver brengt geen wijzigingen aan in de Aanbiedingsbegroting (uitgezonderd natuurlijk het vak voor ondertekening en de in te vullen prijzen en tarieven).
- De prijzen en tarieven die in de Aanbiedingsbegroting worden ingevuld zijn redelijk en marktconform (reëel). Niet reële tarieven en prijzen kunnen leiden tot een ongeldige inschrijving.
- Het indienen van negatieve prijzen of tarieven is niet toegestaan.
- Inschrijver dient de Aanbiedingsbegroting te voorzien van een toelichting op de ingediende prijs.
- Alleen de kosten die in de Aanbiedingsbegroting zijn opgenomen komen in aanmerking voor vergoeding. Alle overige kosten (administratieve kosten, reiskosten, huisvesting, ICT-middelen, etc.) dienen in het uurtarief verwerkt te worden. 
- Aan de aangegeven aantallen in dit document kunnen geen rechten worden ontleend.
</t>
  </si>
  <si>
    <t>1-Ondertekening</t>
  </si>
  <si>
    <t>Inschrijver dient dit tabblad in te vullen en rechtsgeldig te ondertekenen.</t>
  </si>
  <si>
    <t>2-Kosten per locatie</t>
  </si>
  <si>
    <t>- De kosten per locatie worden voor het grootste gedeelte automatisch gegenereerd op basis van de andere tabbladen in deze Aanbiedingsbegroting.
- De minimale taakgrootte als uur per dag wordt door de Inschrijver ingevuld.
- Het percentage toezicht per productie uur wordt door de Inschrijver ingevuld.
- De bandbreedte (maximale boven- en ondergrens) waarbinnen moet worden ingeschreven is aangegeven. Indien het Inschrijvingsbedrag buiten deze bandbreedte valt zal de cel P1 rood kleuren. De inschrijver zal dan uitgesloten worden van verdere deelname aan de aanbesteding.
- De maximale suppletiekosten voor de overname personeel wordt door Inschrijver ingevuld. Dit is het maximumbedrag dat na gunning door Inschrijver in rekening wordt gebracht. Een onderbouwing van de totstandkoming van de opgegeven suppletiekosten is als aparte bijlage aan de inschrijving toegevoegd.
- Bij de éénmalige opstartkosten kan Inschrijver de eventuele kosten opnemen die gepaard gaan met de implementatie bij aanvang. 
- De locatiefactor per locatie wordt door Inschrijver ingevuld indien dit van toepassing is.n Deze staat standaard op 1 ingevuld.</t>
  </si>
  <si>
    <t>3-Productienormen</t>
  </si>
  <si>
    <t xml:space="preserve">- Inschrijver vult zijn prestatienorm per ruimtecategorie in aantal per m2 per uur in.
- Er is een correctiefactor op de prestatienorm opgenomen voor de naloop- of weekendwerkzaamheden welke door de Inschrijver moet worden ingevuld.
</t>
  </si>
  <si>
    <t>4-Basis ruimtestaat</t>
  </si>
  <si>
    <t>- De basis ruimtestaat is door ProRail gevuld. De ruimtes zijn gebaseerd op de assetlijst en komt overeen met de ruimtes zoals deze ook in het FMIS (Facilitair Management Informatie Systeem) staan vermeld. Deze gegeven worden automatisch aangevuld door de gegevens uit andere tabbladen.</t>
  </si>
  <si>
    <t>5 - Premies en opslagen</t>
  </si>
  <si>
    <t>- Inschrijver vult hier in de invulvelden de premies en opslagen die voor hem gelden.
- inschrijver vult het aantal dagen in voor nationale feestdagen, kort verzuim en bijz. cao, vakantiedagen, ziektedagen en indien van toepassing vorstverlet.
- Het aantal werkbare per jaar is een gemiddelde over 5 jaar. Er vindt geen periodieke verrekening plaats in verband met schrikkeljaren.</t>
  </si>
  <si>
    <t>6-Opbouw uurtarief productie</t>
  </si>
  <si>
    <r>
      <t xml:space="preserve">- Inschrijver geeft een opbouw van het gemiddelde uurloon voor reguliere werkzaamheden.
- Dit uurtarief is gebaseerd op de gemiddelde bedrijfssituatie van de dienstverlener.
- Het opgegeven gemiddelde uurtarief is de basis voor toekomstige prijsverhogingen.
- Gedurende de contractperiode worden de opgegeven percentages per loongroep, waarop het opgegeven gemiddelde uurtarief is gebaseerd, </t>
    </r>
    <r>
      <rPr>
        <u/>
        <sz val="10"/>
        <rFont val="Century Gothic"/>
        <family val="2"/>
      </rPr>
      <t>niet</t>
    </r>
    <r>
      <rPr>
        <sz val="10"/>
        <rFont val="Century Gothic"/>
        <family val="2"/>
      </rPr>
      <t xml:space="preserve"> aangepast.
- Inschrijver vult de projectgebonden onderdelen van het uurtarief productie in.
- Inschrijver vult de directe en indirecte kosten in, inclusief de risico en winst. 
- Inschrijver vult bij machinekosten de kosten voor de machines onder de € 500 in.
- Het uurtarief productie wordt op basis van de invulvelden automatisch gegenereerd.
- </t>
    </r>
    <r>
      <rPr>
        <sz val="10"/>
        <color rgb="FF7030A0"/>
        <rFont val="Century Gothic"/>
        <family val="2"/>
      </rPr>
      <t>De invulvelden basisuurlonen zijn door de inschrijver in te vullen. Inschrijver dient hier het eigen uurtarief in te vullen dat geldt per 1 juli 2024. U dient hirbij uit te gaan van een gemiddelde verhoging over de periode van 1 december 2023 tot en met 31 december 2024. Daarmee zullen de uurtarieven in deze matrix afwijken van de toekomstige cao-matrix. De opgegeven tarieven in deze Aanbiedingsbegroting zijn de tarieven op basis waarvan de toekomstige indexaties zullen worden doorgevoerd.</t>
    </r>
  </si>
  <si>
    <t>7-Opbouw uurtarief toezicht</t>
  </si>
  <si>
    <r>
      <t xml:space="preserve">- Inschrijver geeft een opbouw van het gemiddelde uurloon voor reguliere werkzaamheden.
- Dit uurtarief is gebaseerd op de gemiddelde bedrijfssituatie van de dienstverlener.
- Het opgegeven gemiddelde uurtarief is de basis voor toekomstige prijsverhogingen.
- Gedurende de contractperiode worden de opgegeven percentages per loongroep, waarop het opgegeven gemiddelde uurtarief is gebaseerd, </t>
    </r>
    <r>
      <rPr>
        <u/>
        <sz val="10"/>
        <rFont val="Century Gothic"/>
        <family val="2"/>
      </rPr>
      <t>niet</t>
    </r>
    <r>
      <rPr>
        <sz val="10"/>
        <rFont val="Century Gothic"/>
        <family val="2"/>
      </rPr>
      <t xml:space="preserve"> aangepast.
- Inschrijver vult de projectgebonden onderdelen van het uurtarief toezicht in.
- Inschrijver vult de directe en indirecte kosten in, inclusief de risico en winst. 
- Inschrijver vult bij machinekosten de kosten voor de machines onder de € 500 in.
- Het uurtarief toezicht wordt op basis van de invulvelden automatisch gegenereerd.
- </t>
    </r>
    <r>
      <rPr>
        <sz val="10"/>
        <color rgb="FF7030A0"/>
        <rFont val="Century Gothic"/>
        <family val="2"/>
      </rPr>
      <t>De invulvelden basisuurlonen zijn door de inschrijver in te vullen. Inschrijver dient hier het eigen uurtarief in te vullen dat geldt per 1 juli 2024. U dient hirbij uit te gaan van een gemiddelde verhoging over de periode van 1 december 2023 tot en met 31 december 2024. Daarmee zullen de uurtarieven in deze matrix afwijken van de toekomstige cao-matrix. De opgegeven tarieven in deze Aanbiedingsbegroting zijn de tarieven op basis waarvan de toekomstige indexaties zullen worden doorgevoerd.</t>
    </r>
  </si>
  <si>
    <t>8-Additionele kosten</t>
  </si>
  <si>
    <t>- Inschrijver vult de lichtblauwe vlakken in.
- De additionele kosten zijn die kosten die niet opgenomen kunnen worden in de reguliere schoonmaakwerkzaamheden.
- De additionele kosten zijn per locatie weergegeven waar deze plaatsvinden.
- De kosten sanitaire voorzieningen, machinekosten en ongedierte worden automatisch gegenereerd uit de tabbladen 12-Sanitaire voorzieningen, 13-Machinekosten en 14-Ongedierte.</t>
  </si>
  <si>
    <t>9-Afroepprijs</t>
  </si>
  <si>
    <t>- De inschrijver vult hierbij de prijzen in die voor deze werkzaamheden worden verrekend.
- Indien de werkzaamheden gedurende de raamovereenkomst worden afgenomen dan geldt de prijs en/of tarief zoals hier weergegeven.
- Voor sommige werkzaamheden wordt ook de methode en het eindresultaat beschreven.</t>
  </si>
  <si>
    <t>10-Glasbewassing</t>
  </si>
  <si>
    <t xml:space="preserve">- De Inschrijver geeft voor de verschillende glassoorten zijn M2 prijs op. 
- Door het invullen van deze M2 prijs worden de kosten per beurt en de totaalkosten per jaar automatisch berekend.
- Voor de bereikbaarheidsvoorzieningen worden de kosten per beurt aangegeven. Vermenigvuldigd met de frequentie geeft dit de totaalkosten per jaar per locatie ten aanzien van de bereikbaarheidsvoorzieningen weer.
</t>
  </si>
  <si>
    <t>12-Sanitaire voorzieningen</t>
  </si>
  <si>
    <t>- De prijzen en tarieven zijn gebaseerd op all-in.
- All-in betekent ondermeer dat dit inclusief (maar niet gelimiteerd tot) loonkosten, materiaalkosten, reis- en verblijfkosten, sociale lasten, voorrijkosten, parkeerkosten, reserveringskosten, (de)montagekosten, afleverkosten, transportkosten, verpakkingen, milieubelastingen, andministratie, andere belastingen dan btw, verzekeringspremies, etc.
- De Inschrijver voert het kortingspercentage in de tabel Staffel bij afname gebruikers. Deze staffel wordt gehanteerd bij de percentages waarmee het aantal gebruikers verminderd. Dit kortingspercentage wordt niet beoordeeld.
- Aan de opgegeven aantallen kunnen geen rechten worden ontleend.</t>
  </si>
  <si>
    <t>13-Machinekosten</t>
  </si>
  <si>
    <t>- De Inschrijver voert hier de machinekosten, voor machines boven de € 500,- in. (De machinekosten onder de € 500,- zijn verdisconteerd in het uurtarief.
- De machines worden gespecificeerd per locatie en per soort machine. Het aantal van dezelfde machine voor de specifieke locatie kan in kolom P worden aangegeven.
- Het eventuele kortingspercentage, de afschrijvingstermijn en de restwaarde wordt door de inschrijver aangegeven.
- Voor de onderhoudskosten per jaar, renteverlies per jaar en verzekeringskosten per jaar vult de Inschrijver een percentage in.</t>
  </si>
  <si>
    <t>14-Ongedierte</t>
  </si>
  <si>
    <t>- Ten behoeve van de ongediertebestrijding voert de Inschrijver de kosten van een all-in abonnement in per locatie, de kosten voor correctie onderhoud en de éénmalige installatiekosten in. 
- All-in betekent onder meer (maar niet gelimiteerd tot) loonkosten, materiaalkosten, reis- en verblijfkosten, sociale lasten, voorrijkosten, parkeerkosten, reserveringskosten, (de)montagekosten, afleverkosten, transportkosten, verpakkingen, milieubelastingen, andministratie, andere belastingen dan btw, verzekeringspremies, etc.</t>
  </si>
  <si>
    <t>Invoervelden</t>
  </si>
  <si>
    <t>RECHTSGELDIGE ONDERTEKENING*</t>
  </si>
  <si>
    <t>Organisatienaam</t>
  </si>
  <si>
    <t>Naam tekeningsbevoegde functionaris</t>
  </si>
  <si>
    <t>Functie tekeningsbevoegde functionaris</t>
  </si>
  <si>
    <t>Inschrijfprijs</t>
  </si>
  <si>
    <t>exclusief btw, per jaar</t>
  </si>
  <si>
    <t>Handtekening</t>
  </si>
  <si>
    <t>* Door het indienen van de Aanbiedingsbegroting verklaart Inschrijver dat deze zich volledig conformeert aan de aanbestedingsleidraad inclusief bijlagen. Tevens accepteert Inschrijver eventuele wijzigingen/ aanvullingen zoals opgenomen in de nota('s) van inlichtingen en gat ermee akkoord dat de hierin opgenomen wijzigingen/ aanvullingen prevaleren boven hetgeen bepaald in eerder genoemde aanbestedingsleidraad inclusief bijlagen. Door het indienen van de Aanbiedingsbegroting verklaart Inschrijver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de Aanbiedingsbegroting dat de door hem geoffreerde prijzen en tarieven zonder voorbehoud zijn.</t>
  </si>
  <si>
    <t>Minimale taakgrootte</t>
  </si>
  <si>
    <t>EINDTOTAAL KOSTEN PER JAAR  EXCLUSIEF BTW         INSCHRIJVINGSBEDRAG</t>
  </si>
  <si>
    <t>uur per dag</t>
  </si>
  <si>
    <t>B.T.W.</t>
  </si>
  <si>
    <t>Naam opdrachtgever</t>
  </si>
  <si>
    <t>ProRail</t>
  </si>
  <si>
    <t>Totale kosten per jaar inclusief B.T.W.</t>
  </si>
  <si>
    <t>Calculatie onderdeel</t>
  </si>
  <si>
    <t>Toezicht percentage</t>
  </si>
  <si>
    <t>Gebouw/plaats</t>
  </si>
  <si>
    <t>Divers</t>
  </si>
  <si>
    <t>per prod. Uur</t>
  </si>
  <si>
    <t>MAXIMALE BOVENGRENS PLAFONDBEDRAG INSCHRIJVINGSBEDRAG</t>
  </si>
  <si>
    <t>Referentie nummer</t>
  </si>
  <si>
    <t>TN 405633</t>
  </si>
  <si>
    <t>MAXIMALE ONDERGRENS INSCHRIJVINGSBEDRAG</t>
  </si>
  <si>
    <t>Naam dienstverlener</t>
  </si>
  <si>
    <t>Prijspeil</t>
  </si>
  <si>
    <t>SUPPLETIEKOSTEN OVERNAME PERSONEEL*</t>
  </si>
  <si>
    <t>EENMALIGE OPSTARTKOSTEN</t>
  </si>
  <si>
    <t>Versie</t>
  </si>
  <si>
    <t>Definitief</t>
  </si>
  <si>
    <t>PRODUCTIE UREN PER JAAR</t>
  </si>
  <si>
    <t>UREN OPSLAG MINIMALE TAAKGROOTTE PER JAAR</t>
  </si>
  <si>
    <t>TOEZICHTUREN PER JAAR</t>
  </si>
  <si>
    <t>Locatie</t>
  </si>
  <si>
    <t>Totaal m2</t>
  </si>
  <si>
    <t>Locatie factor</t>
  </si>
  <si>
    <t>Hoogste frequentie ma t/m vr</t>
  </si>
  <si>
    <t>Hoogste frequentie ma t/m vr naloop</t>
  </si>
  <si>
    <t>Hoogste frequentie za - zo</t>
  </si>
  <si>
    <t>Hoogste frequentie za - zo naloop</t>
  </si>
  <si>
    <t>Hoogste frequentie feestdag</t>
  </si>
  <si>
    <t>Hoogste frequentie feestdag naloop</t>
  </si>
  <si>
    <t>ma t/m vr</t>
  </si>
  <si>
    <t>ma t/m vr naloop</t>
  </si>
  <si>
    <t>za - zo</t>
  </si>
  <si>
    <t>za - zo naloop</t>
  </si>
  <si>
    <t>feestdag</t>
  </si>
  <si>
    <t>feestdag naloop</t>
  </si>
  <si>
    <t>Uren minimale taakgrootte ma t/m vrij</t>
  </si>
  <si>
    <t>Uren minimale taakgrootte ma t/m vrij naloop</t>
  </si>
  <si>
    <t>Uren minimale taakgrootte za - zo</t>
  </si>
  <si>
    <t>Uren minimale taakgrootte za - zo naloop</t>
  </si>
  <si>
    <t>Uren minimale taakgrootte feestdag</t>
  </si>
  <si>
    <t>Uren minimale taakgrootte feestdag naloop</t>
  </si>
  <si>
    <t>Toezicht uren per jaar ma t/m vr</t>
  </si>
  <si>
    <t>Toezicht uren per jaar ma t/m vr naloop</t>
  </si>
  <si>
    <t>Toezicht uren per jaar za - zo</t>
  </si>
  <si>
    <t>Toezicht uren per jaar za - zo naloop</t>
  </si>
  <si>
    <t>Toezicht uren per jaar feestdag</t>
  </si>
  <si>
    <t>Toezicht uren per jaar feestdag naloop</t>
  </si>
  <si>
    <t>Admiraal Helfrichlaan</t>
  </si>
  <si>
    <t>Brandweerkazerne Kijfhoek</t>
  </si>
  <si>
    <t>Central Post</t>
  </si>
  <si>
    <t>De Driehoek</t>
  </si>
  <si>
    <t>De Inktpot</t>
  </si>
  <si>
    <t>De Spot</t>
  </si>
  <si>
    <t>Gebouw 8</t>
  </si>
  <si>
    <t>samen te voegen met andere omliggende locaties</t>
  </si>
  <si>
    <t>ICB Eindhoven</t>
  </si>
  <si>
    <t>ICB Rotterdam</t>
  </si>
  <si>
    <t>ICB Schiphol</t>
  </si>
  <si>
    <t>ICB Voertuigenloods Utrecht</t>
  </si>
  <si>
    <t>ICB Zwolle</t>
  </si>
  <si>
    <t>samen te voegen met Schellepoort</t>
  </si>
  <si>
    <t>NVLU</t>
  </si>
  <si>
    <t>Portiersloge Kijfhoek</t>
  </si>
  <si>
    <t>samen te voegen met VL-post Kijfhoek</t>
  </si>
  <si>
    <t>Projectlocatie Groningen</t>
  </si>
  <si>
    <t>RIO Amersfoort</t>
  </si>
  <si>
    <t>Schellepoort</t>
  </si>
  <si>
    <t>The Core</t>
  </si>
  <si>
    <t>Tulpenburgh</t>
  </si>
  <si>
    <t>VL-post Alkmaar</t>
  </si>
  <si>
    <t>VL-post Amersfoort</t>
  </si>
  <si>
    <t>VL-post Arnhem</t>
  </si>
  <si>
    <t>VL-post Den Haag</t>
  </si>
  <si>
    <t>VL-post Eindhoven</t>
  </si>
  <si>
    <t>VL-post Groningen</t>
  </si>
  <si>
    <t>VL-post Kijfhoek</t>
  </si>
  <si>
    <t>VL-post Maastricht</t>
  </si>
  <si>
    <t>VL-post Roosendaal</t>
  </si>
  <si>
    <t>VL-post Rotterdam</t>
  </si>
  <si>
    <t>VL-post Zwolle</t>
  </si>
  <si>
    <t>VLTC</t>
  </si>
  <si>
    <t>Volksbank Utrecht</t>
  </si>
  <si>
    <t>Totaal</t>
  </si>
  <si>
    <t>Kosten productie per jaar ma t/m vr incl minimale taakgrootte</t>
  </si>
  <si>
    <t>Kosten productie per jaar ma t/m vr naloop incl minimale taakgrootte</t>
  </si>
  <si>
    <t>Kosten productie per jaar za - zo incl minimale taakgrootte</t>
  </si>
  <si>
    <t>Kosten productie per jaar za / zo / fe naloop incl minimale taakgrootte</t>
  </si>
  <si>
    <t>Kosten productie per jaar feestdag incl minimale taakgrootte</t>
  </si>
  <si>
    <t>Kosten productie per jaar feestdag naloop incl minimale taakgrootte</t>
  </si>
  <si>
    <t>Totale kosten productie per jaar</t>
  </si>
  <si>
    <t xml:space="preserve">Kosten toezicht per jaar ma t/m vr </t>
  </si>
  <si>
    <t>Kosten toezicht per jaar ma t/m vr naloop</t>
  </si>
  <si>
    <t>Kosten toezicht per jaar za - zo</t>
  </si>
  <si>
    <t>Kosten toezicht per jaar za / zo / fe naloop</t>
  </si>
  <si>
    <t>Kosten toezicht per jaar feestdag</t>
  </si>
  <si>
    <t>Kosten toezicht per jaar feestdag naloop</t>
  </si>
  <si>
    <t>Totale kosten toezicht per jaar</t>
  </si>
  <si>
    <t>Kosten Additioneel per jaar</t>
  </si>
  <si>
    <t>Kosten glasbewassing per jaar</t>
  </si>
  <si>
    <t>Totaal kosten per jaar excl. btw</t>
  </si>
  <si>
    <t>Totaal kosten per maand excl. btw</t>
  </si>
  <si>
    <t>Eenmalige opstartkosten</t>
  </si>
  <si>
    <t>Gewogen prestatie</t>
  </si>
  <si>
    <t>m2/uur</t>
  </si>
  <si>
    <t>Frequentie van uitvoering (per jaar):</t>
  </si>
  <si>
    <t>Ruimtecategorie</t>
  </si>
  <si>
    <t>Prestatienorm in aantal m2 per uur</t>
  </si>
  <si>
    <t>M2 Totaal</t>
  </si>
  <si>
    <t>2e ronde ma-vrij</t>
  </si>
  <si>
    <t>Weekend / feestdag opslag</t>
  </si>
  <si>
    <t>2e ronde weekend/feestdag</t>
  </si>
  <si>
    <t>VSR Code</t>
  </si>
  <si>
    <t>Administratieve ruimte</t>
  </si>
  <si>
    <t>B</t>
  </si>
  <si>
    <t>Douche</t>
  </si>
  <si>
    <t>S</t>
  </si>
  <si>
    <t>Keuken, pantry</t>
  </si>
  <si>
    <t>V</t>
  </si>
  <si>
    <t>Kleed- wasruimte</t>
  </si>
  <si>
    <t>Lift</t>
  </si>
  <si>
    <t>Multifunctionele ruimte</t>
  </si>
  <si>
    <t>Opslagruimte</t>
  </si>
  <si>
    <t>Parkeergarage</t>
  </si>
  <si>
    <t>Restauratief</t>
  </si>
  <si>
    <t>Sanitaire ruimte</t>
  </si>
  <si>
    <t>Technische ruimte</t>
  </si>
  <si>
    <t>Terrein</t>
  </si>
  <si>
    <t>Trappenhuis</t>
  </si>
  <si>
    <t>Vergaderruimte</t>
  </si>
  <si>
    <t>Verkeersruimte</t>
  </si>
  <si>
    <t>Werkplaats</t>
  </si>
  <si>
    <t>Niet in onderhoud</t>
  </si>
  <si>
    <t>Kolom voor matrix</t>
  </si>
  <si>
    <t>Frequentie verklaring</t>
  </si>
  <si>
    <t>Freq</t>
  </si>
  <si>
    <t>Kolom</t>
  </si>
  <si>
    <t>1 x per jaar</t>
  </si>
  <si>
    <t>1 x per maand</t>
  </si>
  <si>
    <t>4 x per week (ma-do, 52 weken)</t>
  </si>
  <si>
    <t>5 x per week (52 weken)</t>
  </si>
  <si>
    <t>% van reguliere norm</t>
  </si>
  <si>
    <t>Gebouw</t>
  </si>
  <si>
    <t>Verdieping</t>
  </si>
  <si>
    <t>Ruimte nummer</t>
  </si>
  <si>
    <t>Ruimteomschrijving</t>
  </si>
  <si>
    <t>Ruimte categorie</t>
  </si>
  <si>
    <t>Vloer soort</t>
  </si>
  <si>
    <t xml:space="preserve">M2 vloer </t>
  </si>
  <si>
    <t>Totaal frequentie</t>
  </si>
  <si>
    <t>Freq. ma-vr</t>
  </si>
  <si>
    <t>Freq. ma-vr naloop</t>
  </si>
  <si>
    <t xml:space="preserve">Freq zat - zon </t>
  </si>
  <si>
    <t>Freq. zat-zon naloop</t>
  </si>
  <si>
    <t xml:space="preserve">Freq  feestdag </t>
  </si>
  <si>
    <t>Freq feestdag naloop</t>
  </si>
  <si>
    <t>Uren p/j ma t/m vrij</t>
  </si>
  <si>
    <t>Uren p/j ma t/m vrij naloop</t>
  </si>
  <si>
    <t>Uren p/j zat - zon</t>
  </si>
  <si>
    <t>Uren p/j zat-zonj naloop</t>
  </si>
  <si>
    <t>Uren p/j feestdag</t>
  </si>
  <si>
    <t>Uren p/j feestdag naloop</t>
  </si>
  <si>
    <t>Norm ma t/m vr</t>
  </si>
  <si>
    <t>Naloop opslag ma-vr</t>
  </si>
  <si>
    <t>Naloop weekend / feestdag opslag</t>
  </si>
  <si>
    <t>VSR code</t>
  </si>
  <si>
    <t>Bijzonderheden / opmerkingen</t>
  </si>
  <si>
    <t>M2 per jaar</t>
  </si>
  <si>
    <t>BG</t>
  </si>
  <si>
    <t>A0-DT-1</t>
  </si>
  <si>
    <t>Damestoilet</t>
  </si>
  <si>
    <t>DHGT</t>
  </si>
  <si>
    <t>A0-DT-3</t>
  </si>
  <si>
    <t>A0-HT-1</t>
  </si>
  <si>
    <t>Herentoilet</t>
  </si>
  <si>
    <t>A0-HT-2</t>
  </si>
  <si>
    <t>A0-HT-3</t>
  </si>
  <si>
    <t>A0-MmB</t>
  </si>
  <si>
    <t>Toilet MmB</t>
  </si>
  <si>
    <t>A0.01</t>
  </si>
  <si>
    <t>Tapijt</t>
  </si>
  <si>
    <t>A0.02</t>
  </si>
  <si>
    <t>Aanlandruimte</t>
  </si>
  <si>
    <t>A0.03</t>
  </si>
  <si>
    <t>Berging</t>
  </si>
  <si>
    <t>Beton</t>
  </si>
  <si>
    <t>nio</t>
  </si>
  <si>
    <t>A0.04</t>
  </si>
  <si>
    <t>Technisch algemeen</t>
  </si>
  <si>
    <t>A0.05</t>
  </si>
  <si>
    <t>A0.06</t>
  </si>
  <si>
    <t>A0.07</t>
  </si>
  <si>
    <t>A0.08</t>
  </si>
  <si>
    <t>A0.09</t>
  </si>
  <si>
    <t>A0.10</t>
  </si>
  <si>
    <t>A0.11</t>
  </si>
  <si>
    <t>A0.12</t>
  </si>
  <si>
    <t>A0.13</t>
  </si>
  <si>
    <t>A0.14</t>
  </si>
  <si>
    <t>A0.15</t>
  </si>
  <si>
    <t>A0.16</t>
  </si>
  <si>
    <t>Servicecorner</t>
  </si>
  <si>
    <t>Linoleum</t>
  </si>
  <si>
    <t>A0.17</t>
  </si>
  <si>
    <t>A0.18</t>
  </si>
  <si>
    <t>A0.19</t>
  </si>
  <si>
    <t>B0.01</t>
  </si>
  <si>
    <t>Gang</t>
  </si>
  <si>
    <t>B0.02</t>
  </si>
  <si>
    <t>Serverruimte</t>
  </si>
  <si>
    <t>Computervloer</t>
  </si>
  <si>
    <t>B0.03</t>
  </si>
  <si>
    <t>Accu / UPS ruimte</t>
  </si>
  <si>
    <t>B0.04</t>
  </si>
  <si>
    <t>B0.05</t>
  </si>
  <si>
    <t>B0.06</t>
  </si>
  <si>
    <t>C0.01</t>
  </si>
  <si>
    <t>Dhgt</t>
  </si>
  <si>
    <t>C0.02</t>
  </si>
  <si>
    <t>C0.03</t>
  </si>
  <si>
    <t>Werkkast</t>
  </si>
  <si>
    <t>C0.04</t>
  </si>
  <si>
    <t>C0.05</t>
  </si>
  <si>
    <t>Toilet Algemeen</t>
  </si>
  <si>
    <t>C0.05A</t>
  </si>
  <si>
    <t>C0.06</t>
  </si>
  <si>
    <t>C0.07</t>
  </si>
  <si>
    <t>C0.08</t>
  </si>
  <si>
    <t>C0.09</t>
  </si>
  <si>
    <t>C0.10</t>
  </si>
  <si>
    <t>C0.11</t>
  </si>
  <si>
    <t>C0.12</t>
  </si>
  <si>
    <t>C0.14</t>
  </si>
  <si>
    <t>NSA-ruimte</t>
  </si>
  <si>
    <t>C0.15</t>
  </si>
  <si>
    <t>C0.16</t>
  </si>
  <si>
    <t>D0.1</t>
  </si>
  <si>
    <t>Meterkast</t>
  </si>
  <si>
    <t>D0.2</t>
  </si>
  <si>
    <t>D0.3</t>
  </si>
  <si>
    <t>Fiets-0</t>
  </si>
  <si>
    <t>GANG-A0.1</t>
  </si>
  <si>
    <t>GANG-A0.2</t>
  </si>
  <si>
    <t>GANG-A0.3</t>
  </si>
  <si>
    <t>GANG-A0.4</t>
  </si>
  <si>
    <t>GANG-A0.5</t>
  </si>
  <si>
    <t>GANG-A0.6</t>
  </si>
  <si>
    <t>GANG-A0.7</t>
  </si>
  <si>
    <t>GANG-A0.8</t>
  </si>
  <si>
    <t>GANG-B0.2</t>
  </si>
  <si>
    <t>GANG-C0.1</t>
  </si>
  <si>
    <t>GANG-D0</t>
  </si>
  <si>
    <t>HAL-0.1</t>
  </si>
  <si>
    <t>HAL-0.2</t>
  </si>
  <si>
    <t>HAL-0.3</t>
  </si>
  <si>
    <t>HAL-D0</t>
  </si>
  <si>
    <t>LIFT-A1</t>
  </si>
  <si>
    <t>PVC</t>
  </si>
  <si>
    <t>LIFT-A2</t>
  </si>
  <si>
    <t>LIFT-C</t>
  </si>
  <si>
    <t>Lift-D</t>
  </si>
  <si>
    <t>P-0</t>
  </si>
  <si>
    <t>TRAP-A0.1</t>
  </si>
  <si>
    <t>TRAP-A0.2</t>
  </si>
  <si>
    <t>TRAP-C0.1</t>
  </si>
  <si>
    <t>TRAP-C0.2</t>
  </si>
  <si>
    <t>TRAP-D0</t>
  </si>
  <si>
    <t>A1-DT-1</t>
  </si>
  <si>
    <t>A1-DT-2</t>
  </si>
  <si>
    <t>A1-DT-3</t>
  </si>
  <si>
    <t>A1-HT-1</t>
  </si>
  <si>
    <t>A1-HT-2</t>
  </si>
  <si>
    <t>A1-HT-3</t>
  </si>
  <si>
    <t>A1.01</t>
  </si>
  <si>
    <t>A1.02</t>
  </si>
  <si>
    <t>A1.03</t>
  </si>
  <si>
    <t>A1.04</t>
  </si>
  <si>
    <t>A1.05</t>
  </si>
  <si>
    <t>A1.06</t>
  </si>
  <si>
    <t>A1.07</t>
  </si>
  <si>
    <t>A1.08</t>
  </si>
  <si>
    <t>Hout</t>
  </si>
  <si>
    <t>A1.09</t>
  </si>
  <si>
    <t>A1.10</t>
  </si>
  <si>
    <t>A1.11</t>
  </si>
  <si>
    <t>A1.12</t>
  </si>
  <si>
    <t>A1.13</t>
  </si>
  <si>
    <t>A1.14</t>
  </si>
  <si>
    <t>Pantry</t>
  </si>
  <si>
    <t>A1.15</t>
  </si>
  <si>
    <t>A1.16</t>
  </si>
  <si>
    <t>A1.17</t>
  </si>
  <si>
    <t>Ontspanningsruimte</t>
  </si>
  <si>
    <t>B1.01</t>
  </si>
  <si>
    <t>B1.02</t>
  </si>
  <si>
    <t>B1.03</t>
  </si>
  <si>
    <t>B1.04</t>
  </si>
  <si>
    <t>B1.04A</t>
  </si>
  <si>
    <t>B1.04B</t>
  </si>
  <si>
    <t>B1.05</t>
  </si>
  <si>
    <t>B1.06</t>
  </si>
  <si>
    <t>B1.07</t>
  </si>
  <si>
    <t>B1.08</t>
  </si>
  <si>
    <t>B1.09</t>
  </si>
  <si>
    <t>B1.10</t>
  </si>
  <si>
    <t>B1.10A</t>
  </si>
  <si>
    <t>B1.11</t>
  </si>
  <si>
    <t>B1.11A</t>
  </si>
  <si>
    <t>B1.12</t>
  </si>
  <si>
    <t>B1.13</t>
  </si>
  <si>
    <t>B1.14</t>
  </si>
  <si>
    <t>B1.15</t>
  </si>
  <si>
    <t>B1.16</t>
  </si>
  <si>
    <t>Schacht</t>
  </si>
  <si>
    <t>C1.01</t>
  </si>
  <si>
    <t>C1.01A</t>
  </si>
  <si>
    <t>C1.02</t>
  </si>
  <si>
    <t>C1.03</t>
  </si>
  <si>
    <t>C1.04</t>
  </si>
  <si>
    <t>C1.05</t>
  </si>
  <si>
    <t>C1.06</t>
  </si>
  <si>
    <t>C1.07</t>
  </si>
  <si>
    <t>C1.08</t>
  </si>
  <si>
    <t>C1.08A</t>
  </si>
  <si>
    <t>C1.08B</t>
  </si>
  <si>
    <t>C1.08C</t>
  </si>
  <si>
    <t>C1.09</t>
  </si>
  <si>
    <t>C1.10</t>
  </si>
  <si>
    <t>C1.11</t>
  </si>
  <si>
    <t>C1.12</t>
  </si>
  <si>
    <t>C1.13</t>
  </si>
  <si>
    <t>C1.14</t>
  </si>
  <si>
    <t>C1.15</t>
  </si>
  <si>
    <t>C1.16</t>
  </si>
  <si>
    <t>C1.17</t>
  </si>
  <si>
    <t>C1.18</t>
  </si>
  <si>
    <t>C1.19</t>
  </si>
  <si>
    <t>C1.20</t>
  </si>
  <si>
    <t>C1.22</t>
  </si>
  <si>
    <t>C1.24</t>
  </si>
  <si>
    <t>D1.01</t>
  </si>
  <si>
    <t>D1.02</t>
  </si>
  <si>
    <t>beton</t>
  </si>
  <si>
    <t>D1.HT1</t>
  </si>
  <si>
    <t>D1.HT2</t>
  </si>
  <si>
    <t>D1.HT3</t>
  </si>
  <si>
    <t>D1.MmB</t>
  </si>
  <si>
    <t>GANG-A1.2</t>
  </si>
  <si>
    <t>GANG-A1.3</t>
  </si>
  <si>
    <t>GANG-B1.1</t>
  </si>
  <si>
    <t>GANG-B1.2</t>
  </si>
  <si>
    <t>GANG-C1.1</t>
  </si>
  <si>
    <t>GANG-C1.2</t>
  </si>
  <si>
    <t>GANG-D1.1</t>
  </si>
  <si>
    <t>P-1</t>
  </si>
  <si>
    <t>TRAP-A1.1</t>
  </si>
  <si>
    <t>TRAP-A1.2</t>
  </si>
  <si>
    <t>TRAP-C1.1</t>
  </si>
  <si>
    <t>TRAP-C1.2</t>
  </si>
  <si>
    <t>TRAP-D1</t>
  </si>
  <si>
    <t>hout</t>
  </si>
  <si>
    <t>A2-DT-1</t>
  </si>
  <si>
    <t>A2-DT-2</t>
  </si>
  <si>
    <t>A2-DT-3</t>
  </si>
  <si>
    <t>A2-HT-1</t>
  </si>
  <si>
    <t>A2-HT-2</t>
  </si>
  <si>
    <t>A2-HT-3</t>
  </si>
  <si>
    <t>A2.03</t>
  </si>
  <si>
    <t>A2.05</t>
  </si>
  <si>
    <t>A2.20</t>
  </si>
  <si>
    <t>A2.22</t>
  </si>
  <si>
    <t>Keuken</t>
  </si>
  <si>
    <t>A2.24</t>
  </si>
  <si>
    <t>A2.26</t>
  </si>
  <si>
    <t>A2.28</t>
  </si>
  <si>
    <t>A2.30</t>
  </si>
  <si>
    <t>A2.32</t>
  </si>
  <si>
    <t>B2.01</t>
  </si>
  <si>
    <t>Seinzaal</t>
  </si>
  <si>
    <t>C2-MT-1</t>
  </si>
  <si>
    <t>C2-T-1</t>
  </si>
  <si>
    <t>C2-T-2</t>
  </si>
  <si>
    <t>C2-T-3</t>
  </si>
  <si>
    <t>C2-T-4</t>
  </si>
  <si>
    <t>C2.02</t>
  </si>
  <si>
    <t>C2.04</t>
  </si>
  <si>
    <t>C2.20</t>
  </si>
  <si>
    <t>C2.21</t>
  </si>
  <si>
    <t>C2.22</t>
  </si>
  <si>
    <t>Huiskamer</t>
  </si>
  <si>
    <t>C2.24</t>
  </si>
  <si>
    <t>C2.26</t>
  </si>
  <si>
    <t>C2.28</t>
  </si>
  <si>
    <t>C2.30</t>
  </si>
  <si>
    <t>D2.02</t>
  </si>
  <si>
    <t>D2.03</t>
  </si>
  <si>
    <t>D2.04</t>
  </si>
  <si>
    <t>D2.05</t>
  </si>
  <si>
    <t>D2.06</t>
  </si>
  <si>
    <t>D2.07</t>
  </si>
  <si>
    <t>D2.08</t>
  </si>
  <si>
    <t>D2.09</t>
  </si>
  <si>
    <t>PVC/Tapijt</t>
  </si>
  <si>
    <t>D2.DT1</t>
  </si>
  <si>
    <t>D2.DT2</t>
  </si>
  <si>
    <t>D2.HT1</t>
  </si>
  <si>
    <t>D2.HT2</t>
  </si>
  <si>
    <t>D2.HT3</t>
  </si>
  <si>
    <t>GANG-A2.1</t>
  </si>
  <si>
    <t>GANG-A2.2</t>
  </si>
  <si>
    <t>GANG-C2.1</t>
  </si>
  <si>
    <t>GANG-D2.1</t>
  </si>
  <si>
    <t>GANG-D2.2</t>
  </si>
  <si>
    <t>TRAP-A2.1</t>
  </si>
  <si>
    <t>Marmer</t>
  </si>
  <si>
    <t>TRAP-A2.2</t>
  </si>
  <si>
    <t>TRAP-C2.1</t>
  </si>
  <si>
    <t>TRAP-C2.2</t>
  </si>
  <si>
    <t>TRAP-D2</t>
  </si>
  <si>
    <t>A3-DT-1</t>
  </si>
  <si>
    <t>A3-DT-2</t>
  </si>
  <si>
    <t>A3-DT-3</t>
  </si>
  <si>
    <t>A3-HT-1</t>
  </si>
  <si>
    <t>A3-HT-2</t>
  </si>
  <si>
    <t>A3-HT-3</t>
  </si>
  <si>
    <t>A3.03</t>
  </si>
  <si>
    <t>SER-ruimte</t>
  </si>
  <si>
    <t>A3.05</t>
  </si>
  <si>
    <t>A3.20</t>
  </si>
  <si>
    <t>A3.22</t>
  </si>
  <si>
    <t>A3.24</t>
  </si>
  <si>
    <t>A3.26</t>
  </si>
  <si>
    <t>A3.28</t>
  </si>
  <si>
    <t>A3.30</t>
  </si>
  <si>
    <t>A3.32</t>
  </si>
  <si>
    <t>A3.34</t>
  </si>
  <si>
    <t>A3.36</t>
  </si>
  <si>
    <t>A3.38</t>
  </si>
  <si>
    <t>A3.42</t>
  </si>
  <si>
    <t>A3.44/46</t>
  </si>
  <si>
    <t>A3.48</t>
  </si>
  <si>
    <t>A3.50</t>
  </si>
  <si>
    <t>A3.52</t>
  </si>
  <si>
    <t>C3-MT-1</t>
  </si>
  <si>
    <t>C3-T-1</t>
  </si>
  <si>
    <t>C3-T-2</t>
  </si>
  <si>
    <t>C3-T-3</t>
  </si>
  <si>
    <t>C3-T-4</t>
  </si>
  <si>
    <t>C3.02</t>
  </si>
  <si>
    <t>C3.04</t>
  </si>
  <si>
    <t>C3.20</t>
  </si>
  <si>
    <t>C3.21</t>
  </si>
  <si>
    <t>C3.22</t>
  </si>
  <si>
    <t>C3.23</t>
  </si>
  <si>
    <t>C3.24</t>
  </si>
  <si>
    <t>C3.25</t>
  </si>
  <si>
    <t>C3.26</t>
  </si>
  <si>
    <t>C3.27</t>
  </si>
  <si>
    <t>C3.28</t>
  </si>
  <si>
    <t>C3.29</t>
  </si>
  <si>
    <t>C3.30</t>
  </si>
  <si>
    <t>C3.32</t>
  </si>
  <si>
    <t>MER-ruimte</t>
  </si>
  <si>
    <t>C3.34</t>
  </si>
  <si>
    <t>C3.34A</t>
  </si>
  <si>
    <t>Doucheruimte</t>
  </si>
  <si>
    <t>C3.34B</t>
  </si>
  <si>
    <t>D3.02</t>
  </si>
  <si>
    <t>D3.03</t>
  </si>
  <si>
    <t>D3.04</t>
  </si>
  <si>
    <t>D3.05</t>
  </si>
  <si>
    <t>D3.06</t>
  </si>
  <si>
    <t>D3.07</t>
  </si>
  <si>
    <t>D3.08</t>
  </si>
  <si>
    <t>D3.09</t>
  </si>
  <si>
    <t>D3.10</t>
  </si>
  <si>
    <t>D3.11</t>
  </si>
  <si>
    <t>Opslag algemeen</t>
  </si>
  <si>
    <t>D3.DT1</t>
  </si>
  <si>
    <t>D3.DT2</t>
  </si>
  <si>
    <t>D3.HT1</t>
  </si>
  <si>
    <t>D3.HT2</t>
  </si>
  <si>
    <t>D3.HT3</t>
  </si>
  <si>
    <t>GANG-A3.1</t>
  </si>
  <si>
    <t>GANG-A3.2</t>
  </si>
  <si>
    <t>GANG-B3.1</t>
  </si>
  <si>
    <t>GANG-C3.1</t>
  </si>
  <si>
    <t>GANG-C3.2</t>
  </si>
  <si>
    <t>GANG-C3.4</t>
  </si>
  <si>
    <t>GANG-D3.1</t>
  </si>
  <si>
    <t>tapijt</t>
  </si>
  <si>
    <t>GANG-D3.2</t>
  </si>
  <si>
    <t>TRAP-A3.1</t>
  </si>
  <si>
    <t>TRAP-A3.2</t>
  </si>
  <si>
    <t>TRAP-C3.1</t>
  </si>
  <si>
    <t>TRAP-C3.2</t>
  </si>
  <si>
    <t>TRAP-D3</t>
  </si>
  <si>
    <t>A4-DT-1</t>
  </si>
  <si>
    <t>A4-DT-2</t>
  </si>
  <si>
    <t>A4-DT-3</t>
  </si>
  <si>
    <t>A4-HT-1</t>
  </si>
  <si>
    <t>A4-HT-2</t>
  </si>
  <si>
    <t>A4-HT-3</t>
  </si>
  <si>
    <t>A4-T-1A</t>
  </si>
  <si>
    <t>A4.01</t>
  </si>
  <si>
    <t>A4.02</t>
  </si>
  <si>
    <t>A4.03</t>
  </si>
  <si>
    <t>A4.04</t>
  </si>
  <si>
    <t>A4.05</t>
  </si>
  <si>
    <t>A4.06</t>
  </si>
  <si>
    <t>A4.07</t>
  </si>
  <si>
    <t>A4.08</t>
  </si>
  <si>
    <t>A4.09</t>
  </si>
  <si>
    <t>A4.10</t>
  </si>
  <si>
    <t>A4.11</t>
  </si>
  <si>
    <t>A4.12</t>
  </si>
  <si>
    <t>GANG-A4.1</t>
  </si>
  <si>
    <t>GANG-A4.2</t>
  </si>
  <si>
    <t>TRAP-A4.1</t>
  </si>
  <si>
    <t>Steen</t>
  </si>
  <si>
    <t>TRAP-A4.2</t>
  </si>
  <si>
    <t>A5-DT-1</t>
  </si>
  <si>
    <t xml:space="preserve">DHGT         </t>
  </si>
  <si>
    <t>A5-DT-2</t>
  </si>
  <si>
    <t>A5-DT-3</t>
  </si>
  <si>
    <t>A5-HT-1</t>
  </si>
  <si>
    <t>A5-HT-2</t>
  </si>
  <si>
    <t>A5-HT-3</t>
  </si>
  <si>
    <t>A5-T-1A</t>
  </si>
  <si>
    <t>A5.01</t>
  </si>
  <si>
    <t>A5.02</t>
  </si>
  <si>
    <t>A5.03</t>
  </si>
  <si>
    <t>A5.04</t>
  </si>
  <si>
    <t>A5.05</t>
  </si>
  <si>
    <t>A5.06</t>
  </si>
  <si>
    <t>A5.07</t>
  </si>
  <si>
    <t>A5.08</t>
  </si>
  <si>
    <t>A5.09</t>
  </si>
  <si>
    <t>A5.10</t>
  </si>
  <si>
    <t>A5.11</t>
  </si>
  <si>
    <t>A5.12</t>
  </si>
  <si>
    <t>GANG-A5.1</t>
  </si>
  <si>
    <t>GANG-A5.2</t>
  </si>
  <si>
    <t>GANG-A5.3</t>
  </si>
  <si>
    <t>TRAP-A5.1</t>
  </si>
  <si>
    <t>TRAP-A5.2</t>
  </si>
  <si>
    <t>A6-DT-1</t>
  </si>
  <si>
    <t>A6-DT-2</t>
  </si>
  <si>
    <t>A6-DT-3</t>
  </si>
  <si>
    <t>A6-HT-1</t>
  </si>
  <si>
    <t>A6-HT-2</t>
  </si>
  <si>
    <t>A6-HT-3</t>
  </si>
  <si>
    <t>A6.01</t>
  </si>
  <si>
    <t>A6.02</t>
  </si>
  <si>
    <t>A6.03</t>
  </si>
  <si>
    <t>A6.04</t>
  </si>
  <si>
    <t>A6.05</t>
  </si>
  <si>
    <t>A6.06</t>
  </si>
  <si>
    <t>A6.07</t>
  </si>
  <si>
    <t>A6.08</t>
  </si>
  <si>
    <t>A6.09</t>
  </si>
  <si>
    <t>GANG-A6.1</t>
  </si>
  <si>
    <t>GANG-A6.2</t>
  </si>
  <si>
    <t>HAL-A6.2</t>
  </si>
  <si>
    <t>TRAP-A6.1</t>
  </si>
  <si>
    <t>TRAP-A6.2</t>
  </si>
  <si>
    <t>A7-DT-1</t>
  </si>
  <si>
    <t>A7-DT-2</t>
  </si>
  <si>
    <t>A7-DT-3</t>
  </si>
  <si>
    <t>A7-HT-1</t>
  </si>
  <si>
    <t>A7-HT-2</t>
  </si>
  <si>
    <t>A7-HT-3</t>
  </si>
  <si>
    <t>A7.01</t>
  </si>
  <si>
    <t>A7.02</t>
  </si>
  <si>
    <t>A7.03</t>
  </si>
  <si>
    <t>Opleidingsruimte</t>
  </si>
  <si>
    <t>A7.04</t>
  </si>
  <si>
    <t>A7.05</t>
  </si>
  <si>
    <t>A7.06</t>
  </si>
  <si>
    <t>A7.07</t>
  </si>
  <si>
    <t>A7.08</t>
  </si>
  <si>
    <t>A7.09</t>
  </si>
  <si>
    <t>A7.10</t>
  </si>
  <si>
    <t>A7.11</t>
  </si>
  <si>
    <t>A7.12</t>
  </si>
  <si>
    <t>A7.13</t>
  </si>
  <si>
    <t>A7.14</t>
  </si>
  <si>
    <t>GANG-A7.1</t>
  </si>
  <si>
    <t>GANG-A7.2</t>
  </si>
  <si>
    <t>GANG-A7.3</t>
  </si>
  <si>
    <t>TRAP-A7.1</t>
  </si>
  <si>
    <t>TRAP-A7.2</t>
  </si>
  <si>
    <t>A8-DT-1</t>
  </si>
  <si>
    <t>A8-DT-2</t>
  </si>
  <si>
    <t>A8-DT-3</t>
  </si>
  <si>
    <t>A8-HT-1</t>
  </si>
  <si>
    <t>A8-HT-2</t>
  </si>
  <si>
    <t>A8-HT-3</t>
  </si>
  <si>
    <t>A8-T-1A</t>
  </si>
  <si>
    <t>A8.01</t>
  </si>
  <si>
    <t>A8.02</t>
  </si>
  <si>
    <t>A8.03</t>
  </si>
  <si>
    <t>A8.04</t>
  </si>
  <si>
    <t>A8.05</t>
  </si>
  <si>
    <t>A8.06</t>
  </si>
  <si>
    <t>A8.07</t>
  </si>
  <si>
    <t>A8.08</t>
  </si>
  <si>
    <t>A8.09</t>
  </si>
  <si>
    <t>A8.10</t>
  </si>
  <si>
    <t>A8.11</t>
  </si>
  <si>
    <t>A8.12</t>
  </si>
  <si>
    <t>A8.13</t>
  </si>
  <si>
    <t>A8.14</t>
  </si>
  <si>
    <t>GANG-A8.1</t>
  </si>
  <si>
    <t>HAL-A8.1</t>
  </si>
  <si>
    <t>TRAP-A8.1</t>
  </si>
  <si>
    <t>TRAP-A8.2</t>
  </si>
  <si>
    <t>A9-DT-1</t>
  </si>
  <si>
    <t>A9-DT-2</t>
  </si>
  <si>
    <t>A9-DT-3</t>
  </si>
  <si>
    <t>A9-HT-1</t>
  </si>
  <si>
    <t>A9-HT-2</t>
  </si>
  <si>
    <t>A9-HT-3</t>
  </si>
  <si>
    <t>A9.01</t>
  </si>
  <si>
    <t>Restaurant/uitgifte</t>
  </si>
  <si>
    <t>A9.01A</t>
  </si>
  <si>
    <t>A9.01B</t>
  </si>
  <si>
    <t>A9.02</t>
  </si>
  <si>
    <t>A9.03</t>
  </si>
  <si>
    <t>A9.04</t>
  </si>
  <si>
    <t>A9.05</t>
  </si>
  <si>
    <t>A9.06</t>
  </si>
  <si>
    <t>Spoelkeuken</t>
  </si>
  <si>
    <t>A9.08</t>
  </si>
  <si>
    <t>GANG-A9.1</t>
  </si>
  <si>
    <t>TRAP-A9.1</t>
  </si>
  <si>
    <t>TRAP-A9.2</t>
  </si>
  <si>
    <t>00.00Noord</t>
  </si>
  <si>
    <t>Terrein algemeen</t>
  </si>
  <si>
    <t>00.00Zuid</t>
  </si>
  <si>
    <t>Archief</t>
  </si>
  <si>
    <t>Tegels</t>
  </si>
  <si>
    <t>A0.06A</t>
  </si>
  <si>
    <t>Laagspanningsruimte (LS)</t>
  </si>
  <si>
    <t>A0.09a</t>
  </si>
  <si>
    <t>A0.UITG</t>
  </si>
  <si>
    <t>AL1</t>
  </si>
  <si>
    <t>AL2</t>
  </si>
  <si>
    <t>ANSA</t>
  </si>
  <si>
    <t>B0.02A</t>
  </si>
  <si>
    <t>B0.02B</t>
  </si>
  <si>
    <t>B0.07</t>
  </si>
  <si>
    <t>B0.08</t>
  </si>
  <si>
    <t>B0.09/17</t>
  </si>
  <si>
    <t>B0.10</t>
  </si>
  <si>
    <t>B0.12</t>
  </si>
  <si>
    <t>B0.14</t>
  </si>
  <si>
    <t>Projectruimte</t>
  </si>
  <si>
    <t>B0.16</t>
  </si>
  <si>
    <t>B0.18</t>
  </si>
  <si>
    <t>B0.19</t>
  </si>
  <si>
    <t>B0.20</t>
  </si>
  <si>
    <t>B0.21</t>
  </si>
  <si>
    <t>B0.22</t>
  </si>
  <si>
    <t>B0.23</t>
  </si>
  <si>
    <t>B0.24</t>
  </si>
  <si>
    <t>B0.24B</t>
  </si>
  <si>
    <t>tegels</t>
  </si>
  <si>
    <t>C0.09A</t>
  </si>
  <si>
    <t>CV-ruimte</t>
  </si>
  <si>
    <t>C0.17</t>
  </si>
  <si>
    <t>C0.19</t>
  </si>
  <si>
    <t>C0.DT1</t>
  </si>
  <si>
    <t>C0.DT2</t>
  </si>
  <si>
    <t>C0.DT3</t>
  </si>
  <si>
    <t>C0.DT4</t>
  </si>
  <si>
    <t>C0.DT5</t>
  </si>
  <si>
    <t>C0.HT1</t>
  </si>
  <si>
    <t>C0.HT2</t>
  </si>
  <si>
    <t>C0.HT3</t>
  </si>
  <si>
    <t>C0.HT4</t>
  </si>
  <si>
    <t>C0.HT5</t>
  </si>
  <si>
    <t>CL</t>
  </si>
  <si>
    <t>D0.03</t>
  </si>
  <si>
    <t>D0.04</t>
  </si>
  <si>
    <t>D0.05</t>
  </si>
  <si>
    <t>D0.06</t>
  </si>
  <si>
    <t>D0.07</t>
  </si>
  <si>
    <t>D0.08</t>
  </si>
  <si>
    <t>D0.09/17</t>
  </si>
  <si>
    <t>D0.10</t>
  </si>
  <si>
    <t>D0.12</t>
  </si>
  <si>
    <t>D0.14</t>
  </si>
  <si>
    <t>D0.16</t>
  </si>
  <si>
    <t>D0.18</t>
  </si>
  <si>
    <t>D0.19</t>
  </si>
  <si>
    <t>D0.20</t>
  </si>
  <si>
    <t>D0.21</t>
  </si>
  <si>
    <t>D0.22</t>
  </si>
  <si>
    <t>D0.23</t>
  </si>
  <si>
    <t>D0.24</t>
  </si>
  <si>
    <t>D0.25</t>
  </si>
  <si>
    <t>D0.26</t>
  </si>
  <si>
    <t>E0.01</t>
  </si>
  <si>
    <t>E0.02</t>
  </si>
  <si>
    <t>E0.03</t>
  </si>
  <si>
    <t>E0.04</t>
  </si>
  <si>
    <t>E0.04a</t>
  </si>
  <si>
    <t>E0.05</t>
  </si>
  <si>
    <t>E0.06</t>
  </si>
  <si>
    <t>E0.06a</t>
  </si>
  <si>
    <t>E0.07</t>
  </si>
  <si>
    <t>E0.08</t>
  </si>
  <si>
    <t>E0.08a</t>
  </si>
  <si>
    <t>E0.09</t>
  </si>
  <si>
    <t>E0.10</t>
  </si>
  <si>
    <t>E0.11</t>
  </si>
  <si>
    <t>E0.13</t>
  </si>
  <si>
    <t>E0.15</t>
  </si>
  <si>
    <t>E0.17</t>
  </si>
  <si>
    <t>E0.19</t>
  </si>
  <si>
    <t>E0.21</t>
  </si>
  <si>
    <t>E0.22A</t>
  </si>
  <si>
    <t>Traforuimte</t>
  </si>
  <si>
    <t>E0.22B</t>
  </si>
  <si>
    <t>E0.22C</t>
  </si>
  <si>
    <t>E0.22D</t>
  </si>
  <si>
    <t>E0.23</t>
  </si>
  <si>
    <t>E0.24</t>
  </si>
  <si>
    <t>E0.25</t>
  </si>
  <si>
    <t>E0.26</t>
  </si>
  <si>
    <t>E0.27</t>
  </si>
  <si>
    <t>E0.28</t>
  </si>
  <si>
    <t>E0.29</t>
  </si>
  <si>
    <t>E0.29A</t>
  </si>
  <si>
    <t>E0.30</t>
  </si>
  <si>
    <t>E0.31</t>
  </si>
  <si>
    <t>E0.31A</t>
  </si>
  <si>
    <t>Fietsenstalling (binnen)</t>
  </si>
  <si>
    <t>E0.31B</t>
  </si>
  <si>
    <t>E0.31C</t>
  </si>
  <si>
    <t>E0.32</t>
  </si>
  <si>
    <t>E0.33</t>
  </si>
  <si>
    <t>E0.34</t>
  </si>
  <si>
    <t>EL</t>
  </si>
  <si>
    <t>F0.01</t>
  </si>
  <si>
    <t>F0.02</t>
  </si>
  <si>
    <t>F0.03</t>
  </si>
  <si>
    <t>F0.04</t>
  </si>
  <si>
    <t>F0.05</t>
  </si>
  <si>
    <t>F0.06</t>
  </si>
  <si>
    <t>F0.07</t>
  </si>
  <si>
    <t>F0.08</t>
  </si>
  <si>
    <t>F0.09/17</t>
  </si>
  <si>
    <t>F0.10</t>
  </si>
  <si>
    <t>F0.12</t>
  </si>
  <si>
    <t>F0.14</t>
  </si>
  <si>
    <t>F0.16</t>
  </si>
  <si>
    <t>F0.18</t>
  </si>
  <si>
    <t>F0.19</t>
  </si>
  <si>
    <t>F0.20</t>
  </si>
  <si>
    <t>F0.21</t>
  </si>
  <si>
    <t>F0.22</t>
  </si>
  <si>
    <t>F0.23</t>
  </si>
  <si>
    <t>G-A0-1</t>
  </si>
  <si>
    <t>G-B0</t>
  </si>
  <si>
    <t>G-C0-1</t>
  </si>
  <si>
    <t>G-C0-2</t>
  </si>
  <si>
    <t>G-D0</t>
  </si>
  <si>
    <t>G-E0-1</t>
  </si>
  <si>
    <t>G-E0-2</t>
  </si>
  <si>
    <t>G-E0-3</t>
  </si>
  <si>
    <t>G-E0-4</t>
  </si>
  <si>
    <t>G-E0-5</t>
  </si>
  <si>
    <t>G-F0</t>
  </si>
  <si>
    <t>G-G0-1</t>
  </si>
  <si>
    <t>G-G0-2</t>
  </si>
  <si>
    <t>G-G0-3</t>
  </si>
  <si>
    <t>G-H0-1</t>
  </si>
  <si>
    <t>G-H0-2</t>
  </si>
  <si>
    <t>G-H0-3</t>
  </si>
  <si>
    <t>G-H0-4</t>
  </si>
  <si>
    <t>G0.00</t>
  </si>
  <si>
    <t>G0.00a</t>
  </si>
  <si>
    <t>G0.01</t>
  </si>
  <si>
    <t>G0.04</t>
  </si>
  <si>
    <t>G0.06</t>
  </si>
  <si>
    <t>Industrie</t>
  </si>
  <si>
    <t>G0.07</t>
  </si>
  <si>
    <t>G0.08</t>
  </si>
  <si>
    <t>G0.09</t>
  </si>
  <si>
    <t>G0.09A</t>
  </si>
  <si>
    <t>G0.10</t>
  </si>
  <si>
    <t>G0.13</t>
  </si>
  <si>
    <t>G0.19</t>
  </si>
  <si>
    <t>G0.DT1</t>
  </si>
  <si>
    <t>G0.DT2</t>
  </si>
  <si>
    <t>G0.DT3</t>
  </si>
  <si>
    <t>G0.DT4</t>
  </si>
  <si>
    <t>G0.DT5</t>
  </si>
  <si>
    <t>G0.HT1</t>
  </si>
  <si>
    <t>G0.HT2</t>
  </si>
  <si>
    <t>G0.HT3</t>
  </si>
  <si>
    <t>G0.HT4</t>
  </si>
  <si>
    <t>G0.HT5</t>
  </si>
  <si>
    <t>GL</t>
  </si>
  <si>
    <t>H0.03</t>
  </si>
  <si>
    <t>H0.04</t>
  </si>
  <si>
    <t>H0.05</t>
  </si>
  <si>
    <t>H0.06</t>
  </si>
  <si>
    <t>H0.07</t>
  </si>
  <si>
    <t>H0.08</t>
  </si>
  <si>
    <t>H0.10</t>
  </si>
  <si>
    <t>H0.12</t>
  </si>
  <si>
    <t>H0.14</t>
  </si>
  <si>
    <t>H0.16</t>
  </si>
  <si>
    <t>H0.18</t>
  </si>
  <si>
    <t>H0.20</t>
  </si>
  <si>
    <t>H0.22</t>
  </si>
  <si>
    <t>H0.23</t>
  </si>
  <si>
    <t>CCR-ruimte</t>
  </si>
  <si>
    <t>H0.24</t>
  </si>
  <si>
    <t>H0.25</t>
  </si>
  <si>
    <t>OPT-E0</t>
  </si>
  <si>
    <t>Tun-Ink</t>
  </si>
  <si>
    <t>A1.00</t>
  </si>
  <si>
    <t>Receptie</t>
  </si>
  <si>
    <t>Rooster</t>
  </si>
  <si>
    <t>Kolfruimte</t>
  </si>
  <si>
    <t>A1.07/09</t>
  </si>
  <si>
    <t>A1.DT</t>
  </si>
  <si>
    <t>A1.HT</t>
  </si>
  <si>
    <t>A1.T</t>
  </si>
  <si>
    <t>Teamruimte</t>
  </si>
  <si>
    <t>B1.09/17</t>
  </si>
  <si>
    <t>B1.18</t>
  </si>
  <si>
    <t>B1.19</t>
  </si>
  <si>
    <t>B1.20</t>
  </si>
  <si>
    <t>B1.21</t>
  </si>
  <si>
    <t>B1.22</t>
  </si>
  <si>
    <t>B1.23</t>
  </si>
  <si>
    <t>B1.24</t>
  </si>
  <si>
    <t>BT-E</t>
  </si>
  <si>
    <t>C1.DT1</t>
  </si>
  <si>
    <t>C1.DT2</t>
  </si>
  <si>
    <t>C1.DT3</t>
  </si>
  <si>
    <t>C1.DT4</t>
  </si>
  <si>
    <t>C1.DT5</t>
  </si>
  <si>
    <t>C1.HT1</t>
  </si>
  <si>
    <t>C1.HT2</t>
  </si>
  <si>
    <t>C1.HT3</t>
  </si>
  <si>
    <t>C1.HT4</t>
  </si>
  <si>
    <t>C1.HT5</t>
  </si>
  <si>
    <t>C1.MmB</t>
  </si>
  <si>
    <t>D1.03</t>
  </si>
  <si>
    <t>D1.04</t>
  </si>
  <si>
    <t>D1.05</t>
  </si>
  <si>
    <t>D1.06</t>
  </si>
  <si>
    <t>D1.07</t>
  </si>
  <si>
    <t>D1.08</t>
  </si>
  <si>
    <t>D1.09/17</t>
  </si>
  <si>
    <t>D1.10</t>
  </si>
  <si>
    <t>D1.12</t>
  </si>
  <si>
    <t>D1.14</t>
  </si>
  <si>
    <t>D1.16</t>
  </si>
  <si>
    <t>D1.18</t>
  </si>
  <si>
    <t>D1.19</t>
  </si>
  <si>
    <t>D1.20</t>
  </si>
  <si>
    <t>D1.21</t>
  </si>
  <si>
    <t>D1.22</t>
  </si>
  <si>
    <t>D1.23</t>
  </si>
  <si>
    <t>D1.24</t>
  </si>
  <si>
    <t>D1.25</t>
  </si>
  <si>
    <t>D1.26</t>
  </si>
  <si>
    <t>E1.01</t>
  </si>
  <si>
    <t>E1.03</t>
  </si>
  <si>
    <t>E1.04</t>
  </si>
  <si>
    <t>E1.05</t>
  </si>
  <si>
    <t>E1.06</t>
  </si>
  <si>
    <t>E1.08</t>
  </si>
  <si>
    <t>E1.09</t>
  </si>
  <si>
    <t>E1.10</t>
  </si>
  <si>
    <t>E1.13</t>
  </si>
  <si>
    <t>E1.15</t>
  </si>
  <si>
    <t>E1.20</t>
  </si>
  <si>
    <t>E1.21</t>
  </si>
  <si>
    <t>E1.22</t>
  </si>
  <si>
    <t>E1.23</t>
  </si>
  <si>
    <t>E1.24</t>
  </si>
  <si>
    <t>E1.25</t>
  </si>
  <si>
    <t>E1.26</t>
  </si>
  <si>
    <t>E1.31</t>
  </si>
  <si>
    <t>E1.32</t>
  </si>
  <si>
    <t>E1.33</t>
  </si>
  <si>
    <t>E1.DT1</t>
  </si>
  <si>
    <t>E1.DT2</t>
  </si>
  <si>
    <t>E1.DT3</t>
  </si>
  <si>
    <t>E1.DT4</t>
  </si>
  <si>
    <t>E1.HT1</t>
  </si>
  <si>
    <t>E1.HT2</t>
  </si>
  <si>
    <t>E1.HT3</t>
  </si>
  <si>
    <t>E1.HT4</t>
  </si>
  <si>
    <t>E1.HT5</t>
  </si>
  <si>
    <t>E1.SK6</t>
  </si>
  <si>
    <t>F1.01</t>
  </si>
  <si>
    <t>F1.02</t>
  </si>
  <si>
    <t>F1.03</t>
  </si>
  <si>
    <t>F1.04</t>
  </si>
  <si>
    <t>F1.05</t>
  </si>
  <si>
    <t>F1.06</t>
  </si>
  <si>
    <t>F1.07</t>
  </si>
  <si>
    <t>F1.08</t>
  </si>
  <si>
    <t>F1.09/17</t>
  </si>
  <si>
    <t>F1.10</t>
  </si>
  <si>
    <t>F1.12</t>
  </si>
  <si>
    <t>F1.14</t>
  </si>
  <si>
    <t>F1.16</t>
  </si>
  <si>
    <t>F1.18</t>
  </si>
  <si>
    <t>F1.19</t>
  </si>
  <si>
    <t>F1.20</t>
  </si>
  <si>
    <t>F1.21</t>
  </si>
  <si>
    <t>F1.22</t>
  </si>
  <si>
    <t>F1.23</t>
  </si>
  <si>
    <t>F1.24</t>
  </si>
  <si>
    <t>G-A1-1</t>
  </si>
  <si>
    <t>G-A1-2</t>
  </si>
  <si>
    <t>G-A1-3</t>
  </si>
  <si>
    <t>G-A1-4</t>
  </si>
  <si>
    <t>G-B1</t>
  </si>
  <si>
    <t>G-C1-1</t>
  </si>
  <si>
    <t>G-C1-2</t>
  </si>
  <si>
    <t>G-D1</t>
  </si>
  <si>
    <t>G-E1-1</t>
  </si>
  <si>
    <t>G-E1-2</t>
  </si>
  <si>
    <t>G-F1</t>
  </si>
  <si>
    <t>G-G1-1</t>
  </si>
  <si>
    <t>G-G1-2</t>
  </si>
  <si>
    <t>G-G1-3</t>
  </si>
  <si>
    <t>G-G1-4</t>
  </si>
  <si>
    <t>G-H1</t>
  </si>
  <si>
    <t>G1.01</t>
  </si>
  <si>
    <t>G1.04</t>
  </si>
  <si>
    <t>G1.06</t>
  </si>
  <si>
    <t>G1.07</t>
  </si>
  <si>
    <t>G1.08</t>
  </si>
  <si>
    <t>G1.10</t>
  </si>
  <si>
    <t>G1.13</t>
  </si>
  <si>
    <t>G1.DT1</t>
  </si>
  <si>
    <t>G1.DT2</t>
  </si>
  <si>
    <t>G1.DT3</t>
  </si>
  <si>
    <t>G1.DT4</t>
  </si>
  <si>
    <t>G1.DT5</t>
  </si>
  <si>
    <t>G1.HT1</t>
  </si>
  <si>
    <t>G1.HT2</t>
  </si>
  <si>
    <t>G1.HT3</t>
  </si>
  <si>
    <t>G1.HT4</t>
  </si>
  <si>
    <t>G1.HT5</t>
  </si>
  <si>
    <t>H1.03</t>
  </si>
  <si>
    <t>H1.04</t>
  </si>
  <si>
    <t>H1.05</t>
  </si>
  <si>
    <t>H1.06</t>
  </si>
  <si>
    <t>H1.07</t>
  </si>
  <si>
    <t>H1.08</t>
  </si>
  <si>
    <t>H1.09/17</t>
  </si>
  <si>
    <t>H1.10</t>
  </si>
  <si>
    <t>H1.12</t>
  </si>
  <si>
    <t>H1.14</t>
  </si>
  <si>
    <t>H1.16</t>
  </si>
  <si>
    <t>H1.18</t>
  </si>
  <si>
    <t>H1.19</t>
  </si>
  <si>
    <t>H1.20</t>
  </si>
  <si>
    <t>H1.21</t>
  </si>
  <si>
    <t>H1.22</t>
  </si>
  <si>
    <t>H1.23</t>
  </si>
  <si>
    <t>H1.24</t>
  </si>
  <si>
    <t>H1.25</t>
  </si>
  <si>
    <t>H1.26</t>
  </si>
  <si>
    <t>HAL-L</t>
  </si>
  <si>
    <t>Ontvangstruimte</t>
  </si>
  <si>
    <t>HAL-M</t>
  </si>
  <si>
    <t>HAL-R</t>
  </si>
  <si>
    <t>HOOFDTRAP</t>
  </si>
  <si>
    <t>NT-E1-1</t>
  </si>
  <si>
    <t>NT-E1-2</t>
  </si>
  <si>
    <t>OPT-A1</t>
  </si>
  <si>
    <t>OPT-E1-1</t>
  </si>
  <si>
    <t>OPT-G1</t>
  </si>
  <si>
    <t>T-G1</t>
  </si>
  <si>
    <t>TRAP-E1</t>
  </si>
  <si>
    <t>WACHT-M</t>
  </si>
  <si>
    <t>WACHT.R-L</t>
  </si>
  <si>
    <t>WACHT.R-R</t>
  </si>
  <si>
    <t>A2.01</t>
  </si>
  <si>
    <t>A2.02</t>
  </si>
  <si>
    <t>A2.04/6/8</t>
  </si>
  <si>
    <t>A2.07/09</t>
  </si>
  <si>
    <t>A2.10</t>
  </si>
  <si>
    <t>A2.11</t>
  </si>
  <si>
    <t>A2.13</t>
  </si>
  <si>
    <t>A2.15</t>
  </si>
  <si>
    <t>B2.02</t>
  </si>
  <si>
    <t>B2.03</t>
  </si>
  <si>
    <t>B2.04</t>
  </si>
  <si>
    <t>B2.05</t>
  </si>
  <si>
    <t>B2.06</t>
  </si>
  <si>
    <t>B2.07</t>
  </si>
  <si>
    <t>B2.08</t>
  </si>
  <si>
    <t>B2.09/17</t>
  </si>
  <si>
    <t>B2.10</t>
  </si>
  <si>
    <t>B2.12</t>
  </si>
  <si>
    <t>B2.14</t>
  </si>
  <si>
    <t>B2.16</t>
  </si>
  <si>
    <t>B2.18</t>
  </si>
  <si>
    <t>B2.19</t>
  </si>
  <si>
    <t>B2.20</t>
  </si>
  <si>
    <t>B2.21</t>
  </si>
  <si>
    <t>B2.22</t>
  </si>
  <si>
    <t>B2.23</t>
  </si>
  <si>
    <t>B2.24</t>
  </si>
  <si>
    <t>Videobelruimte</t>
  </si>
  <si>
    <t>C2.01</t>
  </si>
  <si>
    <t>C2.06</t>
  </si>
  <si>
    <t>C2.07</t>
  </si>
  <si>
    <t>C2.08</t>
  </si>
  <si>
    <t>C2.10</t>
  </si>
  <si>
    <t>C2.DT1</t>
  </si>
  <si>
    <t>C2.DT2</t>
  </si>
  <si>
    <t>C2.DT3</t>
  </si>
  <si>
    <t>C2.DT4</t>
  </si>
  <si>
    <t>C2.DT5</t>
  </si>
  <si>
    <t>C2.HT1</t>
  </si>
  <si>
    <t>C2.HT2</t>
  </si>
  <si>
    <t>C2.HT3</t>
  </si>
  <si>
    <t>C2.HT4</t>
  </si>
  <si>
    <t>C2.HT5</t>
  </si>
  <si>
    <t>C2.MmB</t>
  </si>
  <si>
    <t>D2.09/17</t>
  </si>
  <si>
    <t>D2.10</t>
  </si>
  <si>
    <t>D2.12</t>
  </si>
  <si>
    <t>D2.14</t>
  </si>
  <si>
    <t>D2.16</t>
  </si>
  <si>
    <t>D2.18</t>
  </si>
  <si>
    <t>D2.19</t>
  </si>
  <si>
    <t>D2.20</t>
  </si>
  <si>
    <t>D2.21</t>
  </si>
  <si>
    <t>D2.22</t>
  </si>
  <si>
    <t>D2.23</t>
  </si>
  <si>
    <t>D2.24</t>
  </si>
  <si>
    <t>D2.25</t>
  </si>
  <si>
    <t>Stoelenopslag</t>
  </si>
  <si>
    <t>D2.26</t>
  </si>
  <si>
    <t>E2.01</t>
  </si>
  <si>
    <t>E2.03</t>
  </si>
  <si>
    <t>E2.04</t>
  </si>
  <si>
    <t>E2.05</t>
  </si>
  <si>
    <t>E2.06</t>
  </si>
  <si>
    <t>E2.07</t>
  </si>
  <si>
    <t>E2.08</t>
  </si>
  <si>
    <t>E2.10</t>
  </si>
  <si>
    <t>E2.13</t>
  </si>
  <si>
    <t>E2.15</t>
  </si>
  <si>
    <t>E2.DT1</t>
  </si>
  <si>
    <t>E2.DT2</t>
  </si>
  <si>
    <t>E2.DT3</t>
  </si>
  <si>
    <t>E2.HT1</t>
  </si>
  <si>
    <t>E2.HT2</t>
  </si>
  <si>
    <t>E2.HT3</t>
  </si>
  <si>
    <t>E2.HT4</t>
  </si>
  <si>
    <t>E2.HT5</t>
  </si>
  <si>
    <t>E2.HT6</t>
  </si>
  <si>
    <t>F2.01</t>
  </si>
  <si>
    <t>F2.02</t>
  </si>
  <si>
    <t>F2.03</t>
  </si>
  <si>
    <t>F2.04</t>
  </si>
  <si>
    <t>F2.05</t>
  </si>
  <si>
    <t>F2.06</t>
  </si>
  <si>
    <t>F2.07</t>
  </si>
  <si>
    <t>F2.08</t>
  </si>
  <si>
    <t>F2.09/17</t>
  </si>
  <si>
    <t>F2.10</t>
  </si>
  <si>
    <t>F2.12</t>
  </si>
  <si>
    <t>F2.14</t>
  </si>
  <si>
    <t>F2.16</t>
  </si>
  <si>
    <t>F2.18</t>
  </si>
  <si>
    <t>F2.19</t>
  </si>
  <si>
    <t>F2.20</t>
  </si>
  <si>
    <t>F2.21</t>
  </si>
  <si>
    <t>F2.22</t>
  </si>
  <si>
    <t>F2.23</t>
  </si>
  <si>
    <t>F2.24</t>
  </si>
  <si>
    <t>G-2E</t>
  </si>
  <si>
    <t>G-A2-1</t>
  </si>
  <si>
    <t>G-A2-2</t>
  </si>
  <si>
    <t>G-A2-3</t>
  </si>
  <si>
    <t>G-A2-4</t>
  </si>
  <si>
    <t>G-B2</t>
  </si>
  <si>
    <t>G-C2-1</t>
  </si>
  <si>
    <t>G-C2-2</t>
  </si>
  <si>
    <t>G-D2</t>
  </si>
  <si>
    <t>G-F2</t>
  </si>
  <si>
    <t>G-G2-1</t>
  </si>
  <si>
    <t>G-G2-2</t>
  </si>
  <si>
    <t>G-G2-3</t>
  </si>
  <si>
    <t>G-G2-4</t>
  </si>
  <si>
    <t>G-H2</t>
  </si>
  <si>
    <t>G2.01</t>
  </si>
  <si>
    <t>G2.04</t>
  </si>
  <si>
    <t>G2.06</t>
  </si>
  <si>
    <t>G2.07</t>
  </si>
  <si>
    <t>G2.08</t>
  </si>
  <si>
    <t>G2.10</t>
  </si>
  <si>
    <t>G2.13</t>
  </si>
  <si>
    <t>G2.DT1</t>
  </si>
  <si>
    <t>G2.DT2</t>
  </si>
  <si>
    <t>G2.DT3</t>
  </si>
  <si>
    <t>G2.DT4</t>
  </si>
  <si>
    <t>G2.DT5</t>
  </si>
  <si>
    <t>G2.HT1</t>
  </si>
  <si>
    <t>G2.HT2</t>
  </si>
  <si>
    <t>G2.HT3</t>
  </si>
  <si>
    <t>G2.Ht4</t>
  </si>
  <si>
    <t>G2.HT5</t>
  </si>
  <si>
    <t>H2.03</t>
  </si>
  <si>
    <t>H2.04</t>
  </si>
  <si>
    <t>H2.05</t>
  </si>
  <si>
    <t>H2.06</t>
  </si>
  <si>
    <t>H2.07</t>
  </si>
  <si>
    <t>H2.08</t>
  </si>
  <si>
    <t>H2.09/17</t>
  </si>
  <si>
    <t>H2.10</t>
  </si>
  <si>
    <t>H2.12</t>
  </si>
  <si>
    <t>H2.14</t>
  </si>
  <si>
    <t>H2.16</t>
  </si>
  <si>
    <t>H2.18</t>
  </si>
  <si>
    <t>H2.19</t>
  </si>
  <si>
    <t>H2.20</t>
  </si>
  <si>
    <t>H2.21</t>
  </si>
  <si>
    <t>H2.22</t>
  </si>
  <si>
    <t>H2.23</t>
  </si>
  <si>
    <t>H2.24</t>
  </si>
  <si>
    <t>H2.25</t>
  </si>
  <si>
    <t>H2.26</t>
  </si>
  <si>
    <t>OPT-A2-1</t>
  </si>
  <si>
    <t>OPT-A2-2</t>
  </si>
  <si>
    <t>OPT-C2-1</t>
  </si>
  <si>
    <t>OPT-C2-2</t>
  </si>
  <si>
    <t>T-E2</t>
  </si>
  <si>
    <t>T-G2</t>
  </si>
  <si>
    <t>A3.01</t>
  </si>
  <si>
    <t>A3.02</t>
  </si>
  <si>
    <t>A3.03/05</t>
  </si>
  <si>
    <t>A3.04</t>
  </si>
  <si>
    <t>A3.06</t>
  </si>
  <si>
    <t>A3.07/09</t>
  </si>
  <si>
    <t>A3.08</t>
  </si>
  <si>
    <t>A3.10</t>
  </si>
  <si>
    <t>A3.11</t>
  </si>
  <si>
    <t>A3.15</t>
  </si>
  <si>
    <t>A3.17</t>
  </si>
  <si>
    <t>B3.01</t>
  </si>
  <si>
    <t>B3.02</t>
  </si>
  <si>
    <t>B3.03</t>
  </si>
  <si>
    <t>B3.04</t>
  </si>
  <si>
    <t>B3.05</t>
  </si>
  <si>
    <t>B3.06</t>
  </si>
  <si>
    <t>B3.07</t>
  </si>
  <si>
    <t>B3.08</t>
  </si>
  <si>
    <t>B3.09/17</t>
  </si>
  <si>
    <t>B3.10</t>
  </si>
  <si>
    <t>B3.12</t>
  </si>
  <si>
    <t>B3.14</t>
  </si>
  <si>
    <t>B3.16</t>
  </si>
  <si>
    <t>B3.18</t>
  </si>
  <si>
    <t>B3.19</t>
  </si>
  <si>
    <t>B3.20</t>
  </si>
  <si>
    <t>B3.21</t>
  </si>
  <si>
    <t>B3.22</t>
  </si>
  <si>
    <t>B3.23</t>
  </si>
  <si>
    <t>B3.24</t>
  </si>
  <si>
    <t>C3.01</t>
  </si>
  <si>
    <t>C3.06</t>
  </si>
  <si>
    <t>C3.07</t>
  </si>
  <si>
    <t>C3.08</t>
  </si>
  <si>
    <t>C3.10</t>
  </si>
  <si>
    <t>C3.DT1</t>
  </si>
  <si>
    <t>C3.DT2</t>
  </si>
  <si>
    <t>C3.DT3</t>
  </si>
  <si>
    <t>C3.DT4</t>
  </si>
  <si>
    <t>C3.DT5</t>
  </si>
  <si>
    <t>C3.HT1</t>
  </si>
  <si>
    <t>C3.HT2</t>
  </si>
  <si>
    <t>C3.HT3</t>
  </si>
  <si>
    <t>C3.HT4</t>
  </si>
  <si>
    <t>C3.Ht5</t>
  </si>
  <si>
    <t>C3.MmB</t>
  </si>
  <si>
    <t>D3.09/17</t>
  </si>
  <si>
    <t>D3.12</t>
  </si>
  <si>
    <t>D3.14</t>
  </si>
  <si>
    <t>D3.16</t>
  </si>
  <si>
    <t>D3.18</t>
  </si>
  <si>
    <t>D3.19</t>
  </si>
  <si>
    <t>D3.20</t>
  </si>
  <si>
    <t>D3.21</t>
  </si>
  <si>
    <t>D3.22</t>
  </si>
  <si>
    <t>D3.23</t>
  </si>
  <si>
    <t>D3.24</t>
  </si>
  <si>
    <t>D3.25</t>
  </si>
  <si>
    <t>D3.26</t>
  </si>
  <si>
    <t>E3.01</t>
  </si>
  <si>
    <t>E3.03</t>
  </si>
  <si>
    <t>E3.04</t>
  </si>
  <si>
    <t>E3.05</t>
  </si>
  <si>
    <t>E3.06</t>
  </si>
  <si>
    <t>E3.07</t>
  </si>
  <si>
    <t>E3.08</t>
  </si>
  <si>
    <t>E3.10</t>
  </si>
  <si>
    <t>E3.13</t>
  </si>
  <si>
    <t>E3.15</t>
  </si>
  <si>
    <t>E3.DT1</t>
  </si>
  <si>
    <t>E3.DT2</t>
  </si>
  <si>
    <t>E3.DT3</t>
  </si>
  <si>
    <t>E3.HT1</t>
  </si>
  <si>
    <t>E3.HT2</t>
  </si>
  <si>
    <t>E3.HT3</t>
  </si>
  <si>
    <t>E3.HT4</t>
  </si>
  <si>
    <t>E3.HT5</t>
  </si>
  <si>
    <t>E3.HT6</t>
  </si>
  <si>
    <t>F3.01</t>
  </si>
  <si>
    <t>F3.02</t>
  </si>
  <si>
    <t>F3.03</t>
  </si>
  <si>
    <t>F3.04</t>
  </si>
  <si>
    <t>F3.05</t>
  </si>
  <si>
    <t>F3.06</t>
  </si>
  <si>
    <t>F3.07</t>
  </si>
  <si>
    <t>F3.08</t>
  </si>
  <si>
    <t>F3.09/17</t>
  </si>
  <si>
    <t>F3.10</t>
  </si>
  <si>
    <t>F3.12</t>
  </si>
  <si>
    <t>F3.14</t>
  </si>
  <si>
    <t>F3.16</t>
  </si>
  <si>
    <t>F3.18</t>
  </si>
  <si>
    <t>F3.19</t>
  </si>
  <si>
    <t>F3.20</t>
  </si>
  <si>
    <t>F3.21</t>
  </si>
  <si>
    <t>F3.22</t>
  </si>
  <si>
    <t>F3.23</t>
  </si>
  <si>
    <t>F3.24</t>
  </si>
  <si>
    <t>G-A3-1</t>
  </si>
  <si>
    <t>G-A3-2</t>
  </si>
  <si>
    <t>G-A3-3</t>
  </si>
  <si>
    <t>G-A3-4</t>
  </si>
  <si>
    <t>G-B3</t>
  </si>
  <si>
    <t>G-C3-1</t>
  </si>
  <si>
    <t>G-C3-2</t>
  </si>
  <si>
    <t>G-D3</t>
  </si>
  <si>
    <t>G-E3-1</t>
  </si>
  <si>
    <t>G-E3-2</t>
  </si>
  <si>
    <t>G-F3</t>
  </si>
  <si>
    <t>G-G3-1</t>
  </si>
  <si>
    <t>G-G3-2</t>
  </si>
  <si>
    <t>G-G3-3</t>
  </si>
  <si>
    <t>G-G3-4</t>
  </si>
  <si>
    <t>G-H3</t>
  </si>
  <si>
    <t>G3.01</t>
  </si>
  <si>
    <t>G3.04</t>
  </si>
  <si>
    <t>G3.06</t>
  </si>
  <si>
    <t>G3.07</t>
  </si>
  <si>
    <t>G3.08</t>
  </si>
  <si>
    <t>G3.10</t>
  </si>
  <si>
    <t>G3.13</t>
  </si>
  <si>
    <t>G3.DT1</t>
  </si>
  <si>
    <t>G3.DT2</t>
  </si>
  <si>
    <t>G3.DT3</t>
  </si>
  <si>
    <t>G3.DT4</t>
  </si>
  <si>
    <t>G3.DT5</t>
  </si>
  <si>
    <t>G3.HT1</t>
  </si>
  <si>
    <t>G3.HT2</t>
  </si>
  <si>
    <t>G3.HT3</t>
  </si>
  <si>
    <t>G3.HT4</t>
  </si>
  <si>
    <t>G3.HT5</t>
  </si>
  <si>
    <t>H3.03</t>
  </si>
  <si>
    <t>H3.04</t>
  </si>
  <si>
    <t>H3.05</t>
  </si>
  <si>
    <t>H3.06</t>
  </si>
  <si>
    <t>H3.07</t>
  </si>
  <si>
    <t>H3.08</t>
  </si>
  <si>
    <t>H3.09/17</t>
  </si>
  <si>
    <t>H3.10</t>
  </si>
  <si>
    <t>H3.12</t>
  </si>
  <si>
    <t>H3.14</t>
  </si>
  <si>
    <t>H3.16</t>
  </si>
  <si>
    <t>H3.18</t>
  </si>
  <si>
    <t>H3.19</t>
  </si>
  <si>
    <t>H3.20</t>
  </si>
  <si>
    <t>H3.21</t>
  </si>
  <si>
    <t>H3.22</t>
  </si>
  <si>
    <t>H3.23</t>
  </si>
  <si>
    <t>H3.24</t>
  </si>
  <si>
    <t>H3.25</t>
  </si>
  <si>
    <t>H3.26</t>
  </si>
  <si>
    <t>OPG-A3-1</t>
  </si>
  <si>
    <t>OPG-A3-2</t>
  </si>
  <si>
    <t>OPT-A3-1</t>
  </si>
  <si>
    <t>OPT-A3-2</t>
  </si>
  <si>
    <t>OPT-C3-1</t>
  </si>
  <si>
    <t>T-A3-1</t>
  </si>
  <si>
    <t>T-A3-2</t>
  </si>
  <si>
    <t>T-C3-2</t>
  </si>
  <si>
    <t>T-E3</t>
  </si>
  <si>
    <t>T-G3-1</t>
  </si>
  <si>
    <t>T-G3-2</t>
  </si>
  <si>
    <t>Sprinkler installatie</t>
  </si>
  <si>
    <t>A4.03/05</t>
  </si>
  <si>
    <t>A4.07/09</t>
  </si>
  <si>
    <t>A4.15</t>
  </si>
  <si>
    <t>A4.17</t>
  </si>
  <si>
    <t>B4.01</t>
  </si>
  <si>
    <t>B4.02</t>
  </si>
  <si>
    <t>B4.03</t>
  </si>
  <si>
    <t>B4.04</t>
  </si>
  <si>
    <t>B4.05</t>
  </si>
  <si>
    <t>B4.06</t>
  </si>
  <si>
    <t>B4.06a</t>
  </si>
  <si>
    <t>B4.06b</t>
  </si>
  <si>
    <t>B4.07</t>
  </si>
  <si>
    <t>B4.08</t>
  </si>
  <si>
    <t>B4.09/17</t>
  </si>
  <si>
    <t>B4.10</t>
  </si>
  <si>
    <t>B4.12</t>
  </si>
  <si>
    <t>B4.14</t>
  </si>
  <si>
    <t>B4.16</t>
  </si>
  <si>
    <t>B4.18</t>
  </si>
  <si>
    <t>B4.19</t>
  </si>
  <si>
    <t>B4.20</t>
  </si>
  <si>
    <t>B4.21</t>
  </si>
  <si>
    <t>B4.22</t>
  </si>
  <si>
    <t>B4.23</t>
  </si>
  <si>
    <t>B4.24</t>
  </si>
  <si>
    <t>C4.01</t>
  </si>
  <si>
    <t>C4.04</t>
  </si>
  <si>
    <t>C4.06</t>
  </si>
  <si>
    <t>C4.07</t>
  </si>
  <si>
    <t>C4.08</t>
  </si>
  <si>
    <t>C4.10</t>
  </si>
  <si>
    <t>C4.DT1</t>
  </si>
  <si>
    <t>C4.DT2</t>
  </si>
  <si>
    <t>C4.DT3</t>
  </si>
  <si>
    <t>C4.DT4</t>
  </si>
  <si>
    <t>C4.DT5</t>
  </si>
  <si>
    <t>C4.HT1</t>
  </si>
  <si>
    <t>C4.HT2</t>
  </si>
  <si>
    <t>C4.HT3</t>
  </si>
  <si>
    <t>C4.HT4</t>
  </si>
  <si>
    <t>C4.HT5</t>
  </si>
  <si>
    <t>C4.MmB</t>
  </si>
  <si>
    <t>MIVA toilet</t>
  </si>
  <si>
    <t>D4.03</t>
  </si>
  <si>
    <t>D4.04</t>
  </si>
  <si>
    <t>D4.05</t>
  </si>
  <si>
    <t>D4.06</t>
  </si>
  <si>
    <t>D4.07</t>
  </si>
  <si>
    <t>D4.08</t>
  </si>
  <si>
    <t>D4.09/17</t>
  </si>
  <si>
    <t>D4.10</t>
  </si>
  <si>
    <t>D4.12</t>
  </si>
  <si>
    <t>D4.14</t>
  </si>
  <si>
    <t>D4.16</t>
  </si>
  <si>
    <t>D4.18</t>
  </si>
  <si>
    <t>D4.19</t>
  </si>
  <si>
    <t>D4.20</t>
  </si>
  <si>
    <t>D4.20a</t>
  </si>
  <si>
    <t>D4.20b</t>
  </si>
  <si>
    <t>D4.21</t>
  </si>
  <si>
    <t>D4.22</t>
  </si>
  <si>
    <t>D4.23</t>
  </si>
  <si>
    <t>D4.24</t>
  </si>
  <si>
    <t>D4.25</t>
  </si>
  <si>
    <t>D4.26</t>
  </si>
  <si>
    <t>E4.01</t>
  </si>
  <si>
    <t>E4.03</t>
  </si>
  <si>
    <t>E4.04</t>
  </si>
  <si>
    <t>E4.05</t>
  </si>
  <si>
    <t>E4.06</t>
  </si>
  <si>
    <t>E4.07</t>
  </si>
  <si>
    <t>E4.08</t>
  </si>
  <si>
    <t>E4.10</t>
  </si>
  <si>
    <t>E4.13</t>
  </si>
  <si>
    <t>E4.DT1</t>
  </si>
  <si>
    <t>E4.DT2</t>
  </si>
  <si>
    <t>E4.DT3</t>
  </si>
  <si>
    <t>E4.HT1</t>
  </si>
  <si>
    <t>E4.HT2</t>
  </si>
  <si>
    <t>E4.HT3</t>
  </si>
  <si>
    <t>E4.HT4</t>
  </si>
  <si>
    <t>E4.HT5</t>
  </si>
  <si>
    <t>E4.HT6</t>
  </si>
  <si>
    <t>F4.01</t>
  </si>
  <si>
    <t>F4.02</t>
  </si>
  <si>
    <t>F4.03</t>
  </si>
  <si>
    <t>F4.04</t>
  </si>
  <si>
    <t>F4.05</t>
  </si>
  <si>
    <t>F4.06</t>
  </si>
  <si>
    <t>F4.07</t>
  </si>
  <si>
    <t>F4.08</t>
  </si>
  <si>
    <t>F4.09/17</t>
  </si>
  <si>
    <t>F4.10</t>
  </si>
  <si>
    <t>F4.12</t>
  </si>
  <si>
    <t>F4.14</t>
  </si>
  <si>
    <t>F4.16</t>
  </si>
  <si>
    <t>F4.18</t>
  </si>
  <si>
    <t>F4.19</t>
  </si>
  <si>
    <t>F4.20</t>
  </si>
  <si>
    <t>F4.21</t>
  </si>
  <si>
    <t>F4.22</t>
  </si>
  <si>
    <t>F4.23</t>
  </si>
  <si>
    <t>F4.24</t>
  </si>
  <si>
    <t>G-4B</t>
  </si>
  <si>
    <t>G-4C-1</t>
  </si>
  <si>
    <t>G-4C-2</t>
  </si>
  <si>
    <t>G-4E-1</t>
  </si>
  <si>
    <t>G-4E-2</t>
  </si>
  <si>
    <t>G-A4-1</t>
  </si>
  <si>
    <t>G-A4-2</t>
  </si>
  <si>
    <t>G-A4-3</t>
  </si>
  <si>
    <t>G-A4-4</t>
  </si>
  <si>
    <t>G-D4</t>
  </si>
  <si>
    <t>G-F4</t>
  </si>
  <si>
    <t>G-G4-1</t>
  </si>
  <si>
    <t>G-G4-2</t>
  </si>
  <si>
    <t>G-G4-3</t>
  </si>
  <si>
    <t>G-G4-4</t>
  </si>
  <si>
    <t>G-H4</t>
  </si>
  <si>
    <t>G4.01</t>
  </si>
  <si>
    <t>G4.04</t>
  </si>
  <si>
    <t>G4.06</t>
  </si>
  <si>
    <t>G4.07</t>
  </si>
  <si>
    <t>G4.08</t>
  </si>
  <si>
    <t>G4.10</t>
  </si>
  <si>
    <t>G4.13</t>
  </si>
  <si>
    <t>G4.DT1</t>
  </si>
  <si>
    <t>G4.DT2</t>
  </si>
  <si>
    <t>G4.DT3</t>
  </si>
  <si>
    <t>G4.DT4</t>
  </si>
  <si>
    <t>G4.DT5</t>
  </si>
  <si>
    <t>G4.HT1</t>
  </si>
  <si>
    <t>G4.HT2</t>
  </si>
  <si>
    <t>G4.HT3</t>
  </si>
  <si>
    <t>G4.HT4</t>
  </si>
  <si>
    <t>G4.HT5</t>
  </si>
  <si>
    <t>H4.03</t>
  </si>
  <si>
    <t>H4.04</t>
  </si>
  <si>
    <t>H4.05</t>
  </si>
  <si>
    <t>H4.06/10</t>
  </si>
  <si>
    <t>H4.06A</t>
  </si>
  <si>
    <t>H4.07</t>
  </si>
  <si>
    <t>H4.09/17</t>
  </si>
  <si>
    <t>H4.12</t>
  </si>
  <si>
    <t>H4.14</t>
  </si>
  <si>
    <t>H4.16</t>
  </si>
  <si>
    <t>H4.18</t>
  </si>
  <si>
    <t>H4.19</t>
  </si>
  <si>
    <t>H4.20</t>
  </si>
  <si>
    <t>H4.21</t>
  </si>
  <si>
    <t>H4.22</t>
  </si>
  <si>
    <t>H4.23</t>
  </si>
  <si>
    <t>H4.24</t>
  </si>
  <si>
    <t>H4.25</t>
  </si>
  <si>
    <t>H4.26</t>
  </si>
  <si>
    <t>OPG-A4-1</t>
  </si>
  <si>
    <t>OPG-A4-2</t>
  </si>
  <si>
    <t>OPT-A4-1</t>
  </si>
  <si>
    <t>OPT-A4-2</t>
  </si>
  <si>
    <t>OPTRAP-G4</t>
  </si>
  <si>
    <t>T-A4-1</t>
  </si>
  <si>
    <t>T-A4-2</t>
  </si>
  <si>
    <t>T-E4</t>
  </si>
  <si>
    <t>TRAP-AFC4</t>
  </si>
  <si>
    <t>TRAP-AFG4</t>
  </si>
  <si>
    <t>TRAP-OPG4</t>
  </si>
  <si>
    <t>A5.00</t>
  </si>
  <si>
    <t>A5.00A</t>
  </si>
  <si>
    <t>A5.00B</t>
  </si>
  <si>
    <t>A5.03/05</t>
  </si>
  <si>
    <t>A5.07/09</t>
  </si>
  <si>
    <t>C5.01</t>
  </si>
  <si>
    <t>C5.02</t>
  </si>
  <si>
    <t>C5.03</t>
  </si>
  <si>
    <t>C5.04</t>
  </si>
  <si>
    <t>C5.05</t>
  </si>
  <si>
    <t>C5.06</t>
  </si>
  <si>
    <t>C5.07</t>
  </si>
  <si>
    <t>C5.08</t>
  </si>
  <si>
    <t>C5.09</t>
  </si>
  <si>
    <t>C5.10</t>
  </si>
  <si>
    <t>C5.11</t>
  </si>
  <si>
    <t>C5.13</t>
  </si>
  <si>
    <t>E5.04</t>
  </si>
  <si>
    <t>E5.05</t>
  </si>
  <si>
    <t>E5.06</t>
  </si>
  <si>
    <t>E5.08</t>
  </si>
  <si>
    <t>E5.09</t>
  </si>
  <si>
    <t>E5.10</t>
  </si>
  <si>
    <t>E5.11</t>
  </si>
  <si>
    <t>E5.12</t>
  </si>
  <si>
    <t>E5.13</t>
  </si>
  <si>
    <t>G-A5-1</t>
  </si>
  <si>
    <t>G-A5-2</t>
  </si>
  <si>
    <t>G-A5-3</t>
  </si>
  <si>
    <t>G-A5-4</t>
  </si>
  <si>
    <t>G-C5-1</t>
  </si>
  <si>
    <t>G-E5-1</t>
  </si>
  <si>
    <t>G-E5-2</t>
  </si>
  <si>
    <t>G-E5-3</t>
  </si>
  <si>
    <t>G-G5-1</t>
  </si>
  <si>
    <t>G-G5-2</t>
  </si>
  <si>
    <t>G5.01</t>
  </si>
  <si>
    <t>G5.03</t>
  </si>
  <si>
    <t>G5.04</t>
  </si>
  <si>
    <t>G5.06</t>
  </si>
  <si>
    <t>G5.07</t>
  </si>
  <si>
    <t>G5.08</t>
  </si>
  <si>
    <t>G5.09</t>
  </si>
  <si>
    <t>G5.10</t>
  </si>
  <si>
    <t>G5.11</t>
  </si>
  <si>
    <t>HAL-5A1</t>
  </si>
  <si>
    <t>HAL-5A2</t>
  </si>
  <si>
    <t>OP-TRAP1</t>
  </si>
  <si>
    <t>Op-TRAP2</t>
  </si>
  <si>
    <t>OPTRAP-A5</t>
  </si>
  <si>
    <t>OPTRAP-E5</t>
  </si>
  <si>
    <t>OPTRAP-G5</t>
  </si>
  <si>
    <t>T-E5-2</t>
  </si>
  <si>
    <t>TRAP-AFA5</t>
  </si>
  <si>
    <t>TRAP-AFC5</t>
  </si>
  <si>
    <t>TRAP-AFG5</t>
  </si>
  <si>
    <t>Kantoor</t>
  </si>
  <si>
    <t>A6.11</t>
  </si>
  <si>
    <t>A6.12</t>
  </si>
  <si>
    <t>A6.13</t>
  </si>
  <si>
    <t>A6.14</t>
  </si>
  <si>
    <t>A6.14A</t>
  </si>
  <si>
    <t>A6.15</t>
  </si>
  <si>
    <t>A6.16</t>
  </si>
  <si>
    <t>A6.DT1</t>
  </si>
  <si>
    <t>A6.DT2</t>
  </si>
  <si>
    <t>A6.DT3</t>
  </si>
  <si>
    <t>A6.HT1</t>
  </si>
  <si>
    <t>A6.HT2</t>
  </si>
  <si>
    <t>A6.HT3</t>
  </si>
  <si>
    <t>A6.HT4</t>
  </si>
  <si>
    <t>E6.03</t>
  </si>
  <si>
    <t>E6.05</t>
  </si>
  <si>
    <t>E6.07</t>
  </si>
  <si>
    <t>E6.09</t>
  </si>
  <si>
    <t>E6.11</t>
  </si>
  <si>
    <t>E6.13</t>
  </si>
  <si>
    <t>E6.15</t>
  </si>
  <si>
    <t>G-A6-1</t>
  </si>
  <si>
    <t>G-A6-2</t>
  </si>
  <si>
    <t>G-E6-1</t>
  </si>
  <si>
    <t>G-E6-3</t>
  </si>
  <si>
    <t>OPTRAP-A6</t>
  </si>
  <si>
    <t>OPTRAP-E6</t>
  </si>
  <si>
    <t>T-E6-2</t>
  </si>
  <si>
    <t>TRAP-6A</t>
  </si>
  <si>
    <t>A7.04A</t>
  </si>
  <si>
    <t>A7.HT1</t>
  </si>
  <si>
    <t>A7.HT2</t>
  </si>
  <si>
    <t>A7.HT3</t>
  </si>
  <si>
    <t>G-A7-1</t>
  </si>
  <si>
    <t>G-A7-2</t>
  </si>
  <si>
    <t>OPTRAP</t>
  </si>
  <si>
    <t>T-A7-1</t>
  </si>
  <si>
    <t>TRAP-AFA7</t>
  </si>
  <si>
    <t>A8.04A</t>
  </si>
  <si>
    <t>A8.DT1</t>
  </si>
  <si>
    <t>A8.DT2</t>
  </si>
  <si>
    <t>A8.DT3</t>
  </si>
  <si>
    <t>G-A8</t>
  </si>
  <si>
    <t>T-A8</t>
  </si>
  <si>
    <t>A9.07</t>
  </si>
  <si>
    <t>G-A9</t>
  </si>
  <si>
    <t>OPT-A9</t>
  </si>
  <si>
    <t>T-A9</t>
  </si>
  <si>
    <t>0.01</t>
  </si>
  <si>
    <t>Gietvloer</t>
  </si>
  <si>
    <t>0.02</t>
  </si>
  <si>
    <t>0.03</t>
  </si>
  <si>
    <t>0.04</t>
  </si>
  <si>
    <t>Kleedruimte</t>
  </si>
  <si>
    <t>0.05</t>
  </si>
  <si>
    <t>0.06</t>
  </si>
  <si>
    <t>0.07</t>
  </si>
  <si>
    <t>Opslag</t>
  </si>
  <si>
    <t>0.08</t>
  </si>
  <si>
    <t>0.09</t>
  </si>
  <si>
    <t>0.09A</t>
  </si>
  <si>
    <t>0.0KL1</t>
  </si>
  <si>
    <t>0.0KL2</t>
  </si>
  <si>
    <t>0.0KL2a</t>
  </si>
  <si>
    <t>0.0NIS</t>
  </si>
  <si>
    <t>0.10</t>
  </si>
  <si>
    <t>0.100</t>
  </si>
  <si>
    <t>Restaurant/Uitgifte</t>
  </si>
  <si>
    <t>Gecoat beton</t>
  </si>
  <si>
    <t>0.11</t>
  </si>
  <si>
    <t>0.12</t>
  </si>
  <si>
    <t>0.13</t>
  </si>
  <si>
    <t>0.14</t>
  </si>
  <si>
    <t>0.14A</t>
  </si>
  <si>
    <t>0.15</t>
  </si>
  <si>
    <t>0.16</t>
  </si>
  <si>
    <t>0.17</t>
  </si>
  <si>
    <t>0.18</t>
  </si>
  <si>
    <t>0.19</t>
  </si>
  <si>
    <t>0.20</t>
  </si>
  <si>
    <t>0.21-HT1</t>
  </si>
  <si>
    <t>0.21-HT2</t>
  </si>
  <si>
    <t>0.21-HT3</t>
  </si>
  <si>
    <t>0.21-HT4</t>
  </si>
  <si>
    <t>0.21-HT5</t>
  </si>
  <si>
    <t>0.21-HT6</t>
  </si>
  <si>
    <t>0.22</t>
  </si>
  <si>
    <t>0.23-DT1</t>
  </si>
  <si>
    <t>0.23-DT2</t>
  </si>
  <si>
    <t>0.23-DT3</t>
  </si>
  <si>
    <t>0.23-DT4</t>
  </si>
  <si>
    <t>0.23-DT5</t>
  </si>
  <si>
    <t>0.23-DT6</t>
  </si>
  <si>
    <t>0.24</t>
  </si>
  <si>
    <t>0.25</t>
  </si>
  <si>
    <t>0.26</t>
  </si>
  <si>
    <t>Rustruimte</t>
  </si>
  <si>
    <t>0.27</t>
  </si>
  <si>
    <t>0.28</t>
  </si>
  <si>
    <t>0.29</t>
  </si>
  <si>
    <t>Epoxy</t>
  </si>
  <si>
    <t>0.30</t>
  </si>
  <si>
    <t>0.32</t>
  </si>
  <si>
    <t>0.33</t>
  </si>
  <si>
    <t>0.34</t>
  </si>
  <si>
    <t>0.35</t>
  </si>
  <si>
    <t>0.35A</t>
  </si>
  <si>
    <t>0.35b</t>
  </si>
  <si>
    <t>0.36</t>
  </si>
  <si>
    <t>0.37</t>
  </si>
  <si>
    <t>0.38</t>
  </si>
  <si>
    <t>0.38A</t>
  </si>
  <si>
    <t>0.39</t>
  </si>
  <si>
    <t>0.40</t>
  </si>
  <si>
    <t>0.67</t>
  </si>
  <si>
    <t>0.68</t>
  </si>
  <si>
    <t>0.87</t>
  </si>
  <si>
    <t>G-0.1</t>
  </si>
  <si>
    <t>G-0.2</t>
  </si>
  <si>
    <t>G-0.3</t>
  </si>
  <si>
    <t>G-0.4</t>
  </si>
  <si>
    <t>G-0.5</t>
  </si>
  <si>
    <t>G-0.5a</t>
  </si>
  <si>
    <t>G-0.6</t>
  </si>
  <si>
    <t>G-0.7</t>
  </si>
  <si>
    <t>G-0.7a</t>
  </si>
  <si>
    <t>G-0.8</t>
  </si>
  <si>
    <t>LIFT1</t>
  </si>
  <si>
    <t>LIFT2</t>
  </si>
  <si>
    <t>NT3</t>
  </si>
  <si>
    <t>NT4</t>
  </si>
  <si>
    <t>OPTRAP-1</t>
  </si>
  <si>
    <t>OPTRAP-2</t>
  </si>
  <si>
    <t>SPOELK.</t>
  </si>
  <si>
    <t>TRAP-1</t>
  </si>
  <si>
    <t>TRAP-2</t>
  </si>
  <si>
    <t>UITGANG-1</t>
  </si>
  <si>
    <t>UITGANG-2</t>
  </si>
  <si>
    <t>1.01</t>
  </si>
  <si>
    <t>1.03</t>
  </si>
  <si>
    <t>1.04</t>
  </si>
  <si>
    <t>1.06</t>
  </si>
  <si>
    <t>1.08</t>
  </si>
  <si>
    <t>1.10</t>
  </si>
  <si>
    <t>1.12</t>
  </si>
  <si>
    <t>1.14</t>
  </si>
  <si>
    <t>1.16</t>
  </si>
  <si>
    <t>1.16-T1</t>
  </si>
  <si>
    <t>1.16-T2</t>
  </si>
  <si>
    <t>1.17</t>
  </si>
  <si>
    <t>1.18</t>
  </si>
  <si>
    <t>1.20</t>
  </si>
  <si>
    <t>1.22</t>
  </si>
  <si>
    <t>1.23</t>
  </si>
  <si>
    <t>1.25</t>
  </si>
  <si>
    <t>1.27</t>
  </si>
  <si>
    <t>1.28</t>
  </si>
  <si>
    <t>1.31</t>
  </si>
  <si>
    <t>1.33</t>
  </si>
  <si>
    <t>1.34</t>
  </si>
  <si>
    <t>1.36</t>
  </si>
  <si>
    <t>1.39</t>
  </si>
  <si>
    <t>1.40</t>
  </si>
  <si>
    <t>1.41</t>
  </si>
  <si>
    <t>1.42</t>
  </si>
  <si>
    <t>1.42-a</t>
  </si>
  <si>
    <t>1.43</t>
  </si>
  <si>
    <t>1.44</t>
  </si>
  <si>
    <t>1.44-DT1</t>
  </si>
  <si>
    <t>1.44-DT2</t>
  </si>
  <si>
    <t>1.44-DT3</t>
  </si>
  <si>
    <t>1.45</t>
  </si>
  <si>
    <t>1.46</t>
  </si>
  <si>
    <t>1.47</t>
  </si>
  <si>
    <t>1.50</t>
  </si>
  <si>
    <t>1.52</t>
  </si>
  <si>
    <t>1.53</t>
  </si>
  <si>
    <t>1.54</t>
  </si>
  <si>
    <t>1.55</t>
  </si>
  <si>
    <t>1.55-HT1</t>
  </si>
  <si>
    <t>1.55-HT2</t>
  </si>
  <si>
    <t>1.55-HT3</t>
  </si>
  <si>
    <t>1.55a</t>
  </si>
  <si>
    <t>1.56</t>
  </si>
  <si>
    <t>1.57</t>
  </si>
  <si>
    <t>1.58</t>
  </si>
  <si>
    <t>1.59</t>
  </si>
  <si>
    <t>1.60</t>
  </si>
  <si>
    <t>1.63</t>
  </si>
  <si>
    <t>1.67</t>
  </si>
  <si>
    <t>1.69</t>
  </si>
  <si>
    <t>1.71</t>
  </si>
  <si>
    <t>1.73</t>
  </si>
  <si>
    <t>G-1.1</t>
  </si>
  <si>
    <t>G-1.10</t>
  </si>
  <si>
    <t>G-1.3</t>
  </si>
  <si>
    <t>G-1.4</t>
  </si>
  <si>
    <t>G-1.5</t>
  </si>
  <si>
    <t>G-1.6</t>
  </si>
  <si>
    <t>G-1.7</t>
  </si>
  <si>
    <t>G-1.8</t>
  </si>
  <si>
    <t>NT-1</t>
  </si>
  <si>
    <t>NT-2</t>
  </si>
  <si>
    <t>TRAP-3</t>
  </si>
  <si>
    <t>2.01</t>
  </si>
  <si>
    <t>Staal</t>
  </si>
  <si>
    <t>2.04</t>
  </si>
  <si>
    <t>2.08</t>
  </si>
  <si>
    <t>2.13</t>
  </si>
  <si>
    <t>2.16-DT1</t>
  </si>
  <si>
    <t>2.16-DT2</t>
  </si>
  <si>
    <t>2.16-DT3</t>
  </si>
  <si>
    <t>2.17</t>
  </si>
  <si>
    <t>2.18</t>
  </si>
  <si>
    <t>2.22</t>
  </si>
  <si>
    <t>2.25</t>
  </si>
  <si>
    <t>2.27</t>
  </si>
  <si>
    <t>2.28</t>
  </si>
  <si>
    <t>2.29</t>
  </si>
  <si>
    <t>2.31</t>
  </si>
  <si>
    <t>2.33</t>
  </si>
  <si>
    <t>2.34</t>
  </si>
  <si>
    <t>2.36</t>
  </si>
  <si>
    <t>2.39</t>
  </si>
  <si>
    <t>2.40</t>
  </si>
  <si>
    <t>2.41</t>
  </si>
  <si>
    <t>2.42</t>
  </si>
  <si>
    <t>2.42a</t>
  </si>
  <si>
    <t>2.43</t>
  </si>
  <si>
    <t>2.44-DT1</t>
  </si>
  <si>
    <t>2.44-DT2</t>
  </si>
  <si>
    <t>2.44-DT3</t>
  </si>
  <si>
    <t>2.44-DT4</t>
  </si>
  <si>
    <t>2.45</t>
  </si>
  <si>
    <t>2.46</t>
  </si>
  <si>
    <t>2.47</t>
  </si>
  <si>
    <t>2.50</t>
  </si>
  <si>
    <t>2.52</t>
  </si>
  <si>
    <t>2.53</t>
  </si>
  <si>
    <t>2.54</t>
  </si>
  <si>
    <t>2.55-HT1</t>
  </si>
  <si>
    <t>2.55-HT2</t>
  </si>
  <si>
    <t>2.55-HT3</t>
  </si>
  <si>
    <t>2.55-HT4</t>
  </si>
  <si>
    <t>2.55a</t>
  </si>
  <si>
    <t>2.56</t>
  </si>
  <si>
    <t>2.57</t>
  </si>
  <si>
    <t>2.58</t>
  </si>
  <si>
    <t>2.59</t>
  </si>
  <si>
    <t>2.60</t>
  </si>
  <si>
    <t>2.63</t>
  </si>
  <si>
    <t>2.67</t>
  </si>
  <si>
    <t>2.69</t>
  </si>
  <si>
    <t>2.71</t>
  </si>
  <si>
    <t>2.73</t>
  </si>
  <si>
    <t>CORR-21</t>
  </si>
  <si>
    <t>G-2.1</t>
  </si>
  <si>
    <t>G-2.2</t>
  </si>
  <si>
    <t>G-2.4</t>
  </si>
  <si>
    <t>G-2.5</t>
  </si>
  <si>
    <t>G-2.6</t>
  </si>
  <si>
    <t>G-2.7</t>
  </si>
  <si>
    <t>G2.8</t>
  </si>
  <si>
    <t>3.01</t>
  </si>
  <si>
    <t>3.04</t>
  </si>
  <si>
    <t>3.08</t>
  </si>
  <si>
    <t>3.13</t>
  </si>
  <si>
    <t>3.16-HT1</t>
  </si>
  <si>
    <t>3.16-HT2</t>
  </si>
  <si>
    <t>3.16-HT3</t>
  </si>
  <si>
    <t>3.17</t>
  </si>
  <si>
    <t>3.18</t>
  </si>
  <si>
    <t>3.22</t>
  </si>
  <si>
    <t>3.25</t>
  </si>
  <si>
    <t>3.27</t>
  </si>
  <si>
    <t>3.29</t>
  </si>
  <si>
    <t>3.31</t>
  </si>
  <si>
    <t>3.33</t>
  </si>
  <si>
    <t>3.36</t>
  </si>
  <si>
    <t>3.39</t>
  </si>
  <si>
    <t>3.40</t>
  </si>
  <si>
    <t>3.41</t>
  </si>
  <si>
    <t>3.42</t>
  </si>
  <si>
    <t>3.42a</t>
  </si>
  <si>
    <t>3.43</t>
  </si>
  <si>
    <t>3.44-DT1</t>
  </si>
  <si>
    <t>3.44-DT2</t>
  </si>
  <si>
    <t>3.44-DT3</t>
  </si>
  <si>
    <t>3.44-DT4</t>
  </si>
  <si>
    <t>3.45</t>
  </si>
  <si>
    <t>3.46</t>
  </si>
  <si>
    <t>3.47</t>
  </si>
  <si>
    <t>3.50</t>
  </si>
  <si>
    <t>3.52</t>
  </si>
  <si>
    <t>3.53</t>
  </si>
  <si>
    <t>3.54</t>
  </si>
  <si>
    <t>3.55-HT1</t>
  </si>
  <si>
    <t>3.55-HT2</t>
  </si>
  <si>
    <t>3.55-HT3</t>
  </si>
  <si>
    <t>3.55-HT4</t>
  </si>
  <si>
    <t>3.55a</t>
  </si>
  <si>
    <t>3.56</t>
  </si>
  <si>
    <t>3.57</t>
  </si>
  <si>
    <t>3.58</t>
  </si>
  <si>
    <t>3.59</t>
  </si>
  <si>
    <t>3.60</t>
  </si>
  <si>
    <t>3.63</t>
  </si>
  <si>
    <t>3.67</t>
  </si>
  <si>
    <t>3.69</t>
  </si>
  <si>
    <t>3.71</t>
  </si>
  <si>
    <t>3.73</t>
  </si>
  <si>
    <t>G-3.1</t>
  </si>
  <si>
    <t>G-3.2</t>
  </si>
  <si>
    <t>G-3.3</t>
  </si>
  <si>
    <t>G-3.4</t>
  </si>
  <si>
    <t>G-3.5</t>
  </si>
  <si>
    <t>G-3.6</t>
  </si>
  <si>
    <t>G3.7</t>
  </si>
  <si>
    <t>4.01</t>
  </si>
  <si>
    <t>Ondersteunende ruimte</t>
  </si>
  <si>
    <t>4.02</t>
  </si>
  <si>
    <t>4.03-DT1</t>
  </si>
  <si>
    <t>4.03-DT2</t>
  </si>
  <si>
    <t>4.03-DT3</t>
  </si>
  <si>
    <t>4.04</t>
  </si>
  <si>
    <t>4.05</t>
  </si>
  <si>
    <t>4.06</t>
  </si>
  <si>
    <t>4.07</t>
  </si>
  <si>
    <t>4.08</t>
  </si>
  <si>
    <t>4.21</t>
  </si>
  <si>
    <t>4.22</t>
  </si>
  <si>
    <t>4.24</t>
  </si>
  <si>
    <t>4.25</t>
  </si>
  <si>
    <t>4.43</t>
  </si>
  <si>
    <t>4.44</t>
  </si>
  <si>
    <t>4.49</t>
  </si>
  <si>
    <t>4.49a</t>
  </si>
  <si>
    <t>4.50</t>
  </si>
  <si>
    <t>4.51</t>
  </si>
  <si>
    <t>4.52</t>
  </si>
  <si>
    <t>4.53</t>
  </si>
  <si>
    <t>4.61-HT1</t>
  </si>
  <si>
    <t>4.61-HT2</t>
  </si>
  <si>
    <t>4.61-HT3</t>
  </si>
  <si>
    <t>4.61-HT4</t>
  </si>
  <si>
    <t>4.61-TR</t>
  </si>
  <si>
    <t>4.62</t>
  </si>
  <si>
    <t>4.65</t>
  </si>
  <si>
    <t>4.66</t>
  </si>
  <si>
    <t>4.69</t>
  </si>
  <si>
    <t>4.70</t>
  </si>
  <si>
    <t>4.81</t>
  </si>
  <si>
    <t>4.82</t>
  </si>
  <si>
    <t>4.82a</t>
  </si>
  <si>
    <t>4.83</t>
  </si>
  <si>
    <t>4.84</t>
  </si>
  <si>
    <t>4.85</t>
  </si>
  <si>
    <t>4.87</t>
  </si>
  <si>
    <t>4.88</t>
  </si>
  <si>
    <t>4.89</t>
  </si>
  <si>
    <t>4.91</t>
  </si>
  <si>
    <t>4.93</t>
  </si>
  <si>
    <t>G-4.1</t>
  </si>
  <si>
    <t>G-4.2</t>
  </si>
  <si>
    <t>G-4.3</t>
  </si>
  <si>
    <t>G-4.4</t>
  </si>
  <si>
    <t>G-4.5</t>
  </si>
  <si>
    <t>G-4.6</t>
  </si>
  <si>
    <t>G-4.7</t>
  </si>
  <si>
    <t>0.02A</t>
  </si>
  <si>
    <t>0.02B</t>
  </si>
  <si>
    <t>0.05A</t>
  </si>
  <si>
    <t>0.05B</t>
  </si>
  <si>
    <t>0.21</t>
  </si>
  <si>
    <t>0.23</t>
  </si>
  <si>
    <t>0.23A</t>
  </si>
  <si>
    <t>0.31</t>
  </si>
  <si>
    <t>0.DT-1</t>
  </si>
  <si>
    <t>0.DT-2</t>
  </si>
  <si>
    <t>0.HT-1</t>
  </si>
  <si>
    <t>0.HT-2</t>
  </si>
  <si>
    <t>GANG-0.1</t>
  </si>
  <si>
    <t>GANG-0.2</t>
  </si>
  <si>
    <t>GANG-0.3</t>
  </si>
  <si>
    <t>TRAP-0.1</t>
  </si>
  <si>
    <t>TRAP-0.2</t>
  </si>
  <si>
    <t>1.02</t>
  </si>
  <si>
    <t>1.03A</t>
  </si>
  <si>
    <t>1.03B</t>
  </si>
  <si>
    <t>1.05</t>
  </si>
  <si>
    <t>1.05A</t>
  </si>
  <si>
    <t>1.05B</t>
  </si>
  <si>
    <t>1.07</t>
  </si>
  <si>
    <t>1.09</t>
  </si>
  <si>
    <t>1.11</t>
  </si>
  <si>
    <t>1.13</t>
  </si>
  <si>
    <t>1.15</t>
  </si>
  <si>
    <t>1.15A</t>
  </si>
  <si>
    <t>Accu/UPS ruimte</t>
  </si>
  <si>
    <t>1.15B</t>
  </si>
  <si>
    <t>1.19</t>
  </si>
  <si>
    <t>Relaisruimte</t>
  </si>
  <si>
    <t>1.24</t>
  </si>
  <si>
    <t>1.26</t>
  </si>
  <si>
    <t>UBVL-ruimte</t>
  </si>
  <si>
    <t>Telecomruimte</t>
  </si>
  <si>
    <t>GANG-1.1</t>
  </si>
  <si>
    <t>GANG-1.2</t>
  </si>
  <si>
    <t>Tarket</t>
  </si>
  <si>
    <t>GANG-1.3</t>
  </si>
  <si>
    <t>GANG-1.4</t>
  </si>
  <si>
    <t>TRAP-1.1</t>
  </si>
  <si>
    <t>TRAP-1.2</t>
  </si>
  <si>
    <t>HAL-1.1</t>
  </si>
  <si>
    <t>2.02</t>
  </si>
  <si>
    <t>2.02A</t>
  </si>
  <si>
    <t>2.03</t>
  </si>
  <si>
    <t>2.03A</t>
  </si>
  <si>
    <t>2.03B</t>
  </si>
  <si>
    <t>2.05</t>
  </si>
  <si>
    <t>2.05A</t>
  </si>
  <si>
    <t>2.05B</t>
  </si>
  <si>
    <t>2.06</t>
  </si>
  <si>
    <t>2.07</t>
  </si>
  <si>
    <t>2.09</t>
  </si>
  <si>
    <t>2.10</t>
  </si>
  <si>
    <t>2.11</t>
  </si>
  <si>
    <t>2.12</t>
  </si>
  <si>
    <t>2.14</t>
  </si>
  <si>
    <t>2.16</t>
  </si>
  <si>
    <t>GANG-2.1</t>
  </si>
  <si>
    <t>HAL-2.1</t>
  </si>
  <si>
    <t>TRAP-2.1</t>
  </si>
  <si>
    <t>TRAP-2.2</t>
  </si>
  <si>
    <t>kantoor</t>
  </si>
  <si>
    <t>0.16a</t>
  </si>
  <si>
    <t>0.17a</t>
  </si>
  <si>
    <t>0.17b</t>
  </si>
  <si>
    <t>0.17c</t>
  </si>
  <si>
    <t>0.19a</t>
  </si>
  <si>
    <t>0.19b</t>
  </si>
  <si>
    <t>0.20A</t>
  </si>
  <si>
    <t>0.20B</t>
  </si>
  <si>
    <t>0.24A</t>
  </si>
  <si>
    <t>0.28A</t>
  </si>
  <si>
    <t>0.28B</t>
  </si>
  <si>
    <t>B.01</t>
  </si>
  <si>
    <t>B.02</t>
  </si>
  <si>
    <t>Hoogspanningsruimte (HS)</t>
  </si>
  <si>
    <t>B.03</t>
  </si>
  <si>
    <t>HAL-01</t>
  </si>
  <si>
    <t>HAL-02</t>
  </si>
  <si>
    <t>LIFT</t>
  </si>
  <si>
    <t>1.08a</t>
  </si>
  <si>
    <t>1.11a</t>
  </si>
  <si>
    <t>1.11b</t>
  </si>
  <si>
    <t>1.11c</t>
  </si>
  <si>
    <t>1.12a</t>
  </si>
  <si>
    <t>1.14a</t>
  </si>
  <si>
    <t>Anders</t>
  </si>
  <si>
    <t>1.18a</t>
  </si>
  <si>
    <t>1.18b</t>
  </si>
  <si>
    <t>1.20A</t>
  </si>
  <si>
    <t>1.20B</t>
  </si>
  <si>
    <t>1.24a</t>
  </si>
  <si>
    <t>2.06a</t>
  </si>
  <si>
    <t>2.07a</t>
  </si>
  <si>
    <t>2.07b</t>
  </si>
  <si>
    <t>2.09a</t>
  </si>
  <si>
    <t>2.09b</t>
  </si>
  <si>
    <t>2.09c</t>
  </si>
  <si>
    <t>2.10a</t>
  </si>
  <si>
    <t>2.12a</t>
  </si>
  <si>
    <t>2.12b</t>
  </si>
  <si>
    <t>2.15</t>
  </si>
  <si>
    <t>2.19</t>
  </si>
  <si>
    <t>2.21</t>
  </si>
  <si>
    <t>GANG-2.2</t>
  </si>
  <si>
    <t>Hout/Linoleum</t>
  </si>
  <si>
    <t>0.01A</t>
  </si>
  <si>
    <t>0.01B</t>
  </si>
  <si>
    <t>0.17A</t>
  </si>
  <si>
    <t>0.17B</t>
  </si>
  <si>
    <t>0.18A</t>
  </si>
  <si>
    <t>0.18B</t>
  </si>
  <si>
    <t>0.32A</t>
  </si>
  <si>
    <t>0.32B</t>
  </si>
  <si>
    <t>0.33A</t>
  </si>
  <si>
    <t>0.33B</t>
  </si>
  <si>
    <t>GANG-0.4</t>
  </si>
  <si>
    <t>GANG-0.5</t>
  </si>
  <si>
    <t>GANG-0.6</t>
  </si>
  <si>
    <t>HAL</t>
  </si>
  <si>
    <t>Hout/Tapijt</t>
  </si>
  <si>
    <t>1.00</t>
  </si>
  <si>
    <t>SER-Ruimte</t>
  </si>
  <si>
    <t>1.02A</t>
  </si>
  <si>
    <t>1.02b</t>
  </si>
  <si>
    <t>1.21</t>
  </si>
  <si>
    <t>1.29</t>
  </si>
  <si>
    <t>1.29A</t>
  </si>
  <si>
    <t>1.29B</t>
  </si>
  <si>
    <t>1.30</t>
  </si>
  <si>
    <t>1.30A</t>
  </si>
  <si>
    <t>1.30B</t>
  </si>
  <si>
    <t>1.31A</t>
  </si>
  <si>
    <t>1.31B</t>
  </si>
  <si>
    <t>1.32</t>
  </si>
  <si>
    <t>1.32A</t>
  </si>
  <si>
    <t>1.32B</t>
  </si>
  <si>
    <t>Lockerruimte</t>
  </si>
  <si>
    <t>0.27a</t>
  </si>
  <si>
    <t>Massief houten parket</t>
  </si>
  <si>
    <t>Onafgewerkt</t>
  </si>
  <si>
    <t>0.61</t>
  </si>
  <si>
    <t>0.62</t>
  </si>
  <si>
    <t>0.63</t>
  </si>
  <si>
    <t>0.64</t>
  </si>
  <si>
    <t>0.65</t>
  </si>
  <si>
    <t>0.66</t>
  </si>
  <si>
    <t>0.69</t>
  </si>
  <si>
    <t>0.70</t>
  </si>
  <si>
    <t>0.71</t>
  </si>
  <si>
    <t>0.72</t>
  </si>
  <si>
    <t>0.73</t>
  </si>
  <si>
    <t>0.74</t>
  </si>
  <si>
    <t>0.81</t>
  </si>
  <si>
    <t>0.82 TRAP</t>
  </si>
  <si>
    <t>0.83</t>
  </si>
  <si>
    <t>0.84</t>
  </si>
  <si>
    <t>0.85</t>
  </si>
  <si>
    <t>0.86</t>
  </si>
  <si>
    <t>Schoonloopmat</t>
  </si>
  <si>
    <t>1.61</t>
  </si>
  <si>
    <t>1.62</t>
  </si>
  <si>
    <t>1.64</t>
  </si>
  <si>
    <t>1.65</t>
  </si>
  <si>
    <t>1.81</t>
  </si>
  <si>
    <t>1.82</t>
  </si>
  <si>
    <t>1.84</t>
  </si>
  <si>
    <t>TRAP</t>
  </si>
  <si>
    <t>2.11a</t>
  </si>
  <si>
    <t>2.11b</t>
  </si>
  <si>
    <t>2.13a</t>
  </si>
  <si>
    <t>2.13b</t>
  </si>
  <si>
    <t>2.23</t>
  </si>
  <si>
    <t>2.24</t>
  </si>
  <si>
    <t>2.26</t>
  </si>
  <si>
    <t>Vinyl</t>
  </si>
  <si>
    <t>2.43a</t>
  </si>
  <si>
    <t>2.43b</t>
  </si>
  <si>
    <t>2.61</t>
  </si>
  <si>
    <t>Rooster ijzer</t>
  </si>
  <si>
    <t>2.62</t>
  </si>
  <si>
    <t>Metalen Rooster</t>
  </si>
  <si>
    <t>2.64</t>
  </si>
  <si>
    <t>2.65</t>
  </si>
  <si>
    <t>2.66</t>
  </si>
  <si>
    <t>2.81</t>
  </si>
  <si>
    <t>2.84</t>
  </si>
  <si>
    <t>2.85</t>
  </si>
  <si>
    <t>2.86</t>
  </si>
  <si>
    <t>Noodtrap</t>
  </si>
  <si>
    <t>staal</t>
  </si>
  <si>
    <t>3.21A</t>
  </si>
  <si>
    <t>3.21B</t>
  </si>
  <si>
    <t>3.21C</t>
  </si>
  <si>
    <t>3.23</t>
  </si>
  <si>
    <t>3.24</t>
  </si>
  <si>
    <t>3.24B</t>
  </si>
  <si>
    <t>3.26</t>
  </si>
  <si>
    <t>3.28</t>
  </si>
  <si>
    <t>3.81</t>
  </si>
  <si>
    <t>3.82</t>
  </si>
  <si>
    <t>3.84</t>
  </si>
  <si>
    <t>BNS-ruimte</t>
  </si>
  <si>
    <t>0.15B</t>
  </si>
  <si>
    <t>GANG-01</t>
  </si>
  <si>
    <t>1.01A</t>
  </si>
  <si>
    <t>1.04A</t>
  </si>
  <si>
    <t>TRAP1</t>
  </si>
  <si>
    <t>HAL-K3</t>
  </si>
  <si>
    <t>K.01</t>
  </si>
  <si>
    <t>K.02</t>
  </si>
  <si>
    <t>K.03</t>
  </si>
  <si>
    <t>K.04</t>
  </si>
  <si>
    <t>K.04A</t>
  </si>
  <si>
    <t>0.03A</t>
  </si>
  <si>
    <t>0.08A</t>
  </si>
  <si>
    <t>0.10A</t>
  </si>
  <si>
    <t>1.01C</t>
  </si>
  <si>
    <t>1.01D</t>
  </si>
  <si>
    <t>1.07A</t>
  </si>
  <si>
    <t>1.07B</t>
  </si>
  <si>
    <t>HAL-1.3</t>
  </si>
  <si>
    <t>8.01</t>
  </si>
  <si>
    <t>8.02</t>
  </si>
  <si>
    <t>8.03</t>
  </si>
  <si>
    <t>8.04</t>
  </si>
  <si>
    <t>8.05</t>
  </si>
  <si>
    <t>8.06</t>
  </si>
  <si>
    <t>8.07</t>
  </si>
  <si>
    <t>8.08</t>
  </si>
  <si>
    <t>8.08a</t>
  </si>
  <si>
    <t>8.09</t>
  </si>
  <si>
    <t>8.10</t>
  </si>
  <si>
    <t>8.11</t>
  </si>
  <si>
    <t>8.12</t>
  </si>
  <si>
    <t>8.13</t>
  </si>
  <si>
    <t>8.14</t>
  </si>
  <si>
    <t>8.15</t>
  </si>
  <si>
    <t>8.16</t>
  </si>
  <si>
    <t>8.17</t>
  </si>
  <si>
    <t>8.18</t>
  </si>
  <si>
    <t>8.19</t>
  </si>
  <si>
    <t>8.20</t>
  </si>
  <si>
    <t>8.21</t>
  </si>
  <si>
    <t>8.21a</t>
  </si>
  <si>
    <t>8.22</t>
  </si>
  <si>
    <t>8.23</t>
  </si>
  <si>
    <t>8.24</t>
  </si>
  <si>
    <t>8.25</t>
  </si>
  <si>
    <t>8.26</t>
  </si>
  <si>
    <t>8.27</t>
  </si>
  <si>
    <t>8.28</t>
  </si>
  <si>
    <t>8.29</t>
  </si>
  <si>
    <t>8.30</t>
  </si>
  <si>
    <t>8.31</t>
  </si>
  <si>
    <t>8.32</t>
  </si>
  <si>
    <t>8.33</t>
  </si>
  <si>
    <t>8.34</t>
  </si>
  <si>
    <t>schacht</t>
  </si>
  <si>
    <t>8.35</t>
  </si>
  <si>
    <t>8.36</t>
  </si>
  <si>
    <t>8.37</t>
  </si>
  <si>
    <t>8.38</t>
  </si>
  <si>
    <t>8.39</t>
  </si>
  <si>
    <t>8.40</t>
  </si>
  <si>
    <t>8.41</t>
  </si>
  <si>
    <t>8.42</t>
  </si>
  <si>
    <t>8.43</t>
  </si>
  <si>
    <t>8.44</t>
  </si>
  <si>
    <t>8.45</t>
  </si>
  <si>
    <t>8.46</t>
  </si>
  <si>
    <t>8.47</t>
  </si>
  <si>
    <t>8.48</t>
  </si>
  <si>
    <t>8.49</t>
  </si>
  <si>
    <t>GANG-8</t>
  </si>
  <si>
    <t>TRAP-84</t>
  </si>
  <si>
    <t>9.01</t>
  </si>
  <si>
    <t>9.02</t>
  </si>
  <si>
    <t>9.03</t>
  </si>
  <si>
    <t>9.04</t>
  </si>
  <si>
    <t>Postkamer</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</si>
  <si>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</si>
  <si>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</si>
  <si>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</si>
  <si>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</si>
  <si>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</si>
  <si>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</si>
  <si>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</si>
  <si>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</si>
  <si>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</si>
  <si>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</si>
  <si>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</si>
  <si>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</si>
  <si>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</si>
  <si>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</si>
  <si>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</si>
  <si>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</si>
  <si>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</si>
  <si>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</si>
  <si>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</si>
  <si>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</si>
  <si>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</si>
  <si>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</si>
  <si>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</si>
  <si>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</si>
  <si>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</si>
  <si>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</si>
  <si>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</si>
  <si>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9.31a</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</si>
  <si>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</si>
  <si>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</si>
  <si>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</si>
  <si>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</si>
  <si>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</si>
  <si>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</si>
  <si>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</si>
  <si>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</si>
  <si>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</si>
  <si>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</si>
  <si>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</si>
  <si>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</si>
  <si>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</si>
  <si>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</si>
  <si>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</si>
  <si>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</si>
  <si>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</si>
  <si>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</si>
  <si>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</si>
  <si>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</si>
  <si>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</si>
  <si>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</si>
  <si>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</si>
  <si>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</si>
  <si>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</si>
  <si>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</si>
  <si>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</si>
  <si>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</si>
  <si>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</si>
  <si>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</si>
  <si>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</si>
  <si>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</si>
  <si>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9.63A</t>
  </si>
  <si>
    <t>9.64</t>
  </si>
  <si>
    <t>9.65</t>
  </si>
  <si>
    <t>9.66</t>
  </si>
  <si>
    <t>9.67</t>
  </si>
  <si>
    <t>9.68</t>
  </si>
  <si>
    <t>9.69</t>
  </si>
  <si>
    <t>9.70</t>
  </si>
  <si>
    <t>9.71</t>
  </si>
  <si>
    <t>9.72</t>
  </si>
  <si>
    <t>9.73</t>
  </si>
  <si>
    <t>9.74</t>
  </si>
  <si>
    <t>9.75</t>
  </si>
  <si>
    <t>LIFT-1</t>
  </si>
  <si>
    <t>LIFT-2</t>
  </si>
  <si>
    <t>TRAP-91</t>
  </si>
  <si>
    <t>TRAP-92</t>
  </si>
  <si>
    <t>TRAP-94</t>
  </si>
  <si>
    <t>0.06A</t>
  </si>
  <si>
    <t>0.06B</t>
  </si>
  <si>
    <t>0.06C</t>
  </si>
  <si>
    <t>0.11A</t>
  </si>
  <si>
    <t>0.12B</t>
  </si>
  <si>
    <t>1.01B</t>
  </si>
  <si>
    <t>2.11A</t>
  </si>
  <si>
    <t>2.12A</t>
  </si>
  <si>
    <t>2.13A</t>
  </si>
  <si>
    <t>2.13B</t>
  </si>
  <si>
    <t>GANG-2.3</t>
  </si>
  <si>
    <t>GANG-2.4</t>
  </si>
  <si>
    <t>TRAP-2.3</t>
  </si>
  <si>
    <t>TRAP-2.4</t>
  </si>
  <si>
    <t>HAL-0.01</t>
  </si>
  <si>
    <t>Metaal</t>
  </si>
  <si>
    <t>0.16A</t>
  </si>
  <si>
    <t>GANG-1</t>
  </si>
  <si>
    <t>GANG-2</t>
  </si>
  <si>
    <t>GANG-3</t>
  </si>
  <si>
    <t>GANG-4</t>
  </si>
  <si>
    <t>1-DT-1</t>
  </si>
  <si>
    <t>1-DT-2</t>
  </si>
  <si>
    <t>1-DT-3</t>
  </si>
  <si>
    <t>1-HT-1</t>
  </si>
  <si>
    <t>1-HT-2</t>
  </si>
  <si>
    <t>1-HT-3</t>
  </si>
  <si>
    <t>1-HT-4</t>
  </si>
  <si>
    <t>1.12A</t>
  </si>
  <si>
    <t>2.00</t>
  </si>
  <si>
    <t>2.00A</t>
  </si>
  <si>
    <t>2.00B</t>
  </si>
  <si>
    <t>2.05C</t>
  </si>
  <si>
    <t>2.05D</t>
  </si>
  <si>
    <t>2.12B</t>
  </si>
  <si>
    <t>2.14A</t>
  </si>
  <si>
    <t>0.04A</t>
  </si>
  <si>
    <t>0.07A</t>
  </si>
  <si>
    <t>1.11A</t>
  </si>
  <si>
    <t>1.12B</t>
  </si>
  <si>
    <t>1.13A</t>
  </si>
  <si>
    <t>1.13B</t>
  </si>
  <si>
    <t>GANG-02</t>
  </si>
  <si>
    <t>GANG-03</t>
  </si>
  <si>
    <t>TRAP-01</t>
  </si>
  <si>
    <t>TRAP-02</t>
  </si>
  <si>
    <t>1.08A</t>
  </si>
  <si>
    <t>1.08B</t>
  </si>
  <si>
    <t>1.09A</t>
  </si>
  <si>
    <t>1.09B</t>
  </si>
  <si>
    <t>1.90</t>
  </si>
  <si>
    <t>1.90A</t>
  </si>
  <si>
    <t>1.91</t>
  </si>
  <si>
    <t>1.92</t>
  </si>
  <si>
    <t>Linoleum/Tapijt</t>
  </si>
  <si>
    <t>1.92A</t>
  </si>
  <si>
    <t>1.93</t>
  </si>
  <si>
    <t>1.93A</t>
  </si>
  <si>
    <t>0.07B</t>
  </si>
  <si>
    <t>0.09B</t>
  </si>
  <si>
    <t>Garderobe</t>
  </si>
  <si>
    <t>Gang-0.1</t>
  </si>
  <si>
    <t>Gang-0.2</t>
  </si>
  <si>
    <t>Gang-0.3</t>
  </si>
  <si>
    <t>M0.0</t>
  </si>
  <si>
    <t>Seinzaalwerkplekken</t>
  </si>
  <si>
    <t>M0.2</t>
  </si>
  <si>
    <t>Computerruimte</t>
  </si>
  <si>
    <t>Serverkasten</t>
  </si>
  <si>
    <t>1</t>
  </si>
  <si>
    <t>M1.0</t>
  </si>
  <si>
    <t>M1.1</t>
  </si>
  <si>
    <t>M1.2</t>
  </si>
  <si>
    <t>M1.3</t>
  </si>
  <si>
    <t>M1.4</t>
  </si>
  <si>
    <t>M1.5</t>
  </si>
  <si>
    <t>M1.6</t>
  </si>
  <si>
    <t>S0.01</t>
  </si>
  <si>
    <t>S0.01a</t>
  </si>
  <si>
    <t>T0.01</t>
  </si>
  <si>
    <t>T0.02</t>
  </si>
  <si>
    <t>T0.03</t>
  </si>
  <si>
    <t>T0.04</t>
  </si>
  <si>
    <t>T0.04a</t>
  </si>
  <si>
    <t>T0.05</t>
  </si>
  <si>
    <t>T0.05a</t>
  </si>
  <si>
    <t>T0.05b</t>
  </si>
  <si>
    <t>T0.06</t>
  </si>
  <si>
    <t>T0.07</t>
  </si>
  <si>
    <t>T0.08</t>
  </si>
  <si>
    <t>T0.09</t>
  </si>
  <si>
    <t>V0.01</t>
  </si>
  <si>
    <t>V0.02</t>
  </si>
  <si>
    <t>V0.03</t>
  </si>
  <si>
    <t>V0.04</t>
  </si>
  <si>
    <t>V0.05</t>
  </si>
  <si>
    <t>linoleum</t>
  </si>
  <si>
    <t>1.11B</t>
  </si>
  <si>
    <t>1.11C</t>
  </si>
  <si>
    <t>1.17A</t>
  </si>
  <si>
    <t>1.17B</t>
  </si>
  <si>
    <t>1.21A</t>
  </si>
  <si>
    <t>1.21B</t>
  </si>
  <si>
    <t>1.25a</t>
  </si>
  <si>
    <t>Is geen ruimte</t>
  </si>
  <si>
    <t>1.25b</t>
  </si>
  <si>
    <t>1.25c</t>
  </si>
  <si>
    <t>1.25d</t>
  </si>
  <si>
    <t>1.25e</t>
  </si>
  <si>
    <t>1.30C</t>
  </si>
  <si>
    <t>S1.01</t>
  </si>
  <si>
    <t>S1.02</t>
  </si>
  <si>
    <t>S1.02a</t>
  </si>
  <si>
    <t>S1.02b</t>
  </si>
  <si>
    <t>S1.02c</t>
  </si>
  <si>
    <t>S1.03</t>
  </si>
  <si>
    <t>S1.04</t>
  </si>
  <si>
    <t>S1.04a</t>
  </si>
  <si>
    <t>S1.04b</t>
  </si>
  <si>
    <t>S1.04c</t>
  </si>
  <si>
    <t>S1.05</t>
  </si>
  <si>
    <t>S1.05A</t>
  </si>
  <si>
    <t>S1.05B</t>
  </si>
  <si>
    <t>S1.05C</t>
  </si>
  <si>
    <t>S1.05D</t>
  </si>
  <si>
    <t>S1.06</t>
  </si>
  <si>
    <t>S1.06a</t>
  </si>
  <si>
    <t>S1.06b</t>
  </si>
  <si>
    <t>S1.06C</t>
  </si>
  <si>
    <t>S1.06D</t>
  </si>
  <si>
    <t>T1.02</t>
  </si>
  <si>
    <t>T1.03</t>
  </si>
  <si>
    <t>T1.04</t>
  </si>
  <si>
    <t>T1.07</t>
  </si>
  <si>
    <t>T1.08</t>
  </si>
  <si>
    <t>V1.03</t>
  </si>
  <si>
    <t>V1.04</t>
  </si>
  <si>
    <t>V1.05</t>
  </si>
  <si>
    <t>V1.06</t>
  </si>
  <si>
    <t>S2.01</t>
  </si>
  <si>
    <t>S2.01a</t>
  </si>
  <si>
    <t>S2.01b</t>
  </si>
  <si>
    <t>S2.01c</t>
  </si>
  <si>
    <t>S2.01d</t>
  </si>
  <si>
    <t>S2.01e</t>
  </si>
  <si>
    <t>S2.03</t>
  </si>
  <si>
    <t>S2.03A</t>
  </si>
  <si>
    <t>S2.04</t>
  </si>
  <si>
    <t>S2.04A</t>
  </si>
  <si>
    <t>T2.01</t>
  </si>
  <si>
    <t>T2.01A</t>
  </si>
  <si>
    <t>T2.02</t>
  </si>
  <si>
    <t>T2.03</t>
  </si>
  <si>
    <t>T2.07</t>
  </si>
  <si>
    <t>T2.08</t>
  </si>
  <si>
    <t>CV-Ruimte</t>
  </si>
  <si>
    <t>T2.09</t>
  </si>
  <si>
    <t>V2.03</t>
  </si>
  <si>
    <t>V2.04</t>
  </si>
  <si>
    <t>V2.06</t>
  </si>
  <si>
    <t>3.02</t>
  </si>
  <si>
    <t>3.03</t>
  </si>
  <si>
    <t>3.05</t>
  </si>
  <si>
    <t>3.09</t>
  </si>
  <si>
    <t>3.1</t>
  </si>
  <si>
    <t>3.11</t>
  </si>
  <si>
    <t>3.12</t>
  </si>
  <si>
    <t>3.13A</t>
  </si>
  <si>
    <t>3.13B</t>
  </si>
  <si>
    <t>3.13C</t>
  </si>
  <si>
    <t>3.13D</t>
  </si>
  <si>
    <t>3.14</t>
  </si>
  <si>
    <t>3.15</t>
  </si>
  <si>
    <t>3.16</t>
  </si>
  <si>
    <t>3.19</t>
  </si>
  <si>
    <t>3.2</t>
  </si>
  <si>
    <t>3.21</t>
  </si>
  <si>
    <t>3.3</t>
  </si>
  <si>
    <t>3.32</t>
  </si>
  <si>
    <t>3.34</t>
  </si>
  <si>
    <t>3.38</t>
  </si>
  <si>
    <t>3.4</t>
  </si>
  <si>
    <t>3.44</t>
  </si>
  <si>
    <t>3.48</t>
  </si>
  <si>
    <t>3.49</t>
  </si>
  <si>
    <t>3.5</t>
  </si>
  <si>
    <t>S3.01</t>
  </si>
  <si>
    <t>S3.01a</t>
  </si>
  <si>
    <t>S3.01b</t>
  </si>
  <si>
    <t>S3.01c</t>
  </si>
  <si>
    <t>S3.02</t>
  </si>
  <si>
    <t>S3.03</t>
  </si>
  <si>
    <t>S3.03a</t>
  </si>
  <si>
    <t>S3.03b</t>
  </si>
  <si>
    <t>S3.03c</t>
  </si>
  <si>
    <t>T3.01a</t>
  </si>
  <si>
    <t>T3.01b</t>
  </si>
  <si>
    <t>T3.02</t>
  </si>
  <si>
    <t>T3.03</t>
  </si>
  <si>
    <t>T3.09</t>
  </si>
  <si>
    <t>T3.09a</t>
  </si>
  <si>
    <t>T3.09b</t>
  </si>
  <si>
    <t>T3.10</t>
  </si>
  <si>
    <t>V3.02</t>
  </si>
  <si>
    <t>V3.03</t>
  </si>
  <si>
    <t>V3.04</t>
  </si>
  <si>
    <t>4.03</t>
  </si>
  <si>
    <t>4.10</t>
  </si>
  <si>
    <t>4.11</t>
  </si>
  <si>
    <t>4.12</t>
  </si>
  <si>
    <t>4.13</t>
  </si>
  <si>
    <t>4.14</t>
  </si>
  <si>
    <t>4.15</t>
  </si>
  <si>
    <t>4.16</t>
  </si>
  <si>
    <t>4.17</t>
  </si>
  <si>
    <t>4.18</t>
  </si>
  <si>
    <t>4.19</t>
  </si>
  <si>
    <t>4.20</t>
  </si>
  <si>
    <t>4.23</t>
  </si>
  <si>
    <t>4.26</t>
  </si>
  <si>
    <t>4.27</t>
  </si>
  <si>
    <t>4.28</t>
  </si>
  <si>
    <t>4.29</t>
  </si>
  <si>
    <t>4.3</t>
  </si>
  <si>
    <t>4.31</t>
  </si>
  <si>
    <t>4.32</t>
  </si>
  <si>
    <t>S4.01</t>
  </si>
  <si>
    <t>S4.01a</t>
  </si>
  <si>
    <t>S4.01b</t>
  </si>
  <si>
    <t>S4.01c</t>
  </si>
  <si>
    <t>S4.02</t>
  </si>
  <si>
    <t>S4.03</t>
  </si>
  <si>
    <t>S4.03a</t>
  </si>
  <si>
    <t>S4.03b</t>
  </si>
  <si>
    <t>S4.03c</t>
  </si>
  <si>
    <t>T4.01</t>
  </si>
  <si>
    <t>T4.02</t>
  </si>
  <si>
    <t>T4.03</t>
  </si>
  <si>
    <t>T4.05</t>
  </si>
  <si>
    <t>T4.06</t>
  </si>
  <si>
    <t>T4.07</t>
  </si>
  <si>
    <t>T4.09</t>
  </si>
  <si>
    <t>T4.09a</t>
  </si>
  <si>
    <t>Schoonmaakhok</t>
  </si>
  <si>
    <t>T4.09b</t>
  </si>
  <si>
    <t>T4.10</t>
  </si>
  <si>
    <t>T4.36</t>
  </si>
  <si>
    <t>T4.45</t>
  </si>
  <si>
    <t>T4.51</t>
  </si>
  <si>
    <t>anders</t>
  </si>
  <si>
    <t>T4.53</t>
  </si>
  <si>
    <t>T4.54</t>
  </si>
  <si>
    <t>T4.54A</t>
  </si>
  <si>
    <t>T4.54B</t>
  </si>
  <si>
    <t>T4.55</t>
  </si>
  <si>
    <t>V4.01</t>
  </si>
  <si>
    <t>V4.03</t>
  </si>
  <si>
    <t>V4.04</t>
  </si>
  <si>
    <t>5.01</t>
  </si>
  <si>
    <t>5.02A</t>
  </si>
  <si>
    <t>5.02B</t>
  </si>
  <si>
    <t>5.03</t>
  </si>
  <si>
    <t>5.03A</t>
  </si>
  <si>
    <t>S5.04</t>
  </si>
  <si>
    <t>S5.04A</t>
  </si>
  <si>
    <t>S5.04B</t>
  </si>
  <si>
    <t>V5.01</t>
  </si>
  <si>
    <t>V5.02</t>
  </si>
  <si>
    <t>V5.03</t>
  </si>
  <si>
    <t>V5.04</t>
  </si>
  <si>
    <t>V5.05</t>
  </si>
  <si>
    <t>T5.07</t>
  </si>
  <si>
    <t>T5.07A</t>
  </si>
  <si>
    <t>5.08</t>
  </si>
  <si>
    <t>5.09</t>
  </si>
  <si>
    <t>5.1</t>
  </si>
  <si>
    <t>5.11</t>
  </si>
  <si>
    <t>5.12</t>
  </si>
  <si>
    <t>5.13</t>
  </si>
  <si>
    <t>T5.13Aa</t>
  </si>
  <si>
    <t>S5.01</t>
  </si>
  <si>
    <t>S5.01A</t>
  </si>
  <si>
    <t>S5.02</t>
  </si>
  <si>
    <t>S5.02A</t>
  </si>
  <si>
    <t>S5.02B</t>
  </si>
  <si>
    <t>S5.03</t>
  </si>
  <si>
    <t>T5.20</t>
  </si>
  <si>
    <t>T5.21</t>
  </si>
  <si>
    <t>5.22</t>
  </si>
  <si>
    <t>5.23</t>
  </si>
  <si>
    <t>5.24</t>
  </si>
  <si>
    <t>5.25</t>
  </si>
  <si>
    <t>V6.01</t>
  </si>
  <si>
    <t>6.01</t>
  </si>
  <si>
    <t>6.02</t>
  </si>
  <si>
    <t>6.02A</t>
  </si>
  <si>
    <t>V6.02</t>
  </si>
  <si>
    <t>2.04a</t>
  </si>
  <si>
    <t>2.30</t>
  </si>
  <si>
    <t>Gang-2</t>
  </si>
  <si>
    <t>Trap-A</t>
  </si>
  <si>
    <t>Trap-B</t>
  </si>
  <si>
    <t>2.03a</t>
  </si>
  <si>
    <t>-1.07</t>
  </si>
  <si>
    <t>-1.10</t>
  </si>
  <si>
    <t>-1.17</t>
  </si>
  <si>
    <t>-1.19</t>
  </si>
  <si>
    <t>-1.20</t>
  </si>
  <si>
    <t>1.05a</t>
  </si>
  <si>
    <t>Natuursteen</t>
  </si>
  <si>
    <t>1.05b</t>
  </si>
  <si>
    <t>1.05c</t>
  </si>
  <si>
    <t>Marmoleum</t>
  </si>
  <si>
    <t>1.44a</t>
  </si>
  <si>
    <t>Gecoat beton/carpet</t>
  </si>
  <si>
    <t>Belcel</t>
  </si>
  <si>
    <t>Noodtrappenhuis</t>
  </si>
  <si>
    <t>Beton/tapijt</t>
  </si>
  <si>
    <t>Carpet</t>
  </si>
  <si>
    <t>1.48</t>
  </si>
  <si>
    <t>1.56a</t>
  </si>
  <si>
    <t>1.56b</t>
  </si>
  <si>
    <t>1.56c</t>
  </si>
  <si>
    <t>2.05a</t>
  </si>
  <si>
    <t>2.05b</t>
  </si>
  <si>
    <t>2.05c</t>
  </si>
  <si>
    <t>2.44</t>
  </si>
  <si>
    <t>2.20</t>
  </si>
  <si>
    <t xml:space="preserve">Vergaderruimte </t>
  </si>
  <si>
    <t>2.35</t>
  </si>
  <si>
    <t>2.41a</t>
  </si>
  <si>
    <t>2.48</t>
  </si>
  <si>
    <t>2.56a</t>
  </si>
  <si>
    <t>2.56b</t>
  </si>
  <si>
    <t>2.56c</t>
  </si>
  <si>
    <t>2.55</t>
  </si>
  <si>
    <t>3.05a</t>
  </si>
  <si>
    <t>3.05b</t>
  </si>
  <si>
    <t>3.05c</t>
  </si>
  <si>
    <t>3.44a</t>
  </si>
  <si>
    <t>3.10</t>
  </si>
  <si>
    <t>3.20</t>
  </si>
  <si>
    <t>3.30</t>
  </si>
  <si>
    <t>Meditatieruimte</t>
  </si>
  <si>
    <t>3.56a</t>
  </si>
  <si>
    <t>3.56b</t>
  </si>
  <si>
    <t>3.56c</t>
  </si>
  <si>
    <t>3.55</t>
  </si>
  <si>
    <t>0.01C</t>
  </si>
  <si>
    <t>0.01D</t>
  </si>
  <si>
    <t>0.01E</t>
  </si>
  <si>
    <t>0.04B</t>
  </si>
  <si>
    <t>0.08B</t>
  </si>
  <si>
    <t>0.1</t>
  </si>
  <si>
    <t>Gang-01</t>
  </si>
  <si>
    <t>Gang-02</t>
  </si>
  <si>
    <t>Hal-01</t>
  </si>
  <si>
    <t>Hal-02</t>
  </si>
  <si>
    <t>Trap</t>
  </si>
  <si>
    <t>1.06A</t>
  </si>
  <si>
    <t>Gang-1.1</t>
  </si>
  <si>
    <t>O-C5.07</t>
  </si>
  <si>
    <t>O-C5.09</t>
  </si>
  <si>
    <t>O-C5.10</t>
  </si>
  <si>
    <t>O-C5.11</t>
  </si>
  <si>
    <t>O-C5.12</t>
  </si>
  <si>
    <t>O-C5.13</t>
  </si>
  <si>
    <t>O-C5.14</t>
  </si>
  <si>
    <t>O-C5.15</t>
  </si>
  <si>
    <t>O-C5.16</t>
  </si>
  <si>
    <t>W-C5.01</t>
  </si>
  <si>
    <t>W-C5.02</t>
  </si>
  <si>
    <t>W-C5.03</t>
  </si>
  <si>
    <t>W-C5.04</t>
  </si>
  <si>
    <t>W-C.5.05</t>
  </si>
  <si>
    <t>W-C5.06</t>
  </si>
  <si>
    <t>W-C5.08</t>
  </si>
  <si>
    <t>T5.01</t>
  </si>
  <si>
    <t>T5.02</t>
  </si>
  <si>
    <t>T5.03</t>
  </si>
  <si>
    <t>T5.04</t>
  </si>
  <si>
    <t>KERN-C1</t>
  </si>
  <si>
    <t>S5.01B</t>
  </si>
  <si>
    <t>S5.02C</t>
  </si>
  <si>
    <t>Z-KERN-C2</t>
  </si>
  <si>
    <t>Z-T5.05</t>
  </si>
  <si>
    <t>Z-C5.17</t>
  </si>
  <si>
    <t>Z-C5.18</t>
  </si>
  <si>
    <t>Z-C5.19</t>
  </si>
  <si>
    <t>Z-C5.20</t>
  </si>
  <si>
    <t>Z-C5.21</t>
  </si>
  <si>
    <t>Z-C5.22</t>
  </si>
  <si>
    <t>Z-C5.23</t>
  </si>
  <si>
    <t>Z-C5.24</t>
  </si>
  <si>
    <t>Z-C5.26</t>
  </si>
  <si>
    <t>Z-C5.28</t>
  </si>
  <si>
    <t>Z-C5.30</t>
  </si>
  <si>
    <t>C6.01</t>
  </si>
  <si>
    <t>C6.02</t>
  </si>
  <si>
    <t>C6.03</t>
  </si>
  <si>
    <t>C6.04</t>
  </si>
  <si>
    <t>C6.05</t>
  </si>
  <si>
    <t>C6.06</t>
  </si>
  <si>
    <t>C6.07</t>
  </si>
  <si>
    <t>C6.08</t>
  </si>
  <si>
    <t>C6.09</t>
  </si>
  <si>
    <t>C6.10</t>
  </si>
  <si>
    <t>C6.11</t>
  </si>
  <si>
    <t>C6.12</t>
  </si>
  <si>
    <t>C6.13</t>
  </si>
  <si>
    <t>C6.14</t>
  </si>
  <si>
    <t>C6.15</t>
  </si>
  <si>
    <t>C6.16</t>
  </si>
  <si>
    <t>KERN-C2</t>
  </si>
  <si>
    <t>T6.01</t>
  </si>
  <si>
    <t>T6.02</t>
  </si>
  <si>
    <t>T6.03</t>
  </si>
  <si>
    <t>T6.04</t>
  </si>
  <si>
    <t>T6.05</t>
  </si>
  <si>
    <t>S6.01</t>
  </si>
  <si>
    <t>S6.01A</t>
  </si>
  <si>
    <t>S6.01B</t>
  </si>
  <si>
    <t>S6.02</t>
  </si>
  <si>
    <t>S6.02A</t>
  </si>
  <si>
    <t>S6.02B</t>
  </si>
  <si>
    <t>S6.02C</t>
  </si>
  <si>
    <t>C7.01</t>
  </si>
  <si>
    <t>C7.02</t>
  </si>
  <si>
    <t>C7.03</t>
  </si>
  <si>
    <t>C7.04</t>
  </si>
  <si>
    <t>C7.05</t>
  </si>
  <si>
    <t>C7.06</t>
  </si>
  <si>
    <t>C7.07</t>
  </si>
  <si>
    <t>C7.08</t>
  </si>
  <si>
    <t>C7.09</t>
  </si>
  <si>
    <t>C7.10</t>
  </si>
  <si>
    <t>C7.11</t>
  </si>
  <si>
    <t>C7.12</t>
  </si>
  <si>
    <t>C7.13</t>
  </si>
  <si>
    <t>C7.14</t>
  </si>
  <si>
    <t>C7.15</t>
  </si>
  <si>
    <t>C7.16</t>
  </si>
  <si>
    <t>T7.01</t>
  </si>
  <si>
    <t>T7.02</t>
  </si>
  <si>
    <t>T7.03</t>
  </si>
  <si>
    <t>T7.04</t>
  </si>
  <si>
    <t>T7.05</t>
  </si>
  <si>
    <t>S7.01</t>
  </si>
  <si>
    <t>S7.01A</t>
  </si>
  <si>
    <t>S7.01B</t>
  </si>
  <si>
    <t>S7.02</t>
  </si>
  <si>
    <t>S7.02A</t>
  </si>
  <si>
    <t>S7.02B</t>
  </si>
  <si>
    <t>S7.02C</t>
  </si>
  <si>
    <t>0.26A</t>
  </si>
  <si>
    <t>0.26B</t>
  </si>
  <si>
    <t>0.26C</t>
  </si>
  <si>
    <t>0.26D</t>
  </si>
  <si>
    <t>0.26E</t>
  </si>
  <si>
    <t>0.41</t>
  </si>
  <si>
    <t>0.42</t>
  </si>
  <si>
    <t>0.43</t>
  </si>
  <si>
    <t>0.44</t>
  </si>
  <si>
    <t>0.45</t>
  </si>
  <si>
    <t>0.46</t>
  </si>
  <si>
    <t>0.47</t>
  </si>
  <si>
    <t>0-HT-5</t>
  </si>
  <si>
    <t>0-DT-1</t>
  </si>
  <si>
    <t>0-DT-2</t>
  </si>
  <si>
    <t>0-DT-3</t>
  </si>
  <si>
    <t>0-DT-4</t>
  </si>
  <si>
    <t>RDR ruimte</t>
  </si>
  <si>
    <t>0.06-HD-4</t>
  </si>
  <si>
    <t>0.06-HT-1</t>
  </si>
  <si>
    <t>0.06-HT-2</t>
  </si>
  <si>
    <t>0.06-HT-3</t>
  </si>
  <si>
    <t>Calamiteitenruimte</t>
  </si>
  <si>
    <t>0.12A</t>
  </si>
  <si>
    <t>0.12C</t>
  </si>
  <si>
    <t>0.12D</t>
  </si>
  <si>
    <t>0.14a</t>
  </si>
  <si>
    <t>GANG-0.2A</t>
  </si>
  <si>
    <t>GANG-0.2B</t>
  </si>
  <si>
    <t>1.04B</t>
  </si>
  <si>
    <t>1.05C</t>
  </si>
  <si>
    <t>1.18A</t>
  </si>
  <si>
    <t>HAL-1.2</t>
  </si>
  <si>
    <t>2</t>
  </si>
  <si>
    <t>2.01A</t>
  </si>
  <si>
    <t>2.01B</t>
  </si>
  <si>
    <t>2.04A</t>
  </si>
  <si>
    <t>2.04B</t>
  </si>
  <si>
    <t>2.04C</t>
  </si>
  <si>
    <t>HAL-2.2</t>
  </si>
  <si>
    <t>3</t>
  </si>
  <si>
    <t>3.01A</t>
  </si>
  <si>
    <t>3.02A</t>
  </si>
  <si>
    <t>3.04A</t>
  </si>
  <si>
    <t>3.04B</t>
  </si>
  <si>
    <t>3.05A</t>
  </si>
  <si>
    <t>3.05B</t>
  </si>
  <si>
    <t>3.05C</t>
  </si>
  <si>
    <t>3.06</t>
  </si>
  <si>
    <t>3.07</t>
  </si>
  <si>
    <t>3.07A</t>
  </si>
  <si>
    <t>3.07B</t>
  </si>
  <si>
    <t>3.08A</t>
  </si>
  <si>
    <t>3.12A</t>
  </si>
  <si>
    <t>GANG-3.1</t>
  </si>
  <si>
    <t>GANG-3.2</t>
  </si>
  <si>
    <t>HAL-3.1</t>
  </si>
  <si>
    <t>HAL-3.2</t>
  </si>
  <si>
    <t>LIFT 1</t>
  </si>
  <si>
    <t>LIFT 2</t>
  </si>
  <si>
    <t>LIFT 3</t>
  </si>
  <si>
    <t>TOUR-1</t>
  </si>
  <si>
    <t>pvc</t>
  </si>
  <si>
    <t>S01.02</t>
  </si>
  <si>
    <t>S01.02A</t>
  </si>
  <si>
    <t>S01.02B</t>
  </si>
  <si>
    <t>S01.01</t>
  </si>
  <si>
    <t>S01.01A</t>
  </si>
  <si>
    <t>1.35</t>
  </si>
  <si>
    <t>T01.01</t>
  </si>
  <si>
    <t>T01.02</t>
  </si>
  <si>
    <t>T01.03</t>
  </si>
  <si>
    <t>V01.01</t>
  </si>
  <si>
    <t>V01.02</t>
  </si>
  <si>
    <t>S01.05</t>
  </si>
  <si>
    <t>S01.05A</t>
  </si>
  <si>
    <t>S01.05B</t>
  </si>
  <si>
    <t>S01.06</t>
  </si>
  <si>
    <t>S01.06A</t>
  </si>
  <si>
    <t>2.09A</t>
  </si>
  <si>
    <t>2.09B</t>
  </si>
  <si>
    <t>2.32</t>
  </si>
  <si>
    <t>2.37</t>
  </si>
  <si>
    <t>2.38</t>
  </si>
  <si>
    <t>T02.01</t>
  </si>
  <si>
    <t>SER</t>
  </si>
  <si>
    <t>T02.02</t>
  </si>
  <si>
    <t>T02.03</t>
  </si>
  <si>
    <t>T02.04</t>
  </si>
  <si>
    <t>V02.01</t>
  </si>
  <si>
    <t>V02.02</t>
  </si>
  <si>
    <t>S02.01</t>
  </si>
  <si>
    <t>S02.01A</t>
  </si>
  <si>
    <t>S02.02</t>
  </si>
  <si>
    <t>S02.02A</t>
  </si>
  <si>
    <t>S02.02B</t>
  </si>
  <si>
    <t>S02.03</t>
  </si>
  <si>
    <t>S02.04</t>
  </si>
  <si>
    <t>S02.04A</t>
  </si>
  <si>
    <t>S02.05</t>
  </si>
  <si>
    <t>S02.05A</t>
  </si>
  <si>
    <t>S02.06</t>
  </si>
  <si>
    <t>S02.06A</t>
  </si>
  <si>
    <t>S02.06B</t>
  </si>
  <si>
    <t>S02.07</t>
  </si>
  <si>
    <t>S02.07A</t>
  </si>
  <si>
    <t>Toilet algemeen</t>
  </si>
  <si>
    <t>LIFT0.1</t>
  </si>
  <si>
    <t>3.61</t>
  </si>
  <si>
    <t>Rooster, ijzer</t>
  </si>
  <si>
    <t>A.01</t>
  </si>
  <si>
    <t>A.02</t>
  </si>
  <si>
    <t>A.03</t>
  </si>
  <si>
    <t>A.04</t>
  </si>
  <si>
    <t>A.05</t>
  </si>
  <si>
    <t>A.06</t>
  </si>
  <si>
    <t>A.07</t>
  </si>
  <si>
    <t>A.08</t>
  </si>
  <si>
    <t>B.04</t>
  </si>
  <si>
    <t>B.05</t>
  </si>
  <si>
    <t>B.06</t>
  </si>
  <si>
    <t>B.07</t>
  </si>
  <si>
    <t>B.08</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</si>
  <si>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</si>
  <si>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</si>
  <si>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</si>
  <si>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</si>
  <si>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</si>
  <si>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</si>
  <si>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</si>
  <si>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</si>
  <si>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</si>
  <si>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</si>
  <si>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</si>
  <si>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</si>
  <si>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</si>
  <si>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</si>
  <si>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</si>
  <si>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</si>
  <si>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</si>
  <si>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</si>
  <si>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</si>
  <si>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</si>
  <si>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</si>
  <si>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</si>
  <si>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</si>
  <si>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</si>
  <si>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</si>
  <si>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</si>
  <si>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</si>
  <si>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</si>
  <si>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</si>
  <si>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</si>
  <si>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</si>
  <si>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</si>
  <si>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Tariefopbouw schoonmaak</t>
  </si>
  <si>
    <t>Gemiddeld tarief ma t/m vr</t>
  </si>
  <si>
    <t>Medewerker</t>
  </si>
  <si>
    <t>Gemiddeld basisuurloon incl indexaties tot 1 juli 2024</t>
  </si>
  <si>
    <t xml:space="preserve"> </t>
  </si>
  <si>
    <t>Basisuurloon</t>
  </si>
  <si>
    <t>17 jaar en jonger</t>
  </si>
  <si>
    <t>Specialistentoeslag</t>
  </si>
  <si>
    <t>Projectgebonden!</t>
  </si>
  <si>
    <t>18 jaar</t>
  </si>
  <si>
    <t>Gevarentoeslag  (indien van toepassing)</t>
  </si>
  <si>
    <t>19 jaar</t>
  </si>
  <si>
    <t>Bruto uurloon</t>
  </si>
  <si>
    <t>Vakvolwassen 0 dienstjaren</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</si>
  <si>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</si>
  <si>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</si>
  <si>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</si>
  <si>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</si>
  <si>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</si>
  <si>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</si>
  <si>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</si>
  <si>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</si>
  <si>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</si>
  <si>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</si>
  <si>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</si>
  <si>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</si>
  <si>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</si>
  <si>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</si>
  <si>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</si>
  <si>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Werkkleding en uitrusting</t>
  </si>
  <si>
    <t>Machinekosten</t>
  </si>
  <si>
    <t>Totaal per loongroepen</t>
  </si>
  <si>
    <t>Totaal directe kosten</t>
  </si>
  <si>
    <t>Opbouw gemiddeld tarief</t>
  </si>
  <si>
    <t>Indirect toezicht</t>
  </si>
  <si>
    <t>Managementkosten</t>
  </si>
  <si>
    <t>P.Z. kosten</t>
  </si>
  <si>
    <t>Opleiding</t>
  </si>
  <si>
    <t>Administratiekosten</t>
  </si>
  <si>
    <t>Huisvestingskosten</t>
  </si>
  <si>
    <t>Reiskosten/autokosten</t>
  </si>
  <si>
    <t>Kosten verzuimbegeleiding</t>
  </si>
  <si>
    <t>Totaal indirecte kosten</t>
  </si>
  <si>
    <t>Risico en winst</t>
  </si>
  <si>
    <t>Tarief componenten samenvatting</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</si>
  <si>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</si>
  <si>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</si>
  <si>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</si>
  <si>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</si>
  <si>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</si>
  <si>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</si>
  <si>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</si>
  <si>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</si>
  <si>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</si>
  <si>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</si>
  <si>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</si>
  <si>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Specialistisch medewerker (maandag - vrijdag)</t>
  </si>
  <si>
    <t>Omschrijving werkzaamheden</t>
  </si>
  <si>
    <t>Aantal of m2</t>
  </si>
  <si>
    <t>frequentie per jaar</t>
  </si>
  <si>
    <t>uren per m2/ beurt</t>
  </si>
  <si>
    <t>uren per jaar</t>
  </si>
  <si>
    <t>uurtarief / prijs per stuk per week</t>
  </si>
  <si>
    <t>kosten per jaar</t>
  </si>
  <si>
    <t>Het leveren en wekelijks wassen van handdoeken en theedoeken</t>
  </si>
  <si>
    <t>2 x per week opruimen peuken buiten inclusief legen asbak/sigarettentegels</t>
  </si>
  <si>
    <t>legen buitenprullenbakken &amp; inpandige papiercontainers buiten/binnen zetten</t>
  </si>
  <si>
    <t>4 x per jaar fietsenstalling reinigen en vuil verwijderen / afvoeren</t>
  </si>
  <si>
    <t>Central post</t>
  </si>
  <si>
    <t>wekelijks reinigen koelkast</t>
  </si>
  <si>
    <t>periodieke werkzaamheden industrieel plafond, incl bereikbaarheidsmiddelen</t>
  </si>
  <si>
    <t>dagelijks vuil afvoeren</t>
  </si>
  <si>
    <t>dagelijks half uur extra inzet schoonmaak</t>
  </si>
  <si>
    <t>Reinigen binnenzijde magnetrons (4), koelkasten (3), vriezers (3), en reinigen inductieplaat (1)</t>
  </si>
  <si>
    <t>Omschrijving kostenaspect</t>
  </si>
  <si>
    <t>Sanitaire supplies</t>
  </si>
  <si>
    <t>Ongedierte</t>
  </si>
  <si>
    <t>Reinigen bureau-elektronica reinigen</t>
  </si>
  <si>
    <t>Prijs p/stuk excl. btw</t>
  </si>
  <si>
    <t>Apparatuur/onderdeel</t>
  </si>
  <si>
    <t>Toelichting</t>
  </si>
  <si>
    <t>Aantal stuks 0-50</t>
  </si>
  <si>
    <t>Aantal stuks &gt; 50</t>
  </si>
  <si>
    <t>Systeemkast</t>
  </si>
  <si>
    <t>Methode en eindresultaat omschrijven.</t>
  </si>
  <si>
    <t>Monitor</t>
  </si>
  <si>
    <t>Toetsenbord inclusief muis</t>
  </si>
  <si>
    <t>Printer klein</t>
  </si>
  <si>
    <t>Printer groot</t>
  </si>
  <si>
    <t>Reinigen meubilair</t>
  </si>
  <si>
    <t>Meubilair</t>
  </si>
  <si>
    <t>Stoelen</t>
  </si>
  <si>
    <t>Fauteuils</t>
  </si>
  <si>
    <t>Banken</t>
  </si>
  <si>
    <t>Reinigen (raam)bekleding, inclusief afhalen en ophangen</t>
  </si>
  <si>
    <t>Activiteit</t>
  </si>
  <si>
    <t>Prijs p/m² onder 100m² excl. btw</t>
  </si>
  <si>
    <t>Prijs p/m² boven 100m² excl. btw</t>
  </si>
  <si>
    <t>Vitrage</t>
  </si>
  <si>
    <t>Overgordijnen</t>
  </si>
  <si>
    <t>Verticale lamellen stof</t>
  </si>
  <si>
    <t>Verticale lamellen metaal/kunststof</t>
  </si>
  <si>
    <t>Horizontale lamellen</t>
  </si>
  <si>
    <t>Buitenzonwering</t>
  </si>
  <si>
    <t>Rolluiken</t>
  </si>
  <si>
    <t>Markiezen</t>
  </si>
  <si>
    <t>Leveringen (huur)</t>
  </si>
  <si>
    <t>Prijs p/stuk  p/week excl. btw</t>
  </si>
  <si>
    <t>Levering, wisselen en wassen lakenpakket</t>
  </si>
  <si>
    <t>Laken, dekbedovertrek, kussensloop. Afmeting matras: 90 x 200 cm</t>
  </si>
  <si>
    <t>Regietarieven</t>
  </si>
  <si>
    <t>Prijs p/uur excl. btw</t>
  </si>
  <si>
    <t>Schoonmaakonderhoud divers</t>
  </si>
  <si>
    <t>Glazenwasserswerkzaamheden</t>
  </si>
  <si>
    <t>Specialistisch</t>
  </si>
  <si>
    <t>Maandag - vrijdag (graffity)</t>
  </si>
  <si>
    <t>Maandag - vrijdag (overige werkzaamheden)</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</si>
  <si>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</si>
  <si>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</si>
  <si>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</si>
  <si>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</si>
  <si>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</si>
  <si>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</si>
  <si>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</si>
  <si>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tweezijdig</t>
  </si>
  <si>
    <t>Glas in lood</t>
  </si>
  <si>
    <t>Glas overig</t>
  </si>
  <si>
    <t>Aanvullende omschrijving</t>
  </si>
  <si>
    <t>Aantal m2</t>
  </si>
  <si>
    <r>
      <t>Kosten per m</t>
    </r>
    <r>
      <rPr>
        <b/>
        <vertAlign val="superscript"/>
        <sz val="10"/>
        <color theme="0"/>
        <rFont val="Century Gothic"/>
        <family val="2"/>
      </rPr>
      <t>2</t>
    </r>
  </si>
  <si>
    <t>Kosten per beurt</t>
  </si>
  <si>
    <t>Frequentie per jaar</t>
  </si>
  <si>
    <t>Totaalkosten per jaar</t>
  </si>
  <si>
    <t>4</t>
  </si>
  <si>
    <t>Glaswassen t/m niveau 5 incl. binnentuin incl. omlijstingen</t>
  </si>
  <si>
    <t>Glaswassen boven niveau 5 incl. omlijstingen</t>
  </si>
  <si>
    <t>Bereikbaarheidsvoorziening</t>
  </si>
  <si>
    <t>Glaswassen gehele buitenzijde incl. omlijstingen</t>
  </si>
  <si>
    <t>Glaswassen binnenplaats incl. omlijstingen</t>
  </si>
  <si>
    <t>Reinigingsonderhoudsbeurt houten en aluminium kozijnen incl. glasbewassing - middels PreCare CleanShine</t>
  </si>
  <si>
    <t>Binnenplaats</t>
  </si>
  <si>
    <t>Houten en aluminium kozijnen</t>
  </si>
  <si>
    <t>Door verhuurder</t>
  </si>
  <si>
    <t>Speedlane</t>
  </si>
  <si>
    <t>door verhuurder</t>
  </si>
  <si>
    <t>Installatiegondel op dak gebouw A aanwezig.</t>
  </si>
  <si>
    <t>Serres B2.01 en B2.02</t>
  </si>
  <si>
    <t>Glas boven Serres</t>
  </si>
  <si>
    <t>Stofzuigen lamellen</t>
  </si>
  <si>
    <t>Speciale huisregels en aanvullende veiligheidseisen zijn van toepassing</t>
  </si>
  <si>
    <t>Portiergebouw</t>
  </si>
  <si>
    <t>Brandweerkazerne</t>
  </si>
  <si>
    <t>Circle locks</t>
  </si>
  <si>
    <t>Voorzieningen</t>
  </si>
  <si>
    <t>gebruik aardkabel ivm veiligheid</t>
  </si>
  <si>
    <t>tralies achter trappenhuis</t>
  </si>
  <si>
    <t>Buitendienststelling</t>
  </si>
  <si>
    <t>Meelift kosten</t>
  </si>
  <si>
    <t>Inzet Mani-Rail en chauffeur</t>
  </si>
  <si>
    <t>Inzet hoogwerker straatkant</t>
  </si>
  <si>
    <t>Toeslag glazenwassers nacht</t>
  </si>
  <si>
    <t>Loopplateau rondom locatie aanwezig eigen veiligheidsgordels noodzakelijk</t>
  </si>
  <si>
    <t>Curtain wall</t>
  </si>
  <si>
    <t>Binnenglas ICB voertuigenstalling</t>
  </si>
  <si>
    <t>Buitenglas ICB voertuigenstalling</t>
  </si>
  <si>
    <t>Koepels</t>
  </si>
  <si>
    <t>Opleiding VL/ICB Eindhoven</t>
  </si>
  <si>
    <t>op afroep</t>
  </si>
  <si>
    <t>Staffel bij toe- of afname gebruikers</t>
  </si>
  <si>
    <t>Percentage bij toe- of afname gebruikers</t>
  </si>
  <si>
    <t>Kortings percentage prijs verbruiksartikelen</t>
  </si>
  <si>
    <t>&lt; 5%</t>
  </si>
  <si>
    <t>5 - 10%</t>
  </si>
  <si>
    <t>10 - 15%</t>
  </si>
  <si>
    <t>15 - 20%</t>
  </si>
  <si>
    <t>20 - 25%</t>
  </si>
  <si>
    <t>25 - 30%</t>
  </si>
  <si>
    <t>&gt;30%</t>
  </si>
  <si>
    <t>Omschrijving automaat /artikel</t>
  </si>
  <si>
    <t>Type omschrijving</t>
  </si>
  <si>
    <t>Merk en productlijn</t>
  </si>
  <si>
    <t>Aantal dispensers</t>
  </si>
  <si>
    <t>All-in tarief per maand, per stuk</t>
  </si>
  <si>
    <t>Kosten per jaar</t>
  </si>
  <si>
    <t>Paradise Foamslim + Cover Roam Slim Active White of Cover Foam Slim Silversense</t>
  </si>
  <si>
    <t>Paradise Foamslim Active White</t>
  </si>
  <si>
    <t>Paradise Paper Slim + Cover Paper Slim Active White</t>
  </si>
  <si>
    <t>Paradise Paper Slim Active White</t>
  </si>
  <si>
    <t>Paradise Seatcleaner + Cover Seatcleaner Active White</t>
  </si>
  <si>
    <t>Paradise Seatcleaner Active White</t>
  </si>
  <si>
    <t>Paradise Toiletpaper + Cover Toiletpapier Active White</t>
  </si>
  <si>
    <t>Paradise Toiletpaper Active White</t>
  </si>
  <si>
    <t>Zeepautomaat Jumbo</t>
  </si>
  <si>
    <t>Paradise Aircontrol + Cover Aircontrol Active White</t>
  </si>
  <si>
    <t>Paradise Aircontrol Active White</t>
  </si>
  <si>
    <t>Zwart Mono A mat 085x150 wisselfrequentie 1x per 2 weken</t>
  </si>
  <si>
    <t>Zwart Mono A mat 085x150 wisselfrequentie 1x per 4 weken</t>
  </si>
  <si>
    <t>Zwart Mono B mat 115x200 wisselfrequentie 1x per 4 weken</t>
  </si>
  <si>
    <t>Zwart Mono C mat 150x200 wisselfrequentie 1x per 2 weken</t>
  </si>
  <si>
    <t>Zwart Mono C mat 150x200 wisselfrequentie 1x per 4 weken</t>
  </si>
  <si>
    <t>Sparkling C Mat 150x200 wisselfrequentie 1x per 2 weken</t>
  </si>
  <si>
    <t>Absorba C Mat 150x200 wisselfrequentie 1x per 2 weken</t>
  </si>
  <si>
    <t>Ladybox wisselfrequentie 1x per 2 weken</t>
  </si>
  <si>
    <t>Ladybox wisselfrequentie 1x per 4 weken</t>
  </si>
  <si>
    <t>Levering desinfecterende handgel tbv desinfectiezuilen</t>
  </si>
  <si>
    <t>Levering handzeep (gel) geïntegreerde zeepflacons</t>
  </si>
  <si>
    <t>Katoenen handdoekrol</t>
  </si>
  <si>
    <t>Verbruiksoverzicht vullingen 2022</t>
  </si>
  <si>
    <t>Verbruik per jaar flacons</t>
  </si>
  <si>
    <t>Verbruik per jaar rollen</t>
  </si>
  <si>
    <t>Verbruik per jaar stuks</t>
  </si>
  <si>
    <t>Vullingen Aircontrol</t>
  </si>
  <si>
    <t>Vullingen Seatcleaner 300 ml</t>
  </si>
  <si>
    <t>Vullingen zeepautomaten 500 ml</t>
  </si>
  <si>
    <t>Vullingen toiletpapier. 2 lgs. Afm. 98mm x 138mm. Rol 100m. Roldiameter 140mm</t>
  </si>
  <si>
    <t>Vullingen Handdoek. 2lgs. Afm. 25*21,5 cm. 1 collo is 15*212= 3180 st.</t>
  </si>
  <si>
    <t>Vulling zeepautomaat Jumbo 2000 ml</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</si>
  <si>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</si>
  <si>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</si>
  <si>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</si>
  <si>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</si>
  <si>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</si>
  <si>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</si>
  <si>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</si>
  <si>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</si>
  <si>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</si>
  <si>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</si>
  <si>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</si>
  <si>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</si>
  <si>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</si>
  <si>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</si>
  <si>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Kosten all-in abonnement</t>
  </si>
  <si>
    <t>Correctief (losse jobs)</t>
  </si>
  <si>
    <t>Kosten correctief</t>
  </si>
  <si>
    <t>Totaal correctief</t>
  </si>
  <si>
    <t>Eenmalige installatie kosten</t>
  </si>
  <si>
    <t>TOTAAL</t>
  </si>
  <si>
    <t>n.v.t.</t>
  </si>
  <si>
    <t>Op dit moment niet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</si>
</sst>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 numFmtId="198" formatCode="0.0000000000000000000000000E+00"/>
    <numFmt numFmtId="199" formatCode="_-* #,##0.000_-;_-* #,##0.000\-;_-* &quot;-&quot;??_-;_-@_-"/>
  </numFmts>
  <fonts count="125">
    <font>
      <sz val="10"/>
      <name val="MS Sans Serif"/>
    </font>
    <font>
      <sz val="11"/>
      <color theme="1"/>
      <name val="Calibri"/>
      <family val="2"/>
      <scheme val="minor"/>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9"/>
      <color theme="0"/>
      <name val="Century Gothic"/>
      <family val="2"/>
    </font>
    <font>
      <sz val="9"/>
      <color rgb="FF0AAAFF"/>
      <name val="Century Gothic"/>
      <family val="2"/>
    </font>
    <font>
      <b/>
      <i/>
      <sz val="9"/>
      <color indexed="8"/>
      <name val="Century Gothic"/>
      <family val="2"/>
    </font>
    <font>
      <sz val="12"/>
      <color theme="1"/>
      <name val="Century Gothic"/>
      <family val="2"/>
    </font>
    <font>
      <b/>
      <vertAlign val="superscript"/>
      <sz val="10"/>
      <color theme="0"/>
      <name val="Century Gothic"/>
      <family val="2"/>
    </font>
    <font>
      <sz val="10"/>
      <color theme="0" tint="-0.499984740745262"/>
      <name val="Century Gothic"/>
      <family val="2"/>
    </font>
    <font>
      <b/>
      <u/>
      <sz val="10"/>
      <name val="Century Gothic"/>
      <family val="2"/>
    </font>
    <font>
      <u/>
      <sz val="9"/>
      <name val="Century Gothic"/>
      <family val="2"/>
    </font>
    <font>
      <sz val="8"/>
      <name val="MS Sans Serif"/>
    </font>
    <font>
      <b/>
      <sz val="12"/>
      <color indexed="10"/>
      <name val="Century Gothic"/>
      <family val="2"/>
    </font>
    <font>
      <i/>
      <sz val="8"/>
      <name val="Century Gothic"/>
      <family val="2"/>
    </font>
    <font>
      <sz val="11"/>
      <color theme="1"/>
      <name val="Calibri"/>
      <family val="2"/>
    </font>
    <font>
      <b/>
      <sz val="10"/>
      <color rgb="FFFFFFFF"/>
      <name val="Century Gothic"/>
      <family val="2"/>
    </font>
    <font>
      <sz val="11"/>
      <color indexed="8"/>
      <name val="Century Gothic"/>
      <family val="2"/>
    </font>
    <font>
      <sz val="12"/>
      <name val="System"/>
      <family val="2"/>
    </font>
    <font>
      <b/>
      <sz val="10"/>
      <color theme="6"/>
      <name val="Century Gothic"/>
      <family val="2"/>
    </font>
    <font>
      <u/>
      <sz val="10"/>
      <color theme="10"/>
      <name val="Arial"/>
      <family val="2"/>
    </font>
    <font>
      <b/>
      <sz val="10"/>
      <color theme="0"/>
      <name val="Arial"/>
      <family val="2"/>
    </font>
    <font>
      <b/>
      <sz val="14"/>
      <color indexed="9"/>
      <name val="Arial"/>
      <family val="2"/>
    </font>
    <font>
      <b/>
      <sz val="10"/>
      <color rgb="FFC00000"/>
      <name val="Century Gothic"/>
      <family val="2"/>
    </font>
    <font>
      <b/>
      <sz val="12"/>
      <color rgb="FFC00000"/>
      <name val="Century Gothic"/>
      <family val="2"/>
    </font>
    <font>
      <u/>
      <sz val="10"/>
      <name val="Century Gothic"/>
      <family val="2"/>
    </font>
    <font>
      <sz val="10"/>
      <color rgb="FF7030A0"/>
      <name val="Century Gothic"/>
      <family val="2"/>
    </font>
  </fonts>
  <fills count="6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bgColor indexed="64"/>
      </patternFill>
    </fill>
    <fill>
      <patternFill patternType="solid">
        <fgColor theme="3" tint="0.79998168889431442"/>
        <bgColor indexed="64"/>
      </patternFill>
    </fill>
    <fill>
      <patternFill patternType="solid">
        <fgColor rgb="FFC00000"/>
        <bgColor indexed="64"/>
      </patternFill>
    </fill>
    <fill>
      <patternFill patternType="solid">
        <fgColor theme="3" tint="0.79998168889431442"/>
        <bgColor indexed="24"/>
      </patternFill>
    </fill>
    <fill>
      <patternFill patternType="solid">
        <fgColor theme="3" tint="0.79998168889431442"/>
        <bgColor rgb="FF000000"/>
      </patternFill>
    </fill>
    <fill>
      <patternFill patternType="solid">
        <fgColor rgb="FFC00000"/>
        <bgColor rgb="FF000000"/>
      </patternFill>
    </fill>
    <fill>
      <patternFill patternType="solid">
        <fgColor theme="1"/>
        <bgColor indexed="24"/>
      </patternFill>
    </fill>
  </fills>
  <borders count="4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bottom/>
      <diagonal/>
    </border>
  </borders>
  <cellStyleXfs count="52891">
    <xf numFmtId="0" fontId="0" fillId="0" borderId="0"/>
    <xf numFmtId="164" fontId="6" fillId="0" borderId="0" applyFont="0" applyFill="0" applyBorder="0" applyAlignment="0" applyProtection="0"/>
    <xf numFmtId="165" fontId="6" fillId="0" borderId="0" applyFont="0" applyFill="0" applyBorder="0" applyAlignment="0" applyProtection="0"/>
    <xf numFmtId="169" fontId="6" fillId="0" borderId="0" applyFont="0" applyFill="0" applyBorder="0" applyAlignment="0" applyProtection="0"/>
    <xf numFmtId="171" fontId="6" fillId="0" borderId="0" applyFont="0" applyFill="0" applyBorder="0" applyAlignment="0" applyProtection="0"/>
    <xf numFmtId="168" fontId="8" fillId="0" borderId="0" applyFont="0" applyFill="0" applyBorder="0" applyAlignment="0" applyProtection="0"/>
    <xf numFmtId="168" fontId="6" fillId="0" borderId="0" applyFont="0" applyFill="0" applyBorder="0" applyAlignment="0" applyProtection="0"/>
    <xf numFmtId="0" fontId="14" fillId="0" borderId="0" applyNumberFormat="0" applyFill="0" applyBorder="0" applyAlignment="0" applyProtection="0">
      <alignment vertical="top"/>
      <protection locked="0"/>
    </xf>
    <xf numFmtId="167" fontId="5" fillId="0" borderId="0" applyFont="0" applyFill="0" applyBorder="0" applyAlignment="0" applyProtection="0"/>
    <xf numFmtId="0" fontId="6" fillId="0" borderId="0"/>
    <xf numFmtId="0" fontId="12" fillId="0" borderId="0"/>
    <xf numFmtId="0" fontId="8" fillId="0" borderId="0"/>
    <xf numFmtId="0" fontId="6" fillId="0" borderId="0"/>
    <xf numFmtId="0" fontId="6" fillId="0" borderId="0"/>
    <xf numFmtId="0" fontId="6" fillId="0" borderId="0"/>
    <xf numFmtId="0" fontId="10" fillId="0" borderId="0"/>
    <xf numFmtId="9" fontId="5" fillId="0" borderId="0" applyFont="0" applyFill="0" applyBorder="0" applyAlignment="0" applyProtection="0"/>
    <xf numFmtId="0" fontId="6" fillId="0" borderId="0"/>
    <xf numFmtId="166" fontId="5" fillId="0" borderId="0" applyFon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10" applyNumberFormat="0" applyFill="0" applyAlignment="0" applyProtection="0"/>
    <xf numFmtId="0" fontId="19" fillId="0" borderId="11" applyNumberFormat="0" applyFill="0" applyAlignment="0" applyProtection="0"/>
    <xf numFmtId="0" fontId="19" fillId="0" borderId="0" applyNumberFormat="0" applyFill="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0" applyNumberFormat="0" applyBorder="0" applyAlignment="0" applyProtection="0"/>
    <xf numFmtId="0" fontId="23" fillId="6" borderId="12" applyNumberFormat="0" applyAlignment="0" applyProtection="0"/>
    <xf numFmtId="0" fontId="24" fillId="7" borderId="13" applyNumberFormat="0" applyAlignment="0" applyProtection="0"/>
    <xf numFmtId="0" fontId="25" fillId="7" borderId="12" applyNumberFormat="0" applyAlignment="0" applyProtection="0"/>
    <xf numFmtId="0" fontId="26" fillId="0" borderId="14" applyNumberFormat="0" applyFill="0" applyAlignment="0" applyProtection="0"/>
    <xf numFmtId="0" fontId="27" fillId="8" borderId="15"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7" applyNumberFormat="0" applyFill="0" applyAlignment="0" applyProtection="0"/>
    <xf numFmtId="0" fontId="31"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31" fillId="33" borderId="0" applyNumberFormat="0" applyBorder="0" applyAlignment="0" applyProtection="0"/>
    <xf numFmtId="0" fontId="4" fillId="0" borderId="0"/>
    <xf numFmtId="0" fontId="4" fillId="9" borderId="16" applyNumberFormat="0" applyFont="0" applyAlignment="0" applyProtection="0"/>
    <xf numFmtId="0" fontId="9" fillId="0" borderId="0"/>
    <xf numFmtId="0" fontId="32" fillId="0" borderId="0"/>
    <xf numFmtId="0" fontId="32"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5" fontId="9" fillId="0" borderId="0" applyFont="0" applyFill="0" applyBorder="0" applyAlignment="0" applyProtection="0"/>
    <xf numFmtId="183"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3" fillId="0" borderId="0" applyFont="0" applyFill="0" applyBorder="0" applyAlignment="0" applyProtection="0"/>
    <xf numFmtId="0" fontId="34" fillId="34" borderId="0"/>
    <xf numFmtId="186" fontId="5" fillId="0" borderId="0"/>
    <xf numFmtId="0" fontId="12" fillId="0" borderId="0"/>
    <xf numFmtId="0" fontId="10" fillId="0" borderId="0"/>
    <xf numFmtId="9" fontId="5" fillId="0" borderId="0" applyFont="0" applyFill="0" applyBorder="0" applyAlignment="0" applyProtection="0"/>
    <xf numFmtId="9" fontId="9" fillId="0" borderId="0" applyFont="0" applyFill="0" applyBorder="0" applyAlignment="0" applyProtection="0"/>
    <xf numFmtId="0" fontId="5" fillId="0" borderId="0"/>
    <xf numFmtId="0" fontId="5" fillId="0" borderId="0"/>
    <xf numFmtId="0" fontId="35" fillId="0" borderId="0"/>
    <xf numFmtId="0" fontId="9" fillId="0" borderId="0"/>
    <xf numFmtId="0" fontId="3" fillId="0" borderId="0"/>
    <xf numFmtId="0" fontId="5" fillId="0" borderId="0"/>
    <xf numFmtId="0" fontId="36" fillId="0" borderId="0"/>
    <xf numFmtId="0" fontId="36" fillId="0" borderId="0"/>
    <xf numFmtId="0" fontId="5" fillId="0" borderId="0"/>
    <xf numFmtId="0" fontId="5" fillId="0" borderId="0"/>
    <xf numFmtId="0" fontId="36" fillId="0" borderId="0"/>
    <xf numFmtId="0" fontId="36" fillId="0" borderId="0"/>
    <xf numFmtId="0" fontId="9" fillId="0" borderId="0"/>
    <xf numFmtId="0" fontId="5" fillId="0" borderId="0"/>
    <xf numFmtId="0" fontId="15" fillId="0" borderId="0"/>
    <xf numFmtId="0" fontId="7" fillId="0" borderId="0"/>
    <xf numFmtId="187"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0" fontId="9" fillId="0" borderId="0"/>
    <xf numFmtId="166" fontId="9" fillId="0" borderId="0" applyFont="0" applyFill="0" applyBorder="0" applyAlignment="0" applyProtection="0"/>
    <xf numFmtId="167" fontId="9" fillId="0" borderId="0" applyFont="0" applyFill="0" applyBorder="0" applyAlignment="0" applyProtection="0"/>
    <xf numFmtId="0" fontId="36"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6"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6" fillId="37"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38" fillId="50"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3" borderId="0" applyNumberFormat="0" applyBorder="0" applyAlignment="0" applyProtection="0"/>
    <xf numFmtId="0" fontId="39" fillId="39" borderId="0" applyNumberFormat="0" applyBorder="0" applyAlignment="0" applyProtection="0"/>
    <xf numFmtId="0" fontId="40" fillId="4" borderId="0" applyNumberFormat="0" applyBorder="0" applyAlignment="0" applyProtection="0"/>
    <xf numFmtId="0" fontId="41" fillId="54" borderId="19" applyNumberFormat="0" applyAlignment="0" applyProtection="0"/>
    <xf numFmtId="0" fontId="9" fillId="0" borderId="0"/>
    <xf numFmtId="0" fontId="42" fillId="55" borderId="19" applyNumberFormat="0" applyAlignment="0" applyProtection="0"/>
    <xf numFmtId="0" fontId="43" fillId="56" borderId="20" applyNumberFormat="0" applyAlignment="0" applyProtection="0"/>
    <xf numFmtId="0" fontId="43" fillId="56" borderId="20" applyNumberFormat="0" applyAlignment="0" applyProtection="0"/>
    <xf numFmtId="0" fontId="44" fillId="0" borderId="0" applyNumberFormat="0" applyFill="0" applyBorder="0" applyAlignment="0" applyProtection="0"/>
    <xf numFmtId="0" fontId="45" fillId="0" borderId="21" applyNumberFormat="0" applyFill="0" applyAlignment="0" applyProtection="0"/>
    <xf numFmtId="0" fontId="46" fillId="38"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7" fillId="0" borderId="22" applyNumberFormat="0" applyFill="0" applyAlignment="0" applyProtection="0"/>
    <xf numFmtId="0" fontId="48" fillId="0" borderId="23" applyNumberFormat="0" applyFill="0" applyAlignment="0" applyProtection="0"/>
    <xf numFmtId="0" fontId="49" fillId="0" borderId="24" applyNumberFormat="0" applyFill="0" applyAlignment="0" applyProtection="0"/>
    <xf numFmtId="0" fontId="49" fillId="0" borderId="0" applyNumberFormat="0" applyFill="0" applyBorder="0" applyAlignment="0" applyProtection="0"/>
    <xf numFmtId="0" fontId="50" fillId="57" borderId="19" applyNumberFormat="0" applyAlignment="0" applyProtection="0"/>
    <xf numFmtId="0" fontId="37" fillId="58" borderId="1"/>
    <xf numFmtId="0" fontId="51" fillId="0" borderId="25" applyNumberFormat="0" applyFill="0" applyAlignment="0" applyProtection="0"/>
    <xf numFmtId="0" fontId="52" fillId="0" borderId="26" applyNumberFormat="0" applyFill="0" applyAlignment="0" applyProtection="0"/>
    <xf numFmtId="0" fontId="53" fillId="0" borderId="27" applyNumberFormat="0" applyFill="0" applyAlignment="0" applyProtection="0"/>
    <xf numFmtId="0" fontId="53" fillId="0" borderId="0" applyNumberFormat="0" applyFill="0" applyBorder="0" applyAlignment="0" applyProtection="0"/>
    <xf numFmtId="167" fontId="54" fillId="0" borderId="0">
      <alignment horizontal="center" vertical="center" textRotation="90" wrapText="1"/>
    </xf>
    <xf numFmtId="0" fontId="55" fillId="58" borderId="28"/>
    <xf numFmtId="0" fontId="56" fillId="0" borderId="29" applyNumberFormat="0" applyFill="0" applyAlignment="0" applyProtection="0"/>
    <xf numFmtId="189" fontId="5" fillId="0" borderId="0"/>
    <xf numFmtId="0" fontId="57" fillId="57" borderId="0" applyNumberFormat="0" applyBorder="0" applyAlignment="0" applyProtection="0"/>
    <xf numFmtId="0" fontId="57" fillId="57" borderId="0" applyNumberFormat="0" applyBorder="0" applyAlignment="0" applyProtection="0"/>
    <xf numFmtId="0" fontId="35" fillId="0" borderId="0"/>
    <xf numFmtId="0" fontId="5" fillId="59" borderId="30" applyNumberFormat="0" applyFont="0" applyAlignment="0" applyProtection="0"/>
    <xf numFmtId="0" fontId="36" fillId="59" borderId="30" applyNumberFormat="0" applyFont="0" applyAlignment="0" applyProtection="0"/>
    <xf numFmtId="0" fontId="58" fillId="37" borderId="0" applyNumberFormat="0" applyBorder="0" applyAlignment="0" applyProtection="0"/>
    <xf numFmtId="0" fontId="59" fillId="55" borderId="31" applyNumberFormat="0" applyAlignment="0" applyProtection="0"/>
    <xf numFmtId="0" fontId="55" fillId="60" borderId="32" applyNumberFormat="0" applyFont="0" applyBorder="0">
      <alignment horizontal="center"/>
    </xf>
    <xf numFmtId="0" fontId="60" fillId="0" borderId="0" applyNumberFormat="0" applyFill="0" applyBorder="0" applyAlignment="0" applyProtection="0"/>
    <xf numFmtId="0" fontId="61" fillId="0" borderId="0" applyNumberFormat="0" applyFill="0" applyBorder="0" applyAlignment="0" applyProtection="0"/>
    <xf numFmtId="0" fontId="62" fillId="0" borderId="33" applyNumberFormat="0" applyFill="0" applyAlignment="0" applyProtection="0"/>
    <xf numFmtId="0" fontId="62" fillId="0" borderId="34" applyNumberFormat="0" applyFill="0" applyAlignment="0" applyProtection="0"/>
    <xf numFmtId="0" fontId="59" fillId="54" borderId="31" applyNumberFormat="0" applyAlignment="0" applyProtection="0"/>
    <xf numFmtId="190" fontId="5" fillId="0" borderId="0"/>
    <xf numFmtId="191" fontId="9" fillId="0" borderId="0" applyFont="0" applyFill="0" applyBorder="0" applyAlignment="0" applyProtection="0"/>
    <xf numFmtId="170" fontId="5" fillId="0" borderId="0"/>
    <xf numFmtId="0" fontId="4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38" fontId="7" fillId="0" borderId="0" applyFont="0" applyFill="0" applyBorder="0" applyAlignment="0" applyProtection="0"/>
    <xf numFmtId="192" fontId="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3" fontId="37" fillId="0" borderId="0"/>
    <xf numFmtId="193" fontId="37" fillId="0" borderId="0"/>
    <xf numFmtId="0" fontId="64" fillId="0" borderId="0" applyNumberFormat="0" applyFill="0" applyBorder="0" applyAlignment="0" applyProtection="0"/>
    <xf numFmtId="167" fontId="9" fillId="0" borderId="0" applyFont="0" applyFill="0" applyBorder="0" applyAlignment="0" applyProtection="0"/>
    <xf numFmtId="43" fontId="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55" fillId="58" borderId="28"/>
    <xf numFmtId="194" fontId="55" fillId="0" borderId="0"/>
    <xf numFmtId="9" fontId="36" fillId="0" borderId="0" applyFont="0" applyFill="0" applyBorder="0" applyAlignment="0" applyProtection="0"/>
    <xf numFmtId="0" fontId="3" fillId="0" borderId="0"/>
    <xf numFmtId="0" fontId="9" fillId="0" borderId="0"/>
    <xf numFmtId="0" fontId="5" fillId="0" borderId="0"/>
    <xf numFmtId="0" fontId="9" fillId="0" borderId="0"/>
    <xf numFmtId="0" fontId="65" fillId="0" borderId="0"/>
    <xf numFmtId="0" fontId="9" fillId="0" borderId="0"/>
    <xf numFmtId="0" fontId="5" fillId="0" borderId="0"/>
    <xf numFmtId="0" fontId="3" fillId="0" borderId="0"/>
    <xf numFmtId="0" fontId="3" fillId="0" borderId="0"/>
    <xf numFmtId="0" fontId="9" fillId="0" borderId="0"/>
    <xf numFmtId="0" fontId="5" fillId="0" borderId="0"/>
    <xf numFmtId="166" fontId="9" fillId="0" borderId="0" applyFont="0" applyFill="0" applyBorder="0" applyAlignment="0" applyProtection="0"/>
    <xf numFmtId="166" fontId="36" fillId="0" borderId="0" applyFont="0" applyFill="0" applyBorder="0" applyAlignment="0" applyProtection="0"/>
    <xf numFmtId="166" fontId="9" fillId="0" borderId="0" applyFont="0" applyFill="0" applyBorder="0" applyAlignment="0" applyProtection="0"/>
    <xf numFmtId="195" fontId="9" fillId="0" borderId="0" applyFont="0" applyFill="0" applyBorder="0" applyAlignment="0" applyProtection="0"/>
    <xf numFmtId="0" fontId="113" fillId="0" borderId="0"/>
    <xf numFmtId="0" fontId="116" fillId="0" borderId="0"/>
    <xf numFmtId="0" fontId="9" fillId="0" borderId="0" applyFill="0"/>
    <xf numFmtId="0" fontId="1" fillId="0" borderId="0"/>
    <xf numFmtId="0" fontId="118" fillId="0" borderId="0" applyNumberFormat="0" applyFill="0" applyBorder="0" applyAlignment="0" applyProtection="0">
      <alignment vertical="top"/>
      <protection locked="0"/>
    </xf>
  </cellStyleXfs>
  <cellXfs count="655">
    <xf numFmtId="0" fontId="0" fillId="0" borderId="0" xfId="0"/>
    <xf numFmtId="0" fontId="68" fillId="0" borderId="0" xfId="0" applyFont="1"/>
    <xf numFmtId="2" fontId="82" fillId="0" borderId="0" xfId="12" applyNumberFormat="1" applyFont="1"/>
    <xf numFmtId="0" fontId="68" fillId="0" borderId="1" xfId="0" applyFont="1" applyBorder="1" applyAlignment="1">
      <alignment vertical="center"/>
    </xf>
    <xf numFmtId="2" fontId="83" fillId="0" borderId="0" xfId="12" applyNumberFormat="1" applyFont="1"/>
    <xf numFmtId="2" fontId="73" fillId="0" borderId="0" xfId="0" applyNumberFormat="1" applyFont="1" applyAlignment="1">
      <alignment horizontal="center"/>
    </xf>
    <xf numFmtId="0" fontId="73" fillId="0" borderId="0" xfId="0" applyFont="1" applyAlignment="1">
      <alignment horizontal="center"/>
    </xf>
    <xf numFmtId="0" fontId="73" fillId="0" borderId="4" xfId="0" applyFont="1" applyBorder="1"/>
    <xf numFmtId="0" fontId="88" fillId="0" borderId="0" xfId="0" applyFont="1"/>
    <xf numFmtId="2" fontId="83" fillId="2" borderId="0" xfId="12" applyNumberFormat="1" applyFont="1" applyFill="1"/>
    <xf numFmtId="14" fontId="83" fillId="0" borderId="0" xfId="12" applyNumberFormat="1" applyFont="1" applyAlignment="1">
      <alignment horizontal="left"/>
    </xf>
    <xf numFmtId="0" fontId="9" fillId="2" borderId="0" xfId="0" applyFont="1" applyFill="1"/>
    <xf numFmtId="0" fontId="9" fillId="0" borderId="0" xfId="0" applyFont="1"/>
    <xf numFmtId="0" fontId="35" fillId="2" borderId="0" xfId="52889" applyFont="1" applyFill="1"/>
    <xf numFmtId="0" fontId="119" fillId="2" borderId="0" xfId="52890" applyFont="1" applyFill="1" applyBorder="1" applyAlignment="1" applyProtection="1">
      <alignment horizontal="center" vertical="center"/>
    </xf>
    <xf numFmtId="0" fontId="35" fillId="2" borderId="0" xfId="52889" applyFont="1" applyFill="1" applyAlignment="1">
      <alignment horizontal="left" vertical="top"/>
    </xf>
    <xf numFmtId="0" fontId="9" fillId="2" borderId="0" xfId="52887" applyFont="1" applyFill="1" applyAlignment="1">
      <alignment horizontal="left" vertical="top"/>
    </xf>
    <xf numFmtId="44" fontId="68" fillId="65" borderId="1" xfId="66" applyFont="1" applyFill="1" applyBorder="1" applyAlignment="1" applyProtection="1">
      <protection locked="0"/>
    </xf>
    <xf numFmtId="0" fontId="68" fillId="0" borderId="5" xfId="0" applyFont="1" applyBorder="1" applyAlignment="1">
      <alignment horizontal="left"/>
    </xf>
    <xf numFmtId="49" fontId="87" fillId="65" borderId="1" xfId="9" applyNumberFormat="1" applyFont="1" applyFill="1" applyBorder="1" applyAlignment="1">
      <alignment horizontal="left" vertical="top"/>
    </xf>
    <xf numFmtId="0" fontId="68" fillId="2" borderId="0" xfId="0" applyFont="1" applyFill="1"/>
    <xf numFmtId="2" fontId="73" fillId="2" borderId="0" xfId="12" applyNumberFormat="1" applyFont="1" applyFill="1"/>
    <xf numFmtId="2" fontId="68" fillId="2" borderId="0" xfId="12" applyNumberFormat="1" applyFont="1" applyFill="1"/>
    <xf numFmtId="2" fontId="68" fillId="0" borderId="0" xfId="12" applyNumberFormat="1" applyFont="1"/>
    <xf numFmtId="2" fontId="2" fillId="0" borderId="0" xfId="12" applyNumberFormat="1" applyFont="1"/>
    <xf numFmtId="0" fontId="68" fillId="2" borderId="42" xfId="52887" applyFont="1" applyFill="1" applyBorder="1" applyAlignment="1">
      <alignment vertical="center"/>
    </xf>
    <xf numFmtId="0" fontId="68" fillId="2" borderId="0" xfId="52887" applyFont="1" applyFill="1" applyAlignment="1">
      <alignment vertical="center"/>
    </xf>
    <xf numFmtId="0" fontId="68" fillId="2" borderId="7" xfId="52874" applyFont="1" applyFill="1" applyBorder="1"/>
    <xf numFmtId="0" fontId="68" fillId="2" borderId="7" xfId="52887" applyFont="1" applyFill="1" applyBorder="1" applyAlignment="1">
      <alignment vertical="center"/>
    </xf>
    <xf numFmtId="0" fontId="68" fillId="2" borderId="0" xfId="52874" applyFont="1" applyFill="1"/>
    <xf numFmtId="166" fontId="117" fillId="2" borderId="42" xfId="52874" applyNumberFormat="1" applyFont="1" applyFill="1" applyBorder="1" applyAlignment="1">
      <alignment horizontal="center" vertical="center"/>
    </xf>
    <xf numFmtId="166" fontId="117" fillId="2" borderId="0" xfId="52874" applyNumberFormat="1" applyFont="1" applyFill="1" applyAlignment="1">
      <alignment horizontal="center" vertical="center"/>
    </xf>
    <xf numFmtId="166" fontId="117" fillId="2" borderId="7" xfId="52874" applyNumberFormat="1" applyFont="1" applyFill="1" applyBorder="1" applyAlignment="1">
      <alignment horizontal="center" vertical="center"/>
    </xf>
    <xf numFmtId="0" fontId="68" fillId="2" borderId="7" xfId="52888" applyFont="1" applyFill="1" applyBorder="1"/>
    <xf numFmtId="0" fontId="68" fillId="2" borderId="42" xfId="52888" applyFont="1" applyFill="1" applyBorder="1"/>
    <xf numFmtId="0" fontId="68" fillId="2" borderId="0" xfId="52888" applyFont="1" applyFill="1"/>
    <xf numFmtId="49" fontId="87" fillId="65" borderId="1" xfId="62" applyNumberFormat="1" applyFont="1" applyFill="1" applyBorder="1" applyAlignment="1">
      <alignment horizontal="left" vertical="top"/>
    </xf>
    <xf numFmtId="0" fontId="68" fillId="0" borderId="0" xfId="89" applyFont="1"/>
    <xf numFmtId="167" fontId="68" fillId="0" borderId="0" xfId="8" applyFont="1" applyProtection="1"/>
    <xf numFmtId="173" fontId="73" fillId="0" borderId="0" xfId="8" applyNumberFormat="1" applyFont="1" applyAlignment="1" applyProtection="1">
      <alignment horizontal="center"/>
    </xf>
    <xf numFmtId="0" fontId="68" fillId="0" borderId="38" xfId="63" applyFont="1" applyBorder="1"/>
    <xf numFmtId="49" fontId="73" fillId="0" borderId="38" xfId="63" applyNumberFormat="1" applyFont="1" applyBorder="1"/>
    <xf numFmtId="49" fontId="68" fillId="0" borderId="0" xfId="63" applyNumberFormat="1" applyFont="1"/>
    <xf numFmtId="0" fontId="68" fillId="0" borderId="0" xfId="63" applyFont="1"/>
    <xf numFmtId="10" fontId="68" fillId="0" borderId="0" xfId="63" applyNumberFormat="1" applyFont="1" applyAlignment="1">
      <alignment horizontal="left"/>
    </xf>
    <xf numFmtId="178" fontId="68" fillId="0" borderId="2" xfId="6" applyNumberFormat="1" applyFont="1" applyFill="1" applyBorder="1" applyAlignment="1" applyProtection="1">
      <alignment horizontal="left"/>
    </xf>
    <xf numFmtId="2" fontId="82" fillId="2" borderId="0" xfId="12" applyNumberFormat="1" applyFont="1" applyFill="1"/>
    <xf numFmtId="44" fontId="68" fillId="0" borderId="0" xfId="63" applyNumberFormat="1" applyFont="1"/>
    <xf numFmtId="0" fontId="71" fillId="0" borderId="0" xfId="63" applyFont="1"/>
    <xf numFmtId="0" fontId="81" fillId="64" borderId="38" xfId="63" applyFont="1" applyFill="1" applyBorder="1"/>
    <xf numFmtId="188" fontId="84" fillId="0" borderId="0" xfId="63" applyNumberFormat="1" applyFont="1" applyAlignment="1">
      <alignment horizontal="left"/>
    </xf>
    <xf numFmtId="49" fontId="81" fillId="64" borderId="4" xfId="63" applyNumberFormat="1" applyFont="1" applyFill="1" applyBorder="1"/>
    <xf numFmtId="0" fontId="81" fillId="64" borderId="5" xfId="63" applyFont="1" applyFill="1" applyBorder="1"/>
    <xf numFmtId="44" fontId="73" fillId="2" borderId="5" xfId="63" applyNumberFormat="1" applyFont="1" applyFill="1" applyBorder="1"/>
    <xf numFmtId="0" fontId="71" fillId="0" borderId="0" xfId="89" applyFont="1"/>
    <xf numFmtId="199" fontId="73" fillId="0" borderId="0" xfId="8" applyNumberFormat="1" applyFont="1" applyAlignment="1" applyProtection="1">
      <alignment horizontal="center"/>
    </xf>
    <xf numFmtId="167" fontId="73" fillId="0" borderId="0" xfId="8" applyFont="1" applyAlignment="1" applyProtection="1">
      <alignment horizontal="center"/>
    </xf>
    <xf numFmtId="167" fontId="71" fillId="0" borderId="0" xfId="8" applyFont="1" applyProtection="1"/>
    <xf numFmtId="2" fontId="73" fillId="0" borderId="0" xfId="89" applyNumberFormat="1" applyFont="1"/>
    <xf numFmtId="2" fontId="81" fillId="64" borderId="1" xfId="89" applyNumberFormat="1" applyFont="1" applyFill="1" applyBorder="1" applyAlignment="1">
      <alignment vertical="top" wrapText="1"/>
    </xf>
    <xf numFmtId="173" fontId="81" fillId="64" borderId="1" xfId="8" applyNumberFormat="1" applyFont="1" applyFill="1" applyBorder="1" applyAlignment="1" applyProtection="1">
      <alignment vertical="top" wrapText="1"/>
    </xf>
    <xf numFmtId="167" fontId="81" fillId="64" borderId="1" xfId="8" applyFont="1" applyFill="1" applyBorder="1" applyAlignment="1" applyProtection="1">
      <alignment horizontal="center" vertical="top" wrapText="1"/>
    </xf>
    <xf numFmtId="3" fontId="68" fillId="2" borderId="1" xfId="8" applyNumberFormat="1" applyFont="1" applyFill="1" applyBorder="1" applyAlignment="1" applyProtection="1">
      <alignment horizontal="center"/>
    </xf>
    <xf numFmtId="4" fontId="68" fillId="2" borderId="1" xfId="8" applyNumberFormat="1" applyFont="1" applyFill="1" applyBorder="1" applyAlignment="1" applyProtection="1">
      <alignment horizontal="center"/>
    </xf>
    <xf numFmtId="0" fontId="70" fillId="0" borderId="0" xfId="89" applyFont="1"/>
    <xf numFmtId="2" fontId="68" fillId="0" borderId="1" xfId="89" applyNumberFormat="1" applyFont="1" applyBorder="1"/>
    <xf numFmtId="0" fontId="2" fillId="0" borderId="1" xfId="0" applyFont="1" applyBorder="1"/>
    <xf numFmtId="0" fontId="73" fillId="0" borderId="1" xfId="89" applyFont="1" applyBorder="1"/>
    <xf numFmtId="3" fontId="73" fillId="2" borderId="1" xfId="8" applyNumberFormat="1" applyFont="1" applyFill="1" applyBorder="1" applyAlignment="1" applyProtection="1">
      <alignment horizontal="center"/>
    </xf>
    <xf numFmtId="4" fontId="73" fillId="2" borderId="1" xfId="8" applyNumberFormat="1" applyFont="1" applyFill="1" applyBorder="1" applyAlignment="1" applyProtection="1">
      <alignment horizontal="center"/>
    </xf>
    <xf numFmtId="0" fontId="73" fillId="0" borderId="0" xfId="89" applyFont="1"/>
    <xf numFmtId="2" fontId="81" fillId="64" borderId="35" xfId="89" applyNumberFormat="1" applyFont="1" applyFill="1" applyBorder="1" applyAlignment="1">
      <alignment vertical="top" wrapText="1"/>
    </xf>
    <xf numFmtId="167" fontId="81" fillId="64" borderId="35" xfId="8" applyFont="1" applyFill="1" applyBorder="1" applyAlignment="1" applyProtection="1">
      <alignment horizontal="center" vertical="top" wrapText="1"/>
    </xf>
    <xf numFmtId="166" fontId="68" fillId="2" borderId="1" xfId="18" applyFont="1" applyFill="1" applyBorder="1" applyAlignment="1" applyProtection="1">
      <alignment horizontal="right"/>
    </xf>
    <xf numFmtId="167" fontId="68" fillId="2" borderId="1" xfId="8" applyFont="1" applyFill="1" applyBorder="1" applyAlignment="1" applyProtection="1">
      <alignment horizontal="center"/>
    </xf>
    <xf numFmtId="166" fontId="68" fillId="2" borderId="1" xfId="18" applyFont="1" applyFill="1" applyBorder="1" applyAlignment="1" applyProtection="1">
      <alignment horizontal="center"/>
    </xf>
    <xf numFmtId="166" fontId="68" fillId="0" borderId="1" xfId="18" applyFont="1" applyBorder="1" applyProtection="1"/>
    <xf numFmtId="166" fontId="68" fillId="0" borderId="1" xfId="89" applyNumberFormat="1" applyFont="1" applyBorder="1"/>
    <xf numFmtId="166" fontId="73" fillId="2" borderId="1" xfId="18" applyFont="1" applyFill="1" applyBorder="1" applyProtection="1"/>
    <xf numFmtId="44" fontId="73" fillId="0" borderId="1" xfId="89" applyNumberFormat="1" applyFont="1" applyBorder="1"/>
    <xf numFmtId="10" fontId="68" fillId="0" borderId="0" xfId="16" applyNumberFormat="1" applyFont="1" applyProtection="1"/>
    <xf numFmtId="2" fontId="83" fillId="63" borderId="0" xfId="12" applyNumberFormat="1" applyFont="1" applyFill="1" applyProtection="1">
      <protection locked="0"/>
    </xf>
    <xf numFmtId="2" fontId="82" fillId="63" borderId="0" xfId="12" applyNumberFormat="1" applyFont="1" applyFill="1" applyProtection="1">
      <protection locked="0"/>
    </xf>
    <xf numFmtId="0" fontId="68" fillId="0" borderId="0" xfId="0" applyFont="1" applyAlignment="1">
      <alignment horizontal="center" vertical="center"/>
    </xf>
    <xf numFmtId="2" fontId="105" fillId="0" borderId="0" xfId="12" applyNumberFormat="1" applyFont="1"/>
    <xf numFmtId="1" fontId="73" fillId="0" borderId="4" xfId="0" applyNumberFormat="1" applyFont="1" applyBorder="1" applyAlignment="1">
      <alignment horizontal="left" vertical="center"/>
    </xf>
    <xf numFmtId="1" fontId="73" fillId="0" borderId="5" xfId="0" applyNumberFormat="1" applyFont="1" applyBorder="1" applyAlignment="1">
      <alignment horizontal="center" vertical="center" wrapText="1"/>
    </xf>
    <xf numFmtId="0" fontId="68" fillId="0" borderId="0" xfId="17" applyFont="1" applyAlignment="1">
      <alignment horizontal="center"/>
    </xf>
    <xf numFmtId="2" fontId="68" fillId="0" borderId="0" xfId="8" applyNumberFormat="1" applyFont="1" applyAlignment="1" applyProtection="1">
      <alignment horizontal="left"/>
    </xf>
    <xf numFmtId="172" fontId="68" fillId="0" borderId="0" xfId="17" applyNumberFormat="1" applyFont="1" applyAlignment="1">
      <alignment horizontal="center"/>
    </xf>
    <xf numFmtId="172" fontId="74" fillId="0" borderId="0" xfId="12" applyNumberFormat="1" applyFont="1"/>
    <xf numFmtId="3" fontId="74" fillId="0" borderId="0" xfId="12" applyNumberFormat="1" applyFont="1" applyAlignment="1">
      <alignment horizontal="right"/>
    </xf>
    <xf numFmtId="3" fontId="68" fillId="0" borderId="0" xfId="8" applyNumberFormat="1" applyFont="1" applyAlignment="1" applyProtection="1">
      <alignment horizontal="right"/>
    </xf>
    <xf numFmtId="0" fontId="68" fillId="0" borderId="0" xfId="17" applyFont="1"/>
    <xf numFmtId="167" fontId="68" fillId="0" borderId="0" xfId="8" applyFont="1" applyAlignment="1" applyProtection="1">
      <alignment horizontal="right"/>
    </xf>
    <xf numFmtId="0" fontId="68" fillId="0" borderId="0" xfId="17" applyFont="1" applyAlignment="1">
      <alignment horizontal="center" vertical="center"/>
    </xf>
    <xf numFmtId="2" fontId="81" fillId="64" borderId="1" xfId="0" applyNumberFormat="1" applyFont="1" applyFill="1" applyBorder="1" applyAlignment="1">
      <alignment horizontal="left" vertical="center" wrapText="1"/>
    </xf>
    <xf numFmtId="1" fontId="81" fillId="64" borderId="1" xfId="0" applyNumberFormat="1" applyFont="1" applyFill="1" applyBorder="1" applyAlignment="1">
      <alignment horizontal="center" vertical="center" wrapText="1"/>
    </xf>
    <xf numFmtId="0" fontId="72" fillId="0" borderId="0" xfId="17" applyFont="1"/>
    <xf numFmtId="0" fontId="81" fillId="64" borderId="1" xfId="0" applyFont="1" applyFill="1" applyBorder="1" applyAlignment="1">
      <alignment horizontal="left" vertical="center" wrapText="1"/>
    </xf>
    <xf numFmtId="2" fontId="81" fillId="64" borderId="1" xfId="0" applyNumberFormat="1" applyFont="1" applyFill="1" applyBorder="1" applyAlignment="1">
      <alignment horizontal="center" vertical="center" wrapText="1"/>
    </xf>
    <xf numFmtId="1" fontId="73" fillId="0" borderId="1" xfId="0" applyNumberFormat="1" applyFont="1" applyBorder="1" applyAlignment="1">
      <alignment horizontal="center" vertical="center" wrapText="1"/>
    </xf>
    <xf numFmtId="0" fontId="68" fillId="2" borderId="1" xfId="0" applyFont="1" applyFill="1" applyBorder="1" applyAlignment="1">
      <alignment vertical="center"/>
    </xf>
    <xf numFmtId="173" fontId="73" fillId="0" borderId="1" xfId="8" applyNumberFormat="1" applyFont="1" applyFill="1" applyBorder="1" applyAlignment="1" applyProtection="1">
      <alignment horizontal="center"/>
    </xf>
    <xf numFmtId="173" fontId="68" fillId="0" borderId="1" xfId="8" applyNumberFormat="1" applyFont="1" applyFill="1" applyBorder="1" applyAlignment="1" applyProtection="1">
      <alignment horizontal="center" vertical="center"/>
    </xf>
    <xf numFmtId="173" fontId="68" fillId="0" borderId="0" xfId="0" applyNumberFormat="1" applyFont="1"/>
    <xf numFmtId="0" fontId="68" fillId="0" borderId="1" xfId="0" applyFont="1" applyBorder="1" applyAlignment="1">
      <alignment horizontal="center" vertical="center"/>
    </xf>
    <xf numFmtId="0" fontId="68" fillId="2" borderId="0" xfId="17" applyFont="1" applyFill="1"/>
    <xf numFmtId="49" fontId="68" fillId="0" borderId="1" xfId="0" applyNumberFormat="1" applyFont="1" applyBorder="1" applyAlignment="1">
      <alignment horizontal="center"/>
    </xf>
    <xf numFmtId="0" fontId="73" fillId="0" borderId="1" xfId="0" applyFont="1" applyBorder="1" applyAlignment="1">
      <alignment vertical="center"/>
    </xf>
    <xf numFmtId="0" fontId="73" fillId="0" borderId="1" xfId="0" applyFont="1" applyBorder="1"/>
    <xf numFmtId="0" fontId="73" fillId="0" borderId="0" xfId="17" applyFont="1"/>
    <xf numFmtId="173" fontId="73" fillId="0" borderId="1" xfId="8" applyNumberFormat="1" applyFont="1" applyFill="1" applyBorder="1" applyAlignment="1" applyProtection="1">
      <alignment horizontal="center" vertical="center"/>
    </xf>
    <xf numFmtId="0" fontId="73" fillId="0" borderId="1" xfId="0" applyFont="1" applyBorder="1" applyAlignment="1">
      <alignment horizontal="center" vertical="center"/>
    </xf>
    <xf numFmtId="1" fontId="81" fillId="64" borderId="1" xfId="0" applyNumberFormat="1" applyFont="1" applyFill="1" applyBorder="1" applyAlignment="1">
      <alignment horizontal="left"/>
    </xf>
    <xf numFmtId="1" fontId="81" fillId="64" borderId="1" xfId="0" applyNumberFormat="1" applyFont="1" applyFill="1" applyBorder="1" applyAlignment="1">
      <alignment horizontal="center"/>
    </xf>
    <xf numFmtId="1" fontId="77" fillId="0" borderId="0" xfId="61" applyNumberFormat="1" applyFont="1" applyAlignment="1">
      <alignment horizontal="center"/>
    </xf>
    <xf numFmtId="0" fontId="68" fillId="0" borderId="1" xfId="0" applyFont="1" applyBorder="1"/>
    <xf numFmtId="1" fontId="68" fillId="0" borderId="1" xfId="61" applyNumberFormat="1" applyFont="1" applyBorder="1" applyAlignment="1">
      <alignment horizontal="center"/>
    </xf>
    <xf numFmtId="1" fontId="121" fillId="0" borderId="1" xfId="61" applyNumberFormat="1" applyFont="1" applyBorder="1" applyAlignment="1">
      <alignment horizontal="center"/>
    </xf>
    <xf numFmtId="9" fontId="87" fillId="63" borderId="1" xfId="61" applyNumberFormat="1" applyFont="1" applyFill="1" applyBorder="1" applyAlignment="1" applyProtection="1">
      <alignment horizontal="center" vertical="center"/>
      <protection locked="0"/>
    </xf>
    <xf numFmtId="173" fontId="73" fillId="63" borderId="1" xfId="8" applyNumberFormat="1" applyFont="1" applyFill="1" applyBorder="1" applyAlignment="1" applyProtection="1">
      <alignment horizontal="center"/>
      <protection locked="0"/>
    </xf>
    <xf numFmtId="0" fontId="68" fillId="0" borderId="0" xfId="0" applyFont="1" applyAlignment="1">
      <alignment horizontal="center"/>
    </xf>
    <xf numFmtId="0" fontId="71" fillId="0" borderId="0" xfId="0" applyFont="1"/>
    <xf numFmtId="0" fontId="70" fillId="0" borderId="0" xfId="0" applyFont="1" applyAlignment="1">
      <alignment horizontal="center"/>
    </xf>
    <xf numFmtId="2" fontId="76" fillId="0" borderId="0" xfId="0" applyNumberFormat="1" applyFont="1"/>
    <xf numFmtId="2" fontId="76" fillId="0" borderId="0" xfId="0" applyNumberFormat="1" applyFont="1" applyAlignment="1">
      <alignment horizontal="center"/>
    </xf>
    <xf numFmtId="2" fontId="73" fillId="0" borderId="0" xfId="0" applyNumberFormat="1" applyFont="1" applyAlignment="1">
      <alignment horizontal="left"/>
    </xf>
    <xf numFmtId="2" fontId="73" fillId="0" borderId="0" xfId="0" applyNumberFormat="1" applyFont="1"/>
    <xf numFmtId="1" fontId="73" fillId="0" borderId="0" xfId="0" applyNumberFormat="1" applyFont="1" applyAlignment="1">
      <alignment horizontal="center"/>
    </xf>
    <xf numFmtId="0" fontId="87" fillId="0" borderId="0" xfId="0" applyFont="1"/>
    <xf numFmtId="0" fontId="73" fillId="0" borderId="0" xfId="0" applyFont="1"/>
    <xf numFmtId="167" fontId="73" fillId="0" borderId="0" xfId="8" applyFont="1" applyProtection="1"/>
    <xf numFmtId="2" fontId="83" fillId="0" borderId="0" xfId="12" applyNumberFormat="1" applyFont="1" applyAlignment="1">
      <alignment horizontal="center"/>
    </xf>
    <xf numFmtId="2" fontId="82" fillId="0" borderId="0" xfId="0" applyNumberFormat="1" applyFont="1" applyAlignment="1">
      <alignment horizontal="left"/>
    </xf>
    <xf numFmtId="2" fontId="78" fillId="0" borderId="0" xfId="12" applyNumberFormat="1" applyFont="1" applyAlignment="1">
      <alignment horizontal="left"/>
    </xf>
    <xf numFmtId="2" fontId="68" fillId="0" borderId="0" xfId="0" applyNumberFormat="1" applyFont="1" applyAlignment="1">
      <alignment horizontal="center"/>
    </xf>
    <xf numFmtId="198" fontId="68" fillId="0" borderId="0" xfId="0" applyNumberFormat="1" applyFont="1"/>
    <xf numFmtId="2" fontId="73" fillId="64" borderId="35" xfId="0" applyNumberFormat="1" applyFont="1" applyFill="1" applyBorder="1" applyAlignment="1">
      <alignment horizontal="center" vertical="top" wrapText="1"/>
    </xf>
    <xf numFmtId="2" fontId="68" fillId="0" borderId="1" xfId="0" applyNumberFormat="1" applyFont="1" applyBorder="1" applyAlignment="1">
      <alignment horizontal="left"/>
    </xf>
    <xf numFmtId="174" fontId="68" fillId="0" borderId="1" xfId="0" applyNumberFormat="1" applyFont="1" applyBorder="1" applyAlignment="1">
      <alignment horizontal="center"/>
    </xf>
    <xf numFmtId="0" fontId="68" fillId="0" borderId="1" xfId="0" applyFont="1" applyBorder="1" applyAlignment="1">
      <alignment horizontal="left"/>
    </xf>
    <xf numFmtId="2" fontId="68" fillId="0" borderId="1" xfId="0" applyNumberFormat="1" applyFont="1" applyBorder="1" applyAlignment="1">
      <alignment horizontal="center"/>
    </xf>
    <xf numFmtId="1" fontId="71" fillId="0" borderId="1" xfId="0" applyNumberFormat="1" applyFont="1" applyBorder="1" applyAlignment="1">
      <alignment horizontal="center"/>
    </xf>
    <xf numFmtId="1" fontId="2" fillId="0" borderId="1" xfId="0" applyNumberFormat="1" applyFont="1" applyBorder="1" applyAlignment="1">
      <alignment horizontal="center"/>
    </xf>
    <xf numFmtId="43" fontId="70" fillId="0" borderId="1" xfId="8" applyNumberFormat="1" applyFont="1" applyFill="1" applyBorder="1" applyAlignment="1" applyProtection="1">
      <alignment horizontal="center"/>
    </xf>
    <xf numFmtId="1" fontId="70" fillId="0" borderId="1" xfId="8" applyNumberFormat="1" applyFont="1" applyFill="1" applyBorder="1" applyAlignment="1" applyProtection="1">
      <alignment horizontal="center"/>
    </xf>
    <xf numFmtId="2" fontId="70" fillId="0" borderId="1" xfId="8" applyNumberFormat="1" applyFont="1" applyFill="1" applyBorder="1" applyAlignment="1" applyProtection="1">
      <alignment horizontal="center"/>
    </xf>
    <xf numFmtId="173" fontId="70" fillId="0" borderId="1" xfId="8" applyNumberFormat="1" applyFont="1" applyFill="1" applyBorder="1" applyAlignment="1" applyProtection="1">
      <alignment horizontal="center"/>
    </xf>
    <xf numFmtId="0" fontId="70" fillId="0" borderId="0" xfId="0" applyFont="1"/>
    <xf numFmtId="174" fontId="68" fillId="0" borderId="6" xfId="0" applyNumberFormat="1" applyFont="1" applyBorder="1" applyAlignment="1">
      <alignment horizontal="center"/>
    </xf>
    <xf numFmtId="0" fontId="68" fillId="0" borderId="6" xfId="0" applyFont="1" applyBorder="1" applyAlignment="1">
      <alignment horizontal="left"/>
    </xf>
    <xf numFmtId="0" fontId="68" fillId="0" borderId="1" xfId="0" applyFont="1" applyBorder="1" applyAlignment="1">
      <alignment horizontal="left" vertical="center"/>
    </xf>
    <xf numFmtId="0" fontId="68" fillId="0" borderId="18" xfId="0" applyFont="1" applyBorder="1" applyAlignment="1">
      <alignment horizontal="left" wrapText="1"/>
    </xf>
    <xf numFmtId="2" fontId="68" fillId="0" borderId="5" xfId="0" applyNumberFormat="1" applyFont="1" applyBorder="1" applyAlignment="1">
      <alignment horizontal="center"/>
    </xf>
    <xf numFmtId="49" fontId="68" fillId="0" borderId="6" xfId="0" applyNumberFormat="1" applyFont="1" applyBorder="1" applyAlignment="1">
      <alignment horizontal="center"/>
    </xf>
    <xf numFmtId="49" fontId="68" fillId="0" borderId="18" xfId="0" applyNumberFormat="1" applyFont="1" applyBorder="1" applyAlignment="1">
      <alignment horizontal="center" wrapText="1"/>
    </xf>
    <xf numFmtId="0" fontId="68" fillId="0" borderId="18" xfId="0" applyFont="1" applyBorder="1" applyAlignment="1">
      <alignment horizontal="center" wrapText="1"/>
    </xf>
    <xf numFmtId="0" fontId="68" fillId="0" borderId="18" xfId="0" applyFont="1" applyBorder="1" applyAlignment="1">
      <alignment horizontal="left"/>
    </xf>
    <xf numFmtId="2" fontId="68" fillId="0" borderId="18" xfId="0" applyNumberFormat="1" applyFont="1" applyBorder="1" applyAlignment="1">
      <alignment horizontal="center" wrapText="1"/>
    </xf>
    <xf numFmtId="49" fontId="68" fillId="0" borderId="41" xfId="0" applyNumberFormat="1" applyFont="1" applyBorder="1" applyAlignment="1">
      <alignment horizontal="center" wrapText="1"/>
    </xf>
    <xf numFmtId="0" fontId="68" fillId="0" borderId="41" xfId="0" applyFont="1" applyBorder="1" applyAlignment="1">
      <alignment horizontal="center" wrapText="1"/>
    </xf>
    <xf numFmtId="0" fontId="68" fillId="0" borderId="41" xfId="0" applyFont="1" applyBorder="1" applyAlignment="1">
      <alignment horizontal="left" wrapText="1"/>
    </xf>
    <xf numFmtId="2" fontId="68" fillId="0" borderId="41" xfId="0" applyNumberFormat="1" applyFont="1" applyBorder="1" applyAlignment="1">
      <alignment horizontal="center" wrapText="1"/>
    </xf>
    <xf numFmtId="0" fontId="68" fillId="0" borderId="1" xfId="0" applyFont="1" applyBorder="1" applyAlignment="1">
      <alignment horizontal="center"/>
    </xf>
    <xf numFmtId="0" fontId="71" fillId="0" borderId="1" xfId="0" applyFont="1" applyBorder="1" applyAlignment="1">
      <alignment horizontal="center"/>
    </xf>
    <xf numFmtId="0" fontId="68" fillId="0" borderId="1" xfId="8" applyNumberFormat="1" applyFont="1" applyFill="1" applyBorder="1" applyAlignment="1" applyProtection="1">
      <alignment horizontal="left"/>
    </xf>
    <xf numFmtId="0" fontId="68" fillId="0" borderId="1" xfId="0" applyFont="1" applyBorder="1" applyAlignment="1">
      <alignment horizontal="left" wrapText="1"/>
    </xf>
    <xf numFmtId="0" fontId="86" fillId="0" borderId="0" xfId="0" applyFont="1"/>
    <xf numFmtId="0" fontId="70" fillId="63" borderId="1" xfId="13" applyFont="1" applyFill="1" applyBorder="1"/>
    <xf numFmtId="0" fontId="70" fillId="0" borderId="0" xfId="13" applyFont="1"/>
    <xf numFmtId="0" fontId="68" fillId="0" borderId="0" xfId="13" applyFont="1"/>
    <xf numFmtId="0" fontId="90" fillId="0" borderId="0" xfId="13" applyFont="1"/>
    <xf numFmtId="0" fontId="90" fillId="0" borderId="0" xfId="13" applyFont="1" applyAlignment="1">
      <alignment horizontal="center"/>
    </xf>
    <xf numFmtId="0" fontId="90" fillId="0" borderId="0" xfId="13" applyFont="1" applyAlignment="1">
      <alignment horizontal="right"/>
    </xf>
    <xf numFmtId="169" fontId="90" fillId="0" borderId="0" xfId="3" applyFont="1" applyFill="1" applyBorder="1" applyAlignment="1" applyProtection="1">
      <alignment horizontal="center"/>
    </xf>
    <xf numFmtId="175" fontId="90" fillId="0" borderId="0" xfId="3" applyNumberFormat="1" applyFont="1" applyFill="1" applyBorder="1" applyAlignment="1" applyProtection="1">
      <alignment horizontal="center"/>
    </xf>
    <xf numFmtId="2" fontId="82" fillId="0" borderId="0" xfId="0" applyNumberFormat="1" applyFont="1"/>
    <xf numFmtId="2" fontId="83" fillId="0" borderId="0" xfId="0" applyNumberFormat="1" applyFont="1"/>
    <xf numFmtId="0" fontId="101" fillId="0" borderId="0" xfId="13" applyFont="1" applyAlignment="1">
      <alignment horizontal="right"/>
    </xf>
    <xf numFmtId="0" fontId="91" fillId="0" borderId="0" xfId="0" applyFont="1" applyAlignment="1">
      <alignment horizontal="center" vertical="center"/>
    </xf>
    <xf numFmtId="175" fontId="91" fillId="0" borderId="0" xfId="0" applyNumberFormat="1" applyFont="1" applyAlignment="1">
      <alignment horizontal="center" vertical="center"/>
    </xf>
    <xf numFmtId="1" fontId="83" fillId="0" borderId="0" xfId="0" applyNumberFormat="1" applyFont="1" applyAlignment="1">
      <alignment horizontal="left"/>
    </xf>
    <xf numFmtId="2" fontId="101" fillId="0" borderId="0" xfId="13" applyNumberFormat="1" applyFont="1" applyAlignment="1">
      <alignment horizontal="right"/>
    </xf>
    <xf numFmtId="2" fontId="92" fillId="0" borderId="0" xfId="13" applyNumberFormat="1" applyFont="1" applyAlignment="1">
      <alignment horizontal="center"/>
    </xf>
    <xf numFmtId="0" fontId="68" fillId="0" borderId="0" xfId="0" applyFont="1" applyAlignment="1">
      <alignment vertical="top" wrapText="1"/>
    </xf>
    <xf numFmtId="14" fontId="83" fillId="0" borderId="0" xfId="0" applyNumberFormat="1" applyFont="1" applyAlignment="1">
      <alignment horizontal="left"/>
    </xf>
    <xf numFmtId="0" fontId="68" fillId="0" borderId="0" xfId="0" applyFont="1" applyAlignment="1">
      <alignment horizontal="center" wrapText="1"/>
    </xf>
    <xf numFmtId="2" fontId="78" fillId="0" borderId="0" xfId="0" applyNumberFormat="1" applyFont="1"/>
    <xf numFmtId="1" fontId="79" fillId="0" borderId="0" xfId="0" applyNumberFormat="1" applyFont="1" applyAlignment="1">
      <alignment horizontal="left"/>
    </xf>
    <xf numFmtId="2" fontId="92" fillId="0" borderId="0" xfId="13" applyNumberFormat="1" applyFont="1" applyAlignment="1">
      <alignment horizontal="right"/>
    </xf>
    <xf numFmtId="2" fontId="74" fillId="0" borderId="0" xfId="0" applyNumberFormat="1" applyFont="1" applyAlignment="1">
      <alignment horizontal="center" vertical="center"/>
    </xf>
    <xf numFmtId="175" fontId="74" fillId="0" borderId="0" xfId="0" applyNumberFormat="1" applyFont="1" applyAlignment="1">
      <alignment horizontal="center" vertical="center"/>
    </xf>
    <xf numFmtId="2" fontId="80" fillId="64" borderId="4" xfId="13" applyNumberFormat="1" applyFont="1" applyFill="1" applyBorder="1" applyAlignment="1">
      <alignment horizontal="left" vertical="center" wrapText="1"/>
    </xf>
    <xf numFmtId="2" fontId="102" fillId="64" borderId="5" xfId="13" applyNumberFormat="1" applyFont="1" applyFill="1" applyBorder="1" applyAlignment="1">
      <alignment horizontal="right" wrapText="1"/>
    </xf>
    <xf numFmtId="2" fontId="92" fillId="0" borderId="0" xfId="13" applyNumberFormat="1" applyFont="1" applyAlignment="1">
      <alignment horizontal="center" wrapText="1"/>
    </xf>
    <xf numFmtId="2" fontId="102" fillId="64" borderId="4" xfId="13" applyNumberFormat="1" applyFont="1" applyFill="1" applyBorder="1" applyAlignment="1">
      <alignment horizontal="left" vertical="center" wrapText="1"/>
    </xf>
    <xf numFmtId="2" fontId="68" fillId="0" borderId="4" xfId="13" applyNumberFormat="1" applyFont="1" applyBorder="1"/>
    <xf numFmtId="2" fontId="93" fillId="0" borderId="5" xfId="3" applyNumberFormat="1" applyFont="1" applyFill="1" applyBorder="1" applyAlignment="1" applyProtection="1">
      <alignment horizontal="right" vertical="center"/>
    </xf>
    <xf numFmtId="2" fontId="90" fillId="0" borderId="5" xfId="3" applyNumberFormat="1" applyFont="1" applyFill="1" applyBorder="1" applyAlignment="1" applyProtection="1">
      <alignment horizontal="right" vertical="center"/>
    </xf>
    <xf numFmtId="175" fontId="74" fillId="0" borderId="7" xfId="0" applyNumberFormat="1" applyFont="1" applyBorder="1" applyAlignment="1">
      <alignment horizontal="center" vertical="center"/>
    </xf>
    <xf numFmtId="10" fontId="96" fillId="0" borderId="5" xfId="16" applyNumberFormat="1" applyFont="1" applyFill="1" applyBorder="1" applyAlignment="1" applyProtection="1">
      <alignment horizontal="right"/>
    </xf>
    <xf numFmtId="0" fontId="68" fillId="0" borderId="4" xfId="13" applyFont="1" applyBorder="1"/>
    <xf numFmtId="0" fontId="95" fillId="0" borderId="5" xfId="13" applyFont="1" applyBorder="1" applyAlignment="1">
      <alignment horizontal="right"/>
    </xf>
    <xf numFmtId="0" fontId="73" fillId="0" borderId="4" xfId="13" applyFont="1" applyBorder="1"/>
    <xf numFmtId="0" fontId="100" fillId="0" borderId="5" xfId="13" applyFont="1" applyBorder="1" applyAlignment="1">
      <alignment horizontal="right"/>
    </xf>
    <xf numFmtId="2" fontId="101" fillId="0" borderId="0" xfId="13" applyNumberFormat="1" applyFont="1" applyAlignment="1">
      <alignment horizontal="center"/>
    </xf>
    <xf numFmtId="0" fontId="96" fillId="0" borderId="5" xfId="13" applyFont="1" applyBorder="1" applyAlignment="1">
      <alignment horizontal="right"/>
    </xf>
    <xf numFmtId="0" fontId="72" fillId="0" borderId="4" xfId="13" applyFont="1" applyBorder="1"/>
    <xf numFmtId="175" fontId="97" fillId="0" borderId="1" xfId="16" applyNumberFormat="1" applyFont="1" applyFill="1" applyBorder="1" applyAlignment="1" applyProtection="1">
      <alignment horizontal="center"/>
    </xf>
    <xf numFmtId="0" fontId="70" fillId="0" borderId="4" xfId="13" applyFont="1" applyBorder="1"/>
    <xf numFmtId="2" fontId="99" fillId="0" borderId="0" xfId="13" applyNumberFormat="1" applyFont="1" applyAlignment="1">
      <alignment horizontal="center"/>
    </xf>
    <xf numFmtId="175" fontId="70" fillId="0" borderId="7" xfId="0" applyNumberFormat="1" applyFont="1" applyBorder="1" applyAlignment="1">
      <alignment horizontal="center" vertical="center"/>
    </xf>
    <xf numFmtId="175" fontId="95" fillId="0" borderId="5" xfId="16" applyNumberFormat="1" applyFont="1" applyFill="1" applyBorder="1" applyAlignment="1" applyProtection="1">
      <alignment horizontal="right"/>
    </xf>
    <xf numFmtId="1" fontId="73" fillId="0" borderId="1" xfId="13" applyNumberFormat="1" applyFont="1" applyBorder="1" applyAlignment="1">
      <alignment horizontal="center"/>
    </xf>
    <xf numFmtId="9" fontId="73" fillId="0" borderId="1" xfId="0" applyNumberFormat="1" applyFont="1" applyBorder="1" applyAlignment="1">
      <alignment horizontal="center"/>
    </xf>
    <xf numFmtId="9" fontId="73" fillId="61" borderId="1" xfId="65" applyFont="1" applyFill="1" applyBorder="1" applyAlignment="1" applyProtection="1">
      <alignment horizontal="center"/>
    </xf>
    <xf numFmtId="167" fontId="95" fillId="0" borderId="5" xfId="8" applyFont="1" applyFill="1" applyBorder="1" applyAlignment="1" applyProtection="1">
      <alignment horizontal="right"/>
    </xf>
    <xf numFmtId="175" fontId="107" fillId="0" borderId="7" xfId="0" applyNumberFormat="1" applyFont="1" applyBorder="1" applyAlignment="1">
      <alignment horizontal="center" vertical="center"/>
    </xf>
    <xf numFmtId="10" fontId="95" fillId="0" borderId="5" xfId="16" applyNumberFormat="1" applyFont="1" applyFill="1" applyBorder="1" applyAlignment="1" applyProtection="1">
      <alignment horizontal="right"/>
    </xf>
    <xf numFmtId="175" fontId="68" fillId="0" borderId="7" xfId="0" applyNumberFormat="1" applyFont="1" applyBorder="1"/>
    <xf numFmtId="169" fontId="95" fillId="0" borderId="5" xfId="13" applyNumberFormat="1" applyFont="1" applyBorder="1" applyAlignment="1">
      <alignment horizontal="right"/>
    </xf>
    <xf numFmtId="179" fontId="73" fillId="0" borderId="6" xfId="5" applyNumberFormat="1" applyFont="1" applyFill="1" applyBorder="1" applyAlignment="1" applyProtection="1"/>
    <xf numFmtId="175" fontId="68" fillId="0" borderId="8" xfId="0" applyNumberFormat="1" applyFont="1" applyBorder="1" applyAlignment="1">
      <alignment horizontal="center" vertical="center"/>
    </xf>
    <xf numFmtId="0" fontId="100" fillId="0" borderId="0" xfId="0" applyFont="1"/>
    <xf numFmtId="175" fontId="68" fillId="0" borderId="0" xfId="0" applyNumberFormat="1" applyFont="1"/>
    <xf numFmtId="0" fontId="109" fillId="0" borderId="38" xfId="13" applyFont="1" applyBorder="1"/>
    <xf numFmtId="0" fontId="76" fillId="0" borderId="4" xfId="13" applyFont="1" applyBorder="1"/>
    <xf numFmtId="169" fontId="96" fillId="0" borderId="5" xfId="13" applyNumberFormat="1" applyFont="1" applyBorder="1" applyAlignment="1">
      <alignment horizontal="right"/>
    </xf>
    <xf numFmtId="179" fontId="70" fillId="0" borderId="0" xfId="0" applyNumberFormat="1" applyFont="1"/>
    <xf numFmtId="0" fontId="72" fillId="0" borderId="37" xfId="13" applyFont="1" applyBorder="1"/>
    <xf numFmtId="10" fontId="96" fillId="0" borderId="2" xfId="13" applyNumberFormat="1" applyFont="1" applyBorder="1" applyAlignment="1">
      <alignment horizontal="right"/>
    </xf>
    <xf numFmtId="175" fontId="95" fillId="0" borderId="8" xfId="16" applyNumberFormat="1" applyFont="1" applyFill="1" applyBorder="1" applyAlignment="1" applyProtection="1">
      <alignment horizontal="right"/>
    </xf>
    <xf numFmtId="0" fontId="96" fillId="0" borderId="0" xfId="0" applyFont="1"/>
    <xf numFmtId="0" fontId="96" fillId="0" borderId="7" xfId="0" applyFont="1" applyBorder="1" applyAlignment="1">
      <alignment horizontal="right"/>
    </xf>
    <xf numFmtId="0" fontId="96" fillId="0" borderId="0" xfId="0" applyFont="1" applyAlignment="1">
      <alignment horizontal="right"/>
    </xf>
    <xf numFmtId="175" fontId="70" fillId="0" borderId="0" xfId="0" applyNumberFormat="1" applyFont="1"/>
    <xf numFmtId="0" fontId="70" fillId="0" borderId="0" xfId="0" applyFont="1" applyAlignment="1">
      <alignment horizontal="right"/>
    </xf>
    <xf numFmtId="10" fontId="95" fillId="63" borderId="1" xfId="16" applyNumberFormat="1" applyFont="1" applyFill="1" applyBorder="1" applyAlignment="1" applyProtection="1">
      <alignment horizontal="right"/>
      <protection locked="0"/>
    </xf>
    <xf numFmtId="0" fontId="95" fillId="63" borderId="5" xfId="13" applyFont="1" applyFill="1" applyBorder="1" applyAlignment="1" applyProtection="1">
      <alignment horizontal="right"/>
      <protection locked="0"/>
    </xf>
    <xf numFmtId="0" fontId="68" fillId="63" borderId="4" xfId="13" applyFont="1" applyFill="1" applyBorder="1" applyProtection="1">
      <protection locked="0"/>
    </xf>
    <xf numFmtId="10" fontId="95" fillId="63" borderId="5" xfId="16" applyNumberFormat="1" applyFont="1" applyFill="1" applyBorder="1" applyAlignment="1" applyProtection="1">
      <alignment horizontal="right"/>
      <protection locked="0"/>
    </xf>
    <xf numFmtId="9" fontId="72" fillId="63" borderId="1" xfId="16" applyFont="1" applyFill="1" applyBorder="1" applyAlignment="1" applyProtection="1">
      <alignment horizontal="center"/>
      <protection locked="0"/>
    </xf>
    <xf numFmtId="2" fontId="68" fillId="0" borderId="4" xfId="13" applyNumberFormat="1" applyFont="1" applyBorder="1" applyAlignment="1">
      <alignment vertical="center"/>
    </xf>
    <xf numFmtId="2" fontId="68" fillId="0" borderId="0" xfId="13" applyNumberFormat="1" applyFont="1"/>
    <xf numFmtId="166" fontId="68" fillId="0" borderId="0" xfId="18" applyFont="1" applyFill="1" applyBorder="1" applyAlignment="1" applyProtection="1"/>
    <xf numFmtId="0" fontId="98" fillId="0" borderId="4" xfId="13" applyFont="1" applyBorder="1"/>
    <xf numFmtId="9" fontId="73" fillId="0" borderId="1" xfId="16" applyFont="1" applyBorder="1" applyAlignment="1" applyProtection="1">
      <alignment horizontal="center"/>
    </xf>
    <xf numFmtId="9" fontId="73" fillId="2" borderId="1" xfId="65" applyFont="1" applyFill="1" applyBorder="1" applyAlignment="1" applyProtection="1">
      <alignment horizontal="center"/>
    </xf>
    <xf numFmtId="175" fontId="68" fillId="0" borderId="7" xfId="0" applyNumberFormat="1" applyFont="1" applyBorder="1" applyAlignment="1">
      <alignment horizontal="center" vertical="center"/>
    </xf>
    <xf numFmtId="0" fontId="70" fillId="63" borderId="1" xfId="10" applyFont="1" applyFill="1" applyBorder="1"/>
    <xf numFmtId="173" fontId="81" fillId="64" borderId="4" xfId="8" applyNumberFormat="1" applyFont="1" applyFill="1" applyBorder="1" applyAlignment="1" applyProtection="1">
      <alignment horizontal="left" vertical="top" wrapText="1"/>
    </xf>
    <xf numFmtId="173" fontId="81" fillId="64" borderId="5" xfId="8" applyNumberFormat="1" applyFont="1" applyFill="1" applyBorder="1" applyAlignment="1" applyProtection="1">
      <alignment horizontal="left" vertical="top" wrapText="1"/>
    </xf>
    <xf numFmtId="2" fontId="82" fillId="0" borderId="0" xfId="63" applyNumberFormat="1" applyFont="1"/>
    <xf numFmtId="2" fontId="83" fillId="0" borderId="0" xfId="63" applyNumberFormat="1" applyFont="1"/>
    <xf numFmtId="0" fontId="68" fillId="2" borderId="1" xfId="10" applyFont="1" applyFill="1" applyBorder="1"/>
    <xf numFmtId="44" fontId="68" fillId="35" borderId="1" xfId="66" applyFont="1" applyFill="1" applyBorder="1" applyAlignment="1" applyProtection="1"/>
    <xf numFmtId="14" fontId="83" fillId="0" borderId="0" xfId="63" applyNumberFormat="1" applyFont="1" applyAlignment="1">
      <alignment horizontal="left"/>
    </xf>
    <xf numFmtId="0" fontId="81" fillId="64" borderId="1" xfId="59" applyFont="1" applyFill="1" applyBorder="1" applyAlignment="1">
      <alignment horizontal="left" vertical="top" wrapText="1"/>
    </xf>
    <xf numFmtId="3" fontId="72" fillId="62" borderId="1" xfId="62" applyNumberFormat="1" applyFont="1" applyFill="1" applyBorder="1" applyAlignment="1">
      <alignment horizontal="center"/>
    </xf>
    <xf numFmtId="167" fontId="68" fillId="62" borderId="1" xfId="8" applyFont="1" applyFill="1" applyBorder="1" applyProtection="1"/>
    <xf numFmtId="0" fontId="68" fillId="62" borderId="1" xfId="0" applyFont="1" applyFill="1" applyBorder="1" applyAlignment="1">
      <alignment horizontal="center"/>
    </xf>
    <xf numFmtId="167" fontId="68" fillId="0" borderId="1" xfId="8" applyFont="1" applyBorder="1" applyProtection="1"/>
    <xf numFmtId="3" fontId="72" fillId="0" borderId="1" xfId="62" applyNumberFormat="1" applyFont="1" applyBorder="1" applyAlignment="1">
      <alignment horizontal="center"/>
    </xf>
    <xf numFmtId="44" fontId="68" fillId="0" borderId="0" xfId="0" applyNumberFormat="1" applyFont="1"/>
    <xf numFmtId="4" fontId="72" fillId="0" borderId="1" xfId="62" applyNumberFormat="1" applyFont="1" applyBorder="1" applyAlignment="1">
      <alignment horizontal="center"/>
    </xf>
    <xf numFmtId="44" fontId="72" fillId="35" borderId="1" xfId="66" applyFont="1" applyFill="1" applyBorder="1" applyAlignment="1" applyProtection="1"/>
    <xf numFmtId="0" fontId="81" fillId="64" borderId="38" xfId="59" applyFont="1" applyFill="1" applyBorder="1" applyAlignment="1">
      <alignment horizontal="left" vertical="top" wrapText="1"/>
    </xf>
    <xf numFmtId="0" fontId="68" fillId="0" borderId="37" xfId="0" applyFont="1" applyBorder="1" applyAlignment="1">
      <alignment horizontal="center"/>
    </xf>
    <xf numFmtId="0" fontId="68" fillId="0" borderId="2" xfId="0" applyFont="1" applyBorder="1" applyAlignment="1">
      <alignment horizontal="center"/>
    </xf>
    <xf numFmtId="0" fontId="68" fillId="0" borderId="8" xfId="0" applyFont="1" applyBorder="1" applyAlignment="1">
      <alignment horizontal="center"/>
    </xf>
    <xf numFmtId="166" fontId="68" fillId="0" borderId="1" xfId="18" applyFont="1" applyFill="1" applyBorder="1" applyProtection="1"/>
    <xf numFmtId="167" fontId="73" fillId="0" borderId="1" xfId="8" applyFont="1" applyBorder="1" applyProtection="1"/>
    <xf numFmtId="166" fontId="73" fillId="0" borderId="1" xfId="18" applyFont="1" applyBorder="1" applyProtection="1"/>
    <xf numFmtId="4" fontId="72" fillId="63" borderId="1" xfId="62" applyNumberFormat="1" applyFont="1" applyFill="1" applyBorder="1" applyAlignment="1" applyProtection="1">
      <alignment horizontal="center"/>
      <protection locked="0"/>
    </xf>
    <xf numFmtId="3" fontId="72" fillId="63" borderId="1" xfId="62" applyNumberFormat="1" applyFont="1" applyFill="1" applyBorder="1" applyAlignment="1" applyProtection="1">
      <alignment horizontal="center"/>
      <protection locked="0"/>
    </xf>
    <xf numFmtId="0" fontId="100" fillId="0" borderId="0" xfId="10" applyFont="1"/>
    <xf numFmtId="179" fontId="100" fillId="0" borderId="0" xfId="10" applyNumberFormat="1" applyFont="1"/>
    <xf numFmtId="2" fontId="100" fillId="0" borderId="0" xfId="10" applyNumberFormat="1" applyFont="1"/>
    <xf numFmtId="2" fontId="78" fillId="0" borderId="0" xfId="10" applyNumberFormat="1" applyFont="1" applyAlignment="1">
      <alignment vertical="center"/>
    </xf>
    <xf numFmtId="2" fontId="78" fillId="0" borderId="0" xfId="10" applyNumberFormat="1" applyFont="1" applyAlignment="1">
      <alignment horizontal="right" vertical="center"/>
    </xf>
    <xf numFmtId="2" fontId="78" fillId="0" borderId="0" xfId="12" applyNumberFormat="1" applyFont="1"/>
    <xf numFmtId="2" fontId="79" fillId="0" borderId="0" xfId="10" applyNumberFormat="1" applyFont="1" applyAlignment="1">
      <alignment vertical="center"/>
    </xf>
    <xf numFmtId="0" fontId="74" fillId="0" borderId="0" xfId="14" applyFont="1"/>
    <xf numFmtId="2" fontId="74" fillId="0" borderId="0" xfId="14" applyNumberFormat="1" applyFont="1"/>
    <xf numFmtId="0" fontId="80" fillId="64" borderId="4" xfId="9" applyFont="1" applyFill="1" applyBorder="1" applyAlignment="1">
      <alignment horizontal="left" vertical="center"/>
    </xf>
    <xf numFmtId="0" fontId="85" fillId="64" borderId="5" xfId="10" applyFont="1" applyFill="1" applyBorder="1"/>
    <xf numFmtId="0" fontId="73" fillId="0" borderId="0" xfId="9" applyFont="1" applyAlignment="1">
      <alignment horizontal="left" vertical="center"/>
    </xf>
    <xf numFmtId="0" fontId="68" fillId="0" borderId="0" xfId="10" applyFont="1"/>
    <xf numFmtId="0" fontId="68" fillId="0" borderId="1" xfId="9" applyFont="1" applyBorder="1" applyAlignment="1">
      <alignment horizontal="left"/>
    </xf>
    <xf numFmtId="0" fontId="68" fillId="0" borderId="4" xfId="9" applyFont="1" applyBorder="1" applyAlignment="1">
      <alignment horizontal="left" vertical="top"/>
    </xf>
    <xf numFmtId="0" fontId="68" fillId="0" borderId="5" xfId="9" applyFont="1" applyBorder="1" applyAlignment="1">
      <alignment horizontal="center" vertical="top"/>
    </xf>
    <xf numFmtId="0" fontId="68" fillId="0" borderId="1" xfId="9" applyFont="1" applyBorder="1" applyAlignment="1">
      <alignment horizontal="center"/>
    </xf>
    <xf numFmtId="0" fontId="68" fillId="0" borderId="1" xfId="10" applyFont="1" applyBorder="1"/>
    <xf numFmtId="0" fontId="68" fillId="0" borderId="0" xfId="9" applyFont="1" applyAlignment="1">
      <alignment horizontal="center"/>
    </xf>
    <xf numFmtId="0" fontId="68" fillId="0" borderId="0" xfId="9" applyFont="1" applyAlignment="1">
      <alignment horizontal="left"/>
    </xf>
    <xf numFmtId="0" fontId="68" fillId="0" borderId="1" xfId="9" applyFont="1" applyBorder="1" applyAlignment="1">
      <alignment horizontal="left" vertical="center"/>
    </xf>
    <xf numFmtId="0" fontId="68" fillId="0" borderId="4" xfId="9" applyFont="1" applyBorder="1" applyAlignment="1">
      <alignment horizontal="left" vertical="center"/>
    </xf>
    <xf numFmtId="0" fontId="68" fillId="0" borderId="1" xfId="9" applyFont="1" applyBorder="1" applyAlignment="1">
      <alignment horizontal="left" wrapText="1"/>
    </xf>
    <xf numFmtId="0" fontId="68" fillId="0" borderId="5" xfId="9" applyFont="1" applyBorder="1" applyAlignment="1">
      <alignment horizontal="left" wrapText="1"/>
    </xf>
    <xf numFmtId="0" fontId="68" fillId="0" borderId="4" xfId="9" applyFont="1" applyBorder="1" applyAlignment="1">
      <alignment horizontal="left"/>
    </xf>
    <xf numFmtId="0" fontId="68" fillId="0" borderId="1" xfId="9" applyFont="1" applyBorder="1" applyAlignment="1">
      <alignment horizontal="right"/>
    </xf>
    <xf numFmtId="0" fontId="68" fillId="0" borderId="2" xfId="10" applyFont="1" applyBorder="1"/>
    <xf numFmtId="0" fontId="122" fillId="0" borderId="0" xfId="9" applyFont="1" applyAlignment="1">
      <alignment horizontal="left" vertical="center"/>
    </xf>
    <xf numFmtId="0" fontId="68" fillId="0" borderId="0" xfId="0" applyFont="1" applyAlignment="1">
      <alignment horizontal="left" vertical="center" indent="6"/>
    </xf>
    <xf numFmtId="0" fontId="68" fillId="63" borderId="1" xfId="10" applyFont="1" applyFill="1" applyBorder="1" applyProtection="1">
      <protection locked="0"/>
    </xf>
    <xf numFmtId="0" fontId="68" fillId="63" borderId="2" xfId="10" applyFont="1" applyFill="1" applyBorder="1" applyProtection="1">
      <protection locked="0"/>
    </xf>
    <xf numFmtId="179" fontId="100" fillId="63" borderId="1" xfId="10" applyNumberFormat="1" applyFont="1" applyFill="1" applyBorder="1" applyProtection="1">
      <protection locked="0"/>
    </xf>
    <xf numFmtId="0" fontId="68" fillId="63" borderId="4" xfId="10" applyFont="1" applyFill="1" applyBorder="1" applyProtection="1">
      <protection locked="0"/>
    </xf>
    <xf numFmtId="0" fontId="70" fillId="0" borderId="0" xfId="13" applyFont="1" applyAlignment="1">
      <alignment horizontal="center"/>
    </xf>
    <xf numFmtId="0" fontId="70" fillId="0" borderId="0" xfId="13" applyFont="1" applyAlignment="1">
      <alignment horizontal="left"/>
    </xf>
    <xf numFmtId="173" fontId="68" fillId="0" borderId="0" xfId="8" applyNumberFormat="1" applyFont="1" applyFill="1" applyAlignment="1" applyProtection="1"/>
    <xf numFmtId="0" fontId="68" fillId="0" borderId="0" xfId="84" applyFont="1"/>
    <xf numFmtId="0" fontId="69" fillId="0" borderId="0" xfId="13" applyFont="1"/>
    <xf numFmtId="2" fontId="83" fillId="0" borderId="0" xfId="63" applyNumberFormat="1" applyFont="1" applyAlignment="1">
      <alignment horizontal="left"/>
    </xf>
    <xf numFmtId="0" fontId="68" fillId="0" borderId="1" xfId="103" applyFont="1" applyBorder="1" applyAlignment="1">
      <alignment vertical="top" wrapText="1"/>
    </xf>
    <xf numFmtId="0" fontId="68" fillId="0" borderId="1" xfId="103" applyFont="1" applyBorder="1" applyAlignment="1">
      <alignment vertical="top"/>
    </xf>
    <xf numFmtId="175" fontId="69" fillId="0" borderId="0" xfId="3" applyNumberFormat="1" applyFont="1" applyFill="1" applyBorder="1" applyAlignment="1" applyProtection="1">
      <alignment horizontal="center"/>
    </xf>
    <xf numFmtId="169" fontId="69" fillId="0" borderId="0" xfId="3" applyFont="1" applyFill="1" applyBorder="1" applyAlignment="1" applyProtection="1">
      <alignment horizontal="center"/>
    </xf>
    <xf numFmtId="0" fontId="69" fillId="0" borderId="0" xfId="13" applyFont="1" applyAlignment="1">
      <alignment horizontal="center"/>
    </xf>
    <xf numFmtId="0" fontId="68" fillId="0" borderId="0" xfId="84" applyFont="1" applyAlignment="1">
      <alignment horizontal="center" vertical="center"/>
    </xf>
    <xf numFmtId="175" fontId="68" fillId="0" borderId="0" xfId="84" applyNumberFormat="1" applyFont="1" applyAlignment="1">
      <alignment horizontal="center" vertical="center"/>
    </xf>
    <xf numFmtId="2" fontId="83" fillId="0" borderId="0" xfId="0" applyNumberFormat="1" applyFont="1" applyAlignment="1">
      <alignment horizontal="left"/>
    </xf>
    <xf numFmtId="0" fontId="68" fillId="0" borderId="0" xfId="84" applyFont="1" applyAlignment="1">
      <alignment horizontal="left"/>
    </xf>
    <xf numFmtId="2" fontId="78" fillId="0" borderId="0" xfId="84" applyNumberFormat="1" applyFont="1"/>
    <xf numFmtId="173" fontId="69" fillId="0" borderId="0" xfId="8" applyNumberFormat="1" applyFont="1" applyFill="1" applyBorder="1" applyAlignment="1" applyProtection="1">
      <alignment horizontal="center"/>
    </xf>
    <xf numFmtId="0" fontId="73" fillId="0" borderId="0" xfId="103" applyFont="1"/>
    <xf numFmtId="0" fontId="68" fillId="0" borderId="1" xfId="84" applyFont="1" applyBorder="1"/>
    <xf numFmtId="0" fontId="68" fillId="0" borderId="1" xfId="103" applyFont="1" applyBorder="1" applyAlignment="1">
      <alignment horizontal="left" vertical="top" wrapText="1"/>
    </xf>
    <xf numFmtId="3" fontId="68" fillId="0" borderId="1" xfId="8" applyNumberFormat="1" applyFont="1" applyFill="1" applyBorder="1" applyAlignment="1" applyProtection="1">
      <alignment horizontal="center" vertical="top" wrapText="1"/>
    </xf>
    <xf numFmtId="166" fontId="68" fillId="0" borderId="1" xfId="18" applyFont="1" applyBorder="1" applyAlignment="1" applyProtection="1">
      <alignment horizontal="center" vertical="top" wrapText="1"/>
    </xf>
    <xf numFmtId="44" fontId="68" fillId="0" borderId="1" xfId="66" applyFont="1" applyBorder="1" applyAlignment="1" applyProtection="1">
      <alignment vertical="top" wrapText="1"/>
    </xf>
    <xf numFmtId="49" fontId="68" fillId="0" borderId="1" xfId="103" applyNumberFormat="1" applyFont="1" applyBorder="1" applyAlignment="1">
      <alignment horizontal="center" vertical="top" wrapText="1"/>
    </xf>
    <xf numFmtId="0" fontId="68" fillId="0" borderId="0" xfId="103" applyFont="1"/>
    <xf numFmtId="0" fontId="68" fillId="0" borderId="1" xfId="103" applyFont="1" applyBorder="1" applyAlignment="1">
      <alignment horizontal="left" vertical="top"/>
    </xf>
    <xf numFmtId="3" fontId="68" fillId="62" borderId="1" xfId="8" applyNumberFormat="1" applyFont="1" applyFill="1" applyBorder="1" applyAlignment="1" applyProtection="1">
      <alignment horizontal="center" vertical="top" wrapText="1"/>
    </xf>
    <xf numFmtId="166" fontId="68" fillId="62" borderId="1" xfId="18" applyFont="1" applyFill="1" applyBorder="1" applyAlignment="1" applyProtection="1">
      <alignment horizontal="center" vertical="top" wrapText="1"/>
    </xf>
    <xf numFmtId="166" fontId="68" fillId="0" borderId="1" xfId="18" applyFont="1" applyFill="1" applyBorder="1" applyAlignment="1" applyProtection="1">
      <alignment horizontal="center" vertical="top" wrapText="1"/>
    </xf>
    <xf numFmtId="44" fontId="68" fillId="62" borderId="1" xfId="66" applyFont="1" applyFill="1" applyBorder="1" applyAlignment="1" applyProtection="1">
      <alignment vertical="top" wrapText="1"/>
    </xf>
    <xf numFmtId="49" fontId="68" fillId="62" borderId="1" xfId="103" applyNumberFormat="1" applyFont="1" applyFill="1" applyBorder="1" applyAlignment="1">
      <alignment horizontal="center" vertical="top" wrapText="1"/>
    </xf>
    <xf numFmtId="0" fontId="68" fillId="2" borderId="1" xfId="84" applyFont="1" applyFill="1" applyBorder="1"/>
    <xf numFmtId="0" fontId="68" fillId="2" borderId="1" xfId="89" applyFont="1" applyFill="1" applyBorder="1"/>
    <xf numFmtId="44" fontId="68" fillId="0" borderId="1" xfId="66" applyFont="1" applyFill="1" applyBorder="1" applyAlignment="1" applyProtection="1"/>
    <xf numFmtId="0" fontId="68" fillId="0" borderId="1" xfId="103" applyFont="1" applyBorder="1"/>
    <xf numFmtId="0" fontId="68" fillId="0" borderId="1" xfId="103" applyFont="1" applyBorder="1" applyAlignment="1">
      <alignment horizontal="left"/>
    </xf>
    <xf numFmtId="0" fontId="68" fillId="0" borderId="1" xfId="103" applyFont="1" applyBorder="1" applyAlignment="1">
      <alignment horizontal="center"/>
    </xf>
    <xf numFmtId="0" fontId="68" fillId="62" borderId="1" xfId="103" applyFont="1" applyFill="1" applyBorder="1" applyAlignment="1">
      <alignment horizontal="center"/>
    </xf>
    <xf numFmtId="0" fontId="68" fillId="0" borderId="0" xfId="103" applyFont="1" applyAlignment="1">
      <alignment horizontal="left"/>
    </xf>
    <xf numFmtId="0" fontId="73" fillId="0" borderId="4" xfId="103" applyFont="1" applyBorder="1"/>
    <xf numFmtId="0" fontId="68" fillId="0" borderId="5" xfId="103" applyFont="1" applyBorder="1" applyAlignment="1">
      <alignment horizontal="left"/>
    </xf>
    <xf numFmtId="3" fontId="73" fillId="0" borderId="1" xfId="103" applyNumberFormat="1" applyFont="1" applyBorder="1"/>
    <xf numFmtId="180" fontId="73" fillId="0" borderId="1" xfId="103" applyNumberFormat="1" applyFont="1" applyBorder="1"/>
    <xf numFmtId="0" fontId="68" fillId="0" borderId="0" xfId="103" applyFont="1" applyAlignment="1">
      <alignment horizontal="center"/>
    </xf>
    <xf numFmtId="167" fontId="68" fillId="0" borderId="0" xfId="105" applyFont="1" applyProtection="1"/>
    <xf numFmtId="173" fontId="68" fillId="0" borderId="0" xfId="8" applyNumberFormat="1" applyFont="1" applyProtection="1"/>
    <xf numFmtId="179" fontId="68" fillId="63" borderId="1" xfId="89" applyNumberFormat="1" applyFont="1" applyFill="1" applyBorder="1" applyAlignment="1" applyProtection="1">
      <alignment vertical="center"/>
      <protection locked="0"/>
    </xf>
    <xf numFmtId="2" fontId="81" fillId="64" borderId="35" xfId="0" applyNumberFormat="1" applyFont="1" applyFill="1" applyBorder="1" applyAlignment="1">
      <alignment horizontal="left" vertical="top" wrapText="1"/>
    </xf>
    <xf numFmtId="175" fontId="72" fillId="63" borderId="35" xfId="65" applyNumberFormat="1" applyFont="1" applyFill="1" applyBorder="1" applyAlignment="1" applyProtection="1">
      <alignment horizontal="center"/>
      <protection locked="0"/>
    </xf>
    <xf numFmtId="1" fontId="68" fillId="0" borderId="1" xfId="18" applyNumberFormat="1" applyFont="1" applyBorder="1" applyAlignment="1" applyProtection="1">
      <alignment horizontal="center"/>
    </xf>
    <xf numFmtId="166" fontId="73" fillId="0" borderId="1" xfId="18" applyFont="1" applyFill="1" applyBorder="1" applyProtection="1"/>
    <xf numFmtId="166" fontId="68" fillId="0" borderId="1" xfId="18" applyFont="1" applyFill="1" applyBorder="1" applyAlignment="1" applyProtection="1">
      <alignment horizontal="center"/>
    </xf>
    <xf numFmtId="166" fontId="68" fillId="63" borderId="1" xfId="18" applyFont="1" applyFill="1" applyBorder="1" applyProtection="1">
      <protection locked="0"/>
    </xf>
    <xf numFmtId="9" fontId="68" fillId="66" borderId="6" xfId="0" applyNumberFormat="1" applyFont="1" applyFill="1" applyBorder="1" applyAlignment="1" applyProtection="1">
      <alignment horizontal="center" vertical="center"/>
      <protection locked="0"/>
    </xf>
    <xf numFmtId="9" fontId="68" fillId="66" borderId="5" xfId="0" applyNumberFormat="1" applyFont="1" applyFill="1" applyBorder="1" applyAlignment="1" applyProtection="1">
      <alignment horizontal="center"/>
      <protection locked="0"/>
    </xf>
    <xf numFmtId="9" fontId="68" fillId="66" borderId="8" xfId="0" applyNumberFormat="1" applyFont="1" applyFill="1" applyBorder="1" applyAlignment="1" applyProtection="1">
      <alignment horizontal="center"/>
      <protection locked="0"/>
    </xf>
    <xf numFmtId="0" fontId="68" fillId="2" borderId="42" xfId="52888" applyFont="1" applyFill="1" applyBorder="1" applyAlignment="1" applyProtection="1">
      <alignment horizontal="left" vertical="top"/>
      <protection locked="0"/>
    </xf>
    <xf numFmtId="0" fontId="68" fillId="2" borderId="0" xfId="52888" applyFont="1" applyFill="1" applyAlignment="1" applyProtection="1">
      <alignment horizontal="left" vertical="top"/>
      <protection locked="0"/>
    </xf>
    <xf numFmtId="0" fontId="68" fillId="2" borderId="7" xfId="52888" applyFont="1" applyFill="1" applyBorder="1" applyAlignment="1" applyProtection="1">
      <alignment horizontal="left" vertical="top"/>
      <protection locked="0"/>
    </xf>
    <xf numFmtId="44" fontId="68" fillId="2" borderId="42" xfId="52888" applyNumberFormat="1" applyFont="1" applyFill="1" applyBorder="1" applyAlignment="1">
      <alignment vertical="top"/>
    </xf>
    <xf numFmtId="44" fontId="68" fillId="2" borderId="0" xfId="52888" applyNumberFormat="1" applyFont="1" applyFill="1" applyAlignment="1">
      <alignment vertical="top"/>
    </xf>
    <xf numFmtId="44" fontId="68" fillId="2" borderId="7" xfId="52888" applyNumberFormat="1" applyFont="1" applyFill="1" applyBorder="1" applyAlignment="1">
      <alignment vertical="top"/>
    </xf>
    <xf numFmtId="0" fontId="68" fillId="2" borderId="1" xfId="52887" applyFont="1" applyFill="1" applyBorder="1" applyAlignment="1">
      <alignment horizontal="left" vertical="top"/>
    </xf>
    <xf numFmtId="0" fontId="68" fillId="2" borderId="1" xfId="52887" quotePrefix="1" applyFont="1" applyFill="1" applyBorder="1" applyAlignment="1">
      <alignment horizontal="left" vertical="top" wrapText="1"/>
    </xf>
    <xf numFmtId="0" fontId="68" fillId="2" borderId="1" xfId="52887" applyFont="1" applyFill="1" applyBorder="1" applyAlignment="1">
      <alignment horizontal="left" vertical="top" wrapText="1"/>
    </xf>
    <xf numFmtId="0" fontId="68" fillId="2" borderId="1" xfId="0" quotePrefix="1" applyFont="1" applyFill="1" applyBorder="1" applyAlignment="1">
      <alignment horizontal="left" vertical="top" wrapText="1"/>
    </xf>
    <xf numFmtId="173" fontId="81" fillId="64" borderId="4" xfId="8" applyNumberFormat="1" applyFont="1" applyFill="1" applyBorder="1" applyAlignment="1" applyProtection="1">
      <alignment horizontal="left"/>
    </xf>
    <xf numFmtId="167" fontId="81" fillId="64" borderId="5" xfId="8" applyFont="1" applyFill="1" applyBorder="1" applyProtection="1"/>
    <xf numFmtId="49" fontId="73" fillId="0" borderId="4" xfId="63" applyNumberFormat="1" applyFont="1" applyBorder="1"/>
    <xf numFmtId="166" fontId="73" fillId="2" borderId="5" xfId="18" applyFont="1" applyFill="1" applyBorder="1" applyAlignment="1" applyProtection="1"/>
    <xf numFmtId="167" fontId="68" fillId="63" borderId="1" xfId="8" applyFont="1" applyFill="1" applyBorder="1" applyAlignment="1" applyProtection="1">
      <alignment horizontal="left"/>
      <protection locked="0"/>
    </xf>
    <xf numFmtId="167" fontId="68" fillId="0" borderId="5" xfId="8" applyFont="1" applyBorder="1" applyProtection="1"/>
    <xf numFmtId="9" fontId="68" fillId="63" borderId="1" xfId="16" applyFont="1" applyFill="1" applyBorder="1" applyAlignment="1" applyProtection="1">
      <alignment horizontal="center"/>
      <protection locked="0"/>
    </xf>
    <xf numFmtId="44" fontId="81" fillId="64" borderId="5" xfId="63" applyNumberFormat="1" applyFont="1" applyFill="1" applyBorder="1"/>
    <xf numFmtId="44" fontId="73" fillId="63" borderId="1" xfId="63" applyNumberFormat="1" applyFont="1" applyFill="1" applyBorder="1" applyProtection="1">
      <protection locked="0"/>
    </xf>
    <xf numFmtId="173" fontId="81" fillId="64" borderId="1" xfId="8" applyNumberFormat="1" applyFont="1" applyFill="1" applyBorder="1" applyAlignment="1" applyProtection="1">
      <alignment horizontal="center" vertical="top" wrapText="1"/>
    </xf>
    <xf numFmtId="2" fontId="68" fillId="63" borderId="1" xfId="8" applyNumberFormat="1" applyFont="1" applyFill="1" applyBorder="1" applyAlignment="1" applyProtection="1">
      <alignment horizontal="center"/>
      <protection locked="0"/>
    </xf>
    <xf numFmtId="1" fontId="73" fillId="2" borderId="1" xfId="8" applyNumberFormat="1" applyFont="1" applyFill="1" applyBorder="1" applyAlignment="1" applyProtection="1">
      <alignment horizontal="center"/>
    </xf>
    <xf numFmtId="173" fontId="73" fillId="2" borderId="1" xfId="8" applyNumberFormat="1" applyFont="1" applyFill="1" applyBorder="1" applyProtection="1"/>
    <xf numFmtId="167" fontId="73" fillId="2" borderId="1" xfId="8" applyFont="1" applyFill="1" applyBorder="1" applyProtection="1"/>
    <xf numFmtId="44" fontId="73" fillId="2" borderId="1" xfId="63" applyNumberFormat="1" applyFont="1" applyFill="1" applyBorder="1"/>
    <xf numFmtId="1" fontId="73" fillId="0" borderId="38" xfId="0" applyNumberFormat="1" applyFont="1" applyBorder="1" applyAlignment="1">
      <alignment horizontal="left" vertical="center"/>
    </xf>
    <xf numFmtId="1" fontId="73" fillId="0" borderId="38" xfId="0" applyNumberFormat="1" applyFont="1" applyBorder="1" applyAlignment="1">
      <alignment horizontal="center" vertical="center" wrapText="1"/>
    </xf>
    <xf numFmtId="0" fontId="81" fillId="64" borderId="1" xfId="0" applyFont="1" applyFill="1" applyBorder="1" applyAlignment="1">
      <alignment wrapText="1"/>
    </xf>
    <xf numFmtId="0" fontId="81" fillId="64" borderId="1" xfId="0" applyFont="1" applyFill="1" applyBorder="1"/>
    <xf numFmtId="9" fontId="73" fillId="64" borderId="35" xfId="16" applyFont="1" applyFill="1" applyBorder="1" applyAlignment="1" applyProtection="1">
      <alignment horizontal="center" vertical="top" wrapText="1"/>
    </xf>
    <xf numFmtId="2" fontId="81" fillId="64" borderId="35" xfId="0" applyNumberFormat="1" applyFont="1" applyFill="1" applyBorder="1" applyAlignment="1">
      <alignment horizontal="center" vertical="top" wrapText="1"/>
    </xf>
    <xf numFmtId="2" fontId="81" fillId="64" borderId="35" xfId="0" applyNumberFormat="1" applyFont="1" applyFill="1" applyBorder="1" applyAlignment="1">
      <alignment horizontal="center" vertical="top"/>
    </xf>
    <xf numFmtId="0" fontId="81" fillId="64" borderId="35" xfId="0" applyFont="1" applyFill="1" applyBorder="1" applyAlignment="1">
      <alignment horizontal="left" vertical="top" wrapText="1"/>
    </xf>
    <xf numFmtId="182" fontId="81" fillId="64" borderId="35" xfId="8" applyNumberFormat="1" applyFont="1" applyFill="1" applyBorder="1" applyAlignment="1" applyProtection="1">
      <alignment horizontal="center" vertical="top" wrapText="1"/>
    </xf>
    <xf numFmtId="167" fontId="73" fillId="64" borderId="35" xfId="8" applyFont="1" applyFill="1" applyBorder="1" applyAlignment="1" applyProtection="1">
      <alignment horizontal="center" vertical="top" wrapText="1"/>
    </xf>
    <xf numFmtId="0" fontId="68" fillId="0" borderId="35" xfId="0" applyFont="1" applyBorder="1" applyAlignment="1">
      <alignment horizontal="left"/>
    </xf>
    <xf numFmtId="49" fontId="2" fillId="0" borderId="18" xfId="59" applyNumberFormat="1" applyFont="1" applyBorder="1" applyAlignment="1">
      <alignment horizontal="center" wrapText="1"/>
    </xf>
    <xf numFmtId="0" fontId="2" fillId="0" borderId="18" xfId="59" applyFont="1" applyBorder="1" applyAlignment="1">
      <alignment horizontal="center" wrapText="1"/>
    </xf>
    <xf numFmtId="0" fontId="2" fillId="0" borderId="18" xfId="59" applyFont="1" applyBorder="1" applyAlignment="1">
      <alignment horizontal="left" wrapText="1"/>
    </xf>
    <xf numFmtId="2" fontId="2" fillId="0" borderId="18" xfId="59" applyNumberFormat="1" applyFont="1" applyBorder="1" applyAlignment="1">
      <alignment horizontal="center" wrapText="1"/>
    </xf>
    <xf numFmtId="0" fontId="2" fillId="0" borderId="1" xfId="0" applyFont="1" applyBorder="1" applyAlignment="1">
      <alignment horizontal="center"/>
    </xf>
    <xf numFmtId="0" fontId="73" fillId="0" borderId="38" xfId="0" applyFont="1" applyBorder="1"/>
    <xf numFmtId="2" fontId="102" fillId="64" borderId="38" xfId="13" applyNumberFormat="1" applyFont="1" applyFill="1" applyBorder="1" applyAlignment="1">
      <alignment horizontal="center" wrapText="1"/>
    </xf>
    <xf numFmtId="2" fontId="93" fillId="0" borderId="38" xfId="3" applyNumberFormat="1" applyFont="1" applyFill="1" applyBorder="1" applyAlignment="1" applyProtection="1">
      <alignment horizontal="center" vertical="center"/>
    </xf>
    <xf numFmtId="2" fontId="72" fillId="0" borderId="1" xfId="3" applyNumberFormat="1" applyFont="1" applyFill="1" applyBorder="1" applyAlignment="1" applyProtection="1"/>
    <xf numFmtId="175" fontId="74" fillId="0" borderId="40" xfId="0" applyNumberFormat="1" applyFont="1" applyBorder="1" applyAlignment="1">
      <alignment horizontal="center" vertical="center"/>
    </xf>
    <xf numFmtId="2" fontId="94" fillId="0" borderId="38" xfId="3" applyNumberFormat="1" applyFont="1" applyFill="1" applyBorder="1" applyAlignment="1" applyProtection="1">
      <alignment horizontal="left" vertical="center"/>
    </xf>
    <xf numFmtId="166" fontId="72" fillId="35" borderId="1" xfId="18" applyFont="1" applyFill="1" applyBorder="1" applyAlignment="1" applyProtection="1"/>
    <xf numFmtId="2" fontId="95" fillId="0" borderId="38" xfId="13" applyNumberFormat="1" applyFont="1" applyBorder="1"/>
    <xf numFmtId="166" fontId="72" fillId="65" borderId="1" xfId="18" applyFont="1" applyFill="1" applyBorder="1" applyAlignment="1" applyProtection="1">
      <protection locked="0"/>
    </xf>
    <xf numFmtId="0" fontId="95" fillId="0" borderId="38" xfId="13" applyFont="1" applyBorder="1"/>
    <xf numFmtId="0" fontId="100" fillId="0" borderId="38" xfId="13" applyFont="1" applyBorder="1"/>
    <xf numFmtId="179" fontId="73" fillId="0" borderId="1" xfId="3" applyNumberFormat="1" applyFont="1" applyFill="1" applyBorder="1" applyAlignment="1" applyProtection="1"/>
    <xf numFmtId="0" fontId="96" fillId="0" borderId="38" xfId="13" applyFont="1" applyBorder="1" applyAlignment="1">
      <alignment horizontal="right"/>
    </xf>
    <xf numFmtId="169" fontId="72" fillId="0" borderId="1" xfId="3" applyFont="1" applyFill="1" applyBorder="1" applyAlignment="1" applyProtection="1"/>
    <xf numFmtId="10" fontId="96" fillId="0" borderId="38" xfId="13" applyNumberFormat="1" applyFont="1" applyBorder="1" applyAlignment="1">
      <alignment horizontal="right"/>
    </xf>
    <xf numFmtId="166" fontId="72" fillId="0" borderId="1" xfId="18" applyFont="1" applyFill="1" applyBorder="1" applyAlignment="1" applyProtection="1"/>
    <xf numFmtId="0" fontId="95" fillId="0" borderId="38" xfId="13" applyFont="1" applyBorder="1" applyAlignment="1">
      <alignment horizontal="center"/>
    </xf>
    <xf numFmtId="166" fontId="98" fillId="2" borderId="1" xfId="18" applyFont="1" applyFill="1" applyBorder="1" applyAlignment="1" applyProtection="1">
      <alignment horizontal="right"/>
    </xf>
    <xf numFmtId="0" fontId="103" fillId="0" borderId="38" xfId="13" applyFont="1" applyBorder="1" applyAlignment="1">
      <alignment horizontal="center"/>
    </xf>
    <xf numFmtId="169" fontId="95" fillId="0" borderId="38" xfId="13" applyNumberFormat="1" applyFont="1" applyBorder="1" applyAlignment="1">
      <alignment horizontal="center"/>
    </xf>
    <xf numFmtId="165" fontId="95" fillId="0" borderId="38" xfId="13" applyNumberFormat="1" applyFont="1" applyBorder="1" applyAlignment="1">
      <alignment horizontal="center"/>
    </xf>
    <xf numFmtId="0" fontId="95" fillId="63" borderId="38" xfId="13" applyFont="1" applyFill="1" applyBorder="1" applyAlignment="1" applyProtection="1">
      <alignment horizontal="center"/>
      <protection locked="0"/>
    </xf>
    <xf numFmtId="166" fontId="68" fillId="0" borderId="4" xfId="18" applyFont="1" applyFill="1" applyBorder="1" applyAlignment="1" applyProtection="1"/>
    <xf numFmtId="166" fontId="68" fillId="0" borderId="1" xfId="18" applyFont="1" applyFill="1" applyBorder="1" applyAlignment="1" applyProtection="1"/>
    <xf numFmtId="2" fontId="102" fillId="64" borderId="1" xfId="3" applyNumberFormat="1" applyFont="1" applyFill="1" applyBorder="1" applyAlignment="1" applyProtection="1">
      <alignment vertical="center" wrapText="1"/>
    </xf>
    <xf numFmtId="169" fontId="100" fillId="0" borderId="38" xfId="13" applyNumberFormat="1" applyFont="1" applyBorder="1"/>
    <xf numFmtId="0" fontId="100" fillId="0" borderId="40" xfId="0" applyFont="1" applyBorder="1" applyAlignment="1">
      <alignment horizontal="right"/>
    </xf>
    <xf numFmtId="0" fontId="108" fillId="0" borderId="4" xfId="13" applyFont="1" applyBorder="1"/>
    <xf numFmtId="0" fontId="109" fillId="0" borderId="5" xfId="13" applyFont="1" applyBorder="1" applyAlignment="1">
      <alignment horizontal="right"/>
    </xf>
    <xf numFmtId="169" fontId="96" fillId="0" borderId="38" xfId="13" applyNumberFormat="1" applyFont="1" applyBorder="1"/>
    <xf numFmtId="179" fontId="76" fillId="0" borderId="1" xfId="5" applyNumberFormat="1" applyFont="1" applyFill="1" applyBorder="1" applyAlignment="1" applyProtection="1"/>
    <xf numFmtId="1" fontId="73" fillId="0" borderId="1" xfId="13" applyNumberFormat="1" applyFont="1" applyBorder="1" applyAlignment="1">
      <alignment horizontal="center" vertical="center"/>
    </xf>
    <xf numFmtId="0" fontId="95" fillId="2" borderId="38" xfId="13" applyFont="1" applyFill="1" applyBorder="1"/>
    <xf numFmtId="169" fontId="103" fillId="0" borderId="38" xfId="13" applyNumberFormat="1" applyFont="1" applyBorder="1"/>
    <xf numFmtId="173" fontId="81" fillId="64" borderId="38" xfId="8" applyNumberFormat="1" applyFont="1" applyFill="1" applyBorder="1" applyAlignment="1" applyProtection="1">
      <alignment horizontal="left" vertical="top" wrapText="1"/>
    </xf>
    <xf numFmtId="44" fontId="68" fillId="65" borderId="5" xfId="66" applyFont="1" applyFill="1" applyBorder="1" applyAlignment="1" applyProtection="1">
      <protection locked="0"/>
    </xf>
    <xf numFmtId="0" fontId="2" fillId="0" borderId="0" xfId="0" applyFont="1"/>
    <xf numFmtId="0" fontId="81" fillId="64" borderId="4" xfId="59" applyFont="1" applyFill="1" applyBorder="1" applyAlignment="1">
      <alignment horizontal="left" vertical="top" wrapText="1"/>
    </xf>
    <xf numFmtId="0" fontId="81" fillId="64" borderId="5" xfId="59" applyFont="1" applyFill="1" applyBorder="1" applyAlignment="1">
      <alignment horizontal="left" vertical="top" wrapText="1"/>
    </xf>
    <xf numFmtId="0" fontId="85" fillId="64" borderId="38" xfId="10" applyFont="1" applyFill="1" applyBorder="1"/>
    <xf numFmtId="0" fontId="68" fillId="0" borderId="38" xfId="9" applyFont="1" applyBorder="1" applyAlignment="1">
      <alignment horizontal="left" vertical="top"/>
    </xf>
    <xf numFmtId="0" fontId="68" fillId="63" borderId="38" xfId="10" applyFont="1" applyFill="1" applyBorder="1" applyProtection="1">
      <protection locked="0"/>
    </xf>
    <xf numFmtId="0" fontId="68" fillId="0" borderId="38" xfId="10" applyFont="1" applyBorder="1"/>
    <xf numFmtId="173" fontId="81" fillId="64" borderId="35" xfId="8" applyNumberFormat="1" applyFont="1" applyFill="1" applyBorder="1" applyAlignment="1" applyProtection="1">
      <alignment vertical="top" wrapText="1"/>
    </xf>
    <xf numFmtId="2" fontId="81" fillId="64" borderId="35" xfId="84" applyNumberFormat="1" applyFont="1" applyFill="1" applyBorder="1" applyAlignment="1">
      <alignment horizontal="left" vertical="top" wrapText="1"/>
    </xf>
    <xf numFmtId="2" fontId="81" fillId="64" borderId="35" xfId="84" applyNumberFormat="1" applyFont="1" applyFill="1" applyBorder="1" applyAlignment="1">
      <alignment vertical="top" wrapText="1"/>
    </xf>
    <xf numFmtId="0" fontId="68" fillId="0" borderId="38" xfId="103" applyFont="1" applyBorder="1" applyAlignment="1">
      <alignment horizontal="center"/>
    </xf>
    <xf numFmtId="3" fontId="72" fillId="63" borderId="1" xfId="62" applyNumberFormat="1" applyFont="1" applyFill="1" applyBorder="1" applyAlignment="1" applyProtection="1">
      <alignment horizontal="left" wrapText="1"/>
      <protection locked="0"/>
    </xf>
    <xf numFmtId="3" fontId="72" fillId="63" borderId="1" xfId="62" applyNumberFormat="1" applyFont="1" applyFill="1" applyBorder="1" applyAlignment="1" applyProtection="1">
      <alignment horizontal="left" vertical="top" wrapText="1"/>
      <protection locked="0"/>
    </xf>
    <xf numFmtId="179" fontId="72" fillId="63" borderId="1" xfId="62" applyNumberFormat="1" applyFont="1" applyFill="1" applyBorder="1" applyAlignment="1" applyProtection="1">
      <alignment horizontal="center"/>
      <protection locked="0"/>
    </xf>
    <xf numFmtId="166" fontId="68" fillId="0" borderId="1" xfId="102" applyFont="1" applyBorder="1" applyProtection="1"/>
    <xf numFmtId="49" fontId="73" fillId="0" borderId="1" xfId="8" applyNumberFormat="1" applyFont="1" applyBorder="1" applyAlignment="1" applyProtection="1">
      <alignment horizontal="center"/>
    </xf>
    <xf numFmtId="10" fontId="72" fillId="0" borderId="0" xfId="16" applyNumberFormat="1" applyFont="1" applyFill="1" applyBorder="1" applyAlignment="1" applyProtection="1">
      <alignment horizontal="right" vertical="center"/>
    </xf>
    <xf numFmtId="10" fontId="73" fillId="0" borderId="1" xfId="16" applyNumberFormat="1" applyFont="1" applyFill="1" applyBorder="1" applyAlignment="1" applyProtection="1"/>
    <xf numFmtId="10" fontId="67" fillId="0" borderId="0" xfId="16" applyNumberFormat="1" applyFont="1" applyFill="1" applyBorder="1" applyAlignment="1" applyProtection="1"/>
    <xf numFmtId="10" fontId="72" fillId="0" borderId="1" xfId="16" applyNumberFormat="1" applyFont="1" applyFill="1" applyBorder="1" applyAlignment="1" applyProtection="1">
      <alignment vertical="center"/>
    </xf>
    <xf numFmtId="10" fontId="73" fillId="0" borderId="1" xfId="16" applyNumberFormat="1" applyFont="1" applyFill="1" applyBorder="1" applyAlignment="1" applyProtection="1">
      <alignment vertical="center"/>
    </xf>
    <xf numFmtId="177" fontId="68" fillId="63" borderId="1" xfId="11" applyNumberFormat="1" applyFont="1" applyFill="1" applyBorder="1" applyAlignment="1" applyProtection="1">
      <alignment vertical="center"/>
      <protection locked="0"/>
    </xf>
    <xf numFmtId="166" fontId="72" fillId="63" borderId="1" xfId="18" applyFont="1" applyFill="1" applyBorder="1" applyAlignment="1" applyProtection="1">
      <alignment horizontal="right" vertical="center"/>
      <protection locked="0"/>
    </xf>
    <xf numFmtId="10" fontId="68" fillId="63" borderId="1" xfId="11" applyNumberFormat="1" applyFont="1" applyFill="1" applyBorder="1" applyAlignment="1" applyProtection="1">
      <alignment vertical="center"/>
      <protection locked="0"/>
    </xf>
    <xf numFmtId="2" fontId="72" fillId="63" borderId="1" xfId="13" applyNumberFormat="1" applyFont="1" applyFill="1" applyBorder="1" applyAlignment="1" applyProtection="1">
      <alignment horizontal="right" vertical="center"/>
      <protection locked="0"/>
    </xf>
    <xf numFmtId="2" fontId="68" fillId="2" borderId="1" xfId="0" applyNumberFormat="1" applyFont="1" applyFill="1" applyBorder="1"/>
    <xf numFmtId="2" fontId="68" fillId="2" borderId="1" xfId="89" applyNumberFormat="1" applyFont="1" applyFill="1" applyBorder="1"/>
    <xf numFmtId="3" fontId="68" fillId="2" borderId="1" xfId="8" applyNumberFormat="1" applyFont="1" applyFill="1" applyBorder="1" applyAlignment="1" applyProtection="1">
      <alignment horizontal="center" vertical="top" wrapText="1"/>
    </xf>
    <xf numFmtId="49" fontId="87" fillId="35" borderId="0" xfId="9" applyNumberFormat="1" applyFont="1" applyFill="1" applyAlignment="1">
      <alignment horizontal="left" vertical="top"/>
    </xf>
    <xf numFmtId="0" fontId="88" fillId="0" borderId="0" xfId="13" applyFont="1"/>
    <xf numFmtId="0" fontId="68" fillId="0" borderId="0" xfId="0" applyFont="1" applyAlignment="1">
      <alignment vertical="center"/>
    </xf>
    <xf numFmtId="0" fontId="68" fillId="0" borderId="0" xfId="13" applyFont="1" applyAlignment="1">
      <alignment vertical="center"/>
    </xf>
    <xf numFmtId="2" fontId="68" fillId="0" borderId="0" xfId="0" applyNumberFormat="1" applyFont="1" applyAlignment="1">
      <alignment vertical="center"/>
    </xf>
    <xf numFmtId="2" fontId="68" fillId="0" borderId="0" xfId="13" applyNumberFormat="1" applyFont="1" applyAlignment="1">
      <alignment vertical="center"/>
    </xf>
    <xf numFmtId="0" fontId="69" fillId="0" borderId="0" xfId="13" applyFont="1" applyAlignment="1">
      <alignment horizontal="right" vertical="center"/>
    </xf>
    <xf numFmtId="2" fontId="88" fillId="0" borderId="0" xfId="13" applyNumberFormat="1" applyFont="1" applyAlignment="1">
      <alignment vertical="center"/>
    </xf>
    <xf numFmtId="0" fontId="88" fillId="0" borderId="0" xfId="13" applyFont="1" applyAlignment="1">
      <alignment horizontal="right" vertical="center"/>
    </xf>
    <xf numFmtId="0" fontId="88" fillId="0" borderId="0" xfId="13" applyFont="1" applyAlignment="1">
      <alignment vertical="center"/>
    </xf>
    <xf numFmtId="2" fontId="78" fillId="0" borderId="0" xfId="13" applyNumberFormat="1" applyFont="1" applyAlignment="1">
      <alignment vertical="center"/>
    </xf>
    <xf numFmtId="2" fontId="89" fillId="64" borderId="4" xfId="13" applyNumberFormat="1" applyFont="1" applyFill="1" applyBorder="1" applyAlignment="1">
      <alignment horizontal="left" vertical="center"/>
    </xf>
    <xf numFmtId="2" fontId="85" fillId="64" borderId="38" xfId="11" applyNumberFormat="1" applyFont="1" applyFill="1" applyBorder="1"/>
    <xf numFmtId="2" fontId="85" fillId="64" borderId="5" xfId="11" applyNumberFormat="1" applyFont="1" applyFill="1" applyBorder="1"/>
    <xf numFmtId="2" fontId="68" fillId="0" borderId="3" xfId="11" applyNumberFormat="1" applyFont="1" applyBorder="1"/>
    <xf numFmtId="2" fontId="68" fillId="0" borderId="0" xfId="11" applyNumberFormat="1" applyFont="1"/>
    <xf numFmtId="2" fontId="68" fillId="0" borderId="4" xfId="11" applyNumberFormat="1" applyFont="1" applyBorder="1"/>
    <xf numFmtId="0" fontId="68" fillId="0" borderId="5" xfId="0" applyFont="1" applyBorder="1"/>
    <xf numFmtId="2" fontId="68" fillId="0" borderId="5" xfId="11" applyNumberFormat="1" applyFont="1" applyBorder="1"/>
    <xf numFmtId="0" fontId="68" fillId="0" borderId="4" xfId="0" applyFont="1" applyBorder="1"/>
    <xf numFmtId="177" fontId="68" fillId="2" borderId="0" xfId="11" applyNumberFormat="1" applyFont="1" applyFill="1" applyAlignment="1">
      <alignment vertical="center"/>
    </xf>
    <xf numFmtId="0" fontId="73" fillId="0" borderId="5" xfId="0" applyFont="1" applyBorder="1"/>
    <xf numFmtId="177" fontId="73" fillId="0" borderId="1" xfId="11" applyNumberFormat="1" applyFont="1" applyBorder="1" applyAlignment="1">
      <alignment vertical="center"/>
    </xf>
    <xf numFmtId="177" fontId="68" fillId="0" borderId="1" xfId="11" applyNumberFormat="1" applyFont="1" applyBorder="1" applyAlignment="1">
      <alignment vertical="center"/>
    </xf>
    <xf numFmtId="10" fontId="73" fillId="0" borderId="5" xfId="0" applyNumberFormat="1" applyFont="1" applyBorder="1"/>
    <xf numFmtId="0" fontId="67" fillId="0" borderId="3" xfId="13" applyFont="1" applyBorder="1" applyAlignment="1">
      <alignment horizontal="left" vertical="center"/>
    </xf>
    <xf numFmtId="0" fontId="67" fillId="0" borderId="0" xfId="13" applyFont="1" applyAlignment="1">
      <alignment horizontal="left" vertical="center"/>
    </xf>
    <xf numFmtId="0" fontId="72" fillId="0" borderId="0" xfId="13" applyFont="1" applyAlignment="1">
      <alignment vertical="center"/>
    </xf>
    <xf numFmtId="2" fontId="73" fillId="0" borderId="1" xfId="11" applyNumberFormat="1" applyFont="1" applyBorder="1" applyAlignment="1">
      <alignment horizontal="center"/>
    </xf>
    <xf numFmtId="179" fontId="72" fillId="0" borderId="1" xfId="13" applyNumberFormat="1" applyFont="1" applyBorder="1" applyAlignment="1">
      <alignment horizontal="left" vertical="center"/>
    </xf>
    <xf numFmtId="0" fontId="71" fillId="0" borderId="5" xfId="0" applyFont="1" applyBorder="1"/>
    <xf numFmtId="179" fontId="72" fillId="0" borderId="8" xfId="13" applyNumberFormat="1" applyFont="1" applyBorder="1" applyAlignment="1">
      <alignment horizontal="left" vertical="center"/>
    </xf>
    <xf numFmtId="0" fontId="68" fillId="0" borderId="4" xfId="11" applyFont="1" applyBorder="1" applyAlignment="1">
      <alignment vertical="center"/>
    </xf>
    <xf numFmtId="0" fontId="68" fillId="0" borderId="2" xfId="0" applyFont="1" applyBorder="1"/>
    <xf numFmtId="0" fontId="68" fillId="0" borderId="38" xfId="0" applyFont="1" applyBorder="1"/>
    <xf numFmtId="181" fontId="68" fillId="0" borderId="0" xfId="11" applyNumberFormat="1" applyFont="1"/>
    <xf numFmtId="0" fontId="73" fillId="0" borderId="4" xfId="13" applyFont="1" applyBorder="1" applyAlignment="1">
      <alignment vertical="center"/>
    </xf>
    <xf numFmtId="179" fontId="68" fillId="0" borderId="0" xfId="13" applyNumberFormat="1" applyFont="1" applyAlignment="1">
      <alignment vertical="center"/>
    </xf>
    <xf numFmtId="0" fontId="89" fillId="64" borderId="4" xfId="13" applyFont="1" applyFill="1" applyBorder="1" applyAlignment="1">
      <alignment horizontal="left" vertical="center"/>
    </xf>
    <xf numFmtId="0" fontId="80" fillId="64" borderId="38" xfId="13" applyFont="1" applyFill="1" applyBorder="1" applyAlignment="1">
      <alignment horizontal="left" vertical="center"/>
    </xf>
    <xf numFmtId="9" fontId="85" fillId="64" borderId="5" xfId="13" applyNumberFormat="1" applyFont="1" applyFill="1" applyBorder="1" applyAlignment="1">
      <alignment vertical="center"/>
    </xf>
    <xf numFmtId="0" fontId="81" fillId="64" borderId="1" xfId="13" applyFont="1" applyFill="1" applyBorder="1" applyAlignment="1">
      <alignment horizontal="left" vertical="center"/>
    </xf>
    <xf numFmtId="0" fontId="72" fillId="0" borderId="1" xfId="13" applyFont="1" applyBorder="1" applyAlignment="1">
      <alignment horizontal="left" vertical="center"/>
    </xf>
    <xf numFmtId="2" fontId="72" fillId="2" borderId="1" xfId="13" applyNumberFormat="1" applyFont="1" applyFill="1" applyBorder="1" applyAlignment="1">
      <alignment horizontal="right" vertical="center"/>
    </xf>
    <xf numFmtId="176" fontId="74" fillId="0" borderId="0" xfId="13" applyNumberFormat="1" applyFont="1" applyAlignment="1">
      <alignment vertical="center"/>
    </xf>
    <xf numFmtId="0" fontId="73" fillId="0" borderId="1" xfId="13" applyFont="1" applyBorder="1" applyAlignment="1">
      <alignment vertical="center"/>
    </xf>
    <xf numFmtId="2" fontId="73" fillId="0" borderId="1" xfId="13" applyNumberFormat="1" applyFont="1" applyBorder="1" applyAlignment="1">
      <alignment vertical="center"/>
    </xf>
    <xf numFmtId="176" fontId="68" fillId="0" borderId="0" xfId="13" applyNumberFormat="1" applyFont="1" applyAlignment="1">
      <alignment vertical="center"/>
    </xf>
    <xf numFmtId="0" fontId="67" fillId="0" borderId="1" xfId="13" applyFont="1" applyBorder="1" applyAlignment="1">
      <alignment vertical="center"/>
    </xf>
    <xf numFmtId="0" fontId="75" fillId="0" borderId="1" xfId="13" applyFont="1" applyBorder="1" applyAlignment="1">
      <alignment vertical="center"/>
    </xf>
    <xf numFmtId="0" fontId="68" fillId="0" borderId="1" xfId="13" applyFont="1" applyBorder="1" applyAlignment="1">
      <alignment vertical="center"/>
    </xf>
    <xf numFmtId="177" fontId="68" fillId="0" borderId="0" xfId="13" applyNumberFormat="1" applyFont="1" applyAlignment="1">
      <alignment horizontal="right" vertical="center"/>
    </xf>
    <xf numFmtId="0" fontId="68" fillId="0" borderId="0" xfId="13" applyFont="1" applyAlignment="1">
      <alignment horizontal="right" vertical="center"/>
    </xf>
    <xf numFmtId="0" fontId="76" fillId="0" borderId="0" xfId="13" applyFont="1"/>
    <xf numFmtId="0" fontId="66" fillId="0" borderId="0" xfId="0" applyFont="1" applyAlignment="1">
      <alignment horizontal="left" indent="3"/>
    </xf>
    <xf numFmtId="0" fontId="66" fillId="0" borderId="0" xfId="0" applyFont="1"/>
    <xf numFmtId="0" fontId="66" fillId="0" borderId="0" xfId="0" applyFont="1" applyAlignment="1">
      <alignment horizontal="left" indent="1"/>
    </xf>
    <xf numFmtId="180" fontId="66" fillId="0" borderId="0" xfId="0" applyNumberFormat="1" applyFont="1"/>
    <xf numFmtId="179" fontId="66" fillId="0" borderId="0" xfId="0" applyNumberFormat="1" applyFont="1"/>
    <xf numFmtId="0" fontId="68" fillId="2" borderId="1" xfId="103" applyFont="1" applyFill="1" applyBorder="1" applyAlignment="1">
      <alignment horizontal="center"/>
    </xf>
    <xf numFmtId="0" fontId="100" fillId="0" borderId="0" xfId="10" applyFont="1" applyAlignment="1">
      <alignment horizontal="center"/>
    </xf>
    <xf numFmtId="0" fontId="114" fillId="67" borderId="35" xfId="0" applyFont="1" applyFill="1" applyBorder="1" applyAlignment="1">
      <alignment vertical="top" wrapText="1"/>
    </xf>
    <xf numFmtId="0" fontId="114" fillId="67" borderId="1" xfId="0" applyFont="1" applyFill="1" applyBorder="1" applyAlignment="1">
      <alignment vertical="top" wrapText="1"/>
    </xf>
    <xf numFmtId="0" fontId="79" fillId="0" borderId="0" xfId="63" applyFont="1" applyAlignment="1">
      <alignment horizontal="center"/>
    </xf>
    <xf numFmtId="9" fontId="68" fillId="0" borderId="1" xfId="0" applyNumberFormat="1" applyFont="1" applyBorder="1" applyAlignment="1">
      <alignment horizontal="left" vertical="center"/>
    </xf>
    <xf numFmtId="0" fontId="68" fillId="0" borderId="6" xfId="0" applyFont="1" applyBorder="1"/>
    <xf numFmtId="2" fontId="78" fillId="0" borderId="0" xfId="63" applyNumberFormat="1" applyFont="1"/>
    <xf numFmtId="0" fontId="79" fillId="0" borderId="0" xfId="10" applyFont="1" applyAlignment="1">
      <alignment horizontal="center" vertical="center"/>
    </xf>
    <xf numFmtId="2" fontId="81" fillId="64" borderId="35" xfId="89" applyNumberFormat="1" applyFont="1" applyFill="1" applyBorder="1" applyAlignment="1">
      <alignment vertical="center" wrapText="1"/>
    </xf>
    <xf numFmtId="0" fontId="81" fillId="64" borderId="35" xfId="89" applyFont="1" applyFill="1" applyBorder="1" applyAlignment="1">
      <alignment horizontal="center" vertical="center" wrapText="1"/>
    </xf>
    <xf numFmtId="179" fontId="81" fillId="64" borderId="1" xfId="89" applyNumberFormat="1" applyFont="1" applyFill="1" applyBorder="1" applyAlignment="1">
      <alignment horizontal="center" vertical="center" wrapText="1"/>
    </xf>
    <xf numFmtId="2" fontId="81" fillId="64" borderId="1" xfId="89" applyNumberFormat="1" applyFont="1" applyFill="1" applyBorder="1" applyAlignment="1">
      <alignment horizontal="center" vertical="center" wrapText="1"/>
    </xf>
    <xf numFmtId="2" fontId="78" fillId="0" borderId="0" xfId="10" applyNumberFormat="1" applyFont="1" applyAlignment="1">
      <alignment vertical="center" wrapText="1"/>
    </xf>
    <xf numFmtId="0" fontId="68" fillId="0" borderId="1" xfId="89" applyFont="1" applyBorder="1" applyAlignment="1">
      <alignment horizontal="left" vertical="center"/>
    </xf>
    <xf numFmtId="0" fontId="68" fillId="0" borderId="1" xfId="89" applyFont="1" applyBorder="1" applyAlignment="1">
      <alignment horizontal="center" vertical="center"/>
    </xf>
    <xf numFmtId="179" fontId="68" fillId="0" borderId="1" xfId="89" applyNumberFormat="1" applyFont="1" applyBorder="1" applyAlignment="1">
      <alignment vertical="center"/>
    </xf>
    <xf numFmtId="0" fontId="68" fillId="2" borderId="1" xfId="89" applyFont="1" applyFill="1" applyBorder="1" applyAlignment="1">
      <alignment horizontal="center" vertical="center"/>
    </xf>
    <xf numFmtId="0" fontId="68" fillId="0" borderId="0" xfId="89" applyFont="1" applyAlignment="1">
      <alignment vertical="center"/>
    </xf>
    <xf numFmtId="0" fontId="68" fillId="2" borderId="1" xfId="89" applyFont="1" applyFill="1" applyBorder="1" applyAlignment="1">
      <alignment horizontal="left" vertical="center"/>
    </xf>
    <xf numFmtId="0" fontId="101" fillId="0" borderId="38" xfId="10" applyFont="1" applyBorder="1" applyAlignment="1">
      <alignment horizontal="left"/>
    </xf>
    <xf numFmtId="0" fontId="101" fillId="0" borderId="38" xfId="10" applyFont="1" applyBorder="1" applyAlignment="1">
      <alignment horizontal="right"/>
    </xf>
    <xf numFmtId="179" fontId="101" fillId="0" borderId="1" xfId="10" applyNumberFormat="1" applyFont="1" applyBorder="1" applyAlignment="1">
      <alignment vertical="center"/>
    </xf>
    <xf numFmtId="0" fontId="68" fillId="0" borderId="0" xfId="84" applyFont="1" applyAlignment="1">
      <alignment vertical="center"/>
    </xf>
    <xf numFmtId="0" fontId="94" fillId="0" borderId="0" xfId="10" applyFont="1"/>
    <xf numFmtId="179" fontId="101" fillId="0" borderId="0" xfId="10" applyNumberFormat="1" applyFont="1"/>
    <xf numFmtId="0" fontId="101" fillId="0" borderId="0" xfId="10" applyFont="1"/>
    <xf numFmtId="0" fontId="81" fillId="64" borderId="4" xfId="89" applyFont="1" applyFill="1" applyBorder="1" applyAlignment="1">
      <alignment horizontal="center" vertical="center" wrapText="1"/>
    </xf>
    <xf numFmtId="0" fontId="81" fillId="64" borderId="1" xfId="89" applyFont="1" applyFill="1" applyBorder="1" applyAlignment="1">
      <alignment horizontal="center" vertical="center" wrapText="1"/>
    </xf>
    <xf numFmtId="0" fontId="102" fillId="2" borderId="0" xfId="89" applyFont="1" applyFill="1" applyAlignment="1">
      <alignment vertical="center" wrapText="1"/>
    </xf>
    <xf numFmtId="0" fontId="104" fillId="0" borderId="0" xfId="89" applyFont="1" applyAlignment="1">
      <alignment vertical="center" wrapText="1"/>
    </xf>
    <xf numFmtId="3" fontId="68" fillId="0" borderId="1" xfId="84" applyNumberFormat="1" applyFont="1" applyBorder="1" applyAlignment="1">
      <alignment horizontal="center"/>
    </xf>
    <xf numFmtId="0" fontId="68" fillId="0" borderId="1" xfId="84" applyFont="1" applyBorder="1" applyAlignment="1">
      <alignment horizontal="center"/>
    </xf>
    <xf numFmtId="0" fontId="68" fillId="63" borderId="1" xfId="89" applyFont="1" applyFill="1" applyBorder="1" applyAlignment="1" applyProtection="1">
      <alignment horizontal="center" vertical="center"/>
      <protection locked="0"/>
    </xf>
    <xf numFmtId="0" fontId="68" fillId="0" borderId="0" xfId="97" applyFont="1"/>
    <xf numFmtId="0" fontId="70" fillId="2" borderId="0" xfId="13" applyFont="1" applyFill="1"/>
    <xf numFmtId="196" fontId="111" fillId="0" borderId="0" xfId="63" applyNumberFormat="1" applyFont="1" applyAlignment="1">
      <alignment horizontal="left"/>
    </xf>
    <xf numFmtId="2" fontId="81" fillId="64" borderId="1" xfId="0" applyNumberFormat="1" applyFont="1" applyFill="1" applyBorder="1" applyAlignment="1">
      <alignment horizontal="left" vertical="top" wrapText="1"/>
    </xf>
    <xf numFmtId="0" fontId="68" fillId="0" borderId="0" xfId="84" applyFont="1" applyAlignment="1">
      <alignment wrapText="1"/>
    </xf>
    <xf numFmtId="0" fontId="72" fillId="0" borderId="35" xfId="62" applyFont="1" applyBorder="1" applyAlignment="1">
      <alignment horizontal="left" textRotation="90"/>
    </xf>
    <xf numFmtId="0" fontId="72" fillId="0" borderId="0" xfId="62" applyFont="1" applyAlignment="1">
      <alignment horizontal="left" textRotation="90"/>
    </xf>
    <xf numFmtId="0" fontId="67" fillId="0" borderId="0" xfId="62" applyFont="1" applyAlignment="1">
      <alignment horizontal="left" textRotation="90"/>
    </xf>
    <xf numFmtId="179" fontId="72" fillId="2" borderId="1" xfId="62" applyNumberFormat="1" applyFont="1" applyFill="1" applyBorder="1" applyAlignment="1">
      <alignment horizontal="center"/>
    </xf>
    <xf numFmtId="179" fontId="72" fillId="0" borderId="1" xfId="62" applyNumberFormat="1" applyFont="1" applyBorder="1" applyAlignment="1">
      <alignment horizontal="center"/>
    </xf>
    <xf numFmtId="180" fontId="68" fillId="0" borderId="1" xfId="84" applyNumberFormat="1" applyFont="1" applyBorder="1"/>
    <xf numFmtId="197" fontId="68" fillId="0" borderId="1" xfId="84" applyNumberFormat="1" applyFont="1" applyBorder="1"/>
    <xf numFmtId="166" fontId="68" fillId="0" borderId="1" xfId="84" applyNumberFormat="1" applyFont="1" applyBorder="1"/>
    <xf numFmtId="0" fontId="73" fillId="0" borderId="4" xfId="84" applyFont="1" applyBorder="1"/>
    <xf numFmtId="0" fontId="73" fillId="0" borderId="38" xfId="84" applyFont="1" applyBorder="1"/>
    <xf numFmtId="0" fontId="73" fillId="0" borderId="5" xfId="84" applyFont="1" applyBorder="1"/>
    <xf numFmtId="166" fontId="73" fillId="0" borderId="1" xfId="84" applyNumberFormat="1" applyFont="1" applyBorder="1"/>
    <xf numFmtId="0" fontId="112" fillId="0" borderId="0" xfId="84" applyFont="1"/>
    <xf numFmtId="0" fontId="68" fillId="0" borderId="0" xfId="97" applyFont="1" applyAlignment="1">
      <alignment horizontal="center"/>
    </xf>
    <xf numFmtId="0" fontId="68" fillId="0" borderId="0" xfId="84" applyFont="1" applyAlignment="1">
      <alignment horizontal="center"/>
    </xf>
    <xf numFmtId="2" fontId="81" fillId="64" borderId="1" xfId="89" applyNumberFormat="1" applyFont="1" applyFill="1" applyBorder="1" applyAlignment="1">
      <alignment horizontal="center" vertical="top" wrapText="1"/>
    </xf>
    <xf numFmtId="2" fontId="68" fillId="0" borderId="1" xfId="0" applyNumberFormat="1" applyFont="1" applyBorder="1"/>
    <xf numFmtId="44" fontId="68" fillId="0" borderId="1" xfId="0" applyNumberFormat="1" applyFont="1" applyBorder="1"/>
    <xf numFmtId="0" fontId="115" fillId="0" borderId="0" xfId="0" applyFont="1"/>
    <xf numFmtId="44" fontId="115" fillId="0" borderId="0" xfId="0" applyNumberFormat="1" applyFont="1"/>
    <xf numFmtId="44" fontId="73" fillId="0" borderId="1" xfId="0" applyNumberFormat="1" applyFont="1" applyBorder="1"/>
    <xf numFmtId="10" fontId="72" fillId="63" borderId="1" xfId="16" applyNumberFormat="1" applyFont="1" applyFill="1" applyBorder="1" applyAlignment="1" applyProtection="1">
      <alignment vertical="center"/>
      <protection locked="0"/>
    </xf>
    <xf numFmtId="44" fontId="68" fillId="68" borderId="1" xfId="66" applyFont="1" applyFill="1" applyBorder="1" applyAlignment="1" applyProtection="1"/>
    <xf numFmtId="166" fontId="68" fillId="63" borderId="1" xfId="18" applyFont="1" applyFill="1" applyBorder="1" applyAlignment="1" applyProtection="1">
      <alignment vertical="center"/>
      <protection locked="0"/>
    </xf>
    <xf numFmtId="0" fontId="120" fillId="64" borderId="4" xfId="52889" applyFont="1" applyFill="1" applyBorder="1" applyAlignment="1">
      <alignment horizontal="center" vertical="center"/>
    </xf>
    <xf numFmtId="0" fontId="120" fillId="64" borderId="5" xfId="52889" applyFont="1" applyFill="1" applyBorder="1" applyAlignment="1">
      <alignment horizontal="center" vertical="center"/>
    </xf>
    <xf numFmtId="0" fontId="68" fillId="2" borderId="37" xfId="52888" applyFont="1" applyFill="1" applyBorder="1" applyAlignment="1">
      <alignment horizontal="left" vertical="top" wrapText="1"/>
    </xf>
    <xf numFmtId="0" fontId="68" fillId="2" borderId="2" xfId="52888" applyFont="1" applyFill="1" applyBorder="1" applyAlignment="1">
      <alignment horizontal="left" vertical="top" wrapText="1"/>
    </xf>
    <xf numFmtId="0" fontId="68" fillId="2" borderId="8" xfId="52888" applyFont="1" applyFill="1" applyBorder="1" applyAlignment="1">
      <alignment horizontal="left" vertical="top" wrapText="1"/>
    </xf>
    <xf numFmtId="0" fontId="89" fillId="64" borderId="4" xfId="52887" applyFont="1" applyFill="1" applyBorder="1" applyAlignment="1">
      <alignment horizontal="center" vertical="center"/>
    </xf>
    <xf numFmtId="0" fontId="89" fillId="64" borderId="38" xfId="52887" applyFont="1" applyFill="1" applyBorder="1" applyAlignment="1">
      <alignment horizontal="center" vertical="center"/>
    </xf>
    <xf numFmtId="0" fontId="89" fillId="64" borderId="5" xfId="52887" applyFont="1" applyFill="1" applyBorder="1" applyAlignment="1">
      <alignment horizontal="center" vertical="center"/>
    </xf>
    <xf numFmtId="0" fontId="68" fillId="63" borderId="42" xfId="52888" applyFont="1" applyFill="1" applyBorder="1" applyAlignment="1" applyProtection="1">
      <alignment horizontal="left" vertical="top"/>
      <protection locked="0"/>
    </xf>
    <xf numFmtId="0" fontId="68" fillId="63" borderId="0" xfId="52888" applyFont="1" applyFill="1" applyAlignment="1" applyProtection="1">
      <alignment horizontal="left" vertical="top"/>
      <protection locked="0"/>
    </xf>
    <xf numFmtId="0" fontId="68" fillId="63" borderId="7" xfId="52888" applyFont="1" applyFill="1" applyBorder="1" applyAlignment="1" applyProtection="1">
      <alignment horizontal="left" vertical="top"/>
      <protection locked="0"/>
    </xf>
    <xf numFmtId="4" fontId="85" fillId="62" borderId="4" xfId="8" applyNumberFormat="1" applyFont="1" applyFill="1" applyBorder="1" applyAlignment="1" applyProtection="1">
      <alignment horizontal="center"/>
    </xf>
    <xf numFmtId="4" fontId="85" fillId="62" borderId="38" xfId="8" applyNumberFormat="1" applyFont="1" applyFill="1" applyBorder="1" applyAlignment="1" applyProtection="1">
      <alignment horizontal="center"/>
    </xf>
    <xf numFmtId="4" fontId="85" fillId="62" borderId="5" xfId="8" applyNumberFormat="1" applyFont="1" applyFill="1" applyBorder="1" applyAlignment="1" applyProtection="1">
      <alignment horizontal="center"/>
    </xf>
    <xf numFmtId="173" fontId="81" fillId="64" borderId="4" xfId="8" applyNumberFormat="1" applyFont="1" applyFill="1" applyBorder="1" applyAlignment="1" applyProtection="1">
      <alignment horizontal="center"/>
    </xf>
    <xf numFmtId="173" fontId="81" fillId="64" borderId="38" xfId="8" applyNumberFormat="1" applyFont="1" applyFill="1" applyBorder="1" applyAlignment="1" applyProtection="1">
      <alignment horizontal="center"/>
    </xf>
    <xf numFmtId="173" fontId="81" fillId="64" borderId="5" xfId="8" applyNumberFormat="1" applyFont="1" applyFill="1" applyBorder="1" applyAlignment="1" applyProtection="1">
      <alignment horizontal="center"/>
    </xf>
    <xf numFmtId="2" fontId="81" fillId="64" borderId="4" xfId="0" applyNumberFormat="1" applyFont="1" applyFill="1" applyBorder="1" applyAlignment="1">
      <alignment horizontal="center" vertical="center" wrapText="1"/>
    </xf>
    <xf numFmtId="2" fontId="81" fillId="64" borderId="38" xfId="0" applyNumberFormat="1" applyFont="1" applyFill="1" applyBorder="1" applyAlignment="1">
      <alignment horizontal="center" vertical="center" wrapText="1"/>
    </xf>
    <xf numFmtId="2" fontId="81" fillId="64" borderId="5" xfId="0" applyNumberFormat="1" applyFont="1" applyFill="1" applyBorder="1" applyAlignment="1">
      <alignment horizontal="center" vertical="center" wrapText="1"/>
    </xf>
    <xf numFmtId="2" fontId="83" fillId="0" borderId="0" xfId="12" applyNumberFormat="1" applyFont="1" applyAlignment="1">
      <alignment horizontal="left"/>
    </xf>
    <xf numFmtId="167" fontId="73" fillId="64" borderId="36" xfId="8" applyFont="1" applyFill="1" applyBorder="1" applyAlignment="1" applyProtection="1">
      <alignment horizontal="center" vertical="top" wrapText="1"/>
    </xf>
    <xf numFmtId="167" fontId="73" fillId="64" borderId="39" xfId="8" applyFont="1" applyFill="1" applyBorder="1" applyAlignment="1" applyProtection="1">
      <alignment horizontal="center" vertical="top" wrapText="1"/>
    </xf>
    <xf numFmtId="167" fontId="73" fillId="64" borderId="40" xfId="8" applyFont="1" applyFill="1" applyBorder="1" applyAlignment="1" applyProtection="1">
      <alignment horizontal="center" vertical="top" wrapText="1"/>
    </xf>
    <xf numFmtId="167" fontId="73" fillId="64" borderId="37" xfId="8" applyFont="1" applyFill="1" applyBorder="1" applyAlignment="1" applyProtection="1">
      <alignment horizontal="center" vertical="top" wrapText="1"/>
    </xf>
    <xf numFmtId="167" fontId="73" fillId="64" borderId="2" xfId="8" applyFont="1" applyFill="1" applyBorder="1" applyAlignment="1" applyProtection="1">
      <alignment horizontal="center" vertical="top" wrapText="1"/>
    </xf>
    <xf numFmtId="167" fontId="73" fillId="64" borderId="8" xfId="8" applyFont="1" applyFill="1" applyBorder="1" applyAlignment="1" applyProtection="1">
      <alignment horizontal="center" vertical="top" wrapText="1"/>
    </xf>
    <xf numFmtId="0" fontId="68" fillId="0" borderId="4" xfId="0" applyFont="1" applyBorder="1" applyAlignment="1">
      <alignment horizontal="left"/>
    </xf>
    <xf numFmtId="0" fontId="68" fillId="0" borderId="5" xfId="0" applyFont="1" applyBorder="1" applyAlignment="1">
      <alignment horizontal="left"/>
    </xf>
    <xf numFmtId="0" fontId="73" fillId="0" borderId="4" xfId="13" applyFont="1" applyBorder="1" applyAlignment="1">
      <alignment horizontal="left" vertical="center"/>
    </xf>
    <xf numFmtId="0" fontId="73" fillId="0" borderId="5" xfId="13" applyFont="1" applyBorder="1" applyAlignment="1">
      <alignment horizontal="left" vertical="center"/>
    </xf>
    <xf numFmtId="2" fontId="102" fillId="64" borderId="1" xfId="13" applyNumberFormat="1" applyFont="1" applyFill="1" applyBorder="1" applyAlignment="1">
      <alignment horizontal="center" vertical="center" wrapText="1"/>
    </xf>
    <xf numFmtId="2" fontId="102" fillId="64" borderId="4" xfId="3" applyNumberFormat="1" applyFont="1" applyFill="1" applyBorder="1" applyAlignment="1" applyProtection="1">
      <alignment horizontal="center" vertical="center" wrapText="1"/>
    </xf>
    <xf numFmtId="0" fontId="81" fillId="64" borderId="5" xfId="0" applyFont="1" applyFill="1" applyBorder="1" applyAlignment="1">
      <alignment horizontal="center" vertical="center" wrapText="1"/>
    </xf>
    <xf numFmtId="0" fontId="68" fillId="0" borderId="0" xfId="0" applyFont="1" applyAlignment="1">
      <alignment horizontal="left" vertical="top" wrapText="1"/>
    </xf>
    <xf numFmtId="2" fontId="102" fillId="64" borderId="4" xfId="13" applyNumberFormat="1" applyFont="1" applyFill="1" applyBorder="1" applyAlignment="1">
      <alignment horizontal="center" vertical="center" wrapText="1"/>
    </xf>
    <xf numFmtId="2" fontId="102" fillId="64" borderId="38" xfId="13" applyNumberFormat="1" applyFont="1" applyFill="1" applyBorder="1" applyAlignment="1">
      <alignment horizontal="center" vertical="center" wrapText="1"/>
    </xf>
    <xf numFmtId="2" fontId="102" fillId="64" borderId="5" xfId="13" applyNumberFormat="1" applyFont="1" applyFill="1" applyBorder="1" applyAlignment="1">
      <alignment horizontal="center" vertical="center" wrapText="1"/>
    </xf>
    <xf numFmtId="0" fontId="85" fillId="64" borderId="5" xfId="0" applyFont="1" applyFill="1" applyBorder="1" applyAlignment="1">
      <alignment horizontal="center" vertical="center" wrapText="1"/>
    </xf>
    <xf numFmtId="0" fontId="68" fillId="2" borderId="4" xfId="10" applyFont="1" applyFill="1" applyBorder="1" applyAlignment="1">
      <alignment horizontal="left"/>
    </xf>
    <xf numFmtId="0" fontId="68" fillId="2" borderId="38" xfId="10" applyFont="1" applyFill="1" applyBorder="1" applyAlignment="1">
      <alignment horizontal="left"/>
    </xf>
    <xf numFmtId="0" fontId="68" fillId="2" borderId="5" xfId="10" applyFont="1" applyFill="1" applyBorder="1" applyAlignment="1">
      <alignment horizontal="left"/>
    </xf>
    <xf numFmtId="0" fontId="68" fillId="0" borderId="4" xfId="9" applyFont="1" applyBorder="1" applyAlignment="1">
      <alignment horizontal="center"/>
    </xf>
    <xf numFmtId="0" fontId="68" fillId="0" borderId="5" xfId="9" applyFont="1" applyBorder="1" applyAlignment="1">
      <alignment horizontal="center"/>
    </xf>
    <xf numFmtId="0" fontId="68" fillId="0" borderId="4" xfId="10" applyFont="1" applyBorder="1" applyAlignment="1">
      <alignment horizontal="left"/>
    </xf>
    <xf numFmtId="0" fontId="68" fillId="0" borderId="38" xfId="10" applyFont="1" applyBorder="1" applyAlignment="1">
      <alignment horizontal="left"/>
    </xf>
    <xf numFmtId="0" fontId="68" fillId="0" borderId="5" xfId="10" applyFont="1" applyBorder="1" applyAlignment="1">
      <alignment horizontal="left"/>
    </xf>
    <xf numFmtId="0" fontId="68" fillId="0" borderId="4" xfId="89" applyFont="1" applyBorder="1" applyAlignment="1">
      <alignment horizontal="left"/>
    </xf>
    <xf numFmtId="0" fontId="68" fillId="0" borderId="38" xfId="89" applyFont="1" applyBorder="1" applyAlignment="1">
      <alignment horizontal="left"/>
    </xf>
    <xf numFmtId="0" fontId="68" fillId="0" borderId="5" xfId="89" applyFont="1" applyBorder="1" applyAlignment="1">
      <alignment horizontal="left"/>
    </xf>
    <xf numFmtId="0" fontId="68" fillId="63" borderId="4" xfId="10" applyFont="1" applyFill="1" applyBorder="1" applyAlignment="1" applyProtection="1">
      <alignment horizontal="left"/>
      <protection locked="0"/>
    </xf>
    <xf numFmtId="0" fontId="68" fillId="63" borderId="38" xfId="10" applyFont="1" applyFill="1" applyBorder="1" applyAlignment="1" applyProtection="1">
      <alignment horizontal="left"/>
      <protection locked="0"/>
    </xf>
    <xf numFmtId="0" fontId="68" fillId="63" borderId="5" xfId="10" applyFont="1" applyFill="1" applyBorder="1" applyAlignment="1" applyProtection="1">
      <alignment horizontal="left"/>
      <protection locked="0"/>
    </xf>
    <xf numFmtId="0" fontId="68" fillId="0" borderId="1" xfId="84" applyFont="1" applyBorder="1" applyAlignment="1">
      <alignment horizontal="left"/>
    </xf>
    <xf numFmtId="0" fontId="81" fillId="64" borderId="4" xfId="89" applyFont="1" applyFill="1" applyBorder="1" applyAlignment="1">
      <alignment horizontal="left" vertical="center" wrapText="1"/>
    </xf>
    <xf numFmtId="0" fontId="81" fillId="64" borderId="5" xfId="89" applyFont="1" applyFill="1" applyBorder="1" applyAlignment="1">
      <alignment horizontal="left" vertical="center" wrapText="1"/>
    </xf>
    <xf numFmtId="0" fontId="101" fillId="0" borderId="38" xfId="10" applyFont="1" applyBorder="1" applyAlignment="1">
      <alignment horizontal="right" vertical="center"/>
    </xf>
    <xf numFmtId="0" fontId="101" fillId="0" borderId="5" xfId="10" applyFont="1" applyBorder="1" applyAlignment="1">
      <alignment horizontal="right" vertical="center"/>
    </xf>
    <xf numFmtId="0" fontId="114" fillId="67" borderId="4" xfId="0" applyFont="1" applyFill="1" applyBorder="1" applyAlignment="1">
      <alignment horizontal="center" vertical="top"/>
    </xf>
    <xf numFmtId="0" fontId="114" fillId="67" borderId="5" xfId="0" applyFont="1" applyFill="1" applyBorder="1" applyAlignment="1">
      <alignment horizontal="center" vertical="top"/>
    </xf>
    <xf numFmtId="166" fontId="85" fillId="62" borderId="4" xfId="18" applyFont="1" applyFill="1" applyBorder="1" applyAlignment="1" applyProtection="1">
      <alignment horizontal="center"/>
    </xf>
    <xf numFmtId="166" fontId="85" fillId="62" borderId="38" xfId="18" applyFont="1" applyFill="1" applyBorder="1" applyAlignment="1" applyProtection="1">
      <alignment horizontal="center"/>
    </xf>
    <xf numFmtId="166" fontId="85" fillId="62" borderId="5" xfId="18" applyFont="1" applyFill="1" applyBorder="1" applyAlignment="1" applyProtection="1">
      <alignment horizontal="center"/>
    </xf>
  </cellXfs>
  <cellStyles count="52891">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xfId="52890" builtinId="8"/>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xfId="52886" xr:uid="{EC149D52-5B71-46C5-87C6-3A13F445F437}"/>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Standaard_Gemeente Nijmegen-begrotingsmodel" xfId="52888" xr:uid="{99248D41-9D9D-4D50-8138-DA805D46846C}"/>
    <cellStyle name="Standard 2" xfId="52889" xr:uid="{3A082839-A44B-4D3C-A8FD-0E4F734D4AC8}"/>
    <cellStyle name="Standard_Ecklohn Baden Württemberg 2" xfId="52887" xr:uid="{362AC926-A1E6-4273-A347-B840EAA563C1}"/>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12">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00000"/>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2162173</xdr:colOff>
      <xdr:row>6</xdr:row>
      <xdr:rowOff>1131931</xdr:rowOff>
    </xdr:from>
    <xdr:to>
      <xdr:col>2</xdr:col>
      <xdr:colOff>3351807</xdr:colOff>
      <xdr:row>6</xdr:row>
      <xdr:rowOff>1284007</xdr:rowOff>
    </xdr:to>
    <xdr:pic>
      <xdr:nvPicPr>
        <xdr:cNvPr id="2" name="Afbeelding 1">
          <a:extLst>
            <a:ext uri="{FF2B5EF4-FFF2-40B4-BE49-F238E27FC236}">
              <a16:creationId xmlns:a16="http://schemas.microsoft.com/office/drawing/2014/main" id="{810F4AF1-A480-49E5-8C7B-A9E4B52A31B8}"/>
            </a:ext>
          </a:extLst>
        </xdr:cNvPr>
        <xdr:cNvPicPr>
          <a:picLocks noChangeAspect="1"/>
        </xdr:cNvPicPr>
      </xdr:nvPicPr>
      <xdr:blipFill>
        <a:blip xmlns:r="http://schemas.openxmlformats.org/officeDocument/2006/relationships" r:embed="rId1"/>
        <a:stretch>
          <a:fillRect/>
        </a:stretch>
      </xdr:blipFill>
      <xdr:spPr>
        <a:xfrm>
          <a:off x="4683497" y="2162872"/>
          <a:ext cx="1189634" cy="155251"/>
        </a:xfrm>
        <a:prstGeom prst="rect">
          <a:avLst/>
        </a:prstGeom>
      </xdr:spPr>
    </xdr:pic>
    <xdr:clientData/>
  </xdr:twoCellAnchor>
  <xdr:twoCellAnchor editAs="oneCell">
    <xdr:from>
      <xdr:col>2</xdr:col>
      <xdr:colOff>8121650</xdr:colOff>
      <xdr:row>0</xdr:row>
      <xdr:rowOff>19050</xdr:rowOff>
    </xdr:from>
    <xdr:to>
      <xdr:col>3</xdr:col>
      <xdr:colOff>747</xdr:colOff>
      <xdr:row>3</xdr:row>
      <xdr:rowOff>114300</xdr:rowOff>
    </xdr:to>
    <xdr:pic>
      <xdr:nvPicPr>
        <xdr:cNvPr id="4" name="Afbeelding 3" descr="prorail_roodlogo">
          <a:extLst>
            <a:ext uri="{FF2B5EF4-FFF2-40B4-BE49-F238E27FC236}">
              <a16:creationId xmlns:a16="http://schemas.microsoft.com/office/drawing/2014/main" id="{4479053A-280B-AC9F-1BF5-D8B1FCF2813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6100" b="16440"/>
        <a:stretch/>
      </xdr:blipFill>
      <xdr:spPr bwMode="auto">
        <a:xfrm>
          <a:off x="10636250" y="19050"/>
          <a:ext cx="1336675" cy="5810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9</xdr:row>
      <xdr:rowOff>40005</xdr:rowOff>
    </xdr:from>
    <xdr:to>
      <xdr:col>16</xdr:col>
      <xdr:colOff>19050</xdr:colOff>
      <xdr:row>12</xdr:row>
      <xdr:rowOff>87630</xdr:rowOff>
    </xdr:to>
    <xdr:sp macro="" textlink="">
      <xdr:nvSpPr>
        <xdr:cNvPr id="2" name="Tekstvak 1">
          <a:extLst>
            <a:ext uri="{FF2B5EF4-FFF2-40B4-BE49-F238E27FC236}">
              <a16:creationId xmlns:a16="http://schemas.microsoft.com/office/drawing/2014/main" id="{883FB699-6E14-4EEA-FE55-D6F16C6C8158}"/>
            </a:ext>
          </a:extLst>
        </xdr:cNvPr>
        <xdr:cNvSpPr txBox="1"/>
      </xdr:nvSpPr>
      <xdr:spPr>
        <a:xfrm>
          <a:off x="10172700" y="1411605"/>
          <a:ext cx="6800850"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rPr>
            <a:t>* maximum bedrag dat na gunning door de dienstverlener in rekening wordt gebracht. Een onderbouwing van de totstandkoming van de opgegeven suppletiekosten is als aparte bijlage aan de inschrijving toegevoegd.</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Users\fred\Desktop\Nota%20Fred\DELTA%20N.V.-Calculati%233F455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rorailbv.sharepoint.com/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prorailbv.sharepoint.com/%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esd-control\Calculaties\2022\Prorail_%20calc_2022_03%20met%20wijzigingen.xlsm"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file:///I:\Users\Rianne.Rutten\AppData\Local\Microsoft\Windows\Temporary%20Internet%20Files\Content.Outlook\4H5IS48B\Users\rob\Documents\Microsoft%20User%20Data\Opgeslagen%20bijlagen\HD%20PB%20Rob%20ATIR%20Werkdocumenten\%20%20ATIR%20in%20%20behandeling\Tarieven%202004\atir.xls?C1B70728" TargetMode="External"/><Relationship Id="rId1" Type="http://schemas.openxmlformats.org/officeDocument/2006/relationships/externalLinkPath" Target="file:///\\C1B70728\ati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prorailbv-my.sharepoint.com/personal/niek_vaneeden_ka_prorail_nl/Documents/Bureaublad/Kopie%20van%20220701%20-%20Asito%20-%20Calculatie%20V7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prorailbv.sharepoint.com/Users/cynthia.vanderhorst/AppData/Local/Microsoft/Windows/Temporary%20Internet%20Files/Content.Outlook/7SDEJPRD/Calculatie_Regio_Utrecht%20(per%201-12-20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dv_info"/>
      <sheetName val="Blad3_(3)"/>
      <sheetName val="Blad3_(2)"/>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 val="Kengetallen"/>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e WP"/>
      <sheetName val="Werkprogramma 1"/>
      <sheetName val="Werkprogramma 2"/>
      <sheetName val="Werkprogramma 3"/>
      <sheetName val="Werkprogramma 4"/>
      <sheetName val="Werkprogramma 5"/>
      <sheetName val="Data"/>
      <sheetName val="Uurprijsopbouw"/>
      <sheetName val="Uurtarieven en opslagen"/>
      <sheetName val="serverkasten seinzaalmeubels"/>
      <sheetName val="Recapitulatie"/>
      <sheetName val="Contactgegevens ICTO"/>
      <sheetName val="Alles_tbv_samenvoeging"/>
      <sheetName val="Zwolle Lubeckplein"/>
      <sheetName val="Alkmaar VL Post"/>
      <sheetName val="Amersfoort RIO"/>
      <sheetName val="Amersfoort VL Post"/>
      <sheetName val="Amsterdam VLTC"/>
      <sheetName val="Arnhem"/>
      <sheetName val="Eindhoven De Veste"/>
      <sheetName val="Eindhoven VL Post"/>
      <sheetName val="Groningen VL Post"/>
      <sheetName val="Maastricht VL Post"/>
      <sheetName val="Roosendaal VL Post"/>
      <sheetName val="Rotterdam VL Post"/>
      <sheetName val="Utrecht Adm Helfrichlaan"/>
      <sheetName val="Utrecht Inktpot"/>
      <sheetName val="Utrecht Tulpenburgh"/>
      <sheetName val="Utrecht NVLU"/>
      <sheetName val="Utrecht VL Post"/>
      <sheetName val="Voorburg VL Post"/>
      <sheetName val="Zwijndrecht Kijfhoek"/>
      <sheetName val="Zwol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 blad"/>
      <sheetName val="Infoblad"/>
      <sheetName val="Prijzenblad"/>
      <sheetName val="Mutatieblad"/>
      <sheetName val="Toelichting calculatiemodel"/>
      <sheetName val="1a-Contractblad jaarprijs"/>
      <sheetName val="1b-Contract per locatie totaal"/>
      <sheetName val="1b1 - Factuurbedragen per maand"/>
      <sheetName val="1c1-Vermin. kst afvalinzameling"/>
      <sheetName val="1c2 - Kosten tijd.sit. afval"/>
      <sheetName val="1c3 - Kosten sit afvalinz nieuw"/>
      <sheetName val="1c4 - Kst afvalzak centr.afval"/>
      <sheetName val="1c-Contractblad TR"/>
      <sheetName val="1d-Contractblad per locatie TR"/>
      <sheetName val="2-Kengetal"/>
      <sheetName val="3a-Ruimtestaat"/>
      <sheetName val="3b-Ruimtestaat TR"/>
      <sheetName val="4-Additioneel "/>
      <sheetName val="5-Premies en opslagen"/>
      <sheetName val="6-Opbouw uurtarieven"/>
      <sheetName val="7- toeslagenmatrix"/>
      <sheetName val="8-Afroepprijs"/>
      <sheetName val="9-Glasbewassing"/>
      <sheetName val="10-Sanitaire voorzieningen"/>
      <sheetName val="10-Sanitaire voorzieningen (2)"/>
      <sheetName val="Overnamekosten Personeel"/>
      <sheetName val="Bla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ngetal"/>
      <sheetName val="Basisgegevens"/>
      <sheetName val="Afroepprijzen"/>
      <sheetName val="GLAS"/>
      <sheetName val="Utrecht Inktpot"/>
      <sheetName val="Utrecht Tulpenburgh"/>
      <sheetName val="Utrecht Adm. Helfrichlaan"/>
      <sheetName val="Sypesteyn"/>
      <sheetName val="Smakkelaarsburght"/>
      <sheetName val="Muta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060F2-10F5-4522-8482-EDA1A6DE6FEE}">
  <dimension ref="A1:AB57"/>
  <sheetViews>
    <sheetView topLeftCell="A11" zoomScale="85" zoomScaleNormal="85" workbookViewId="0">
      <selection activeCell="C9" sqref="C9"/>
    </sheetView>
  </sheetViews>
  <sheetFormatPr defaultColWidth="8.81640625" defaultRowHeight="12.5"/>
  <cols>
    <col min="1" max="1" width="3.1796875" style="12" customWidth="1"/>
    <col min="2" max="2" width="32.81640625" style="12" customWidth="1"/>
    <col min="3" max="3" width="135.81640625" style="12" customWidth="1"/>
    <col min="4" max="4" width="4.453125" style="12" customWidth="1"/>
    <col min="5" max="16384" width="8.81640625" style="12"/>
  </cols>
  <sheetData>
    <row r="1" spans="1:10">
      <c r="A1" s="13"/>
      <c r="B1" s="11"/>
      <c r="C1" s="11"/>
      <c r="D1" s="11"/>
      <c r="E1" s="11"/>
      <c r="F1" s="11"/>
      <c r="G1" s="11"/>
      <c r="H1" s="11"/>
      <c r="I1" s="11"/>
      <c r="J1" s="11"/>
    </row>
    <row r="2" spans="1:10">
      <c r="A2" s="13"/>
      <c r="B2" s="11"/>
      <c r="C2" s="11"/>
      <c r="D2" s="11"/>
      <c r="E2" s="11"/>
      <c r="F2" s="11"/>
      <c r="G2" s="11"/>
      <c r="H2" s="11"/>
      <c r="I2" s="11"/>
      <c r="J2" s="11"/>
    </row>
    <row r="3" spans="1:10">
      <c r="A3" s="13"/>
      <c r="B3" s="11"/>
      <c r="C3" s="11"/>
      <c r="D3" s="11"/>
      <c r="E3" s="11"/>
      <c r="F3" s="11"/>
      <c r="G3" s="11"/>
      <c r="H3" s="11"/>
      <c r="I3" s="11"/>
      <c r="J3" s="11"/>
    </row>
    <row r="4" spans="1:10" ht="14.25" customHeight="1">
      <c r="A4" s="13"/>
      <c r="B4" s="14"/>
      <c r="C4" s="14"/>
      <c r="D4" s="11"/>
      <c r="E4" s="11"/>
      <c r="F4" s="11"/>
      <c r="G4" s="11"/>
      <c r="H4" s="11"/>
      <c r="I4" s="11"/>
      <c r="J4" s="11"/>
    </row>
    <row r="5" spans="1:10" ht="18">
      <c r="B5" s="592" t="s">
        <v>0</v>
      </c>
      <c r="C5" s="593"/>
      <c r="E5" s="11"/>
      <c r="F5" s="11"/>
      <c r="G5" s="11"/>
      <c r="H5" s="11"/>
      <c r="I5" s="11"/>
      <c r="J5" s="11"/>
    </row>
    <row r="6" spans="1:10" ht="13">
      <c r="A6" s="15"/>
      <c r="B6" s="16"/>
      <c r="C6" s="16"/>
      <c r="D6" s="16"/>
      <c r="E6" s="14"/>
      <c r="F6" s="11"/>
      <c r="G6" s="11"/>
      <c r="H6" s="11"/>
      <c r="I6" s="11"/>
      <c r="J6" s="11"/>
    </row>
    <row r="7" spans="1:10" ht="234.75" customHeight="1">
      <c r="A7" s="15"/>
      <c r="B7" s="371" t="s">
        <v>1</v>
      </c>
      <c r="C7" s="372" t="s">
        <v>2</v>
      </c>
      <c r="D7" s="16"/>
      <c r="E7" s="11"/>
      <c r="F7" s="11"/>
      <c r="G7" s="11"/>
      <c r="H7" s="11"/>
      <c r="I7" s="11"/>
      <c r="J7" s="11"/>
    </row>
    <row r="8" spans="1:10" ht="16.5" customHeight="1">
      <c r="A8" s="15"/>
      <c r="B8" s="371" t="s">
        <v>3</v>
      </c>
      <c r="C8" s="373" t="s">
        <v>4</v>
      </c>
      <c r="D8" s="16"/>
      <c r="E8" s="11"/>
      <c r="F8" s="11"/>
      <c r="G8" s="11"/>
      <c r="H8" s="11"/>
      <c r="I8" s="11"/>
      <c r="J8" s="11"/>
    </row>
    <row r="9" spans="1:10" ht="150.75" customHeight="1">
      <c r="A9" s="15"/>
      <c r="B9" s="371" t="s">
        <v>5</v>
      </c>
      <c r="C9" s="374" t="s">
        <v>6</v>
      </c>
      <c r="D9" s="16"/>
      <c r="E9" s="11"/>
      <c r="F9" s="11"/>
      <c r="G9" s="11"/>
      <c r="H9" s="11"/>
      <c r="I9" s="11"/>
      <c r="J9" s="11"/>
    </row>
    <row r="10" spans="1:10" ht="44.25" customHeight="1">
      <c r="A10" s="15"/>
      <c r="B10" s="371" t="s">
        <v>7</v>
      </c>
      <c r="C10" s="374" t="s">
        <v>8</v>
      </c>
      <c r="D10" s="16"/>
      <c r="E10" s="11"/>
      <c r="F10" s="11"/>
      <c r="G10" s="11"/>
      <c r="H10" s="11"/>
      <c r="I10" s="11"/>
      <c r="J10" s="11"/>
    </row>
    <row r="11" spans="1:10" ht="30.65" customHeight="1">
      <c r="A11" s="15"/>
      <c r="B11" s="371" t="s">
        <v>9</v>
      </c>
      <c r="C11" s="374" t="s">
        <v>10</v>
      </c>
      <c r="D11" s="16"/>
      <c r="E11" s="11"/>
      <c r="F11" s="11"/>
      <c r="G11" s="11"/>
      <c r="H11" s="11"/>
      <c r="I11" s="11"/>
      <c r="J11" s="11"/>
    </row>
    <row r="12" spans="1:10" ht="57.65" customHeight="1">
      <c r="A12" s="15"/>
      <c r="B12" s="371" t="s">
        <v>11</v>
      </c>
      <c r="C12" s="374" t="s">
        <v>12</v>
      </c>
      <c r="D12" s="16"/>
      <c r="E12" s="11"/>
      <c r="F12" s="11"/>
      <c r="G12" s="11"/>
      <c r="H12" s="11"/>
      <c r="I12" s="11"/>
      <c r="J12" s="11"/>
    </row>
    <row r="13" spans="1:10" ht="171" customHeight="1">
      <c r="A13" s="15"/>
      <c r="B13" s="373" t="s">
        <v>13</v>
      </c>
      <c r="C13" s="374" t="s">
        <v>14</v>
      </c>
      <c r="D13" s="16"/>
      <c r="E13" s="11"/>
      <c r="F13" s="11"/>
      <c r="G13" s="11"/>
      <c r="H13" s="11"/>
      <c r="I13" s="11"/>
      <c r="J13" s="11"/>
    </row>
    <row r="14" spans="1:10" ht="169" customHeight="1">
      <c r="A14" s="15"/>
      <c r="B14" s="371" t="s">
        <v>15</v>
      </c>
      <c r="C14" s="374" t="s">
        <v>16</v>
      </c>
      <c r="D14" s="16"/>
      <c r="E14" s="11"/>
      <c r="F14" s="11"/>
      <c r="G14" s="11"/>
      <c r="H14" s="11"/>
      <c r="I14" s="11"/>
      <c r="J14" s="11"/>
    </row>
    <row r="15" spans="1:10" ht="71.150000000000006" customHeight="1">
      <c r="A15" s="15"/>
      <c r="B15" s="371" t="s">
        <v>17</v>
      </c>
      <c r="C15" s="374" t="s">
        <v>18</v>
      </c>
      <c r="D15" s="16"/>
      <c r="E15" s="11"/>
      <c r="F15" s="11"/>
      <c r="G15" s="11"/>
      <c r="H15" s="11"/>
      <c r="I15" s="11"/>
      <c r="J15" s="11"/>
    </row>
    <row r="16" spans="1:10" ht="46" customHeight="1">
      <c r="A16" s="15"/>
      <c r="B16" s="371" t="s">
        <v>19</v>
      </c>
      <c r="C16" s="374" t="s">
        <v>20</v>
      </c>
      <c r="D16" s="16"/>
      <c r="E16" s="11"/>
      <c r="F16" s="11"/>
      <c r="G16" s="11"/>
      <c r="H16" s="11"/>
      <c r="I16" s="11"/>
      <c r="J16" s="11"/>
    </row>
    <row r="17" spans="1:28" ht="62.25" customHeight="1">
      <c r="A17" s="15"/>
      <c r="B17" s="371" t="s">
        <v>21</v>
      </c>
      <c r="C17" s="374" t="s">
        <v>22</v>
      </c>
      <c r="D17" s="16"/>
      <c r="E17" s="11"/>
      <c r="F17" s="11"/>
      <c r="G17" s="11"/>
      <c r="H17" s="11"/>
      <c r="I17" s="11"/>
      <c r="J17" s="11"/>
    </row>
    <row r="18" spans="1:28" ht="99.75" customHeight="1">
      <c r="A18" s="15"/>
      <c r="B18" s="371" t="s">
        <v>23</v>
      </c>
      <c r="C18" s="374" t="s">
        <v>24</v>
      </c>
      <c r="D18" s="16"/>
      <c r="E18" s="11"/>
      <c r="F18" s="11"/>
      <c r="G18" s="11"/>
      <c r="H18" s="11"/>
      <c r="I18" s="11"/>
      <c r="J18" s="11"/>
    </row>
    <row r="19" spans="1:28" ht="84" customHeight="1">
      <c r="A19" s="15"/>
      <c r="B19" s="371" t="s">
        <v>25</v>
      </c>
      <c r="C19" s="374" t="s">
        <v>26</v>
      </c>
      <c r="D19" s="16"/>
      <c r="E19" s="11"/>
      <c r="F19" s="11"/>
      <c r="G19" s="11"/>
      <c r="H19" s="11"/>
      <c r="I19" s="11"/>
      <c r="J19" s="11"/>
    </row>
    <row r="20" spans="1:28" ht="62.5">
      <c r="A20" s="15"/>
      <c r="B20" s="371" t="s">
        <v>27</v>
      </c>
      <c r="C20" s="374" t="s">
        <v>28</v>
      </c>
      <c r="D20" s="16"/>
      <c r="E20" s="11"/>
      <c r="F20" s="11"/>
      <c r="G20" s="11"/>
      <c r="H20" s="11"/>
      <c r="I20" s="11"/>
      <c r="J20" s="11"/>
    </row>
    <row r="21" spans="1:28">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row>
    <row r="22" spans="1:28">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row>
    <row r="23" spans="1:28">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row>
    <row r="24" spans="1:28">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row>
    <row r="25" spans="1:28">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row>
    <row r="26" spans="1:28">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row>
    <row r="27" spans="1:28">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row>
    <row r="28" spans="1:28">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row>
    <row r="29" spans="1:28">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row>
    <row r="30" spans="1:28">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row>
    <row r="31" spans="1:28">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row>
    <row r="32" spans="1:28">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row>
    <row r="33" spans="1:28">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row>
    <row r="34" spans="1:28">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row>
    <row r="35" spans="1:28">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row>
    <row r="36" spans="1:28">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row>
    <row r="37" spans="1:28">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row>
    <row r="38" spans="1:28">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row>
    <row r="39" spans="1:28">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row>
    <row r="40" spans="1:28">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row>
    <row r="41" spans="1:28">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row>
    <row r="42" spans="1:28">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row>
    <row r="43" spans="1:28">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row>
    <row r="44" spans="1:28">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row>
    <row r="45" spans="1:28">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row>
    <row r="46" spans="1:28">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row>
    <row r="47" spans="1:28">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row>
    <row r="48" spans="1:28">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row>
    <row r="49" spans="1:28">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row>
    <row r="50" spans="1:28">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row>
    <row r="51" spans="1:28">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row>
    <row r="52" spans="1:28">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row>
    <row r="53" spans="1:28">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row>
    <row r="54" spans="1:28">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row>
    <row r="55" spans="1:28">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row>
    <row r="56" spans="1:28">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row>
    <row r="57" spans="1:28">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row>
  </sheetData>
  <sheetProtection algorithmName="SHA-512" hashValue="3DJSpiS3X1tIubRewnz675ybv7p6llNuGpKZtBv/OaPWhX2nJVJCnOPr6VZmuAYv44trtpJi4b/19PIDKOGqMg==" saltValue="rlxbIu2rrXAsGhvoDKH+yA==" spinCount="100000" sheet="1" objects="1" scenarios="1"/>
  <mergeCells count="1">
    <mergeCell ref="B5:C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64"/>
  <sheetViews>
    <sheetView showGridLines="0" showZeros="0" zoomScale="70" zoomScaleNormal="70" zoomScaleSheetLayoutView="75" zoomScalePageLayoutView="50" workbookViewId="0">
      <pane ySplit="10" topLeftCell="A11" activePane="bottomLeft" state="frozen"/>
      <selection activeCell="G41" sqref="G41"/>
      <selection pane="bottomLeft" activeCell="B8" sqref="B8"/>
    </sheetView>
  </sheetViews>
  <sheetFormatPr defaultColWidth="11.453125" defaultRowHeight="12.5"/>
  <cols>
    <col min="1" max="1" width="40.54296875" style="1" customWidth="1"/>
    <col min="2" max="2" width="20.453125" style="1" customWidth="1"/>
    <col min="3" max="3" width="17.54296875" style="1" customWidth="1"/>
    <col min="4" max="4" width="25.81640625" style="1" customWidth="1"/>
    <col min="5" max="6" width="17.54296875" style="1" customWidth="1"/>
    <col min="7" max="16384" width="11.453125" style="1"/>
  </cols>
  <sheetData>
    <row r="1" spans="1:6">
      <c r="A1" s="250" t="s">
        <v>29</v>
      </c>
      <c r="B1" s="276"/>
      <c r="C1" s="276"/>
      <c r="D1" s="277"/>
    </row>
    <row r="3" spans="1:6" ht="16">
      <c r="A3" s="2" t="str">
        <f>'2-Kosten per locatie'!A3</f>
        <v>Naam opdrachtgever</v>
      </c>
      <c r="B3" s="4" t="str">
        <f>'2-Kosten per locatie'!B3</f>
        <v>ProRail</v>
      </c>
      <c r="C3" s="278"/>
      <c r="D3" s="278"/>
    </row>
    <row r="4" spans="1:6" ht="16">
      <c r="A4" s="2" t="str">
        <f>'2-Kosten per locatie'!A4</f>
        <v>Calculatie onderdeel</v>
      </c>
      <c r="B4" s="4" t="str">
        <f ca="1">MID(CELL("bestandsnaam",$C$9),SEARCH("]",CELL("bestandsnaam",$C$9),1)+1,256)</f>
        <v>9-Afroepprijs</v>
      </c>
      <c r="C4" s="279"/>
      <c r="D4" s="280"/>
    </row>
    <row r="5" spans="1:6" ht="16">
      <c r="A5" s="2" t="str">
        <f>'2-Kosten per locatie'!A5</f>
        <v>Gebouw/plaats</v>
      </c>
      <c r="B5" s="4" t="str">
        <f>'2-Kosten per locatie'!B5</f>
        <v>Divers</v>
      </c>
      <c r="C5" s="279"/>
      <c r="D5" s="280"/>
    </row>
    <row r="6" spans="1:6" ht="16">
      <c r="A6" s="2" t="str">
        <f>'2-Kosten per locatie'!A6</f>
        <v>Referentie nummer</v>
      </c>
      <c r="B6" s="4" t="str">
        <f>'2-Kosten per locatie'!B6</f>
        <v>TN 405633</v>
      </c>
      <c r="C6" s="279"/>
    </row>
    <row r="7" spans="1:6" ht="16">
      <c r="A7" s="2" t="str">
        <f>'2-Kosten per locatie'!A7</f>
        <v>Naam dienstverlener</v>
      </c>
      <c r="B7" s="4">
        <f>'2-Kosten per locatie'!B7</f>
        <v>0</v>
      </c>
      <c r="C7" s="279"/>
    </row>
    <row r="8" spans="1:6" ht="16">
      <c r="A8" s="2" t="str">
        <f>'2-Kosten per locatie'!A8</f>
        <v>Prijspeil</v>
      </c>
      <c r="B8" s="10">
        <f>'2-Kosten per locatie'!B8</f>
        <v>45474</v>
      </c>
      <c r="C8" s="279"/>
      <c r="D8" s="280"/>
    </row>
    <row r="9" spans="1:6" ht="16">
      <c r="A9" s="281"/>
      <c r="B9" s="282"/>
      <c r="C9" s="279"/>
      <c r="D9" s="280"/>
    </row>
    <row r="10" spans="1:6">
      <c r="A10" s="283"/>
      <c r="B10" s="284"/>
      <c r="C10" s="284"/>
      <c r="D10" s="284"/>
    </row>
    <row r="11" spans="1:6" ht="15">
      <c r="A11" s="285" t="s">
        <v>2996</v>
      </c>
      <c r="B11" s="445"/>
      <c r="C11" s="445"/>
      <c r="D11" s="445"/>
      <c r="E11" s="445"/>
      <c r="F11" s="286"/>
    </row>
    <row r="12" spans="1:6">
      <c r="A12" s="287"/>
      <c r="B12" s="288"/>
      <c r="C12" s="288"/>
      <c r="D12" s="276"/>
      <c r="E12" s="634" t="s">
        <v>2997</v>
      </c>
      <c r="F12" s="635"/>
    </row>
    <row r="13" spans="1:6">
      <c r="A13" s="289" t="s">
        <v>2998</v>
      </c>
      <c r="B13" s="290" t="s">
        <v>2999</v>
      </c>
      <c r="C13" s="446"/>
      <c r="D13" s="291"/>
      <c r="E13" s="292" t="s">
        <v>3000</v>
      </c>
      <c r="F13" s="292" t="s">
        <v>3001</v>
      </c>
    </row>
    <row r="14" spans="1:6">
      <c r="A14" s="293" t="s">
        <v>3002</v>
      </c>
      <c r="B14" s="305" t="s">
        <v>3003</v>
      </c>
      <c r="C14" s="306"/>
      <c r="D14" s="306"/>
      <c r="E14" s="307">
        <v>0</v>
      </c>
      <c r="F14" s="307">
        <v>0</v>
      </c>
    </row>
    <row r="15" spans="1:6">
      <c r="A15" s="293" t="s">
        <v>3004</v>
      </c>
      <c r="B15" s="305" t="s">
        <v>3003</v>
      </c>
      <c r="C15" s="447"/>
      <c r="D15" s="447"/>
      <c r="E15" s="307">
        <v>0</v>
      </c>
      <c r="F15" s="307">
        <v>0</v>
      </c>
    </row>
    <row r="16" spans="1:6">
      <c r="A16" s="293" t="s">
        <v>3005</v>
      </c>
      <c r="B16" s="305" t="s">
        <v>3003</v>
      </c>
      <c r="C16" s="447"/>
      <c r="D16" s="447"/>
      <c r="E16" s="307">
        <v>0</v>
      </c>
      <c r="F16" s="307">
        <v>0</v>
      </c>
    </row>
    <row r="17" spans="1:6">
      <c r="A17" s="293" t="s">
        <v>3006</v>
      </c>
      <c r="B17" s="305" t="s">
        <v>3003</v>
      </c>
      <c r="C17" s="308"/>
      <c r="D17" s="447"/>
      <c r="E17" s="307">
        <v>0</v>
      </c>
      <c r="F17" s="307">
        <v>0</v>
      </c>
    </row>
    <row r="18" spans="1:6">
      <c r="A18" s="293" t="s">
        <v>3007</v>
      </c>
      <c r="B18" s="305" t="s">
        <v>3003</v>
      </c>
      <c r="C18" s="308"/>
      <c r="D18" s="447"/>
      <c r="E18" s="307">
        <v>0</v>
      </c>
      <c r="F18" s="307">
        <v>0</v>
      </c>
    </row>
    <row r="19" spans="1:6">
      <c r="A19" s="294"/>
      <c r="B19" s="295"/>
      <c r="C19" s="295"/>
      <c r="D19" s="294"/>
    </row>
    <row r="20" spans="1:6" ht="15">
      <c r="A20" s="285" t="s">
        <v>3008</v>
      </c>
      <c r="B20" s="445"/>
      <c r="C20" s="445"/>
      <c r="D20" s="445"/>
      <c r="E20" s="445"/>
      <c r="F20" s="286"/>
    </row>
    <row r="21" spans="1:6">
      <c r="A21" s="287"/>
      <c r="B21" s="288"/>
      <c r="C21" s="288"/>
      <c r="D21" s="276"/>
      <c r="E21" s="634" t="s">
        <v>2997</v>
      </c>
      <c r="F21" s="635"/>
    </row>
    <row r="22" spans="1:6">
      <c r="A22" s="289" t="s">
        <v>3009</v>
      </c>
      <c r="B22" s="290" t="s">
        <v>2999</v>
      </c>
      <c r="C22" s="446"/>
      <c r="D22" s="291"/>
      <c r="E22" s="292" t="s">
        <v>3000</v>
      </c>
      <c r="F22" s="292" t="s">
        <v>3001</v>
      </c>
    </row>
    <row r="23" spans="1:6">
      <c r="A23" s="293" t="s">
        <v>3010</v>
      </c>
      <c r="B23" s="305" t="s">
        <v>3003</v>
      </c>
      <c r="C23" s="306"/>
      <c r="D23" s="306"/>
      <c r="E23" s="307">
        <v>0</v>
      </c>
      <c r="F23" s="307">
        <v>0</v>
      </c>
    </row>
    <row r="24" spans="1:6">
      <c r="A24" s="293" t="s">
        <v>3011</v>
      </c>
      <c r="B24" s="305" t="s">
        <v>3003</v>
      </c>
      <c r="C24" s="306"/>
      <c r="D24" s="306"/>
      <c r="E24" s="307">
        <v>0</v>
      </c>
      <c r="F24" s="307">
        <v>0</v>
      </c>
    </row>
    <row r="25" spans="1:6">
      <c r="A25" s="293" t="s">
        <v>3012</v>
      </c>
      <c r="B25" s="305" t="s">
        <v>3003</v>
      </c>
      <c r="C25" s="306"/>
      <c r="D25" s="306"/>
      <c r="E25" s="307">
        <v>0</v>
      </c>
      <c r="F25" s="307">
        <v>0</v>
      </c>
    </row>
    <row r="26" spans="1:6">
      <c r="A26" s="294"/>
      <c r="B26" s="295"/>
      <c r="C26" s="295"/>
      <c r="D26" s="294"/>
    </row>
    <row r="27" spans="1:6" ht="15">
      <c r="A27" s="285" t="s">
        <v>3013</v>
      </c>
      <c r="B27" s="445"/>
      <c r="C27" s="445"/>
      <c r="D27" s="445"/>
      <c r="E27" s="445"/>
      <c r="F27" s="286"/>
    </row>
    <row r="28" spans="1:6">
      <c r="A28" s="448"/>
      <c r="B28" s="448"/>
      <c r="C28" s="448"/>
      <c r="D28" s="448"/>
    </row>
    <row r="29" spans="1:6" ht="25">
      <c r="A29" s="296" t="s">
        <v>3014</v>
      </c>
      <c r="B29" s="297" t="s">
        <v>2999</v>
      </c>
      <c r="C29" s="446"/>
      <c r="D29" s="291"/>
      <c r="E29" s="298" t="s">
        <v>3015</v>
      </c>
      <c r="F29" s="299" t="s">
        <v>3016</v>
      </c>
    </row>
    <row r="30" spans="1:6">
      <c r="A30" s="293" t="s">
        <v>3017</v>
      </c>
      <c r="B30" s="642" t="s">
        <v>3003</v>
      </c>
      <c r="C30" s="643"/>
      <c r="D30" s="644"/>
      <c r="E30" s="307">
        <v>0</v>
      </c>
      <c r="F30" s="307">
        <v>0</v>
      </c>
    </row>
    <row r="31" spans="1:6">
      <c r="A31" s="293" t="s">
        <v>3018</v>
      </c>
      <c r="B31" s="642" t="s">
        <v>3003</v>
      </c>
      <c r="C31" s="643"/>
      <c r="D31" s="644"/>
      <c r="E31" s="307">
        <v>0</v>
      </c>
      <c r="F31" s="307">
        <v>0</v>
      </c>
    </row>
    <row r="32" spans="1:6">
      <c r="A32" s="293" t="s">
        <v>3019</v>
      </c>
      <c r="B32" s="642" t="s">
        <v>3003</v>
      </c>
      <c r="C32" s="643"/>
      <c r="D32" s="644"/>
      <c r="E32" s="307">
        <v>0</v>
      </c>
      <c r="F32" s="307">
        <v>0</v>
      </c>
    </row>
    <row r="33" spans="1:6">
      <c r="A33" s="293" t="s">
        <v>3020</v>
      </c>
      <c r="B33" s="642" t="s">
        <v>3003</v>
      </c>
      <c r="C33" s="643"/>
      <c r="D33" s="644"/>
      <c r="E33" s="307">
        <v>0</v>
      </c>
      <c r="F33" s="307">
        <v>0</v>
      </c>
    </row>
    <row r="34" spans="1:6">
      <c r="A34" s="293" t="s">
        <v>3021</v>
      </c>
      <c r="B34" s="642" t="s">
        <v>3003</v>
      </c>
      <c r="C34" s="643"/>
      <c r="D34" s="644"/>
      <c r="E34" s="307">
        <v>0</v>
      </c>
      <c r="F34" s="307">
        <v>0</v>
      </c>
    </row>
    <row r="35" spans="1:6">
      <c r="A35" s="293" t="s">
        <v>3022</v>
      </c>
      <c r="B35" s="642" t="s">
        <v>3003</v>
      </c>
      <c r="C35" s="643"/>
      <c r="D35" s="644"/>
      <c r="E35" s="307">
        <v>0</v>
      </c>
      <c r="F35" s="307">
        <v>0</v>
      </c>
    </row>
    <row r="36" spans="1:6">
      <c r="A36" s="293" t="s">
        <v>3023</v>
      </c>
      <c r="B36" s="642" t="s">
        <v>3003</v>
      </c>
      <c r="C36" s="643"/>
      <c r="D36" s="644"/>
      <c r="E36" s="307">
        <v>0</v>
      </c>
      <c r="F36" s="307">
        <v>0</v>
      </c>
    </row>
    <row r="37" spans="1:6">
      <c r="A37" s="293" t="s">
        <v>3024</v>
      </c>
      <c r="B37" s="642" t="s">
        <v>3003</v>
      </c>
      <c r="C37" s="643"/>
      <c r="D37" s="644"/>
      <c r="E37" s="307">
        <v>0</v>
      </c>
      <c r="F37" s="307">
        <v>0</v>
      </c>
    </row>
    <row r="39" spans="1:6" ht="15">
      <c r="A39" s="285" t="s">
        <v>3025</v>
      </c>
      <c r="B39" s="445"/>
      <c r="C39" s="445"/>
      <c r="D39" s="445"/>
      <c r="E39" s="445"/>
      <c r="F39" s="286"/>
    </row>
    <row r="40" spans="1:6">
      <c r="A40" s="287"/>
      <c r="B40" s="288"/>
      <c r="C40" s="288"/>
      <c r="D40" s="276"/>
      <c r="E40" s="634" t="s">
        <v>3026</v>
      </c>
      <c r="F40" s="635"/>
    </row>
    <row r="41" spans="1:6">
      <c r="A41" s="289" t="s">
        <v>2998</v>
      </c>
      <c r="B41" s="290" t="s">
        <v>2999</v>
      </c>
      <c r="C41" s="446"/>
      <c r="D41" s="291"/>
      <c r="E41" s="292" t="s">
        <v>3000</v>
      </c>
      <c r="F41" s="292" t="s">
        <v>3001</v>
      </c>
    </row>
    <row r="42" spans="1:6">
      <c r="A42" s="293" t="s">
        <v>3027</v>
      </c>
      <c r="B42" s="636" t="s">
        <v>3028</v>
      </c>
      <c r="C42" s="637"/>
      <c r="D42" s="638"/>
      <c r="E42" s="307">
        <v>0</v>
      </c>
      <c r="F42" s="307">
        <v>0</v>
      </c>
    </row>
    <row r="44" spans="1:6" ht="15">
      <c r="A44" s="285" t="s">
        <v>3029</v>
      </c>
      <c r="B44" s="445"/>
      <c r="C44" s="445"/>
      <c r="D44" s="445"/>
      <c r="E44" s="445"/>
      <c r="F44" s="286"/>
    </row>
    <row r="45" spans="1:6">
      <c r="A45" s="287"/>
      <c r="B45" s="288"/>
      <c r="C45" s="288"/>
      <c r="D45" s="276"/>
    </row>
    <row r="46" spans="1:6">
      <c r="A46" s="289" t="s">
        <v>3014</v>
      </c>
      <c r="B46" s="300" t="s">
        <v>2999</v>
      </c>
      <c r="C46" s="448"/>
      <c r="D46" s="448"/>
      <c r="E46" s="448"/>
      <c r="F46" s="301" t="s">
        <v>3030</v>
      </c>
    </row>
    <row r="47" spans="1:6">
      <c r="A47" s="293" t="s">
        <v>3031</v>
      </c>
      <c r="B47" s="302" t="s">
        <v>2972</v>
      </c>
      <c r="C47" s="302"/>
      <c r="D47" s="302"/>
      <c r="E47" s="302"/>
      <c r="F47" s="307">
        <v>0</v>
      </c>
    </row>
    <row r="48" spans="1:6">
      <c r="A48" s="293" t="s">
        <v>3031</v>
      </c>
      <c r="B48" s="302" t="s">
        <v>2973</v>
      </c>
      <c r="C48" s="302"/>
      <c r="D48" s="302"/>
      <c r="E48" s="302"/>
      <c r="F48" s="307">
        <v>0</v>
      </c>
    </row>
    <row r="49" spans="1:6">
      <c r="A49" s="293" t="s">
        <v>3031</v>
      </c>
      <c r="B49" s="302" t="s">
        <v>2974</v>
      </c>
      <c r="C49" s="302"/>
      <c r="D49" s="302"/>
      <c r="E49" s="302"/>
      <c r="F49" s="307">
        <v>0</v>
      </c>
    </row>
    <row r="50" spans="1:6">
      <c r="A50" s="293" t="s">
        <v>3032</v>
      </c>
      <c r="B50" s="302" t="s">
        <v>2972</v>
      </c>
      <c r="C50" s="302"/>
      <c r="D50" s="302"/>
      <c r="E50" s="302"/>
      <c r="F50" s="307">
        <v>0</v>
      </c>
    </row>
    <row r="51" spans="1:6">
      <c r="A51" s="293" t="s">
        <v>3033</v>
      </c>
      <c r="B51" s="636" t="s">
        <v>3034</v>
      </c>
      <c r="C51" s="637"/>
      <c r="D51" s="637"/>
      <c r="E51" s="638"/>
      <c r="F51" s="307">
        <v>0</v>
      </c>
    </row>
    <row r="52" spans="1:6" s="37" customFormat="1">
      <c r="A52" s="293" t="s">
        <v>3033</v>
      </c>
      <c r="B52" s="639" t="s">
        <v>3035</v>
      </c>
      <c r="C52" s="640"/>
      <c r="D52" s="640"/>
      <c r="E52" s="641"/>
      <c r="F52" s="307">
        <v>0</v>
      </c>
    </row>
    <row r="53" spans="1:6" s="37" customFormat="1">
      <c r="A53" s="288"/>
      <c r="B53" s="288"/>
    </row>
    <row r="54" spans="1:6" ht="15">
      <c r="A54" s="303" t="s">
        <v>3036</v>
      </c>
      <c r="B54" s="276"/>
      <c r="C54" s="276"/>
      <c r="D54" s="288"/>
    </row>
    <row r="55" spans="1:6">
      <c r="A55" s="288" t="s">
        <v>3037</v>
      </c>
    </row>
    <row r="56" spans="1:6">
      <c r="A56" s="288" t="s">
        <v>3038</v>
      </c>
      <c r="B56" s="276"/>
      <c r="C56" s="276"/>
      <c r="D56" s="288"/>
    </row>
    <row r="57" spans="1:6" ht="12.75" customHeight="1">
      <c r="A57" s="288"/>
      <c r="B57" s="276"/>
      <c r="C57" s="276"/>
      <c r="D57" s="288"/>
    </row>
    <row r="58" spans="1:6">
      <c r="A58" s="288"/>
      <c r="B58" s="276"/>
      <c r="C58" s="276"/>
      <c r="D58" s="288"/>
    </row>
    <row r="59" spans="1:6">
      <c r="A59" s="288"/>
      <c r="B59" s="276"/>
      <c r="C59" s="276"/>
      <c r="D59" s="288"/>
    </row>
    <row r="61" spans="1:6">
      <c r="A61" s="304"/>
      <c r="B61" s="276"/>
      <c r="C61" s="276"/>
      <c r="D61" s="276"/>
    </row>
    <row r="62" spans="1:6">
      <c r="A62" s="304"/>
    </row>
    <row r="63" spans="1:6">
      <c r="A63" s="304"/>
    </row>
    <row r="64" spans="1:6">
      <c r="A64" s="304"/>
    </row>
  </sheetData>
  <sheetProtection algorithmName="SHA-512" hashValue="d1vOoFLiJtP/6w5LIABr+ksVwg1Q2mT5JBCeQ36dkViPZOf4IDjEMKFDoGcEyyifhIu2FqOjO0wOARP513CHTQ==" saltValue="LGf/+Puj5jxv/WD/PdLx3A==" spinCount="100000" sheet="1" objects="1" scenarios="1"/>
  <mergeCells count="14">
    <mergeCell ref="E12:F12"/>
    <mergeCell ref="B51:E51"/>
    <mergeCell ref="E40:F40"/>
    <mergeCell ref="B42:D42"/>
    <mergeCell ref="B52:E52"/>
    <mergeCell ref="E21:F21"/>
    <mergeCell ref="B35:D35"/>
    <mergeCell ref="B36:D36"/>
    <mergeCell ref="B37:D37"/>
    <mergeCell ref="B34:D34"/>
    <mergeCell ref="B30:D30"/>
    <mergeCell ref="B31:D31"/>
    <mergeCell ref="B32:D32"/>
    <mergeCell ref="B33:D33"/>
  </mergeCells>
  <phoneticPr fontId="13"/>
  <conditionalFormatting sqref="E14:F20 E23:F37">
    <cfRule type="cellIs" dxfId="3" priority="5" stopIfTrue="1" operator="equal">
      <formula>"nvt"</formula>
    </cfRule>
  </conditionalFormatting>
  <conditionalFormatting sqref="E39:F39">
    <cfRule type="cellIs" dxfId="2" priority="2" stopIfTrue="1" operator="equal">
      <formula>"nvt"</formula>
    </cfRule>
  </conditionalFormatting>
  <conditionalFormatting sqref="E42:F42">
    <cfRule type="cellIs" dxfId="1" priority="1" stopIfTrue="1" operator="equal">
      <formula>"nvt"</formula>
    </cfRule>
  </conditionalFormatting>
  <conditionalFormatting sqref="F47:F52">
    <cfRule type="cellIs" dxfId="0" priority="1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150"/>
  <sheetViews>
    <sheetView showGridLines="0" zoomScale="70" zoomScaleNormal="70" zoomScaleSheetLayoutView="50" zoomScalePageLayoutView="50" workbookViewId="0">
      <pane ySplit="12" topLeftCell="A136" activePane="bottomLeft" state="frozen"/>
      <selection activeCell="G41" sqref="G41"/>
      <selection pane="bottomLeft" activeCell="C11" sqref="C11"/>
    </sheetView>
  </sheetViews>
  <sheetFormatPr defaultColWidth="13.54296875" defaultRowHeight="12.5"/>
  <cols>
    <col min="1" max="1" width="46.1796875" style="333" customWidth="1"/>
    <col min="2" max="2" width="29.1796875" style="352" customWidth="1"/>
    <col min="3" max="3" width="68.54296875" style="347" customWidth="1"/>
    <col min="4" max="4" width="12.1796875" style="333" customWidth="1"/>
    <col min="5" max="5" width="24.453125" style="353" customWidth="1"/>
    <col min="6" max="6" width="16.1796875" style="354" customWidth="1"/>
    <col min="7" max="7" width="13.54296875" style="353" customWidth="1"/>
    <col min="8" max="8" width="15.81640625" style="353" customWidth="1"/>
    <col min="9" max="247" width="13.54296875" style="333"/>
    <col min="248" max="248" width="22.1796875" style="333" customWidth="1"/>
    <col min="249" max="255" width="13.54296875" style="333" customWidth="1"/>
    <col min="256" max="256" width="15.81640625" style="333" customWidth="1"/>
    <col min="257" max="257" width="16.54296875" style="333" bestFit="1" customWidth="1"/>
    <col min="258" max="258" width="13.54296875" style="333" customWidth="1"/>
    <col min="259" max="259" width="17.1796875" style="333" bestFit="1" customWidth="1"/>
    <col min="260" max="260" width="4" style="333" customWidth="1"/>
    <col min="261" max="261" width="13.54296875" style="333" customWidth="1"/>
    <col min="262" max="503" width="13.54296875" style="333"/>
    <col min="504" max="504" width="22.1796875" style="333" customWidth="1"/>
    <col min="505" max="511" width="13.54296875" style="333" customWidth="1"/>
    <col min="512" max="512" width="15.81640625" style="333" customWidth="1"/>
    <col min="513" max="513" width="16.54296875" style="333" bestFit="1" customWidth="1"/>
    <col min="514" max="514" width="13.54296875" style="333" customWidth="1"/>
    <col min="515" max="515" width="17.1796875" style="333" bestFit="1" customWidth="1"/>
    <col min="516" max="516" width="4" style="333" customWidth="1"/>
    <col min="517" max="517" width="13.54296875" style="333" customWidth="1"/>
    <col min="518" max="759" width="13.54296875" style="333"/>
    <col min="760" max="760" width="22.1796875" style="333" customWidth="1"/>
    <col min="761" max="767" width="13.54296875" style="333" customWidth="1"/>
    <col min="768" max="768" width="15.81640625" style="333" customWidth="1"/>
    <col min="769" max="769" width="16.54296875" style="333" bestFit="1" customWidth="1"/>
    <col min="770" max="770" width="13.54296875" style="333" customWidth="1"/>
    <col min="771" max="771" width="17.1796875" style="333" bestFit="1" customWidth="1"/>
    <col min="772" max="772" width="4" style="333" customWidth="1"/>
    <col min="773" max="773" width="13.54296875" style="333" customWidth="1"/>
    <col min="774" max="1015" width="13.54296875" style="333"/>
    <col min="1016" max="1016" width="22.1796875" style="333" customWidth="1"/>
    <col min="1017" max="1023" width="13.54296875" style="333" customWidth="1"/>
    <col min="1024" max="1024" width="15.81640625" style="333" customWidth="1"/>
    <col min="1025" max="1025" width="16.54296875" style="333" bestFit="1" customWidth="1"/>
    <col min="1026" max="1026" width="13.54296875" style="333" customWidth="1"/>
    <col min="1027" max="1027" width="17.1796875" style="333" bestFit="1" customWidth="1"/>
    <col min="1028" max="1028" width="4" style="333" customWidth="1"/>
    <col min="1029" max="1029" width="13.54296875" style="333" customWidth="1"/>
    <col min="1030" max="1271" width="13.54296875" style="333"/>
    <col min="1272" max="1272" width="22.1796875" style="333" customWidth="1"/>
    <col min="1273" max="1279" width="13.54296875" style="333" customWidth="1"/>
    <col min="1280" max="1280" width="15.81640625" style="333" customWidth="1"/>
    <col min="1281" max="1281" width="16.54296875" style="333" bestFit="1" customWidth="1"/>
    <col min="1282" max="1282" width="13.54296875" style="333" customWidth="1"/>
    <col min="1283" max="1283" width="17.1796875" style="333" bestFit="1" customWidth="1"/>
    <col min="1284" max="1284" width="4" style="333" customWidth="1"/>
    <col min="1285" max="1285" width="13.54296875" style="333" customWidth="1"/>
    <col min="1286" max="1527" width="13.54296875" style="333"/>
    <col min="1528" max="1528" width="22.1796875" style="333" customWidth="1"/>
    <col min="1529" max="1535" width="13.54296875" style="333" customWidth="1"/>
    <col min="1536" max="1536" width="15.81640625" style="333" customWidth="1"/>
    <col min="1537" max="1537" width="16.54296875" style="333" bestFit="1" customWidth="1"/>
    <col min="1538" max="1538" width="13.54296875" style="333" customWidth="1"/>
    <col min="1539" max="1539" width="17.1796875" style="333" bestFit="1" customWidth="1"/>
    <col min="1540" max="1540" width="4" style="333" customWidth="1"/>
    <col min="1541" max="1541" width="13.54296875" style="333" customWidth="1"/>
    <col min="1542" max="1783" width="13.54296875" style="333"/>
    <col min="1784" max="1784" width="22.1796875" style="333" customWidth="1"/>
    <col min="1785" max="1791" width="13.54296875" style="333" customWidth="1"/>
    <col min="1792" max="1792" width="15.81640625" style="333" customWidth="1"/>
    <col min="1793" max="1793" width="16.54296875" style="333" bestFit="1" customWidth="1"/>
    <col min="1794" max="1794" width="13.54296875" style="333" customWidth="1"/>
    <col min="1795" max="1795" width="17.1796875" style="333" bestFit="1" customWidth="1"/>
    <col min="1796" max="1796" width="4" style="333" customWidth="1"/>
    <col min="1797" max="1797" width="13.54296875" style="333" customWidth="1"/>
    <col min="1798" max="2039" width="13.54296875" style="333"/>
    <col min="2040" max="2040" width="22.1796875" style="333" customWidth="1"/>
    <col min="2041" max="2047" width="13.54296875" style="333" customWidth="1"/>
    <col min="2048" max="2048" width="15.81640625" style="333" customWidth="1"/>
    <col min="2049" max="2049" width="16.54296875" style="333" bestFit="1" customWidth="1"/>
    <col min="2050" max="2050" width="13.54296875" style="333" customWidth="1"/>
    <col min="2051" max="2051" width="17.1796875" style="333" bestFit="1" customWidth="1"/>
    <col min="2052" max="2052" width="4" style="333" customWidth="1"/>
    <col min="2053" max="2053" width="13.54296875" style="333" customWidth="1"/>
    <col min="2054" max="2295" width="13.54296875" style="333"/>
    <col min="2296" max="2296" width="22.1796875" style="333" customWidth="1"/>
    <col min="2297" max="2303" width="13.54296875" style="333" customWidth="1"/>
    <col min="2304" max="2304" width="15.81640625" style="333" customWidth="1"/>
    <col min="2305" max="2305" width="16.54296875" style="333" bestFit="1" customWidth="1"/>
    <col min="2306" max="2306" width="13.54296875" style="333" customWidth="1"/>
    <col min="2307" max="2307" width="17.1796875" style="333" bestFit="1" customWidth="1"/>
    <col min="2308" max="2308" width="4" style="333" customWidth="1"/>
    <col min="2309" max="2309" width="13.54296875" style="333" customWidth="1"/>
    <col min="2310" max="2551" width="13.54296875" style="333"/>
    <col min="2552" max="2552" width="22.1796875" style="333" customWidth="1"/>
    <col min="2553" max="2559" width="13.54296875" style="333" customWidth="1"/>
    <col min="2560" max="2560" width="15.81640625" style="333" customWidth="1"/>
    <col min="2561" max="2561" width="16.54296875" style="333" bestFit="1" customWidth="1"/>
    <col min="2562" max="2562" width="13.54296875" style="333" customWidth="1"/>
    <col min="2563" max="2563" width="17.1796875" style="333" bestFit="1" customWidth="1"/>
    <col min="2564" max="2564" width="4" style="333" customWidth="1"/>
    <col min="2565" max="2565" width="13.54296875" style="333" customWidth="1"/>
    <col min="2566" max="2807" width="13.54296875" style="333"/>
    <col min="2808" max="2808" width="22.1796875" style="333" customWidth="1"/>
    <col min="2809" max="2815" width="13.54296875" style="333" customWidth="1"/>
    <col min="2816" max="2816" width="15.81640625" style="333" customWidth="1"/>
    <col min="2817" max="2817" width="16.54296875" style="333" bestFit="1" customWidth="1"/>
    <col min="2818" max="2818" width="13.54296875" style="333" customWidth="1"/>
    <col min="2819" max="2819" width="17.1796875" style="333" bestFit="1" customWidth="1"/>
    <col min="2820" max="2820" width="4" style="333" customWidth="1"/>
    <col min="2821" max="2821" width="13.54296875" style="333" customWidth="1"/>
    <col min="2822" max="3063" width="13.54296875" style="333"/>
    <col min="3064" max="3064" width="22.1796875" style="333" customWidth="1"/>
    <col min="3065" max="3071" width="13.54296875" style="333" customWidth="1"/>
    <col min="3072" max="3072" width="15.81640625" style="333" customWidth="1"/>
    <col min="3073" max="3073" width="16.54296875" style="333" bestFit="1" customWidth="1"/>
    <col min="3074" max="3074" width="13.54296875" style="333" customWidth="1"/>
    <col min="3075" max="3075" width="17.1796875" style="333" bestFit="1" customWidth="1"/>
    <col min="3076" max="3076" width="4" style="333" customWidth="1"/>
    <col min="3077" max="3077" width="13.54296875" style="333" customWidth="1"/>
    <col min="3078" max="3319" width="13.54296875" style="333"/>
    <col min="3320" max="3320" width="22.1796875" style="333" customWidth="1"/>
    <col min="3321" max="3327" width="13.54296875" style="333" customWidth="1"/>
    <col min="3328" max="3328" width="15.81640625" style="333" customWidth="1"/>
    <col min="3329" max="3329" width="16.54296875" style="333" bestFit="1" customWidth="1"/>
    <col min="3330" max="3330" width="13.54296875" style="333" customWidth="1"/>
    <col min="3331" max="3331" width="17.1796875" style="333" bestFit="1" customWidth="1"/>
    <col min="3332" max="3332" width="4" style="333" customWidth="1"/>
    <col min="3333" max="3333" width="13.54296875" style="333" customWidth="1"/>
    <col min="3334" max="3575" width="13.54296875" style="333"/>
    <col min="3576" max="3576" width="22.1796875" style="333" customWidth="1"/>
    <col min="3577" max="3583" width="13.54296875" style="333" customWidth="1"/>
    <col min="3584" max="3584" width="15.81640625" style="333" customWidth="1"/>
    <col min="3585" max="3585" width="16.54296875" style="333" bestFit="1" customWidth="1"/>
    <col min="3586" max="3586" width="13.54296875" style="333" customWidth="1"/>
    <col min="3587" max="3587" width="17.1796875" style="333" bestFit="1" customWidth="1"/>
    <col min="3588" max="3588" width="4" style="333" customWidth="1"/>
    <col min="3589" max="3589" width="13.54296875" style="333" customWidth="1"/>
    <col min="3590" max="3831" width="13.54296875" style="333"/>
    <col min="3832" max="3832" width="22.1796875" style="333" customWidth="1"/>
    <col min="3833" max="3839" width="13.54296875" style="333" customWidth="1"/>
    <col min="3840" max="3840" width="15.81640625" style="333" customWidth="1"/>
    <col min="3841" max="3841" width="16.54296875" style="333" bestFit="1" customWidth="1"/>
    <col min="3842" max="3842" width="13.54296875" style="333" customWidth="1"/>
    <col min="3843" max="3843" width="17.1796875" style="333" bestFit="1" customWidth="1"/>
    <col min="3844" max="3844" width="4" style="333" customWidth="1"/>
    <col min="3845" max="3845" width="13.54296875" style="333" customWidth="1"/>
    <col min="3846" max="4087" width="13.54296875" style="333"/>
    <col min="4088" max="4088" width="22.1796875" style="333" customWidth="1"/>
    <col min="4089" max="4095" width="13.54296875" style="333" customWidth="1"/>
    <col min="4096" max="4096" width="15.81640625" style="333" customWidth="1"/>
    <col min="4097" max="4097" width="16.54296875" style="333" bestFit="1" customWidth="1"/>
    <col min="4098" max="4098" width="13.54296875" style="333" customWidth="1"/>
    <col min="4099" max="4099" width="17.1796875" style="333" bestFit="1" customWidth="1"/>
    <col min="4100" max="4100" width="4" style="333" customWidth="1"/>
    <col min="4101" max="4101" width="13.54296875" style="333" customWidth="1"/>
    <col min="4102" max="4343" width="13.54296875" style="333"/>
    <col min="4344" max="4344" width="22.1796875" style="333" customWidth="1"/>
    <col min="4345" max="4351" width="13.54296875" style="333" customWidth="1"/>
    <col min="4352" max="4352" width="15.81640625" style="333" customWidth="1"/>
    <col min="4353" max="4353" width="16.54296875" style="333" bestFit="1" customWidth="1"/>
    <col min="4354" max="4354" width="13.54296875" style="333" customWidth="1"/>
    <col min="4355" max="4355" width="17.1796875" style="333" bestFit="1" customWidth="1"/>
    <col min="4356" max="4356" width="4" style="333" customWidth="1"/>
    <col min="4357" max="4357" width="13.54296875" style="333" customWidth="1"/>
    <col min="4358" max="4599" width="13.54296875" style="333"/>
    <col min="4600" max="4600" width="22.1796875" style="333" customWidth="1"/>
    <col min="4601" max="4607" width="13.54296875" style="333" customWidth="1"/>
    <col min="4608" max="4608" width="15.81640625" style="333" customWidth="1"/>
    <col min="4609" max="4609" width="16.54296875" style="333" bestFit="1" customWidth="1"/>
    <col min="4610" max="4610" width="13.54296875" style="333" customWidth="1"/>
    <col min="4611" max="4611" width="17.1796875" style="333" bestFit="1" customWidth="1"/>
    <col min="4612" max="4612" width="4" style="333" customWidth="1"/>
    <col min="4613" max="4613" width="13.54296875" style="333" customWidth="1"/>
    <col min="4614" max="4855" width="13.54296875" style="333"/>
    <col min="4856" max="4856" width="22.1796875" style="333" customWidth="1"/>
    <col min="4857" max="4863" width="13.54296875" style="333" customWidth="1"/>
    <col min="4864" max="4864" width="15.81640625" style="333" customWidth="1"/>
    <col min="4865" max="4865" width="16.54296875" style="333" bestFit="1" customWidth="1"/>
    <col min="4866" max="4866" width="13.54296875" style="333" customWidth="1"/>
    <col min="4867" max="4867" width="17.1796875" style="333" bestFit="1" customWidth="1"/>
    <col min="4868" max="4868" width="4" style="333" customWidth="1"/>
    <col min="4869" max="4869" width="13.54296875" style="333" customWidth="1"/>
    <col min="4870" max="5111" width="13.54296875" style="333"/>
    <col min="5112" max="5112" width="22.1796875" style="333" customWidth="1"/>
    <col min="5113" max="5119" width="13.54296875" style="333" customWidth="1"/>
    <col min="5120" max="5120" width="15.81640625" style="333" customWidth="1"/>
    <col min="5121" max="5121" width="16.54296875" style="333" bestFit="1" customWidth="1"/>
    <col min="5122" max="5122" width="13.54296875" style="333" customWidth="1"/>
    <col min="5123" max="5123" width="17.1796875" style="333" bestFit="1" customWidth="1"/>
    <col min="5124" max="5124" width="4" style="333" customWidth="1"/>
    <col min="5125" max="5125" width="13.54296875" style="333" customWidth="1"/>
    <col min="5126" max="5367" width="13.54296875" style="333"/>
    <col min="5368" max="5368" width="22.1796875" style="333" customWidth="1"/>
    <col min="5369" max="5375" width="13.54296875" style="333" customWidth="1"/>
    <col min="5376" max="5376" width="15.81640625" style="333" customWidth="1"/>
    <col min="5377" max="5377" width="16.54296875" style="333" bestFit="1" customWidth="1"/>
    <col min="5378" max="5378" width="13.54296875" style="333" customWidth="1"/>
    <col min="5379" max="5379" width="17.1796875" style="333" bestFit="1" customWidth="1"/>
    <col min="5380" max="5380" width="4" style="333" customWidth="1"/>
    <col min="5381" max="5381" width="13.54296875" style="333" customWidth="1"/>
    <col min="5382" max="5623" width="13.54296875" style="333"/>
    <col min="5624" max="5624" width="22.1796875" style="333" customWidth="1"/>
    <col min="5625" max="5631" width="13.54296875" style="333" customWidth="1"/>
    <col min="5632" max="5632" width="15.81640625" style="333" customWidth="1"/>
    <col min="5633" max="5633" width="16.54296875" style="333" bestFit="1" customWidth="1"/>
    <col min="5634" max="5634" width="13.54296875" style="333" customWidth="1"/>
    <col min="5635" max="5635" width="17.1796875" style="333" bestFit="1" customWidth="1"/>
    <col min="5636" max="5636" width="4" style="333" customWidth="1"/>
    <col min="5637" max="5637" width="13.54296875" style="333" customWidth="1"/>
    <col min="5638" max="5879" width="13.54296875" style="333"/>
    <col min="5880" max="5880" width="22.1796875" style="333" customWidth="1"/>
    <col min="5881" max="5887" width="13.54296875" style="333" customWidth="1"/>
    <col min="5888" max="5888" width="15.81640625" style="333" customWidth="1"/>
    <col min="5889" max="5889" width="16.54296875" style="333" bestFit="1" customWidth="1"/>
    <col min="5890" max="5890" width="13.54296875" style="333" customWidth="1"/>
    <col min="5891" max="5891" width="17.1796875" style="333" bestFit="1" customWidth="1"/>
    <col min="5892" max="5892" width="4" style="333" customWidth="1"/>
    <col min="5893" max="5893" width="13.54296875" style="333" customWidth="1"/>
    <col min="5894" max="6135" width="13.54296875" style="333"/>
    <col min="6136" max="6136" width="22.1796875" style="333" customWidth="1"/>
    <col min="6137" max="6143" width="13.54296875" style="333" customWidth="1"/>
    <col min="6144" max="6144" width="15.81640625" style="333" customWidth="1"/>
    <col min="6145" max="6145" width="16.54296875" style="333" bestFit="1" customWidth="1"/>
    <col min="6146" max="6146" width="13.54296875" style="333" customWidth="1"/>
    <col min="6147" max="6147" width="17.1796875" style="333" bestFit="1" customWidth="1"/>
    <col min="6148" max="6148" width="4" style="333" customWidth="1"/>
    <col min="6149" max="6149" width="13.54296875" style="333" customWidth="1"/>
    <col min="6150" max="6391" width="13.54296875" style="333"/>
    <col min="6392" max="6392" width="22.1796875" style="333" customWidth="1"/>
    <col min="6393" max="6399" width="13.54296875" style="333" customWidth="1"/>
    <col min="6400" max="6400" width="15.81640625" style="333" customWidth="1"/>
    <col min="6401" max="6401" width="16.54296875" style="333" bestFit="1" customWidth="1"/>
    <col min="6402" max="6402" width="13.54296875" style="333" customWidth="1"/>
    <col min="6403" max="6403" width="17.1796875" style="333" bestFit="1" customWidth="1"/>
    <col min="6404" max="6404" width="4" style="333" customWidth="1"/>
    <col min="6405" max="6405" width="13.54296875" style="333" customWidth="1"/>
    <col min="6406" max="6647" width="13.54296875" style="333"/>
    <col min="6648" max="6648" width="22.1796875" style="333" customWidth="1"/>
    <col min="6649" max="6655" width="13.54296875" style="333" customWidth="1"/>
    <col min="6656" max="6656" width="15.81640625" style="333" customWidth="1"/>
    <col min="6657" max="6657" width="16.54296875" style="333" bestFit="1" customWidth="1"/>
    <col min="6658" max="6658" width="13.54296875" style="333" customWidth="1"/>
    <col min="6659" max="6659" width="17.1796875" style="333" bestFit="1" customWidth="1"/>
    <col min="6660" max="6660" width="4" style="333" customWidth="1"/>
    <col min="6661" max="6661" width="13.54296875" style="333" customWidth="1"/>
    <col min="6662" max="6903" width="13.54296875" style="333"/>
    <col min="6904" max="6904" width="22.1796875" style="333" customWidth="1"/>
    <col min="6905" max="6911" width="13.54296875" style="333" customWidth="1"/>
    <col min="6912" max="6912" width="15.81640625" style="333" customWidth="1"/>
    <col min="6913" max="6913" width="16.54296875" style="333" bestFit="1" customWidth="1"/>
    <col min="6914" max="6914" width="13.54296875" style="333" customWidth="1"/>
    <col min="6915" max="6915" width="17.1796875" style="333" bestFit="1" customWidth="1"/>
    <col min="6916" max="6916" width="4" style="333" customWidth="1"/>
    <col min="6917" max="6917" width="13.54296875" style="333" customWidth="1"/>
    <col min="6918" max="7159" width="13.54296875" style="333"/>
    <col min="7160" max="7160" width="22.1796875" style="333" customWidth="1"/>
    <col min="7161" max="7167" width="13.54296875" style="333" customWidth="1"/>
    <col min="7168" max="7168" width="15.81640625" style="333" customWidth="1"/>
    <col min="7169" max="7169" width="16.54296875" style="333" bestFit="1" customWidth="1"/>
    <col min="7170" max="7170" width="13.54296875" style="333" customWidth="1"/>
    <col min="7171" max="7171" width="17.1796875" style="333" bestFit="1" customWidth="1"/>
    <col min="7172" max="7172" width="4" style="333" customWidth="1"/>
    <col min="7173" max="7173" width="13.54296875" style="333" customWidth="1"/>
    <col min="7174" max="7415" width="13.54296875" style="333"/>
    <col min="7416" max="7416" width="22.1796875" style="333" customWidth="1"/>
    <col min="7417" max="7423" width="13.54296875" style="333" customWidth="1"/>
    <col min="7424" max="7424" width="15.81640625" style="333" customWidth="1"/>
    <col min="7425" max="7425" width="16.54296875" style="333" bestFit="1" customWidth="1"/>
    <col min="7426" max="7426" width="13.54296875" style="333" customWidth="1"/>
    <col min="7427" max="7427" width="17.1796875" style="333" bestFit="1" customWidth="1"/>
    <col min="7428" max="7428" width="4" style="333" customWidth="1"/>
    <col min="7429" max="7429" width="13.54296875" style="333" customWidth="1"/>
    <col min="7430" max="7671" width="13.54296875" style="333"/>
    <col min="7672" max="7672" width="22.1796875" style="333" customWidth="1"/>
    <col min="7673" max="7679" width="13.54296875" style="333" customWidth="1"/>
    <col min="7680" max="7680" width="15.81640625" style="333" customWidth="1"/>
    <col min="7681" max="7681" width="16.54296875" style="333" bestFit="1" customWidth="1"/>
    <col min="7682" max="7682" width="13.54296875" style="333" customWidth="1"/>
    <col min="7683" max="7683" width="17.1796875" style="333" bestFit="1" customWidth="1"/>
    <col min="7684" max="7684" width="4" style="333" customWidth="1"/>
    <col min="7685" max="7685" width="13.54296875" style="333" customWidth="1"/>
    <col min="7686" max="7927" width="13.54296875" style="333"/>
    <col min="7928" max="7928" width="22.1796875" style="333" customWidth="1"/>
    <col min="7929" max="7935" width="13.54296875" style="333" customWidth="1"/>
    <col min="7936" max="7936" width="15.81640625" style="333" customWidth="1"/>
    <col min="7937" max="7937" width="16.54296875" style="333" bestFit="1" customWidth="1"/>
    <col min="7938" max="7938" width="13.54296875" style="333" customWidth="1"/>
    <col min="7939" max="7939" width="17.1796875" style="333" bestFit="1" customWidth="1"/>
    <col min="7940" max="7940" width="4" style="333" customWidth="1"/>
    <col min="7941" max="7941" width="13.54296875" style="333" customWidth="1"/>
    <col min="7942" max="8183" width="13.54296875" style="333"/>
    <col min="8184" max="8184" width="22.1796875" style="333" customWidth="1"/>
    <col min="8185" max="8191" width="13.54296875" style="333" customWidth="1"/>
    <col min="8192" max="8192" width="15.81640625" style="333" customWidth="1"/>
    <col min="8193" max="8193" width="16.54296875" style="333" bestFit="1" customWidth="1"/>
    <col min="8194" max="8194" width="13.54296875" style="333" customWidth="1"/>
    <col min="8195" max="8195" width="17.1796875" style="333" bestFit="1" customWidth="1"/>
    <col min="8196" max="8196" width="4" style="333" customWidth="1"/>
    <col min="8197" max="8197" width="13.54296875" style="333" customWidth="1"/>
    <col min="8198" max="8439" width="13.54296875" style="333"/>
    <col min="8440" max="8440" width="22.1796875" style="333" customWidth="1"/>
    <col min="8441" max="8447" width="13.54296875" style="333" customWidth="1"/>
    <col min="8448" max="8448" width="15.81640625" style="333" customWidth="1"/>
    <col min="8449" max="8449" width="16.54296875" style="333" bestFit="1" customWidth="1"/>
    <col min="8450" max="8450" width="13.54296875" style="333" customWidth="1"/>
    <col min="8451" max="8451" width="17.1796875" style="333" bestFit="1" customWidth="1"/>
    <col min="8452" max="8452" width="4" style="333" customWidth="1"/>
    <col min="8453" max="8453" width="13.54296875" style="333" customWidth="1"/>
    <col min="8454" max="8695" width="13.54296875" style="333"/>
    <col min="8696" max="8696" width="22.1796875" style="333" customWidth="1"/>
    <col min="8697" max="8703" width="13.54296875" style="333" customWidth="1"/>
    <col min="8704" max="8704" width="15.81640625" style="333" customWidth="1"/>
    <col min="8705" max="8705" width="16.54296875" style="333" bestFit="1" customWidth="1"/>
    <col min="8706" max="8706" width="13.54296875" style="333" customWidth="1"/>
    <col min="8707" max="8707" width="17.1796875" style="333" bestFit="1" customWidth="1"/>
    <col min="8708" max="8708" width="4" style="333" customWidth="1"/>
    <col min="8709" max="8709" width="13.54296875" style="333" customWidth="1"/>
    <col min="8710" max="8951" width="13.54296875" style="333"/>
    <col min="8952" max="8952" width="22.1796875" style="333" customWidth="1"/>
    <col min="8953" max="8959" width="13.54296875" style="333" customWidth="1"/>
    <col min="8960" max="8960" width="15.81640625" style="333" customWidth="1"/>
    <col min="8961" max="8961" width="16.54296875" style="333" bestFit="1" customWidth="1"/>
    <col min="8962" max="8962" width="13.54296875" style="333" customWidth="1"/>
    <col min="8963" max="8963" width="17.1796875" style="333" bestFit="1" customWidth="1"/>
    <col min="8964" max="8964" width="4" style="333" customWidth="1"/>
    <col min="8965" max="8965" width="13.54296875" style="333" customWidth="1"/>
    <col min="8966" max="9207" width="13.54296875" style="333"/>
    <col min="9208" max="9208" width="22.1796875" style="333" customWidth="1"/>
    <col min="9209" max="9215" width="13.54296875" style="333" customWidth="1"/>
    <col min="9216" max="9216" width="15.81640625" style="333" customWidth="1"/>
    <col min="9217" max="9217" width="16.54296875" style="333" bestFit="1" customWidth="1"/>
    <col min="9218" max="9218" width="13.54296875" style="333" customWidth="1"/>
    <col min="9219" max="9219" width="17.1796875" style="333" bestFit="1" customWidth="1"/>
    <col min="9220" max="9220" width="4" style="333" customWidth="1"/>
    <col min="9221" max="9221" width="13.54296875" style="333" customWidth="1"/>
    <col min="9222" max="9463" width="13.54296875" style="333"/>
    <col min="9464" max="9464" width="22.1796875" style="333" customWidth="1"/>
    <col min="9465" max="9471" width="13.54296875" style="333" customWidth="1"/>
    <col min="9472" max="9472" width="15.81640625" style="333" customWidth="1"/>
    <col min="9473" max="9473" width="16.54296875" style="333" bestFit="1" customWidth="1"/>
    <col min="9474" max="9474" width="13.54296875" style="333" customWidth="1"/>
    <col min="9475" max="9475" width="17.1796875" style="333" bestFit="1" customWidth="1"/>
    <col min="9476" max="9476" width="4" style="333" customWidth="1"/>
    <col min="9477" max="9477" width="13.54296875" style="333" customWidth="1"/>
    <col min="9478" max="9719" width="13.54296875" style="333"/>
    <col min="9720" max="9720" width="22.1796875" style="333" customWidth="1"/>
    <col min="9721" max="9727" width="13.54296875" style="333" customWidth="1"/>
    <col min="9728" max="9728" width="15.81640625" style="333" customWidth="1"/>
    <col min="9729" max="9729" width="16.54296875" style="333" bestFit="1" customWidth="1"/>
    <col min="9730" max="9730" width="13.54296875" style="333" customWidth="1"/>
    <col min="9731" max="9731" width="17.1796875" style="333" bestFit="1" customWidth="1"/>
    <col min="9732" max="9732" width="4" style="333" customWidth="1"/>
    <col min="9733" max="9733" width="13.54296875" style="333" customWidth="1"/>
    <col min="9734" max="9975" width="13.54296875" style="333"/>
    <col min="9976" max="9976" width="22.1796875" style="333" customWidth="1"/>
    <col min="9977" max="9983" width="13.54296875" style="333" customWidth="1"/>
    <col min="9984" max="9984" width="15.81640625" style="333" customWidth="1"/>
    <col min="9985" max="9985" width="16.54296875" style="333" bestFit="1" customWidth="1"/>
    <col min="9986" max="9986" width="13.54296875" style="333" customWidth="1"/>
    <col min="9987" max="9987" width="17.1796875" style="333" bestFit="1" customWidth="1"/>
    <col min="9988" max="9988" width="4" style="333" customWidth="1"/>
    <col min="9989" max="9989" width="13.54296875" style="333" customWidth="1"/>
    <col min="9990" max="10231" width="13.54296875" style="333"/>
    <col min="10232" max="10232" width="22.1796875" style="333" customWidth="1"/>
    <col min="10233" max="10239" width="13.54296875" style="333" customWidth="1"/>
    <col min="10240" max="10240" width="15.81640625" style="333" customWidth="1"/>
    <col min="10241" max="10241" width="16.54296875" style="333" bestFit="1" customWidth="1"/>
    <col min="10242" max="10242" width="13.54296875" style="333" customWidth="1"/>
    <col min="10243" max="10243" width="17.1796875" style="333" bestFit="1" customWidth="1"/>
    <col min="10244" max="10244" width="4" style="333" customWidth="1"/>
    <col min="10245" max="10245" width="13.54296875" style="333" customWidth="1"/>
    <col min="10246" max="10487" width="13.54296875" style="333"/>
    <col min="10488" max="10488" width="22.1796875" style="333" customWidth="1"/>
    <col min="10489" max="10495" width="13.54296875" style="333" customWidth="1"/>
    <col min="10496" max="10496" width="15.81640625" style="333" customWidth="1"/>
    <col min="10497" max="10497" width="16.54296875" style="333" bestFit="1" customWidth="1"/>
    <col min="10498" max="10498" width="13.54296875" style="333" customWidth="1"/>
    <col min="10499" max="10499" width="17.1796875" style="333" bestFit="1" customWidth="1"/>
    <col min="10500" max="10500" width="4" style="333" customWidth="1"/>
    <col min="10501" max="10501" width="13.54296875" style="333" customWidth="1"/>
    <col min="10502" max="10743" width="13.54296875" style="333"/>
    <col min="10744" max="10744" width="22.1796875" style="333" customWidth="1"/>
    <col min="10745" max="10751" width="13.54296875" style="333" customWidth="1"/>
    <col min="10752" max="10752" width="15.81640625" style="333" customWidth="1"/>
    <col min="10753" max="10753" width="16.54296875" style="333" bestFit="1" customWidth="1"/>
    <col min="10754" max="10754" width="13.54296875" style="333" customWidth="1"/>
    <col min="10755" max="10755" width="17.1796875" style="333" bestFit="1" customWidth="1"/>
    <col min="10756" max="10756" width="4" style="333" customWidth="1"/>
    <col min="10757" max="10757" width="13.54296875" style="333" customWidth="1"/>
    <col min="10758" max="10999" width="13.54296875" style="333"/>
    <col min="11000" max="11000" width="22.1796875" style="333" customWidth="1"/>
    <col min="11001" max="11007" width="13.54296875" style="333" customWidth="1"/>
    <col min="11008" max="11008" width="15.81640625" style="333" customWidth="1"/>
    <col min="11009" max="11009" width="16.54296875" style="333" bestFit="1" customWidth="1"/>
    <col min="11010" max="11010" width="13.54296875" style="333" customWidth="1"/>
    <col min="11011" max="11011" width="17.1796875" style="333" bestFit="1" customWidth="1"/>
    <col min="11012" max="11012" width="4" style="333" customWidth="1"/>
    <col min="11013" max="11013" width="13.54296875" style="333" customWidth="1"/>
    <col min="11014" max="11255" width="13.54296875" style="333"/>
    <col min="11256" max="11256" width="22.1796875" style="333" customWidth="1"/>
    <col min="11257" max="11263" width="13.54296875" style="333" customWidth="1"/>
    <col min="11264" max="11264" width="15.81640625" style="333" customWidth="1"/>
    <col min="11265" max="11265" width="16.54296875" style="333" bestFit="1" customWidth="1"/>
    <col min="11266" max="11266" width="13.54296875" style="333" customWidth="1"/>
    <col min="11267" max="11267" width="17.1796875" style="333" bestFit="1" customWidth="1"/>
    <col min="11268" max="11268" width="4" style="333" customWidth="1"/>
    <col min="11269" max="11269" width="13.54296875" style="333" customWidth="1"/>
    <col min="11270" max="11511" width="13.54296875" style="333"/>
    <col min="11512" max="11512" width="22.1796875" style="333" customWidth="1"/>
    <col min="11513" max="11519" width="13.54296875" style="333" customWidth="1"/>
    <col min="11520" max="11520" width="15.81640625" style="333" customWidth="1"/>
    <col min="11521" max="11521" width="16.54296875" style="333" bestFit="1" customWidth="1"/>
    <col min="11522" max="11522" width="13.54296875" style="333" customWidth="1"/>
    <col min="11523" max="11523" width="17.1796875" style="333" bestFit="1" customWidth="1"/>
    <col min="11524" max="11524" width="4" style="333" customWidth="1"/>
    <col min="11525" max="11525" width="13.54296875" style="333" customWidth="1"/>
    <col min="11526" max="11767" width="13.54296875" style="333"/>
    <col min="11768" max="11768" width="22.1796875" style="333" customWidth="1"/>
    <col min="11769" max="11775" width="13.54296875" style="333" customWidth="1"/>
    <col min="11776" max="11776" width="15.81640625" style="333" customWidth="1"/>
    <col min="11777" max="11777" width="16.54296875" style="333" bestFit="1" customWidth="1"/>
    <col min="11778" max="11778" width="13.54296875" style="333" customWidth="1"/>
    <col min="11779" max="11779" width="17.1796875" style="333" bestFit="1" customWidth="1"/>
    <col min="11780" max="11780" width="4" style="333" customWidth="1"/>
    <col min="11781" max="11781" width="13.54296875" style="333" customWidth="1"/>
    <col min="11782" max="12023" width="13.54296875" style="333"/>
    <col min="12024" max="12024" width="22.1796875" style="333" customWidth="1"/>
    <col min="12025" max="12031" width="13.54296875" style="333" customWidth="1"/>
    <col min="12032" max="12032" width="15.81640625" style="333" customWidth="1"/>
    <col min="12033" max="12033" width="16.54296875" style="333" bestFit="1" customWidth="1"/>
    <col min="12034" max="12034" width="13.54296875" style="333" customWidth="1"/>
    <col min="12035" max="12035" width="17.1796875" style="333" bestFit="1" customWidth="1"/>
    <col min="12036" max="12036" width="4" style="333" customWidth="1"/>
    <col min="12037" max="12037" width="13.54296875" style="333" customWidth="1"/>
    <col min="12038" max="12279" width="13.54296875" style="333"/>
    <col min="12280" max="12280" width="22.1796875" style="333" customWidth="1"/>
    <col min="12281" max="12287" width="13.54296875" style="333" customWidth="1"/>
    <col min="12288" max="12288" width="15.81640625" style="333" customWidth="1"/>
    <col min="12289" max="12289" width="16.54296875" style="333" bestFit="1" customWidth="1"/>
    <col min="12290" max="12290" width="13.54296875" style="333" customWidth="1"/>
    <col min="12291" max="12291" width="17.1796875" style="333" bestFit="1" customWidth="1"/>
    <col min="12292" max="12292" width="4" style="333" customWidth="1"/>
    <col min="12293" max="12293" width="13.54296875" style="333" customWidth="1"/>
    <col min="12294" max="12535" width="13.54296875" style="333"/>
    <col min="12536" max="12536" width="22.1796875" style="333" customWidth="1"/>
    <col min="12537" max="12543" width="13.54296875" style="333" customWidth="1"/>
    <col min="12544" max="12544" width="15.81640625" style="333" customWidth="1"/>
    <col min="12545" max="12545" width="16.54296875" style="333" bestFit="1" customWidth="1"/>
    <col min="12546" max="12546" width="13.54296875" style="333" customWidth="1"/>
    <col min="12547" max="12547" width="17.1796875" style="333" bestFit="1" customWidth="1"/>
    <col min="12548" max="12548" width="4" style="333" customWidth="1"/>
    <col min="12549" max="12549" width="13.54296875" style="333" customWidth="1"/>
    <col min="12550" max="12791" width="13.54296875" style="333"/>
    <col min="12792" max="12792" width="22.1796875" style="333" customWidth="1"/>
    <col min="12793" max="12799" width="13.54296875" style="333" customWidth="1"/>
    <col min="12800" max="12800" width="15.81640625" style="333" customWidth="1"/>
    <col min="12801" max="12801" width="16.54296875" style="333" bestFit="1" customWidth="1"/>
    <col min="12802" max="12802" width="13.54296875" style="333" customWidth="1"/>
    <col min="12803" max="12803" width="17.1796875" style="333" bestFit="1" customWidth="1"/>
    <col min="12804" max="12804" width="4" style="333" customWidth="1"/>
    <col min="12805" max="12805" width="13.54296875" style="333" customWidth="1"/>
    <col min="12806" max="13047" width="13.54296875" style="333"/>
    <col min="13048" max="13048" width="22.1796875" style="333" customWidth="1"/>
    <col min="13049" max="13055" width="13.54296875" style="333" customWidth="1"/>
    <col min="13056" max="13056" width="15.81640625" style="333" customWidth="1"/>
    <col min="13057" max="13057" width="16.54296875" style="333" bestFit="1" customWidth="1"/>
    <col min="13058" max="13058" width="13.54296875" style="333" customWidth="1"/>
    <col min="13059" max="13059" width="17.1796875" style="333" bestFit="1" customWidth="1"/>
    <col min="13060" max="13060" width="4" style="333" customWidth="1"/>
    <col min="13061" max="13061" width="13.54296875" style="333" customWidth="1"/>
    <col min="13062" max="13303" width="13.54296875" style="333"/>
    <col min="13304" max="13304" width="22.1796875" style="333" customWidth="1"/>
    <col min="13305" max="13311" width="13.54296875" style="333" customWidth="1"/>
    <col min="13312" max="13312" width="15.81640625" style="333" customWidth="1"/>
    <col min="13313" max="13313" width="16.54296875" style="333" bestFit="1" customWidth="1"/>
    <col min="13314" max="13314" width="13.54296875" style="333" customWidth="1"/>
    <col min="13315" max="13315" width="17.1796875" style="333" bestFit="1" customWidth="1"/>
    <col min="13316" max="13316" width="4" style="333" customWidth="1"/>
    <col min="13317" max="13317" width="13.54296875" style="333" customWidth="1"/>
    <col min="13318" max="13559" width="13.54296875" style="333"/>
    <col min="13560" max="13560" width="22.1796875" style="333" customWidth="1"/>
    <col min="13561" max="13567" width="13.54296875" style="333" customWidth="1"/>
    <col min="13568" max="13568" width="15.81640625" style="333" customWidth="1"/>
    <col min="13569" max="13569" width="16.54296875" style="333" bestFit="1" customWidth="1"/>
    <col min="13570" max="13570" width="13.54296875" style="333" customWidth="1"/>
    <col min="13571" max="13571" width="17.1796875" style="333" bestFit="1" customWidth="1"/>
    <col min="13572" max="13572" width="4" style="333" customWidth="1"/>
    <col min="13573" max="13573" width="13.54296875" style="333" customWidth="1"/>
    <col min="13574" max="13815" width="13.54296875" style="333"/>
    <col min="13816" max="13816" width="22.1796875" style="333" customWidth="1"/>
    <col min="13817" max="13823" width="13.54296875" style="333" customWidth="1"/>
    <col min="13824" max="13824" width="15.81640625" style="333" customWidth="1"/>
    <col min="13825" max="13825" width="16.54296875" style="333" bestFit="1" customWidth="1"/>
    <col min="13826" max="13826" width="13.54296875" style="333" customWidth="1"/>
    <col min="13827" max="13827" width="17.1796875" style="333" bestFit="1" customWidth="1"/>
    <col min="13828" max="13828" width="4" style="333" customWidth="1"/>
    <col min="13829" max="13829" width="13.54296875" style="333" customWidth="1"/>
    <col min="13830" max="14071" width="13.54296875" style="333"/>
    <col min="14072" max="14072" width="22.1796875" style="333" customWidth="1"/>
    <col min="14073" max="14079" width="13.54296875" style="333" customWidth="1"/>
    <col min="14080" max="14080" width="15.81640625" style="333" customWidth="1"/>
    <col min="14081" max="14081" width="16.54296875" style="333" bestFit="1" customWidth="1"/>
    <col min="14082" max="14082" width="13.54296875" style="333" customWidth="1"/>
    <col min="14083" max="14083" width="17.1796875" style="333" bestFit="1" customWidth="1"/>
    <col min="14084" max="14084" width="4" style="333" customWidth="1"/>
    <col min="14085" max="14085" width="13.54296875" style="333" customWidth="1"/>
    <col min="14086" max="14327" width="13.54296875" style="333"/>
    <col min="14328" max="14328" width="22.1796875" style="333" customWidth="1"/>
    <col min="14329" max="14335" width="13.54296875" style="333" customWidth="1"/>
    <col min="14336" max="14336" width="15.81640625" style="333" customWidth="1"/>
    <col min="14337" max="14337" width="16.54296875" style="333" bestFit="1" customWidth="1"/>
    <col min="14338" max="14338" width="13.54296875" style="333" customWidth="1"/>
    <col min="14339" max="14339" width="17.1796875" style="333" bestFit="1" customWidth="1"/>
    <col min="14340" max="14340" width="4" style="333" customWidth="1"/>
    <col min="14341" max="14341" width="13.54296875" style="333" customWidth="1"/>
    <col min="14342" max="14583" width="13.54296875" style="333"/>
    <col min="14584" max="14584" width="22.1796875" style="333" customWidth="1"/>
    <col min="14585" max="14591" width="13.54296875" style="333" customWidth="1"/>
    <col min="14592" max="14592" width="15.81640625" style="333" customWidth="1"/>
    <col min="14593" max="14593" width="16.54296875" style="333" bestFit="1" customWidth="1"/>
    <col min="14594" max="14594" width="13.54296875" style="333" customWidth="1"/>
    <col min="14595" max="14595" width="17.1796875" style="333" bestFit="1" customWidth="1"/>
    <col min="14596" max="14596" width="4" style="333" customWidth="1"/>
    <col min="14597" max="14597" width="13.54296875" style="333" customWidth="1"/>
    <col min="14598" max="14839" width="13.54296875" style="333"/>
    <col min="14840" max="14840" width="22.1796875" style="333" customWidth="1"/>
    <col min="14841" max="14847" width="13.54296875" style="333" customWidth="1"/>
    <col min="14848" max="14848" width="15.81640625" style="333" customWidth="1"/>
    <col min="14849" max="14849" width="16.54296875" style="333" bestFit="1" customWidth="1"/>
    <col min="14850" max="14850" width="13.54296875" style="333" customWidth="1"/>
    <col min="14851" max="14851" width="17.1796875" style="333" bestFit="1" customWidth="1"/>
    <col min="14852" max="14852" width="4" style="333" customWidth="1"/>
    <col min="14853" max="14853" width="13.54296875" style="333" customWidth="1"/>
    <col min="14854" max="15095" width="13.54296875" style="333"/>
    <col min="15096" max="15096" width="22.1796875" style="333" customWidth="1"/>
    <col min="15097" max="15103" width="13.54296875" style="333" customWidth="1"/>
    <col min="15104" max="15104" width="15.81640625" style="333" customWidth="1"/>
    <col min="15105" max="15105" width="16.54296875" style="333" bestFit="1" customWidth="1"/>
    <col min="15106" max="15106" width="13.54296875" style="333" customWidth="1"/>
    <col min="15107" max="15107" width="17.1796875" style="333" bestFit="1" customWidth="1"/>
    <col min="15108" max="15108" width="4" style="333" customWidth="1"/>
    <col min="15109" max="15109" width="13.54296875" style="333" customWidth="1"/>
    <col min="15110" max="15351" width="13.54296875" style="333"/>
    <col min="15352" max="15352" width="22.1796875" style="333" customWidth="1"/>
    <col min="15353" max="15359" width="13.54296875" style="333" customWidth="1"/>
    <col min="15360" max="15360" width="15.81640625" style="333" customWidth="1"/>
    <col min="15361" max="15361" width="16.54296875" style="333" bestFit="1" customWidth="1"/>
    <col min="15362" max="15362" width="13.54296875" style="333" customWidth="1"/>
    <col min="15363" max="15363" width="17.1796875" style="333" bestFit="1" customWidth="1"/>
    <col min="15364" max="15364" width="4" style="333" customWidth="1"/>
    <col min="15365" max="15365" width="13.54296875" style="333" customWidth="1"/>
    <col min="15366" max="15607" width="13.54296875" style="333"/>
    <col min="15608" max="15608" width="22.1796875" style="333" customWidth="1"/>
    <col min="15609" max="15615" width="13.54296875" style="333" customWidth="1"/>
    <col min="15616" max="15616" width="15.81640625" style="333" customWidth="1"/>
    <col min="15617" max="15617" width="16.54296875" style="333" bestFit="1" customWidth="1"/>
    <col min="15618" max="15618" width="13.54296875" style="333" customWidth="1"/>
    <col min="15619" max="15619" width="17.1796875" style="333" bestFit="1" customWidth="1"/>
    <col min="15620" max="15620" width="4" style="333" customWidth="1"/>
    <col min="15621" max="15621" width="13.54296875" style="333" customWidth="1"/>
    <col min="15622" max="15863" width="13.54296875" style="333"/>
    <col min="15864" max="15864" width="22.1796875" style="333" customWidth="1"/>
    <col min="15865" max="15871" width="13.54296875" style="333" customWidth="1"/>
    <col min="15872" max="15872" width="15.81640625" style="333" customWidth="1"/>
    <col min="15873" max="15873" width="16.54296875" style="333" bestFit="1" customWidth="1"/>
    <col min="15874" max="15874" width="13.54296875" style="333" customWidth="1"/>
    <col min="15875" max="15875" width="17.1796875" style="333" bestFit="1" customWidth="1"/>
    <col min="15876" max="15876" width="4" style="333" customWidth="1"/>
    <col min="15877" max="15877" width="13.54296875" style="333" customWidth="1"/>
    <col min="15878" max="16119" width="13.54296875" style="333"/>
    <col min="16120" max="16120" width="22.1796875" style="333" customWidth="1"/>
    <col min="16121" max="16127" width="13.54296875" style="333" customWidth="1"/>
    <col min="16128" max="16128" width="15.81640625" style="333" customWidth="1"/>
    <col min="16129" max="16129" width="16.54296875" style="333" bestFit="1" customWidth="1"/>
    <col min="16130" max="16130" width="13.54296875" style="333" customWidth="1"/>
    <col min="16131" max="16131" width="17.1796875" style="333" bestFit="1" customWidth="1"/>
    <col min="16132" max="16132" width="4" style="333" customWidth="1"/>
    <col min="16133" max="16133" width="13.54296875" style="333" customWidth="1"/>
    <col min="16134" max="16384" width="13.54296875" style="333"/>
  </cols>
  <sheetData>
    <row r="1" spans="1:26" s="312" customFormat="1">
      <c r="A1" s="169" t="s">
        <v>29</v>
      </c>
      <c r="B1" s="309"/>
      <c r="C1" s="310"/>
      <c r="D1" s="171"/>
      <c r="E1" s="171"/>
      <c r="F1" s="311"/>
      <c r="G1" s="171"/>
      <c r="H1" s="171"/>
    </row>
    <row r="2" spans="1:26" s="312" customFormat="1">
      <c r="A2" s="313"/>
      <c r="B2" s="309"/>
      <c r="C2" s="310"/>
      <c r="E2" s="449" t="s">
        <v>3039</v>
      </c>
      <c r="F2" s="449" t="s">
        <v>3040</v>
      </c>
      <c r="H2" s="171"/>
    </row>
    <row r="3" spans="1:26" s="312" customFormat="1" ht="16">
      <c r="A3" s="253" t="str">
        <f>'2-Kosten per locatie'!A3</f>
        <v>Naam opdrachtgever</v>
      </c>
      <c r="B3" s="254" t="str">
        <f>'2-Kosten per locatie'!B3</f>
        <v>ProRail</v>
      </c>
      <c r="C3" s="314"/>
      <c r="E3" s="315" t="s">
        <v>3041</v>
      </c>
      <c r="F3" s="17"/>
      <c r="H3" s="171"/>
    </row>
    <row r="4" spans="1:26" s="312" customFormat="1" ht="16">
      <c r="A4" s="253" t="str">
        <f>'2-Kosten per locatie'!A4</f>
        <v>Calculatie onderdeel</v>
      </c>
      <c r="B4" s="254" t="str">
        <f ca="1">MID(CELL("bestandsnaam",$C$9),SEARCH("]",CELL("bestandsnaam",$C$9),1)+1,256)</f>
        <v>10-Glasbewassing</v>
      </c>
      <c r="C4" s="314"/>
      <c r="E4" s="315" t="s">
        <v>3042</v>
      </c>
      <c r="F4" s="17"/>
      <c r="H4" s="171"/>
    </row>
    <row r="5" spans="1:26" s="312" customFormat="1" ht="16">
      <c r="A5" s="253" t="str">
        <f>'2-Kosten per locatie'!A5</f>
        <v>Gebouw/plaats</v>
      </c>
      <c r="B5" s="254" t="str">
        <f>'2-Kosten per locatie'!B5</f>
        <v>Divers</v>
      </c>
      <c r="C5" s="314"/>
      <c r="E5" s="316" t="s">
        <v>3043</v>
      </c>
      <c r="F5" s="17"/>
      <c r="H5" s="317"/>
      <c r="J5" s="318"/>
      <c r="K5" s="317"/>
      <c r="L5" s="318"/>
      <c r="M5" s="318"/>
      <c r="N5" s="317"/>
      <c r="O5" s="319"/>
      <c r="P5" s="318"/>
      <c r="Q5" s="317"/>
      <c r="R5" s="318"/>
      <c r="S5" s="318"/>
      <c r="T5" s="317"/>
      <c r="U5" s="318"/>
      <c r="V5" s="318"/>
      <c r="W5" s="317"/>
      <c r="X5" s="318"/>
      <c r="Y5" s="318"/>
      <c r="Z5" s="317"/>
    </row>
    <row r="6" spans="1:26" s="312" customFormat="1" ht="17.25" customHeight="1">
      <c r="A6" s="253" t="str">
        <f>'2-Kosten per locatie'!A6</f>
        <v>Referentie nummer</v>
      </c>
      <c r="B6" s="254" t="str">
        <f>'2-Kosten per locatie'!B6</f>
        <v>TN 405633</v>
      </c>
      <c r="C6" s="314"/>
      <c r="E6" s="315" t="s">
        <v>3044</v>
      </c>
      <c r="F6" s="17"/>
      <c r="H6" s="317"/>
      <c r="J6" s="320"/>
      <c r="K6" s="321"/>
      <c r="L6" s="318"/>
      <c r="M6" s="320"/>
      <c r="N6" s="321"/>
      <c r="O6" s="319"/>
      <c r="P6" s="320"/>
      <c r="Q6" s="321"/>
      <c r="R6" s="318"/>
      <c r="S6" s="320"/>
      <c r="T6" s="321"/>
      <c r="U6" s="318"/>
      <c r="V6" s="320"/>
      <c r="W6" s="321"/>
      <c r="X6" s="318"/>
      <c r="Y6" s="320"/>
      <c r="Z6" s="321"/>
    </row>
    <row r="7" spans="1:26" s="312" customFormat="1" ht="17.25" customHeight="1">
      <c r="A7" s="253" t="str">
        <f>'2-Kosten per locatie'!A7</f>
        <v>Naam dienstverlener</v>
      </c>
      <c r="B7" s="314">
        <f>'2-Kosten per locatie'!B7</f>
        <v>0</v>
      </c>
      <c r="C7" s="322"/>
      <c r="E7" s="315" t="s">
        <v>3045</v>
      </c>
      <c r="F7" s="17"/>
      <c r="H7" s="317"/>
    </row>
    <row r="8" spans="1:26" s="312" customFormat="1" ht="17.25" customHeight="1">
      <c r="A8" s="253" t="str">
        <f>'2-Kosten per locatie'!A8</f>
        <v>Prijspeil</v>
      </c>
      <c r="B8" s="257">
        <f>'2-Kosten per locatie'!B8</f>
        <v>45474</v>
      </c>
      <c r="C8" s="50"/>
      <c r="H8" s="317"/>
    </row>
    <row r="9" spans="1:26" s="312" customFormat="1" ht="17.25" customHeight="1">
      <c r="C9" s="323"/>
      <c r="H9" s="317"/>
    </row>
    <row r="10" spans="1:26" s="312" customFormat="1" ht="17.25" customHeight="1">
      <c r="C10" s="323"/>
      <c r="H10" s="317"/>
    </row>
    <row r="11" spans="1:26" s="312" customFormat="1" ht="15">
      <c r="A11" s="324"/>
      <c r="C11" s="323"/>
      <c r="D11" s="318"/>
      <c r="F11" s="325"/>
      <c r="G11" s="318"/>
      <c r="H11" s="317"/>
    </row>
    <row r="12" spans="1:26" s="326" customFormat="1" ht="43.5" customHeight="1">
      <c r="A12" s="450" t="s">
        <v>63</v>
      </c>
      <c r="B12" s="451" t="s">
        <v>3039</v>
      </c>
      <c r="C12" s="450" t="s">
        <v>3046</v>
      </c>
      <c r="D12" s="449" t="s">
        <v>3047</v>
      </c>
      <c r="E12" s="451" t="s">
        <v>3048</v>
      </c>
      <c r="F12" s="451" t="s">
        <v>3049</v>
      </c>
      <c r="G12" s="451" t="s">
        <v>3050</v>
      </c>
      <c r="H12" s="451" t="s">
        <v>3051</v>
      </c>
    </row>
    <row r="13" spans="1:26">
      <c r="A13" s="327" t="s">
        <v>94</v>
      </c>
      <c r="B13" s="315" t="s">
        <v>3042</v>
      </c>
      <c r="C13" s="328"/>
      <c r="D13" s="329">
        <v>4260</v>
      </c>
      <c r="E13" s="330">
        <f t="shared" ref="E13:E16" si="0">VLOOKUP(B13,$E$3:$F$10,2,FALSE)</f>
        <v>0</v>
      </c>
      <c r="F13" s="331">
        <f t="shared" ref="F13:F16" si="1">(D13*E13)</f>
        <v>0</v>
      </c>
      <c r="G13" s="332" t="s">
        <v>3052</v>
      </c>
      <c r="H13" s="331">
        <f t="shared" ref="H13:H16" si="2">G13*F13</f>
        <v>0</v>
      </c>
    </row>
    <row r="14" spans="1:26">
      <c r="A14" s="327" t="s">
        <v>94</v>
      </c>
      <c r="B14" s="316" t="s">
        <v>3041</v>
      </c>
      <c r="C14" s="334" t="s">
        <v>3053</v>
      </c>
      <c r="D14" s="329">
        <v>4451</v>
      </c>
      <c r="E14" s="330">
        <f t="shared" si="0"/>
        <v>0</v>
      </c>
      <c r="F14" s="331">
        <f t="shared" si="1"/>
        <v>0</v>
      </c>
      <c r="G14" s="332" t="s">
        <v>3052</v>
      </c>
      <c r="H14" s="331">
        <f t="shared" si="2"/>
        <v>0</v>
      </c>
    </row>
    <row r="15" spans="1:26">
      <c r="A15" s="327" t="s">
        <v>94</v>
      </c>
      <c r="B15" s="316" t="s">
        <v>3041</v>
      </c>
      <c r="C15" s="334" t="s">
        <v>3054</v>
      </c>
      <c r="D15" s="329">
        <v>350</v>
      </c>
      <c r="E15" s="330">
        <f t="shared" si="0"/>
        <v>0</v>
      </c>
      <c r="F15" s="331">
        <f t="shared" si="1"/>
        <v>0</v>
      </c>
      <c r="G15" s="332" t="s">
        <v>3052</v>
      </c>
      <c r="H15" s="331">
        <f t="shared" si="2"/>
        <v>0</v>
      </c>
    </row>
    <row r="16" spans="1:26">
      <c r="A16" s="327" t="s">
        <v>94</v>
      </c>
      <c r="B16" s="315" t="s">
        <v>3043</v>
      </c>
      <c r="C16" s="328"/>
      <c r="D16" s="329">
        <v>4193.6000000000004</v>
      </c>
      <c r="E16" s="330">
        <f t="shared" si="0"/>
        <v>0</v>
      </c>
      <c r="F16" s="331">
        <f t="shared" si="1"/>
        <v>0</v>
      </c>
      <c r="G16" s="332" t="s">
        <v>3052</v>
      </c>
      <c r="H16" s="331">
        <f t="shared" si="2"/>
        <v>0</v>
      </c>
    </row>
    <row r="17" spans="1:8">
      <c r="A17" s="327" t="s">
        <v>94</v>
      </c>
      <c r="B17" s="315" t="s">
        <v>3044</v>
      </c>
      <c r="C17" s="328"/>
      <c r="D17" s="329">
        <v>350</v>
      </c>
      <c r="E17" s="330">
        <f t="shared" ref="E17:E50" si="3">VLOOKUP(B17,$E$3:$F$10,2,FALSE)</f>
        <v>0</v>
      </c>
      <c r="F17" s="331">
        <f t="shared" ref="F17:F50" si="4">(D17*E17)</f>
        <v>0</v>
      </c>
      <c r="G17" s="332" t="s">
        <v>3052</v>
      </c>
      <c r="H17" s="331">
        <f t="shared" ref="H17:H50" si="5">G17*F17</f>
        <v>0</v>
      </c>
    </row>
    <row r="18" spans="1:8">
      <c r="A18" s="327" t="s">
        <v>94</v>
      </c>
      <c r="B18" s="315" t="s">
        <v>3055</v>
      </c>
      <c r="C18" s="334" t="s">
        <v>3053</v>
      </c>
      <c r="D18" s="335"/>
      <c r="E18" s="336"/>
      <c r="F18" s="17"/>
      <c r="G18" s="332" t="s">
        <v>3052</v>
      </c>
      <c r="H18" s="331">
        <f t="shared" si="5"/>
        <v>0</v>
      </c>
    </row>
    <row r="19" spans="1:8">
      <c r="A19" s="327" t="s">
        <v>94</v>
      </c>
      <c r="B19" s="315" t="s">
        <v>3055</v>
      </c>
      <c r="C19" s="334" t="s">
        <v>3054</v>
      </c>
      <c r="D19" s="335"/>
      <c r="E19" s="336"/>
      <c r="F19" s="17"/>
      <c r="G19" s="332" t="s">
        <v>3052</v>
      </c>
      <c r="H19" s="331">
        <f t="shared" si="5"/>
        <v>0</v>
      </c>
    </row>
    <row r="20" spans="1:8">
      <c r="A20" s="327" t="s">
        <v>94</v>
      </c>
      <c r="B20" s="315" t="s">
        <v>3043</v>
      </c>
      <c r="C20" s="334" t="s">
        <v>2625</v>
      </c>
      <c r="D20" s="329">
        <v>203</v>
      </c>
      <c r="E20" s="337">
        <f t="shared" si="3"/>
        <v>0</v>
      </c>
      <c r="F20" s="331">
        <f t="shared" si="4"/>
        <v>0</v>
      </c>
      <c r="G20" s="332" t="s">
        <v>3052</v>
      </c>
      <c r="H20" s="331">
        <f t="shared" si="5"/>
        <v>0</v>
      </c>
    </row>
    <row r="21" spans="1:8">
      <c r="A21" s="327" t="s">
        <v>111</v>
      </c>
      <c r="B21" s="316" t="s">
        <v>3042</v>
      </c>
      <c r="C21" s="334"/>
      <c r="D21" s="329">
        <v>1582</v>
      </c>
      <c r="E21" s="330">
        <f t="shared" si="3"/>
        <v>0</v>
      </c>
      <c r="F21" s="331">
        <f t="shared" si="4"/>
        <v>0</v>
      </c>
      <c r="G21" s="332" t="s">
        <v>3052</v>
      </c>
      <c r="H21" s="331">
        <f t="shared" si="5"/>
        <v>0</v>
      </c>
    </row>
    <row r="22" spans="1:8">
      <c r="A22" s="327" t="s">
        <v>111</v>
      </c>
      <c r="B22" s="315" t="s">
        <v>3041</v>
      </c>
      <c r="C22" s="328" t="s">
        <v>3056</v>
      </c>
      <c r="D22" s="329">
        <v>1377</v>
      </c>
      <c r="E22" s="330">
        <f t="shared" si="3"/>
        <v>0</v>
      </c>
      <c r="F22" s="331">
        <f t="shared" si="4"/>
        <v>0</v>
      </c>
      <c r="G22" s="332" t="s">
        <v>3052</v>
      </c>
      <c r="H22" s="331">
        <f t="shared" si="5"/>
        <v>0</v>
      </c>
    </row>
    <row r="23" spans="1:8">
      <c r="A23" s="327" t="s">
        <v>111</v>
      </c>
      <c r="B23" s="315" t="s">
        <v>3041</v>
      </c>
      <c r="C23" s="328" t="s">
        <v>3057</v>
      </c>
      <c r="D23" s="329">
        <v>470</v>
      </c>
      <c r="E23" s="330">
        <f t="shared" si="3"/>
        <v>0</v>
      </c>
      <c r="F23" s="331">
        <f t="shared" si="4"/>
        <v>0</v>
      </c>
      <c r="G23" s="332" t="s">
        <v>3052</v>
      </c>
      <c r="H23" s="331">
        <f t="shared" si="5"/>
        <v>0</v>
      </c>
    </row>
    <row r="24" spans="1:8">
      <c r="A24" s="327" t="s">
        <v>111</v>
      </c>
      <c r="B24" s="316" t="s">
        <v>3041</v>
      </c>
      <c r="C24" s="334" t="s">
        <v>3058</v>
      </c>
      <c r="D24" s="329">
        <v>1847</v>
      </c>
      <c r="E24" s="330">
        <f t="shared" si="3"/>
        <v>0</v>
      </c>
      <c r="F24" s="331">
        <f t="shared" si="4"/>
        <v>0</v>
      </c>
      <c r="G24" s="332" t="s">
        <v>3052</v>
      </c>
      <c r="H24" s="331">
        <f t="shared" si="5"/>
        <v>0</v>
      </c>
    </row>
    <row r="25" spans="1:8">
      <c r="A25" s="327" t="s">
        <v>111</v>
      </c>
      <c r="B25" s="315" t="s">
        <v>3043</v>
      </c>
      <c r="C25" s="328"/>
      <c r="D25" s="329">
        <v>452</v>
      </c>
      <c r="E25" s="330">
        <f t="shared" si="3"/>
        <v>0</v>
      </c>
      <c r="F25" s="331">
        <f t="shared" si="4"/>
        <v>0</v>
      </c>
      <c r="G25" s="332" t="s">
        <v>3052</v>
      </c>
      <c r="H25" s="331">
        <f t="shared" si="5"/>
        <v>0</v>
      </c>
    </row>
    <row r="26" spans="1:8">
      <c r="A26" s="327" t="s">
        <v>111</v>
      </c>
      <c r="B26" s="315" t="s">
        <v>3044</v>
      </c>
      <c r="C26" s="328"/>
      <c r="D26" s="329">
        <v>48</v>
      </c>
      <c r="E26" s="330">
        <f t="shared" si="3"/>
        <v>0</v>
      </c>
      <c r="F26" s="331">
        <f t="shared" si="4"/>
        <v>0</v>
      </c>
      <c r="G26" s="332" t="s">
        <v>3052</v>
      </c>
      <c r="H26" s="331">
        <f t="shared" si="5"/>
        <v>0</v>
      </c>
    </row>
    <row r="27" spans="1:8">
      <c r="A27" s="327" t="s">
        <v>111</v>
      </c>
      <c r="B27" s="315" t="s">
        <v>3055</v>
      </c>
      <c r="C27" s="328" t="s">
        <v>3041</v>
      </c>
      <c r="D27" s="335"/>
      <c r="E27" s="336"/>
      <c r="F27" s="17"/>
      <c r="G27" s="332" t="s">
        <v>3052</v>
      </c>
      <c r="H27" s="331">
        <f t="shared" si="5"/>
        <v>0</v>
      </c>
    </row>
    <row r="28" spans="1:8">
      <c r="A28" s="327" t="s">
        <v>111</v>
      </c>
      <c r="B28" s="315" t="s">
        <v>3055</v>
      </c>
      <c r="C28" s="328" t="s">
        <v>3059</v>
      </c>
      <c r="D28" s="335"/>
      <c r="E28" s="336"/>
      <c r="F28" s="17"/>
      <c r="G28" s="332" t="s">
        <v>3052</v>
      </c>
      <c r="H28" s="331">
        <f t="shared" si="5"/>
        <v>0</v>
      </c>
    </row>
    <row r="29" spans="1:8">
      <c r="A29" s="327" t="s">
        <v>111</v>
      </c>
      <c r="B29" s="315" t="s">
        <v>3055</v>
      </c>
      <c r="C29" s="328" t="s">
        <v>3060</v>
      </c>
      <c r="D29" s="335"/>
      <c r="E29" s="336"/>
      <c r="F29" s="17"/>
      <c r="G29" s="332" t="s">
        <v>3052</v>
      </c>
      <c r="H29" s="331">
        <f t="shared" si="5"/>
        <v>0</v>
      </c>
    </row>
    <row r="30" spans="1:8">
      <c r="A30" s="327" t="s">
        <v>109</v>
      </c>
      <c r="B30" s="316" t="s">
        <v>3042</v>
      </c>
      <c r="C30" s="334"/>
      <c r="D30" s="329">
        <v>160.12</v>
      </c>
      <c r="E30" s="330">
        <f t="shared" si="3"/>
        <v>0</v>
      </c>
      <c r="F30" s="331">
        <f t="shared" si="4"/>
        <v>0</v>
      </c>
      <c r="G30" s="332" t="s">
        <v>2797</v>
      </c>
      <c r="H30" s="331">
        <f t="shared" si="5"/>
        <v>0</v>
      </c>
    </row>
    <row r="31" spans="1:8">
      <c r="A31" s="327" t="s">
        <v>109</v>
      </c>
      <c r="B31" s="315" t="s">
        <v>3041</v>
      </c>
      <c r="C31" s="328" t="s">
        <v>3061</v>
      </c>
      <c r="D31" s="335"/>
      <c r="E31" s="336"/>
      <c r="F31" s="338"/>
      <c r="G31" s="339"/>
      <c r="H31" s="338"/>
    </row>
    <row r="32" spans="1:8">
      <c r="A32" s="327" t="s">
        <v>109</v>
      </c>
      <c r="B32" s="315" t="s">
        <v>3043</v>
      </c>
      <c r="C32" s="328"/>
      <c r="D32" s="329">
        <v>762.17</v>
      </c>
      <c r="E32" s="330">
        <f t="shared" si="3"/>
        <v>0</v>
      </c>
      <c r="F32" s="331">
        <f t="shared" si="4"/>
        <v>0</v>
      </c>
      <c r="G32" s="332" t="s">
        <v>2797</v>
      </c>
      <c r="H32" s="331">
        <f t="shared" si="5"/>
        <v>0</v>
      </c>
    </row>
    <row r="33" spans="1:8">
      <c r="A33" s="327" t="s">
        <v>109</v>
      </c>
      <c r="B33" s="316" t="s">
        <v>3045</v>
      </c>
      <c r="C33" s="334" t="s">
        <v>3062</v>
      </c>
      <c r="D33" s="329">
        <v>13</v>
      </c>
      <c r="E33" s="330">
        <f t="shared" si="3"/>
        <v>0</v>
      </c>
      <c r="F33" s="331">
        <f t="shared" si="4"/>
        <v>0</v>
      </c>
      <c r="G33" s="332" t="s">
        <v>2797</v>
      </c>
      <c r="H33" s="331">
        <f t="shared" si="5"/>
        <v>0</v>
      </c>
    </row>
    <row r="34" spans="1:8">
      <c r="A34" s="327" t="s">
        <v>92</v>
      </c>
      <c r="B34" s="315" t="s">
        <v>3042</v>
      </c>
      <c r="C34" s="328"/>
      <c r="D34" s="329">
        <v>476</v>
      </c>
      <c r="E34" s="330">
        <f t="shared" si="3"/>
        <v>0</v>
      </c>
      <c r="F34" s="331">
        <f t="shared" si="4"/>
        <v>0</v>
      </c>
      <c r="G34" s="332" t="s">
        <v>2797</v>
      </c>
      <c r="H34" s="331">
        <f t="shared" si="5"/>
        <v>0</v>
      </c>
    </row>
    <row r="35" spans="1:8">
      <c r="A35" s="327" t="s">
        <v>92</v>
      </c>
      <c r="B35" s="315" t="s">
        <v>3041</v>
      </c>
      <c r="C35" s="328" t="s">
        <v>3061</v>
      </c>
      <c r="D35" s="335"/>
      <c r="E35" s="336"/>
      <c r="F35" s="338"/>
      <c r="G35" s="339"/>
      <c r="H35" s="338"/>
    </row>
    <row r="36" spans="1:8">
      <c r="A36" s="327" t="s">
        <v>92</v>
      </c>
      <c r="B36" s="315" t="s">
        <v>3043</v>
      </c>
      <c r="C36" s="328"/>
      <c r="D36" s="329">
        <v>2373</v>
      </c>
      <c r="E36" s="330">
        <f t="shared" si="3"/>
        <v>0</v>
      </c>
      <c r="F36" s="331">
        <f t="shared" si="4"/>
        <v>0</v>
      </c>
      <c r="G36" s="332" t="s">
        <v>2797</v>
      </c>
      <c r="H36" s="331">
        <f t="shared" si="5"/>
        <v>0</v>
      </c>
    </row>
    <row r="37" spans="1:8">
      <c r="A37" s="327" t="s">
        <v>92</v>
      </c>
      <c r="B37" s="315" t="s">
        <v>3043</v>
      </c>
      <c r="C37" s="328" t="s">
        <v>2625</v>
      </c>
      <c r="D37" s="329">
        <f>(8*1.7)+(2*5.4)</f>
        <v>24.4</v>
      </c>
      <c r="E37" s="330">
        <f t="shared" si="3"/>
        <v>0</v>
      </c>
      <c r="F37" s="331">
        <f t="shared" si="4"/>
        <v>0</v>
      </c>
      <c r="G37" s="332" t="s">
        <v>2797</v>
      </c>
      <c r="H37" s="331">
        <f t="shared" si="5"/>
        <v>0</v>
      </c>
    </row>
    <row r="38" spans="1:8">
      <c r="A38" s="327" t="s">
        <v>110</v>
      </c>
      <c r="B38" s="315" t="s">
        <v>3042</v>
      </c>
      <c r="C38" s="328"/>
      <c r="D38" s="329">
        <v>364.5</v>
      </c>
      <c r="E38" s="330">
        <f t="shared" si="3"/>
        <v>0</v>
      </c>
      <c r="F38" s="331">
        <f t="shared" si="4"/>
        <v>0</v>
      </c>
      <c r="G38" s="332" t="s">
        <v>2797</v>
      </c>
      <c r="H38" s="331">
        <f t="shared" si="5"/>
        <v>0</v>
      </c>
    </row>
    <row r="39" spans="1:8">
      <c r="A39" s="327" t="s">
        <v>110</v>
      </c>
      <c r="B39" s="315" t="s">
        <v>3041</v>
      </c>
      <c r="C39" s="328" t="s">
        <v>3063</v>
      </c>
      <c r="D39" s="335"/>
      <c r="E39" s="336"/>
      <c r="F39" s="338"/>
      <c r="G39" s="339"/>
      <c r="H39" s="338"/>
    </row>
    <row r="40" spans="1:8">
      <c r="A40" s="340" t="s">
        <v>110</v>
      </c>
      <c r="B40" s="315" t="s">
        <v>3043</v>
      </c>
      <c r="C40" s="328"/>
      <c r="D40" s="329">
        <v>426.9</v>
      </c>
      <c r="E40" s="330">
        <f t="shared" si="3"/>
        <v>0</v>
      </c>
      <c r="F40" s="331">
        <f t="shared" si="4"/>
        <v>0</v>
      </c>
      <c r="G40" s="332" t="s">
        <v>2797</v>
      </c>
      <c r="H40" s="331">
        <f t="shared" si="5"/>
        <v>0</v>
      </c>
    </row>
    <row r="41" spans="1:8">
      <c r="A41" s="341" t="s">
        <v>90</v>
      </c>
      <c r="B41" s="315" t="s">
        <v>3042</v>
      </c>
      <c r="C41" s="328"/>
      <c r="D41" s="329">
        <v>1903.12</v>
      </c>
      <c r="E41" s="330">
        <f t="shared" si="3"/>
        <v>0</v>
      </c>
      <c r="F41" s="331">
        <f t="shared" si="4"/>
        <v>0</v>
      </c>
      <c r="G41" s="332">
        <v>2</v>
      </c>
      <c r="H41" s="331">
        <f t="shared" si="5"/>
        <v>0</v>
      </c>
    </row>
    <row r="42" spans="1:8">
      <c r="A42" s="341" t="s">
        <v>90</v>
      </c>
      <c r="B42" s="315" t="s">
        <v>3041</v>
      </c>
      <c r="C42" s="328" t="s">
        <v>3064</v>
      </c>
      <c r="D42" s="329">
        <v>3718</v>
      </c>
      <c r="E42" s="330">
        <f t="shared" si="3"/>
        <v>0</v>
      </c>
      <c r="F42" s="331">
        <f t="shared" si="4"/>
        <v>0</v>
      </c>
      <c r="G42" s="332">
        <v>2</v>
      </c>
      <c r="H42" s="331">
        <f t="shared" si="5"/>
        <v>0</v>
      </c>
    </row>
    <row r="43" spans="1:8">
      <c r="A43" s="341" t="s">
        <v>90</v>
      </c>
      <c r="B43" s="315" t="s">
        <v>3043</v>
      </c>
      <c r="C43" s="328"/>
      <c r="D43" s="329">
        <v>4536</v>
      </c>
      <c r="E43" s="330">
        <f t="shared" si="3"/>
        <v>0</v>
      </c>
      <c r="F43" s="331">
        <f t="shared" si="4"/>
        <v>0</v>
      </c>
      <c r="G43" s="332">
        <v>2</v>
      </c>
      <c r="H43" s="331">
        <f t="shared" si="5"/>
        <v>0</v>
      </c>
    </row>
    <row r="44" spans="1:8">
      <c r="A44" s="341" t="s">
        <v>90</v>
      </c>
      <c r="B44" s="316" t="s">
        <v>3045</v>
      </c>
      <c r="C44" s="328" t="s">
        <v>3065</v>
      </c>
      <c r="D44" s="469">
        <v>80</v>
      </c>
      <c r="E44" s="336"/>
      <c r="F44" s="17"/>
      <c r="G44" s="332">
        <v>2</v>
      </c>
      <c r="H44" s="331">
        <f t="shared" si="5"/>
        <v>0</v>
      </c>
    </row>
    <row r="45" spans="1:8">
      <c r="A45" s="341" t="s">
        <v>90</v>
      </c>
      <c r="B45" s="316" t="s">
        <v>3045</v>
      </c>
      <c r="C45" s="328" t="s">
        <v>3066</v>
      </c>
      <c r="D45" s="469">
        <v>105</v>
      </c>
      <c r="E45" s="336"/>
      <c r="F45" s="17"/>
      <c r="G45" s="332">
        <v>2</v>
      </c>
      <c r="H45" s="331">
        <f t="shared" si="5"/>
        <v>0</v>
      </c>
    </row>
    <row r="46" spans="1:8">
      <c r="A46" s="341" t="s">
        <v>90</v>
      </c>
      <c r="B46" s="316" t="s">
        <v>3045</v>
      </c>
      <c r="C46" s="328" t="s">
        <v>3067</v>
      </c>
      <c r="D46" s="469">
        <v>60</v>
      </c>
      <c r="E46" s="336"/>
      <c r="F46" s="17"/>
      <c r="G46" s="332">
        <v>2</v>
      </c>
      <c r="H46" s="331">
        <f t="shared" si="5"/>
        <v>0</v>
      </c>
    </row>
    <row r="47" spans="1:8">
      <c r="A47" s="341" t="s">
        <v>90</v>
      </c>
      <c r="B47" s="316" t="s">
        <v>3043</v>
      </c>
      <c r="C47" s="328" t="s">
        <v>2625</v>
      </c>
      <c r="D47" s="329">
        <v>28</v>
      </c>
      <c r="E47" s="330">
        <f t="shared" ref="E47" si="6">VLOOKUP(B47,$E$3:$F$10,2,FALSE)</f>
        <v>0</v>
      </c>
      <c r="F47" s="342">
        <f t="shared" ref="F47" si="7">(D47*E47)</f>
        <v>0</v>
      </c>
      <c r="G47" s="332" t="s">
        <v>2379</v>
      </c>
      <c r="H47" s="331">
        <f t="shared" ref="H47" si="8">G47*F47</f>
        <v>0</v>
      </c>
    </row>
    <row r="48" spans="1:8">
      <c r="A48" s="340" t="s">
        <v>118</v>
      </c>
      <c r="B48" s="315" t="s">
        <v>3042</v>
      </c>
      <c r="C48" s="328"/>
      <c r="D48" s="329">
        <v>966</v>
      </c>
      <c r="E48" s="330">
        <f t="shared" si="3"/>
        <v>0</v>
      </c>
      <c r="F48" s="256">
        <f t="shared" si="4"/>
        <v>0</v>
      </c>
      <c r="G48" s="332" t="s">
        <v>2797</v>
      </c>
      <c r="H48" s="331">
        <f t="shared" si="5"/>
        <v>0</v>
      </c>
    </row>
    <row r="49" spans="1:8">
      <c r="A49" s="340" t="s">
        <v>118</v>
      </c>
      <c r="B49" s="315" t="s">
        <v>3041</v>
      </c>
      <c r="C49" s="328" t="s">
        <v>3068</v>
      </c>
      <c r="D49" s="329">
        <v>966</v>
      </c>
      <c r="E49" s="330">
        <f t="shared" si="3"/>
        <v>0</v>
      </c>
      <c r="F49" s="256">
        <f t="shared" si="4"/>
        <v>0</v>
      </c>
      <c r="G49" s="332" t="s">
        <v>2797</v>
      </c>
      <c r="H49" s="331">
        <f t="shared" si="5"/>
        <v>0</v>
      </c>
    </row>
    <row r="50" spans="1:8">
      <c r="A50" s="340" t="s">
        <v>118</v>
      </c>
      <c r="B50" s="316" t="s">
        <v>3043</v>
      </c>
      <c r="C50" s="334"/>
      <c r="D50" s="329">
        <v>176</v>
      </c>
      <c r="E50" s="330">
        <f t="shared" si="3"/>
        <v>0</v>
      </c>
      <c r="F50" s="256">
        <f t="shared" si="4"/>
        <v>0</v>
      </c>
      <c r="G50" s="332" t="s">
        <v>2797</v>
      </c>
      <c r="H50" s="331">
        <f t="shared" si="5"/>
        <v>0</v>
      </c>
    </row>
    <row r="51" spans="1:8">
      <c r="A51" s="343" t="s">
        <v>105</v>
      </c>
      <c r="B51" s="344" t="s">
        <v>3042</v>
      </c>
      <c r="C51" s="344" t="s">
        <v>3069</v>
      </c>
      <c r="D51" s="345">
        <v>15.7</v>
      </c>
      <c r="E51" s="330">
        <f t="shared" ref="E51:E123" si="9">VLOOKUP(B51,$E$3:$F$10,2,FALSE)</f>
        <v>0</v>
      </c>
      <c r="F51" s="256">
        <f t="shared" ref="F51:F123" si="10">(D51*E51)</f>
        <v>0</v>
      </c>
      <c r="G51" s="332" t="s">
        <v>2797</v>
      </c>
      <c r="H51" s="331">
        <f t="shared" ref="H51:H123" si="11">G51*F51</f>
        <v>0</v>
      </c>
    </row>
    <row r="52" spans="1:8">
      <c r="A52" s="343" t="s">
        <v>105</v>
      </c>
      <c r="B52" s="344" t="s">
        <v>3041</v>
      </c>
      <c r="C52" s="344" t="s">
        <v>3069</v>
      </c>
      <c r="D52" s="345">
        <v>15.7</v>
      </c>
      <c r="E52" s="330">
        <f t="shared" si="9"/>
        <v>0</v>
      </c>
      <c r="F52" s="256">
        <f t="shared" si="10"/>
        <v>0</v>
      </c>
      <c r="G52" s="332" t="s">
        <v>2797</v>
      </c>
      <c r="H52" s="331">
        <f t="shared" si="11"/>
        <v>0</v>
      </c>
    </row>
    <row r="53" spans="1:8">
      <c r="A53" s="343" t="s">
        <v>105</v>
      </c>
      <c r="B53" s="344" t="s">
        <v>3043</v>
      </c>
      <c r="C53" s="344" t="s">
        <v>3069</v>
      </c>
      <c r="D53" s="345">
        <v>3.6</v>
      </c>
      <c r="E53" s="330">
        <f t="shared" si="9"/>
        <v>0</v>
      </c>
      <c r="F53" s="256">
        <f t="shared" si="10"/>
        <v>0</v>
      </c>
      <c r="G53" s="332" t="s">
        <v>2797</v>
      </c>
      <c r="H53" s="331">
        <f t="shared" si="11"/>
        <v>0</v>
      </c>
    </row>
    <row r="54" spans="1:8">
      <c r="A54" s="343" t="s">
        <v>91</v>
      </c>
      <c r="B54" s="344" t="s">
        <v>3042</v>
      </c>
      <c r="C54" s="344" t="s">
        <v>3070</v>
      </c>
      <c r="D54" s="345">
        <v>25.4</v>
      </c>
      <c r="E54" s="330">
        <f t="shared" si="9"/>
        <v>0</v>
      </c>
      <c r="F54" s="256">
        <f t="shared" si="10"/>
        <v>0</v>
      </c>
      <c r="G54" s="332" t="s">
        <v>2797</v>
      </c>
      <c r="H54" s="331">
        <f t="shared" si="11"/>
        <v>0</v>
      </c>
    </row>
    <row r="55" spans="1:8">
      <c r="A55" s="343" t="s">
        <v>91</v>
      </c>
      <c r="B55" s="344" t="s">
        <v>3041</v>
      </c>
      <c r="C55" s="344" t="s">
        <v>3070</v>
      </c>
      <c r="D55" s="345">
        <v>25.4</v>
      </c>
      <c r="E55" s="330">
        <f t="shared" si="9"/>
        <v>0</v>
      </c>
      <c r="F55" s="256">
        <f t="shared" si="10"/>
        <v>0</v>
      </c>
      <c r="G55" s="332" t="s">
        <v>2797</v>
      </c>
      <c r="H55" s="331">
        <f t="shared" si="11"/>
        <v>0</v>
      </c>
    </row>
    <row r="56" spans="1:8">
      <c r="A56" s="343" t="s">
        <v>91</v>
      </c>
      <c r="B56" s="344" t="s">
        <v>3043</v>
      </c>
      <c r="C56" s="344" t="s">
        <v>3070</v>
      </c>
      <c r="D56" s="345"/>
      <c r="E56" s="330">
        <f t="shared" si="9"/>
        <v>0</v>
      </c>
      <c r="F56" s="256">
        <f t="shared" si="10"/>
        <v>0</v>
      </c>
      <c r="G56" s="332" t="s">
        <v>2797</v>
      </c>
      <c r="H56" s="331">
        <f t="shared" si="11"/>
        <v>0</v>
      </c>
    </row>
    <row r="57" spans="1:8">
      <c r="A57" s="343" t="s">
        <v>122</v>
      </c>
      <c r="B57" s="344" t="s">
        <v>3042</v>
      </c>
      <c r="C57" s="344"/>
      <c r="D57" s="345">
        <v>170.5</v>
      </c>
      <c r="E57" s="330">
        <f t="shared" si="9"/>
        <v>0</v>
      </c>
      <c r="F57" s="256">
        <f t="shared" si="10"/>
        <v>0</v>
      </c>
      <c r="G57" s="332" t="s">
        <v>2797</v>
      </c>
      <c r="H57" s="331">
        <f t="shared" si="11"/>
        <v>0</v>
      </c>
    </row>
    <row r="58" spans="1:8">
      <c r="A58" s="343" t="s">
        <v>122</v>
      </c>
      <c r="B58" s="344" t="s">
        <v>3041</v>
      </c>
      <c r="C58" s="344"/>
      <c r="D58" s="345">
        <v>170.5</v>
      </c>
      <c r="E58" s="330">
        <f t="shared" si="9"/>
        <v>0</v>
      </c>
      <c r="F58" s="256">
        <f t="shared" si="10"/>
        <v>0</v>
      </c>
      <c r="G58" s="332" t="s">
        <v>2797</v>
      </c>
      <c r="H58" s="331">
        <f t="shared" si="11"/>
        <v>0</v>
      </c>
    </row>
    <row r="59" spans="1:8">
      <c r="A59" s="343" t="s">
        <v>122</v>
      </c>
      <c r="B59" s="344" t="s">
        <v>3043</v>
      </c>
      <c r="C59" s="344"/>
      <c r="D59" s="345">
        <v>36</v>
      </c>
      <c r="E59" s="330">
        <f t="shared" si="9"/>
        <v>0</v>
      </c>
      <c r="F59" s="256">
        <f t="shared" si="10"/>
        <v>0</v>
      </c>
      <c r="G59" s="332" t="s">
        <v>2797</v>
      </c>
      <c r="H59" s="331">
        <f t="shared" si="11"/>
        <v>0</v>
      </c>
    </row>
    <row r="60" spans="1:8">
      <c r="A60" s="343" t="s">
        <v>122</v>
      </c>
      <c r="B60" s="344" t="s">
        <v>3045</v>
      </c>
      <c r="C60" s="344" t="s">
        <v>3071</v>
      </c>
      <c r="D60" s="345">
        <v>25.64</v>
      </c>
      <c r="E60" s="330">
        <f t="shared" si="9"/>
        <v>0</v>
      </c>
      <c r="F60" s="256">
        <f t="shared" si="10"/>
        <v>0</v>
      </c>
      <c r="G60" s="332" t="s">
        <v>2797</v>
      </c>
      <c r="H60" s="331">
        <f t="shared" si="11"/>
        <v>0</v>
      </c>
    </row>
    <row r="61" spans="1:8">
      <c r="A61" s="343" t="s">
        <v>122</v>
      </c>
      <c r="B61" s="344" t="s">
        <v>3072</v>
      </c>
      <c r="C61" s="344" t="s">
        <v>3073</v>
      </c>
      <c r="D61" s="346"/>
      <c r="E61" s="336"/>
      <c r="F61" s="17"/>
      <c r="G61" s="332" t="s">
        <v>2797</v>
      </c>
      <c r="H61" s="331">
        <f t="shared" si="11"/>
        <v>0</v>
      </c>
    </row>
    <row r="62" spans="1:8">
      <c r="A62" s="343" t="s">
        <v>122</v>
      </c>
      <c r="B62" s="344" t="s">
        <v>3055</v>
      </c>
      <c r="C62" s="344"/>
      <c r="D62" s="346"/>
      <c r="E62" s="336"/>
      <c r="F62" s="17"/>
      <c r="G62" s="332" t="s">
        <v>2797</v>
      </c>
      <c r="H62" s="331">
        <f t="shared" si="11"/>
        <v>0</v>
      </c>
    </row>
    <row r="63" spans="1:8">
      <c r="A63" s="343" t="s">
        <v>117</v>
      </c>
      <c r="B63" s="344" t="s">
        <v>3042</v>
      </c>
      <c r="C63" s="344"/>
      <c r="D63" s="345">
        <v>306.22000000000003</v>
      </c>
      <c r="E63" s="330">
        <f t="shared" si="9"/>
        <v>0</v>
      </c>
      <c r="F63" s="256">
        <f t="shared" si="10"/>
        <v>0</v>
      </c>
      <c r="G63" s="332" t="s">
        <v>2797</v>
      </c>
      <c r="H63" s="331">
        <f t="shared" si="11"/>
        <v>0</v>
      </c>
    </row>
    <row r="64" spans="1:8">
      <c r="A64" s="343" t="s">
        <v>117</v>
      </c>
      <c r="B64" s="344" t="s">
        <v>3041</v>
      </c>
      <c r="C64" s="344"/>
      <c r="D64" s="345">
        <v>306.22000000000003</v>
      </c>
      <c r="E64" s="330">
        <f t="shared" si="9"/>
        <v>0</v>
      </c>
      <c r="F64" s="256">
        <f t="shared" si="10"/>
        <v>0</v>
      </c>
      <c r="G64" s="332" t="s">
        <v>2797</v>
      </c>
      <c r="H64" s="331">
        <f t="shared" si="11"/>
        <v>0</v>
      </c>
    </row>
    <row r="65" spans="1:8">
      <c r="A65" s="343" t="s">
        <v>117</v>
      </c>
      <c r="B65" s="344" t="s">
        <v>3043</v>
      </c>
      <c r="C65" s="344"/>
      <c r="D65" s="345">
        <v>199.56</v>
      </c>
      <c r="E65" s="330">
        <f t="shared" si="9"/>
        <v>0</v>
      </c>
      <c r="F65" s="256">
        <f t="shared" si="10"/>
        <v>0</v>
      </c>
      <c r="G65" s="332" t="s">
        <v>2797</v>
      </c>
      <c r="H65" s="331">
        <f t="shared" si="11"/>
        <v>0</v>
      </c>
    </row>
    <row r="66" spans="1:8">
      <c r="A66" s="343" t="s">
        <v>117</v>
      </c>
      <c r="B66" s="344" t="s">
        <v>3045</v>
      </c>
      <c r="C66" s="344" t="s">
        <v>3071</v>
      </c>
      <c r="D66" s="345">
        <v>25.64</v>
      </c>
      <c r="E66" s="330">
        <f t="shared" si="9"/>
        <v>0</v>
      </c>
      <c r="F66" s="256">
        <f>(D66*E66)</f>
        <v>0</v>
      </c>
      <c r="G66" s="332" t="s">
        <v>2797</v>
      </c>
      <c r="H66" s="331">
        <f t="shared" si="11"/>
        <v>0</v>
      </c>
    </row>
    <row r="67" spans="1:8">
      <c r="A67" s="343" t="s">
        <v>117</v>
      </c>
      <c r="B67" s="344" t="s">
        <v>3045</v>
      </c>
      <c r="C67" s="344" t="s">
        <v>3074</v>
      </c>
      <c r="D67" s="529">
        <v>100</v>
      </c>
      <c r="E67" s="336"/>
      <c r="F67" s="17"/>
      <c r="G67" s="332" t="s">
        <v>2797</v>
      </c>
      <c r="H67" s="331">
        <f t="shared" si="11"/>
        <v>0</v>
      </c>
    </row>
    <row r="68" spans="1:8">
      <c r="A68" s="343" t="s">
        <v>117</v>
      </c>
      <c r="B68" s="344" t="s">
        <v>3055</v>
      </c>
      <c r="C68" s="344"/>
      <c r="D68" s="346"/>
      <c r="E68" s="336"/>
      <c r="F68" s="17"/>
      <c r="G68" s="332" t="s">
        <v>2797</v>
      </c>
      <c r="H68" s="331">
        <f t="shared" si="11"/>
        <v>0</v>
      </c>
    </row>
    <row r="69" spans="1:8">
      <c r="A69" s="343" t="s">
        <v>114</v>
      </c>
      <c r="B69" s="344" t="s">
        <v>3045</v>
      </c>
      <c r="C69" s="344"/>
      <c r="D69" s="345">
        <v>253</v>
      </c>
      <c r="E69" s="330">
        <f t="shared" si="9"/>
        <v>0</v>
      </c>
      <c r="F69" s="331">
        <f t="shared" si="10"/>
        <v>0</v>
      </c>
      <c r="G69" s="332" t="s">
        <v>2797</v>
      </c>
      <c r="H69" s="331">
        <f t="shared" si="11"/>
        <v>0</v>
      </c>
    </row>
    <row r="70" spans="1:8">
      <c r="A70" s="343" t="s">
        <v>114</v>
      </c>
      <c r="B70" s="344" t="s">
        <v>3072</v>
      </c>
      <c r="C70" s="344" t="s">
        <v>3075</v>
      </c>
      <c r="D70" s="346"/>
      <c r="E70" s="336"/>
      <c r="F70" s="256">
        <v>2800</v>
      </c>
      <c r="G70" s="332" t="s">
        <v>2379</v>
      </c>
      <c r="H70" s="331">
        <f t="shared" si="11"/>
        <v>2800</v>
      </c>
    </row>
    <row r="71" spans="1:8">
      <c r="A71" s="343" t="s">
        <v>114</v>
      </c>
      <c r="B71" s="344" t="s">
        <v>3072</v>
      </c>
      <c r="C71" s="344" t="s">
        <v>3076</v>
      </c>
      <c r="D71" s="346"/>
      <c r="E71" s="336"/>
      <c r="F71" s="256">
        <v>1200</v>
      </c>
      <c r="G71" s="332" t="s">
        <v>2379</v>
      </c>
      <c r="H71" s="331">
        <f t="shared" si="11"/>
        <v>1200</v>
      </c>
    </row>
    <row r="72" spans="1:8">
      <c r="A72" s="343" t="s">
        <v>114</v>
      </c>
      <c r="B72" s="344" t="s">
        <v>3072</v>
      </c>
      <c r="C72" s="344" t="s">
        <v>3077</v>
      </c>
      <c r="D72" s="346"/>
      <c r="E72" s="336"/>
      <c r="F72" s="256">
        <v>2200</v>
      </c>
      <c r="G72" s="332" t="s">
        <v>2379</v>
      </c>
      <c r="H72" s="331">
        <f t="shared" si="11"/>
        <v>2200</v>
      </c>
    </row>
    <row r="73" spans="1:8">
      <c r="A73" s="343" t="s">
        <v>114</v>
      </c>
      <c r="B73" s="344" t="s">
        <v>3072</v>
      </c>
      <c r="C73" s="344" t="s">
        <v>3078</v>
      </c>
      <c r="D73" s="346"/>
      <c r="E73" s="336"/>
      <c r="F73" s="17"/>
      <c r="G73" s="332" t="s">
        <v>2797</v>
      </c>
      <c r="H73" s="331">
        <f t="shared" si="11"/>
        <v>0</v>
      </c>
    </row>
    <row r="74" spans="1:8">
      <c r="A74" s="343" t="s">
        <v>114</v>
      </c>
      <c r="B74" s="344" t="s">
        <v>3072</v>
      </c>
      <c r="C74" s="344" t="s">
        <v>3079</v>
      </c>
      <c r="D74" s="346"/>
      <c r="E74" s="336"/>
      <c r="F74" s="17"/>
      <c r="G74" s="332" t="s">
        <v>2379</v>
      </c>
      <c r="H74" s="331">
        <f t="shared" si="11"/>
        <v>0</v>
      </c>
    </row>
    <row r="75" spans="1:8">
      <c r="A75" s="343" t="s">
        <v>104</v>
      </c>
      <c r="B75" s="344" t="s">
        <v>3042</v>
      </c>
      <c r="C75" s="344"/>
      <c r="D75" s="345">
        <v>995</v>
      </c>
      <c r="E75" s="330">
        <f t="shared" si="9"/>
        <v>0</v>
      </c>
      <c r="F75" s="331">
        <f t="shared" si="10"/>
        <v>0</v>
      </c>
      <c r="G75" s="332" t="s">
        <v>3052</v>
      </c>
      <c r="H75" s="331">
        <f t="shared" si="11"/>
        <v>0</v>
      </c>
    </row>
    <row r="76" spans="1:8">
      <c r="A76" s="343" t="s">
        <v>104</v>
      </c>
      <c r="B76" s="344" t="s">
        <v>3041</v>
      </c>
      <c r="C76" s="344" t="s">
        <v>3080</v>
      </c>
      <c r="D76" s="345">
        <v>1780</v>
      </c>
      <c r="E76" s="330">
        <f t="shared" si="9"/>
        <v>0</v>
      </c>
      <c r="F76" s="331">
        <f t="shared" si="10"/>
        <v>0</v>
      </c>
      <c r="G76" s="332" t="s">
        <v>3052</v>
      </c>
      <c r="H76" s="331">
        <f t="shared" si="11"/>
        <v>0</v>
      </c>
    </row>
    <row r="77" spans="1:8">
      <c r="A77" s="343" t="s">
        <v>104</v>
      </c>
      <c r="B77" s="344" t="s">
        <v>3043</v>
      </c>
      <c r="C77" s="344"/>
      <c r="D77" s="345">
        <v>456</v>
      </c>
      <c r="E77" s="330">
        <f t="shared" si="9"/>
        <v>0</v>
      </c>
      <c r="F77" s="331">
        <f t="shared" si="10"/>
        <v>0</v>
      </c>
      <c r="G77" s="332" t="s">
        <v>3052</v>
      </c>
      <c r="H77" s="331">
        <f t="shared" si="11"/>
        <v>0</v>
      </c>
    </row>
    <row r="78" spans="1:8">
      <c r="A78" s="343" t="s">
        <v>104</v>
      </c>
      <c r="B78" s="344" t="s">
        <v>3045</v>
      </c>
      <c r="C78" s="344" t="s">
        <v>3081</v>
      </c>
      <c r="D78" s="345">
        <v>238</v>
      </c>
      <c r="E78" s="330">
        <f t="shared" si="9"/>
        <v>0</v>
      </c>
      <c r="F78" s="331">
        <f t="shared" si="10"/>
        <v>0</v>
      </c>
      <c r="G78" s="332" t="s">
        <v>3052</v>
      </c>
      <c r="H78" s="331">
        <f t="shared" si="11"/>
        <v>0</v>
      </c>
    </row>
    <row r="79" spans="1:8">
      <c r="A79" s="343" t="s">
        <v>104</v>
      </c>
      <c r="B79" s="344" t="s">
        <v>3042</v>
      </c>
      <c r="C79" s="344" t="s">
        <v>3082</v>
      </c>
      <c r="D79" s="345">
        <v>169</v>
      </c>
      <c r="E79" s="330">
        <f t="shared" si="9"/>
        <v>0</v>
      </c>
      <c r="F79" s="331">
        <f t="shared" si="10"/>
        <v>0</v>
      </c>
      <c r="G79" s="332" t="s">
        <v>3052</v>
      </c>
      <c r="H79" s="331">
        <f t="shared" si="11"/>
        <v>0</v>
      </c>
    </row>
    <row r="80" spans="1:8">
      <c r="A80" s="343" t="s">
        <v>104</v>
      </c>
      <c r="B80" s="344" t="s">
        <v>3041</v>
      </c>
      <c r="C80" s="344" t="s">
        <v>3083</v>
      </c>
      <c r="D80" s="345">
        <v>169</v>
      </c>
      <c r="E80" s="330">
        <f t="shared" si="9"/>
        <v>0</v>
      </c>
      <c r="F80" s="331">
        <f t="shared" si="10"/>
        <v>0</v>
      </c>
      <c r="G80" s="332" t="s">
        <v>3052</v>
      </c>
      <c r="H80" s="331">
        <f t="shared" si="11"/>
        <v>0</v>
      </c>
    </row>
    <row r="81" spans="1:8">
      <c r="A81" s="343" t="s">
        <v>104</v>
      </c>
      <c r="B81" s="344" t="s">
        <v>3043</v>
      </c>
      <c r="C81" s="344" t="s">
        <v>2625</v>
      </c>
      <c r="D81" s="345">
        <f>(2*1.7)+(2*5.4)</f>
        <v>14.200000000000001</v>
      </c>
      <c r="E81" s="330">
        <f t="shared" si="9"/>
        <v>0</v>
      </c>
      <c r="F81" s="331">
        <f t="shared" ref="F81" si="12">(D81*E81)</f>
        <v>0</v>
      </c>
      <c r="G81" s="332" t="s">
        <v>3052</v>
      </c>
      <c r="H81" s="331">
        <f t="shared" si="11"/>
        <v>0</v>
      </c>
    </row>
    <row r="82" spans="1:8">
      <c r="A82" s="343" t="s">
        <v>113</v>
      </c>
      <c r="B82" s="344" t="s">
        <v>3042</v>
      </c>
      <c r="C82" s="344"/>
      <c r="D82" s="345">
        <v>115</v>
      </c>
      <c r="E82" s="330">
        <f t="shared" si="9"/>
        <v>0</v>
      </c>
      <c r="F82" s="331">
        <f t="shared" si="10"/>
        <v>0</v>
      </c>
      <c r="G82" s="332" t="s">
        <v>2797</v>
      </c>
      <c r="H82" s="331">
        <f t="shared" si="11"/>
        <v>0</v>
      </c>
    </row>
    <row r="83" spans="1:8">
      <c r="A83" s="343" t="s">
        <v>113</v>
      </c>
      <c r="B83" s="344" t="s">
        <v>3041</v>
      </c>
      <c r="C83" s="344"/>
      <c r="D83" s="345">
        <v>115</v>
      </c>
      <c r="E83" s="330">
        <f t="shared" si="9"/>
        <v>0</v>
      </c>
      <c r="F83" s="331">
        <f t="shared" si="10"/>
        <v>0</v>
      </c>
      <c r="G83" s="332" t="s">
        <v>2797</v>
      </c>
      <c r="H83" s="331">
        <f t="shared" si="11"/>
        <v>0</v>
      </c>
    </row>
    <row r="84" spans="1:8">
      <c r="A84" s="343" t="s">
        <v>113</v>
      </c>
      <c r="B84" s="344" t="s">
        <v>3043</v>
      </c>
      <c r="C84" s="344"/>
      <c r="D84" s="345">
        <v>28</v>
      </c>
      <c r="E84" s="330">
        <f t="shared" si="9"/>
        <v>0</v>
      </c>
      <c r="F84" s="331">
        <f t="shared" si="10"/>
        <v>0</v>
      </c>
      <c r="G84" s="332" t="s">
        <v>2797</v>
      </c>
      <c r="H84" s="331">
        <f t="shared" si="11"/>
        <v>0</v>
      </c>
    </row>
    <row r="85" spans="1:8">
      <c r="A85" s="343" t="s">
        <v>113</v>
      </c>
      <c r="B85" s="344" t="s">
        <v>3045</v>
      </c>
      <c r="C85" s="344" t="s">
        <v>3071</v>
      </c>
      <c r="D85" s="345">
        <v>25.64</v>
      </c>
      <c r="E85" s="330">
        <f t="shared" si="9"/>
        <v>0</v>
      </c>
      <c r="F85" s="331">
        <f t="shared" si="10"/>
        <v>0</v>
      </c>
      <c r="G85" s="332" t="s">
        <v>2797</v>
      </c>
      <c r="H85" s="331">
        <f t="shared" si="11"/>
        <v>0</v>
      </c>
    </row>
    <row r="86" spans="1:8">
      <c r="A86" s="343" t="s">
        <v>113</v>
      </c>
      <c r="B86" s="344" t="s">
        <v>3045</v>
      </c>
      <c r="C86" s="344" t="s">
        <v>3084</v>
      </c>
      <c r="D86" s="345">
        <v>50</v>
      </c>
      <c r="E86" s="330">
        <f t="shared" si="9"/>
        <v>0</v>
      </c>
      <c r="F86" s="331">
        <f t="shared" si="10"/>
        <v>0</v>
      </c>
      <c r="G86" s="332" t="s">
        <v>2797</v>
      </c>
      <c r="H86" s="331">
        <f t="shared" si="11"/>
        <v>0</v>
      </c>
    </row>
    <row r="87" spans="1:8">
      <c r="A87" s="343" t="s">
        <v>123</v>
      </c>
      <c r="B87" s="344" t="s">
        <v>3042</v>
      </c>
      <c r="C87" s="344"/>
      <c r="D87" s="345">
        <v>1336</v>
      </c>
      <c r="E87" s="330">
        <f t="shared" si="9"/>
        <v>0</v>
      </c>
      <c r="F87" s="331">
        <f t="shared" si="10"/>
        <v>0</v>
      </c>
      <c r="G87" s="332" t="s">
        <v>2797</v>
      </c>
      <c r="H87" s="331">
        <f t="shared" si="11"/>
        <v>0</v>
      </c>
    </row>
    <row r="88" spans="1:8">
      <c r="A88" s="343" t="s">
        <v>123</v>
      </c>
      <c r="B88" s="344" t="s">
        <v>3041</v>
      </c>
      <c r="C88" s="344"/>
      <c r="D88" s="345">
        <v>1542</v>
      </c>
      <c r="E88" s="330">
        <f t="shared" si="9"/>
        <v>0</v>
      </c>
      <c r="F88" s="331">
        <f t="shared" si="10"/>
        <v>0</v>
      </c>
      <c r="G88" s="332" t="s">
        <v>3052</v>
      </c>
      <c r="H88" s="331">
        <f t="shared" si="11"/>
        <v>0</v>
      </c>
    </row>
    <row r="89" spans="1:8">
      <c r="A89" s="343" t="s">
        <v>123</v>
      </c>
      <c r="B89" s="344" t="s">
        <v>3043</v>
      </c>
      <c r="C89" s="344"/>
      <c r="D89" s="345">
        <v>1830</v>
      </c>
      <c r="E89" s="330">
        <f t="shared" si="9"/>
        <v>0</v>
      </c>
      <c r="F89" s="331">
        <f t="shared" si="10"/>
        <v>0</v>
      </c>
      <c r="G89" s="332" t="s">
        <v>2797</v>
      </c>
      <c r="H89" s="331">
        <f t="shared" si="11"/>
        <v>0</v>
      </c>
    </row>
    <row r="90" spans="1:8">
      <c r="A90" s="343" t="s">
        <v>123</v>
      </c>
      <c r="B90" s="344" t="s">
        <v>3045</v>
      </c>
      <c r="C90" s="344" t="s">
        <v>3084</v>
      </c>
      <c r="D90" s="345">
        <v>820</v>
      </c>
      <c r="E90" s="330">
        <f t="shared" si="9"/>
        <v>0</v>
      </c>
      <c r="F90" s="331">
        <f t="shared" si="10"/>
        <v>0</v>
      </c>
      <c r="G90" s="332" t="s">
        <v>2797</v>
      </c>
      <c r="H90" s="331">
        <f t="shared" si="11"/>
        <v>0</v>
      </c>
    </row>
    <row r="91" spans="1:8">
      <c r="A91" s="343" t="s">
        <v>123</v>
      </c>
      <c r="B91" s="344" t="s">
        <v>3055</v>
      </c>
      <c r="C91" s="344"/>
      <c r="D91" s="346"/>
      <c r="E91" s="336"/>
      <c r="F91" s="17"/>
      <c r="G91" s="332" t="s">
        <v>3052</v>
      </c>
      <c r="H91" s="331">
        <f t="shared" si="11"/>
        <v>0</v>
      </c>
    </row>
    <row r="92" spans="1:8">
      <c r="A92" s="343" t="s">
        <v>123</v>
      </c>
      <c r="B92" s="344" t="s">
        <v>3043</v>
      </c>
      <c r="C92" s="344" t="s">
        <v>2625</v>
      </c>
      <c r="D92" s="345">
        <v>5.0999999999999996</v>
      </c>
      <c r="E92" s="330">
        <f t="shared" ref="E92" si="13">VLOOKUP(B92,$E$3:$F$10,2,FALSE)</f>
        <v>0</v>
      </c>
      <c r="F92" s="331">
        <f t="shared" ref="F92" si="14">(D92*E92)</f>
        <v>0</v>
      </c>
      <c r="G92" s="332" t="s">
        <v>2797</v>
      </c>
      <c r="H92" s="331">
        <f t="shared" ref="H92" si="15">G92*F92</f>
        <v>0</v>
      </c>
    </row>
    <row r="93" spans="1:8">
      <c r="A93" s="343" t="s">
        <v>112</v>
      </c>
      <c r="B93" s="344" t="s">
        <v>3042</v>
      </c>
      <c r="C93" s="344"/>
      <c r="D93" s="345">
        <v>195.92</v>
      </c>
      <c r="E93" s="330">
        <f t="shared" si="9"/>
        <v>0</v>
      </c>
      <c r="F93" s="331">
        <f t="shared" si="10"/>
        <v>0</v>
      </c>
      <c r="G93" s="332" t="s">
        <v>2797</v>
      </c>
      <c r="H93" s="331">
        <f t="shared" si="11"/>
        <v>0</v>
      </c>
    </row>
    <row r="94" spans="1:8">
      <c r="A94" s="343" t="s">
        <v>112</v>
      </c>
      <c r="B94" s="344" t="s">
        <v>3041</v>
      </c>
      <c r="C94" s="344"/>
      <c r="D94" s="345">
        <v>195.92</v>
      </c>
      <c r="E94" s="330">
        <f t="shared" si="9"/>
        <v>0</v>
      </c>
      <c r="F94" s="331">
        <f t="shared" si="10"/>
        <v>0</v>
      </c>
      <c r="G94" s="332" t="s">
        <v>3052</v>
      </c>
      <c r="H94" s="331">
        <f t="shared" si="11"/>
        <v>0</v>
      </c>
    </row>
    <row r="95" spans="1:8">
      <c r="A95" s="343" t="s">
        <v>112</v>
      </c>
      <c r="B95" s="344" t="s">
        <v>3043</v>
      </c>
      <c r="C95" s="344"/>
      <c r="D95" s="345">
        <v>200</v>
      </c>
      <c r="E95" s="330">
        <f t="shared" si="9"/>
        <v>0</v>
      </c>
      <c r="F95" s="331">
        <f t="shared" si="10"/>
        <v>0</v>
      </c>
      <c r="G95" s="332" t="s">
        <v>2797</v>
      </c>
      <c r="H95" s="331">
        <f t="shared" si="11"/>
        <v>0</v>
      </c>
    </row>
    <row r="96" spans="1:8">
      <c r="A96" s="343" t="s">
        <v>112</v>
      </c>
      <c r="B96" s="344" t="s">
        <v>3045</v>
      </c>
      <c r="C96" s="344" t="s">
        <v>3071</v>
      </c>
      <c r="D96" s="345">
        <v>25.64</v>
      </c>
      <c r="E96" s="330">
        <f t="shared" si="9"/>
        <v>0</v>
      </c>
      <c r="F96" s="331">
        <f t="shared" si="10"/>
        <v>0</v>
      </c>
      <c r="G96" s="332" t="s">
        <v>3052</v>
      </c>
      <c r="H96" s="331">
        <f t="shared" si="11"/>
        <v>0</v>
      </c>
    </row>
    <row r="97" spans="1:8">
      <c r="A97" s="343" t="s">
        <v>112</v>
      </c>
      <c r="B97" s="344" t="s">
        <v>3055</v>
      </c>
      <c r="C97" s="344"/>
      <c r="D97" s="346"/>
      <c r="E97" s="336"/>
      <c r="F97" s="17"/>
      <c r="G97" s="332" t="s">
        <v>3052</v>
      </c>
      <c r="H97" s="331">
        <f t="shared" si="11"/>
        <v>0</v>
      </c>
    </row>
    <row r="98" spans="1:8">
      <c r="A98" s="343" t="s">
        <v>115</v>
      </c>
      <c r="B98" s="344" t="s">
        <v>3042</v>
      </c>
      <c r="C98" s="344"/>
      <c r="D98" s="345">
        <v>130</v>
      </c>
      <c r="E98" s="330">
        <f t="shared" si="9"/>
        <v>0</v>
      </c>
      <c r="F98" s="331">
        <f t="shared" si="10"/>
        <v>0</v>
      </c>
      <c r="G98" s="332" t="s">
        <v>2797</v>
      </c>
      <c r="H98" s="331">
        <f t="shared" si="11"/>
        <v>0</v>
      </c>
    </row>
    <row r="99" spans="1:8">
      <c r="A99" s="343" t="s">
        <v>115</v>
      </c>
      <c r="B99" s="344" t="s">
        <v>3041</v>
      </c>
      <c r="C99" s="344"/>
      <c r="D99" s="345">
        <v>130</v>
      </c>
      <c r="E99" s="330">
        <f t="shared" si="9"/>
        <v>0</v>
      </c>
      <c r="F99" s="331">
        <f t="shared" si="10"/>
        <v>0</v>
      </c>
      <c r="G99" s="332" t="s">
        <v>2797</v>
      </c>
      <c r="H99" s="331">
        <f t="shared" si="11"/>
        <v>0</v>
      </c>
    </row>
    <row r="100" spans="1:8">
      <c r="A100" s="343" t="s">
        <v>115</v>
      </c>
      <c r="B100" s="344" t="s">
        <v>3043</v>
      </c>
      <c r="C100" s="344"/>
      <c r="D100" s="345">
        <v>150</v>
      </c>
      <c r="E100" s="330">
        <f t="shared" si="9"/>
        <v>0</v>
      </c>
      <c r="F100" s="331">
        <f t="shared" si="10"/>
        <v>0</v>
      </c>
      <c r="G100" s="332" t="s">
        <v>2797</v>
      </c>
      <c r="H100" s="331">
        <f t="shared" si="11"/>
        <v>0</v>
      </c>
    </row>
    <row r="101" spans="1:8">
      <c r="A101" s="343" t="s">
        <v>115</v>
      </c>
      <c r="B101" s="344" t="s">
        <v>3045</v>
      </c>
      <c r="C101" s="344" t="s">
        <v>3071</v>
      </c>
      <c r="D101" s="345">
        <v>24.64</v>
      </c>
      <c r="E101" s="330">
        <f t="shared" si="9"/>
        <v>0</v>
      </c>
      <c r="F101" s="331">
        <f t="shared" si="10"/>
        <v>0</v>
      </c>
      <c r="G101" s="332" t="s">
        <v>2797</v>
      </c>
      <c r="H101" s="331">
        <f t="shared" si="11"/>
        <v>0</v>
      </c>
    </row>
    <row r="102" spans="1:8">
      <c r="A102" s="343" t="s">
        <v>121</v>
      </c>
      <c r="B102" s="344" t="s">
        <v>3042</v>
      </c>
      <c r="C102" s="344"/>
      <c r="D102" s="345">
        <v>261</v>
      </c>
      <c r="E102" s="330">
        <f t="shared" si="9"/>
        <v>0</v>
      </c>
      <c r="F102" s="331">
        <f t="shared" si="10"/>
        <v>0</v>
      </c>
      <c r="G102" s="332" t="s">
        <v>2797</v>
      </c>
      <c r="H102" s="331">
        <f t="shared" si="11"/>
        <v>0</v>
      </c>
    </row>
    <row r="103" spans="1:8">
      <c r="A103" s="343" t="s">
        <v>121</v>
      </c>
      <c r="B103" s="344" t="s">
        <v>3041</v>
      </c>
      <c r="C103" s="344"/>
      <c r="D103" s="345">
        <v>261</v>
      </c>
      <c r="E103" s="330">
        <f t="shared" si="9"/>
        <v>0</v>
      </c>
      <c r="F103" s="331">
        <f t="shared" si="10"/>
        <v>0</v>
      </c>
      <c r="G103" s="332" t="s">
        <v>2797</v>
      </c>
      <c r="H103" s="331">
        <f t="shared" si="11"/>
        <v>0</v>
      </c>
    </row>
    <row r="104" spans="1:8">
      <c r="A104" s="343" t="s">
        <v>121</v>
      </c>
      <c r="B104" s="344" t="s">
        <v>3043</v>
      </c>
      <c r="C104" s="344"/>
      <c r="D104" s="345">
        <v>533</v>
      </c>
      <c r="E104" s="330">
        <f t="shared" si="9"/>
        <v>0</v>
      </c>
      <c r="F104" s="331">
        <f t="shared" si="10"/>
        <v>0</v>
      </c>
      <c r="G104" s="332" t="s">
        <v>2797</v>
      </c>
      <c r="H104" s="331">
        <f t="shared" si="11"/>
        <v>0</v>
      </c>
    </row>
    <row r="105" spans="1:8">
      <c r="A105" s="343" t="s">
        <v>121</v>
      </c>
      <c r="B105" s="344" t="s">
        <v>3045</v>
      </c>
      <c r="C105" s="344" t="s">
        <v>3071</v>
      </c>
      <c r="D105" s="345">
        <v>25.64</v>
      </c>
      <c r="E105" s="330">
        <f t="shared" si="9"/>
        <v>0</v>
      </c>
      <c r="F105" s="331">
        <f t="shared" si="10"/>
        <v>0</v>
      </c>
      <c r="G105" s="332" t="s">
        <v>2797</v>
      </c>
      <c r="H105" s="331">
        <f t="shared" si="11"/>
        <v>0</v>
      </c>
    </row>
    <row r="106" spans="1:8">
      <c r="A106" s="343" t="s">
        <v>121</v>
      </c>
      <c r="B106" s="344" t="s">
        <v>3055</v>
      </c>
      <c r="C106" s="344"/>
      <c r="D106" s="346"/>
      <c r="E106" s="336"/>
      <c r="F106" s="17"/>
      <c r="G106" s="332" t="s">
        <v>2797</v>
      </c>
      <c r="H106" s="331">
        <f t="shared" ref="H106" si="16">G106*F106</f>
        <v>0</v>
      </c>
    </row>
    <row r="107" spans="1:8">
      <c r="A107" s="343" t="s">
        <v>120</v>
      </c>
      <c r="B107" s="344" t="s">
        <v>3042</v>
      </c>
      <c r="C107" s="344"/>
      <c r="D107" s="345">
        <v>121</v>
      </c>
      <c r="E107" s="330">
        <f t="shared" si="9"/>
        <v>0</v>
      </c>
      <c r="F107" s="331">
        <f t="shared" si="10"/>
        <v>0</v>
      </c>
      <c r="G107" s="332" t="s">
        <v>2797</v>
      </c>
      <c r="H107" s="331">
        <f t="shared" si="11"/>
        <v>0</v>
      </c>
    </row>
    <row r="108" spans="1:8">
      <c r="A108" s="343" t="s">
        <v>120</v>
      </c>
      <c r="B108" s="344" t="s">
        <v>3041</v>
      </c>
      <c r="C108" s="344"/>
      <c r="D108" s="345">
        <v>117</v>
      </c>
      <c r="E108" s="330">
        <f t="shared" si="9"/>
        <v>0</v>
      </c>
      <c r="F108" s="331">
        <f t="shared" si="10"/>
        <v>0</v>
      </c>
      <c r="G108" s="332" t="s">
        <v>2797</v>
      </c>
      <c r="H108" s="331">
        <f t="shared" si="11"/>
        <v>0</v>
      </c>
    </row>
    <row r="109" spans="1:8">
      <c r="A109" s="343" t="s">
        <v>120</v>
      </c>
      <c r="B109" s="344" t="s">
        <v>3043</v>
      </c>
      <c r="C109" s="344"/>
      <c r="D109" s="345">
        <v>300</v>
      </c>
      <c r="E109" s="330">
        <f t="shared" si="9"/>
        <v>0</v>
      </c>
      <c r="F109" s="331">
        <f t="shared" si="10"/>
        <v>0</v>
      </c>
      <c r="G109" s="332" t="s">
        <v>2797</v>
      </c>
      <c r="H109" s="331">
        <f t="shared" si="11"/>
        <v>0</v>
      </c>
    </row>
    <row r="110" spans="1:8">
      <c r="A110" s="343" t="s">
        <v>120</v>
      </c>
      <c r="B110" s="344" t="s">
        <v>3045</v>
      </c>
      <c r="C110" s="344" t="s">
        <v>3071</v>
      </c>
      <c r="D110" s="345">
        <v>25.64</v>
      </c>
      <c r="E110" s="330">
        <f t="shared" si="9"/>
        <v>0</v>
      </c>
      <c r="F110" s="331">
        <f t="shared" si="10"/>
        <v>0</v>
      </c>
      <c r="G110" s="332" t="s">
        <v>2797</v>
      </c>
      <c r="H110" s="331">
        <f t="shared" si="11"/>
        <v>0</v>
      </c>
    </row>
    <row r="111" spans="1:8">
      <c r="A111" s="343" t="s">
        <v>120</v>
      </c>
      <c r="B111" s="344" t="s">
        <v>3055</v>
      </c>
      <c r="C111" s="344"/>
      <c r="D111" s="346"/>
      <c r="E111" s="336"/>
      <c r="F111" s="17"/>
      <c r="G111" s="332" t="s">
        <v>2797</v>
      </c>
      <c r="H111" s="331">
        <f t="shared" si="11"/>
        <v>0</v>
      </c>
    </row>
    <row r="112" spans="1:8">
      <c r="A112" s="343" t="s">
        <v>116</v>
      </c>
      <c r="B112" s="344" t="s">
        <v>3042</v>
      </c>
      <c r="C112" s="344"/>
      <c r="D112" s="345">
        <v>150</v>
      </c>
      <c r="E112" s="330">
        <f t="shared" si="9"/>
        <v>0</v>
      </c>
      <c r="F112" s="331">
        <f t="shared" si="10"/>
        <v>0</v>
      </c>
      <c r="G112" s="332" t="s">
        <v>2797</v>
      </c>
      <c r="H112" s="331">
        <f t="shared" si="11"/>
        <v>0</v>
      </c>
    </row>
    <row r="113" spans="1:8">
      <c r="A113" s="343" t="s">
        <v>116</v>
      </c>
      <c r="B113" s="344" t="s">
        <v>3041</v>
      </c>
      <c r="C113" s="344"/>
      <c r="D113" s="345">
        <v>150</v>
      </c>
      <c r="E113" s="330">
        <f t="shared" si="9"/>
        <v>0</v>
      </c>
      <c r="F113" s="331">
        <f t="shared" si="10"/>
        <v>0</v>
      </c>
      <c r="G113" s="332" t="s">
        <v>2797</v>
      </c>
      <c r="H113" s="331">
        <f t="shared" si="11"/>
        <v>0</v>
      </c>
    </row>
    <row r="114" spans="1:8">
      <c r="A114" s="343" t="s">
        <v>116</v>
      </c>
      <c r="B114" s="344" t="s">
        <v>3043</v>
      </c>
      <c r="C114" s="344"/>
      <c r="D114" s="345">
        <v>200</v>
      </c>
      <c r="E114" s="330">
        <f t="shared" si="9"/>
        <v>0</v>
      </c>
      <c r="F114" s="331">
        <f t="shared" si="10"/>
        <v>0</v>
      </c>
      <c r="G114" s="332" t="s">
        <v>2797</v>
      </c>
      <c r="H114" s="331">
        <f t="shared" si="11"/>
        <v>0</v>
      </c>
    </row>
    <row r="115" spans="1:8">
      <c r="A115" s="343" t="s">
        <v>116</v>
      </c>
      <c r="B115" s="344" t="s">
        <v>3055</v>
      </c>
      <c r="C115" s="344"/>
      <c r="D115" s="346"/>
      <c r="E115" s="336"/>
      <c r="F115" s="17"/>
      <c r="G115" s="332" t="s">
        <v>2797</v>
      </c>
      <c r="H115" s="331">
        <f t="shared" ref="H115" si="17">G115*F115</f>
        <v>0</v>
      </c>
    </row>
    <row r="116" spans="1:8">
      <c r="A116" s="343" t="s">
        <v>116</v>
      </c>
      <c r="B116" s="344" t="s">
        <v>3045</v>
      </c>
      <c r="C116" s="344" t="s">
        <v>3071</v>
      </c>
      <c r="D116" s="345">
        <v>25.64</v>
      </c>
      <c r="E116" s="330">
        <f t="shared" si="9"/>
        <v>0</v>
      </c>
      <c r="F116" s="331">
        <f t="shared" si="10"/>
        <v>0</v>
      </c>
      <c r="G116" s="332" t="s">
        <v>2797</v>
      </c>
      <c r="H116" s="331">
        <f t="shared" si="11"/>
        <v>0</v>
      </c>
    </row>
    <row r="117" spans="1:8">
      <c r="A117" s="343" t="s">
        <v>119</v>
      </c>
      <c r="B117" s="344" t="s">
        <v>3042</v>
      </c>
      <c r="C117" s="344"/>
      <c r="D117" s="345">
        <v>120</v>
      </c>
      <c r="E117" s="330">
        <f t="shared" si="9"/>
        <v>0</v>
      </c>
      <c r="F117" s="331">
        <f t="shared" si="10"/>
        <v>0</v>
      </c>
      <c r="G117" s="332" t="s">
        <v>2797</v>
      </c>
      <c r="H117" s="331">
        <f t="shared" si="11"/>
        <v>0</v>
      </c>
    </row>
    <row r="118" spans="1:8">
      <c r="A118" s="343" t="s">
        <v>119</v>
      </c>
      <c r="B118" s="344" t="s">
        <v>3041</v>
      </c>
      <c r="C118" s="344"/>
      <c r="D118" s="345">
        <v>120</v>
      </c>
      <c r="E118" s="330">
        <f t="shared" si="9"/>
        <v>0</v>
      </c>
      <c r="F118" s="331">
        <f t="shared" si="10"/>
        <v>0</v>
      </c>
      <c r="G118" s="332" t="s">
        <v>2797</v>
      </c>
      <c r="H118" s="331">
        <f t="shared" si="11"/>
        <v>0</v>
      </c>
    </row>
    <row r="119" spans="1:8">
      <c r="A119" s="343" t="s">
        <v>119</v>
      </c>
      <c r="B119" s="344" t="s">
        <v>3043</v>
      </c>
      <c r="C119" s="344"/>
      <c r="D119" s="345">
        <v>50</v>
      </c>
      <c r="E119" s="330">
        <f t="shared" si="9"/>
        <v>0</v>
      </c>
      <c r="F119" s="331">
        <f t="shared" si="10"/>
        <v>0</v>
      </c>
      <c r="G119" s="332" t="s">
        <v>2797</v>
      </c>
      <c r="H119" s="331">
        <f t="shared" si="11"/>
        <v>0</v>
      </c>
    </row>
    <row r="120" spans="1:8">
      <c r="A120" s="343" t="s">
        <v>119</v>
      </c>
      <c r="B120" s="344" t="s">
        <v>3045</v>
      </c>
      <c r="C120" s="344" t="s">
        <v>3071</v>
      </c>
      <c r="D120" s="345">
        <v>25.64</v>
      </c>
      <c r="E120" s="330">
        <f t="shared" si="9"/>
        <v>0</v>
      </c>
      <c r="F120" s="331">
        <f t="shared" si="10"/>
        <v>0</v>
      </c>
      <c r="G120" s="332" t="s">
        <v>2797</v>
      </c>
      <c r="H120" s="331">
        <f t="shared" si="11"/>
        <v>0</v>
      </c>
    </row>
    <row r="121" spans="1:8">
      <c r="A121" s="343" t="s">
        <v>98</v>
      </c>
      <c r="B121" s="344" t="s">
        <v>3042</v>
      </c>
      <c r="C121" s="344"/>
      <c r="D121" s="345">
        <v>165</v>
      </c>
      <c r="E121" s="330">
        <f t="shared" si="9"/>
        <v>0</v>
      </c>
      <c r="F121" s="331">
        <f t="shared" si="10"/>
        <v>0</v>
      </c>
      <c r="G121" s="332" t="s">
        <v>2797</v>
      </c>
      <c r="H121" s="331">
        <f t="shared" si="11"/>
        <v>0</v>
      </c>
    </row>
    <row r="122" spans="1:8">
      <c r="A122" s="343" t="s">
        <v>98</v>
      </c>
      <c r="B122" s="344" t="s">
        <v>3041</v>
      </c>
      <c r="C122" s="344"/>
      <c r="D122" s="345">
        <v>165</v>
      </c>
      <c r="E122" s="330">
        <f t="shared" si="9"/>
        <v>0</v>
      </c>
      <c r="F122" s="331">
        <f t="shared" si="10"/>
        <v>0</v>
      </c>
      <c r="G122" s="332" t="s">
        <v>2797</v>
      </c>
      <c r="H122" s="331">
        <f t="shared" si="11"/>
        <v>0</v>
      </c>
    </row>
    <row r="123" spans="1:8">
      <c r="A123" s="343" t="s">
        <v>98</v>
      </c>
      <c r="B123" s="344" t="s">
        <v>3043</v>
      </c>
      <c r="C123" s="344"/>
      <c r="D123" s="345">
        <v>18.2</v>
      </c>
      <c r="E123" s="330">
        <f t="shared" si="9"/>
        <v>0</v>
      </c>
      <c r="F123" s="331">
        <f t="shared" si="10"/>
        <v>0</v>
      </c>
      <c r="G123" s="332" t="s">
        <v>2797</v>
      </c>
      <c r="H123" s="331">
        <f t="shared" si="11"/>
        <v>0</v>
      </c>
    </row>
    <row r="124" spans="1:8">
      <c r="A124" s="343" t="s">
        <v>98</v>
      </c>
      <c r="B124" s="344" t="s">
        <v>3042</v>
      </c>
      <c r="C124" s="344" t="s">
        <v>3085</v>
      </c>
      <c r="D124" s="345">
        <v>44.5</v>
      </c>
      <c r="E124" s="330">
        <f t="shared" ref="E124:E148" si="18">VLOOKUP(B124,$E$3:$F$10,2,FALSE)</f>
        <v>0</v>
      </c>
      <c r="F124" s="331">
        <f t="shared" ref="F124:F148" si="19">(D124*E124)</f>
        <v>0</v>
      </c>
      <c r="G124" s="332" t="s">
        <v>2797</v>
      </c>
      <c r="H124" s="331">
        <f t="shared" ref="H124:H148" si="20">G124*F124</f>
        <v>0</v>
      </c>
    </row>
    <row r="125" spans="1:8">
      <c r="A125" s="343" t="s">
        <v>98</v>
      </c>
      <c r="B125" s="344" t="s">
        <v>3041</v>
      </c>
      <c r="C125" s="344" t="s">
        <v>3085</v>
      </c>
      <c r="D125" s="345">
        <v>44.5</v>
      </c>
      <c r="E125" s="330">
        <f t="shared" si="18"/>
        <v>0</v>
      </c>
      <c r="F125" s="331">
        <f t="shared" si="19"/>
        <v>0</v>
      </c>
      <c r="G125" s="332" t="s">
        <v>2797</v>
      </c>
      <c r="H125" s="331">
        <f t="shared" si="20"/>
        <v>0</v>
      </c>
    </row>
    <row r="126" spans="1:8">
      <c r="A126" s="343" t="s">
        <v>98</v>
      </c>
      <c r="B126" s="344" t="s">
        <v>3043</v>
      </c>
      <c r="C126" s="344" t="s">
        <v>3085</v>
      </c>
      <c r="D126" s="345">
        <v>12</v>
      </c>
      <c r="E126" s="330">
        <f t="shared" si="18"/>
        <v>0</v>
      </c>
      <c r="F126" s="331">
        <f t="shared" si="19"/>
        <v>0</v>
      </c>
      <c r="G126" s="332" t="s">
        <v>2797</v>
      </c>
      <c r="H126" s="331">
        <f t="shared" si="20"/>
        <v>0</v>
      </c>
    </row>
    <row r="127" spans="1:8">
      <c r="A127" s="343" t="s">
        <v>99</v>
      </c>
      <c r="B127" s="344" t="s">
        <v>3042</v>
      </c>
      <c r="C127" s="344"/>
      <c r="D127" s="345">
        <v>49</v>
      </c>
      <c r="E127" s="330">
        <f t="shared" si="18"/>
        <v>0</v>
      </c>
      <c r="F127" s="331">
        <f t="shared" si="19"/>
        <v>0</v>
      </c>
      <c r="G127" s="332" t="s">
        <v>2797</v>
      </c>
      <c r="H127" s="331">
        <f t="shared" si="20"/>
        <v>0</v>
      </c>
    </row>
    <row r="128" spans="1:8">
      <c r="A128" s="343" t="s">
        <v>99</v>
      </c>
      <c r="B128" s="344" t="s">
        <v>3041</v>
      </c>
      <c r="C128" s="344"/>
      <c r="D128" s="345">
        <v>49</v>
      </c>
      <c r="E128" s="330">
        <f t="shared" si="18"/>
        <v>0</v>
      </c>
      <c r="F128" s="331">
        <f t="shared" si="19"/>
        <v>0</v>
      </c>
      <c r="G128" s="332" t="s">
        <v>2797</v>
      </c>
      <c r="H128" s="331">
        <f t="shared" si="20"/>
        <v>0</v>
      </c>
    </row>
    <row r="129" spans="1:8">
      <c r="A129" s="343" t="s">
        <v>99</v>
      </c>
      <c r="B129" s="344" t="s">
        <v>3043</v>
      </c>
      <c r="C129" s="344"/>
      <c r="D129" s="345">
        <v>66</v>
      </c>
      <c r="E129" s="330">
        <f t="shared" si="18"/>
        <v>0</v>
      </c>
      <c r="F129" s="331">
        <f t="shared" si="19"/>
        <v>0</v>
      </c>
      <c r="G129" s="332" t="s">
        <v>2797</v>
      </c>
      <c r="H129" s="331">
        <f t="shared" si="20"/>
        <v>0</v>
      </c>
    </row>
    <row r="130" spans="1:8">
      <c r="A130" s="343" t="s">
        <v>102</v>
      </c>
      <c r="B130" s="344" t="s">
        <v>3042</v>
      </c>
      <c r="C130" s="344"/>
      <c r="D130" s="345">
        <v>58</v>
      </c>
      <c r="E130" s="330">
        <f t="shared" si="18"/>
        <v>0</v>
      </c>
      <c r="F130" s="331">
        <f t="shared" si="19"/>
        <v>0</v>
      </c>
      <c r="G130" s="332" t="s">
        <v>2797</v>
      </c>
      <c r="H130" s="331">
        <f t="shared" si="20"/>
        <v>0</v>
      </c>
    </row>
    <row r="131" spans="1:8">
      <c r="A131" s="343" t="s">
        <v>102</v>
      </c>
      <c r="B131" s="344" t="s">
        <v>3041</v>
      </c>
      <c r="C131" s="344" t="s">
        <v>3086</v>
      </c>
      <c r="D131" s="345">
        <v>58</v>
      </c>
      <c r="E131" s="330">
        <f t="shared" si="18"/>
        <v>0</v>
      </c>
      <c r="F131" s="331">
        <f t="shared" si="19"/>
        <v>0</v>
      </c>
      <c r="G131" s="332" t="s">
        <v>2379</v>
      </c>
      <c r="H131" s="331">
        <f t="shared" si="20"/>
        <v>0</v>
      </c>
    </row>
    <row r="132" spans="1:8">
      <c r="A132" s="343" t="s">
        <v>102</v>
      </c>
      <c r="B132" s="344" t="s">
        <v>3043</v>
      </c>
      <c r="C132" s="344"/>
      <c r="D132" s="345">
        <v>24.2</v>
      </c>
      <c r="E132" s="330">
        <f t="shared" si="18"/>
        <v>0</v>
      </c>
      <c r="F132" s="331">
        <f t="shared" si="19"/>
        <v>0</v>
      </c>
      <c r="G132" s="332" t="s">
        <v>2797</v>
      </c>
      <c r="H132" s="331">
        <f t="shared" si="20"/>
        <v>0</v>
      </c>
    </row>
    <row r="133" spans="1:8">
      <c r="A133" s="343" t="s">
        <v>124</v>
      </c>
      <c r="B133" s="344" t="s">
        <v>3042</v>
      </c>
      <c r="C133" s="344"/>
      <c r="D133" s="345">
        <v>392.8</v>
      </c>
      <c r="E133" s="330">
        <f t="shared" si="18"/>
        <v>0</v>
      </c>
      <c r="F133" s="331">
        <f t="shared" si="19"/>
        <v>0</v>
      </c>
      <c r="G133" s="332" t="s">
        <v>2797</v>
      </c>
      <c r="H133" s="331">
        <f t="shared" si="20"/>
        <v>0</v>
      </c>
    </row>
    <row r="134" spans="1:8">
      <c r="A134" s="343" t="s">
        <v>124</v>
      </c>
      <c r="B134" s="344" t="s">
        <v>3041</v>
      </c>
      <c r="C134" s="344" t="s">
        <v>3061</v>
      </c>
      <c r="D134" s="346"/>
      <c r="E134" s="336"/>
      <c r="F134" s="338"/>
      <c r="G134" s="339"/>
      <c r="H134" s="338"/>
    </row>
    <row r="135" spans="1:8">
      <c r="A135" s="343" t="s">
        <v>124</v>
      </c>
      <c r="B135" s="344" t="s">
        <v>3043</v>
      </c>
      <c r="C135" s="344"/>
      <c r="D135" s="345">
        <v>443.6</v>
      </c>
      <c r="E135" s="330">
        <f t="shared" si="18"/>
        <v>0</v>
      </c>
      <c r="F135" s="331">
        <f t="shared" si="19"/>
        <v>0</v>
      </c>
      <c r="G135" s="332" t="s">
        <v>2797</v>
      </c>
      <c r="H135" s="331">
        <f t="shared" si="20"/>
        <v>0</v>
      </c>
    </row>
    <row r="136" spans="1:8">
      <c r="A136" s="343" t="s">
        <v>100</v>
      </c>
      <c r="B136" s="344" t="s">
        <v>3042</v>
      </c>
      <c r="C136" s="344"/>
      <c r="D136" s="345">
        <v>45.6</v>
      </c>
      <c r="E136" s="330">
        <f t="shared" si="18"/>
        <v>0</v>
      </c>
      <c r="F136" s="331">
        <f t="shared" si="19"/>
        <v>0</v>
      </c>
      <c r="G136" s="332" t="s">
        <v>2797</v>
      </c>
      <c r="H136" s="331">
        <f t="shared" si="20"/>
        <v>0</v>
      </c>
    </row>
    <row r="137" spans="1:8">
      <c r="A137" s="343" t="s">
        <v>100</v>
      </c>
      <c r="B137" s="344" t="s">
        <v>3041</v>
      </c>
      <c r="C137" s="344" t="s">
        <v>3063</v>
      </c>
      <c r="D137" s="346"/>
      <c r="E137" s="336"/>
      <c r="F137" s="338"/>
      <c r="G137" s="339"/>
      <c r="H137" s="338"/>
    </row>
    <row r="138" spans="1:8">
      <c r="A138" s="343" t="s">
        <v>100</v>
      </c>
      <c r="B138" s="344" t="s">
        <v>3043</v>
      </c>
      <c r="C138" s="344"/>
      <c r="D138" s="345">
        <v>14.4</v>
      </c>
      <c r="E138" s="330">
        <f t="shared" si="18"/>
        <v>0</v>
      </c>
      <c r="F138" s="331">
        <f t="shared" si="19"/>
        <v>0</v>
      </c>
      <c r="G138" s="332" t="s">
        <v>2797</v>
      </c>
      <c r="H138" s="331">
        <f t="shared" si="20"/>
        <v>0</v>
      </c>
    </row>
    <row r="139" spans="1:8">
      <c r="A139" s="343" t="s">
        <v>107</v>
      </c>
      <c r="B139" s="344" t="s">
        <v>3042</v>
      </c>
      <c r="C139" s="344"/>
      <c r="D139" s="345">
        <v>74</v>
      </c>
      <c r="E139" s="330">
        <f t="shared" si="18"/>
        <v>0</v>
      </c>
      <c r="F139" s="331">
        <f t="shared" si="19"/>
        <v>0</v>
      </c>
      <c r="G139" s="332" t="s">
        <v>2797</v>
      </c>
      <c r="H139" s="331">
        <f t="shared" si="20"/>
        <v>0</v>
      </c>
    </row>
    <row r="140" spans="1:8">
      <c r="A140" s="343" t="s">
        <v>107</v>
      </c>
      <c r="B140" s="344" t="s">
        <v>3041</v>
      </c>
      <c r="C140" s="344"/>
      <c r="D140" s="346"/>
      <c r="E140" s="336"/>
      <c r="F140" s="338"/>
      <c r="G140" s="339"/>
      <c r="H140" s="338"/>
    </row>
    <row r="141" spans="1:8">
      <c r="A141" s="343" t="s">
        <v>107</v>
      </c>
      <c r="B141" s="344" t="s">
        <v>3043</v>
      </c>
      <c r="C141" s="344"/>
      <c r="D141" s="345">
        <v>16</v>
      </c>
      <c r="E141" s="330">
        <f t="shared" si="18"/>
        <v>0</v>
      </c>
      <c r="F141" s="331">
        <f t="shared" si="19"/>
        <v>0</v>
      </c>
      <c r="G141" s="332" t="s">
        <v>2797</v>
      </c>
      <c r="H141" s="331">
        <f t="shared" si="20"/>
        <v>0</v>
      </c>
    </row>
    <row r="142" spans="1:8">
      <c r="A142" s="343" t="s">
        <v>107</v>
      </c>
      <c r="B142" s="344" t="s">
        <v>3055</v>
      </c>
      <c r="C142" s="344"/>
      <c r="D142" s="346"/>
      <c r="E142" s="336"/>
      <c r="F142" s="590"/>
      <c r="G142" s="339" t="s">
        <v>3052</v>
      </c>
      <c r="H142" s="338">
        <f t="shared" si="20"/>
        <v>0</v>
      </c>
    </row>
    <row r="143" spans="1:8">
      <c r="A143" s="343" t="s">
        <v>93</v>
      </c>
      <c r="B143" s="344" t="s">
        <v>3042</v>
      </c>
      <c r="C143" s="344"/>
      <c r="D143" s="345">
        <v>297.47000000000003</v>
      </c>
      <c r="E143" s="330">
        <f t="shared" si="18"/>
        <v>0</v>
      </c>
      <c r="F143" s="331">
        <f t="shared" si="19"/>
        <v>0</v>
      </c>
      <c r="G143" s="332" t="s">
        <v>2797</v>
      </c>
      <c r="H143" s="331">
        <f t="shared" si="20"/>
        <v>0</v>
      </c>
    </row>
    <row r="144" spans="1:8">
      <c r="A144" s="343" t="s">
        <v>93</v>
      </c>
      <c r="B144" s="344" t="s">
        <v>3041</v>
      </c>
      <c r="C144" s="344"/>
      <c r="D144" s="345">
        <v>297.47000000000003</v>
      </c>
      <c r="E144" s="330">
        <f t="shared" si="18"/>
        <v>0</v>
      </c>
      <c r="F144" s="331">
        <f t="shared" si="19"/>
        <v>0</v>
      </c>
      <c r="G144" s="332" t="s">
        <v>3052</v>
      </c>
      <c r="H144" s="331">
        <f t="shared" si="20"/>
        <v>0</v>
      </c>
    </row>
    <row r="145" spans="1:8">
      <c r="A145" s="343" t="s">
        <v>93</v>
      </c>
      <c r="B145" s="344" t="s">
        <v>3043</v>
      </c>
      <c r="C145" s="344"/>
      <c r="D145" s="345">
        <v>1006.5</v>
      </c>
      <c r="E145" s="330">
        <f t="shared" si="18"/>
        <v>0</v>
      </c>
      <c r="F145" s="331">
        <f t="shared" si="19"/>
        <v>0</v>
      </c>
      <c r="G145" s="332" t="s">
        <v>2797</v>
      </c>
      <c r="H145" s="331">
        <f t="shared" si="20"/>
        <v>0</v>
      </c>
    </row>
    <row r="146" spans="1:8">
      <c r="A146" s="343" t="s">
        <v>95</v>
      </c>
      <c r="B146" s="344" t="s">
        <v>3042</v>
      </c>
      <c r="C146" s="344"/>
      <c r="D146" s="345">
        <v>205.25</v>
      </c>
      <c r="E146" s="330">
        <f t="shared" si="18"/>
        <v>0</v>
      </c>
      <c r="F146" s="331">
        <f t="shared" si="19"/>
        <v>0</v>
      </c>
      <c r="G146" s="332" t="s">
        <v>2797</v>
      </c>
      <c r="H146" s="331">
        <f t="shared" si="20"/>
        <v>0</v>
      </c>
    </row>
    <row r="147" spans="1:8">
      <c r="A147" s="343" t="s">
        <v>95</v>
      </c>
      <c r="B147" s="344" t="s">
        <v>3041</v>
      </c>
      <c r="C147" s="344"/>
      <c r="D147" s="345">
        <v>205.25</v>
      </c>
      <c r="E147" s="330">
        <f t="shared" si="18"/>
        <v>0</v>
      </c>
      <c r="F147" s="331">
        <f t="shared" si="19"/>
        <v>0</v>
      </c>
      <c r="G147" s="332" t="s">
        <v>2797</v>
      </c>
      <c r="H147" s="331">
        <f t="shared" si="20"/>
        <v>0</v>
      </c>
    </row>
    <row r="148" spans="1:8">
      <c r="A148" s="343" t="s">
        <v>95</v>
      </c>
      <c r="B148" s="344" t="s">
        <v>3043</v>
      </c>
      <c r="C148" s="344"/>
      <c r="D148" s="345">
        <v>46.6</v>
      </c>
      <c r="E148" s="330">
        <f t="shared" si="18"/>
        <v>0</v>
      </c>
      <c r="F148" s="331">
        <f t="shared" si="19"/>
        <v>0</v>
      </c>
      <c r="G148" s="332" t="s">
        <v>2797</v>
      </c>
      <c r="H148" s="331">
        <f t="shared" si="20"/>
        <v>0</v>
      </c>
    </row>
    <row r="149" spans="1:8">
      <c r="B149" s="333"/>
      <c r="E149" s="333"/>
      <c r="F149" s="333"/>
      <c r="G149" s="333"/>
      <c r="H149" s="333"/>
    </row>
    <row r="150" spans="1:8">
      <c r="A150" s="348" t="s">
        <v>125</v>
      </c>
      <c r="B150" s="452"/>
      <c r="C150" s="349"/>
      <c r="D150" s="350">
        <f>SUM(D13:D148)</f>
        <v>55424.849999999977</v>
      </c>
      <c r="E150" s="350"/>
      <c r="F150" s="273">
        <f>SUM(F13:F148)</f>
        <v>6200</v>
      </c>
      <c r="G150" s="350"/>
      <c r="H150" s="351">
        <f>SUM(H13:H148)</f>
        <v>6200</v>
      </c>
    </row>
  </sheetData>
  <sheetProtection algorithmName="SHA-512" hashValue="yvTG0aUszg727KYeJXakzVlX+mO/6bzEQE3Tu2IsM4k2Qwc+45WtFb3tQBGdlUC5a4s70GgLbmVQILOfs4mZFw==" saltValue="wsnDbiQRYzayD8h2EzMDZQ==" spinCount="100000" sheet="1" objects="1" scenarios="1"/>
  <autoFilter ref="A12:Z148" xr:uid="{00000000-0009-0000-0000-00000A000000}"/>
  <phoneticPr fontId="110"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46"/>
  <sheetViews>
    <sheetView showGridLines="0" zoomScale="60" zoomScaleNormal="60" zoomScaleSheetLayoutView="100" zoomScalePageLayoutView="50" workbookViewId="0">
      <pane ySplit="11" topLeftCell="A30" activePane="bottomLeft" state="frozen"/>
      <selection activeCell="G41" sqref="G41"/>
      <selection pane="bottomLeft" activeCell="A40" sqref="A40:B40"/>
    </sheetView>
  </sheetViews>
  <sheetFormatPr defaultColWidth="9.1796875" defaultRowHeight="12.5"/>
  <cols>
    <col min="1" max="1" width="32.1796875" style="312" customWidth="1"/>
    <col min="2" max="2" width="74.54296875" style="312" customWidth="1"/>
    <col min="3" max="3" width="32.54296875" style="312" customWidth="1"/>
    <col min="4" max="4" width="21.81640625" style="312" customWidth="1"/>
    <col min="5" max="5" width="18.26953125" style="312" customWidth="1"/>
    <col min="6" max="6" width="16.1796875" style="312" bestFit="1" customWidth="1"/>
    <col min="7" max="7" width="12.453125" style="312" bestFit="1" customWidth="1"/>
    <col min="8" max="8" width="26.1796875" style="312" customWidth="1"/>
    <col min="9" max="9" width="18.54296875" style="312" customWidth="1"/>
    <col min="10" max="16384" width="9.1796875" style="312"/>
  </cols>
  <sheetData>
    <row r="1" spans="1:12">
      <c r="A1" s="250" t="s">
        <v>29</v>
      </c>
      <c r="B1" s="37"/>
      <c r="C1" s="650" t="s">
        <v>3087</v>
      </c>
      <c r="D1" s="651"/>
      <c r="E1" s="37"/>
      <c r="F1" s="37"/>
      <c r="G1" s="37"/>
      <c r="J1" s="37"/>
    </row>
    <row r="2" spans="1:12" ht="25">
      <c r="A2" s="530"/>
      <c r="B2" s="37"/>
      <c r="C2" s="531" t="s">
        <v>3088</v>
      </c>
      <c r="D2" s="532" t="s">
        <v>3089</v>
      </c>
      <c r="E2" s="37"/>
      <c r="F2" s="533"/>
      <c r="G2" s="533"/>
      <c r="J2" s="37"/>
    </row>
    <row r="3" spans="1:12" ht="16">
      <c r="A3" s="253" t="str">
        <f>'2-Kosten per locatie'!A3</f>
        <v>Naam opdrachtgever</v>
      </c>
      <c r="B3" s="254" t="str">
        <f>'2-Kosten per locatie'!B3</f>
        <v>ProRail</v>
      </c>
      <c r="C3" s="534" t="s">
        <v>3090</v>
      </c>
      <c r="D3" s="362"/>
      <c r="E3" s="37"/>
      <c r="F3" s="37"/>
      <c r="G3" s="533"/>
      <c r="J3" s="37"/>
    </row>
    <row r="4" spans="1:12" ht="16">
      <c r="A4" s="253" t="str">
        <f>'2-Kosten per locatie'!A4</f>
        <v>Calculatie onderdeel</v>
      </c>
      <c r="B4" s="254" t="str">
        <f ca="1">MID(CELL("bestandsnaam",$C$9),SEARCH("]",CELL("bestandsnaam",$C$9),1)+1,256)</f>
        <v>12-Sanitaire voorzieningen</v>
      </c>
      <c r="C4" s="535" t="s">
        <v>3091</v>
      </c>
      <c r="D4" s="363"/>
      <c r="E4" s="37"/>
      <c r="F4" s="533"/>
      <c r="G4" s="533"/>
      <c r="J4" s="533"/>
    </row>
    <row r="5" spans="1:12" ht="16">
      <c r="A5" s="253" t="str">
        <f>'2-Kosten per locatie'!A5</f>
        <v>Gebouw/plaats</v>
      </c>
      <c r="B5" s="254" t="str">
        <f>'2-Kosten per locatie'!B5</f>
        <v>Divers</v>
      </c>
      <c r="C5" s="535" t="s">
        <v>3092</v>
      </c>
      <c r="D5" s="364"/>
      <c r="E5" s="37"/>
      <c r="F5" s="37"/>
      <c r="G5" s="533"/>
      <c r="J5" s="533"/>
    </row>
    <row r="6" spans="1:12" ht="16">
      <c r="A6" s="253" t="str">
        <f>'2-Kosten per locatie'!A6</f>
        <v>Referentie nummer</v>
      </c>
      <c r="B6" s="254" t="str">
        <f>'2-Kosten per locatie'!B6</f>
        <v>TN 405633</v>
      </c>
      <c r="C6" s="535" t="s">
        <v>3093</v>
      </c>
      <c r="D6" s="364"/>
      <c r="E6" s="533"/>
      <c r="F6" s="533"/>
      <c r="G6" s="533"/>
      <c r="J6" s="533"/>
    </row>
    <row r="7" spans="1:12" ht="16">
      <c r="A7" s="253" t="str">
        <f>'2-Kosten per locatie'!A7</f>
        <v>Naam dienstverlener</v>
      </c>
      <c r="B7" s="314">
        <f>'2-Kosten per locatie'!B7</f>
        <v>0</v>
      </c>
      <c r="C7" s="535" t="s">
        <v>3094</v>
      </c>
      <c r="D7" s="364"/>
      <c r="E7" s="37"/>
      <c r="F7" s="533"/>
      <c r="G7" s="279"/>
      <c r="J7" s="37"/>
    </row>
    <row r="8" spans="1:12" ht="16">
      <c r="A8" s="253" t="str">
        <f>'2-Kosten per locatie'!A8</f>
        <v>Prijspeil</v>
      </c>
      <c r="B8" s="257">
        <f>'2-Kosten per locatie'!B8</f>
        <v>45474</v>
      </c>
      <c r="C8" s="535" t="s">
        <v>3095</v>
      </c>
      <c r="D8" s="364"/>
      <c r="E8" s="533"/>
      <c r="F8" s="533"/>
      <c r="G8" s="279"/>
      <c r="J8" s="37"/>
    </row>
    <row r="9" spans="1:12" ht="16">
      <c r="A9" s="536"/>
      <c r="B9" s="282"/>
      <c r="C9" s="535" t="s">
        <v>3096</v>
      </c>
      <c r="D9" s="364"/>
      <c r="E9" s="537"/>
      <c r="F9" s="279"/>
      <c r="G9" s="279"/>
      <c r="J9" s="37"/>
    </row>
    <row r="10" spans="1:12" ht="16">
      <c r="A10" s="536"/>
      <c r="B10" s="282"/>
      <c r="C10" s="537"/>
      <c r="D10" s="537"/>
      <c r="E10" s="537"/>
      <c r="F10" s="279"/>
      <c r="G10" s="279"/>
      <c r="H10" s="279"/>
      <c r="I10" s="279"/>
      <c r="J10" s="37"/>
    </row>
    <row r="11" spans="1:12" ht="25">
      <c r="A11" s="538" t="s">
        <v>3097</v>
      </c>
      <c r="B11" s="539" t="s">
        <v>3098</v>
      </c>
      <c r="C11" s="539" t="s">
        <v>3099</v>
      </c>
      <c r="D11" s="539" t="s">
        <v>3100</v>
      </c>
      <c r="E11" s="540" t="s">
        <v>3101</v>
      </c>
      <c r="F11" s="541" t="s">
        <v>3102</v>
      </c>
      <c r="H11" s="279"/>
      <c r="I11" s="279"/>
      <c r="J11" s="282"/>
      <c r="K11" s="282"/>
      <c r="L11" s="542"/>
    </row>
    <row r="12" spans="1:12" ht="12.75" customHeight="1">
      <c r="A12" s="543"/>
      <c r="B12" s="543" t="s">
        <v>3103</v>
      </c>
      <c r="C12" s="275"/>
      <c r="D12" s="544">
        <v>186</v>
      </c>
      <c r="E12" s="355"/>
      <c r="F12" s="545">
        <f>D12*E12*12</f>
        <v>0</v>
      </c>
      <c r="H12" s="279"/>
      <c r="I12" s="279"/>
      <c r="J12" s="282"/>
      <c r="K12" s="282"/>
      <c r="L12" s="542"/>
    </row>
    <row r="13" spans="1:12" ht="12.75" customHeight="1">
      <c r="A13" s="543"/>
      <c r="B13" s="543" t="s">
        <v>3104</v>
      </c>
      <c r="C13" s="275"/>
      <c r="D13" s="544">
        <v>142</v>
      </c>
      <c r="E13" s="355"/>
      <c r="F13" s="545">
        <f t="shared" ref="F13:F33" si="0">D13*E13*12</f>
        <v>0</v>
      </c>
      <c r="H13" s="279"/>
      <c r="I13" s="279"/>
      <c r="J13" s="282"/>
      <c r="K13" s="282"/>
      <c r="L13" s="542"/>
    </row>
    <row r="14" spans="1:12" ht="12.75" customHeight="1">
      <c r="A14" s="543"/>
      <c r="B14" s="543" t="s">
        <v>3105</v>
      </c>
      <c r="C14" s="275"/>
      <c r="D14" s="544">
        <v>253</v>
      </c>
      <c r="E14" s="355"/>
      <c r="F14" s="545">
        <f t="shared" si="0"/>
        <v>0</v>
      </c>
      <c r="H14" s="279"/>
      <c r="I14" s="279"/>
      <c r="J14" s="282"/>
      <c r="K14" s="282"/>
      <c r="L14" s="542"/>
    </row>
    <row r="15" spans="1:12" ht="12.75" customHeight="1">
      <c r="A15" s="543"/>
      <c r="B15" s="543" t="s">
        <v>3106</v>
      </c>
      <c r="C15" s="275"/>
      <c r="D15" s="544">
        <v>143</v>
      </c>
      <c r="E15" s="355"/>
      <c r="F15" s="545">
        <f t="shared" si="0"/>
        <v>0</v>
      </c>
      <c r="H15" s="279"/>
      <c r="I15" s="279"/>
      <c r="J15" s="282"/>
      <c r="K15" s="282"/>
      <c r="L15" s="542"/>
    </row>
    <row r="16" spans="1:12" ht="12.75" customHeight="1">
      <c r="A16" s="543"/>
      <c r="B16" s="543" t="s">
        <v>3107</v>
      </c>
      <c r="C16" s="275"/>
      <c r="D16" s="544">
        <v>306</v>
      </c>
      <c r="E16" s="355"/>
      <c r="F16" s="545">
        <f t="shared" si="0"/>
        <v>0</v>
      </c>
      <c r="H16" s="279"/>
      <c r="I16" s="279"/>
      <c r="J16" s="282"/>
      <c r="K16" s="282"/>
      <c r="L16" s="542"/>
    </row>
    <row r="17" spans="1:12" ht="12.75" customHeight="1">
      <c r="A17" s="543"/>
      <c r="B17" s="543" t="s">
        <v>3108</v>
      </c>
      <c r="C17" s="275"/>
      <c r="D17" s="544">
        <v>133</v>
      </c>
      <c r="E17" s="355"/>
      <c r="F17" s="545">
        <f t="shared" si="0"/>
        <v>0</v>
      </c>
      <c r="H17" s="279"/>
      <c r="I17" s="279"/>
      <c r="J17" s="282"/>
      <c r="K17" s="282"/>
      <c r="L17" s="542"/>
    </row>
    <row r="18" spans="1:12" ht="12.75" customHeight="1">
      <c r="A18" s="543"/>
      <c r="B18" s="543" t="s">
        <v>3109</v>
      </c>
      <c r="C18" s="275"/>
      <c r="D18" s="544">
        <v>313</v>
      </c>
      <c r="E18" s="355"/>
      <c r="F18" s="545">
        <f t="shared" si="0"/>
        <v>0</v>
      </c>
      <c r="H18" s="279"/>
      <c r="I18" s="279"/>
      <c r="J18" s="282"/>
      <c r="K18" s="282"/>
      <c r="L18" s="542"/>
    </row>
    <row r="19" spans="1:12" ht="12.75" customHeight="1">
      <c r="A19" s="543"/>
      <c r="B19" s="543" t="s">
        <v>3110</v>
      </c>
      <c r="C19" s="275"/>
      <c r="D19" s="546">
        <v>139</v>
      </c>
      <c r="E19" s="355"/>
      <c r="F19" s="545">
        <f t="shared" si="0"/>
        <v>0</v>
      </c>
      <c r="H19" s="279"/>
      <c r="I19" s="279"/>
      <c r="J19" s="282"/>
      <c r="K19" s="282"/>
      <c r="L19" s="542"/>
    </row>
    <row r="20" spans="1:12" ht="12.75" customHeight="1">
      <c r="A20" s="543"/>
      <c r="B20" s="543" t="s">
        <v>3111</v>
      </c>
      <c r="C20" s="275"/>
      <c r="D20" s="546">
        <v>2</v>
      </c>
      <c r="E20" s="355"/>
      <c r="F20" s="545">
        <f t="shared" si="0"/>
        <v>0</v>
      </c>
      <c r="H20" s="279"/>
      <c r="I20" s="279"/>
      <c r="J20" s="282"/>
      <c r="K20" s="282"/>
      <c r="L20" s="542"/>
    </row>
    <row r="21" spans="1:12" ht="12.75" customHeight="1">
      <c r="A21" s="543"/>
      <c r="B21" s="543" t="s">
        <v>3112</v>
      </c>
      <c r="C21" s="275"/>
      <c r="D21" s="546">
        <v>189</v>
      </c>
      <c r="E21" s="355"/>
      <c r="F21" s="545">
        <f t="shared" si="0"/>
        <v>0</v>
      </c>
      <c r="H21" s="279"/>
      <c r="I21" s="279"/>
      <c r="J21" s="282"/>
      <c r="K21" s="282"/>
      <c r="L21" s="542"/>
    </row>
    <row r="22" spans="1:12" ht="12.75" customHeight="1">
      <c r="A22" s="543"/>
      <c r="B22" s="543" t="s">
        <v>3113</v>
      </c>
      <c r="C22" s="275"/>
      <c r="D22" s="546">
        <v>104</v>
      </c>
      <c r="E22" s="355"/>
      <c r="F22" s="545">
        <f t="shared" si="0"/>
        <v>0</v>
      </c>
      <c r="H22" s="279"/>
      <c r="I22" s="279"/>
      <c r="J22" s="282"/>
      <c r="K22" s="282"/>
      <c r="L22" s="542"/>
    </row>
    <row r="23" spans="1:12" ht="12.75" customHeight="1">
      <c r="A23" s="543"/>
      <c r="B23" s="543" t="s">
        <v>3114</v>
      </c>
      <c r="C23" s="275"/>
      <c r="D23" s="546">
        <v>2</v>
      </c>
      <c r="E23" s="355"/>
      <c r="F23" s="545">
        <f t="shared" si="0"/>
        <v>0</v>
      </c>
      <c r="H23" s="279"/>
      <c r="I23" s="279"/>
      <c r="J23" s="282"/>
      <c r="K23" s="282"/>
      <c r="L23" s="542"/>
    </row>
    <row r="24" spans="1:12" ht="12.75" customHeight="1">
      <c r="A24" s="543"/>
      <c r="B24" s="543" t="s">
        <v>3115</v>
      </c>
      <c r="C24" s="275"/>
      <c r="D24" s="546">
        <v>10</v>
      </c>
      <c r="E24" s="355"/>
      <c r="F24" s="545">
        <f t="shared" si="0"/>
        <v>0</v>
      </c>
      <c r="H24" s="279"/>
      <c r="I24" s="279"/>
      <c r="J24" s="282"/>
      <c r="K24" s="282"/>
      <c r="L24" s="542"/>
    </row>
    <row r="25" spans="1:12" ht="12.75" customHeight="1">
      <c r="A25" s="543"/>
      <c r="B25" s="543" t="s">
        <v>3116</v>
      </c>
      <c r="C25" s="275"/>
      <c r="D25" s="546">
        <v>13</v>
      </c>
      <c r="E25" s="355"/>
      <c r="F25" s="545">
        <f t="shared" si="0"/>
        <v>0</v>
      </c>
      <c r="H25" s="279"/>
      <c r="I25" s="279"/>
      <c r="J25" s="282"/>
      <c r="K25" s="282"/>
      <c r="L25" s="542"/>
    </row>
    <row r="26" spans="1:12" ht="12.75" customHeight="1">
      <c r="A26" s="543"/>
      <c r="B26" s="543" t="s">
        <v>3117</v>
      </c>
      <c r="C26" s="275"/>
      <c r="D26" s="546">
        <v>3</v>
      </c>
      <c r="E26" s="355"/>
      <c r="F26" s="545">
        <f t="shared" si="0"/>
        <v>0</v>
      </c>
      <c r="H26" s="279"/>
      <c r="I26" s="279"/>
      <c r="J26" s="282"/>
      <c r="K26" s="282"/>
      <c r="L26" s="542"/>
    </row>
    <row r="27" spans="1:12" ht="12.75" customHeight="1">
      <c r="A27" s="543"/>
      <c r="B27" s="543" t="s">
        <v>3118</v>
      </c>
      <c r="C27" s="275"/>
      <c r="D27" s="546">
        <v>7</v>
      </c>
      <c r="E27" s="355"/>
      <c r="F27" s="545">
        <f t="shared" si="0"/>
        <v>0</v>
      </c>
      <c r="H27" s="279"/>
      <c r="I27" s="279"/>
      <c r="J27" s="282"/>
      <c r="K27" s="282"/>
      <c r="L27" s="542"/>
    </row>
    <row r="28" spans="1:12" ht="12.75" customHeight="1">
      <c r="A28" s="543"/>
      <c r="B28" s="543" t="s">
        <v>3119</v>
      </c>
      <c r="C28" s="275"/>
      <c r="D28" s="546">
        <v>1</v>
      </c>
      <c r="E28" s="355"/>
      <c r="F28" s="545">
        <f t="shared" si="0"/>
        <v>0</v>
      </c>
      <c r="H28" s="279"/>
      <c r="I28" s="279"/>
      <c r="J28" s="282"/>
      <c r="K28" s="282"/>
      <c r="L28" s="542"/>
    </row>
    <row r="29" spans="1:12" ht="12.75" customHeight="1">
      <c r="A29" s="543"/>
      <c r="B29" s="543" t="s">
        <v>3120</v>
      </c>
      <c r="C29" s="275"/>
      <c r="D29" s="546">
        <v>2</v>
      </c>
      <c r="E29" s="355"/>
      <c r="F29" s="545">
        <f t="shared" si="0"/>
        <v>0</v>
      </c>
      <c r="H29" s="279"/>
      <c r="I29" s="279"/>
      <c r="J29" s="282"/>
      <c r="K29" s="282"/>
      <c r="L29" s="542"/>
    </row>
    <row r="30" spans="1:12" ht="12" customHeight="1">
      <c r="A30" s="543"/>
      <c r="B30" s="543" t="s">
        <v>3121</v>
      </c>
      <c r="C30" s="275"/>
      <c r="D30" s="546">
        <v>22</v>
      </c>
      <c r="E30" s="355"/>
      <c r="F30" s="545">
        <f t="shared" si="0"/>
        <v>0</v>
      </c>
      <c r="H30" s="279"/>
      <c r="I30" s="279"/>
      <c r="J30" s="37"/>
    </row>
    <row r="31" spans="1:12" ht="12" customHeight="1">
      <c r="A31" s="543"/>
      <c r="B31" s="543" t="s">
        <v>3122</v>
      </c>
      <c r="C31" s="275"/>
      <c r="D31" s="546">
        <v>196</v>
      </c>
      <c r="E31" s="355"/>
      <c r="F31" s="545">
        <f t="shared" si="0"/>
        <v>0</v>
      </c>
      <c r="H31" s="279"/>
      <c r="I31" s="279"/>
      <c r="J31" s="37"/>
    </row>
    <row r="32" spans="1:12" ht="12" customHeight="1">
      <c r="A32" s="543"/>
      <c r="B32" s="543" t="s">
        <v>3123</v>
      </c>
      <c r="C32" s="275"/>
      <c r="D32" s="546">
        <v>69</v>
      </c>
      <c r="E32" s="355"/>
      <c r="F32" s="545">
        <f t="shared" si="0"/>
        <v>0</v>
      </c>
      <c r="H32" s="279"/>
      <c r="I32" s="279"/>
      <c r="J32" s="37"/>
    </row>
    <row r="33" spans="1:10" ht="12" customHeight="1">
      <c r="A33" s="543"/>
      <c r="B33" s="543" t="s">
        <v>3124</v>
      </c>
      <c r="C33" s="275"/>
      <c r="D33" s="544">
        <v>95</v>
      </c>
      <c r="E33" s="355"/>
      <c r="F33" s="545">
        <f t="shared" si="0"/>
        <v>0</v>
      </c>
      <c r="H33" s="547"/>
      <c r="I33" s="279"/>
      <c r="J33" s="37"/>
    </row>
    <row r="34" spans="1:10" ht="12" customHeight="1">
      <c r="A34" s="543"/>
      <c r="B34" s="548" t="s">
        <v>3125</v>
      </c>
      <c r="C34" s="275"/>
      <c r="D34" s="562"/>
      <c r="E34" s="355"/>
      <c r="F34" s="545">
        <f>D34*E34*12</f>
        <v>0</v>
      </c>
      <c r="H34" s="547"/>
      <c r="I34" s="279"/>
      <c r="J34" s="37"/>
    </row>
    <row r="35" spans="1:10" ht="12" customHeight="1">
      <c r="I35" s="279"/>
      <c r="J35" s="37"/>
    </row>
    <row r="36" spans="1:10" s="552" customFormat="1" ht="15" customHeight="1">
      <c r="A36" s="549" t="s">
        <v>125</v>
      </c>
      <c r="B36" s="550"/>
      <c r="C36" s="648"/>
      <c r="D36" s="648"/>
      <c r="E36" s="649"/>
      <c r="F36" s="551">
        <f>SUM(F12:F35)</f>
        <v>0</v>
      </c>
      <c r="H36" s="312"/>
      <c r="I36" s="279"/>
      <c r="J36" s="547"/>
    </row>
    <row r="38" spans="1:10" ht="13.5" customHeight="1">
      <c r="A38" s="553"/>
      <c r="B38" s="530"/>
      <c r="C38" s="276"/>
      <c r="D38" s="554"/>
      <c r="E38" s="37"/>
      <c r="F38" s="279"/>
      <c r="G38" s="279"/>
    </row>
    <row r="39" spans="1:10" ht="12.75" customHeight="1">
      <c r="A39" s="555"/>
      <c r="B39" s="530"/>
      <c r="C39" s="276"/>
      <c r="D39" s="554"/>
      <c r="E39" s="37"/>
      <c r="F39" s="279"/>
      <c r="G39" s="279"/>
    </row>
    <row r="40" spans="1:10" ht="27.75" customHeight="1">
      <c r="A40" s="646" t="s">
        <v>3126</v>
      </c>
      <c r="B40" s="647"/>
      <c r="C40" s="556" t="s">
        <v>3127</v>
      </c>
      <c r="D40" s="556" t="s">
        <v>3128</v>
      </c>
      <c r="E40" s="557" t="s">
        <v>3129</v>
      </c>
      <c r="F40" s="558"/>
      <c r="G40" s="559"/>
    </row>
    <row r="41" spans="1:10">
      <c r="A41" s="645" t="s">
        <v>3130</v>
      </c>
      <c r="B41" s="645"/>
      <c r="C41" s="560">
        <v>1111</v>
      </c>
      <c r="D41" s="561"/>
      <c r="E41" s="561"/>
    </row>
    <row r="42" spans="1:10">
      <c r="A42" s="645" t="s">
        <v>3131</v>
      </c>
      <c r="B42" s="645"/>
      <c r="C42" s="560">
        <v>724</v>
      </c>
      <c r="D42" s="561"/>
      <c r="E42" s="561"/>
    </row>
    <row r="43" spans="1:10">
      <c r="A43" s="645" t="s">
        <v>3132</v>
      </c>
      <c r="B43" s="645"/>
      <c r="C43" s="560">
        <v>1088</v>
      </c>
      <c r="D43" s="561"/>
      <c r="E43" s="561"/>
    </row>
    <row r="44" spans="1:10">
      <c r="A44" s="645" t="s">
        <v>3133</v>
      </c>
      <c r="B44" s="645"/>
      <c r="C44" s="561"/>
      <c r="D44" s="560">
        <v>38496</v>
      </c>
      <c r="E44" s="561"/>
    </row>
    <row r="45" spans="1:10">
      <c r="A45" s="645" t="s">
        <v>3134</v>
      </c>
      <c r="B45" s="645"/>
      <c r="C45" s="561"/>
      <c r="D45" s="561"/>
      <c r="E45" s="560">
        <v>10267200</v>
      </c>
    </row>
    <row r="46" spans="1:10">
      <c r="A46" s="645" t="s">
        <v>3135</v>
      </c>
      <c r="B46" s="645"/>
      <c r="C46" s="561">
        <v>1</v>
      </c>
      <c r="D46" s="561"/>
      <c r="E46" s="561"/>
    </row>
  </sheetData>
  <sheetProtection algorithmName="SHA-512" hashValue="G4m3BEYnIWS5gtUq8D5j+lRjmlHi+Bekkzt0IPsJbzmYQHbLgZs131AxQWUz77+2KRjpsjUC9T8jtFlVv+zsyw==" saltValue="gRUGy6iggcFQj0X2UR8+uw==" spinCount="100000" sheet="1" objects="1" scenarios="1"/>
  <mergeCells count="9">
    <mergeCell ref="A45:B45"/>
    <mergeCell ref="A46:B46"/>
    <mergeCell ref="A40:B40"/>
    <mergeCell ref="C36:E36"/>
    <mergeCell ref="C1:D1"/>
    <mergeCell ref="A41:B41"/>
    <mergeCell ref="A42:B42"/>
    <mergeCell ref="A43:B43"/>
    <mergeCell ref="A44:B44"/>
  </mergeCells>
  <pageMargins left="0.59055118110236227" right="0.59055118110236227"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dimension ref="A1:R82"/>
  <sheetViews>
    <sheetView showGridLines="0" zoomScale="40" zoomScaleNormal="40" workbookViewId="0">
      <selection activeCell="C22" sqref="C22"/>
    </sheetView>
  </sheetViews>
  <sheetFormatPr defaultColWidth="9.1796875" defaultRowHeight="12.5"/>
  <cols>
    <col min="1" max="2" width="35.54296875" style="312" bestFit="1" customWidth="1"/>
    <col min="3" max="3" width="23.54296875" style="312" customWidth="1"/>
    <col min="4" max="12" width="12.81640625" style="312" customWidth="1"/>
    <col min="13" max="13" width="1.54296875" style="312" customWidth="1"/>
    <col min="14" max="14" width="12.81640625" style="312" customWidth="1"/>
    <col min="15" max="15" width="1.54296875" style="312" customWidth="1"/>
    <col min="16" max="17" width="12.81640625" style="312" customWidth="1"/>
    <col min="18" max="16384" width="9.1796875" style="312"/>
  </cols>
  <sheetData>
    <row r="1" spans="1:17">
      <c r="A1" s="169" t="s">
        <v>29</v>
      </c>
      <c r="B1" s="563"/>
      <c r="C1" s="563"/>
    </row>
    <row r="2" spans="1:17">
      <c r="A2" s="564"/>
      <c r="B2" s="563"/>
      <c r="C2" s="563"/>
    </row>
    <row r="3" spans="1:17" ht="16">
      <c r="A3" s="253" t="str">
        <f>'2-Kosten per locatie'!A3</f>
        <v>Naam opdrachtgever</v>
      </c>
      <c r="B3" s="254" t="str">
        <f>'2-Kosten per locatie'!B3</f>
        <v>ProRail</v>
      </c>
    </row>
    <row r="4" spans="1:17" ht="16">
      <c r="A4" s="253" t="str">
        <f>'2-Kosten per locatie'!A4</f>
        <v>Calculatie onderdeel</v>
      </c>
      <c r="B4" s="4" t="str">
        <f ca="1">MID(CELL("bestandsnaam",$D$10),SEARCH("]",CELL("bestandsnaam",$D$10),1)+1,256)</f>
        <v>13-Machinekosten</v>
      </c>
    </row>
    <row r="5" spans="1:17" ht="16">
      <c r="A5" s="253" t="str">
        <f>'2-Kosten per locatie'!A5</f>
        <v>Gebouw/plaats</v>
      </c>
      <c r="B5" s="254" t="str">
        <f>'2-Kosten per locatie'!B5</f>
        <v>Divers</v>
      </c>
    </row>
    <row r="6" spans="1:17" ht="16">
      <c r="A6" s="253" t="str">
        <f>'2-Kosten per locatie'!A6</f>
        <v>Referentie nummer</v>
      </c>
      <c r="B6" s="254" t="str">
        <f>'2-Kosten per locatie'!B6</f>
        <v>TN 405633</v>
      </c>
    </row>
    <row r="7" spans="1:17" ht="16">
      <c r="A7" s="253" t="str">
        <f>'2-Kosten per locatie'!A7</f>
        <v>Naam dienstverlener</v>
      </c>
      <c r="B7" s="314">
        <f>'2-Kosten per locatie'!B7</f>
        <v>0</v>
      </c>
    </row>
    <row r="8" spans="1:17" ht="16">
      <c r="A8" s="253" t="str">
        <f>'2-Kosten per locatie'!A8</f>
        <v>Prijspeil</v>
      </c>
      <c r="B8" s="257">
        <f>'2-Kosten per locatie'!B8</f>
        <v>45474</v>
      </c>
    </row>
    <row r="9" spans="1:17" ht="15">
      <c r="A9" s="253"/>
    </row>
    <row r="10" spans="1:17" ht="15">
      <c r="A10" s="536"/>
      <c r="B10" s="536"/>
      <c r="C10" s="565"/>
    </row>
    <row r="11" spans="1:17" s="567" customFormat="1" ht="50">
      <c r="A11" s="566" t="s">
        <v>63</v>
      </c>
      <c r="B11" s="566" t="s">
        <v>3136</v>
      </c>
      <c r="C11" s="566" t="s">
        <v>3137</v>
      </c>
      <c r="D11" s="356" t="s">
        <v>3138</v>
      </c>
      <c r="E11" s="356" t="s">
        <v>3139</v>
      </c>
      <c r="F11" s="566" t="s">
        <v>3140</v>
      </c>
      <c r="G11" s="356" t="s">
        <v>3141</v>
      </c>
      <c r="H11" s="356" t="s">
        <v>3142</v>
      </c>
      <c r="I11" s="566" t="s">
        <v>3143</v>
      </c>
      <c r="J11" s="356" t="s">
        <v>3144</v>
      </c>
      <c r="K11" s="356" t="s">
        <v>3145</v>
      </c>
      <c r="L11" s="356" t="s">
        <v>3146</v>
      </c>
      <c r="M11" s="312"/>
      <c r="N11" s="566" t="s">
        <v>3147</v>
      </c>
      <c r="O11" s="312"/>
      <c r="P11" s="566" t="s">
        <v>3148</v>
      </c>
      <c r="Q11" s="566" t="s">
        <v>3149</v>
      </c>
    </row>
    <row r="12" spans="1:17">
      <c r="D12" s="568"/>
      <c r="E12" s="357">
        <v>0</v>
      </c>
      <c r="F12" s="569"/>
      <c r="G12" s="568"/>
      <c r="H12" s="568"/>
      <c r="J12" s="357">
        <v>0</v>
      </c>
      <c r="K12" s="357">
        <v>0</v>
      </c>
      <c r="L12" s="357">
        <v>0</v>
      </c>
      <c r="N12" s="570"/>
      <c r="P12" s="569"/>
    </row>
    <row r="13" spans="1:17">
      <c r="A13" s="453"/>
      <c r="B13" s="453"/>
      <c r="C13" s="454"/>
      <c r="D13" s="455">
        <v>0</v>
      </c>
      <c r="E13" s="571">
        <f>D13*$E$12</f>
        <v>0</v>
      </c>
      <c r="F13" s="572">
        <f>D13-E13</f>
        <v>0</v>
      </c>
      <c r="G13" s="275">
        <v>0</v>
      </c>
      <c r="H13" s="455">
        <v>0</v>
      </c>
      <c r="I13" s="456">
        <f>IF(G13=0,0,(F13-H13)/G13)</f>
        <v>0</v>
      </c>
      <c r="J13" s="573">
        <f>D13*$J$12</f>
        <v>0</v>
      </c>
      <c r="K13" s="456">
        <f>D13*$K$12</f>
        <v>0</v>
      </c>
      <c r="L13" s="574">
        <f>$L$12*D13</f>
        <v>0</v>
      </c>
      <c r="N13" s="575">
        <f>SUM(I13:L13)</f>
        <v>0</v>
      </c>
      <c r="P13" s="275">
        <v>0</v>
      </c>
      <c r="Q13" s="456">
        <f>N13*P13</f>
        <v>0</v>
      </c>
    </row>
    <row r="14" spans="1:17">
      <c r="A14" s="453"/>
      <c r="B14" s="453"/>
      <c r="C14" s="454"/>
      <c r="D14" s="455">
        <v>0</v>
      </c>
      <c r="E14" s="571">
        <f t="shared" ref="E14:E76" si="0">D14*$E$12</f>
        <v>0</v>
      </c>
      <c r="F14" s="572">
        <f>D14-E14</f>
        <v>0</v>
      </c>
      <c r="G14" s="275">
        <v>0</v>
      </c>
      <c r="H14" s="455">
        <v>0</v>
      </c>
      <c r="I14" s="456">
        <f>IF(G14=0,0,(F14-H14)/G14)</f>
        <v>0</v>
      </c>
      <c r="J14" s="573">
        <f>D14*$J$12</f>
        <v>0</v>
      </c>
      <c r="K14" s="456">
        <f>D14*$K$12</f>
        <v>0</v>
      </c>
      <c r="L14" s="574">
        <f>$L$12*D14</f>
        <v>0</v>
      </c>
      <c r="N14" s="575">
        <f>SUM(I14:L14)</f>
        <v>0</v>
      </c>
      <c r="P14" s="275">
        <v>0</v>
      </c>
      <c r="Q14" s="456">
        <f>N14*P14</f>
        <v>0</v>
      </c>
    </row>
    <row r="15" spans="1:17">
      <c r="A15" s="453"/>
      <c r="B15" s="453"/>
      <c r="C15" s="454"/>
      <c r="D15" s="455">
        <v>0</v>
      </c>
      <c r="E15" s="571">
        <f t="shared" si="0"/>
        <v>0</v>
      </c>
      <c r="F15" s="572">
        <f t="shared" ref="F15:F76" si="1">D15-E15</f>
        <v>0</v>
      </c>
      <c r="G15" s="275">
        <v>0</v>
      </c>
      <c r="H15" s="455">
        <v>0</v>
      </c>
      <c r="I15" s="456">
        <f t="shared" ref="I15:I76" si="2">IF(G15=0,0,(F15-H15)/G15)</f>
        <v>0</v>
      </c>
      <c r="J15" s="573">
        <f t="shared" ref="J15:J76" si="3">D15*$J$12</f>
        <v>0</v>
      </c>
      <c r="K15" s="456">
        <f t="shared" ref="K15:K76" si="4">D15*$K$12</f>
        <v>0</v>
      </c>
      <c r="L15" s="574">
        <f t="shared" ref="L15:L76" si="5">$L$12*D15</f>
        <v>0</v>
      </c>
      <c r="N15" s="575">
        <f t="shared" ref="N15:N76" si="6">SUM(I15:L15)</f>
        <v>0</v>
      </c>
      <c r="P15" s="275">
        <v>0</v>
      </c>
      <c r="Q15" s="456">
        <f t="shared" ref="Q15:Q76" si="7">N15*P15</f>
        <v>0</v>
      </c>
    </row>
    <row r="16" spans="1:17">
      <c r="A16" s="453"/>
      <c r="B16" s="453"/>
      <c r="C16" s="454"/>
      <c r="D16" s="455">
        <v>0</v>
      </c>
      <c r="E16" s="571">
        <f t="shared" si="0"/>
        <v>0</v>
      </c>
      <c r="F16" s="572">
        <f t="shared" si="1"/>
        <v>0</v>
      </c>
      <c r="G16" s="275">
        <v>0</v>
      </c>
      <c r="H16" s="455">
        <v>0</v>
      </c>
      <c r="I16" s="456">
        <f t="shared" si="2"/>
        <v>0</v>
      </c>
      <c r="J16" s="573">
        <f t="shared" si="3"/>
        <v>0</v>
      </c>
      <c r="K16" s="456">
        <f t="shared" si="4"/>
        <v>0</v>
      </c>
      <c r="L16" s="574">
        <f t="shared" si="5"/>
        <v>0</v>
      </c>
      <c r="N16" s="575">
        <f t="shared" si="6"/>
        <v>0</v>
      </c>
      <c r="P16" s="275">
        <v>0</v>
      </c>
      <c r="Q16" s="456">
        <f t="shared" si="7"/>
        <v>0</v>
      </c>
    </row>
    <row r="17" spans="1:17">
      <c r="A17" s="453"/>
      <c r="B17" s="453"/>
      <c r="C17" s="454"/>
      <c r="D17" s="455">
        <v>0</v>
      </c>
      <c r="E17" s="571">
        <f t="shared" si="0"/>
        <v>0</v>
      </c>
      <c r="F17" s="572">
        <f t="shared" si="1"/>
        <v>0</v>
      </c>
      <c r="G17" s="275">
        <v>0</v>
      </c>
      <c r="H17" s="455">
        <v>0</v>
      </c>
      <c r="I17" s="456">
        <f t="shared" si="2"/>
        <v>0</v>
      </c>
      <c r="J17" s="573">
        <f t="shared" si="3"/>
        <v>0</v>
      </c>
      <c r="K17" s="456">
        <f t="shared" si="4"/>
        <v>0</v>
      </c>
      <c r="L17" s="574">
        <f t="shared" si="5"/>
        <v>0</v>
      </c>
      <c r="N17" s="575">
        <f t="shared" si="6"/>
        <v>0</v>
      </c>
      <c r="P17" s="275">
        <v>0</v>
      </c>
      <c r="Q17" s="456">
        <f t="shared" si="7"/>
        <v>0</v>
      </c>
    </row>
    <row r="18" spans="1:17">
      <c r="A18" s="453"/>
      <c r="B18" s="453"/>
      <c r="C18" s="454"/>
      <c r="D18" s="455">
        <v>0</v>
      </c>
      <c r="E18" s="571">
        <f t="shared" si="0"/>
        <v>0</v>
      </c>
      <c r="F18" s="572">
        <f t="shared" si="1"/>
        <v>0</v>
      </c>
      <c r="G18" s="275">
        <v>0</v>
      </c>
      <c r="H18" s="455">
        <v>0</v>
      </c>
      <c r="I18" s="456">
        <f t="shared" si="2"/>
        <v>0</v>
      </c>
      <c r="J18" s="573">
        <f t="shared" si="3"/>
        <v>0</v>
      </c>
      <c r="K18" s="456">
        <f t="shared" si="4"/>
        <v>0</v>
      </c>
      <c r="L18" s="574">
        <f t="shared" si="5"/>
        <v>0</v>
      </c>
      <c r="N18" s="575">
        <f t="shared" si="6"/>
        <v>0</v>
      </c>
      <c r="P18" s="275">
        <v>0</v>
      </c>
      <c r="Q18" s="456">
        <f t="shared" si="7"/>
        <v>0</v>
      </c>
    </row>
    <row r="19" spans="1:17">
      <c r="A19" s="453"/>
      <c r="B19" s="453"/>
      <c r="C19" s="454"/>
      <c r="D19" s="455">
        <v>0</v>
      </c>
      <c r="E19" s="571">
        <f t="shared" si="0"/>
        <v>0</v>
      </c>
      <c r="F19" s="572">
        <f t="shared" si="1"/>
        <v>0</v>
      </c>
      <c r="G19" s="275">
        <v>0</v>
      </c>
      <c r="H19" s="455">
        <v>0</v>
      </c>
      <c r="I19" s="456">
        <f t="shared" si="2"/>
        <v>0</v>
      </c>
      <c r="J19" s="573">
        <f t="shared" si="3"/>
        <v>0</v>
      </c>
      <c r="K19" s="456">
        <f t="shared" si="4"/>
        <v>0</v>
      </c>
      <c r="L19" s="574">
        <f t="shared" si="5"/>
        <v>0</v>
      </c>
      <c r="N19" s="575">
        <f t="shared" si="6"/>
        <v>0</v>
      </c>
      <c r="P19" s="275">
        <v>0</v>
      </c>
      <c r="Q19" s="456">
        <f t="shared" si="7"/>
        <v>0</v>
      </c>
    </row>
    <row r="20" spans="1:17">
      <c r="A20" s="453"/>
      <c r="B20" s="453"/>
      <c r="C20" s="454"/>
      <c r="D20" s="455">
        <v>0</v>
      </c>
      <c r="E20" s="571">
        <f t="shared" ref="E20:E67" si="8">D20*$E$12</f>
        <v>0</v>
      </c>
      <c r="F20" s="572">
        <f t="shared" ref="F20:F67" si="9">D20-E20</f>
        <v>0</v>
      </c>
      <c r="G20" s="275">
        <v>0</v>
      </c>
      <c r="H20" s="455">
        <v>0</v>
      </c>
      <c r="I20" s="456">
        <f t="shared" ref="I20:I67" si="10">IF(G20=0,0,(F20-H20)/G20)</f>
        <v>0</v>
      </c>
      <c r="J20" s="573">
        <f t="shared" ref="J20:J67" si="11">D20*$J$12</f>
        <v>0</v>
      </c>
      <c r="K20" s="456">
        <f t="shared" ref="K20:K67" si="12">D20*$K$12</f>
        <v>0</v>
      </c>
      <c r="L20" s="574">
        <f t="shared" ref="L20:L67" si="13">$L$12*D20</f>
        <v>0</v>
      </c>
      <c r="N20" s="575">
        <f t="shared" si="6"/>
        <v>0</v>
      </c>
      <c r="P20" s="275">
        <v>0</v>
      </c>
      <c r="Q20" s="456">
        <f t="shared" si="7"/>
        <v>0</v>
      </c>
    </row>
    <row r="21" spans="1:17">
      <c r="A21" s="453"/>
      <c r="B21" s="453"/>
      <c r="C21" s="454"/>
      <c r="D21" s="455">
        <v>0</v>
      </c>
      <c r="E21" s="571">
        <f t="shared" si="8"/>
        <v>0</v>
      </c>
      <c r="F21" s="572">
        <f t="shared" si="9"/>
        <v>0</v>
      </c>
      <c r="G21" s="275">
        <v>0</v>
      </c>
      <c r="H21" s="455">
        <v>0</v>
      </c>
      <c r="I21" s="456">
        <f t="shared" si="10"/>
        <v>0</v>
      </c>
      <c r="J21" s="573">
        <f t="shared" si="11"/>
        <v>0</v>
      </c>
      <c r="K21" s="456">
        <f t="shared" si="12"/>
        <v>0</v>
      </c>
      <c r="L21" s="574">
        <f t="shared" si="13"/>
        <v>0</v>
      </c>
      <c r="N21" s="575">
        <f t="shared" si="6"/>
        <v>0</v>
      </c>
      <c r="P21" s="275">
        <v>0</v>
      </c>
      <c r="Q21" s="456">
        <f t="shared" si="7"/>
        <v>0</v>
      </c>
    </row>
    <row r="22" spans="1:17">
      <c r="A22" s="453"/>
      <c r="B22" s="453"/>
      <c r="C22" s="454"/>
      <c r="D22" s="455">
        <v>0</v>
      </c>
      <c r="E22" s="571">
        <f t="shared" si="8"/>
        <v>0</v>
      </c>
      <c r="F22" s="572">
        <f t="shared" si="9"/>
        <v>0</v>
      </c>
      <c r="G22" s="275">
        <v>0</v>
      </c>
      <c r="H22" s="455">
        <v>0</v>
      </c>
      <c r="I22" s="456">
        <f t="shared" si="10"/>
        <v>0</v>
      </c>
      <c r="J22" s="573">
        <f t="shared" si="11"/>
        <v>0</v>
      </c>
      <c r="K22" s="456">
        <f t="shared" si="12"/>
        <v>0</v>
      </c>
      <c r="L22" s="574">
        <f t="shared" si="13"/>
        <v>0</v>
      </c>
      <c r="N22" s="575">
        <f t="shared" si="6"/>
        <v>0</v>
      </c>
      <c r="P22" s="275">
        <v>0</v>
      </c>
      <c r="Q22" s="456">
        <f t="shared" si="7"/>
        <v>0</v>
      </c>
    </row>
    <row r="23" spans="1:17">
      <c r="A23" s="453"/>
      <c r="B23" s="453"/>
      <c r="C23" s="454"/>
      <c r="D23" s="455">
        <v>0</v>
      </c>
      <c r="E23" s="571">
        <f t="shared" si="8"/>
        <v>0</v>
      </c>
      <c r="F23" s="572">
        <f t="shared" si="9"/>
        <v>0</v>
      </c>
      <c r="G23" s="275">
        <v>0</v>
      </c>
      <c r="H23" s="455">
        <v>0</v>
      </c>
      <c r="I23" s="456">
        <f t="shared" si="10"/>
        <v>0</v>
      </c>
      <c r="J23" s="573">
        <f t="shared" si="11"/>
        <v>0</v>
      </c>
      <c r="K23" s="456">
        <f t="shared" si="12"/>
        <v>0</v>
      </c>
      <c r="L23" s="574">
        <f t="shared" si="13"/>
        <v>0</v>
      </c>
      <c r="N23" s="575">
        <f t="shared" si="6"/>
        <v>0</v>
      </c>
      <c r="P23" s="275">
        <v>0</v>
      </c>
      <c r="Q23" s="456">
        <f t="shared" si="7"/>
        <v>0</v>
      </c>
    </row>
    <row r="24" spans="1:17">
      <c r="A24" s="453"/>
      <c r="B24" s="453"/>
      <c r="C24" s="454"/>
      <c r="D24" s="455">
        <v>0</v>
      </c>
      <c r="E24" s="571">
        <f t="shared" si="8"/>
        <v>0</v>
      </c>
      <c r="F24" s="572">
        <f t="shared" si="9"/>
        <v>0</v>
      </c>
      <c r="G24" s="275">
        <v>0</v>
      </c>
      <c r="H24" s="455">
        <v>0</v>
      </c>
      <c r="I24" s="456">
        <f t="shared" si="10"/>
        <v>0</v>
      </c>
      <c r="J24" s="573">
        <f t="shared" si="11"/>
        <v>0</v>
      </c>
      <c r="K24" s="456">
        <f t="shared" si="12"/>
        <v>0</v>
      </c>
      <c r="L24" s="574">
        <f t="shared" si="13"/>
        <v>0</v>
      </c>
      <c r="N24" s="575">
        <f t="shared" si="6"/>
        <v>0</v>
      </c>
      <c r="P24" s="275">
        <v>0</v>
      </c>
      <c r="Q24" s="456">
        <f t="shared" si="7"/>
        <v>0</v>
      </c>
    </row>
    <row r="25" spans="1:17">
      <c r="A25" s="453"/>
      <c r="B25" s="453"/>
      <c r="C25" s="454"/>
      <c r="D25" s="455">
        <v>0</v>
      </c>
      <c r="E25" s="571">
        <f t="shared" si="8"/>
        <v>0</v>
      </c>
      <c r="F25" s="572">
        <f t="shared" si="9"/>
        <v>0</v>
      </c>
      <c r="G25" s="275">
        <v>0</v>
      </c>
      <c r="H25" s="455">
        <v>0</v>
      </c>
      <c r="I25" s="456">
        <f t="shared" si="10"/>
        <v>0</v>
      </c>
      <c r="J25" s="573">
        <f t="shared" si="11"/>
        <v>0</v>
      </c>
      <c r="K25" s="456">
        <f t="shared" si="12"/>
        <v>0</v>
      </c>
      <c r="L25" s="574">
        <f t="shared" si="13"/>
        <v>0</v>
      </c>
      <c r="N25" s="575">
        <f t="shared" si="6"/>
        <v>0</v>
      </c>
      <c r="P25" s="275">
        <v>0</v>
      </c>
      <c r="Q25" s="456">
        <f t="shared" si="7"/>
        <v>0</v>
      </c>
    </row>
    <row r="26" spans="1:17">
      <c r="A26" s="453"/>
      <c r="B26" s="453"/>
      <c r="C26" s="454"/>
      <c r="D26" s="455">
        <v>0</v>
      </c>
      <c r="E26" s="571">
        <f t="shared" si="8"/>
        <v>0</v>
      </c>
      <c r="F26" s="572">
        <f t="shared" si="9"/>
        <v>0</v>
      </c>
      <c r="G26" s="275">
        <v>0</v>
      </c>
      <c r="H26" s="455">
        <v>0</v>
      </c>
      <c r="I26" s="456">
        <f t="shared" si="10"/>
        <v>0</v>
      </c>
      <c r="J26" s="573">
        <f t="shared" si="11"/>
        <v>0</v>
      </c>
      <c r="K26" s="456">
        <f t="shared" si="12"/>
        <v>0</v>
      </c>
      <c r="L26" s="574">
        <f t="shared" si="13"/>
        <v>0</v>
      </c>
      <c r="N26" s="575">
        <f t="shared" si="6"/>
        <v>0</v>
      </c>
      <c r="P26" s="275">
        <v>0</v>
      </c>
      <c r="Q26" s="456">
        <f t="shared" si="7"/>
        <v>0</v>
      </c>
    </row>
    <row r="27" spans="1:17">
      <c r="A27" s="453"/>
      <c r="B27" s="453"/>
      <c r="C27" s="454"/>
      <c r="D27" s="455">
        <v>0</v>
      </c>
      <c r="E27" s="571">
        <f t="shared" si="8"/>
        <v>0</v>
      </c>
      <c r="F27" s="572">
        <f t="shared" si="9"/>
        <v>0</v>
      </c>
      <c r="G27" s="275">
        <v>0</v>
      </c>
      <c r="H27" s="455">
        <v>0</v>
      </c>
      <c r="I27" s="456">
        <f t="shared" si="10"/>
        <v>0</v>
      </c>
      <c r="J27" s="573">
        <f t="shared" si="11"/>
        <v>0</v>
      </c>
      <c r="K27" s="456">
        <f t="shared" si="12"/>
        <v>0</v>
      </c>
      <c r="L27" s="574">
        <f t="shared" si="13"/>
        <v>0</v>
      </c>
      <c r="N27" s="575">
        <f t="shared" si="6"/>
        <v>0</v>
      </c>
      <c r="P27" s="275">
        <v>0</v>
      </c>
      <c r="Q27" s="456">
        <f t="shared" si="7"/>
        <v>0</v>
      </c>
    </row>
    <row r="28" spans="1:17">
      <c r="A28" s="453"/>
      <c r="B28" s="453"/>
      <c r="C28" s="454"/>
      <c r="D28" s="455">
        <v>0</v>
      </c>
      <c r="E28" s="571">
        <f t="shared" si="8"/>
        <v>0</v>
      </c>
      <c r="F28" s="572">
        <f t="shared" si="9"/>
        <v>0</v>
      </c>
      <c r="G28" s="275">
        <v>0</v>
      </c>
      <c r="H28" s="455">
        <v>0</v>
      </c>
      <c r="I28" s="456">
        <f t="shared" si="10"/>
        <v>0</v>
      </c>
      <c r="J28" s="573">
        <f t="shared" si="11"/>
        <v>0</v>
      </c>
      <c r="K28" s="456">
        <f t="shared" si="12"/>
        <v>0</v>
      </c>
      <c r="L28" s="574">
        <f t="shared" si="13"/>
        <v>0</v>
      </c>
      <c r="N28" s="575">
        <f t="shared" si="6"/>
        <v>0</v>
      </c>
      <c r="P28" s="275">
        <v>0</v>
      </c>
      <c r="Q28" s="456">
        <f t="shared" si="7"/>
        <v>0</v>
      </c>
    </row>
    <row r="29" spans="1:17">
      <c r="A29" s="453"/>
      <c r="B29" s="453"/>
      <c r="C29" s="454"/>
      <c r="D29" s="455">
        <v>0</v>
      </c>
      <c r="E29" s="571">
        <f t="shared" si="8"/>
        <v>0</v>
      </c>
      <c r="F29" s="572">
        <f t="shared" si="9"/>
        <v>0</v>
      </c>
      <c r="G29" s="275">
        <v>0</v>
      </c>
      <c r="H29" s="455">
        <v>0</v>
      </c>
      <c r="I29" s="456">
        <f t="shared" si="10"/>
        <v>0</v>
      </c>
      <c r="J29" s="573">
        <f t="shared" si="11"/>
        <v>0</v>
      </c>
      <c r="K29" s="456">
        <f t="shared" si="12"/>
        <v>0</v>
      </c>
      <c r="L29" s="574">
        <f t="shared" si="13"/>
        <v>0</v>
      </c>
      <c r="N29" s="575">
        <f t="shared" si="6"/>
        <v>0</v>
      </c>
      <c r="P29" s="275">
        <v>0</v>
      </c>
      <c r="Q29" s="456">
        <f t="shared" si="7"/>
        <v>0</v>
      </c>
    </row>
    <row r="30" spans="1:17">
      <c r="A30" s="453"/>
      <c r="B30" s="453"/>
      <c r="C30" s="454"/>
      <c r="D30" s="455">
        <v>0</v>
      </c>
      <c r="E30" s="571">
        <f t="shared" si="8"/>
        <v>0</v>
      </c>
      <c r="F30" s="572">
        <f t="shared" si="9"/>
        <v>0</v>
      </c>
      <c r="G30" s="275">
        <v>0</v>
      </c>
      <c r="H30" s="455">
        <v>0</v>
      </c>
      <c r="I30" s="456">
        <f t="shared" si="10"/>
        <v>0</v>
      </c>
      <c r="J30" s="573">
        <f t="shared" si="11"/>
        <v>0</v>
      </c>
      <c r="K30" s="456">
        <f t="shared" si="12"/>
        <v>0</v>
      </c>
      <c r="L30" s="574">
        <f t="shared" si="13"/>
        <v>0</v>
      </c>
      <c r="N30" s="575">
        <f t="shared" si="6"/>
        <v>0</v>
      </c>
      <c r="P30" s="275">
        <v>0</v>
      </c>
      <c r="Q30" s="456">
        <f t="shared" si="7"/>
        <v>0</v>
      </c>
    </row>
    <row r="31" spans="1:17">
      <c r="A31" s="453"/>
      <c r="B31" s="453"/>
      <c r="C31" s="454"/>
      <c r="D31" s="455">
        <v>0</v>
      </c>
      <c r="E31" s="571">
        <f t="shared" si="8"/>
        <v>0</v>
      </c>
      <c r="F31" s="572">
        <f t="shared" si="9"/>
        <v>0</v>
      </c>
      <c r="G31" s="275">
        <v>0</v>
      </c>
      <c r="H31" s="455">
        <v>0</v>
      </c>
      <c r="I31" s="456">
        <f t="shared" si="10"/>
        <v>0</v>
      </c>
      <c r="J31" s="573">
        <f t="shared" si="11"/>
        <v>0</v>
      </c>
      <c r="K31" s="456">
        <f t="shared" si="12"/>
        <v>0</v>
      </c>
      <c r="L31" s="574">
        <f t="shared" si="13"/>
        <v>0</v>
      </c>
      <c r="N31" s="575">
        <f t="shared" si="6"/>
        <v>0</v>
      </c>
      <c r="P31" s="275">
        <v>0</v>
      </c>
      <c r="Q31" s="456">
        <f t="shared" si="7"/>
        <v>0</v>
      </c>
    </row>
    <row r="32" spans="1:17">
      <c r="A32" s="453"/>
      <c r="B32" s="453"/>
      <c r="C32" s="454"/>
      <c r="D32" s="455">
        <v>0</v>
      </c>
      <c r="E32" s="571">
        <f t="shared" si="8"/>
        <v>0</v>
      </c>
      <c r="F32" s="572">
        <f t="shared" si="9"/>
        <v>0</v>
      </c>
      <c r="G32" s="275">
        <v>0</v>
      </c>
      <c r="H32" s="455">
        <v>0</v>
      </c>
      <c r="I32" s="456">
        <f t="shared" si="10"/>
        <v>0</v>
      </c>
      <c r="J32" s="573">
        <f t="shared" si="11"/>
        <v>0</v>
      </c>
      <c r="K32" s="456">
        <f t="shared" si="12"/>
        <v>0</v>
      </c>
      <c r="L32" s="574">
        <f t="shared" si="13"/>
        <v>0</v>
      </c>
      <c r="N32" s="575">
        <f t="shared" si="6"/>
        <v>0</v>
      </c>
      <c r="P32" s="275">
        <v>0</v>
      </c>
      <c r="Q32" s="456">
        <f t="shared" si="7"/>
        <v>0</v>
      </c>
    </row>
    <row r="33" spans="1:17">
      <c r="A33" s="453"/>
      <c r="B33" s="453"/>
      <c r="C33" s="454"/>
      <c r="D33" s="455">
        <v>0</v>
      </c>
      <c r="E33" s="571">
        <f t="shared" si="8"/>
        <v>0</v>
      </c>
      <c r="F33" s="572">
        <f t="shared" si="9"/>
        <v>0</v>
      </c>
      <c r="G33" s="275">
        <v>0</v>
      </c>
      <c r="H33" s="455">
        <v>0</v>
      </c>
      <c r="I33" s="456">
        <f t="shared" si="10"/>
        <v>0</v>
      </c>
      <c r="J33" s="573">
        <f t="shared" si="11"/>
        <v>0</v>
      </c>
      <c r="K33" s="456">
        <f t="shared" si="12"/>
        <v>0</v>
      </c>
      <c r="L33" s="574">
        <f t="shared" si="13"/>
        <v>0</v>
      </c>
      <c r="N33" s="575">
        <f t="shared" si="6"/>
        <v>0</v>
      </c>
      <c r="P33" s="275">
        <v>0</v>
      </c>
      <c r="Q33" s="456">
        <f t="shared" si="7"/>
        <v>0</v>
      </c>
    </row>
    <row r="34" spans="1:17">
      <c r="A34" s="453"/>
      <c r="B34" s="453"/>
      <c r="C34" s="454"/>
      <c r="D34" s="455">
        <v>0</v>
      </c>
      <c r="E34" s="571">
        <f t="shared" si="8"/>
        <v>0</v>
      </c>
      <c r="F34" s="572">
        <f t="shared" si="9"/>
        <v>0</v>
      </c>
      <c r="G34" s="275">
        <v>0</v>
      </c>
      <c r="H34" s="455">
        <v>0</v>
      </c>
      <c r="I34" s="456">
        <f t="shared" si="10"/>
        <v>0</v>
      </c>
      <c r="J34" s="573">
        <f t="shared" si="11"/>
        <v>0</v>
      </c>
      <c r="K34" s="456">
        <f t="shared" si="12"/>
        <v>0</v>
      </c>
      <c r="L34" s="574">
        <f t="shared" si="13"/>
        <v>0</v>
      </c>
      <c r="N34" s="575">
        <f t="shared" si="6"/>
        <v>0</v>
      </c>
      <c r="P34" s="275">
        <v>0</v>
      </c>
      <c r="Q34" s="456">
        <f t="shared" si="7"/>
        <v>0</v>
      </c>
    </row>
    <row r="35" spans="1:17">
      <c r="A35" s="453"/>
      <c r="B35" s="453"/>
      <c r="C35" s="454"/>
      <c r="D35" s="455">
        <v>0</v>
      </c>
      <c r="E35" s="571">
        <f t="shared" si="8"/>
        <v>0</v>
      </c>
      <c r="F35" s="572">
        <f t="shared" si="9"/>
        <v>0</v>
      </c>
      <c r="G35" s="275">
        <v>0</v>
      </c>
      <c r="H35" s="455">
        <v>0</v>
      </c>
      <c r="I35" s="456">
        <f t="shared" si="10"/>
        <v>0</v>
      </c>
      <c r="J35" s="573">
        <f t="shared" si="11"/>
        <v>0</v>
      </c>
      <c r="K35" s="456">
        <f t="shared" si="12"/>
        <v>0</v>
      </c>
      <c r="L35" s="574">
        <f t="shared" si="13"/>
        <v>0</v>
      </c>
      <c r="N35" s="575">
        <f t="shared" si="6"/>
        <v>0</v>
      </c>
      <c r="P35" s="275">
        <v>0</v>
      </c>
      <c r="Q35" s="456">
        <f t="shared" si="7"/>
        <v>0</v>
      </c>
    </row>
    <row r="36" spans="1:17">
      <c r="A36" s="453"/>
      <c r="B36" s="453"/>
      <c r="C36" s="454"/>
      <c r="D36" s="455">
        <v>0</v>
      </c>
      <c r="E36" s="571">
        <f t="shared" si="8"/>
        <v>0</v>
      </c>
      <c r="F36" s="572">
        <f t="shared" si="9"/>
        <v>0</v>
      </c>
      <c r="G36" s="275">
        <v>0</v>
      </c>
      <c r="H36" s="455">
        <v>0</v>
      </c>
      <c r="I36" s="456">
        <f t="shared" si="10"/>
        <v>0</v>
      </c>
      <c r="J36" s="573">
        <f t="shared" si="11"/>
        <v>0</v>
      </c>
      <c r="K36" s="456">
        <f t="shared" si="12"/>
        <v>0</v>
      </c>
      <c r="L36" s="574">
        <f t="shared" si="13"/>
        <v>0</v>
      </c>
      <c r="N36" s="575">
        <f t="shared" si="6"/>
        <v>0</v>
      </c>
      <c r="P36" s="275">
        <v>0</v>
      </c>
      <c r="Q36" s="456">
        <f t="shared" si="7"/>
        <v>0</v>
      </c>
    </row>
    <row r="37" spans="1:17">
      <c r="A37" s="453"/>
      <c r="B37" s="453"/>
      <c r="C37" s="454"/>
      <c r="D37" s="455">
        <v>0</v>
      </c>
      <c r="E37" s="571">
        <f t="shared" si="8"/>
        <v>0</v>
      </c>
      <c r="F37" s="572">
        <f t="shared" si="9"/>
        <v>0</v>
      </c>
      <c r="G37" s="275">
        <v>0</v>
      </c>
      <c r="H37" s="455">
        <v>0</v>
      </c>
      <c r="I37" s="456">
        <f t="shared" si="10"/>
        <v>0</v>
      </c>
      <c r="J37" s="573">
        <f t="shared" si="11"/>
        <v>0</v>
      </c>
      <c r="K37" s="456">
        <f t="shared" si="12"/>
        <v>0</v>
      </c>
      <c r="L37" s="574">
        <f t="shared" si="13"/>
        <v>0</v>
      </c>
      <c r="N37" s="575">
        <f t="shared" si="6"/>
        <v>0</v>
      </c>
      <c r="P37" s="275">
        <v>0</v>
      </c>
      <c r="Q37" s="456">
        <f t="shared" si="7"/>
        <v>0</v>
      </c>
    </row>
    <row r="38" spans="1:17">
      <c r="A38" s="453"/>
      <c r="B38" s="453"/>
      <c r="C38" s="454"/>
      <c r="D38" s="455">
        <v>0</v>
      </c>
      <c r="E38" s="571">
        <f t="shared" si="8"/>
        <v>0</v>
      </c>
      <c r="F38" s="572">
        <f t="shared" si="9"/>
        <v>0</v>
      </c>
      <c r="G38" s="275">
        <v>0</v>
      </c>
      <c r="H38" s="455">
        <v>0</v>
      </c>
      <c r="I38" s="456">
        <f t="shared" si="10"/>
        <v>0</v>
      </c>
      <c r="J38" s="573">
        <f t="shared" si="11"/>
        <v>0</v>
      </c>
      <c r="K38" s="456">
        <f t="shared" si="12"/>
        <v>0</v>
      </c>
      <c r="L38" s="574">
        <f t="shared" si="13"/>
        <v>0</v>
      </c>
      <c r="N38" s="575">
        <f t="shared" si="6"/>
        <v>0</v>
      </c>
      <c r="P38" s="275">
        <v>0</v>
      </c>
      <c r="Q38" s="456">
        <f t="shared" si="7"/>
        <v>0</v>
      </c>
    </row>
    <row r="39" spans="1:17">
      <c r="A39" s="453"/>
      <c r="B39" s="453"/>
      <c r="C39" s="454"/>
      <c r="D39" s="455">
        <v>0</v>
      </c>
      <c r="E39" s="571">
        <f t="shared" si="8"/>
        <v>0</v>
      </c>
      <c r="F39" s="572">
        <f t="shared" si="9"/>
        <v>0</v>
      </c>
      <c r="G39" s="275">
        <v>0</v>
      </c>
      <c r="H39" s="455">
        <v>0</v>
      </c>
      <c r="I39" s="456">
        <f t="shared" si="10"/>
        <v>0</v>
      </c>
      <c r="J39" s="573">
        <f t="shared" si="11"/>
        <v>0</v>
      </c>
      <c r="K39" s="456">
        <f t="shared" si="12"/>
        <v>0</v>
      </c>
      <c r="L39" s="574">
        <f t="shared" si="13"/>
        <v>0</v>
      </c>
      <c r="N39" s="575">
        <f t="shared" si="6"/>
        <v>0</v>
      </c>
      <c r="P39" s="275">
        <v>0</v>
      </c>
      <c r="Q39" s="456">
        <f t="shared" si="7"/>
        <v>0</v>
      </c>
    </row>
    <row r="40" spans="1:17">
      <c r="A40" s="453"/>
      <c r="B40" s="453"/>
      <c r="C40" s="454"/>
      <c r="D40" s="455">
        <v>0</v>
      </c>
      <c r="E40" s="571">
        <f t="shared" si="8"/>
        <v>0</v>
      </c>
      <c r="F40" s="572">
        <f t="shared" si="9"/>
        <v>0</v>
      </c>
      <c r="G40" s="275">
        <v>0</v>
      </c>
      <c r="H40" s="455">
        <v>0</v>
      </c>
      <c r="I40" s="456">
        <f t="shared" si="10"/>
        <v>0</v>
      </c>
      <c r="J40" s="573">
        <f t="shared" si="11"/>
        <v>0</v>
      </c>
      <c r="K40" s="456">
        <f t="shared" si="12"/>
        <v>0</v>
      </c>
      <c r="L40" s="574">
        <f t="shared" si="13"/>
        <v>0</v>
      </c>
      <c r="N40" s="575">
        <f t="shared" si="6"/>
        <v>0</v>
      </c>
      <c r="P40" s="275">
        <v>0</v>
      </c>
      <c r="Q40" s="456">
        <f t="shared" si="7"/>
        <v>0</v>
      </c>
    </row>
    <row r="41" spans="1:17">
      <c r="A41" s="453"/>
      <c r="B41" s="453"/>
      <c r="C41" s="454"/>
      <c r="D41" s="455">
        <v>0</v>
      </c>
      <c r="E41" s="571">
        <f t="shared" si="8"/>
        <v>0</v>
      </c>
      <c r="F41" s="572">
        <f t="shared" si="9"/>
        <v>0</v>
      </c>
      <c r="G41" s="275">
        <v>0</v>
      </c>
      <c r="H41" s="455">
        <v>0</v>
      </c>
      <c r="I41" s="456">
        <f t="shared" si="10"/>
        <v>0</v>
      </c>
      <c r="J41" s="573">
        <f t="shared" si="11"/>
        <v>0</v>
      </c>
      <c r="K41" s="456">
        <f t="shared" si="12"/>
        <v>0</v>
      </c>
      <c r="L41" s="574">
        <f t="shared" si="13"/>
        <v>0</v>
      </c>
      <c r="N41" s="575">
        <f t="shared" si="6"/>
        <v>0</v>
      </c>
      <c r="P41" s="275">
        <v>0</v>
      </c>
      <c r="Q41" s="456">
        <f t="shared" si="7"/>
        <v>0</v>
      </c>
    </row>
    <row r="42" spans="1:17">
      <c r="A42" s="453"/>
      <c r="B42" s="453"/>
      <c r="C42" s="454"/>
      <c r="D42" s="455">
        <v>0</v>
      </c>
      <c r="E42" s="571">
        <f t="shared" si="8"/>
        <v>0</v>
      </c>
      <c r="F42" s="572">
        <f t="shared" si="9"/>
        <v>0</v>
      </c>
      <c r="G42" s="275">
        <v>0</v>
      </c>
      <c r="H42" s="455">
        <v>0</v>
      </c>
      <c r="I42" s="456">
        <f t="shared" si="10"/>
        <v>0</v>
      </c>
      <c r="J42" s="573">
        <f t="shared" si="11"/>
        <v>0</v>
      </c>
      <c r="K42" s="456">
        <f t="shared" si="12"/>
        <v>0</v>
      </c>
      <c r="L42" s="574">
        <f t="shared" si="13"/>
        <v>0</v>
      </c>
      <c r="N42" s="575">
        <f t="shared" si="6"/>
        <v>0</v>
      </c>
      <c r="P42" s="275">
        <v>0</v>
      </c>
      <c r="Q42" s="456">
        <f t="shared" si="7"/>
        <v>0</v>
      </c>
    </row>
    <row r="43" spans="1:17">
      <c r="A43" s="453"/>
      <c r="B43" s="453"/>
      <c r="C43" s="454"/>
      <c r="D43" s="455">
        <v>0</v>
      </c>
      <c r="E43" s="571">
        <f t="shared" si="8"/>
        <v>0</v>
      </c>
      <c r="F43" s="572">
        <f t="shared" si="9"/>
        <v>0</v>
      </c>
      <c r="G43" s="275">
        <v>0</v>
      </c>
      <c r="H43" s="455">
        <v>0</v>
      </c>
      <c r="I43" s="456">
        <f t="shared" si="10"/>
        <v>0</v>
      </c>
      <c r="J43" s="573">
        <f t="shared" si="11"/>
        <v>0</v>
      </c>
      <c r="K43" s="456">
        <f t="shared" si="12"/>
        <v>0</v>
      </c>
      <c r="L43" s="574">
        <f t="shared" si="13"/>
        <v>0</v>
      </c>
      <c r="N43" s="575">
        <f t="shared" si="6"/>
        <v>0</v>
      </c>
      <c r="P43" s="275">
        <v>0</v>
      </c>
      <c r="Q43" s="456">
        <f t="shared" si="7"/>
        <v>0</v>
      </c>
    </row>
    <row r="44" spans="1:17">
      <c r="A44" s="453"/>
      <c r="B44" s="453"/>
      <c r="C44" s="454"/>
      <c r="D44" s="455">
        <v>0</v>
      </c>
      <c r="E44" s="571">
        <f t="shared" si="8"/>
        <v>0</v>
      </c>
      <c r="F44" s="572">
        <f t="shared" si="9"/>
        <v>0</v>
      </c>
      <c r="G44" s="275">
        <v>0</v>
      </c>
      <c r="H44" s="455">
        <v>0</v>
      </c>
      <c r="I44" s="456">
        <f t="shared" si="10"/>
        <v>0</v>
      </c>
      <c r="J44" s="573">
        <f t="shared" si="11"/>
        <v>0</v>
      </c>
      <c r="K44" s="456">
        <f t="shared" si="12"/>
        <v>0</v>
      </c>
      <c r="L44" s="574">
        <f t="shared" si="13"/>
        <v>0</v>
      </c>
      <c r="N44" s="575">
        <f t="shared" si="6"/>
        <v>0</v>
      </c>
      <c r="P44" s="275">
        <v>0</v>
      </c>
      <c r="Q44" s="456">
        <f t="shared" si="7"/>
        <v>0</v>
      </c>
    </row>
    <row r="45" spans="1:17">
      <c r="A45" s="453"/>
      <c r="B45" s="453"/>
      <c r="C45" s="454"/>
      <c r="D45" s="455">
        <v>0</v>
      </c>
      <c r="E45" s="571">
        <f t="shared" si="8"/>
        <v>0</v>
      </c>
      <c r="F45" s="572">
        <f t="shared" si="9"/>
        <v>0</v>
      </c>
      <c r="G45" s="275">
        <v>0</v>
      </c>
      <c r="H45" s="455">
        <v>0</v>
      </c>
      <c r="I45" s="456">
        <f t="shared" si="10"/>
        <v>0</v>
      </c>
      <c r="J45" s="573">
        <f t="shared" si="11"/>
        <v>0</v>
      </c>
      <c r="K45" s="456">
        <f t="shared" si="12"/>
        <v>0</v>
      </c>
      <c r="L45" s="574">
        <f t="shared" si="13"/>
        <v>0</v>
      </c>
      <c r="N45" s="575">
        <f t="shared" si="6"/>
        <v>0</v>
      </c>
      <c r="P45" s="275">
        <v>0</v>
      </c>
      <c r="Q45" s="456">
        <f t="shared" si="7"/>
        <v>0</v>
      </c>
    </row>
    <row r="46" spans="1:17">
      <c r="A46" s="453"/>
      <c r="B46" s="453"/>
      <c r="C46" s="454"/>
      <c r="D46" s="455">
        <v>0</v>
      </c>
      <c r="E46" s="571">
        <f t="shared" si="8"/>
        <v>0</v>
      </c>
      <c r="F46" s="572">
        <f t="shared" si="9"/>
        <v>0</v>
      </c>
      <c r="G46" s="275">
        <v>0</v>
      </c>
      <c r="H46" s="455">
        <v>0</v>
      </c>
      <c r="I46" s="456">
        <f t="shared" si="10"/>
        <v>0</v>
      </c>
      <c r="J46" s="573">
        <f t="shared" si="11"/>
        <v>0</v>
      </c>
      <c r="K46" s="456">
        <f t="shared" si="12"/>
        <v>0</v>
      </c>
      <c r="L46" s="574">
        <f t="shared" si="13"/>
        <v>0</v>
      </c>
      <c r="N46" s="575">
        <f t="shared" si="6"/>
        <v>0</v>
      </c>
      <c r="P46" s="275">
        <v>0</v>
      </c>
      <c r="Q46" s="456">
        <f t="shared" si="7"/>
        <v>0</v>
      </c>
    </row>
    <row r="47" spans="1:17">
      <c r="A47" s="453"/>
      <c r="B47" s="453"/>
      <c r="C47" s="454"/>
      <c r="D47" s="455">
        <v>0</v>
      </c>
      <c r="E47" s="571">
        <f t="shared" si="8"/>
        <v>0</v>
      </c>
      <c r="F47" s="572">
        <f t="shared" si="9"/>
        <v>0</v>
      </c>
      <c r="G47" s="275">
        <v>0</v>
      </c>
      <c r="H47" s="455">
        <v>0</v>
      </c>
      <c r="I47" s="456">
        <f t="shared" si="10"/>
        <v>0</v>
      </c>
      <c r="J47" s="573">
        <f t="shared" si="11"/>
        <v>0</v>
      </c>
      <c r="K47" s="456">
        <f t="shared" si="12"/>
        <v>0</v>
      </c>
      <c r="L47" s="574">
        <f t="shared" si="13"/>
        <v>0</v>
      </c>
      <c r="N47" s="575">
        <f t="shared" si="6"/>
        <v>0</v>
      </c>
      <c r="P47" s="275">
        <v>0</v>
      </c>
      <c r="Q47" s="456">
        <f t="shared" si="7"/>
        <v>0</v>
      </c>
    </row>
    <row r="48" spans="1:17">
      <c r="A48" s="453"/>
      <c r="B48" s="453"/>
      <c r="C48" s="454"/>
      <c r="D48" s="455">
        <v>0</v>
      </c>
      <c r="E48" s="571">
        <f t="shared" ref="E48:E59" si="14">D48*$E$12</f>
        <v>0</v>
      </c>
      <c r="F48" s="572">
        <f t="shared" ref="F48:F59" si="15">D48-E48</f>
        <v>0</v>
      </c>
      <c r="G48" s="275">
        <v>0</v>
      </c>
      <c r="H48" s="455">
        <v>0</v>
      </c>
      <c r="I48" s="456">
        <f t="shared" ref="I48:I59" si="16">IF(G48=0,0,(F48-H48)/G48)</f>
        <v>0</v>
      </c>
      <c r="J48" s="573">
        <f t="shared" ref="J48:J59" si="17">D48*$J$12</f>
        <v>0</v>
      </c>
      <c r="K48" s="456">
        <f t="shared" ref="K48:K59" si="18">D48*$K$12</f>
        <v>0</v>
      </c>
      <c r="L48" s="574">
        <f t="shared" ref="L48:L59" si="19">$L$12*D48</f>
        <v>0</v>
      </c>
      <c r="N48" s="575">
        <f t="shared" ref="N48:N59" si="20">SUM(I48:L48)</f>
        <v>0</v>
      </c>
      <c r="P48" s="275">
        <v>0</v>
      </c>
      <c r="Q48" s="456">
        <f t="shared" ref="Q48:Q59" si="21">N48*P48</f>
        <v>0</v>
      </c>
    </row>
    <row r="49" spans="1:17">
      <c r="A49" s="453"/>
      <c r="B49" s="453"/>
      <c r="C49" s="454"/>
      <c r="D49" s="455">
        <v>0</v>
      </c>
      <c r="E49" s="571">
        <f t="shared" si="14"/>
        <v>0</v>
      </c>
      <c r="F49" s="572">
        <f t="shared" si="15"/>
        <v>0</v>
      </c>
      <c r="G49" s="275">
        <v>0</v>
      </c>
      <c r="H49" s="455">
        <v>0</v>
      </c>
      <c r="I49" s="456">
        <f t="shared" si="16"/>
        <v>0</v>
      </c>
      <c r="J49" s="573">
        <f t="shared" si="17"/>
        <v>0</v>
      </c>
      <c r="K49" s="456">
        <f t="shared" si="18"/>
        <v>0</v>
      </c>
      <c r="L49" s="574">
        <f t="shared" si="19"/>
        <v>0</v>
      </c>
      <c r="N49" s="575">
        <f t="shared" si="20"/>
        <v>0</v>
      </c>
      <c r="P49" s="275">
        <v>0</v>
      </c>
      <c r="Q49" s="456">
        <f t="shared" si="21"/>
        <v>0</v>
      </c>
    </row>
    <row r="50" spans="1:17">
      <c r="A50" s="453"/>
      <c r="B50" s="453"/>
      <c r="C50" s="454"/>
      <c r="D50" s="455">
        <v>0</v>
      </c>
      <c r="E50" s="571">
        <f t="shared" si="14"/>
        <v>0</v>
      </c>
      <c r="F50" s="572">
        <f t="shared" si="15"/>
        <v>0</v>
      </c>
      <c r="G50" s="275">
        <v>0</v>
      </c>
      <c r="H50" s="455">
        <v>0</v>
      </c>
      <c r="I50" s="456">
        <f t="shared" si="16"/>
        <v>0</v>
      </c>
      <c r="J50" s="573">
        <f t="shared" si="17"/>
        <v>0</v>
      </c>
      <c r="K50" s="456">
        <f t="shared" si="18"/>
        <v>0</v>
      </c>
      <c r="L50" s="574">
        <f t="shared" si="19"/>
        <v>0</v>
      </c>
      <c r="N50" s="575">
        <f t="shared" si="20"/>
        <v>0</v>
      </c>
      <c r="P50" s="275">
        <v>0</v>
      </c>
      <c r="Q50" s="456">
        <f t="shared" si="21"/>
        <v>0</v>
      </c>
    </row>
    <row r="51" spans="1:17">
      <c r="A51" s="453"/>
      <c r="B51" s="453"/>
      <c r="C51" s="454"/>
      <c r="D51" s="455">
        <v>0</v>
      </c>
      <c r="E51" s="571">
        <f t="shared" si="14"/>
        <v>0</v>
      </c>
      <c r="F51" s="572">
        <f t="shared" si="15"/>
        <v>0</v>
      </c>
      <c r="G51" s="275">
        <v>0</v>
      </c>
      <c r="H51" s="455">
        <v>0</v>
      </c>
      <c r="I51" s="456">
        <f t="shared" si="16"/>
        <v>0</v>
      </c>
      <c r="J51" s="573">
        <f t="shared" si="17"/>
        <v>0</v>
      </c>
      <c r="K51" s="456">
        <f t="shared" si="18"/>
        <v>0</v>
      </c>
      <c r="L51" s="574">
        <f t="shared" si="19"/>
        <v>0</v>
      </c>
      <c r="N51" s="575">
        <f t="shared" si="20"/>
        <v>0</v>
      </c>
      <c r="P51" s="275">
        <v>0</v>
      </c>
      <c r="Q51" s="456">
        <f t="shared" si="21"/>
        <v>0</v>
      </c>
    </row>
    <row r="52" spans="1:17">
      <c r="A52" s="453"/>
      <c r="B52" s="453"/>
      <c r="C52" s="454"/>
      <c r="D52" s="455">
        <v>0</v>
      </c>
      <c r="E52" s="571">
        <f t="shared" si="14"/>
        <v>0</v>
      </c>
      <c r="F52" s="572">
        <f t="shared" si="15"/>
        <v>0</v>
      </c>
      <c r="G52" s="275">
        <v>0</v>
      </c>
      <c r="H52" s="455">
        <v>0</v>
      </c>
      <c r="I52" s="456">
        <f t="shared" si="16"/>
        <v>0</v>
      </c>
      <c r="J52" s="573">
        <f t="shared" si="17"/>
        <v>0</v>
      </c>
      <c r="K52" s="456">
        <f t="shared" si="18"/>
        <v>0</v>
      </c>
      <c r="L52" s="574">
        <f t="shared" si="19"/>
        <v>0</v>
      </c>
      <c r="N52" s="575">
        <f t="shared" si="20"/>
        <v>0</v>
      </c>
      <c r="P52" s="275">
        <v>0</v>
      </c>
      <c r="Q52" s="456">
        <f t="shared" si="21"/>
        <v>0</v>
      </c>
    </row>
    <row r="53" spans="1:17">
      <c r="A53" s="453"/>
      <c r="B53" s="453"/>
      <c r="C53" s="454"/>
      <c r="D53" s="455">
        <v>0</v>
      </c>
      <c r="E53" s="571">
        <f t="shared" si="14"/>
        <v>0</v>
      </c>
      <c r="F53" s="572">
        <f t="shared" si="15"/>
        <v>0</v>
      </c>
      <c r="G53" s="275">
        <v>0</v>
      </c>
      <c r="H53" s="455">
        <v>0</v>
      </c>
      <c r="I53" s="456">
        <f t="shared" si="16"/>
        <v>0</v>
      </c>
      <c r="J53" s="573">
        <f t="shared" si="17"/>
        <v>0</v>
      </c>
      <c r="K53" s="456">
        <f t="shared" si="18"/>
        <v>0</v>
      </c>
      <c r="L53" s="574">
        <f t="shared" si="19"/>
        <v>0</v>
      </c>
      <c r="N53" s="575">
        <f t="shared" si="20"/>
        <v>0</v>
      </c>
      <c r="P53" s="275">
        <v>0</v>
      </c>
      <c r="Q53" s="456">
        <f t="shared" si="21"/>
        <v>0</v>
      </c>
    </row>
    <row r="54" spans="1:17">
      <c r="A54" s="453"/>
      <c r="B54" s="453"/>
      <c r="C54" s="454"/>
      <c r="D54" s="455">
        <v>0</v>
      </c>
      <c r="E54" s="571">
        <f t="shared" si="14"/>
        <v>0</v>
      </c>
      <c r="F54" s="572">
        <f t="shared" si="15"/>
        <v>0</v>
      </c>
      <c r="G54" s="275">
        <v>0</v>
      </c>
      <c r="H54" s="455">
        <v>0</v>
      </c>
      <c r="I54" s="456">
        <f t="shared" si="16"/>
        <v>0</v>
      </c>
      <c r="J54" s="573">
        <f t="shared" si="17"/>
        <v>0</v>
      </c>
      <c r="K54" s="456">
        <f t="shared" si="18"/>
        <v>0</v>
      </c>
      <c r="L54" s="574">
        <f t="shared" si="19"/>
        <v>0</v>
      </c>
      <c r="N54" s="575">
        <f t="shared" si="20"/>
        <v>0</v>
      </c>
      <c r="P54" s="275">
        <v>0</v>
      </c>
      <c r="Q54" s="456">
        <f t="shared" si="21"/>
        <v>0</v>
      </c>
    </row>
    <row r="55" spans="1:17">
      <c r="A55" s="453"/>
      <c r="B55" s="453"/>
      <c r="C55" s="454"/>
      <c r="D55" s="455">
        <v>0</v>
      </c>
      <c r="E55" s="571">
        <f t="shared" si="14"/>
        <v>0</v>
      </c>
      <c r="F55" s="572">
        <f t="shared" si="15"/>
        <v>0</v>
      </c>
      <c r="G55" s="275">
        <v>0</v>
      </c>
      <c r="H55" s="455">
        <v>0</v>
      </c>
      <c r="I55" s="456">
        <f t="shared" si="16"/>
        <v>0</v>
      </c>
      <c r="J55" s="573">
        <f t="shared" si="17"/>
        <v>0</v>
      </c>
      <c r="K55" s="456">
        <f t="shared" si="18"/>
        <v>0</v>
      </c>
      <c r="L55" s="574">
        <f t="shared" si="19"/>
        <v>0</v>
      </c>
      <c r="N55" s="575">
        <f t="shared" si="20"/>
        <v>0</v>
      </c>
      <c r="P55" s="275">
        <v>0</v>
      </c>
      <c r="Q55" s="456">
        <f t="shared" si="21"/>
        <v>0</v>
      </c>
    </row>
    <row r="56" spans="1:17">
      <c r="A56" s="453"/>
      <c r="B56" s="453"/>
      <c r="C56" s="454"/>
      <c r="D56" s="455">
        <v>0</v>
      </c>
      <c r="E56" s="571">
        <f t="shared" si="14"/>
        <v>0</v>
      </c>
      <c r="F56" s="572">
        <f t="shared" si="15"/>
        <v>0</v>
      </c>
      <c r="G56" s="275">
        <v>0</v>
      </c>
      <c r="H56" s="455">
        <v>0</v>
      </c>
      <c r="I56" s="456">
        <f t="shared" si="16"/>
        <v>0</v>
      </c>
      <c r="J56" s="573">
        <f t="shared" si="17"/>
        <v>0</v>
      </c>
      <c r="K56" s="456">
        <f t="shared" si="18"/>
        <v>0</v>
      </c>
      <c r="L56" s="574">
        <f t="shared" si="19"/>
        <v>0</v>
      </c>
      <c r="N56" s="575">
        <f t="shared" si="20"/>
        <v>0</v>
      </c>
      <c r="P56" s="275">
        <v>0</v>
      </c>
      <c r="Q56" s="456">
        <f t="shared" si="21"/>
        <v>0</v>
      </c>
    </row>
    <row r="57" spans="1:17">
      <c r="A57" s="453"/>
      <c r="B57" s="453"/>
      <c r="C57" s="454"/>
      <c r="D57" s="455">
        <v>0</v>
      </c>
      <c r="E57" s="571">
        <f t="shared" si="14"/>
        <v>0</v>
      </c>
      <c r="F57" s="572">
        <f t="shared" si="15"/>
        <v>0</v>
      </c>
      <c r="G57" s="275">
        <v>0</v>
      </c>
      <c r="H57" s="455">
        <v>0</v>
      </c>
      <c r="I57" s="456">
        <f t="shared" si="16"/>
        <v>0</v>
      </c>
      <c r="J57" s="573">
        <f t="shared" si="17"/>
        <v>0</v>
      </c>
      <c r="K57" s="456">
        <f t="shared" si="18"/>
        <v>0</v>
      </c>
      <c r="L57" s="574">
        <f t="shared" si="19"/>
        <v>0</v>
      </c>
      <c r="N57" s="575">
        <f t="shared" si="20"/>
        <v>0</v>
      </c>
      <c r="P57" s="275">
        <v>0</v>
      </c>
      <c r="Q57" s="456">
        <f t="shared" si="21"/>
        <v>0</v>
      </c>
    </row>
    <row r="58" spans="1:17">
      <c r="A58" s="453"/>
      <c r="B58" s="453"/>
      <c r="C58" s="454"/>
      <c r="D58" s="455">
        <v>0</v>
      </c>
      <c r="E58" s="571">
        <f t="shared" si="14"/>
        <v>0</v>
      </c>
      <c r="F58" s="572">
        <f t="shared" si="15"/>
        <v>0</v>
      </c>
      <c r="G58" s="275">
        <v>0</v>
      </c>
      <c r="H58" s="455">
        <v>0</v>
      </c>
      <c r="I58" s="456">
        <f t="shared" si="16"/>
        <v>0</v>
      </c>
      <c r="J58" s="573">
        <f t="shared" si="17"/>
        <v>0</v>
      </c>
      <c r="K58" s="456">
        <f t="shared" si="18"/>
        <v>0</v>
      </c>
      <c r="L58" s="574">
        <f t="shared" si="19"/>
        <v>0</v>
      </c>
      <c r="N58" s="575">
        <f t="shared" si="20"/>
        <v>0</v>
      </c>
      <c r="P58" s="275">
        <v>0</v>
      </c>
      <c r="Q58" s="456">
        <f t="shared" si="21"/>
        <v>0</v>
      </c>
    </row>
    <row r="59" spans="1:17">
      <c r="A59" s="453"/>
      <c r="B59" s="453"/>
      <c r="C59" s="454"/>
      <c r="D59" s="455">
        <v>0</v>
      </c>
      <c r="E59" s="571">
        <f t="shared" si="14"/>
        <v>0</v>
      </c>
      <c r="F59" s="572">
        <f t="shared" si="15"/>
        <v>0</v>
      </c>
      <c r="G59" s="275">
        <v>0</v>
      </c>
      <c r="H59" s="455">
        <v>0</v>
      </c>
      <c r="I59" s="456">
        <f t="shared" si="16"/>
        <v>0</v>
      </c>
      <c r="J59" s="573">
        <f t="shared" si="17"/>
        <v>0</v>
      </c>
      <c r="K59" s="456">
        <f t="shared" si="18"/>
        <v>0</v>
      </c>
      <c r="L59" s="574">
        <f t="shared" si="19"/>
        <v>0</v>
      </c>
      <c r="N59" s="575">
        <f t="shared" si="20"/>
        <v>0</v>
      </c>
      <c r="P59" s="275">
        <v>0</v>
      </c>
      <c r="Q59" s="456">
        <f t="shared" si="21"/>
        <v>0</v>
      </c>
    </row>
    <row r="60" spans="1:17">
      <c r="A60" s="453"/>
      <c r="B60" s="453"/>
      <c r="C60" s="454"/>
      <c r="D60" s="455">
        <v>0</v>
      </c>
      <c r="E60" s="571">
        <f t="shared" si="8"/>
        <v>0</v>
      </c>
      <c r="F60" s="572">
        <f t="shared" si="9"/>
        <v>0</v>
      </c>
      <c r="G60" s="275">
        <v>0</v>
      </c>
      <c r="H60" s="455">
        <v>0</v>
      </c>
      <c r="I60" s="456">
        <f t="shared" si="10"/>
        <v>0</v>
      </c>
      <c r="J60" s="573">
        <f t="shared" si="11"/>
        <v>0</v>
      </c>
      <c r="K60" s="456">
        <f t="shared" si="12"/>
        <v>0</v>
      </c>
      <c r="L60" s="574">
        <f t="shared" si="13"/>
        <v>0</v>
      </c>
      <c r="N60" s="575">
        <f t="shared" si="6"/>
        <v>0</v>
      </c>
      <c r="P60" s="275">
        <v>0</v>
      </c>
      <c r="Q60" s="456">
        <f t="shared" si="7"/>
        <v>0</v>
      </c>
    </row>
    <row r="61" spans="1:17">
      <c r="A61" s="453"/>
      <c r="B61" s="453"/>
      <c r="C61" s="454"/>
      <c r="D61" s="455">
        <v>0</v>
      </c>
      <c r="E61" s="571">
        <f t="shared" si="8"/>
        <v>0</v>
      </c>
      <c r="F61" s="572">
        <f t="shared" si="9"/>
        <v>0</v>
      </c>
      <c r="G61" s="275">
        <v>0</v>
      </c>
      <c r="H61" s="455">
        <v>0</v>
      </c>
      <c r="I61" s="456">
        <f t="shared" si="10"/>
        <v>0</v>
      </c>
      <c r="J61" s="573">
        <f t="shared" si="11"/>
        <v>0</v>
      </c>
      <c r="K61" s="456">
        <f t="shared" si="12"/>
        <v>0</v>
      </c>
      <c r="L61" s="574">
        <f t="shared" si="13"/>
        <v>0</v>
      </c>
      <c r="N61" s="575">
        <f t="shared" si="6"/>
        <v>0</v>
      </c>
      <c r="P61" s="275">
        <v>0</v>
      </c>
      <c r="Q61" s="456">
        <f t="shared" si="7"/>
        <v>0</v>
      </c>
    </row>
    <row r="62" spans="1:17">
      <c r="A62" s="453"/>
      <c r="B62" s="453"/>
      <c r="C62" s="454"/>
      <c r="D62" s="455">
        <v>0</v>
      </c>
      <c r="E62" s="571">
        <f t="shared" si="8"/>
        <v>0</v>
      </c>
      <c r="F62" s="572">
        <f t="shared" si="9"/>
        <v>0</v>
      </c>
      <c r="G62" s="275">
        <v>0</v>
      </c>
      <c r="H62" s="455">
        <v>0</v>
      </c>
      <c r="I62" s="456">
        <f t="shared" si="10"/>
        <v>0</v>
      </c>
      <c r="J62" s="573">
        <f t="shared" si="11"/>
        <v>0</v>
      </c>
      <c r="K62" s="456">
        <f t="shared" si="12"/>
        <v>0</v>
      </c>
      <c r="L62" s="574">
        <f t="shared" si="13"/>
        <v>0</v>
      </c>
      <c r="N62" s="575">
        <f t="shared" si="6"/>
        <v>0</v>
      </c>
      <c r="P62" s="275">
        <v>0</v>
      </c>
      <c r="Q62" s="456">
        <f t="shared" si="7"/>
        <v>0</v>
      </c>
    </row>
    <row r="63" spans="1:17">
      <c r="A63" s="453"/>
      <c r="B63" s="453"/>
      <c r="C63" s="454"/>
      <c r="D63" s="455">
        <v>0</v>
      </c>
      <c r="E63" s="571">
        <f t="shared" si="8"/>
        <v>0</v>
      </c>
      <c r="F63" s="572">
        <f t="shared" si="9"/>
        <v>0</v>
      </c>
      <c r="G63" s="275">
        <v>0</v>
      </c>
      <c r="H63" s="455">
        <v>0</v>
      </c>
      <c r="I63" s="456">
        <f t="shared" si="10"/>
        <v>0</v>
      </c>
      <c r="J63" s="573">
        <f t="shared" si="11"/>
        <v>0</v>
      </c>
      <c r="K63" s="456">
        <f t="shared" si="12"/>
        <v>0</v>
      </c>
      <c r="L63" s="574">
        <f t="shared" si="13"/>
        <v>0</v>
      </c>
      <c r="N63" s="575">
        <f t="shared" si="6"/>
        <v>0</v>
      </c>
      <c r="P63" s="275">
        <v>0</v>
      </c>
      <c r="Q63" s="456">
        <f t="shared" si="7"/>
        <v>0</v>
      </c>
    </row>
    <row r="64" spans="1:17">
      <c r="A64" s="453"/>
      <c r="B64" s="453"/>
      <c r="C64" s="454"/>
      <c r="D64" s="455">
        <v>0</v>
      </c>
      <c r="E64" s="571">
        <f t="shared" si="8"/>
        <v>0</v>
      </c>
      <c r="F64" s="572">
        <f t="shared" si="9"/>
        <v>0</v>
      </c>
      <c r="G64" s="275">
        <v>0</v>
      </c>
      <c r="H64" s="455">
        <v>0</v>
      </c>
      <c r="I64" s="456">
        <f t="shared" si="10"/>
        <v>0</v>
      </c>
      <c r="J64" s="573">
        <f t="shared" si="11"/>
        <v>0</v>
      </c>
      <c r="K64" s="456">
        <f t="shared" si="12"/>
        <v>0</v>
      </c>
      <c r="L64" s="574">
        <f t="shared" si="13"/>
        <v>0</v>
      </c>
      <c r="N64" s="575">
        <f t="shared" si="6"/>
        <v>0</v>
      </c>
      <c r="P64" s="275">
        <v>0</v>
      </c>
      <c r="Q64" s="456">
        <f t="shared" si="7"/>
        <v>0</v>
      </c>
    </row>
    <row r="65" spans="1:17">
      <c r="A65" s="453"/>
      <c r="B65" s="453"/>
      <c r="C65" s="454"/>
      <c r="D65" s="455">
        <v>0</v>
      </c>
      <c r="E65" s="571">
        <f t="shared" si="8"/>
        <v>0</v>
      </c>
      <c r="F65" s="572">
        <f t="shared" si="9"/>
        <v>0</v>
      </c>
      <c r="G65" s="275">
        <v>0</v>
      </c>
      <c r="H65" s="455">
        <v>0</v>
      </c>
      <c r="I65" s="456">
        <f t="shared" si="10"/>
        <v>0</v>
      </c>
      <c r="J65" s="573">
        <f t="shared" si="11"/>
        <v>0</v>
      </c>
      <c r="K65" s="456">
        <f t="shared" si="12"/>
        <v>0</v>
      </c>
      <c r="L65" s="574">
        <f t="shared" si="13"/>
        <v>0</v>
      </c>
      <c r="N65" s="575">
        <f t="shared" si="6"/>
        <v>0</v>
      </c>
      <c r="P65" s="275">
        <v>0</v>
      </c>
      <c r="Q65" s="456">
        <f t="shared" si="7"/>
        <v>0</v>
      </c>
    </row>
    <row r="66" spans="1:17">
      <c r="A66" s="453"/>
      <c r="B66" s="453"/>
      <c r="C66" s="454"/>
      <c r="D66" s="455">
        <v>0</v>
      </c>
      <c r="E66" s="571">
        <f t="shared" si="8"/>
        <v>0</v>
      </c>
      <c r="F66" s="572">
        <f t="shared" si="9"/>
        <v>0</v>
      </c>
      <c r="G66" s="275">
        <v>0</v>
      </c>
      <c r="H66" s="455">
        <v>0</v>
      </c>
      <c r="I66" s="456">
        <f t="shared" si="10"/>
        <v>0</v>
      </c>
      <c r="J66" s="573">
        <f t="shared" si="11"/>
        <v>0</v>
      </c>
      <c r="K66" s="456">
        <f t="shared" si="12"/>
        <v>0</v>
      </c>
      <c r="L66" s="574">
        <f t="shared" si="13"/>
        <v>0</v>
      </c>
      <c r="N66" s="575">
        <f t="shared" si="6"/>
        <v>0</v>
      </c>
      <c r="P66" s="275">
        <v>0</v>
      </c>
      <c r="Q66" s="456">
        <f t="shared" si="7"/>
        <v>0</v>
      </c>
    </row>
    <row r="67" spans="1:17">
      <c r="A67" s="453"/>
      <c r="B67" s="453"/>
      <c r="C67" s="454"/>
      <c r="D67" s="455">
        <v>0</v>
      </c>
      <c r="E67" s="571">
        <f t="shared" si="8"/>
        <v>0</v>
      </c>
      <c r="F67" s="572">
        <f t="shared" si="9"/>
        <v>0</v>
      </c>
      <c r="G67" s="275">
        <v>0</v>
      </c>
      <c r="H67" s="455">
        <v>0</v>
      </c>
      <c r="I67" s="456">
        <f t="shared" si="10"/>
        <v>0</v>
      </c>
      <c r="J67" s="573">
        <f t="shared" si="11"/>
        <v>0</v>
      </c>
      <c r="K67" s="456">
        <f t="shared" si="12"/>
        <v>0</v>
      </c>
      <c r="L67" s="574">
        <f t="shared" si="13"/>
        <v>0</v>
      </c>
      <c r="N67" s="575">
        <f t="shared" si="6"/>
        <v>0</v>
      </c>
      <c r="P67" s="275">
        <v>0</v>
      </c>
      <c r="Q67" s="456">
        <f t="shared" si="7"/>
        <v>0</v>
      </c>
    </row>
    <row r="68" spans="1:17">
      <c r="A68" s="453"/>
      <c r="B68" s="453"/>
      <c r="C68" s="454"/>
      <c r="D68" s="455">
        <v>0</v>
      </c>
      <c r="E68" s="571">
        <f t="shared" si="0"/>
        <v>0</v>
      </c>
      <c r="F68" s="572">
        <f t="shared" si="1"/>
        <v>0</v>
      </c>
      <c r="G68" s="275">
        <v>0</v>
      </c>
      <c r="H68" s="455">
        <v>0</v>
      </c>
      <c r="I68" s="456">
        <f t="shared" si="2"/>
        <v>0</v>
      </c>
      <c r="J68" s="573">
        <f t="shared" si="3"/>
        <v>0</v>
      </c>
      <c r="K68" s="456">
        <f t="shared" si="4"/>
        <v>0</v>
      </c>
      <c r="L68" s="574">
        <f t="shared" si="5"/>
        <v>0</v>
      </c>
      <c r="N68" s="575">
        <f t="shared" si="6"/>
        <v>0</v>
      </c>
      <c r="P68" s="275">
        <v>0</v>
      </c>
      <c r="Q68" s="456">
        <f t="shared" si="7"/>
        <v>0</v>
      </c>
    </row>
    <row r="69" spans="1:17">
      <c r="A69" s="453"/>
      <c r="B69" s="453"/>
      <c r="C69" s="454"/>
      <c r="D69" s="455">
        <v>0</v>
      </c>
      <c r="E69" s="571">
        <f t="shared" si="0"/>
        <v>0</v>
      </c>
      <c r="F69" s="572">
        <f t="shared" si="1"/>
        <v>0</v>
      </c>
      <c r="G69" s="275">
        <v>0</v>
      </c>
      <c r="H69" s="455">
        <v>0</v>
      </c>
      <c r="I69" s="456">
        <f t="shared" si="2"/>
        <v>0</v>
      </c>
      <c r="J69" s="573">
        <f t="shared" si="3"/>
        <v>0</v>
      </c>
      <c r="K69" s="456">
        <f t="shared" si="4"/>
        <v>0</v>
      </c>
      <c r="L69" s="574">
        <f t="shared" si="5"/>
        <v>0</v>
      </c>
      <c r="N69" s="575">
        <f t="shared" si="6"/>
        <v>0</v>
      </c>
      <c r="P69" s="275">
        <v>0</v>
      </c>
      <c r="Q69" s="456">
        <f t="shared" si="7"/>
        <v>0</v>
      </c>
    </row>
    <row r="70" spans="1:17">
      <c r="A70" s="453"/>
      <c r="B70" s="453"/>
      <c r="C70" s="454"/>
      <c r="D70" s="455">
        <v>0</v>
      </c>
      <c r="E70" s="571">
        <f t="shared" si="0"/>
        <v>0</v>
      </c>
      <c r="F70" s="572">
        <f t="shared" si="1"/>
        <v>0</v>
      </c>
      <c r="G70" s="275">
        <v>0</v>
      </c>
      <c r="H70" s="455">
        <v>0</v>
      </c>
      <c r="I70" s="456">
        <f t="shared" si="2"/>
        <v>0</v>
      </c>
      <c r="J70" s="573">
        <f t="shared" si="3"/>
        <v>0</v>
      </c>
      <c r="K70" s="456">
        <f t="shared" si="4"/>
        <v>0</v>
      </c>
      <c r="L70" s="574">
        <f t="shared" si="5"/>
        <v>0</v>
      </c>
      <c r="N70" s="575">
        <f t="shared" si="6"/>
        <v>0</v>
      </c>
      <c r="P70" s="275">
        <v>0</v>
      </c>
      <c r="Q70" s="456">
        <f t="shared" si="7"/>
        <v>0</v>
      </c>
    </row>
    <row r="71" spans="1:17">
      <c r="A71" s="453"/>
      <c r="B71" s="453"/>
      <c r="C71" s="454"/>
      <c r="D71" s="455">
        <v>0</v>
      </c>
      <c r="E71" s="571">
        <f t="shared" si="0"/>
        <v>0</v>
      </c>
      <c r="F71" s="572">
        <f t="shared" si="1"/>
        <v>0</v>
      </c>
      <c r="G71" s="275">
        <v>0</v>
      </c>
      <c r="H71" s="455">
        <v>0</v>
      </c>
      <c r="I71" s="456">
        <f t="shared" si="2"/>
        <v>0</v>
      </c>
      <c r="J71" s="573">
        <f t="shared" si="3"/>
        <v>0</v>
      </c>
      <c r="K71" s="456">
        <f t="shared" si="4"/>
        <v>0</v>
      </c>
      <c r="L71" s="574">
        <f t="shared" si="5"/>
        <v>0</v>
      </c>
      <c r="N71" s="575">
        <f t="shared" si="6"/>
        <v>0</v>
      </c>
      <c r="P71" s="275">
        <v>0</v>
      </c>
      <c r="Q71" s="456">
        <f t="shared" si="7"/>
        <v>0</v>
      </c>
    </row>
    <row r="72" spans="1:17">
      <c r="A72" s="453"/>
      <c r="B72" s="453"/>
      <c r="C72" s="454"/>
      <c r="D72" s="455">
        <v>0</v>
      </c>
      <c r="E72" s="571">
        <f t="shared" si="0"/>
        <v>0</v>
      </c>
      <c r="F72" s="572">
        <f t="shared" si="1"/>
        <v>0</v>
      </c>
      <c r="G72" s="275">
        <v>0</v>
      </c>
      <c r="H72" s="455">
        <v>0</v>
      </c>
      <c r="I72" s="456">
        <f t="shared" si="2"/>
        <v>0</v>
      </c>
      <c r="J72" s="573">
        <f t="shared" si="3"/>
        <v>0</v>
      </c>
      <c r="K72" s="456">
        <f t="shared" si="4"/>
        <v>0</v>
      </c>
      <c r="L72" s="574">
        <f t="shared" si="5"/>
        <v>0</v>
      </c>
      <c r="N72" s="575">
        <f t="shared" si="6"/>
        <v>0</v>
      </c>
      <c r="P72" s="275">
        <v>0</v>
      </c>
      <c r="Q72" s="456">
        <f t="shared" si="7"/>
        <v>0</v>
      </c>
    </row>
    <row r="73" spans="1:17">
      <c r="A73" s="453"/>
      <c r="B73" s="453"/>
      <c r="C73" s="454"/>
      <c r="D73" s="455">
        <v>0</v>
      </c>
      <c r="E73" s="571">
        <f t="shared" si="0"/>
        <v>0</v>
      </c>
      <c r="F73" s="572">
        <f t="shared" si="1"/>
        <v>0</v>
      </c>
      <c r="G73" s="275">
        <v>0</v>
      </c>
      <c r="H73" s="455">
        <v>0</v>
      </c>
      <c r="I73" s="456">
        <f t="shared" si="2"/>
        <v>0</v>
      </c>
      <c r="J73" s="573">
        <f t="shared" si="3"/>
        <v>0</v>
      </c>
      <c r="K73" s="456">
        <f t="shared" si="4"/>
        <v>0</v>
      </c>
      <c r="L73" s="574">
        <f t="shared" si="5"/>
        <v>0</v>
      </c>
      <c r="N73" s="575">
        <f t="shared" si="6"/>
        <v>0</v>
      </c>
      <c r="P73" s="275">
        <v>0</v>
      </c>
      <c r="Q73" s="456">
        <f t="shared" si="7"/>
        <v>0</v>
      </c>
    </row>
    <row r="74" spans="1:17">
      <c r="A74" s="453"/>
      <c r="B74" s="453"/>
      <c r="C74" s="454"/>
      <c r="D74" s="455">
        <v>0</v>
      </c>
      <c r="E74" s="571">
        <f t="shared" si="0"/>
        <v>0</v>
      </c>
      <c r="F74" s="572">
        <f t="shared" si="1"/>
        <v>0</v>
      </c>
      <c r="G74" s="275">
        <v>0</v>
      </c>
      <c r="H74" s="455">
        <v>0</v>
      </c>
      <c r="I74" s="456">
        <f t="shared" si="2"/>
        <v>0</v>
      </c>
      <c r="J74" s="573">
        <f t="shared" si="3"/>
        <v>0</v>
      </c>
      <c r="K74" s="456">
        <f t="shared" si="4"/>
        <v>0</v>
      </c>
      <c r="L74" s="574">
        <f t="shared" si="5"/>
        <v>0</v>
      </c>
      <c r="N74" s="575">
        <f t="shared" si="6"/>
        <v>0</v>
      </c>
      <c r="P74" s="275">
        <v>0</v>
      </c>
      <c r="Q74" s="456">
        <f t="shared" si="7"/>
        <v>0</v>
      </c>
    </row>
    <row r="75" spans="1:17">
      <c r="A75" s="453"/>
      <c r="B75" s="453"/>
      <c r="C75" s="454"/>
      <c r="D75" s="455">
        <v>0</v>
      </c>
      <c r="E75" s="571">
        <f t="shared" si="0"/>
        <v>0</v>
      </c>
      <c r="F75" s="572">
        <f t="shared" si="1"/>
        <v>0</v>
      </c>
      <c r="G75" s="275">
        <v>0</v>
      </c>
      <c r="H75" s="455">
        <v>0</v>
      </c>
      <c r="I75" s="456">
        <f t="shared" si="2"/>
        <v>0</v>
      </c>
      <c r="J75" s="573">
        <f t="shared" si="3"/>
        <v>0</v>
      </c>
      <c r="K75" s="456">
        <f t="shared" si="4"/>
        <v>0</v>
      </c>
      <c r="L75" s="574">
        <f t="shared" si="5"/>
        <v>0</v>
      </c>
      <c r="N75" s="575">
        <f t="shared" si="6"/>
        <v>0</v>
      </c>
      <c r="P75" s="275">
        <v>0</v>
      </c>
      <c r="Q75" s="456">
        <f t="shared" si="7"/>
        <v>0</v>
      </c>
    </row>
    <row r="76" spans="1:17">
      <c r="A76" s="453"/>
      <c r="B76" s="453"/>
      <c r="C76" s="454"/>
      <c r="D76" s="455">
        <v>0</v>
      </c>
      <c r="E76" s="571">
        <f t="shared" si="0"/>
        <v>0</v>
      </c>
      <c r="F76" s="572">
        <f t="shared" si="1"/>
        <v>0</v>
      </c>
      <c r="G76" s="275">
        <v>0</v>
      </c>
      <c r="H76" s="455">
        <v>0</v>
      </c>
      <c r="I76" s="456">
        <f t="shared" si="2"/>
        <v>0</v>
      </c>
      <c r="J76" s="573">
        <f t="shared" si="3"/>
        <v>0</v>
      </c>
      <c r="K76" s="456">
        <f t="shared" si="4"/>
        <v>0</v>
      </c>
      <c r="L76" s="574">
        <f t="shared" si="5"/>
        <v>0</v>
      </c>
      <c r="N76" s="575">
        <f t="shared" si="6"/>
        <v>0</v>
      </c>
      <c r="P76" s="275">
        <v>0</v>
      </c>
      <c r="Q76" s="456">
        <f t="shared" si="7"/>
        <v>0</v>
      </c>
    </row>
    <row r="78" spans="1:17">
      <c r="A78" s="576"/>
      <c r="B78" s="576" t="s">
        <v>125</v>
      </c>
      <c r="C78" s="577"/>
      <c r="D78" s="577"/>
      <c r="E78" s="577"/>
      <c r="F78" s="577"/>
      <c r="G78" s="577"/>
      <c r="H78" s="577"/>
      <c r="I78" s="577"/>
      <c r="J78" s="577"/>
      <c r="K78" s="577"/>
      <c r="L78" s="578"/>
      <c r="P78" s="457">
        <f>SUM(P13:P76)</f>
        <v>0</v>
      </c>
      <c r="Q78" s="579">
        <f>SUM(Q13:Q76)</f>
        <v>0</v>
      </c>
    </row>
    <row r="82" spans="18:18">
      <c r="R82" s="580"/>
    </row>
  </sheetData>
  <sheetProtection algorithmName="SHA-512" hashValue="ggUgvUEH2ge2nUKV+NB7SL37raAQe5HaLEK8vaZFbVsIektaQysHY7TyfGC51QSzTm11npfO/jP/GCnLfc4pdg==" saltValue="WnTnt7Lh2Ip8X9OOeMj46w==" spinCount="100000" sheet="1" objects="1" scenarios="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3E7A0-F6D7-4A3C-B860-D732C82424CD}">
  <dimension ref="A1:O43"/>
  <sheetViews>
    <sheetView showGridLines="0" topLeftCell="A31" zoomScale="85" zoomScaleNormal="85" workbookViewId="0">
      <selection activeCell="C26" sqref="C26:H26"/>
    </sheetView>
  </sheetViews>
  <sheetFormatPr defaultColWidth="8.81640625" defaultRowHeight="12.5"/>
  <cols>
    <col min="1" max="1" width="30" style="1" customWidth="1"/>
    <col min="2" max="2" width="17.453125" style="1" bestFit="1" customWidth="1"/>
    <col min="3" max="3" width="17.1796875" style="1" customWidth="1"/>
    <col min="4" max="4" width="17.453125" style="122" customWidth="1"/>
    <col min="5" max="7" width="17.453125" style="1" customWidth="1"/>
    <col min="8" max="8" width="17.54296875" style="1" customWidth="1"/>
    <col min="9" max="9" width="8.81640625" style="1" bestFit="1" customWidth="1"/>
    <col min="10" max="12" width="8.81640625" style="1"/>
    <col min="13" max="13" width="8.81640625" style="1" bestFit="1" customWidth="1"/>
    <col min="14" max="14" width="39.81640625" style="1" bestFit="1" customWidth="1"/>
    <col min="15" max="15" width="12.54296875" style="1" bestFit="1" customWidth="1"/>
    <col min="16" max="16384" width="8.81640625" style="1"/>
  </cols>
  <sheetData>
    <row r="1" spans="1:15" s="312" customFormat="1">
      <c r="A1" s="169" t="s">
        <v>29</v>
      </c>
      <c r="B1" s="563"/>
      <c r="C1" s="563"/>
      <c r="D1" s="581"/>
      <c r="E1" s="563"/>
      <c r="F1" s="563"/>
      <c r="G1" s="563"/>
    </row>
    <row r="2" spans="1:15" s="312" customFormat="1" ht="16">
      <c r="A2" s="253" t="str">
        <f>'2-Kosten per locatie'!A3</f>
        <v>Naam opdrachtgever</v>
      </c>
      <c r="B2" s="254" t="str">
        <f>'2-Kosten per locatie'!B3</f>
        <v>ProRail</v>
      </c>
      <c r="C2" s="254"/>
      <c r="D2" s="582"/>
    </row>
    <row r="3" spans="1:15" s="312" customFormat="1" ht="16">
      <c r="A3" s="253" t="str">
        <f>'2-Kosten per locatie'!A4</f>
        <v>Calculatie onderdeel</v>
      </c>
      <c r="B3" s="4" t="str">
        <f ca="1">MID(CELL("bestandsnaam",$D$9),SEARCH("]",CELL("bestandsnaam",$D$9),1)+1,256)</f>
        <v>14-Ongedierte</v>
      </c>
      <c r="C3" s="4"/>
      <c r="D3" s="582"/>
    </row>
    <row r="4" spans="1:15" s="312" customFormat="1" ht="16">
      <c r="A4" s="253" t="str">
        <f>'2-Kosten per locatie'!A5</f>
        <v>Gebouw/plaats</v>
      </c>
      <c r="B4" s="254" t="str">
        <f>'2-Kosten per locatie'!B5</f>
        <v>Divers</v>
      </c>
      <c r="C4" s="254"/>
      <c r="D4" s="582"/>
    </row>
    <row r="5" spans="1:15" s="312" customFormat="1" ht="16">
      <c r="A5" s="253" t="str">
        <f>'2-Kosten per locatie'!A6</f>
        <v>Referentie nummer</v>
      </c>
      <c r="B5" s="254" t="str">
        <f>'2-Kosten per locatie'!B6</f>
        <v>TN 405633</v>
      </c>
      <c r="C5" s="254"/>
      <c r="D5" s="582"/>
    </row>
    <row r="6" spans="1:15" s="312" customFormat="1" ht="16">
      <c r="A6" s="253" t="str">
        <f>'2-Kosten per locatie'!A7</f>
        <v>Naam dienstverlener</v>
      </c>
      <c r="B6" s="314">
        <f>'2-Kosten per locatie'!B7</f>
        <v>0</v>
      </c>
      <c r="C6" s="254"/>
      <c r="D6" s="582"/>
    </row>
    <row r="7" spans="1:15" s="312" customFormat="1" ht="16">
      <c r="A7" s="253" t="str">
        <f>'2-Kosten per locatie'!A8</f>
        <v>Prijspeil</v>
      </c>
      <c r="B7" s="257">
        <f>'2-Kosten per locatie'!B8</f>
        <v>45474</v>
      </c>
      <c r="C7" s="257"/>
      <c r="D7" s="582"/>
    </row>
    <row r="8" spans="1:15" s="312" customFormat="1" ht="15">
      <c r="A8" s="253"/>
      <c r="D8" s="582"/>
    </row>
    <row r="10" spans="1:15" ht="25">
      <c r="A10" s="59" t="s">
        <v>63</v>
      </c>
      <c r="B10" s="583" t="s">
        <v>3050</v>
      </c>
      <c r="C10" s="583" t="s">
        <v>3150</v>
      </c>
      <c r="D10" s="583" t="s">
        <v>3151</v>
      </c>
      <c r="E10" s="583" t="s">
        <v>3152</v>
      </c>
      <c r="F10" s="583" t="s">
        <v>3153</v>
      </c>
      <c r="G10" s="583" t="s">
        <v>3154</v>
      </c>
      <c r="H10" s="583" t="s">
        <v>3155</v>
      </c>
    </row>
    <row r="11" spans="1:15">
      <c r="A11" s="584" t="s">
        <v>90</v>
      </c>
      <c r="B11" s="164">
        <v>24</v>
      </c>
      <c r="C11" s="361"/>
      <c r="D11" s="358">
        <v>12</v>
      </c>
      <c r="E11" s="361"/>
      <c r="F11" s="76">
        <f>D11*E11</f>
        <v>0</v>
      </c>
      <c r="G11" s="361"/>
      <c r="H11" s="585">
        <f>C11+F11+G11</f>
        <v>0</v>
      </c>
    </row>
    <row r="12" spans="1:15">
      <c r="A12" s="584" t="s">
        <v>91</v>
      </c>
      <c r="B12" s="164">
        <v>8</v>
      </c>
      <c r="C12" s="361"/>
      <c r="D12" s="358">
        <v>2</v>
      </c>
      <c r="E12" s="361"/>
      <c r="F12" s="76">
        <f t="shared" ref="F12:F41" si="0">D12*E12</f>
        <v>0</v>
      </c>
      <c r="G12" s="361"/>
      <c r="H12" s="585">
        <f t="shared" ref="H12:H41" si="1">C12+F12+G12</f>
        <v>0</v>
      </c>
    </row>
    <row r="13" spans="1:15">
      <c r="A13" s="584" t="s">
        <v>92</v>
      </c>
      <c r="B13" s="164" t="s">
        <v>3156</v>
      </c>
      <c r="C13" s="652" t="s">
        <v>3157</v>
      </c>
      <c r="D13" s="653"/>
      <c r="E13" s="653"/>
      <c r="F13" s="653"/>
      <c r="G13" s="653"/>
      <c r="H13" s="654"/>
    </row>
    <row r="14" spans="1:15">
      <c r="A14" s="584" t="s">
        <v>93</v>
      </c>
      <c r="B14" s="164">
        <v>8</v>
      </c>
      <c r="C14" s="361"/>
      <c r="D14" s="358">
        <v>4</v>
      </c>
      <c r="E14" s="361"/>
      <c r="F14" s="76">
        <f t="shared" si="0"/>
        <v>0</v>
      </c>
      <c r="G14" s="361"/>
      <c r="H14" s="585">
        <f t="shared" si="1"/>
        <v>0</v>
      </c>
    </row>
    <row r="15" spans="1:15" ht="13.5">
      <c r="A15" s="584" t="s">
        <v>94</v>
      </c>
      <c r="B15" s="164">
        <v>24</v>
      </c>
      <c r="C15" s="361"/>
      <c r="D15" s="358">
        <v>12</v>
      </c>
      <c r="E15" s="361"/>
      <c r="F15" s="76">
        <f t="shared" si="0"/>
        <v>0</v>
      </c>
      <c r="G15" s="361"/>
      <c r="H15" s="585">
        <f t="shared" si="1"/>
        <v>0</v>
      </c>
      <c r="N15" s="586"/>
      <c r="O15" s="587"/>
    </row>
    <row r="16" spans="1:15" ht="13.5">
      <c r="A16" s="584" t="s">
        <v>95</v>
      </c>
      <c r="B16" s="164">
        <v>8</v>
      </c>
      <c r="C16" s="361"/>
      <c r="D16" s="358">
        <v>4</v>
      </c>
      <c r="E16" s="361"/>
      <c r="F16" s="76">
        <f t="shared" si="0"/>
        <v>0</v>
      </c>
      <c r="G16" s="361"/>
      <c r="H16" s="585">
        <f t="shared" si="1"/>
        <v>0</v>
      </c>
      <c r="N16" s="586"/>
      <c r="O16" s="587"/>
    </row>
    <row r="17" spans="1:15" ht="13.5">
      <c r="A17" s="584" t="s">
        <v>96</v>
      </c>
      <c r="B17" s="164">
        <v>8</v>
      </c>
      <c r="C17" s="361"/>
      <c r="D17" s="358">
        <v>2</v>
      </c>
      <c r="E17" s="361"/>
      <c r="F17" s="76">
        <f t="shared" si="0"/>
        <v>0</v>
      </c>
      <c r="G17" s="361"/>
      <c r="H17" s="585">
        <f t="shared" si="1"/>
        <v>0</v>
      </c>
      <c r="N17" s="586"/>
      <c r="O17" s="586"/>
    </row>
    <row r="18" spans="1:15" ht="13.5">
      <c r="A18" s="584" t="s">
        <v>98</v>
      </c>
      <c r="B18" s="164">
        <v>8</v>
      </c>
      <c r="C18" s="361"/>
      <c r="D18" s="358">
        <v>2</v>
      </c>
      <c r="E18" s="361"/>
      <c r="F18" s="76">
        <f t="shared" si="0"/>
        <v>0</v>
      </c>
      <c r="G18" s="361"/>
      <c r="H18" s="585">
        <f t="shared" si="1"/>
        <v>0</v>
      </c>
      <c r="N18" s="586"/>
      <c r="O18" s="586"/>
    </row>
    <row r="19" spans="1:15" ht="13.5">
      <c r="A19" s="584" t="s">
        <v>99</v>
      </c>
      <c r="B19" s="164">
        <v>8</v>
      </c>
      <c r="C19" s="361"/>
      <c r="D19" s="358">
        <v>2</v>
      </c>
      <c r="E19" s="361"/>
      <c r="F19" s="76">
        <f t="shared" si="0"/>
        <v>0</v>
      </c>
      <c r="G19" s="361"/>
      <c r="H19" s="585">
        <f t="shared" si="1"/>
        <v>0</v>
      </c>
      <c r="N19" s="586"/>
      <c r="O19" s="586"/>
    </row>
    <row r="20" spans="1:15" ht="13.5">
      <c r="A20" s="584" t="s">
        <v>100</v>
      </c>
      <c r="B20" s="164">
        <v>8</v>
      </c>
      <c r="C20" s="361"/>
      <c r="D20" s="358">
        <v>2</v>
      </c>
      <c r="E20" s="361"/>
      <c r="F20" s="76">
        <f t="shared" si="0"/>
        <v>0</v>
      </c>
      <c r="G20" s="361"/>
      <c r="H20" s="585">
        <f t="shared" si="1"/>
        <v>0</v>
      </c>
      <c r="N20" s="586"/>
      <c r="O20" s="586"/>
    </row>
    <row r="21" spans="1:15" ht="13.5">
      <c r="A21" s="584" t="s">
        <v>101</v>
      </c>
      <c r="B21" s="164">
        <v>8</v>
      </c>
      <c r="C21" s="361"/>
      <c r="D21" s="358">
        <v>2</v>
      </c>
      <c r="E21" s="361"/>
      <c r="F21" s="76">
        <f t="shared" si="0"/>
        <v>0</v>
      </c>
      <c r="G21" s="361"/>
      <c r="H21" s="585">
        <f t="shared" si="1"/>
        <v>0</v>
      </c>
      <c r="N21" s="586"/>
      <c r="O21" s="586"/>
    </row>
    <row r="22" spans="1:15" ht="13.5">
      <c r="A22" s="584" t="s">
        <v>102</v>
      </c>
      <c r="B22" s="164">
        <v>8</v>
      </c>
      <c r="C22" s="361"/>
      <c r="D22" s="358">
        <v>2</v>
      </c>
      <c r="E22" s="361"/>
      <c r="F22" s="76">
        <f t="shared" si="0"/>
        <v>0</v>
      </c>
      <c r="G22" s="361"/>
      <c r="H22" s="585">
        <f t="shared" si="1"/>
        <v>0</v>
      </c>
      <c r="N22" s="586"/>
      <c r="O22" s="586"/>
    </row>
    <row r="23" spans="1:15" ht="13.5">
      <c r="A23" s="584" t="s">
        <v>104</v>
      </c>
      <c r="B23" s="164">
        <v>8</v>
      </c>
      <c r="C23" s="361"/>
      <c r="D23" s="358">
        <v>2</v>
      </c>
      <c r="E23" s="361"/>
      <c r="F23" s="76">
        <f t="shared" si="0"/>
        <v>0</v>
      </c>
      <c r="G23" s="361"/>
      <c r="H23" s="585">
        <f t="shared" si="1"/>
        <v>0</v>
      </c>
      <c r="N23" s="586"/>
      <c r="O23" s="587"/>
    </row>
    <row r="24" spans="1:15" ht="13.5">
      <c r="A24" s="584" t="s">
        <v>105</v>
      </c>
      <c r="B24" s="164">
        <v>8</v>
      </c>
      <c r="C24" s="361"/>
      <c r="D24" s="358">
        <v>2</v>
      </c>
      <c r="E24" s="361"/>
      <c r="F24" s="76">
        <f t="shared" si="0"/>
        <v>0</v>
      </c>
      <c r="G24" s="361"/>
      <c r="H24" s="585">
        <f t="shared" si="1"/>
        <v>0</v>
      </c>
      <c r="N24" s="586"/>
      <c r="O24" s="587"/>
    </row>
    <row r="25" spans="1:15" ht="13.5">
      <c r="A25" s="584" t="s">
        <v>107</v>
      </c>
      <c r="B25" s="164" t="s">
        <v>3156</v>
      </c>
      <c r="C25" s="652" t="s">
        <v>3157</v>
      </c>
      <c r="D25" s="653"/>
      <c r="E25" s="653"/>
      <c r="F25" s="653"/>
      <c r="G25" s="653"/>
      <c r="H25" s="654"/>
      <c r="N25" s="586"/>
      <c r="O25" s="587"/>
    </row>
    <row r="26" spans="1:15" ht="13.5">
      <c r="A26" s="584" t="s">
        <v>108</v>
      </c>
      <c r="B26" s="164" t="s">
        <v>3156</v>
      </c>
      <c r="C26" s="652" t="s">
        <v>3157</v>
      </c>
      <c r="D26" s="653"/>
      <c r="E26" s="653"/>
      <c r="F26" s="653"/>
      <c r="G26" s="653"/>
      <c r="H26" s="654"/>
      <c r="N26" s="586"/>
      <c r="O26" s="587"/>
    </row>
    <row r="27" spans="1:15">
      <c r="A27" s="584" t="s">
        <v>109</v>
      </c>
      <c r="B27" s="164">
        <v>8</v>
      </c>
      <c r="C27" s="361"/>
      <c r="D27" s="358">
        <v>2</v>
      </c>
      <c r="E27" s="361"/>
      <c r="F27" s="76">
        <f t="shared" si="0"/>
        <v>0</v>
      </c>
      <c r="G27" s="361"/>
      <c r="H27" s="585">
        <f t="shared" si="1"/>
        <v>0</v>
      </c>
    </row>
    <row r="28" spans="1:15">
      <c r="A28" s="584" t="s">
        <v>110</v>
      </c>
      <c r="B28" s="164" t="s">
        <v>3156</v>
      </c>
      <c r="C28" s="652" t="s">
        <v>3157</v>
      </c>
      <c r="D28" s="653"/>
      <c r="E28" s="653"/>
      <c r="F28" s="653"/>
      <c r="G28" s="653"/>
      <c r="H28" s="654"/>
    </row>
    <row r="29" spans="1:15">
      <c r="A29" s="584" t="s">
        <v>111</v>
      </c>
      <c r="B29" s="164">
        <v>24</v>
      </c>
      <c r="C29" s="361"/>
      <c r="D29" s="358">
        <v>12</v>
      </c>
      <c r="E29" s="361"/>
      <c r="F29" s="76">
        <f t="shared" si="0"/>
        <v>0</v>
      </c>
      <c r="G29" s="361"/>
      <c r="H29" s="585">
        <f t="shared" si="1"/>
        <v>0</v>
      </c>
    </row>
    <row r="30" spans="1:15">
      <c r="A30" s="584" t="s">
        <v>112</v>
      </c>
      <c r="B30" s="164">
        <v>8</v>
      </c>
      <c r="C30" s="361"/>
      <c r="D30" s="358">
        <v>2</v>
      </c>
      <c r="E30" s="361"/>
      <c r="F30" s="76">
        <f t="shared" si="0"/>
        <v>0</v>
      </c>
      <c r="G30" s="361"/>
      <c r="H30" s="585">
        <f t="shared" si="1"/>
        <v>0</v>
      </c>
    </row>
    <row r="31" spans="1:15">
      <c r="A31" s="584" t="s">
        <v>113</v>
      </c>
      <c r="B31" s="164">
        <v>8</v>
      </c>
      <c r="C31" s="361"/>
      <c r="D31" s="358">
        <v>2</v>
      </c>
      <c r="E31" s="361"/>
      <c r="F31" s="76">
        <f t="shared" si="0"/>
        <v>0</v>
      </c>
      <c r="G31" s="361"/>
      <c r="H31" s="585">
        <f t="shared" si="1"/>
        <v>0</v>
      </c>
    </row>
    <row r="32" spans="1:15">
      <c r="A32" s="584" t="s">
        <v>114</v>
      </c>
      <c r="B32" s="164">
        <v>8</v>
      </c>
      <c r="C32" s="361"/>
      <c r="D32" s="358">
        <v>6</v>
      </c>
      <c r="E32" s="361"/>
      <c r="F32" s="76">
        <f t="shared" si="0"/>
        <v>0</v>
      </c>
      <c r="G32" s="361"/>
      <c r="H32" s="585">
        <f t="shared" si="1"/>
        <v>0</v>
      </c>
    </row>
    <row r="33" spans="1:8">
      <c r="A33" s="584" t="s">
        <v>115</v>
      </c>
      <c r="B33" s="164">
        <v>8</v>
      </c>
      <c r="C33" s="361"/>
      <c r="D33" s="358">
        <v>2</v>
      </c>
      <c r="E33" s="361"/>
      <c r="F33" s="76">
        <f t="shared" si="0"/>
        <v>0</v>
      </c>
      <c r="G33" s="361"/>
      <c r="H33" s="585">
        <f t="shared" si="1"/>
        <v>0</v>
      </c>
    </row>
    <row r="34" spans="1:8">
      <c r="A34" s="584" t="s">
        <v>116</v>
      </c>
      <c r="B34" s="164">
        <v>8</v>
      </c>
      <c r="C34" s="361"/>
      <c r="D34" s="358">
        <v>2</v>
      </c>
      <c r="E34" s="361"/>
      <c r="F34" s="76">
        <f t="shared" si="0"/>
        <v>0</v>
      </c>
      <c r="G34" s="361"/>
      <c r="H34" s="585">
        <f t="shared" si="1"/>
        <v>0</v>
      </c>
    </row>
    <row r="35" spans="1:8">
      <c r="A35" s="584" t="s">
        <v>117</v>
      </c>
      <c r="B35" s="164">
        <v>8</v>
      </c>
      <c r="C35" s="361"/>
      <c r="D35" s="358">
        <v>2</v>
      </c>
      <c r="E35" s="361"/>
      <c r="F35" s="76">
        <f t="shared" si="0"/>
        <v>0</v>
      </c>
      <c r="G35" s="361"/>
      <c r="H35" s="585">
        <f t="shared" si="1"/>
        <v>0</v>
      </c>
    </row>
    <row r="36" spans="1:8">
      <c r="A36" s="65" t="s">
        <v>118</v>
      </c>
      <c r="B36" s="164">
        <v>8</v>
      </c>
      <c r="C36" s="361"/>
      <c r="D36" s="358">
        <v>2</v>
      </c>
      <c r="E36" s="361"/>
      <c r="F36" s="76">
        <f t="shared" si="0"/>
        <v>0</v>
      </c>
      <c r="G36" s="361"/>
      <c r="H36" s="585">
        <f t="shared" si="1"/>
        <v>0</v>
      </c>
    </row>
    <row r="37" spans="1:8">
      <c r="A37" s="65" t="s">
        <v>119</v>
      </c>
      <c r="B37" s="164">
        <v>8</v>
      </c>
      <c r="C37" s="361"/>
      <c r="D37" s="358">
        <v>2</v>
      </c>
      <c r="E37" s="361"/>
      <c r="F37" s="76">
        <f t="shared" si="0"/>
        <v>0</v>
      </c>
      <c r="G37" s="361"/>
      <c r="H37" s="585">
        <f t="shared" si="1"/>
        <v>0</v>
      </c>
    </row>
    <row r="38" spans="1:8">
      <c r="A38" s="65" t="s">
        <v>120</v>
      </c>
      <c r="B38" s="164">
        <v>8</v>
      </c>
      <c r="C38" s="361"/>
      <c r="D38" s="358">
        <v>2</v>
      </c>
      <c r="E38" s="361"/>
      <c r="F38" s="76">
        <f t="shared" si="0"/>
        <v>0</v>
      </c>
      <c r="G38" s="361"/>
      <c r="H38" s="585">
        <f t="shared" si="1"/>
        <v>0</v>
      </c>
    </row>
    <row r="39" spans="1:8">
      <c r="A39" s="65" t="s">
        <v>121</v>
      </c>
      <c r="B39" s="164">
        <v>8</v>
      </c>
      <c r="C39" s="361"/>
      <c r="D39" s="358">
        <v>2</v>
      </c>
      <c r="E39" s="361"/>
      <c r="F39" s="76">
        <f t="shared" si="0"/>
        <v>0</v>
      </c>
      <c r="G39" s="361"/>
      <c r="H39" s="585">
        <f t="shared" si="1"/>
        <v>0</v>
      </c>
    </row>
    <row r="40" spans="1:8">
      <c r="A40" s="65" t="s">
        <v>122</v>
      </c>
      <c r="B40" s="164">
        <v>8</v>
      </c>
      <c r="C40" s="361"/>
      <c r="D40" s="358">
        <v>2</v>
      </c>
      <c r="E40" s="361"/>
      <c r="F40" s="76">
        <f t="shared" si="0"/>
        <v>0</v>
      </c>
      <c r="G40" s="361"/>
      <c r="H40" s="585">
        <f t="shared" si="1"/>
        <v>0</v>
      </c>
    </row>
    <row r="41" spans="1:8">
      <c r="A41" s="65" t="s">
        <v>123</v>
      </c>
      <c r="B41" s="164">
        <v>8</v>
      </c>
      <c r="C41" s="361"/>
      <c r="D41" s="358">
        <v>4</v>
      </c>
      <c r="E41" s="361"/>
      <c r="F41" s="76">
        <f t="shared" si="0"/>
        <v>0</v>
      </c>
      <c r="G41" s="361"/>
      <c r="H41" s="585">
        <f t="shared" si="1"/>
        <v>0</v>
      </c>
    </row>
    <row r="42" spans="1:8">
      <c r="A42" s="65" t="s">
        <v>124</v>
      </c>
      <c r="B42" s="164" t="s">
        <v>3156</v>
      </c>
      <c r="C42" s="652" t="s">
        <v>3157</v>
      </c>
      <c r="D42" s="653"/>
      <c r="E42" s="653"/>
      <c r="F42" s="653"/>
      <c r="G42" s="653"/>
      <c r="H42" s="654"/>
    </row>
    <row r="43" spans="1:8">
      <c r="C43" s="359">
        <f>SUM(C11:C42)</f>
        <v>0</v>
      </c>
      <c r="D43" s="360"/>
      <c r="E43" s="271"/>
      <c r="F43" s="271"/>
      <c r="G43" s="271"/>
      <c r="H43" s="588">
        <f>SUM(H11:H42)</f>
        <v>0</v>
      </c>
    </row>
  </sheetData>
  <sheetProtection algorithmName="SHA-512" hashValue="FC+Vt3u90NM6JGvrNoGsPHC1pyT3sLO9hDoB+BqyPAOmOcOP34wW4lcW0p+weRso08/GSmd4byTbpGizE7NpLg==" saltValue="NMdRqT/8rF4XO9fk/pDOVg==" spinCount="100000" sheet="1" objects="1" scenarios="1"/>
  <mergeCells count="5">
    <mergeCell ref="C13:H13"/>
    <mergeCell ref="C25:H25"/>
    <mergeCell ref="C26:H26"/>
    <mergeCell ref="C28:H28"/>
    <mergeCell ref="C42:H4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4CDFA-1DD7-46F2-9604-C982441B75BB}">
  <dimension ref="A1:E29"/>
  <sheetViews>
    <sheetView view="pageBreakPreview" topLeftCell="A5" zoomScaleNormal="100" zoomScaleSheetLayoutView="100" workbookViewId="0">
      <selection activeCell="A11" sqref="A11:C11"/>
    </sheetView>
  </sheetViews>
  <sheetFormatPr defaultColWidth="8.7265625" defaultRowHeight="12.5"/>
  <cols>
    <col min="1" max="1" width="25.1796875" style="1" bestFit="1" customWidth="1"/>
    <col min="2" max="2" width="47.1796875" style="1" customWidth="1"/>
    <col min="3" max="3" width="52.1796875" style="1" customWidth="1"/>
    <col min="4" max="16384" width="8.7265625" style="1"/>
  </cols>
  <sheetData>
    <row r="1" spans="1:5">
      <c r="A1" s="19" t="s">
        <v>29</v>
      </c>
      <c r="B1" s="20"/>
      <c r="C1" s="20"/>
    </row>
    <row r="2" spans="1:5">
      <c r="A2" s="20"/>
      <c r="B2" s="20"/>
      <c r="C2" s="20"/>
    </row>
    <row r="3" spans="1:5">
      <c r="A3" s="21" t="str">
        <f>'2-Kosten per locatie'!A3</f>
        <v>Naam opdrachtgever</v>
      </c>
      <c r="B3" s="22" t="str">
        <f>'2-Kosten per locatie'!B3</f>
        <v>ProRail</v>
      </c>
      <c r="C3" s="22"/>
      <c r="D3" s="23"/>
      <c r="E3" s="24"/>
    </row>
    <row r="4" spans="1:5">
      <c r="A4" s="21" t="str">
        <f>'2-Kosten per locatie'!A4</f>
        <v>Calculatie onderdeel</v>
      </c>
      <c r="B4" s="22" t="str">
        <f ca="1">MID(CELL("bestandsnaam",$B$7),SEARCH("]",CELL("bestandsnaam",$B$7),1)+1,256)</f>
        <v>1-Ondertekening</v>
      </c>
      <c r="C4" s="22"/>
      <c r="D4" s="23"/>
      <c r="E4" s="23"/>
    </row>
    <row r="5" spans="1:5">
      <c r="A5" s="21" t="str">
        <f>'2-Kosten per locatie'!A5</f>
        <v>Gebouw/plaats</v>
      </c>
      <c r="B5" s="22" t="str">
        <f>'2-Kosten per locatie'!B5</f>
        <v>Divers</v>
      </c>
      <c r="C5" s="22"/>
      <c r="D5" s="23"/>
      <c r="E5" s="23"/>
    </row>
    <row r="6" spans="1:5">
      <c r="A6" s="21" t="str">
        <f>'2-Kosten per locatie'!A6</f>
        <v>Referentie nummer</v>
      </c>
      <c r="B6" s="22" t="str">
        <f>'2-Kosten per locatie'!B6</f>
        <v>TN 405633</v>
      </c>
      <c r="C6" s="22"/>
      <c r="D6" s="23"/>
      <c r="E6" s="23"/>
    </row>
    <row r="7" spans="1:5">
      <c r="A7" s="20"/>
      <c r="B7" s="20"/>
      <c r="C7" s="20"/>
    </row>
    <row r="8" spans="1:5" ht="26.15" customHeight="1">
      <c r="A8" s="597" t="s">
        <v>30</v>
      </c>
      <c r="B8" s="598"/>
      <c r="C8" s="599"/>
    </row>
    <row r="9" spans="1:5">
      <c r="A9" s="30"/>
      <c r="B9" s="31"/>
      <c r="C9" s="32"/>
    </row>
    <row r="10" spans="1:5">
      <c r="A10" s="25" t="s">
        <v>31</v>
      </c>
      <c r="B10" s="26"/>
      <c r="C10" s="27"/>
    </row>
    <row r="11" spans="1:5">
      <c r="A11" s="600"/>
      <c r="B11" s="601"/>
      <c r="C11" s="602"/>
    </row>
    <row r="12" spans="1:5">
      <c r="A12" s="25"/>
      <c r="B12" s="26"/>
      <c r="C12" s="28"/>
    </row>
    <row r="13" spans="1:5">
      <c r="A13" s="25" t="s">
        <v>32</v>
      </c>
      <c r="B13" s="26"/>
      <c r="C13" s="27"/>
    </row>
    <row r="14" spans="1:5">
      <c r="A14" s="600"/>
      <c r="B14" s="601"/>
      <c r="C14" s="602"/>
    </row>
    <row r="15" spans="1:5">
      <c r="A15" s="25"/>
      <c r="B15" s="26"/>
      <c r="C15" s="28"/>
    </row>
    <row r="16" spans="1:5">
      <c r="A16" s="25" t="s">
        <v>33</v>
      </c>
      <c r="B16" s="26"/>
      <c r="C16" s="27"/>
    </row>
    <row r="17" spans="1:3">
      <c r="A17" s="600"/>
      <c r="B17" s="601"/>
      <c r="C17" s="602"/>
    </row>
    <row r="18" spans="1:3" s="20" customFormat="1">
      <c r="A18" s="365"/>
      <c r="B18" s="366"/>
      <c r="C18" s="367"/>
    </row>
    <row r="19" spans="1:3">
      <c r="A19" s="25" t="s">
        <v>34</v>
      </c>
      <c r="B19" s="26"/>
      <c r="C19" s="27"/>
    </row>
    <row r="20" spans="1:3">
      <c r="A20" s="368" t="e">
        <f>'2-Kosten per locatie'!P1</f>
        <v>#DIV/0!</v>
      </c>
      <c r="B20" s="369" t="s">
        <v>35</v>
      </c>
      <c r="C20" s="370"/>
    </row>
    <row r="21" spans="1:3">
      <c r="A21" s="25"/>
      <c r="B21" s="26"/>
      <c r="C21" s="33"/>
    </row>
    <row r="22" spans="1:3">
      <c r="A22" s="25" t="s">
        <v>36</v>
      </c>
      <c r="B22" s="26"/>
      <c r="C22" s="33"/>
    </row>
    <row r="23" spans="1:3">
      <c r="A23" s="600"/>
      <c r="B23" s="601"/>
      <c r="C23" s="602"/>
    </row>
    <row r="24" spans="1:3">
      <c r="A24" s="600"/>
      <c r="B24" s="601"/>
      <c r="C24" s="602"/>
    </row>
    <row r="25" spans="1:3">
      <c r="A25" s="600"/>
      <c r="B25" s="601"/>
      <c r="C25" s="602"/>
    </row>
    <row r="26" spans="1:3">
      <c r="A26" s="600"/>
      <c r="B26" s="601"/>
      <c r="C26" s="602"/>
    </row>
    <row r="27" spans="1:3">
      <c r="A27" s="34"/>
      <c r="B27" s="35"/>
      <c r="C27" s="33"/>
    </row>
    <row r="28" spans="1:3" ht="109.5" customHeight="1">
      <c r="A28" s="594" t="s">
        <v>37</v>
      </c>
      <c r="B28" s="595"/>
      <c r="C28" s="596"/>
    </row>
    <row r="29" spans="1:3">
      <c r="A29" s="26"/>
      <c r="B29" s="26"/>
      <c r="C29" s="29"/>
    </row>
  </sheetData>
  <sheetProtection algorithmName="SHA-512" hashValue="hZDNh84QaOqORoqVwG9wNy59FEOQCqsxOwbk0nfgEs18YcV3b5fWznp47diW3fIs7ep+u5ULFtVXXPmBaHpj0Q==" saltValue="ozDvZzarR/sXiLBbnzlvGg==" spinCount="100000" sheet="1" objects="1" scenarios="1"/>
  <mergeCells count="6">
    <mergeCell ref="A28:C28"/>
    <mergeCell ref="A8:C8"/>
    <mergeCell ref="A11:C11"/>
    <mergeCell ref="A14:C14"/>
    <mergeCell ref="A17:C17"/>
    <mergeCell ref="A23:C26"/>
  </mergeCells>
  <pageMargins left="0.7" right="0.7" top="0.75" bottom="0.75" header="0.3" footer="0.3"/>
  <pageSetup paperSize="9" scale="71" orientation="portrait" r:id="rId1"/>
  <ignoredErrors>
    <ignoredError sqref="A2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89"/>
  <sheetViews>
    <sheetView showGridLines="0" showZeros="0" tabSelected="1" zoomScale="60" zoomScaleNormal="60" workbookViewId="0">
      <pane ySplit="15" topLeftCell="A16" activePane="bottomLeft" state="frozen"/>
      <selection activeCell="G41" sqref="G41"/>
      <selection pane="bottomLeft" activeCell="B9" sqref="B9"/>
    </sheetView>
  </sheetViews>
  <sheetFormatPr defaultColWidth="8.54296875" defaultRowHeight="14.15" customHeight="1"/>
  <cols>
    <col min="1" max="1" width="34.54296875" style="37" customWidth="1"/>
    <col min="2" max="2" width="19.453125" style="37" customWidth="1"/>
    <col min="3" max="3" width="16" style="37" customWidth="1"/>
    <col min="4" max="5" width="13.54296875" style="38" customWidth="1"/>
    <col min="6" max="6" width="15.1796875" style="38" customWidth="1"/>
    <col min="7" max="7" width="13.54296875" style="38" customWidth="1"/>
    <col min="8" max="8" width="16" style="38" bestFit="1" customWidth="1"/>
    <col min="9" max="15" width="13.54296875" style="38" customWidth="1"/>
    <col min="16" max="16" width="17.1796875" style="38" customWidth="1"/>
    <col min="17" max="17" width="13.54296875" style="38" customWidth="1"/>
    <col min="18" max="18" width="16.54296875" style="38" customWidth="1"/>
    <col min="19" max="19" width="16" style="38" bestFit="1" customWidth="1"/>
    <col min="20" max="23" width="13.54296875" style="38" customWidth="1"/>
    <col min="24" max="28" width="13.453125" style="38" customWidth="1"/>
    <col min="29" max="29" width="14.81640625" style="38" customWidth="1"/>
    <col min="30" max="33" width="13.453125" style="38" customWidth="1"/>
    <col min="34" max="16384" width="8.54296875" style="37"/>
  </cols>
  <sheetData>
    <row r="1" spans="1:34" ht="14.15" customHeight="1">
      <c r="A1" s="36" t="s">
        <v>29</v>
      </c>
      <c r="E1" s="375" t="s">
        <v>38</v>
      </c>
      <c r="F1" s="376"/>
      <c r="G1" s="39"/>
      <c r="J1" s="377" t="s">
        <v>39</v>
      </c>
      <c r="K1" s="40"/>
      <c r="L1" s="40"/>
      <c r="M1" s="40"/>
      <c r="N1" s="40"/>
      <c r="O1" s="41"/>
      <c r="P1" s="378" t="e">
        <f>R86</f>
        <v>#DIV/0!</v>
      </c>
    </row>
    <row r="2" spans="1:34" ht="14.15" customHeight="1">
      <c r="E2" s="379"/>
      <c r="F2" s="380" t="s">
        <v>40</v>
      </c>
      <c r="G2" s="39"/>
      <c r="J2" s="42" t="s">
        <v>41</v>
      </c>
      <c r="K2" s="43"/>
      <c r="L2" s="43"/>
      <c r="M2" s="43"/>
      <c r="N2" s="43"/>
      <c r="O2" s="44">
        <v>0.21</v>
      </c>
      <c r="P2" s="45" t="e">
        <f>O2*P1</f>
        <v>#DIV/0!</v>
      </c>
    </row>
    <row r="3" spans="1:34" ht="14.15" customHeight="1">
      <c r="A3" s="2" t="s">
        <v>42</v>
      </c>
      <c r="B3" s="9" t="s">
        <v>43</v>
      </c>
      <c r="C3" s="46"/>
      <c r="D3" s="39"/>
      <c r="E3" s="39"/>
      <c r="G3" s="39"/>
      <c r="H3" s="39"/>
      <c r="I3" s="39"/>
      <c r="J3" s="42" t="s">
        <v>44</v>
      </c>
      <c r="K3" s="43"/>
      <c r="L3" s="43"/>
      <c r="M3" s="43"/>
      <c r="N3" s="43"/>
      <c r="O3" s="43"/>
      <c r="P3" s="47" t="e">
        <f>P1+P2</f>
        <v>#DIV/0!</v>
      </c>
      <c r="AF3" s="39"/>
      <c r="AG3" s="39"/>
    </row>
    <row r="4" spans="1:34" ht="14.15" customHeight="1">
      <c r="A4" s="2" t="s">
        <v>45</v>
      </c>
      <c r="B4" s="4" t="str">
        <f ca="1">MID(CELL("bestandsnaam",$B$14),SEARCH("]",CELL("bestandsnaam",$B$14),1)+1,256)</f>
        <v>2-Kosten per locatie</v>
      </c>
      <c r="C4" s="4"/>
      <c r="D4" s="39"/>
      <c r="E4" s="375" t="s">
        <v>46</v>
      </c>
      <c r="F4" s="376"/>
      <c r="G4" s="39"/>
      <c r="H4" s="39"/>
      <c r="I4" s="39"/>
      <c r="J4" s="48"/>
      <c r="K4" s="48"/>
      <c r="L4" s="48"/>
      <c r="M4" s="48"/>
      <c r="N4" s="48"/>
      <c r="O4" s="48"/>
      <c r="P4" s="48"/>
      <c r="AF4" s="39"/>
      <c r="AG4" s="39"/>
    </row>
    <row r="5" spans="1:34" ht="14.15" customHeight="1">
      <c r="A5" s="2" t="s">
        <v>47</v>
      </c>
      <c r="B5" s="9" t="s">
        <v>48</v>
      </c>
      <c r="C5" s="46"/>
      <c r="D5" s="39"/>
      <c r="E5" s="381"/>
      <c r="F5" s="380" t="s">
        <v>49</v>
      </c>
      <c r="G5" s="39"/>
      <c r="H5" s="39"/>
      <c r="I5" s="39"/>
      <c r="J5" s="51" t="s">
        <v>50</v>
      </c>
      <c r="K5" s="49"/>
      <c r="L5" s="49"/>
      <c r="M5" s="49"/>
      <c r="N5" s="49"/>
      <c r="O5" s="49"/>
      <c r="P5" s="382">
        <v>3150000</v>
      </c>
      <c r="AF5" s="39"/>
      <c r="AG5" s="39"/>
    </row>
    <row r="6" spans="1:34" ht="14.15" customHeight="1">
      <c r="A6" s="2" t="s">
        <v>51</v>
      </c>
      <c r="B6" s="9" t="s">
        <v>52</v>
      </c>
      <c r="C6" s="46"/>
      <c r="D6" s="39"/>
      <c r="E6" s="39"/>
      <c r="F6" s="39"/>
      <c r="G6" s="39"/>
      <c r="H6" s="39"/>
      <c r="I6" s="39"/>
      <c r="J6" s="51" t="s">
        <v>53</v>
      </c>
      <c r="K6" s="49"/>
      <c r="L6" s="49"/>
      <c r="M6" s="49"/>
      <c r="N6" s="49"/>
      <c r="O6" s="49"/>
      <c r="P6" s="382">
        <v>2694500</v>
      </c>
      <c r="AF6" s="39"/>
      <c r="AG6" s="39"/>
    </row>
    <row r="7" spans="1:34" ht="14.15" customHeight="1">
      <c r="A7" s="2" t="s">
        <v>54</v>
      </c>
      <c r="B7" s="81"/>
      <c r="C7" s="82"/>
      <c r="D7" s="39"/>
      <c r="E7" s="39"/>
      <c r="F7" s="39"/>
      <c r="G7" s="39"/>
      <c r="H7" s="39"/>
      <c r="I7" s="39"/>
      <c r="J7" s="39"/>
      <c r="K7" s="39"/>
      <c r="V7" s="39"/>
      <c r="W7" s="37"/>
      <c r="X7" s="37"/>
      <c r="Y7" s="37"/>
      <c r="AF7" s="39"/>
      <c r="AG7" s="39"/>
    </row>
    <row r="8" spans="1:34" ht="14.15" customHeight="1">
      <c r="A8" s="2" t="s">
        <v>55</v>
      </c>
      <c r="B8" s="257">
        <v>45474</v>
      </c>
      <c r="C8" s="2"/>
      <c r="D8" s="39"/>
      <c r="E8" s="39"/>
      <c r="F8" s="39"/>
      <c r="G8" s="39"/>
      <c r="H8" s="39"/>
      <c r="I8" s="39"/>
      <c r="J8" s="51" t="s">
        <v>56</v>
      </c>
      <c r="K8" s="49"/>
      <c r="L8" s="49"/>
      <c r="M8" s="49"/>
      <c r="N8" s="49"/>
      <c r="O8" s="49"/>
      <c r="P8" s="383"/>
      <c r="V8" s="39"/>
      <c r="W8" s="37"/>
      <c r="X8" s="37"/>
      <c r="Y8" s="37"/>
      <c r="Z8" s="43"/>
      <c r="AA8" s="43"/>
      <c r="AB8" s="43"/>
      <c r="AC8" s="43"/>
      <c r="AD8" s="43"/>
      <c r="AE8" s="43"/>
      <c r="AF8" s="39"/>
      <c r="AG8" s="39"/>
    </row>
    <row r="9" spans="1:34" ht="14.15" customHeight="1">
      <c r="A9" s="2"/>
      <c r="B9" s="50"/>
      <c r="C9" s="2"/>
      <c r="D9" s="39"/>
      <c r="E9" s="39"/>
      <c r="F9" s="39"/>
      <c r="G9" s="39"/>
      <c r="H9" s="39"/>
      <c r="I9" s="39"/>
      <c r="J9" s="51" t="s">
        <v>57</v>
      </c>
      <c r="K9" s="49"/>
      <c r="L9" s="49"/>
      <c r="M9" s="49"/>
      <c r="N9" s="49"/>
      <c r="O9" s="52"/>
      <c r="P9" s="53">
        <f>U86</f>
        <v>0</v>
      </c>
      <c r="V9" s="39"/>
      <c r="W9" s="37"/>
      <c r="X9" s="37"/>
      <c r="Y9" s="37"/>
      <c r="Z9" s="43"/>
      <c r="AA9" s="43"/>
      <c r="AB9" s="43"/>
      <c r="AC9" s="43"/>
      <c r="AD9" s="43"/>
      <c r="AE9" s="43"/>
      <c r="AF9" s="39"/>
      <c r="AG9" s="39"/>
    </row>
    <row r="10" spans="1:34" ht="14.15" customHeight="1">
      <c r="A10" s="2" t="s">
        <v>58</v>
      </c>
      <c r="B10" s="4" t="s">
        <v>59</v>
      </c>
      <c r="C10" s="2"/>
      <c r="D10" s="39"/>
      <c r="E10" s="39"/>
      <c r="F10" s="39"/>
      <c r="G10" s="39"/>
      <c r="H10" s="39"/>
      <c r="I10" s="39"/>
      <c r="J10" s="54"/>
      <c r="L10" s="39"/>
      <c r="M10" s="39"/>
      <c r="P10" s="39"/>
      <c r="Q10" s="39"/>
      <c r="V10" s="39"/>
      <c r="W10" s="37"/>
      <c r="X10" s="37"/>
      <c r="Y10" s="37"/>
      <c r="Z10" s="37"/>
      <c r="AA10" s="37"/>
      <c r="AB10" s="37"/>
      <c r="AC10" s="37"/>
      <c r="AD10" s="37"/>
      <c r="AE10" s="37"/>
      <c r="AF10" s="39"/>
      <c r="AG10" s="39"/>
    </row>
    <row r="11" spans="1:34" ht="14.15" customHeight="1">
      <c r="A11" s="2"/>
      <c r="B11" s="2"/>
      <c r="C11" s="2"/>
      <c r="D11" s="39"/>
      <c r="E11" s="39"/>
      <c r="F11" s="39"/>
      <c r="G11" s="39"/>
      <c r="H11" s="39"/>
      <c r="I11" s="39"/>
      <c r="J11" s="54"/>
      <c r="K11" s="39"/>
      <c r="L11" s="39"/>
      <c r="M11" s="39"/>
      <c r="N11" s="39"/>
      <c r="O11" s="39"/>
      <c r="P11" s="39"/>
      <c r="Q11" s="39"/>
      <c r="R11" s="39"/>
      <c r="S11" s="39"/>
      <c r="T11" s="39"/>
      <c r="U11" s="39"/>
      <c r="V11" s="39"/>
      <c r="W11" s="39"/>
      <c r="X11" s="39"/>
      <c r="Y11" s="39"/>
      <c r="Z11" s="39"/>
      <c r="AA11" s="39"/>
      <c r="AB11" s="39"/>
      <c r="AC11" s="39"/>
      <c r="AD11" s="39"/>
      <c r="AE11" s="39"/>
      <c r="AF11" s="39"/>
      <c r="AG11" s="39"/>
    </row>
    <row r="12" spans="1:34" ht="14.15" customHeight="1">
      <c r="A12" s="2"/>
      <c r="B12" s="2"/>
      <c r="C12" s="2"/>
      <c r="D12" s="39"/>
      <c r="E12" s="39"/>
      <c r="F12" s="39"/>
      <c r="G12" s="39"/>
      <c r="H12" s="55"/>
      <c r="I12" s="56"/>
      <c r="J12" s="54"/>
      <c r="K12" s="39"/>
      <c r="L12" s="39"/>
      <c r="M12" s="39"/>
      <c r="N12" s="39"/>
      <c r="O12" s="39"/>
      <c r="P12" s="39"/>
      <c r="Q12" s="39"/>
      <c r="R12" s="39"/>
      <c r="S12" s="39"/>
      <c r="T12" s="39"/>
      <c r="U12" s="39"/>
      <c r="V12" s="39"/>
      <c r="W12" s="39"/>
      <c r="X12" s="39"/>
      <c r="Y12" s="39"/>
      <c r="Z12" s="39"/>
      <c r="AA12" s="39"/>
      <c r="AB12" s="39"/>
      <c r="AC12" s="39"/>
      <c r="AD12" s="39"/>
      <c r="AE12" s="39"/>
      <c r="AF12" s="39"/>
      <c r="AG12" s="39"/>
    </row>
    <row r="13" spans="1:34" ht="14.15" customHeight="1">
      <c r="C13" s="50"/>
      <c r="J13" s="57"/>
      <c r="AA13" s="39"/>
      <c r="AB13" s="39"/>
      <c r="AC13" s="39"/>
      <c r="AD13" s="39"/>
      <c r="AE13" s="39"/>
      <c r="AF13" s="39"/>
      <c r="AG13" s="39"/>
    </row>
    <row r="14" spans="1:34" ht="14.15" customHeight="1">
      <c r="A14" s="58"/>
      <c r="B14" s="58"/>
      <c r="C14" s="58"/>
      <c r="D14" s="58"/>
      <c r="E14" s="58"/>
      <c r="F14" s="58"/>
      <c r="G14" s="58"/>
      <c r="H14" s="58"/>
      <c r="I14" s="58"/>
      <c r="J14" s="606" t="s">
        <v>60</v>
      </c>
      <c r="K14" s="607"/>
      <c r="L14" s="607"/>
      <c r="M14" s="607"/>
      <c r="N14" s="607"/>
      <c r="O14" s="608"/>
      <c r="P14" s="606" t="s">
        <v>61</v>
      </c>
      <c r="Q14" s="607"/>
      <c r="R14" s="607"/>
      <c r="S14" s="607"/>
      <c r="T14" s="607"/>
      <c r="U14" s="608"/>
      <c r="V14" s="606" t="s">
        <v>62</v>
      </c>
      <c r="W14" s="607"/>
      <c r="X14" s="607"/>
      <c r="Y14" s="607"/>
      <c r="Z14" s="607"/>
      <c r="AA14" s="608"/>
      <c r="AB14" s="39"/>
      <c r="AC14" s="39"/>
      <c r="AD14" s="39"/>
      <c r="AE14" s="39"/>
      <c r="AF14" s="39"/>
      <c r="AG14" s="39"/>
      <c r="AH14" s="39"/>
    </row>
    <row r="15" spans="1:34" ht="64.5" customHeight="1">
      <c r="A15" s="59" t="s">
        <v>63</v>
      </c>
      <c r="B15" s="60" t="s">
        <v>64</v>
      </c>
      <c r="C15" s="60" t="s">
        <v>65</v>
      </c>
      <c r="D15" s="384" t="s">
        <v>66</v>
      </c>
      <c r="E15" s="384" t="s">
        <v>67</v>
      </c>
      <c r="F15" s="384" t="s">
        <v>68</v>
      </c>
      <c r="G15" s="384" t="s">
        <v>69</v>
      </c>
      <c r="H15" s="384" t="s">
        <v>70</v>
      </c>
      <c r="I15" s="384" t="s">
        <v>71</v>
      </c>
      <c r="J15" s="61" t="s">
        <v>72</v>
      </c>
      <c r="K15" s="61" t="s">
        <v>73</v>
      </c>
      <c r="L15" s="61" t="s">
        <v>74</v>
      </c>
      <c r="M15" s="61" t="s">
        <v>75</v>
      </c>
      <c r="N15" s="61" t="s">
        <v>76</v>
      </c>
      <c r="O15" s="61" t="s">
        <v>77</v>
      </c>
      <c r="P15" s="61" t="s">
        <v>78</v>
      </c>
      <c r="Q15" s="61" t="s">
        <v>79</v>
      </c>
      <c r="R15" s="61" t="s">
        <v>80</v>
      </c>
      <c r="S15" s="61" t="s">
        <v>81</v>
      </c>
      <c r="T15" s="61" t="s">
        <v>82</v>
      </c>
      <c r="U15" s="61" t="s">
        <v>83</v>
      </c>
      <c r="V15" s="61" t="s">
        <v>84</v>
      </c>
      <c r="W15" s="61" t="s">
        <v>85</v>
      </c>
      <c r="X15" s="61" t="s">
        <v>86</v>
      </c>
      <c r="Y15" s="61" t="s">
        <v>87</v>
      </c>
      <c r="Z15" s="61" t="s">
        <v>88</v>
      </c>
      <c r="AA15" s="61" t="s">
        <v>89</v>
      </c>
      <c r="AB15" s="39"/>
      <c r="AC15" s="37"/>
      <c r="AD15" s="37"/>
      <c r="AE15" s="37"/>
      <c r="AF15" s="37"/>
      <c r="AG15" s="37"/>
    </row>
    <row r="16" spans="1:34" s="64" customFormat="1" ht="15" customHeight="1">
      <c r="A16" s="467" t="s">
        <v>90</v>
      </c>
      <c r="B16" s="62">
        <f>SUMIF('4-Basis ruimtestaat'!B:B,'2-Kosten per locatie'!A16,'4-Basis ruimtestaat'!H:H)</f>
        <v>12307.490000000003</v>
      </c>
      <c r="C16" s="385">
        <v>1</v>
      </c>
      <c r="D16" s="386">
        <f>_xlfn.MAXIFS('4-Basis ruimtestaat'!J:J,'4-Basis ruimtestaat'!B:B,'2-Kosten per locatie'!A16)</f>
        <v>255</v>
      </c>
      <c r="E16" s="386">
        <f>_xlfn.MAXIFS('4-Basis ruimtestaat'!K:K,'4-Basis ruimtestaat'!B:B,'2-Kosten per locatie'!A16)</f>
        <v>0</v>
      </c>
      <c r="F16" s="386">
        <f>_xlfn.MAXIFS('4-Basis ruimtestaat'!L:L,'4-Basis ruimtestaat'!B:B,'2-Kosten per locatie'!A16)</f>
        <v>0</v>
      </c>
      <c r="G16" s="386">
        <f>_xlfn.MAXIFS('4-Basis ruimtestaat'!M:M,'4-Basis ruimtestaat'!B:B,'2-Kosten per locatie'!A16)</f>
        <v>0</v>
      </c>
      <c r="H16" s="386">
        <f>_xlfn.MAXIFS('4-Basis ruimtestaat'!N:N,'4-Basis ruimtestaat'!B:B,'2-Kosten per locatie'!A16)</f>
        <v>0</v>
      </c>
      <c r="I16" s="386">
        <f>_xlfn.MAXIFS('4-Basis ruimtestaat'!O:O,'4-Basis ruimtestaat'!B:B,'2-Kosten per locatie'!A16)</f>
        <v>0</v>
      </c>
      <c r="J16" s="63" t="e">
        <f>SUMIF('4-Basis ruimtestaat'!B:B,'2-Kosten per locatie'!A16,'4-Basis ruimtestaat'!P:P)</f>
        <v>#DIV/0!</v>
      </c>
      <c r="K16" s="63">
        <f>SUMIF('4-Basis ruimtestaat'!B:B,'2-Kosten per locatie'!A16,'4-Basis ruimtestaat'!Q:Q)</f>
        <v>0</v>
      </c>
      <c r="L16" s="63">
        <f>SUMIF('4-Basis ruimtestaat'!B:B,'2-Kosten per locatie'!A16,'4-Basis ruimtestaat'!R:R)</f>
        <v>0</v>
      </c>
      <c r="M16" s="63">
        <f>SUMIF('4-Basis ruimtestaat'!B:B,'2-Kosten per locatie'!A16,'4-Basis ruimtestaat'!S:S)</f>
        <v>0</v>
      </c>
      <c r="N16" s="63">
        <f>SUMIF('4-Basis ruimtestaat'!B:B,'2-Kosten per locatie'!A16,'4-Basis ruimtestaat'!T:T)</f>
        <v>0</v>
      </c>
      <c r="O16" s="63">
        <f>SUMIF('4-Basis ruimtestaat'!B:B,'2-Kosten per locatie'!A16,'4-Basis ruimtestaat'!U:U)</f>
        <v>0</v>
      </c>
      <c r="P16" s="63" t="e">
        <f>IF(J16&lt;(D16*$E$2),D16*$E$2-J16,0)</f>
        <v>#DIV/0!</v>
      </c>
      <c r="Q16" s="63">
        <f>IF(K16&lt;(E16*$E$2),E16*$E$2-K16,0)</f>
        <v>0</v>
      </c>
      <c r="R16" s="63">
        <f t="shared" ref="R16:U17" si="0">IF(L16&lt;(F16*$E$2),F16*$E$2-L16,0)</f>
        <v>0</v>
      </c>
      <c r="S16" s="63">
        <f t="shared" si="0"/>
        <v>0</v>
      </c>
      <c r="T16" s="63">
        <f t="shared" si="0"/>
        <v>0</v>
      </c>
      <c r="U16" s="63">
        <f t="shared" si="0"/>
        <v>0</v>
      </c>
      <c r="V16" s="63" t="e">
        <f>$E$5*J16</f>
        <v>#DIV/0!</v>
      </c>
      <c r="W16" s="63">
        <f t="shared" ref="W16:Z16" si="1">$E$5*K16</f>
        <v>0</v>
      </c>
      <c r="X16" s="63">
        <f t="shared" si="1"/>
        <v>0</v>
      </c>
      <c r="Y16" s="63">
        <f t="shared" si="1"/>
        <v>0</v>
      </c>
      <c r="Z16" s="63">
        <f t="shared" si="1"/>
        <v>0</v>
      </c>
      <c r="AA16" s="63">
        <f>$E$5*O16</f>
        <v>0</v>
      </c>
      <c r="AB16" s="39"/>
    </row>
    <row r="17" spans="1:28" s="64" customFormat="1" ht="15" customHeight="1">
      <c r="A17" s="467" t="s">
        <v>91</v>
      </c>
      <c r="B17" s="62">
        <f>SUMIF('4-Basis ruimtestaat'!B:B,'2-Kosten per locatie'!A17,'4-Basis ruimtestaat'!H:H)</f>
        <v>794.48</v>
      </c>
      <c r="C17" s="385">
        <v>1</v>
      </c>
      <c r="D17" s="386">
        <f>_xlfn.MAXIFS('4-Basis ruimtestaat'!J:J,'4-Basis ruimtestaat'!B:B,'2-Kosten per locatie'!A17)</f>
        <v>255</v>
      </c>
      <c r="E17" s="386">
        <f>_xlfn.MAXIFS('4-Basis ruimtestaat'!K:K,'4-Basis ruimtestaat'!B:B,'2-Kosten per locatie'!A17)</f>
        <v>255</v>
      </c>
      <c r="F17" s="386">
        <f>_xlfn.MAXIFS('4-Basis ruimtestaat'!L:L,'4-Basis ruimtestaat'!B:B,'2-Kosten per locatie'!A17)</f>
        <v>101</v>
      </c>
      <c r="G17" s="386">
        <f>_xlfn.MAXIFS('4-Basis ruimtestaat'!M:M,'4-Basis ruimtestaat'!B:B,'2-Kosten per locatie'!A17)</f>
        <v>101</v>
      </c>
      <c r="H17" s="386">
        <f>_xlfn.MAXIFS('4-Basis ruimtestaat'!N:N,'4-Basis ruimtestaat'!B:B,'2-Kosten per locatie'!A17)</f>
        <v>9</v>
      </c>
      <c r="I17" s="386">
        <f>_xlfn.MAXIFS('4-Basis ruimtestaat'!O:O,'4-Basis ruimtestaat'!B:B,'2-Kosten per locatie'!A17)</f>
        <v>9</v>
      </c>
      <c r="J17" s="63" t="e">
        <f>SUMIF('4-Basis ruimtestaat'!B:B,'2-Kosten per locatie'!A17,'4-Basis ruimtestaat'!P:P)</f>
        <v>#DIV/0!</v>
      </c>
      <c r="K17" s="63" t="e">
        <f>SUMIF('4-Basis ruimtestaat'!B:B,'2-Kosten per locatie'!A17,'4-Basis ruimtestaat'!Q:Q)</f>
        <v>#DIV/0!</v>
      </c>
      <c r="L17" s="63" t="e">
        <f>SUMIF('4-Basis ruimtestaat'!B:B,'2-Kosten per locatie'!A17,'4-Basis ruimtestaat'!R:R)</f>
        <v>#DIV/0!</v>
      </c>
      <c r="M17" s="63" t="e">
        <f>SUMIF('4-Basis ruimtestaat'!B:B,'2-Kosten per locatie'!A17,'4-Basis ruimtestaat'!S:S)</f>
        <v>#DIV/0!</v>
      </c>
      <c r="N17" s="63" t="e">
        <f>SUMIF('4-Basis ruimtestaat'!B:B,'2-Kosten per locatie'!A17,'4-Basis ruimtestaat'!T:T)</f>
        <v>#DIV/0!</v>
      </c>
      <c r="O17" s="63" t="e">
        <f>SUMIF('4-Basis ruimtestaat'!B:B,'2-Kosten per locatie'!A17,'4-Basis ruimtestaat'!U:U)</f>
        <v>#DIV/0!</v>
      </c>
      <c r="P17" s="63" t="e">
        <f t="shared" ref="P17" si="2">IF(J17&lt;(D17*$E$2),D17*$E$2-J17,0)</f>
        <v>#DIV/0!</v>
      </c>
      <c r="Q17" s="63" t="e">
        <f t="shared" ref="Q17" si="3">IF(K17&lt;(E17*$E$2),E17*$E$2-K17,0)</f>
        <v>#DIV/0!</v>
      </c>
      <c r="R17" s="63" t="e">
        <f t="shared" si="0"/>
        <v>#DIV/0!</v>
      </c>
      <c r="S17" s="63" t="e">
        <f t="shared" si="0"/>
        <v>#DIV/0!</v>
      </c>
      <c r="T17" s="63" t="e">
        <f t="shared" si="0"/>
        <v>#DIV/0!</v>
      </c>
      <c r="U17" s="63" t="e">
        <f t="shared" si="0"/>
        <v>#DIV/0!</v>
      </c>
      <c r="V17" s="63" t="e">
        <f t="shared" ref="V17:V48" si="4">$E$5*J17</f>
        <v>#DIV/0!</v>
      </c>
      <c r="W17" s="63" t="e">
        <f t="shared" ref="W17:W48" si="5">$E$5*K17</f>
        <v>#DIV/0!</v>
      </c>
      <c r="X17" s="63" t="e">
        <f t="shared" ref="X17:X48" si="6">$E$5*L17</f>
        <v>#DIV/0!</v>
      </c>
      <c r="Y17" s="63" t="e">
        <f t="shared" ref="Y17:Y48" si="7">$E$5*M17</f>
        <v>#DIV/0!</v>
      </c>
      <c r="Z17" s="63" t="e">
        <f t="shared" ref="Z17:Z48" si="8">$E$5*N17</f>
        <v>#DIV/0!</v>
      </c>
      <c r="AA17" s="63" t="e">
        <f t="shared" ref="AA17:AA48" si="9">$E$5*O17</f>
        <v>#DIV/0!</v>
      </c>
      <c r="AB17" s="39"/>
    </row>
    <row r="18" spans="1:28" s="64" customFormat="1" ht="15" customHeight="1">
      <c r="A18" s="467" t="s">
        <v>92</v>
      </c>
      <c r="B18" s="62">
        <f>SUMIF('4-Basis ruimtestaat'!B:B,'2-Kosten per locatie'!A18,'4-Basis ruimtestaat'!H:H)</f>
        <v>4110.6500000000005</v>
      </c>
      <c r="C18" s="385">
        <v>1</v>
      </c>
      <c r="D18" s="386">
        <f>_xlfn.MAXIFS('4-Basis ruimtestaat'!J:J,'4-Basis ruimtestaat'!B:B,'2-Kosten per locatie'!A18)</f>
        <v>255</v>
      </c>
      <c r="E18" s="386">
        <f>_xlfn.MAXIFS('4-Basis ruimtestaat'!K:K,'4-Basis ruimtestaat'!B:B,'2-Kosten per locatie'!A18)</f>
        <v>0</v>
      </c>
      <c r="F18" s="386">
        <f>_xlfn.MAXIFS('4-Basis ruimtestaat'!L:L,'4-Basis ruimtestaat'!B:B,'2-Kosten per locatie'!A18)</f>
        <v>0</v>
      </c>
      <c r="G18" s="386">
        <f>_xlfn.MAXIFS('4-Basis ruimtestaat'!M:M,'4-Basis ruimtestaat'!B:B,'2-Kosten per locatie'!A18)</f>
        <v>0</v>
      </c>
      <c r="H18" s="386">
        <f>_xlfn.MAXIFS('4-Basis ruimtestaat'!N:N,'4-Basis ruimtestaat'!B:B,'2-Kosten per locatie'!A18)</f>
        <v>0</v>
      </c>
      <c r="I18" s="386">
        <f>_xlfn.MAXIFS('4-Basis ruimtestaat'!O:O,'4-Basis ruimtestaat'!B:B,'2-Kosten per locatie'!A18)</f>
        <v>0</v>
      </c>
      <c r="J18" s="63" t="e">
        <f>SUMIF('4-Basis ruimtestaat'!B:B,'2-Kosten per locatie'!A18,'4-Basis ruimtestaat'!P:P)</f>
        <v>#DIV/0!</v>
      </c>
      <c r="K18" s="63">
        <f>SUMIF('4-Basis ruimtestaat'!B:B,'2-Kosten per locatie'!A18,'4-Basis ruimtestaat'!Q:Q)</f>
        <v>0</v>
      </c>
      <c r="L18" s="63">
        <f>SUMIF('4-Basis ruimtestaat'!B:B,'2-Kosten per locatie'!A18,'4-Basis ruimtestaat'!R:R)</f>
        <v>0</v>
      </c>
      <c r="M18" s="63">
        <f>SUMIF('4-Basis ruimtestaat'!B:B,'2-Kosten per locatie'!A18,'4-Basis ruimtestaat'!S:S)</f>
        <v>0</v>
      </c>
      <c r="N18" s="63">
        <f>SUMIF('4-Basis ruimtestaat'!B:B,'2-Kosten per locatie'!A18,'4-Basis ruimtestaat'!T:T)</f>
        <v>0</v>
      </c>
      <c r="O18" s="63">
        <f>SUMIF('4-Basis ruimtestaat'!B:B,'2-Kosten per locatie'!A18,'4-Basis ruimtestaat'!U:U)</f>
        <v>0</v>
      </c>
      <c r="P18" s="63" t="e">
        <f t="shared" ref="P18:P47" si="10">IF(J18&lt;(D18*$E$2),D18*$E$2-J18,0)</f>
        <v>#DIV/0!</v>
      </c>
      <c r="Q18" s="63">
        <f t="shared" ref="Q18:Q47" si="11">IF(K18&lt;(E18*$E$2),E18*$E$2-K18,0)</f>
        <v>0</v>
      </c>
      <c r="R18" s="63">
        <f t="shared" ref="R18:R47" si="12">IF(L18&lt;(F18*$E$2),F18*$E$2-L18,0)</f>
        <v>0</v>
      </c>
      <c r="S18" s="63">
        <f t="shared" ref="S18:S47" si="13">IF(M18&lt;(G18*$E$2),G18*$E$2-M18,0)</f>
        <v>0</v>
      </c>
      <c r="T18" s="63">
        <f t="shared" ref="T18:T47" si="14">IF(N18&lt;(H18*$E$2),H18*$E$2-N18,0)</f>
        <v>0</v>
      </c>
      <c r="U18" s="63">
        <f t="shared" ref="U18:U47" si="15">IF(O18&lt;(I18*$E$2),I18*$E$2-O18,0)</f>
        <v>0</v>
      </c>
      <c r="V18" s="63" t="e">
        <f t="shared" si="4"/>
        <v>#DIV/0!</v>
      </c>
      <c r="W18" s="63">
        <f t="shared" si="5"/>
        <v>0</v>
      </c>
      <c r="X18" s="63">
        <f t="shared" si="6"/>
        <v>0</v>
      </c>
      <c r="Y18" s="63">
        <f t="shared" si="7"/>
        <v>0</v>
      </c>
      <c r="Z18" s="63">
        <f t="shared" si="8"/>
        <v>0</v>
      </c>
      <c r="AA18" s="63">
        <f t="shared" si="9"/>
        <v>0</v>
      </c>
      <c r="AB18" s="39"/>
    </row>
    <row r="19" spans="1:28" s="64" customFormat="1" ht="15" customHeight="1">
      <c r="A19" s="467" t="s">
        <v>93</v>
      </c>
      <c r="B19" s="62">
        <f>SUMIF('4-Basis ruimtestaat'!B:B,'2-Kosten per locatie'!A19,'4-Basis ruimtestaat'!H:H)</f>
        <v>2800.6300000000006</v>
      </c>
      <c r="C19" s="385">
        <v>1</v>
      </c>
      <c r="D19" s="386">
        <f>_xlfn.MAXIFS('4-Basis ruimtestaat'!J:J,'4-Basis ruimtestaat'!B:B,'2-Kosten per locatie'!A19)</f>
        <v>255</v>
      </c>
      <c r="E19" s="386">
        <f>_xlfn.MAXIFS('4-Basis ruimtestaat'!K:K,'4-Basis ruimtestaat'!B:B,'2-Kosten per locatie'!A19)</f>
        <v>0</v>
      </c>
      <c r="F19" s="386">
        <f>_xlfn.MAXIFS('4-Basis ruimtestaat'!L:L,'4-Basis ruimtestaat'!B:B,'2-Kosten per locatie'!A19)</f>
        <v>0</v>
      </c>
      <c r="G19" s="386">
        <f>_xlfn.MAXIFS('4-Basis ruimtestaat'!M:M,'4-Basis ruimtestaat'!B:B,'2-Kosten per locatie'!A19)</f>
        <v>0</v>
      </c>
      <c r="H19" s="386">
        <f>_xlfn.MAXIFS('4-Basis ruimtestaat'!N:N,'4-Basis ruimtestaat'!B:B,'2-Kosten per locatie'!A19)</f>
        <v>0</v>
      </c>
      <c r="I19" s="386">
        <f>_xlfn.MAXIFS('4-Basis ruimtestaat'!O:O,'4-Basis ruimtestaat'!B:B,'2-Kosten per locatie'!A19)</f>
        <v>0</v>
      </c>
      <c r="J19" s="63" t="e">
        <f>SUMIF('4-Basis ruimtestaat'!B:B,'2-Kosten per locatie'!A19,'4-Basis ruimtestaat'!P:P)</f>
        <v>#DIV/0!</v>
      </c>
      <c r="K19" s="63">
        <f>SUMIF('4-Basis ruimtestaat'!B:B,'2-Kosten per locatie'!A19,'4-Basis ruimtestaat'!Q:Q)</f>
        <v>0</v>
      </c>
      <c r="L19" s="63">
        <f>SUMIF('4-Basis ruimtestaat'!B:B,'2-Kosten per locatie'!A19,'4-Basis ruimtestaat'!R:R)</f>
        <v>0</v>
      </c>
      <c r="M19" s="63">
        <f>SUMIF('4-Basis ruimtestaat'!B:B,'2-Kosten per locatie'!A19,'4-Basis ruimtestaat'!S:S)</f>
        <v>0</v>
      </c>
      <c r="N19" s="63">
        <f>SUMIF('4-Basis ruimtestaat'!B:B,'2-Kosten per locatie'!A19,'4-Basis ruimtestaat'!T:T)</f>
        <v>0</v>
      </c>
      <c r="O19" s="63">
        <f>SUMIF('4-Basis ruimtestaat'!B:B,'2-Kosten per locatie'!A19,'4-Basis ruimtestaat'!U:U)</f>
        <v>0</v>
      </c>
      <c r="P19" s="63" t="e">
        <f t="shared" si="10"/>
        <v>#DIV/0!</v>
      </c>
      <c r="Q19" s="63">
        <f t="shared" si="11"/>
        <v>0</v>
      </c>
      <c r="R19" s="63">
        <f t="shared" si="12"/>
        <v>0</v>
      </c>
      <c r="S19" s="63">
        <f t="shared" si="13"/>
        <v>0</v>
      </c>
      <c r="T19" s="63">
        <f t="shared" si="14"/>
        <v>0</v>
      </c>
      <c r="U19" s="63">
        <f t="shared" si="15"/>
        <v>0</v>
      </c>
      <c r="V19" s="63" t="e">
        <f t="shared" si="4"/>
        <v>#DIV/0!</v>
      </c>
      <c r="W19" s="63">
        <f t="shared" si="5"/>
        <v>0</v>
      </c>
      <c r="X19" s="63">
        <f t="shared" si="6"/>
        <v>0</v>
      </c>
      <c r="Y19" s="63">
        <f t="shared" si="7"/>
        <v>0</v>
      </c>
      <c r="Z19" s="63">
        <f t="shared" si="8"/>
        <v>0</v>
      </c>
      <c r="AA19" s="63">
        <f t="shared" si="9"/>
        <v>0</v>
      </c>
      <c r="AB19" s="39"/>
    </row>
    <row r="20" spans="1:28" s="64" customFormat="1" ht="15" customHeight="1">
      <c r="A20" s="467" t="s">
        <v>94</v>
      </c>
      <c r="B20" s="62">
        <f>SUMIF('4-Basis ruimtestaat'!B:B,'2-Kosten per locatie'!A20,'4-Basis ruimtestaat'!H:H)</f>
        <v>30101.610000000033</v>
      </c>
      <c r="C20" s="385">
        <v>1</v>
      </c>
      <c r="D20" s="386">
        <f>_xlfn.MAXIFS('4-Basis ruimtestaat'!J:J,'4-Basis ruimtestaat'!B:B,'2-Kosten per locatie'!A20)</f>
        <v>255</v>
      </c>
      <c r="E20" s="386">
        <f>_xlfn.MAXIFS('4-Basis ruimtestaat'!K:K,'4-Basis ruimtestaat'!B:B,'2-Kosten per locatie'!A20)</f>
        <v>0</v>
      </c>
      <c r="F20" s="386">
        <f>_xlfn.MAXIFS('4-Basis ruimtestaat'!L:L,'4-Basis ruimtestaat'!B:B,'2-Kosten per locatie'!A20)</f>
        <v>0</v>
      </c>
      <c r="G20" s="386">
        <f>_xlfn.MAXIFS('4-Basis ruimtestaat'!M:M,'4-Basis ruimtestaat'!B:B,'2-Kosten per locatie'!A20)</f>
        <v>0</v>
      </c>
      <c r="H20" s="386">
        <f>_xlfn.MAXIFS('4-Basis ruimtestaat'!N:N,'4-Basis ruimtestaat'!B:B,'2-Kosten per locatie'!A20)</f>
        <v>0</v>
      </c>
      <c r="I20" s="386">
        <f>_xlfn.MAXIFS('4-Basis ruimtestaat'!O:O,'4-Basis ruimtestaat'!B:B,'2-Kosten per locatie'!A20)</f>
        <v>0</v>
      </c>
      <c r="J20" s="63" t="e">
        <f>SUMIF('4-Basis ruimtestaat'!B:B,'2-Kosten per locatie'!A20,'4-Basis ruimtestaat'!P:P)</f>
        <v>#DIV/0!</v>
      </c>
      <c r="K20" s="63">
        <f>SUMIF('4-Basis ruimtestaat'!B:B,'2-Kosten per locatie'!A20,'4-Basis ruimtestaat'!Q:Q)</f>
        <v>0</v>
      </c>
      <c r="L20" s="63">
        <f>SUMIF('4-Basis ruimtestaat'!B:B,'2-Kosten per locatie'!A20,'4-Basis ruimtestaat'!R:R)</f>
        <v>0</v>
      </c>
      <c r="M20" s="63">
        <f>SUMIF('4-Basis ruimtestaat'!B:B,'2-Kosten per locatie'!A20,'4-Basis ruimtestaat'!S:S)</f>
        <v>0</v>
      </c>
      <c r="N20" s="63">
        <f>SUMIF('4-Basis ruimtestaat'!B:B,'2-Kosten per locatie'!A20,'4-Basis ruimtestaat'!T:T)</f>
        <v>0</v>
      </c>
      <c r="O20" s="63">
        <f>SUMIF('4-Basis ruimtestaat'!B:B,'2-Kosten per locatie'!A20,'4-Basis ruimtestaat'!U:U)</f>
        <v>0</v>
      </c>
      <c r="P20" s="63" t="e">
        <f t="shared" si="10"/>
        <v>#DIV/0!</v>
      </c>
      <c r="Q20" s="63">
        <f t="shared" si="11"/>
        <v>0</v>
      </c>
      <c r="R20" s="63">
        <f t="shared" si="12"/>
        <v>0</v>
      </c>
      <c r="S20" s="63">
        <f t="shared" si="13"/>
        <v>0</v>
      </c>
      <c r="T20" s="63">
        <f t="shared" si="14"/>
        <v>0</v>
      </c>
      <c r="U20" s="63">
        <f t="shared" si="15"/>
        <v>0</v>
      </c>
      <c r="V20" s="63" t="e">
        <f t="shared" si="4"/>
        <v>#DIV/0!</v>
      </c>
      <c r="W20" s="63">
        <f t="shared" si="5"/>
        <v>0</v>
      </c>
      <c r="X20" s="63">
        <f t="shared" si="6"/>
        <v>0</v>
      </c>
      <c r="Y20" s="63">
        <f t="shared" si="7"/>
        <v>0</v>
      </c>
      <c r="Z20" s="63">
        <f t="shared" si="8"/>
        <v>0</v>
      </c>
      <c r="AA20" s="63">
        <f t="shared" si="9"/>
        <v>0</v>
      </c>
      <c r="AB20" s="39"/>
    </row>
    <row r="21" spans="1:28" s="64" customFormat="1" ht="15" customHeight="1">
      <c r="A21" s="467" t="s">
        <v>95</v>
      </c>
      <c r="B21" s="62">
        <f>SUMIF('4-Basis ruimtestaat'!B:B,'2-Kosten per locatie'!A21,'4-Basis ruimtestaat'!H:H)</f>
        <v>649.5</v>
      </c>
      <c r="C21" s="385">
        <v>1</v>
      </c>
      <c r="D21" s="386">
        <f>_xlfn.MAXIFS('4-Basis ruimtestaat'!J:J,'4-Basis ruimtestaat'!B:B,'2-Kosten per locatie'!A21)</f>
        <v>208</v>
      </c>
      <c r="E21" s="386">
        <f>_xlfn.MAXIFS('4-Basis ruimtestaat'!K:K,'4-Basis ruimtestaat'!B:B,'2-Kosten per locatie'!A21)</f>
        <v>0</v>
      </c>
      <c r="F21" s="386">
        <f>_xlfn.MAXIFS('4-Basis ruimtestaat'!L:L,'4-Basis ruimtestaat'!B:B,'2-Kosten per locatie'!A21)</f>
        <v>0</v>
      </c>
      <c r="G21" s="386">
        <f>_xlfn.MAXIFS('4-Basis ruimtestaat'!M:M,'4-Basis ruimtestaat'!B:B,'2-Kosten per locatie'!A21)</f>
        <v>0</v>
      </c>
      <c r="H21" s="386">
        <f>_xlfn.MAXIFS('4-Basis ruimtestaat'!N:N,'4-Basis ruimtestaat'!B:B,'2-Kosten per locatie'!A21)</f>
        <v>0</v>
      </c>
      <c r="I21" s="386">
        <f>_xlfn.MAXIFS('4-Basis ruimtestaat'!O:O,'4-Basis ruimtestaat'!B:B,'2-Kosten per locatie'!A21)</f>
        <v>0</v>
      </c>
      <c r="J21" s="63" t="e">
        <f>SUMIF('4-Basis ruimtestaat'!B:B,'2-Kosten per locatie'!A21,'4-Basis ruimtestaat'!P:P)</f>
        <v>#DIV/0!</v>
      </c>
      <c r="K21" s="63">
        <f>SUMIF('4-Basis ruimtestaat'!B:B,'2-Kosten per locatie'!A21,'4-Basis ruimtestaat'!Q:Q)</f>
        <v>0</v>
      </c>
      <c r="L21" s="63">
        <f>SUMIF('4-Basis ruimtestaat'!B:B,'2-Kosten per locatie'!A21,'4-Basis ruimtestaat'!R:R)</f>
        <v>0</v>
      </c>
      <c r="M21" s="63">
        <f>SUMIF('4-Basis ruimtestaat'!B:B,'2-Kosten per locatie'!A21,'4-Basis ruimtestaat'!S:S)</f>
        <v>0</v>
      </c>
      <c r="N21" s="63">
        <f>SUMIF('4-Basis ruimtestaat'!B:B,'2-Kosten per locatie'!A21,'4-Basis ruimtestaat'!T:T)</f>
        <v>0</v>
      </c>
      <c r="O21" s="63">
        <f>SUMIF('4-Basis ruimtestaat'!B:B,'2-Kosten per locatie'!A21,'4-Basis ruimtestaat'!U:U)</f>
        <v>0</v>
      </c>
      <c r="P21" s="63" t="e">
        <f t="shared" si="10"/>
        <v>#DIV/0!</v>
      </c>
      <c r="Q21" s="63">
        <f t="shared" si="11"/>
        <v>0</v>
      </c>
      <c r="R21" s="63">
        <f t="shared" si="12"/>
        <v>0</v>
      </c>
      <c r="S21" s="63">
        <f t="shared" si="13"/>
        <v>0</v>
      </c>
      <c r="T21" s="63">
        <f t="shared" si="14"/>
        <v>0</v>
      </c>
      <c r="U21" s="63">
        <f t="shared" si="15"/>
        <v>0</v>
      </c>
      <c r="V21" s="63" t="e">
        <f t="shared" si="4"/>
        <v>#DIV/0!</v>
      </c>
      <c r="W21" s="63">
        <f t="shared" si="5"/>
        <v>0</v>
      </c>
      <c r="X21" s="63">
        <f t="shared" si="6"/>
        <v>0</v>
      </c>
      <c r="Y21" s="63">
        <f t="shared" si="7"/>
        <v>0</v>
      </c>
      <c r="Z21" s="63">
        <f t="shared" si="8"/>
        <v>0</v>
      </c>
      <c r="AA21" s="63">
        <f t="shared" si="9"/>
        <v>0</v>
      </c>
      <c r="AB21" s="39"/>
    </row>
    <row r="22" spans="1:28" s="64" customFormat="1" ht="15" customHeight="1">
      <c r="A22" s="467" t="s">
        <v>96</v>
      </c>
      <c r="B22" s="62">
        <f>SUMIF('4-Basis ruimtestaat'!B:B,'2-Kosten per locatie'!A22,'4-Basis ruimtestaat'!H:H)</f>
        <v>418.2</v>
      </c>
      <c r="C22" s="385">
        <v>1</v>
      </c>
      <c r="D22" s="386">
        <f>_xlfn.MAXIFS('4-Basis ruimtestaat'!J:J,'4-Basis ruimtestaat'!B:B,'2-Kosten per locatie'!A22)</f>
        <v>255</v>
      </c>
      <c r="E22" s="386">
        <f>_xlfn.MAXIFS('4-Basis ruimtestaat'!K:K,'4-Basis ruimtestaat'!B:B,'2-Kosten per locatie'!A22)</f>
        <v>0</v>
      </c>
      <c r="F22" s="386">
        <f>_xlfn.MAXIFS('4-Basis ruimtestaat'!L:L,'4-Basis ruimtestaat'!B:B,'2-Kosten per locatie'!A22)</f>
        <v>0</v>
      </c>
      <c r="G22" s="386">
        <f>_xlfn.MAXIFS('4-Basis ruimtestaat'!M:M,'4-Basis ruimtestaat'!B:B,'2-Kosten per locatie'!A22)</f>
        <v>0</v>
      </c>
      <c r="H22" s="386">
        <f>_xlfn.MAXIFS('4-Basis ruimtestaat'!N:N,'4-Basis ruimtestaat'!B:B,'2-Kosten per locatie'!A22)</f>
        <v>0</v>
      </c>
      <c r="I22" s="386">
        <f>_xlfn.MAXIFS('4-Basis ruimtestaat'!O:O,'4-Basis ruimtestaat'!B:B,'2-Kosten per locatie'!A22)</f>
        <v>0</v>
      </c>
      <c r="J22" s="63" t="e">
        <f>SUMIF('4-Basis ruimtestaat'!B:B,'2-Kosten per locatie'!A22,'4-Basis ruimtestaat'!P:P)</f>
        <v>#DIV/0!</v>
      </c>
      <c r="K22" s="63">
        <f>SUMIF('4-Basis ruimtestaat'!B:B,'2-Kosten per locatie'!A22,'4-Basis ruimtestaat'!Q:Q)</f>
        <v>0</v>
      </c>
      <c r="L22" s="63">
        <f>SUMIF('4-Basis ruimtestaat'!B:B,'2-Kosten per locatie'!A22,'4-Basis ruimtestaat'!R:R)</f>
        <v>0</v>
      </c>
      <c r="M22" s="63">
        <f>SUMIF('4-Basis ruimtestaat'!B:B,'2-Kosten per locatie'!A22,'4-Basis ruimtestaat'!S:S)</f>
        <v>0</v>
      </c>
      <c r="N22" s="63">
        <f>SUMIF('4-Basis ruimtestaat'!B:B,'2-Kosten per locatie'!A22,'4-Basis ruimtestaat'!T:T)</f>
        <v>0</v>
      </c>
      <c r="O22" s="63">
        <f>SUMIF('4-Basis ruimtestaat'!B:B,'2-Kosten per locatie'!A22,'4-Basis ruimtestaat'!U:U)</f>
        <v>0</v>
      </c>
      <c r="P22" s="603" t="s">
        <v>97</v>
      </c>
      <c r="Q22" s="604"/>
      <c r="R22" s="604"/>
      <c r="S22" s="604"/>
      <c r="T22" s="604"/>
      <c r="U22" s="605"/>
      <c r="V22" s="63" t="e">
        <f t="shared" si="4"/>
        <v>#DIV/0!</v>
      </c>
      <c r="W22" s="63">
        <f t="shared" si="5"/>
        <v>0</v>
      </c>
      <c r="X22" s="63">
        <f t="shared" si="6"/>
        <v>0</v>
      </c>
      <c r="Y22" s="63">
        <f t="shared" si="7"/>
        <v>0</v>
      </c>
      <c r="Z22" s="63">
        <f t="shared" si="8"/>
        <v>0</v>
      </c>
      <c r="AA22" s="63">
        <f t="shared" si="9"/>
        <v>0</v>
      </c>
      <c r="AB22" s="39"/>
    </row>
    <row r="23" spans="1:28" s="64" customFormat="1" ht="15" customHeight="1">
      <c r="A23" s="467" t="s">
        <v>98</v>
      </c>
      <c r="B23" s="62">
        <f>SUMIF('4-Basis ruimtestaat'!B:B,'2-Kosten per locatie'!A23,'4-Basis ruimtestaat'!H:H)</f>
        <v>720.59999999999991</v>
      </c>
      <c r="C23" s="385">
        <v>1</v>
      </c>
      <c r="D23" s="386">
        <f>_xlfn.MAXIFS('4-Basis ruimtestaat'!J:J,'4-Basis ruimtestaat'!B:B,'2-Kosten per locatie'!A23)</f>
        <v>255</v>
      </c>
      <c r="E23" s="386">
        <f>_xlfn.MAXIFS('4-Basis ruimtestaat'!K:K,'4-Basis ruimtestaat'!B:B,'2-Kosten per locatie'!A23)</f>
        <v>255</v>
      </c>
      <c r="F23" s="386">
        <f>_xlfn.MAXIFS('4-Basis ruimtestaat'!L:L,'4-Basis ruimtestaat'!B:B,'2-Kosten per locatie'!A23)</f>
        <v>101</v>
      </c>
      <c r="G23" s="386">
        <f>_xlfn.MAXIFS('4-Basis ruimtestaat'!M:M,'4-Basis ruimtestaat'!B:B,'2-Kosten per locatie'!A23)</f>
        <v>101</v>
      </c>
      <c r="H23" s="386">
        <f>_xlfn.MAXIFS('4-Basis ruimtestaat'!N:N,'4-Basis ruimtestaat'!B:B,'2-Kosten per locatie'!A23)</f>
        <v>9</v>
      </c>
      <c r="I23" s="386">
        <f>_xlfn.MAXIFS('4-Basis ruimtestaat'!O:O,'4-Basis ruimtestaat'!B:B,'2-Kosten per locatie'!A23)</f>
        <v>9</v>
      </c>
      <c r="J23" s="63" t="e">
        <f>SUMIF('4-Basis ruimtestaat'!B:B,'2-Kosten per locatie'!A23,'4-Basis ruimtestaat'!P:P)</f>
        <v>#DIV/0!</v>
      </c>
      <c r="K23" s="63" t="e">
        <f>SUMIF('4-Basis ruimtestaat'!B:B,'2-Kosten per locatie'!A23,'4-Basis ruimtestaat'!Q:Q)</f>
        <v>#DIV/0!</v>
      </c>
      <c r="L23" s="63" t="e">
        <f>SUMIF('4-Basis ruimtestaat'!B:B,'2-Kosten per locatie'!A23,'4-Basis ruimtestaat'!R:R)</f>
        <v>#DIV/0!</v>
      </c>
      <c r="M23" s="63" t="e">
        <f>SUMIF('4-Basis ruimtestaat'!B:B,'2-Kosten per locatie'!A23,'4-Basis ruimtestaat'!S:S)</f>
        <v>#DIV/0!</v>
      </c>
      <c r="N23" s="63" t="e">
        <f>SUMIF('4-Basis ruimtestaat'!B:B,'2-Kosten per locatie'!A23,'4-Basis ruimtestaat'!T:T)</f>
        <v>#DIV/0!</v>
      </c>
      <c r="O23" s="63" t="e">
        <f>SUMIF('4-Basis ruimtestaat'!B:B,'2-Kosten per locatie'!A23,'4-Basis ruimtestaat'!U:U)</f>
        <v>#DIV/0!</v>
      </c>
      <c r="P23" s="63" t="e">
        <f t="shared" si="10"/>
        <v>#DIV/0!</v>
      </c>
      <c r="Q23" s="63" t="e">
        <f t="shared" si="11"/>
        <v>#DIV/0!</v>
      </c>
      <c r="R23" s="63" t="e">
        <f t="shared" si="12"/>
        <v>#DIV/0!</v>
      </c>
      <c r="S23" s="63" t="e">
        <f t="shared" si="13"/>
        <v>#DIV/0!</v>
      </c>
      <c r="T23" s="63" t="e">
        <f t="shared" si="14"/>
        <v>#DIV/0!</v>
      </c>
      <c r="U23" s="63" t="e">
        <f t="shared" si="15"/>
        <v>#DIV/0!</v>
      </c>
      <c r="V23" s="63" t="e">
        <f t="shared" si="4"/>
        <v>#DIV/0!</v>
      </c>
      <c r="W23" s="63" t="e">
        <f t="shared" si="5"/>
        <v>#DIV/0!</v>
      </c>
      <c r="X23" s="63" t="e">
        <f t="shared" si="6"/>
        <v>#DIV/0!</v>
      </c>
      <c r="Y23" s="63" t="e">
        <f t="shared" si="7"/>
        <v>#DIV/0!</v>
      </c>
      <c r="Z23" s="63" t="e">
        <f t="shared" si="8"/>
        <v>#DIV/0!</v>
      </c>
      <c r="AA23" s="63" t="e">
        <f t="shared" si="9"/>
        <v>#DIV/0!</v>
      </c>
      <c r="AB23" s="39"/>
    </row>
    <row r="24" spans="1:28" s="64" customFormat="1" ht="15" customHeight="1">
      <c r="A24" s="467" t="s">
        <v>99</v>
      </c>
      <c r="B24" s="62">
        <f>SUMIF('4-Basis ruimtestaat'!B:B,'2-Kosten per locatie'!A24,'4-Basis ruimtestaat'!H:H)</f>
        <v>1510.2199999999998</v>
      </c>
      <c r="C24" s="385">
        <v>1</v>
      </c>
      <c r="D24" s="386">
        <f>_xlfn.MAXIFS('4-Basis ruimtestaat'!J:J,'4-Basis ruimtestaat'!B:B,'2-Kosten per locatie'!A24)</f>
        <v>255</v>
      </c>
      <c r="E24" s="386">
        <f>_xlfn.MAXIFS('4-Basis ruimtestaat'!K:K,'4-Basis ruimtestaat'!B:B,'2-Kosten per locatie'!A24)</f>
        <v>255</v>
      </c>
      <c r="F24" s="386">
        <f>_xlfn.MAXIFS('4-Basis ruimtestaat'!L:L,'4-Basis ruimtestaat'!B:B,'2-Kosten per locatie'!A24)</f>
        <v>101</v>
      </c>
      <c r="G24" s="386">
        <f>_xlfn.MAXIFS('4-Basis ruimtestaat'!M:M,'4-Basis ruimtestaat'!B:B,'2-Kosten per locatie'!A24)</f>
        <v>101</v>
      </c>
      <c r="H24" s="386">
        <f>_xlfn.MAXIFS('4-Basis ruimtestaat'!N:N,'4-Basis ruimtestaat'!B:B,'2-Kosten per locatie'!A24)</f>
        <v>9</v>
      </c>
      <c r="I24" s="386">
        <f>_xlfn.MAXIFS('4-Basis ruimtestaat'!O:O,'4-Basis ruimtestaat'!B:B,'2-Kosten per locatie'!A24)</f>
        <v>9</v>
      </c>
      <c r="J24" s="63" t="e">
        <f>SUMIF('4-Basis ruimtestaat'!B:B,'2-Kosten per locatie'!A24,'4-Basis ruimtestaat'!P:P)</f>
        <v>#DIV/0!</v>
      </c>
      <c r="K24" s="63" t="e">
        <f>SUMIF('4-Basis ruimtestaat'!B:B,'2-Kosten per locatie'!A24,'4-Basis ruimtestaat'!Q:Q)</f>
        <v>#DIV/0!</v>
      </c>
      <c r="L24" s="63" t="e">
        <f>SUMIF('4-Basis ruimtestaat'!B:B,'2-Kosten per locatie'!A24,'4-Basis ruimtestaat'!R:R)</f>
        <v>#DIV/0!</v>
      </c>
      <c r="M24" s="63" t="e">
        <f>SUMIF('4-Basis ruimtestaat'!B:B,'2-Kosten per locatie'!A24,'4-Basis ruimtestaat'!S:S)</f>
        <v>#DIV/0!</v>
      </c>
      <c r="N24" s="63" t="e">
        <f>SUMIF('4-Basis ruimtestaat'!B:B,'2-Kosten per locatie'!A24,'4-Basis ruimtestaat'!T:T)</f>
        <v>#DIV/0!</v>
      </c>
      <c r="O24" s="63" t="e">
        <f>SUMIF('4-Basis ruimtestaat'!B:B,'2-Kosten per locatie'!A24,'4-Basis ruimtestaat'!U:U)</f>
        <v>#DIV/0!</v>
      </c>
      <c r="P24" s="63" t="e">
        <f t="shared" si="10"/>
        <v>#DIV/0!</v>
      </c>
      <c r="Q24" s="63" t="e">
        <f t="shared" si="11"/>
        <v>#DIV/0!</v>
      </c>
      <c r="R24" s="63" t="e">
        <f t="shared" si="12"/>
        <v>#DIV/0!</v>
      </c>
      <c r="S24" s="63" t="e">
        <f t="shared" si="13"/>
        <v>#DIV/0!</v>
      </c>
      <c r="T24" s="63" t="e">
        <f t="shared" si="14"/>
        <v>#DIV/0!</v>
      </c>
      <c r="U24" s="63" t="e">
        <f t="shared" si="15"/>
        <v>#DIV/0!</v>
      </c>
      <c r="V24" s="63" t="e">
        <f t="shared" si="4"/>
        <v>#DIV/0!</v>
      </c>
      <c r="W24" s="63" t="e">
        <f t="shared" si="5"/>
        <v>#DIV/0!</v>
      </c>
      <c r="X24" s="63" t="e">
        <f t="shared" si="6"/>
        <v>#DIV/0!</v>
      </c>
      <c r="Y24" s="63" t="e">
        <f t="shared" si="7"/>
        <v>#DIV/0!</v>
      </c>
      <c r="Z24" s="63" t="e">
        <f t="shared" si="8"/>
        <v>#DIV/0!</v>
      </c>
      <c r="AA24" s="63" t="e">
        <f t="shared" si="9"/>
        <v>#DIV/0!</v>
      </c>
      <c r="AB24" s="39"/>
    </row>
    <row r="25" spans="1:28" s="64" customFormat="1" ht="15" customHeight="1">
      <c r="A25" s="467" t="s">
        <v>100</v>
      </c>
      <c r="B25" s="62">
        <f>SUMIF('4-Basis ruimtestaat'!B:B,'2-Kosten per locatie'!A25,'4-Basis ruimtestaat'!H:H)</f>
        <v>1081.4000000000001</v>
      </c>
      <c r="C25" s="385">
        <v>1</v>
      </c>
      <c r="D25" s="386">
        <f>_xlfn.MAXIFS('4-Basis ruimtestaat'!J:J,'4-Basis ruimtestaat'!B:B,'2-Kosten per locatie'!A25)</f>
        <v>255</v>
      </c>
      <c r="E25" s="386">
        <f>_xlfn.MAXIFS('4-Basis ruimtestaat'!K:K,'4-Basis ruimtestaat'!B:B,'2-Kosten per locatie'!A25)</f>
        <v>255</v>
      </c>
      <c r="F25" s="386">
        <f>_xlfn.MAXIFS('4-Basis ruimtestaat'!L:L,'4-Basis ruimtestaat'!B:B,'2-Kosten per locatie'!A25)</f>
        <v>101</v>
      </c>
      <c r="G25" s="386">
        <f>_xlfn.MAXIFS('4-Basis ruimtestaat'!M:M,'4-Basis ruimtestaat'!B:B,'2-Kosten per locatie'!A25)</f>
        <v>101</v>
      </c>
      <c r="H25" s="386">
        <f>_xlfn.MAXIFS('4-Basis ruimtestaat'!N:N,'4-Basis ruimtestaat'!B:B,'2-Kosten per locatie'!A25)</f>
        <v>9</v>
      </c>
      <c r="I25" s="386">
        <f>_xlfn.MAXIFS('4-Basis ruimtestaat'!O:O,'4-Basis ruimtestaat'!B:B,'2-Kosten per locatie'!A25)</f>
        <v>9</v>
      </c>
      <c r="J25" s="63" t="e">
        <f>SUMIF('4-Basis ruimtestaat'!B:B,'2-Kosten per locatie'!A25,'4-Basis ruimtestaat'!P:P)</f>
        <v>#DIV/0!</v>
      </c>
      <c r="K25" s="63" t="e">
        <f>SUMIF('4-Basis ruimtestaat'!B:B,'2-Kosten per locatie'!A25,'4-Basis ruimtestaat'!Q:Q)</f>
        <v>#DIV/0!</v>
      </c>
      <c r="L25" s="63" t="e">
        <f>SUMIF('4-Basis ruimtestaat'!B:B,'2-Kosten per locatie'!A25,'4-Basis ruimtestaat'!R:R)</f>
        <v>#DIV/0!</v>
      </c>
      <c r="M25" s="63" t="e">
        <f>SUMIF('4-Basis ruimtestaat'!B:B,'2-Kosten per locatie'!A25,'4-Basis ruimtestaat'!S:S)</f>
        <v>#DIV/0!</v>
      </c>
      <c r="N25" s="63" t="e">
        <f>SUMIF('4-Basis ruimtestaat'!B:B,'2-Kosten per locatie'!A25,'4-Basis ruimtestaat'!T:T)</f>
        <v>#DIV/0!</v>
      </c>
      <c r="O25" s="63" t="e">
        <f>SUMIF('4-Basis ruimtestaat'!B:B,'2-Kosten per locatie'!A25,'4-Basis ruimtestaat'!U:U)</f>
        <v>#DIV/0!</v>
      </c>
      <c r="P25" s="63" t="e">
        <f t="shared" si="10"/>
        <v>#DIV/0!</v>
      </c>
      <c r="Q25" s="63" t="e">
        <f t="shared" si="11"/>
        <v>#DIV/0!</v>
      </c>
      <c r="R25" s="63" t="e">
        <f t="shared" si="12"/>
        <v>#DIV/0!</v>
      </c>
      <c r="S25" s="63" t="e">
        <f t="shared" si="13"/>
        <v>#DIV/0!</v>
      </c>
      <c r="T25" s="63" t="e">
        <f t="shared" si="14"/>
        <v>#DIV/0!</v>
      </c>
      <c r="U25" s="63" t="e">
        <f t="shared" si="15"/>
        <v>#DIV/0!</v>
      </c>
      <c r="V25" s="63" t="e">
        <f t="shared" si="4"/>
        <v>#DIV/0!</v>
      </c>
      <c r="W25" s="63" t="e">
        <f t="shared" si="5"/>
        <v>#DIV/0!</v>
      </c>
      <c r="X25" s="63" t="e">
        <f t="shared" si="6"/>
        <v>#DIV/0!</v>
      </c>
      <c r="Y25" s="63" t="e">
        <f t="shared" si="7"/>
        <v>#DIV/0!</v>
      </c>
      <c r="Z25" s="63" t="e">
        <f t="shared" si="8"/>
        <v>#DIV/0!</v>
      </c>
      <c r="AA25" s="63" t="e">
        <f t="shared" si="9"/>
        <v>#DIV/0!</v>
      </c>
      <c r="AB25" s="39"/>
    </row>
    <row r="26" spans="1:28" s="64" customFormat="1" ht="15" customHeight="1">
      <c r="A26" s="467" t="s">
        <v>101</v>
      </c>
      <c r="B26" s="62">
        <f>SUMIF('4-Basis ruimtestaat'!B:B,'2-Kosten per locatie'!A26,'4-Basis ruimtestaat'!H:H)</f>
        <v>368</v>
      </c>
      <c r="C26" s="385">
        <v>1</v>
      </c>
      <c r="D26" s="386">
        <f>_xlfn.MAXIFS('4-Basis ruimtestaat'!J:J,'4-Basis ruimtestaat'!B:B,'2-Kosten per locatie'!A26)</f>
        <v>255</v>
      </c>
      <c r="E26" s="386">
        <f>_xlfn.MAXIFS('4-Basis ruimtestaat'!K:K,'4-Basis ruimtestaat'!B:B,'2-Kosten per locatie'!A26)</f>
        <v>255</v>
      </c>
      <c r="F26" s="386">
        <f>_xlfn.MAXIFS('4-Basis ruimtestaat'!L:L,'4-Basis ruimtestaat'!B:B,'2-Kosten per locatie'!A26)</f>
        <v>101</v>
      </c>
      <c r="G26" s="386">
        <f>_xlfn.MAXIFS('4-Basis ruimtestaat'!M:M,'4-Basis ruimtestaat'!B:B,'2-Kosten per locatie'!A26)</f>
        <v>101</v>
      </c>
      <c r="H26" s="386">
        <f>_xlfn.MAXIFS('4-Basis ruimtestaat'!N:N,'4-Basis ruimtestaat'!B:B,'2-Kosten per locatie'!A26)</f>
        <v>9</v>
      </c>
      <c r="I26" s="386">
        <f>_xlfn.MAXIFS('4-Basis ruimtestaat'!O:O,'4-Basis ruimtestaat'!B:B,'2-Kosten per locatie'!A26)</f>
        <v>9</v>
      </c>
      <c r="J26" s="63" t="e">
        <f>SUMIF('4-Basis ruimtestaat'!B:B,'2-Kosten per locatie'!A26,'4-Basis ruimtestaat'!P:P)</f>
        <v>#DIV/0!</v>
      </c>
      <c r="K26" s="63" t="e">
        <f>SUMIF('4-Basis ruimtestaat'!B:B,'2-Kosten per locatie'!A26,'4-Basis ruimtestaat'!Q:Q)</f>
        <v>#DIV/0!</v>
      </c>
      <c r="L26" s="63" t="e">
        <f>SUMIF('4-Basis ruimtestaat'!B:B,'2-Kosten per locatie'!A26,'4-Basis ruimtestaat'!R:R)</f>
        <v>#DIV/0!</v>
      </c>
      <c r="M26" s="63" t="e">
        <f>SUMIF('4-Basis ruimtestaat'!B:B,'2-Kosten per locatie'!A26,'4-Basis ruimtestaat'!S:S)</f>
        <v>#DIV/0!</v>
      </c>
      <c r="N26" s="63" t="e">
        <f>SUMIF('4-Basis ruimtestaat'!B:B,'2-Kosten per locatie'!A26,'4-Basis ruimtestaat'!T:T)</f>
        <v>#DIV/0!</v>
      </c>
      <c r="O26" s="63" t="e">
        <f>SUMIF('4-Basis ruimtestaat'!B:B,'2-Kosten per locatie'!A26,'4-Basis ruimtestaat'!U:U)</f>
        <v>#DIV/0!</v>
      </c>
      <c r="P26" s="603" t="s">
        <v>97</v>
      </c>
      <c r="Q26" s="604"/>
      <c r="R26" s="604"/>
      <c r="S26" s="604"/>
      <c r="T26" s="604"/>
      <c r="U26" s="605"/>
      <c r="V26" s="63" t="e">
        <f t="shared" si="4"/>
        <v>#DIV/0!</v>
      </c>
      <c r="W26" s="63" t="e">
        <f t="shared" si="5"/>
        <v>#DIV/0!</v>
      </c>
      <c r="X26" s="63" t="e">
        <f t="shared" si="6"/>
        <v>#DIV/0!</v>
      </c>
      <c r="Y26" s="63" t="e">
        <f t="shared" si="7"/>
        <v>#DIV/0!</v>
      </c>
      <c r="Z26" s="63" t="e">
        <f t="shared" si="8"/>
        <v>#DIV/0!</v>
      </c>
      <c r="AA26" s="63" t="e">
        <f t="shared" si="9"/>
        <v>#DIV/0!</v>
      </c>
      <c r="AB26" s="39"/>
    </row>
    <row r="27" spans="1:28" s="64" customFormat="1" ht="15" customHeight="1">
      <c r="A27" s="467" t="s">
        <v>102</v>
      </c>
      <c r="B27" s="62">
        <f>SUMIF('4-Basis ruimtestaat'!B:B,'2-Kosten per locatie'!A27,'4-Basis ruimtestaat'!H:H)</f>
        <v>335.7</v>
      </c>
      <c r="C27" s="385">
        <v>1</v>
      </c>
      <c r="D27" s="386">
        <f>_xlfn.MAXIFS('4-Basis ruimtestaat'!J:J,'4-Basis ruimtestaat'!B:B,'2-Kosten per locatie'!A27)</f>
        <v>255</v>
      </c>
      <c r="E27" s="386">
        <f>_xlfn.MAXIFS('4-Basis ruimtestaat'!K:K,'4-Basis ruimtestaat'!B:B,'2-Kosten per locatie'!A27)</f>
        <v>255</v>
      </c>
      <c r="F27" s="386">
        <f>_xlfn.MAXIFS('4-Basis ruimtestaat'!L:L,'4-Basis ruimtestaat'!B:B,'2-Kosten per locatie'!A27)</f>
        <v>101</v>
      </c>
      <c r="G27" s="386">
        <f>_xlfn.MAXIFS('4-Basis ruimtestaat'!M:M,'4-Basis ruimtestaat'!B:B,'2-Kosten per locatie'!A27)</f>
        <v>101</v>
      </c>
      <c r="H27" s="386">
        <f>_xlfn.MAXIFS('4-Basis ruimtestaat'!N:N,'4-Basis ruimtestaat'!B:B,'2-Kosten per locatie'!A27)</f>
        <v>9</v>
      </c>
      <c r="I27" s="386">
        <f>_xlfn.MAXIFS('4-Basis ruimtestaat'!O:O,'4-Basis ruimtestaat'!B:B,'2-Kosten per locatie'!A27)</f>
        <v>9</v>
      </c>
      <c r="J27" s="63" t="e">
        <f>SUMIF('4-Basis ruimtestaat'!B:B,'2-Kosten per locatie'!A27,'4-Basis ruimtestaat'!P:P)</f>
        <v>#DIV/0!</v>
      </c>
      <c r="K27" s="63" t="e">
        <f>SUMIF('4-Basis ruimtestaat'!B:B,'2-Kosten per locatie'!A27,'4-Basis ruimtestaat'!Q:Q)</f>
        <v>#DIV/0!</v>
      </c>
      <c r="L27" s="63" t="e">
        <f>SUMIF('4-Basis ruimtestaat'!B:B,'2-Kosten per locatie'!A27,'4-Basis ruimtestaat'!R:R)</f>
        <v>#DIV/0!</v>
      </c>
      <c r="M27" s="63" t="e">
        <f>SUMIF('4-Basis ruimtestaat'!B:B,'2-Kosten per locatie'!A27,'4-Basis ruimtestaat'!S:S)</f>
        <v>#DIV/0!</v>
      </c>
      <c r="N27" s="63" t="e">
        <f>SUMIF('4-Basis ruimtestaat'!B:B,'2-Kosten per locatie'!A27,'4-Basis ruimtestaat'!T:T)</f>
        <v>#DIV/0!</v>
      </c>
      <c r="O27" s="63" t="e">
        <f>SUMIF('4-Basis ruimtestaat'!B:B,'2-Kosten per locatie'!A27,'4-Basis ruimtestaat'!U:U)</f>
        <v>#DIV/0!</v>
      </c>
      <c r="P27" s="603" t="s">
        <v>103</v>
      </c>
      <c r="Q27" s="604"/>
      <c r="R27" s="604"/>
      <c r="S27" s="604"/>
      <c r="T27" s="604"/>
      <c r="U27" s="605"/>
      <c r="V27" s="63" t="e">
        <f t="shared" si="4"/>
        <v>#DIV/0!</v>
      </c>
      <c r="W27" s="63" t="e">
        <f t="shared" si="5"/>
        <v>#DIV/0!</v>
      </c>
      <c r="X27" s="63" t="e">
        <f t="shared" si="6"/>
        <v>#DIV/0!</v>
      </c>
      <c r="Y27" s="63" t="e">
        <f t="shared" si="7"/>
        <v>#DIV/0!</v>
      </c>
      <c r="Z27" s="63" t="e">
        <f t="shared" si="8"/>
        <v>#DIV/0!</v>
      </c>
      <c r="AA27" s="63" t="e">
        <f t="shared" si="9"/>
        <v>#DIV/0!</v>
      </c>
      <c r="AB27" s="39"/>
    </row>
    <row r="28" spans="1:28" s="64" customFormat="1" ht="15" customHeight="1">
      <c r="A28" s="467" t="s">
        <v>104</v>
      </c>
      <c r="B28" s="62">
        <f>SUMIF('4-Basis ruimtestaat'!B:B,'2-Kosten per locatie'!A28,'4-Basis ruimtestaat'!H:H)</f>
        <v>4369.67</v>
      </c>
      <c r="C28" s="385">
        <v>1</v>
      </c>
      <c r="D28" s="386">
        <f>_xlfn.MAXIFS('4-Basis ruimtestaat'!J:J,'4-Basis ruimtestaat'!B:B,'2-Kosten per locatie'!A28)</f>
        <v>255</v>
      </c>
      <c r="E28" s="386">
        <f>_xlfn.MAXIFS('4-Basis ruimtestaat'!K:K,'4-Basis ruimtestaat'!B:B,'2-Kosten per locatie'!A28)</f>
        <v>255</v>
      </c>
      <c r="F28" s="386">
        <f>_xlfn.MAXIFS('4-Basis ruimtestaat'!L:L,'4-Basis ruimtestaat'!B:B,'2-Kosten per locatie'!A28)</f>
        <v>101</v>
      </c>
      <c r="G28" s="386">
        <f>_xlfn.MAXIFS('4-Basis ruimtestaat'!M:M,'4-Basis ruimtestaat'!B:B,'2-Kosten per locatie'!A28)</f>
        <v>101</v>
      </c>
      <c r="H28" s="386">
        <f>_xlfn.MAXIFS('4-Basis ruimtestaat'!N:N,'4-Basis ruimtestaat'!B:B,'2-Kosten per locatie'!A28)</f>
        <v>9</v>
      </c>
      <c r="I28" s="386">
        <f>_xlfn.MAXIFS('4-Basis ruimtestaat'!O:O,'4-Basis ruimtestaat'!B:B,'2-Kosten per locatie'!A28)</f>
        <v>9</v>
      </c>
      <c r="J28" s="63" t="e">
        <f>SUMIF('4-Basis ruimtestaat'!B:B,'2-Kosten per locatie'!A28,'4-Basis ruimtestaat'!P:P)</f>
        <v>#DIV/0!</v>
      </c>
      <c r="K28" s="63" t="e">
        <f>SUMIF('4-Basis ruimtestaat'!B:B,'2-Kosten per locatie'!A28,'4-Basis ruimtestaat'!Q:Q)</f>
        <v>#DIV/0!</v>
      </c>
      <c r="L28" s="63" t="e">
        <f>SUMIF('4-Basis ruimtestaat'!B:B,'2-Kosten per locatie'!A28,'4-Basis ruimtestaat'!R:R)</f>
        <v>#DIV/0!</v>
      </c>
      <c r="M28" s="63" t="e">
        <f>SUMIF('4-Basis ruimtestaat'!B:B,'2-Kosten per locatie'!A28,'4-Basis ruimtestaat'!S:S)</f>
        <v>#DIV/0!</v>
      </c>
      <c r="N28" s="63" t="e">
        <f>SUMIF('4-Basis ruimtestaat'!B:B,'2-Kosten per locatie'!A28,'4-Basis ruimtestaat'!T:T)</f>
        <v>#DIV/0!</v>
      </c>
      <c r="O28" s="63" t="e">
        <f>SUMIF('4-Basis ruimtestaat'!B:B,'2-Kosten per locatie'!A28,'4-Basis ruimtestaat'!U:U)</f>
        <v>#DIV/0!</v>
      </c>
      <c r="P28" s="63" t="e">
        <f t="shared" si="10"/>
        <v>#DIV/0!</v>
      </c>
      <c r="Q28" s="63" t="e">
        <f t="shared" si="11"/>
        <v>#DIV/0!</v>
      </c>
      <c r="R28" s="63" t="e">
        <f t="shared" si="12"/>
        <v>#DIV/0!</v>
      </c>
      <c r="S28" s="63" t="e">
        <f t="shared" si="13"/>
        <v>#DIV/0!</v>
      </c>
      <c r="T28" s="63" t="e">
        <f t="shared" si="14"/>
        <v>#DIV/0!</v>
      </c>
      <c r="U28" s="63" t="e">
        <f t="shared" si="15"/>
        <v>#DIV/0!</v>
      </c>
      <c r="V28" s="63" t="e">
        <f t="shared" si="4"/>
        <v>#DIV/0!</v>
      </c>
      <c r="W28" s="63" t="e">
        <f t="shared" si="5"/>
        <v>#DIV/0!</v>
      </c>
      <c r="X28" s="63" t="e">
        <f t="shared" si="6"/>
        <v>#DIV/0!</v>
      </c>
      <c r="Y28" s="63" t="e">
        <f t="shared" si="7"/>
        <v>#DIV/0!</v>
      </c>
      <c r="Z28" s="63" t="e">
        <f t="shared" si="8"/>
        <v>#DIV/0!</v>
      </c>
      <c r="AA28" s="63" t="e">
        <f t="shared" si="9"/>
        <v>#DIV/0!</v>
      </c>
      <c r="AB28" s="39"/>
    </row>
    <row r="29" spans="1:28" s="64" customFormat="1" ht="15" customHeight="1">
      <c r="A29" s="467" t="s">
        <v>105</v>
      </c>
      <c r="B29" s="62">
        <f>SUMIF('4-Basis ruimtestaat'!B:B,'2-Kosten per locatie'!A29,'4-Basis ruimtestaat'!H:H)</f>
        <v>36</v>
      </c>
      <c r="C29" s="385">
        <v>1</v>
      </c>
      <c r="D29" s="386">
        <f>_xlfn.MAXIFS('4-Basis ruimtestaat'!J:J,'4-Basis ruimtestaat'!B:B,'2-Kosten per locatie'!A29)</f>
        <v>255</v>
      </c>
      <c r="E29" s="386">
        <f>_xlfn.MAXIFS('4-Basis ruimtestaat'!K:K,'4-Basis ruimtestaat'!B:B,'2-Kosten per locatie'!A29)</f>
        <v>255</v>
      </c>
      <c r="F29" s="386">
        <f>_xlfn.MAXIFS('4-Basis ruimtestaat'!L:L,'4-Basis ruimtestaat'!B:B,'2-Kosten per locatie'!A29)</f>
        <v>101</v>
      </c>
      <c r="G29" s="386">
        <f>_xlfn.MAXIFS('4-Basis ruimtestaat'!M:M,'4-Basis ruimtestaat'!B:B,'2-Kosten per locatie'!A29)</f>
        <v>101</v>
      </c>
      <c r="H29" s="386">
        <f>_xlfn.MAXIFS('4-Basis ruimtestaat'!N:N,'4-Basis ruimtestaat'!B:B,'2-Kosten per locatie'!A29)</f>
        <v>9</v>
      </c>
      <c r="I29" s="386">
        <f>_xlfn.MAXIFS('4-Basis ruimtestaat'!O:O,'4-Basis ruimtestaat'!B:B,'2-Kosten per locatie'!A29)</f>
        <v>9</v>
      </c>
      <c r="J29" s="63" t="e">
        <f>SUMIF('4-Basis ruimtestaat'!B:B,'2-Kosten per locatie'!A29,'4-Basis ruimtestaat'!P:P)</f>
        <v>#DIV/0!</v>
      </c>
      <c r="K29" s="63" t="e">
        <f>SUMIF('4-Basis ruimtestaat'!B:B,'2-Kosten per locatie'!A29,'4-Basis ruimtestaat'!Q:Q)</f>
        <v>#DIV/0!</v>
      </c>
      <c r="L29" s="63" t="e">
        <f>SUMIF('4-Basis ruimtestaat'!B:B,'2-Kosten per locatie'!A29,'4-Basis ruimtestaat'!R:R)</f>
        <v>#DIV/0!</v>
      </c>
      <c r="M29" s="63" t="e">
        <f>SUMIF('4-Basis ruimtestaat'!B:B,'2-Kosten per locatie'!A29,'4-Basis ruimtestaat'!S:S)</f>
        <v>#DIV/0!</v>
      </c>
      <c r="N29" s="63" t="e">
        <f>SUMIF('4-Basis ruimtestaat'!B:B,'2-Kosten per locatie'!A29,'4-Basis ruimtestaat'!T:T)</f>
        <v>#DIV/0!</v>
      </c>
      <c r="O29" s="63" t="e">
        <f>SUMIF('4-Basis ruimtestaat'!B:B,'2-Kosten per locatie'!A29,'4-Basis ruimtestaat'!U:U)</f>
        <v>#DIV/0!</v>
      </c>
      <c r="P29" s="603" t="s">
        <v>106</v>
      </c>
      <c r="Q29" s="604"/>
      <c r="R29" s="604"/>
      <c r="S29" s="604"/>
      <c r="T29" s="604"/>
      <c r="U29" s="605"/>
      <c r="V29" s="63" t="e">
        <f t="shared" si="4"/>
        <v>#DIV/0!</v>
      </c>
      <c r="W29" s="63" t="e">
        <f t="shared" si="5"/>
        <v>#DIV/0!</v>
      </c>
      <c r="X29" s="63" t="e">
        <f t="shared" si="6"/>
        <v>#DIV/0!</v>
      </c>
      <c r="Y29" s="63" t="e">
        <f t="shared" si="7"/>
        <v>#DIV/0!</v>
      </c>
      <c r="Z29" s="63" t="e">
        <f t="shared" si="8"/>
        <v>#DIV/0!</v>
      </c>
      <c r="AA29" s="63" t="e">
        <f t="shared" si="9"/>
        <v>#DIV/0!</v>
      </c>
      <c r="AB29" s="39"/>
    </row>
    <row r="30" spans="1:28" s="64" customFormat="1" ht="15" customHeight="1">
      <c r="A30" s="467" t="s">
        <v>107</v>
      </c>
      <c r="B30" s="62">
        <f>SUMIF('4-Basis ruimtestaat'!B:B,'2-Kosten per locatie'!A30,'4-Basis ruimtestaat'!H:H)</f>
        <v>372</v>
      </c>
      <c r="C30" s="385">
        <v>1</v>
      </c>
      <c r="D30" s="386">
        <f>_xlfn.MAXIFS('4-Basis ruimtestaat'!J:J,'4-Basis ruimtestaat'!B:B,'2-Kosten per locatie'!A30)</f>
        <v>255</v>
      </c>
      <c r="E30" s="386">
        <f>_xlfn.MAXIFS('4-Basis ruimtestaat'!K:K,'4-Basis ruimtestaat'!B:B,'2-Kosten per locatie'!A30)</f>
        <v>0</v>
      </c>
      <c r="F30" s="386">
        <f>_xlfn.MAXIFS('4-Basis ruimtestaat'!L:L,'4-Basis ruimtestaat'!B:B,'2-Kosten per locatie'!A30)</f>
        <v>0</v>
      </c>
      <c r="G30" s="386">
        <f>_xlfn.MAXIFS('4-Basis ruimtestaat'!M:M,'4-Basis ruimtestaat'!B:B,'2-Kosten per locatie'!A30)</f>
        <v>0</v>
      </c>
      <c r="H30" s="386">
        <f>_xlfn.MAXIFS('4-Basis ruimtestaat'!N:N,'4-Basis ruimtestaat'!B:B,'2-Kosten per locatie'!A30)</f>
        <v>0</v>
      </c>
      <c r="I30" s="386">
        <f>_xlfn.MAXIFS('4-Basis ruimtestaat'!O:O,'4-Basis ruimtestaat'!B:B,'2-Kosten per locatie'!A30)</f>
        <v>0</v>
      </c>
      <c r="J30" s="63" t="e">
        <f>SUMIF('4-Basis ruimtestaat'!B:B,'2-Kosten per locatie'!A30,'4-Basis ruimtestaat'!P:P)</f>
        <v>#DIV/0!</v>
      </c>
      <c r="K30" s="63">
        <f>SUMIF('4-Basis ruimtestaat'!B:B,'2-Kosten per locatie'!A30,'4-Basis ruimtestaat'!Q:Q)</f>
        <v>0</v>
      </c>
      <c r="L30" s="63">
        <f>SUMIF('4-Basis ruimtestaat'!B:B,'2-Kosten per locatie'!A30,'4-Basis ruimtestaat'!R:R)</f>
        <v>0</v>
      </c>
      <c r="M30" s="63">
        <f>SUMIF('4-Basis ruimtestaat'!B:B,'2-Kosten per locatie'!A30,'4-Basis ruimtestaat'!S:S)</f>
        <v>0</v>
      </c>
      <c r="N30" s="63">
        <f>SUMIF('4-Basis ruimtestaat'!B:B,'2-Kosten per locatie'!A30,'4-Basis ruimtestaat'!T:T)</f>
        <v>0</v>
      </c>
      <c r="O30" s="63">
        <f>SUMIF('4-Basis ruimtestaat'!B:B,'2-Kosten per locatie'!A30,'4-Basis ruimtestaat'!U:U)</f>
        <v>0</v>
      </c>
      <c r="P30" s="63" t="e">
        <f t="shared" si="10"/>
        <v>#DIV/0!</v>
      </c>
      <c r="Q30" s="63">
        <f t="shared" si="11"/>
        <v>0</v>
      </c>
      <c r="R30" s="63">
        <f t="shared" si="12"/>
        <v>0</v>
      </c>
      <c r="S30" s="63">
        <f t="shared" si="13"/>
        <v>0</v>
      </c>
      <c r="T30" s="63">
        <f t="shared" si="14"/>
        <v>0</v>
      </c>
      <c r="U30" s="63">
        <f t="shared" si="15"/>
        <v>0</v>
      </c>
      <c r="V30" s="63" t="e">
        <f t="shared" si="4"/>
        <v>#DIV/0!</v>
      </c>
      <c r="W30" s="63">
        <f t="shared" si="5"/>
        <v>0</v>
      </c>
      <c r="X30" s="63">
        <f t="shared" si="6"/>
        <v>0</v>
      </c>
      <c r="Y30" s="63">
        <f t="shared" si="7"/>
        <v>0</v>
      </c>
      <c r="Z30" s="63">
        <f t="shared" si="8"/>
        <v>0</v>
      </c>
      <c r="AA30" s="63">
        <f t="shared" si="9"/>
        <v>0</v>
      </c>
      <c r="AB30" s="39"/>
    </row>
    <row r="31" spans="1:28" s="64" customFormat="1" ht="15" customHeight="1">
      <c r="A31" s="467" t="s">
        <v>108</v>
      </c>
      <c r="B31" s="62">
        <f>SUMIF('4-Basis ruimtestaat'!B:B,'2-Kosten per locatie'!A31,'4-Basis ruimtestaat'!H:H)</f>
        <v>150</v>
      </c>
      <c r="C31" s="385">
        <v>1</v>
      </c>
      <c r="D31" s="386">
        <f>_xlfn.MAXIFS('4-Basis ruimtestaat'!J:J,'4-Basis ruimtestaat'!B:B,'2-Kosten per locatie'!A31)</f>
        <v>1</v>
      </c>
      <c r="E31" s="386">
        <f>_xlfn.MAXIFS('4-Basis ruimtestaat'!K:K,'4-Basis ruimtestaat'!B:B,'2-Kosten per locatie'!A31)</f>
        <v>0</v>
      </c>
      <c r="F31" s="386">
        <f>_xlfn.MAXIFS('4-Basis ruimtestaat'!L:L,'4-Basis ruimtestaat'!B:B,'2-Kosten per locatie'!A31)</f>
        <v>0</v>
      </c>
      <c r="G31" s="386">
        <f>_xlfn.MAXIFS('4-Basis ruimtestaat'!M:M,'4-Basis ruimtestaat'!B:B,'2-Kosten per locatie'!A31)</f>
        <v>0</v>
      </c>
      <c r="H31" s="386">
        <f>_xlfn.MAXIFS('4-Basis ruimtestaat'!N:N,'4-Basis ruimtestaat'!B:B,'2-Kosten per locatie'!A31)</f>
        <v>0</v>
      </c>
      <c r="I31" s="386">
        <f>_xlfn.MAXIFS('4-Basis ruimtestaat'!O:O,'4-Basis ruimtestaat'!B:B,'2-Kosten per locatie'!A31)</f>
        <v>0</v>
      </c>
      <c r="J31" s="63" t="e">
        <f>SUMIF('4-Basis ruimtestaat'!B:B,'2-Kosten per locatie'!A31,'4-Basis ruimtestaat'!P:P)</f>
        <v>#DIV/0!</v>
      </c>
      <c r="K31" s="63">
        <f>SUMIF('4-Basis ruimtestaat'!B:B,'2-Kosten per locatie'!A31,'4-Basis ruimtestaat'!Q:Q)</f>
        <v>0</v>
      </c>
      <c r="L31" s="63">
        <f>SUMIF('4-Basis ruimtestaat'!B:B,'2-Kosten per locatie'!A31,'4-Basis ruimtestaat'!R:R)</f>
        <v>0</v>
      </c>
      <c r="M31" s="63">
        <f>SUMIF('4-Basis ruimtestaat'!B:B,'2-Kosten per locatie'!A31,'4-Basis ruimtestaat'!S:S)</f>
        <v>0</v>
      </c>
      <c r="N31" s="63">
        <f>SUMIF('4-Basis ruimtestaat'!B:B,'2-Kosten per locatie'!A31,'4-Basis ruimtestaat'!T:T)</f>
        <v>0</v>
      </c>
      <c r="O31" s="63">
        <f>SUMIF('4-Basis ruimtestaat'!B:B,'2-Kosten per locatie'!A31,'4-Basis ruimtestaat'!U:U)</f>
        <v>0</v>
      </c>
      <c r="P31" s="63" t="e">
        <f t="shared" si="10"/>
        <v>#DIV/0!</v>
      </c>
      <c r="Q31" s="63">
        <f t="shared" si="11"/>
        <v>0</v>
      </c>
      <c r="R31" s="63">
        <f t="shared" si="12"/>
        <v>0</v>
      </c>
      <c r="S31" s="63">
        <f t="shared" si="13"/>
        <v>0</v>
      </c>
      <c r="T31" s="63">
        <f t="shared" si="14"/>
        <v>0</v>
      </c>
      <c r="U31" s="63">
        <f t="shared" si="15"/>
        <v>0</v>
      </c>
      <c r="V31" s="63" t="e">
        <f t="shared" si="4"/>
        <v>#DIV/0!</v>
      </c>
      <c r="W31" s="63">
        <f t="shared" si="5"/>
        <v>0</v>
      </c>
      <c r="X31" s="63">
        <f t="shared" si="6"/>
        <v>0</v>
      </c>
      <c r="Y31" s="63">
        <f t="shared" si="7"/>
        <v>0</v>
      </c>
      <c r="Z31" s="63">
        <f t="shared" si="8"/>
        <v>0</v>
      </c>
      <c r="AA31" s="63">
        <f t="shared" si="9"/>
        <v>0</v>
      </c>
      <c r="AB31" s="39"/>
    </row>
    <row r="32" spans="1:28" s="64" customFormat="1" ht="15" customHeight="1">
      <c r="A32" s="467" t="s">
        <v>109</v>
      </c>
      <c r="B32" s="62">
        <f>SUMIF('4-Basis ruimtestaat'!B:B,'2-Kosten per locatie'!A32,'4-Basis ruimtestaat'!H:H)</f>
        <v>1830.2400000000009</v>
      </c>
      <c r="C32" s="385">
        <v>1</v>
      </c>
      <c r="D32" s="386">
        <f>_xlfn.MAXIFS('4-Basis ruimtestaat'!J:J,'4-Basis ruimtestaat'!B:B,'2-Kosten per locatie'!A32)</f>
        <v>255</v>
      </c>
      <c r="E32" s="386">
        <f>_xlfn.MAXIFS('4-Basis ruimtestaat'!K:K,'4-Basis ruimtestaat'!B:B,'2-Kosten per locatie'!A32)</f>
        <v>0</v>
      </c>
      <c r="F32" s="386">
        <f>_xlfn.MAXIFS('4-Basis ruimtestaat'!L:L,'4-Basis ruimtestaat'!B:B,'2-Kosten per locatie'!A32)</f>
        <v>0</v>
      </c>
      <c r="G32" s="386">
        <f>_xlfn.MAXIFS('4-Basis ruimtestaat'!M:M,'4-Basis ruimtestaat'!B:B,'2-Kosten per locatie'!A32)</f>
        <v>0</v>
      </c>
      <c r="H32" s="386">
        <f>_xlfn.MAXIFS('4-Basis ruimtestaat'!N:N,'4-Basis ruimtestaat'!B:B,'2-Kosten per locatie'!A32)</f>
        <v>0</v>
      </c>
      <c r="I32" s="386">
        <f>_xlfn.MAXIFS('4-Basis ruimtestaat'!O:O,'4-Basis ruimtestaat'!B:B,'2-Kosten per locatie'!A32)</f>
        <v>0</v>
      </c>
      <c r="J32" s="63" t="e">
        <f>SUMIF('4-Basis ruimtestaat'!B:B,'2-Kosten per locatie'!A32,'4-Basis ruimtestaat'!P:P)</f>
        <v>#DIV/0!</v>
      </c>
      <c r="K32" s="63">
        <f>SUMIF('4-Basis ruimtestaat'!B:B,'2-Kosten per locatie'!A32,'4-Basis ruimtestaat'!Q:Q)</f>
        <v>0</v>
      </c>
      <c r="L32" s="63">
        <f>SUMIF('4-Basis ruimtestaat'!B:B,'2-Kosten per locatie'!A32,'4-Basis ruimtestaat'!R:R)</f>
        <v>0</v>
      </c>
      <c r="M32" s="63">
        <f>SUMIF('4-Basis ruimtestaat'!B:B,'2-Kosten per locatie'!A32,'4-Basis ruimtestaat'!S:S)</f>
        <v>0</v>
      </c>
      <c r="N32" s="63">
        <f>SUMIF('4-Basis ruimtestaat'!B:B,'2-Kosten per locatie'!A32,'4-Basis ruimtestaat'!T:T)</f>
        <v>0</v>
      </c>
      <c r="O32" s="63">
        <f>SUMIF('4-Basis ruimtestaat'!B:B,'2-Kosten per locatie'!A32,'4-Basis ruimtestaat'!U:U)</f>
        <v>0</v>
      </c>
      <c r="P32" s="63" t="e">
        <f t="shared" si="10"/>
        <v>#DIV/0!</v>
      </c>
      <c r="Q32" s="63">
        <f t="shared" si="11"/>
        <v>0</v>
      </c>
      <c r="R32" s="63">
        <f t="shared" si="12"/>
        <v>0</v>
      </c>
      <c r="S32" s="63">
        <f t="shared" si="13"/>
        <v>0</v>
      </c>
      <c r="T32" s="63">
        <f t="shared" si="14"/>
        <v>0</v>
      </c>
      <c r="U32" s="63">
        <f t="shared" si="15"/>
        <v>0</v>
      </c>
      <c r="V32" s="63" t="e">
        <f t="shared" si="4"/>
        <v>#DIV/0!</v>
      </c>
      <c r="W32" s="63">
        <f t="shared" si="5"/>
        <v>0</v>
      </c>
      <c r="X32" s="63">
        <f t="shared" si="6"/>
        <v>0</v>
      </c>
      <c r="Y32" s="63">
        <f t="shared" si="7"/>
        <v>0</v>
      </c>
      <c r="Z32" s="63">
        <f t="shared" si="8"/>
        <v>0</v>
      </c>
      <c r="AA32" s="63">
        <f t="shared" si="9"/>
        <v>0</v>
      </c>
      <c r="AB32" s="39"/>
    </row>
    <row r="33" spans="1:33" s="64" customFormat="1" ht="15" customHeight="1">
      <c r="A33" s="467" t="s">
        <v>110</v>
      </c>
      <c r="B33" s="62">
        <f>SUMIF('4-Basis ruimtestaat'!B:B,'2-Kosten per locatie'!A33,'4-Basis ruimtestaat'!H:H)</f>
        <v>1775.1000000000004</v>
      </c>
      <c r="C33" s="385">
        <v>1</v>
      </c>
      <c r="D33" s="386">
        <f>_xlfn.MAXIFS('4-Basis ruimtestaat'!J:J,'4-Basis ruimtestaat'!B:B,'2-Kosten per locatie'!A33)</f>
        <v>255</v>
      </c>
      <c r="E33" s="386">
        <f>_xlfn.MAXIFS('4-Basis ruimtestaat'!K:K,'4-Basis ruimtestaat'!B:B,'2-Kosten per locatie'!A33)</f>
        <v>255</v>
      </c>
      <c r="F33" s="386">
        <f>_xlfn.MAXIFS('4-Basis ruimtestaat'!L:L,'4-Basis ruimtestaat'!B:B,'2-Kosten per locatie'!A33)</f>
        <v>0</v>
      </c>
      <c r="G33" s="386">
        <f>_xlfn.MAXIFS('4-Basis ruimtestaat'!M:M,'4-Basis ruimtestaat'!B:B,'2-Kosten per locatie'!A33)</f>
        <v>0</v>
      </c>
      <c r="H33" s="386">
        <f>_xlfn.MAXIFS('4-Basis ruimtestaat'!N:N,'4-Basis ruimtestaat'!B:B,'2-Kosten per locatie'!A33)</f>
        <v>0</v>
      </c>
      <c r="I33" s="386">
        <f>_xlfn.MAXIFS('4-Basis ruimtestaat'!O:O,'4-Basis ruimtestaat'!B:B,'2-Kosten per locatie'!A33)</f>
        <v>0</v>
      </c>
      <c r="J33" s="63" t="e">
        <f>SUMIF('4-Basis ruimtestaat'!B:B,'2-Kosten per locatie'!A33,'4-Basis ruimtestaat'!P:P)</f>
        <v>#DIV/0!</v>
      </c>
      <c r="K33" s="63" t="e">
        <f>SUMIF('4-Basis ruimtestaat'!B:B,'2-Kosten per locatie'!A33,'4-Basis ruimtestaat'!Q:Q)</f>
        <v>#DIV/0!</v>
      </c>
      <c r="L33" s="63"/>
      <c r="M33" s="63">
        <f>SUMIF('4-Basis ruimtestaat'!B:B,'2-Kosten per locatie'!A33,'4-Basis ruimtestaat'!S:S)</f>
        <v>0</v>
      </c>
      <c r="N33" s="63">
        <f>SUMIF('4-Basis ruimtestaat'!B:B,'2-Kosten per locatie'!A33,'4-Basis ruimtestaat'!T:T)</f>
        <v>0</v>
      </c>
      <c r="O33" s="63">
        <f>SUMIF('4-Basis ruimtestaat'!B:B,'2-Kosten per locatie'!A33,'4-Basis ruimtestaat'!U:U)</f>
        <v>0</v>
      </c>
      <c r="P33" s="63" t="e">
        <f t="shared" si="10"/>
        <v>#DIV/0!</v>
      </c>
      <c r="Q33" s="63" t="e">
        <f t="shared" si="11"/>
        <v>#DIV/0!</v>
      </c>
      <c r="R33" s="63">
        <f t="shared" si="12"/>
        <v>0</v>
      </c>
      <c r="S33" s="63">
        <f t="shared" si="13"/>
        <v>0</v>
      </c>
      <c r="T33" s="63">
        <f t="shared" si="14"/>
        <v>0</v>
      </c>
      <c r="U33" s="63">
        <f t="shared" si="15"/>
        <v>0</v>
      </c>
      <c r="V33" s="63" t="e">
        <f t="shared" si="4"/>
        <v>#DIV/0!</v>
      </c>
      <c r="W33" s="63" t="e">
        <f t="shared" si="5"/>
        <v>#DIV/0!</v>
      </c>
      <c r="X33" s="63">
        <f t="shared" si="6"/>
        <v>0</v>
      </c>
      <c r="Y33" s="63">
        <f t="shared" si="7"/>
        <v>0</v>
      </c>
      <c r="Z33" s="63">
        <f t="shared" si="8"/>
        <v>0</v>
      </c>
      <c r="AA33" s="63">
        <f t="shared" si="9"/>
        <v>0</v>
      </c>
      <c r="AB33" s="39"/>
    </row>
    <row r="34" spans="1:33" s="64" customFormat="1" ht="15" customHeight="1">
      <c r="A34" s="467" t="s">
        <v>111</v>
      </c>
      <c r="B34" s="62">
        <f>SUMIF('4-Basis ruimtestaat'!B:B,'2-Kosten per locatie'!A34,'4-Basis ruimtestaat'!H:H)</f>
        <v>7784.3799999999983</v>
      </c>
      <c r="C34" s="385">
        <v>1</v>
      </c>
      <c r="D34" s="386">
        <f>_xlfn.MAXIFS('4-Basis ruimtestaat'!J:J,'4-Basis ruimtestaat'!B:B,'2-Kosten per locatie'!A34)</f>
        <v>255</v>
      </c>
      <c r="E34" s="386">
        <f>_xlfn.MAXIFS('4-Basis ruimtestaat'!K:K,'4-Basis ruimtestaat'!B:B,'2-Kosten per locatie'!A34)</f>
        <v>0</v>
      </c>
      <c r="F34" s="386">
        <f>_xlfn.MAXIFS('4-Basis ruimtestaat'!L:L,'4-Basis ruimtestaat'!B:B,'2-Kosten per locatie'!A34)</f>
        <v>0</v>
      </c>
      <c r="G34" s="386">
        <f>_xlfn.MAXIFS('4-Basis ruimtestaat'!M:M,'4-Basis ruimtestaat'!B:B,'2-Kosten per locatie'!A34)</f>
        <v>0</v>
      </c>
      <c r="H34" s="386">
        <f>_xlfn.MAXIFS('4-Basis ruimtestaat'!N:N,'4-Basis ruimtestaat'!B:B,'2-Kosten per locatie'!A34)</f>
        <v>0</v>
      </c>
      <c r="I34" s="386">
        <f>_xlfn.MAXIFS('4-Basis ruimtestaat'!O:O,'4-Basis ruimtestaat'!B:B,'2-Kosten per locatie'!A34)</f>
        <v>0</v>
      </c>
      <c r="J34" s="63" t="e">
        <f>SUMIF('4-Basis ruimtestaat'!B:B,'2-Kosten per locatie'!A34,'4-Basis ruimtestaat'!P:P)</f>
        <v>#DIV/0!</v>
      </c>
      <c r="K34" s="63">
        <f>SUMIF('4-Basis ruimtestaat'!B:B,'2-Kosten per locatie'!A34,'4-Basis ruimtestaat'!Q:Q)</f>
        <v>0</v>
      </c>
      <c r="L34" s="63">
        <f>SUMIF('4-Basis ruimtestaat'!B:B,'2-Kosten per locatie'!A34,'4-Basis ruimtestaat'!R:R)</f>
        <v>0</v>
      </c>
      <c r="M34" s="63">
        <f>SUMIF('4-Basis ruimtestaat'!B:B,'2-Kosten per locatie'!A34,'4-Basis ruimtestaat'!S:S)</f>
        <v>0</v>
      </c>
      <c r="N34" s="63">
        <f>SUMIF('4-Basis ruimtestaat'!B:B,'2-Kosten per locatie'!A34,'4-Basis ruimtestaat'!T:T)</f>
        <v>0</v>
      </c>
      <c r="O34" s="63">
        <f>SUMIF('4-Basis ruimtestaat'!B:B,'2-Kosten per locatie'!A34,'4-Basis ruimtestaat'!U:U)</f>
        <v>0</v>
      </c>
      <c r="P34" s="63" t="e">
        <f t="shared" si="10"/>
        <v>#DIV/0!</v>
      </c>
      <c r="Q34" s="63">
        <f t="shared" si="11"/>
        <v>0</v>
      </c>
      <c r="R34" s="63">
        <f t="shared" si="12"/>
        <v>0</v>
      </c>
      <c r="S34" s="63">
        <f t="shared" si="13"/>
        <v>0</v>
      </c>
      <c r="T34" s="63">
        <f t="shared" si="14"/>
        <v>0</v>
      </c>
      <c r="U34" s="63">
        <f t="shared" si="15"/>
        <v>0</v>
      </c>
      <c r="V34" s="63" t="e">
        <f t="shared" si="4"/>
        <v>#DIV/0!</v>
      </c>
      <c r="W34" s="63">
        <f t="shared" si="5"/>
        <v>0</v>
      </c>
      <c r="X34" s="63">
        <f t="shared" si="6"/>
        <v>0</v>
      </c>
      <c r="Y34" s="63">
        <f t="shared" si="7"/>
        <v>0</v>
      </c>
      <c r="Z34" s="63">
        <f t="shared" si="8"/>
        <v>0</v>
      </c>
      <c r="AA34" s="63">
        <f t="shared" si="9"/>
        <v>0</v>
      </c>
      <c r="AB34" s="39"/>
    </row>
    <row r="35" spans="1:33" s="64" customFormat="1" ht="15" customHeight="1">
      <c r="A35" s="467" t="s">
        <v>112</v>
      </c>
      <c r="B35" s="62">
        <f>SUMIF('4-Basis ruimtestaat'!B:B,'2-Kosten per locatie'!A35,'4-Basis ruimtestaat'!H:H)</f>
        <v>604.05000000000007</v>
      </c>
      <c r="C35" s="385">
        <v>1</v>
      </c>
      <c r="D35" s="386">
        <f>_xlfn.MAXIFS('4-Basis ruimtestaat'!J:J,'4-Basis ruimtestaat'!B:B,'2-Kosten per locatie'!A35)</f>
        <v>255</v>
      </c>
      <c r="E35" s="386">
        <f>_xlfn.MAXIFS('4-Basis ruimtestaat'!K:K,'4-Basis ruimtestaat'!B:B,'2-Kosten per locatie'!A35)</f>
        <v>255</v>
      </c>
      <c r="F35" s="386">
        <f>_xlfn.MAXIFS('4-Basis ruimtestaat'!L:L,'4-Basis ruimtestaat'!B:B,'2-Kosten per locatie'!A35)</f>
        <v>101</v>
      </c>
      <c r="G35" s="386">
        <f>_xlfn.MAXIFS('4-Basis ruimtestaat'!M:M,'4-Basis ruimtestaat'!B:B,'2-Kosten per locatie'!A35)</f>
        <v>101</v>
      </c>
      <c r="H35" s="386">
        <f>_xlfn.MAXIFS('4-Basis ruimtestaat'!N:N,'4-Basis ruimtestaat'!B:B,'2-Kosten per locatie'!A35)</f>
        <v>9</v>
      </c>
      <c r="I35" s="386">
        <f>_xlfn.MAXIFS('4-Basis ruimtestaat'!O:O,'4-Basis ruimtestaat'!B:B,'2-Kosten per locatie'!A35)</f>
        <v>9</v>
      </c>
      <c r="J35" s="63" t="e">
        <f>SUMIF('4-Basis ruimtestaat'!B:B,'2-Kosten per locatie'!A35,'4-Basis ruimtestaat'!P:P)</f>
        <v>#DIV/0!</v>
      </c>
      <c r="K35" s="63" t="e">
        <f>SUMIF('4-Basis ruimtestaat'!B:B,'2-Kosten per locatie'!A35,'4-Basis ruimtestaat'!Q:Q)</f>
        <v>#DIV/0!</v>
      </c>
      <c r="L35" s="63" t="e">
        <f>SUMIF('4-Basis ruimtestaat'!B:B,'2-Kosten per locatie'!A35,'4-Basis ruimtestaat'!R:R)</f>
        <v>#DIV/0!</v>
      </c>
      <c r="M35" s="63" t="e">
        <f>SUMIF('4-Basis ruimtestaat'!B:B,'2-Kosten per locatie'!A35,'4-Basis ruimtestaat'!S:S)</f>
        <v>#DIV/0!</v>
      </c>
      <c r="N35" s="63" t="e">
        <f>SUMIF('4-Basis ruimtestaat'!B:B,'2-Kosten per locatie'!A35,'4-Basis ruimtestaat'!T:T)</f>
        <v>#DIV/0!</v>
      </c>
      <c r="O35" s="63" t="e">
        <f>SUMIF('4-Basis ruimtestaat'!B:B,'2-Kosten per locatie'!A35,'4-Basis ruimtestaat'!U:U)</f>
        <v>#DIV/0!</v>
      </c>
      <c r="P35" s="63" t="e">
        <f t="shared" si="10"/>
        <v>#DIV/0!</v>
      </c>
      <c r="Q35" s="63" t="e">
        <f t="shared" si="11"/>
        <v>#DIV/0!</v>
      </c>
      <c r="R35" s="63" t="e">
        <f t="shared" si="12"/>
        <v>#DIV/0!</v>
      </c>
      <c r="S35" s="63" t="e">
        <f t="shared" si="13"/>
        <v>#DIV/0!</v>
      </c>
      <c r="T35" s="63" t="e">
        <f t="shared" si="14"/>
        <v>#DIV/0!</v>
      </c>
      <c r="U35" s="63" t="e">
        <f t="shared" si="15"/>
        <v>#DIV/0!</v>
      </c>
      <c r="V35" s="63" t="e">
        <f t="shared" si="4"/>
        <v>#DIV/0!</v>
      </c>
      <c r="W35" s="63" t="e">
        <f t="shared" si="5"/>
        <v>#DIV/0!</v>
      </c>
      <c r="X35" s="63" t="e">
        <f t="shared" si="6"/>
        <v>#DIV/0!</v>
      </c>
      <c r="Y35" s="63" t="e">
        <f t="shared" si="7"/>
        <v>#DIV/0!</v>
      </c>
      <c r="Z35" s="63" t="e">
        <f t="shared" si="8"/>
        <v>#DIV/0!</v>
      </c>
      <c r="AA35" s="63" t="e">
        <f t="shared" si="9"/>
        <v>#DIV/0!</v>
      </c>
      <c r="AB35" s="39"/>
    </row>
    <row r="36" spans="1:33" s="64" customFormat="1" ht="15" customHeight="1">
      <c r="A36" s="467" t="s">
        <v>113</v>
      </c>
      <c r="B36" s="62">
        <f>SUMIF('4-Basis ruimtestaat'!B:B,'2-Kosten per locatie'!A36,'4-Basis ruimtestaat'!H:H)</f>
        <v>1306.4699999999993</v>
      </c>
      <c r="C36" s="385">
        <v>1</v>
      </c>
      <c r="D36" s="386">
        <f>_xlfn.MAXIFS('4-Basis ruimtestaat'!J:J,'4-Basis ruimtestaat'!B:B,'2-Kosten per locatie'!A36)</f>
        <v>255</v>
      </c>
      <c r="E36" s="386">
        <f>_xlfn.MAXIFS('4-Basis ruimtestaat'!K:K,'4-Basis ruimtestaat'!B:B,'2-Kosten per locatie'!A36)</f>
        <v>255</v>
      </c>
      <c r="F36" s="386">
        <f>_xlfn.MAXIFS('4-Basis ruimtestaat'!L:L,'4-Basis ruimtestaat'!B:B,'2-Kosten per locatie'!A36)</f>
        <v>101</v>
      </c>
      <c r="G36" s="386">
        <f>_xlfn.MAXIFS('4-Basis ruimtestaat'!M:M,'4-Basis ruimtestaat'!B:B,'2-Kosten per locatie'!A36)</f>
        <v>101</v>
      </c>
      <c r="H36" s="386">
        <f>_xlfn.MAXIFS('4-Basis ruimtestaat'!N:N,'4-Basis ruimtestaat'!B:B,'2-Kosten per locatie'!A36)</f>
        <v>9</v>
      </c>
      <c r="I36" s="386">
        <f>_xlfn.MAXIFS('4-Basis ruimtestaat'!O:O,'4-Basis ruimtestaat'!B:B,'2-Kosten per locatie'!A36)</f>
        <v>9</v>
      </c>
      <c r="J36" s="63" t="e">
        <f>SUMIF('4-Basis ruimtestaat'!B:B,'2-Kosten per locatie'!A36,'4-Basis ruimtestaat'!P:P)</f>
        <v>#DIV/0!</v>
      </c>
      <c r="K36" s="63" t="e">
        <f>SUMIF('4-Basis ruimtestaat'!B:B,'2-Kosten per locatie'!A36,'4-Basis ruimtestaat'!Q:Q)</f>
        <v>#DIV/0!</v>
      </c>
      <c r="L36" s="63" t="e">
        <f>SUMIF('4-Basis ruimtestaat'!B:B,'2-Kosten per locatie'!A36,'4-Basis ruimtestaat'!R:R)</f>
        <v>#DIV/0!</v>
      </c>
      <c r="M36" s="63" t="e">
        <f>SUMIF('4-Basis ruimtestaat'!B:B,'2-Kosten per locatie'!A36,'4-Basis ruimtestaat'!S:S)</f>
        <v>#DIV/0!</v>
      </c>
      <c r="N36" s="63" t="e">
        <f>SUMIF('4-Basis ruimtestaat'!B:B,'2-Kosten per locatie'!A36,'4-Basis ruimtestaat'!T:T)</f>
        <v>#DIV/0!</v>
      </c>
      <c r="O36" s="63" t="e">
        <f>SUMIF('4-Basis ruimtestaat'!B:B,'2-Kosten per locatie'!A36,'4-Basis ruimtestaat'!U:U)</f>
        <v>#DIV/0!</v>
      </c>
      <c r="P36" s="63" t="e">
        <f t="shared" si="10"/>
        <v>#DIV/0!</v>
      </c>
      <c r="Q36" s="63" t="e">
        <f t="shared" si="11"/>
        <v>#DIV/0!</v>
      </c>
      <c r="R36" s="63" t="e">
        <f t="shared" si="12"/>
        <v>#DIV/0!</v>
      </c>
      <c r="S36" s="63" t="e">
        <f t="shared" si="13"/>
        <v>#DIV/0!</v>
      </c>
      <c r="T36" s="63" t="e">
        <f t="shared" si="14"/>
        <v>#DIV/0!</v>
      </c>
      <c r="U36" s="63" t="e">
        <f t="shared" si="15"/>
        <v>#DIV/0!</v>
      </c>
      <c r="V36" s="63" t="e">
        <f t="shared" si="4"/>
        <v>#DIV/0!</v>
      </c>
      <c r="W36" s="63" t="e">
        <f t="shared" si="5"/>
        <v>#DIV/0!</v>
      </c>
      <c r="X36" s="63" t="e">
        <f t="shared" si="6"/>
        <v>#DIV/0!</v>
      </c>
      <c r="Y36" s="63" t="e">
        <f t="shared" si="7"/>
        <v>#DIV/0!</v>
      </c>
      <c r="Z36" s="63" t="e">
        <f t="shared" si="8"/>
        <v>#DIV/0!</v>
      </c>
      <c r="AA36" s="63" t="e">
        <f t="shared" si="9"/>
        <v>#DIV/0!</v>
      </c>
      <c r="AB36" s="39"/>
    </row>
    <row r="37" spans="1:33" s="64" customFormat="1" ht="15" customHeight="1">
      <c r="A37" s="467" t="s">
        <v>114</v>
      </c>
      <c r="B37" s="62">
        <f>SUMIF('4-Basis ruimtestaat'!B:B,'2-Kosten per locatie'!A37,'4-Basis ruimtestaat'!H:H)</f>
        <v>1857.4999999999995</v>
      </c>
      <c r="C37" s="385">
        <v>1</v>
      </c>
      <c r="D37" s="386">
        <f>_xlfn.MAXIFS('4-Basis ruimtestaat'!J:J,'4-Basis ruimtestaat'!B:B,'2-Kosten per locatie'!A37)</f>
        <v>255</v>
      </c>
      <c r="E37" s="386">
        <f>_xlfn.MAXIFS('4-Basis ruimtestaat'!K:K,'4-Basis ruimtestaat'!B:B,'2-Kosten per locatie'!A37)</f>
        <v>255</v>
      </c>
      <c r="F37" s="386">
        <f>_xlfn.MAXIFS('4-Basis ruimtestaat'!L:L,'4-Basis ruimtestaat'!B:B,'2-Kosten per locatie'!A37)</f>
        <v>101</v>
      </c>
      <c r="G37" s="386">
        <f>_xlfn.MAXIFS('4-Basis ruimtestaat'!M:M,'4-Basis ruimtestaat'!B:B,'2-Kosten per locatie'!A37)</f>
        <v>101</v>
      </c>
      <c r="H37" s="386">
        <f>_xlfn.MAXIFS('4-Basis ruimtestaat'!N:N,'4-Basis ruimtestaat'!B:B,'2-Kosten per locatie'!A37)</f>
        <v>9</v>
      </c>
      <c r="I37" s="386">
        <f>_xlfn.MAXIFS('4-Basis ruimtestaat'!O:O,'4-Basis ruimtestaat'!B:B,'2-Kosten per locatie'!A37)</f>
        <v>9</v>
      </c>
      <c r="J37" s="63" t="e">
        <f>SUMIF('4-Basis ruimtestaat'!B:B,'2-Kosten per locatie'!A37,'4-Basis ruimtestaat'!P:P)</f>
        <v>#DIV/0!</v>
      </c>
      <c r="K37" s="63" t="e">
        <f>SUMIF('4-Basis ruimtestaat'!B:B,'2-Kosten per locatie'!A37,'4-Basis ruimtestaat'!Q:Q)</f>
        <v>#DIV/0!</v>
      </c>
      <c r="L37" s="63" t="e">
        <f>SUMIF('4-Basis ruimtestaat'!B:B,'2-Kosten per locatie'!A37,'4-Basis ruimtestaat'!R:R)</f>
        <v>#DIV/0!</v>
      </c>
      <c r="M37" s="63" t="e">
        <f>SUMIF('4-Basis ruimtestaat'!B:B,'2-Kosten per locatie'!A37,'4-Basis ruimtestaat'!S:S)</f>
        <v>#DIV/0!</v>
      </c>
      <c r="N37" s="63" t="e">
        <f>SUMIF('4-Basis ruimtestaat'!B:B,'2-Kosten per locatie'!A37,'4-Basis ruimtestaat'!T:T)</f>
        <v>#DIV/0!</v>
      </c>
      <c r="O37" s="63" t="e">
        <f>SUMIF('4-Basis ruimtestaat'!B:B,'2-Kosten per locatie'!A37,'4-Basis ruimtestaat'!U:U)</f>
        <v>#DIV/0!</v>
      </c>
      <c r="P37" s="63" t="e">
        <f t="shared" si="10"/>
        <v>#DIV/0!</v>
      </c>
      <c r="Q37" s="63" t="e">
        <f t="shared" si="11"/>
        <v>#DIV/0!</v>
      </c>
      <c r="R37" s="63" t="e">
        <f t="shared" si="12"/>
        <v>#DIV/0!</v>
      </c>
      <c r="S37" s="63" t="e">
        <f t="shared" si="13"/>
        <v>#DIV/0!</v>
      </c>
      <c r="T37" s="63" t="e">
        <f t="shared" si="14"/>
        <v>#DIV/0!</v>
      </c>
      <c r="U37" s="63" t="e">
        <f t="shared" si="15"/>
        <v>#DIV/0!</v>
      </c>
      <c r="V37" s="63" t="e">
        <f t="shared" si="4"/>
        <v>#DIV/0!</v>
      </c>
      <c r="W37" s="63" t="e">
        <f t="shared" si="5"/>
        <v>#DIV/0!</v>
      </c>
      <c r="X37" s="63" t="e">
        <f t="shared" si="6"/>
        <v>#DIV/0!</v>
      </c>
      <c r="Y37" s="63" t="e">
        <f t="shared" si="7"/>
        <v>#DIV/0!</v>
      </c>
      <c r="Z37" s="63" t="e">
        <f t="shared" si="8"/>
        <v>#DIV/0!</v>
      </c>
      <c r="AA37" s="63" t="e">
        <f t="shared" si="9"/>
        <v>#DIV/0!</v>
      </c>
      <c r="AB37" s="39"/>
    </row>
    <row r="38" spans="1:33" s="64" customFormat="1" ht="15" customHeight="1">
      <c r="A38" s="467" t="s">
        <v>115</v>
      </c>
      <c r="B38" s="62">
        <f>SUMIF('4-Basis ruimtestaat'!B:B,'2-Kosten per locatie'!A38,'4-Basis ruimtestaat'!H:H)</f>
        <v>1149.0499999999997</v>
      </c>
      <c r="C38" s="385">
        <v>1</v>
      </c>
      <c r="D38" s="386">
        <f>_xlfn.MAXIFS('4-Basis ruimtestaat'!J:J,'4-Basis ruimtestaat'!B:B,'2-Kosten per locatie'!A38)</f>
        <v>255</v>
      </c>
      <c r="E38" s="386">
        <f>_xlfn.MAXIFS('4-Basis ruimtestaat'!K:K,'4-Basis ruimtestaat'!B:B,'2-Kosten per locatie'!A38)</f>
        <v>255</v>
      </c>
      <c r="F38" s="386">
        <f>_xlfn.MAXIFS('4-Basis ruimtestaat'!L:L,'4-Basis ruimtestaat'!B:B,'2-Kosten per locatie'!A38)</f>
        <v>101</v>
      </c>
      <c r="G38" s="386">
        <f>_xlfn.MAXIFS('4-Basis ruimtestaat'!M:M,'4-Basis ruimtestaat'!B:B,'2-Kosten per locatie'!A38)</f>
        <v>101</v>
      </c>
      <c r="H38" s="386">
        <f>_xlfn.MAXIFS('4-Basis ruimtestaat'!N:N,'4-Basis ruimtestaat'!B:B,'2-Kosten per locatie'!A38)</f>
        <v>9</v>
      </c>
      <c r="I38" s="386">
        <f>_xlfn.MAXIFS('4-Basis ruimtestaat'!O:O,'4-Basis ruimtestaat'!B:B,'2-Kosten per locatie'!A38)</f>
        <v>9</v>
      </c>
      <c r="J38" s="63" t="e">
        <f>SUMIF('4-Basis ruimtestaat'!B:B,'2-Kosten per locatie'!A38,'4-Basis ruimtestaat'!P:P)</f>
        <v>#DIV/0!</v>
      </c>
      <c r="K38" s="63" t="e">
        <f>SUMIF('4-Basis ruimtestaat'!B:B,'2-Kosten per locatie'!A38,'4-Basis ruimtestaat'!Q:Q)</f>
        <v>#DIV/0!</v>
      </c>
      <c r="L38" s="63" t="e">
        <f>SUMIF('4-Basis ruimtestaat'!B:B,'2-Kosten per locatie'!A38,'4-Basis ruimtestaat'!R:R)</f>
        <v>#DIV/0!</v>
      </c>
      <c r="M38" s="63" t="e">
        <f>SUMIF('4-Basis ruimtestaat'!B:B,'2-Kosten per locatie'!A38,'4-Basis ruimtestaat'!S:S)</f>
        <v>#DIV/0!</v>
      </c>
      <c r="N38" s="63" t="e">
        <f>SUMIF('4-Basis ruimtestaat'!B:B,'2-Kosten per locatie'!A38,'4-Basis ruimtestaat'!T:T)</f>
        <v>#DIV/0!</v>
      </c>
      <c r="O38" s="63" t="e">
        <f>SUMIF('4-Basis ruimtestaat'!B:B,'2-Kosten per locatie'!A38,'4-Basis ruimtestaat'!U:U)</f>
        <v>#DIV/0!</v>
      </c>
      <c r="P38" s="63" t="e">
        <f t="shared" si="10"/>
        <v>#DIV/0!</v>
      </c>
      <c r="Q38" s="63" t="e">
        <f t="shared" si="11"/>
        <v>#DIV/0!</v>
      </c>
      <c r="R38" s="63" t="e">
        <f t="shared" si="12"/>
        <v>#DIV/0!</v>
      </c>
      <c r="S38" s="63" t="e">
        <f t="shared" si="13"/>
        <v>#DIV/0!</v>
      </c>
      <c r="T38" s="63" t="e">
        <f t="shared" si="14"/>
        <v>#DIV/0!</v>
      </c>
      <c r="U38" s="63" t="e">
        <f t="shared" si="15"/>
        <v>#DIV/0!</v>
      </c>
      <c r="V38" s="63" t="e">
        <f t="shared" si="4"/>
        <v>#DIV/0!</v>
      </c>
      <c r="W38" s="63" t="e">
        <f t="shared" si="5"/>
        <v>#DIV/0!</v>
      </c>
      <c r="X38" s="63" t="e">
        <f t="shared" si="6"/>
        <v>#DIV/0!</v>
      </c>
      <c r="Y38" s="63" t="e">
        <f t="shared" si="7"/>
        <v>#DIV/0!</v>
      </c>
      <c r="Z38" s="63" t="e">
        <f t="shared" si="8"/>
        <v>#DIV/0!</v>
      </c>
      <c r="AA38" s="63" t="e">
        <f t="shared" si="9"/>
        <v>#DIV/0!</v>
      </c>
      <c r="AB38" s="39"/>
    </row>
    <row r="39" spans="1:33" ht="15" customHeight="1">
      <c r="A39" s="467" t="s">
        <v>116</v>
      </c>
      <c r="B39" s="62">
        <f>SUMIF('4-Basis ruimtestaat'!B:B,'2-Kosten per locatie'!A39,'4-Basis ruimtestaat'!H:H)</f>
        <v>1086.98</v>
      </c>
      <c r="C39" s="385">
        <v>1</v>
      </c>
      <c r="D39" s="386">
        <f>_xlfn.MAXIFS('4-Basis ruimtestaat'!J:J,'4-Basis ruimtestaat'!B:B,'2-Kosten per locatie'!A39)</f>
        <v>255</v>
      </c>
      <c r="E39" s="386">
        <f>_xlfn.MAXIFS('4-Basis ruimtestaat'!K:K,'4-Basis ruimtestaat'!B:B,'2-Kosten per locatie'!A39)</f>
        <v>255</v>
      </c>
      <c r="F39" s="386">
        <f>_xlfn.MAXIFS('4-Basis ruimtestaat'!L:L,'4-Basis ruimtestaat'!B:B,'2-Kosten per locatie'!A39)</f>
        <v>101</v>
      </c>
      <c r="G39" s="386">
        <f>_xlfn.MAXIFS('4-Basis ruimtestaat'!M:M,'4-Basis ruimtestaat'!B:B,'2-Kosten per locatie'!A39)</f>
        <v>101</v>
      </c>
      <c r="H39" s="386">
        <f>_xlfn.MAXIFS('4-Basis ruimtestaat'!N:N,'4-Basis ruimtestaat'!B:B,'2-Kosten per locatie'!A39)</f>
        <v>9</v>
      </c>
      <c r="I39" s="386">
        <f>_xlfn.MAXIFS('4-Basis ruimtestaat'!O:O,'4-Basis ruimtestaat'!B:B,'2-Kosten per locatie'!A39)</f>
        <v>9</v>
      </c>
      <c r="J39" s="63" t="e">
        <f>SUMIF('4-Basis ruimtestaat'!B:B,'2-Kosten per locatie'!A39,'4-Basis ruimtestaat'!P:P)</f>
        <v>#DIV/0!</v>
      </c>
      <c r="K39" s="63" t="e">
        <f>SUMIF('4-Basis ruimtestaat'!B:B,'2-Kosten per locatie'!A39,'4-Basis ruimtestaat'!Q:Q)</f>
        <v>#DIV/0!</v>
      </c>
      <c r="L39" s="63" t="e">
        <f>SUMIF('4-Basis ruimtestaat'!B:B,'2-Kosten per locatie'!A39,'4-Basis ruimtestaat'!R:R)</f>
        <v>#DIV/0!</v>
      </c>
      <c r="M39" s="63" t="e">
        <f>SUMIF('4-Basis ruimtestaat'!B:B,'2-Kosten per locatie'!A39,'4-Basis ruimtestaat'!S:S)</f>
        <v>#DIV/0!</v>
      </c>
      <c r="N39" s="63" t="e">
        <f>SUMIF('4-Basis ruimtestaat'!B:B,'2-Kosten per locatie'!A39,'4-Basis ruimtestaat'!T:T)</f>
        <v>#DIV/0!</v>
      </c>
      <c r="O39" s="63" t="e">
        <f>SUMIF('4-Basis ruimtestaat'!B:B,'2-Kosten per locatie'!A39,'4-Basis ruimtestaat'!U:U)</f>
        <v>#DIV/0!</v>
      </c>
      <c r="P39" s="63" t="e">
        <f t="shared" si="10"/>
        <v>#DIV/0!</v>
      </c>
      <c r="Q39" s="63" t="e">
        <f t="shared" si="11"/>
        <v>#DIV/0!</v>
      </c>
      <c r="R39" s="63" t="e">
        <f t="shared" si="12"/>
        <v>#DIV/0!</v>
      </c>
      <c r="S39" s="63" t="e">
        <f t="shared" si="13"/>
        <v>#DIV/0!</v>
      </c>
      <c r="T39" s="63" t="e">
        <f t="shared" si="14"/>
        <v>#DIV/0!</v>
      </c>
      <c r="U39" s="63" t="e">
        <f t="shared" si="15"/>
        <v>#DIV/0!</v>
      </c>
      <c r="V39" s="63" t="e">
        <f t="shared" si="4"/>
        <v>#DIV/0!</v>
      </c>
      <c r="W39" s="63" t="e">
        <f t="shared" si="5"/>
        <v>#DIV/0!</v>
      </c>
      <c r="X39" s="63" t="e">
        <f t="shared" si="6"/>
        <v>#DIV/0!</v>
      </c>
      <c r="Y39" s="63" t="e">
        <f t="shared" si="7"/>
        <v>#DIV/0!</v>
      </c>
      <c r="Z39" s="63" t="e">
        <f t="shared" si="8"/>
        <v>#DIV/0!</v>
      </c>
      <c r="AA39" s="63" t="e">
        <f t="shared" si="9"/>
        <v>#DIV/0!</v>
      </c>
      <c r="AB39" s="39"/>
      <c r="AC39" s="37"/>
      <c r="AD39" s="37"/>
      <c r="AE39" s="37"/>
      <c r="AF39" s="37"/>
      <c r="AG39" s="37"/>
    </row>
    <row r="40" spans="1:33" ht="15" customHeight="1">
      <c r="A40" s="467" t="s">
        <v>117</v>
      </c>
      <c r="B40" s="62">
        <f>SUMIF('4-Basis ruimtestaat'!B:B,'2-Kosten per locatie'!A40,'4-Basis ruimtestaat'!H:H)</f>
        <v>1222.1000000000001</v>
      </c>
      <c r="C40" s="385">
        <v>1</v>
      </c>
      <c r="D40" s="386">
        <f>_xlfn.MAXIFS('4-Basis ruimtestaat'!J:J,'4-Basis ruimtestaat'!B:B,'2-Kosten per locatie'!A40)</f>
        <v>255</v>
      </c>
      <c r="E40" s="386">
        <f>_xlfn.MAXIFS('4-Basis ruimtestaat'!K:K,'4-Basis ruimtestaat'!B:B,'2-Kosten per locatie'!A40)</f>
        <v>255</v>
      </c>
      <c r="F40" s="386">
        <f>_xlfn.MAXIFS('4-Basis ruimtestaat'!L:L,'4-Basis ruimtestaat'!B:B,'2-Kosten per locatie'!A40)</f>
        <v>101</v>
      </c>
      <c r="G40" s="386">
        <f>_xlfn.MAXIFS('4-Basis ruimtestaat'!M:M,'4-Basis ruimtestaat'!B:B,'2-Kosten per locatie'!A40)</f>
        <v>101</v>
      </c>
      <c r="H40" s="386">
        <f>_xlfn.MAXIFS('4-Basis ruimtestaat'!N:N,'4-Basis ruimtestaat'!B:B,'2-Kosten per locatie'!A40)</f>
        <v>9</v>
      </c>
      <c r="I40" s="386">
        <f>_xlfn.MAXIFS('4-Basis ruimtestaat'!O:O,'4-Basis ruimtestaat'!B:B,'2-Kosten per locatie'!A40)</f>
        <v>9</v>
      </c>
      <c r="J40" s="63" t="e">
        <f>SUMIF('4-Basis ruimtestaat'!B:B,'2-Kosten per locatie'!A40,'4-Basis ruimtestaat'!P:P)</f>
        <v>#DIV/0!</v>
      </c>
      <c r="K40" s="63" t="e">
        <f>SUMIF('4-Basis ruimtestaat'!B:B,'2-Kosten per locatie'!A40,'4-Basis ruimtestaat'!Q:Q)</f>
        <v>#DIV/0!</v>
      </c>
      <c r="L40" s="63" t="e">
        <f>SUMIF('4-Basis ruimtestaat'!B:B,'2-Kosten per locatie'!A40,'4-Basis ruimtestaat'!R:R)</f>
        <v>#DIV/0!</v>
      </c>
      <c r="M40" s="63" t="e">
        <f>SUMIF('4-Basis ruimtestaat'!B:B,'2-Kosten per locatie'!A40,'4-Basis ruimtestaat'!S:S)</f>
        <v>#DIV/0!</v>
      </c>
      <c r="N40" s="63" t="e">
        <f>SUMIF('4-Basis ruimtestaat'!B:B,'2-Kosten per locatie'!A40,'4-Basis ruimtestaat'!T:T)</f>
        <v>#DIV/0!</v>
      </c>
      <c r="O40" s="63" t="e">
        <f>SUMIF('4-Basis ruimtestaat'!B:B,'2-Kosten per locatie'!A40,'4-Basis ruimtestaat'!U:U)</f>
        <v>#DIV/0!</v>
      </c>
      <c r="P40" s="63" t="e">
        <f t="shared" si="10"/>
        <v>#DIV/0!</v>
      </c>
      <c r="Q40" s="63" t="e">
        <f t="shared" si="11"/>
        <v>#DIV/0!</v>
      </c>
      <c r="R40" s="63" t="e">
        <f t="shared" si="12"/>
        <v>#DIV/0!</v>
      </c>
      <c r="S40" s="63" t="e">
        <f t="shared" si="13"/>
        <v>#DIV/0!</v>
      </c>
      <c r="T40" s="63" t="e">
        <f t="shared" si="14"/>
        <v>#DIV/0!</v>
      </c>
      <c r="U40" s="63" t="e">
        <f t="shared" si="15"/>
        <v>#DIV/0!</v>
      </c>
      <c r="V40" s="63" t="e">
        <f t="shared" si="4"/>
        <v>#DIV/0!</v>
      </c>
      <c r="W40" s="63" t="e">
        <f t="shared" si="5"/>
        <v>#DIV/0!</v>
      </c>
      <c r="X40" s="63" t="e">
        <f t="shared" si="6"/>
        <v>#DIV/0!</v>
      </c>
      <c r="Y40" s="63" t="e">
        <f t="shared" si="7"/>
        <v>#DIV/0!</v>
      </c>
      <c r="Z40" s="63" t="e">
        <f t="shared" si="8"/>
        <v>#DIV/0!</v>
      </c>
      <c r="AA40" s="63" t="e">
        <f t="shared" si="9"/>
        <v>#DIV/0!</v>
      </c>
      <c r="AB40" s="39"/>
      <c r="AC40" s="37"/>
      <c r="AD40" s="37"/>
      <c r="AE40" s="37"/>
      <c r="AF40" s="37"/>
      <c r="AG40" s="37"/>
    </row>
    <row r="41" spans="1:33" ht="15" customHeight="1">
      <c r="A41" s="468" t="s">
        <v>118</v>
      </c>
      <c r="B41" s="62">
        <f>SUMIF('4-Basis ruimtestaat'!B:B,'2-Kosten per locatie'!A41,'4-Basis ruimtestaat'!H:H)</f>
        <v>2449.35</v>
      </c>
      <c r="C41" s="385">
        <v>1</v>
      </c>
      <c r="D41" s="386">
        <f>_xlfn.MAXIFS('4-Basis ruimtestaat'!J:J,'4-Basis ruimtestaat'!B:B,'2-Kosten per locatie'!A41)</f>
        <v>255</v>
      </c>
      <c r="E41" s="386">
        <f>_xlfn.MAXIFS('4-Basis ruimtestaat'!K:K,'4-Basis ruimtestaat'!B:B,'2-Kosten per locatie'!A41)</f>
        <v>255</v>
      </c>
      <c r="F41" s="386">
        <f>_xlfn.MAXIFS('4-Basis ruimtestaat'!L:L,'4-Basis ruimtestaat'!B:B,'2-Kosten per locatie'!A41)</f>
        <v>101</v>
      </c>
      <c r="G41" s="386">
        <f>_xlfn.MAXIFS('4-Basis ruimtestaat'!M:M,'4-Basis ruimtestaat'!B:B,'2-Kosten per locatie'!A41)</f>
        <v>101</v>
      </c>
      <c r="H41" s="386">
        <f>_xlfn.MAXIFS('4-Basis ruimtestaat'!N:N,'4-Basis ruimtestaat'!B:B,'2-Kosten per locatie'!A41)</f>
        <v>9</v>
      </c>
      <c r="I41" s="386">
        <f>_xlfn.MAXIFS('4-Basis ruimtestaat'!O:O,'4-Basis ruimtestaat'!B:B,'2-Kosten per locatie'!A41)</f>
        <v>9</v>
      </c>
      <c r="J41" s="63" t="e">
        <f>SUMIF('4-Basis ruimtestaat'!B:B,'2-Kosten per locatie'!A41,'4-Basis ruimtestaat'!P:P)</f>
        <v>#DIV/0!</v>
      </c>
      <c r="K41" s="63" t="e">
        <f>SUMIF('4-Basis ruimtestaat'!B:B,'2-Kosten per locatie'!A41,'4-Basis ruimtestaat'!Q:Q)</f>
        <v>#DIV/0!</v>
      </c>
      <c r="L41" s="63" t="e">
        <f>SUMIF('4-Basis ruimtestaat'!B:B,'2-Kosten per locatie'!A41,'4-Basis ruimtestaat'!R:R)</f>
        <v>#DIV/0!</v>
      </c>
      <c r="M41" s="63" t="e">
        <f>SUMIF('4-Basis ruimtestaat'!B:B,'2-Kosten per locatie'!A41,'4-Basis ruimtestaat'!S:S)</f>
        <v>#DIV/0!</v>
      </c>
      <c r="N41" s="63" t="e">
        <f>SUMIF('4-Basis ruimtestaat'!B:B,'2-Kosten per locatie'!A41,'4-Basis ruimtestaat'!T:T)</f>
        <v>#DIV/0!</v>
      </c>
      <c r="O41" s="63" t="e">
        <f>SUMIF('4-Basis ruimtestaat'!B:B,'2-Kosten per locatie'!A41,'4-Basis ruimtestaat'!U:U)</f>
        <v>#DIV/0!</v>
      </c>
      <c r="P41" s="63" t="e">
        <f t="shared" si="10"/>
        <v>#DIV/0!</v>
      </c>
      <c r="Q41" s="63" t="e">
        <f t="shared" si="11"/>
        <v>#DIV/0!</v>
      </c>
      <c r="R41" s="63" t="e">
        <f t="shared" si="12"/>
        <v>#DIV/0!</v>
      </c>
      <c r="S41" s="63" t="e">
        <f t="shared" si="13"/>
        <v>#DIV/0!</v>
      </c>
      <c r="T41" s="63" t="e">
        <f t="shared" si="14"/>
        <v>#DIV/0!</v>
      </c>
      <c r="U41" s="63" t="e">
        <f t="shared" si="15"/>
        <v>#DIV/0!</v>
      </c>
      <c r="V41" s="63" t="e">
        <f t="shared" si="4"/>
        <v>#DIV/0!</v>
      </c>
      <c r="W41" s="63" t="e">
        <f t="shared" si="5"/>
        <v>#DIV/0!</v>
      </c>
      <c r="X41" s="63" t="e">
        <f t="shared" si="6"/>
        <v>#DIV/0!</v>
      </c>
      <c r="Y41" s="63" t="e">
        <f t="shared" si="7"/>
        <v>#DIV/0!</v>
      </c>
      <c r="Z41" s="63" t="e">
        <f t="shared" si="8"/>
        <v>#DIV/0!</v>
      </c>
      <c r="AA41" s="63" t="e">
        <f t="shared" si="9"/>
        <v>#DIV/0!</v>
      </c>
      <c r="AB41" s="39"/>
      <c r="AC41" s="37"/>
      <c r="AD41" s="37"/>
      <c r="AE41" s="37"/>
      <c r="AF41" s="37"/>
      <c r="AG41" s="37"/>
    </row>
    <row r="42" spans="1:33" ht="15" customHeight="1">
      <c r="A42" s="468" t="s">
        <v>119</v>
      </c>
      <c r="B42" s="62">
        <f>SUMIF('4-Basis ruimtestaat'!B:B,'2-Kosten per locatie'!A42,'4-Basis ruimtestaat'!H:H)</f>
        <v>973.98999999999967</v>
      </c>
      <c r="C42" s="385">
        <v>1</v>
      </c>
      <c r="D42" s="386">
        <f>_xlfn.MAXIFS('4-Basis ruimtestaat'!J:J,'4-Basis ruimtestaat'!B:B,'2-Kosten per locatie'!A42)</f>
        <v>255</v>
      </c>
      <c r="E42" s="386">
        <f>_xlfn.MAXIFS('4-Basis ruimtestaat'!K:K,'4-Basis ruimtestaat'!B:B,'2-Kosten per locatie'!A42)</f>
        <v>255</v>
      </c>
      <c r="F42" s="386">
        <f>_xlfn.MAXIFS('4-Basis ruimtestaat'!L:L,'4-Basis ruimtestaat'!B:B,'2-Kosten per locatie'!A42)</f>
        <v>101</v>
      </c>
      <c r="G42" s="386">
        <f>_xlfn.MAXIFS('4-Basis ruimtestaat'!M:M,'4-Basis ruimtestaat'!B:B,'2-Kosten per locatie'!A42)</f>
        <v>101</v>
      </c>
      <c r="H42" s="386">
        <f>_xlfn.MAXIFS('4-Basis ruimtestaat'!N:N,'4-Basis ruimtestaat'!B:B,'2-Kosten per locatie'!A42)</f>
        <v>9</v>
      </c>
      <c r="I42" s="386">
        <f>_xlfn.MAXIFS('4-Basis ruimtestaat'!O:O,'4-Basis ruimtestaat'!B:B,'2-Kosten per locatie'!A42)</f>
        <v>9</v>
      </c>
      <c r="J42" s="63" t="e">
        <f>SUMIF('4-Basis ruimtestaat'!B:B,'2-Kosten per locatie'!A42,'4-Basis ruimtestaat'!P:P)</f>
        <v>#DIV/0!</v>
      </c>
      <c r="K42" s="63" t="e">
        <f>SUMIF('4-Basis ruimtestaat'!B:B,'2-Kosten per locatie'!A42,'4-Basis ruimtestaat'!Q:Q)</f>
        <v>#DIV/0!</v>
      </c>
      <c r="L42" s="63" t="e">
        <f>SUMIF('4-Basis ruimtestaat'!B:B,'2-Kosten per locatie'!A42,'4-Basis ruimtestaat'!R:R)</f>
        <v>#DIV/0!</v>
      </c>
      <c r="M42" s="63" t="e">
        <f>SUMIF('4-Basis ruimtestaat'!B:B,'2-Kosten per locatie'!A42,'4-Basis ruimtestaat'!S:S)</f>
        <v>#DIV/0!</v>
      </c>
      <c r="N42" s="63" t="e">
        <f>SUMIF('4-Basis ruimtestaat'!B:B,'2-Kosten per locatie'!A42,'4-Basis ruimtestaat'!T:T)</f>
        <v>#DIV/0!</v>
      </c>
      <c r="O42" s="63" t="e">
        <f>SUMIF('4-Basis ruimtestaat'!B:B,'2-Kosten per locatie'!A42,'4-Basis ruimtestaat'!U:U)</f>
        <v>#DIV/0!</v>
      </c>
      <c r="P42" s="63" t="e">
        <f t="shared" si="10"/>
        <v>#DIV/0!</v>
      </c>
      <c r="Q42" s="63" t="e">
        <f t="shared" si="11"/>
        <v>#DIV/0!</v>
      </c>
      <c r="R42" s="63" t="e">
        <f t="shared" si="12"/>
        <v>#DIV/0!</v>
      </c>
      <c r="S42" s="63" t="e">
        <f t="shared" si="13"/>
        <v>#DIV/0!</v>
      </c>
      <c r="T42" s="63" t="e">
        <f t="shared" si="14"/>
        <v>#DIV/0!</v>
      </c>
      <c r="U42" s="63" t="e">
        <f t="shared" si="15"/>
        <v>#DIV/0!</v>
      </c>
      <c r="V42" s="63" t="e">
        <f t="shared" si="4"/>
        <v>#DIV/0!</v>
      </c>
      <c r="W42" s="63" t="e">
        <f t="shared" si="5"/>
        <v>#DIV/0!</v>
      </c>
      <c r="X42" s="63" t="e">
        <f t="shared" si="6"/>
        <v>#DIV/0!</v>
      </c>
      <c r="Y42" s="63" t="e">
        <f t="shared" si="7"/>
        <v>#DIV/0!</v>
      </c>
      <c r="Z42" s="63" t="e">
        <f t="shared" si="8"/>
        <v>#DIV/0!</v>
      </c>
      <c r="AA42" s="63" t="e">
        <f t="shared" si="9"/>
        <v>#DIV/0!</v>
      </c>
      <c r="AB42" s="39"/>
      <c r="AC42" s="37"/>
      <c r="AD42" s="37"/>
      <c r="AE42" s="37"/>
      <c r="AF42" s="37"/>
      <c r="AG42" s="37"/>
    </row>
    <row r="43" spans="1:33" ht="15" customHeight="1">
      <c r="A43" s="468" t="s">
        <v>120</v>
      </c>
      <c r="B43" s="62">
        <f>SUMIF('4-Basis ruimtestaat'!B:B,'2-Kosten per locatie'!A43,'4-Basis ruimtestaat'!H:H)</f>
        <v>779.96</v>
      </c>
      <c r="C43" s="385">
        <v>1</v>
      </c>
      <c r="D43" s="386">
        <f>_xlfn.MAXIFS('4-Basis ruimtestaat'!J:J,'4-Basis ruimtestaat'!B:B,'2-Kosten per locatie'!A43)</f>
        <v>255</v>
      </c>
      <c r="E43" s="386">
        <f>_xlfn.MAXIFS('4-Basis ruimtestaat'!K:K,'4-Basis ruimtestaat'!B:B,'2-Kosten per locatie'!A43)</f>
        <v>255</v>
      </c>
      <c r="F43" s="386">
        <f>_xlfn.MAXIFS('4-Basis ruimtestaat'!L:L,'4-Basis ruimtestaat'!B:B,'2-Kosten per locatie'!A43)</f>
        <v>101</v>
      </c>
      <c r="G43" s="386">
        <f>_xlfn.MAXIFS('4-Basis ruimtestaat'!M:M,'4-Basis ruimtestaat'!B:B,'2-Kosten per locatie'!A43)</f>
        <v>101</v>
      </c>
      <c r="H43" s="386">
        <f>_xlfn.MAXIFS('4-Basis ruimtestaat'!N:N,'4-Basis ruimtestaat'!B:B,'2-Kosten per locatie'!A43)</f>
        <v>9</v>
      </c>
      <c r="I43" s="386">
        <f>_xlfn.MAXIFS('4-Basis ruimtestaat'!O:O,'4-Basis ruimtestaat'!B:B,'2-Kosten per locatie'!A43)</f>
        <v>9</v>
      </c>
      <c r="J43" s="63" t="e">
        <f>SUMIF('4-Basis ruimtestaat'!B:B,'2-Kosten per locatie'!A43,'4-Basis ruimtestaat'!P:P)</f>
        <v>#DIV/0!</v>
      </c>
      <c r="K43" s="63" t="e">
        <f>SUMIF('4-Basis ruimtestaat'!B:B,'2-Kosten per locatie'!A43,'4-Basis ruimtestaat'!Q:Q)</f>
        <v>#DIV/0!</v>
      </c>
      <c r="L43" s="63" t="e">
        <f>SUMIF('4-Basis ruimtestaat'!B:B,'2-Kosten per locatie'!A43,'4-Basis ruimtestaat'!R:R)</f>
        <v>#DIV/0!</v>
      </c>
      <c r="M43" s="63" t="e">
        <f>SUMIF('4-Basis ruimtestaat'!B:B,'2-Kosten per locatie'!A43,'4-Basis ruimtestaat'!S:S)</f>
        <v>#DIV/0!</v>
      </c>
      <c r="N43" s="63" t="e">
        <f>SUMIF('4-Basis ruimtestaat'!B:B,'2-Kosten per locatie'!A43,'4-Basis ruimtestaat'!T:T)</f>
        <v>#DIV/0!</v>
      </c>
      <c r="O43" s="63" t="e">
        <f>SUMIF('4-Basis ruimtestaat'!B:B,'2-Kosten per locatie'!A43,'4-Basis ruimtestaat'!U:U)</f>
        <v>#DIV/0!</v>
      </c>
      <c r="P43" s="63" t="e">
        <f t="shared" si="10"/>
        <v>#DIV/0!</v>
      </c>
      <c r="Q43" s="63" t="e">
        <f t="shared" si="11"/>
        <v>#DIV/0!</v>
      </c>
      <c r="R43" s="63" t="e">
        <f t="shared" si="12"/>
        <v>#DIV/0!</v>
      </c>
      <c r="S43" s="63" t="e">
        <f t="shared" si="13"/>
        <v>#DIV/0!</v>
      </c>
      <c r="T43" s="63" t="e">
        <f t="shared" si="14"/>
        <v>#DIV/0!</v>
      </c>
      <c r="U43" s="63" t="e">
        <f t="shared" si="15"/>
        <v>#DIV/0!</v>
      </c>
      <c r="V43" s="63" t="e">
        <f t="shared" si="4"/>
        <v>#DIV/0!</v>
      </c>
      <c r="W43" s="63" t="e">
        <f t="shared" si="5"/>
        <v>#DIV/0!</v>
      </c>
      <c r="X43" s="63" t="e">
        <f t="shared" si="6"/>
        <v>#DIV/0!</v>
      </c>
      <c r="Y43" s="63" t="e">
        <f t="shared" si="7"/>
        <v>#DIV/0!</v>
      </c>
      <c r="Z43" s="63" t="e">
        <f t="shared" si="8"/>
        <v>#DIV/0!</v>
      </c>
      <c r="AA43" s="63" t="e">
        <f t="shared" si="9"/>
        <v>#DIV/0!</v>
      </c>
      <c r="AB43" s="39"/>
      <c r="AC43" s="37"/>
      <c r="AD43" s="37"/>
      <c r="AE43" s="37"/>
      <c r="AF43" s="37"/>
      <c r="AG43" s="37"/>
    </row>
    <row r="44" spans="1:33" ht="15" customHeight="1">
      <c r="A44" s="468" t="s">
        <v>121</v>
      </c>
      <c r="B44" s="62">
        <f>SUMIF('4-Basis ruimtestaat'!B:B,'2-Kosten per locatie'!A44,'4-Basis ruimtestaat'!H:H)</f>
        <v>2009.7400000000002</v>
      </c>
      <c r="C44" s="385">
        <v>1</v>
      </c>
      <c r="D44" s="386">
        <f>_xlfn.MAXIFS('4-Basis ruimtestaat'!J:J,'4-Basis ruimtestaat'!B:B,'2-Kosten per locatie'!A44)</f>
        <v>255</v>
      </c>
      <c r="E44" s="386">
        <f>_xlfn.MAXIFS('4-Basis ruimtestaat'!K:K,'4-Basis ruimtestaat'!B:B,'2-Kosten per locatie'!A44)</f>
        <v>255</v>
      </c>
      <c r="F44" s="386">
        <f>_xlfn.MAXIFS('4-Basis ruimtestaat'!L:L,'4-Basis ruimtestaat'!B:B,'2-Kosten per locatie'!A44)</f>
        <v>101</v>
      </c>
      <c r="G44" s="386">
        <f>_xlfn.MAXIFS('4-Basis ruimtestaat'!M:M,'4-Basis ruimtestaat'!B:B,'2-Kosten per locatie'!A44)</f>
        <v>101</v>
      </c>
      <c r="H44" s="386">
        <f>_xlfn.MAXIFS('4-Basis ruimtestaat'!N:N,'4-Basis ruimtestaat'!B:B,'2-Kosten per locatie'!A44)</f>
        <v>9</v>
      </c>
      <c r="I44" s="386">
        <f>_xlfn.MAXIFS('4-Basis ruimtestaat'!O:O,'4-Basis ruimtestaat'!B:B,'2-Kosten per locatie'!A44)</f>
        <v>9</v>
      </c>
      <c r="J44" s="63" t="e">
        <f>SUMIF('4-Basis ruimtestaat'!B:B,'2-Kosten per locatie'!A44,'4-Basis ruimtestaat'!P:P)</f>
        <v>#DIV/0!</v>
      </c>
      <c r="K44" s="63" t="e">
        <f>SUMIF('4-Basis ruimtestaat'!B:B,'2-Kosten per locatie'!A44,'4-Basis ruimtestaat'!Q:Q)</f>
        <v>#DIV/0!</v>
      </c>
      <c r="L44" s="63" t="e">
        <f>SUMIF('4-Basis ruimtestaat'!B:B,'2-Kosten per locatie'!A44,'4-Basis ruimtestaat'!R:R)</f>
        <v>#DIV/0!</v>
      </c>
      <c r="M44" s="63" t="e">
        <f>SUMIF('4-Basis ruimtestaat'!B:B,'2-Kosten per locatie'!A44,'4-Basis ruimtestaat'!S:S)</f>
        <v>#DIV/0!</v>
      </c>
      <c r="N44" s="63" t="e">
        <f>SUMIF('4-Basis ruimtestaat'!B:B,'2-Kosten per locatie'!A44,'4-Basis ruimtestaat'!T:T)</f>
        <v>#DIV/0!</v>
      </c>
      <c r="O44" s="63" t="e">
        <f>SUMIF('4-Basis ruimtestaat'!B:B,'2-Kosten per locatie'!A44,'4-Basis ruimtestaat'!U:U)</f>
        <v>#DIV/0!</v>
      </c>
      <c r="P44" s="63" t="e">
        <f t="shared" si="10"/>
        <v>#DIV/0!</v>
      </c>
      <c r="Q44" s="63" t="e">
        <f t="shared" si="11"/>
        <v>#DIV/0!</v>
      </c>
      <c r="R44" s="63" t="e">
        <f t="shared" si="12"/>
        <v>#DIV/0!</v>
      </c>
      <c r="S44" s="63" t="e">
        <f t="shared" si="13"/>
        <v>#DIV/0!</v>
      </c>
      <c r="T44" s="63" t="e">
        <f t="shared" si="14"/>
        <v>#DIV/0!</v>
      </c>
      <c r="U44" s="63" t="e">
        <f t="shared" si="15"/>
        <v>#DIV/0!</v>
      </c>
      <c r="V44" s="63" t="e">
        <f t="shared" si="4"/>
        <v>#DIV/0!</v>
      </c>
      <c r="W44" s="63" t="e">
        <f t="shared" si="5"/>
        <v>#DIV/0!</v>
      </c>
      <c r="X44" s="63" t="e">
        <f t="shared" si="6"/>
        <v>#DIV/0!</v>
      </c>
      <c r="Y44" s="63" t="e">
        <f t="shared" si="7"/>
        <v>#DIV/0!</v>
      </c>
      <c r="Z44" s="63" t="e">
        <f t="shared" si="8"/>
        <v>#DIV/0!</v>
      </c>
      <c r="AA44" s="63" t="e">
        <f t="shared" si="9"/>
        <v>#DIV/0!</v>
      </c>
      <c r="AB44" s="39"/>
      <c r="AC44" s="37"/>
      <c r="AD44" s="37"/>
      <c r="AE44" s="37"/>
      <c r="AF44" s="37"/>
      <c r="AG44" s="37"/>
    </row>
    <row r="45" spans="1:33" ht="15" customHeight="1">
      <c r="A45" s="468" t="s">
        <v>122</v>
      </c>
      <c r="B45" s="62">
        <f>SUMIF('4-Basis ruimtestaat'!B:B,'2-Kosten per locatie'!A45,'4-Basis ruimtestaat'!H:H)</f>
        <v>3147.8300000000004</v>
      </c>
      <c r="C45" s="385">
        <v>1</v>
      </c>
      <c r="D45" s="386">
        <f>_xlfn.MAXIFS('4-Basis ruimtestaat'!J:J,'4-Basis ruimtestaat'!B:B,'2-Kosten per locatie'!A45)</f>
        <v>255</v>
      </c>
      <c r="E45" s="386">
        <f>_xlfn.MAXIFS('4-Basis ruimtestaat'!K:K,'4-Basis ruimtestaat'!B:B,'2-Kosten per locatie'!A45)</f>
        <v>255</v>
      </c>
      <c r="F45" s="386">
        <f>_xlfn.MAXIFS('4-Basis ruimtestaat'!L:L,'4-Basis ruimtestaat'!B:B,'2-Kosten per locatie'!A45)</f>
        <v>101</v>
      </c>
      <c r="G45" s="386">
        <f>_xlfn.MAXIFS('4-Basis ruimtestaat'!M:M,'4-Basis ruimtestaat'!B:B,'2-Kosten per locatie'!A45)</f>
        <v>101</v>
      </c>
      <c r="H45" s="386">
        <f>_xlfn.MAXIFS('4-Basis ruimtestaat'!N:N,'4-Basis ruimtestaat'!B:B,'2-Kosten per locatie'!A45)</f>
        <v>9</v>
      </c>
      <c r="I45" s="386">
        <f>_xlfn.MAXIFS('4-Basis ruimtestaat'!O:O,'4-Basis ruimtestaat'!B:B,'2-Kosten per locatie'!A45)</f>
        <v>9</v>
      </c>
      <c r="J45" s="63" t="e">
        <f>SUMIF('4-Basis ruimtestaat'!B:B,'2-Kosten per locatie'!A45,'4-Basis ruimtestaat'!P:P)</f>
        <v>#DIV/0!</v>
      </c>
      <c r="K45" s="63" t="e">
        <f>SUMIF('4-Basis ruimtestaat'!B:B,'2-Kosten per locatie'!A45,'4-Basis ruimtestaat'!Q:Q)</f>
        <v>#DIV/0!</v>
      </c>
      <c r="L45" s="63" t="e">
        <f>SUMIF('4-Basis ruimtestaat'!B:B,'2-Kosten per locatie'!A45,'4-Basis ruimtestaat'!R:R)</f>
        <v>#DIV/0!</v>
      </c>
      <c r="M45" s="63" t="e">
        <f>SUMIF('4-Basis ruimtestaat'!B:B,'2-Kosten per locatie'!A45,'4-Basis ruimtestaat'!S:S)</f>
        <v>#DIV/0!</v>
      </c>
      <c r="N45" s="63" t="e">
        <f>SUMIF('4-Basis ruimtestaat'!B:B,'2-Kosten per locatie'!A45,'4-Basis ruimtestaat'!T:T)</f>
        <v>#DIV/0!</v>
      </c>
      <c r="O45" s="63" t="e">
        <f>SUMIF('4-Basis ruimtestaat'!B:B,'2-Kosten per locatie'!A45,'4-Basis ruimtestaat'!U:U)</f>
        <v>#DIV/0!</v>
      </c>
      <c r="P45" s="63" t="e">
        <f t="shared" si="10"/>
        <v>#DIV/0!</v>
      </c>
      <c r="Q45" s="63" t="e">
        <f t="shared" si="11"/>
        <v>#DIV/0!</v>
      </c>
      <c r="R45" s="63" t="e">
        <f t="shared" si="12"/>
        <v>#DIV/0!</v>
      </c>
      <c r="S45" s="63" t="e">
        <f t="shared" si="13"/>
        <v>#DIV/0!</v>
      </c>
      <c r="T45" s="63" t="e">
        <f t="shared" si="14"/>
        <v>#DIV/0!</v>
      </c>
      <c r="U45" s="63" t="e">
        <f t="shared" si="15"/>
        <v>#DIV/0!</v>
      </c>
      <c r="V45" s="63" t="e">
        <f t="shared" si="4"/>
        <v>#DIV/0!</v>
      </c>
      <c r="W45" s="63" t="e">
        <f t="shared" si="5"/>
        <v>#DIV/0!</v>
      </c>
      <c r="X45" s="63" t="e">
        <f t="shared" si="6"/>
        <v>#DIV/0!</v>
      </c>
      <c r="Y45" s="63" t="e">
        <f t="shared" si="7"/>
        <v>#DIV/0!</v>
      </c>
      <c r="Z45" s="63" t="e">
        <f t="shared" si="8"/>
        <v>#DIV/0!</v>
      </c>
      <c r="AA45" s="63" t="e">
        <f t="shared" si="9"/>
        <v>#DIV/0!</v>
      </c>
      <c r="AB45" s="39"/>
      <c r="AC45" s="37"/>
      <c r="AD45" s="37"/>
      <c r="AE45" s="37"/>
      <c r="AF45" s="37"/>
      <c r="AG45" s="37"/>
    </row>
    <row r="46" spans="1:33" ht="15" customHeight="1">
      <c r="A46" s="468" t="s">
        <v>123</v>
      </c>
      <c r="B46" s="62">
        <f>SUMIF('4-Basis ruimtestaat'!B:B,'2-Kosten per locatie'!A46,'4-Basis ruimtestaat'!H:H)</f>
        <v>8227.0999999999967</v>
      </c>
      <c r="C46" s="385">
        <v>1</v>
      </c>
      <c r="D46" s="386">
        <f>_xlfn.MAXIFS('4-Basis ruimtestaat'!J:J,'4-Basis ruimtestaat'!B:B,'2-Kosten per locatie'!A46)</f>
        <v>255</v>
      </c>
      <c r="E46" s="386">
        <f>_xlfn.MAXIFS('4-Basis ruimtestaat'!K:K,'4-Basis ruimtestaat'!B:B,'2-Kosten per locatie'!A46)</f>
        <v>510</v>
      </c>
      <c r="F46" s="386">
        <f>_xlfn.MAXIFS('4-Basis ruimtestaat'!L:L,'4-Basis ruimtestaat'!B:B,'2-Kosten per locatie'!A46)</f>
        <v>0</v>
      </c>
      <c r="G46" s="386">
        <f>_xlfn.MAXIFS('4-Basis ruimtestaat'!M:M,'4-Basis ruimtestaat'!B:B,'2-Kosten per locatie'!A46)</f>
        <v>0</v>
      </c>
      <c r="H46" s="386">
        <f>_xlfn.MAXIFS('4-Basis ruimtestaat'!N:N,'4-Basis ruimtestaat'!B:B,'2-Kosten per locatie'!A46)</f>
        <v>0</v>
      </c>
      <c r="I46" s="386">
        <f>_xlfn.MAXIFS('4-Basis ruimtestaat'!O:O,'4-Basis ruimtestaat'!B:B,'2-Kosten per locatie'!A46)</f>
        <v>0</v>
      </c>
      <c r="J46" s="63" t="e">
        <f>SUMIF('4-Basis ruimtestaat'!B:B,'2-Kosten per locatie'!A46,'4-Basis ruimtestaat'!P:P)</f>
        <v>#DIV/0!</v>
      </c>
      <c r="K46" s="63" t="e">
        <f>SUMIF('4-Basis ruimtestaat'!B:B,'2-Kosten per locatie'!A46,'4-Basis ruimtestaat'!Q:Q)</f>
        <v>#DIV/0!</v>
      </c>
      <c r="L46" s="63">
        <f>SUMIF('4-Basis ruimtestaat'!B:B,'2-Kosten per locatie'!A46,'4-Basis ruimtestaat'!R:R)</f>
        <v>0</v>
      </c>
      <c r="M46" s="63">
        <f>SUMIF('4-Basis ruimtestaat'!B:B,'2-Kosten per locatie'!A46,'4-Basis ruimtestaat'!S:S)</f>
        <v>0</v>
      </c>
      <c r="N46" s="63">
        <f>SUMIF('4-Basis ruimtestaat'!B:B,'2-Kosten per locatie'!A46,'4-Basis ruimtestaat'!T:T)</f>
        <v>0</v>
      </c>
      <c r="O46" s="63">
        <f>SUMIF('4-Basis ruimtestaat'!B:B,'2-Kosten per locatie'!A46,'4-Basis ruimtestaat'!U:U)</f>
        <v>0</v>
      </c>
      <c r="P46" s="63" t="e">
        <f t="shared" si="10"/>
        <v>#DIV/0!</v>
      </c>
      <c r="Q46" s="63" t="e">
        <f t="shared" si="11"/>
        <v>#DIV/0!</v>
      </c>
      <c r="R46" s="63">
        <f t="shared" si="12"/>
        <v>0</v>
      </c>
      <c r="S46" s="63">
        <f t="shared" si="13"/>
        <v>0</v>
      </c>
      <c r="T46" s="63">
        <f t="shared" si="14"/>
        <v>0</v>
      </c>
      <c r="U46" s="63">
        <f t="shared" si="15"/>
        <v>0</v>
      </c>
      <c r="V46" s="63" t="e">
        <f t="shared" si="4"/>
        <v>#DIV/0!</v>
      </c>
      <c r="W46" s="63" t="e">
        <f t="shared" si="5"/>
        <v>#DIV/0!</v>
      </c>
      <c r="X46" s="63">
        <f t="shared" si="6"/>
        <v>0</v>
      </c>
      <c r="Y46" s="63">
        <f t="shared" si="7"/>
        <v>0</v>
      </c>
      <c r="Z46" s="63">
        <f t="shared" si="8"/>
        <v>0</v>
      </c>
      <c r="AA46" s="63">
        <f t="shared" si="9"/>
        <v>0</v>
      </c>
      <c r="AB46" s="39"/>
      <c r="AC46" s="37"/>
      <c r="AD46" s="37"/>
      <c r="AE46" s="37"/>
      <c r="AF46" s="37"/>
      <c r="AG46" s="37"/>
    </row>
    <row r="47" spans="1:33" ht="15" customHeight="1">
      <c r="A47" s="468" t="s">
        <v>124</v>
      </c>
      <c r="B47" s="62">
        <f>SUMIF('4-Basis ruimtestaat'!B:B,'2-Kosten per locatie'!A47,'4-Basis ruimtestaat'!H:H)</f>
        <v>1702.8</v>
      </c>
      <c r="C47" s="385">
        <v>1</v>
      </c>
      <c r="D47" s="386">
        <f>_xlfn.MAXIFS('4-Basis ruimtestaat'!J:J,'4-Basis ruimtestaat'!B:B,'2-Kosten per locatie'!A47)</f>
        <v>255</v>
      </c>
      <c r="E47" s="386">
        <f>_xlfn.MAXIFS('4-Basis ruimtestaat'!K:K,'4-Basis ruimtestaat'!B:B,'2-Kosten per locatie'!A47)</f>
        <v>0</v>
      </c>
      <c r="F47" s="386">
        <f>_xlfn.MAXIFS('4-Basis ruimtestaat'!L:L,'4-Basis ruimtestaat'!B:B,'2-Kosten per locatie'!A47)</f>
        <v>0</v>
      </c>
      <c r="G47" s="386">
        <f>_xlfn.MAXIFS('4-Basis ruimtestaat'!M:M,'4-Basis ruimtestaat'!B:B,'2-Kosten per locatie'!A47)</f>
        <v>0</v>
      </c>
      <c r="H47" s="386">
        <f>_xlfn.MAXIFS('4-Basis ruimtestaat'!N:N,'4-Basis ruimtestaat'!B:B,'2-Kosten per locatie'!A47)</f>
        <v>0</v>
      </c>
      <c r="I47" s="386">
        <f>_xlfn.MAXIFS('4-Basis ruimtestaat'!O:O,'4-Basis ruimtestaat'!B:B,'2-Kosten per locatie'!A47)</f>
        <v>0</v>
      </c>
      <c r="J47" s="63" t="e">
        <f>SUMIF('4-Basis ruimtestaat'!B:B,'2-Kosten per locatie'!A47,'4-Basis ruimtestaat'!P:P)</f>
        <v>#DIV/0!</v>
      </c>
      <c r="K47" s="63">
        <f>SUMIF('4-Basis ruimtestaat'!B:B,'2-Kosten per locatie'!A47,'4-Basis ruimtestaat'!Q:Q)</f>
        <v>0</v>
      </c>
      <c r="L47" s="63">
        <f>SUMIF('4-Basis ruimtestaat'!B:B,'2-Kosten per locatie'!A47,'4-Basis ruimtestaat'!R:R)</f>
        <v>0</v>
      </c>
      <c r="M47" s="63">
        <f>SUMIF('4-Basis ruimtestaat'!B:B,'2-Kosten per locatie'!A47,'4-Basis ruimtestaat'!S:S)</f>
        <v>0</v>
      </c>
      <c r="N47" s="63">
        <f>SUMIF('4-Basis ruimtestaat'!B:B,'2-Kosten per locatie'!A47,'4-Basis ruimtestaat'!T:T)</f>
        <v>0</v>
      </c>
      <c r="O47" s="63">
        <f>SUMIF('4-Basis ruimtestaat'!B:B,'2-Kosten per locatie'!A47,'4-Basis ruimtestaat'!U:U)</f>
        <v>0</v>
      </c>
      <c r="P47" s="63" t="e">
        <f t="shared" si="10"/>
        <v>#DIV/0!</v>
      </c>
      <c r="Q47" s="63">
        <f t="shared" si="11"/>
        <v>0</v>
      </c>
      <c r="R47" s="63">
        <f t="shared" si="12"/>
        <v>0</v>
      </c>
      <c r="S47" s="63">
        <f t="shared" si="13"/>
        <v>0</v>
      </c>
      <c r="T47" s="63">
        <f t="shared" si="14"/>
        <v>0</v>
      </c>
      <c r="U47" s="63">
        <f t="shared" si="15"/>
        <v>0</v>
      </c>
      <c r="V47" s="63" t="e">
        <f t="shared" si="4"/>
        <v>#DIV/0!</v>
      </c>
      <c r="W47" s="63">
        <f t="shared" si="5"/>
        <v>0</v>
      </c>
      <c r="X47" s="63">
        <f t="shared" si="6"/>
        <v>0</v>
      </c>
      <c r="Y47" s="63">
        <f t="shared" si="7"/>
        <v>0</v>
      </c>
      <c r="Z47" s="63">
        <f t="shared" si="8"/>
        <v>0</v>
      </c>
      <c r="AA47" s="63">
        <f t="shared" si="9"/>
        <v>0</v>
      </c>
      <c r="AB47" s="39"/>
      <c r="AC47" s="37"/>
      <c r="AD47" s="37"/>
      <c r="AE47" s="37"/>
      <c r="AF47" s="37"/>
      <c r="AG47" s="37"/>
    </row>
    <row r="48" spans="1:33" ht="15" customHeight="1">
      <c r="A48" s="66" t="s">
        <v>1</v>
      </c>
      <c r="B48" s="62">
        <f>SUMIF('4-Basis ruimtestaat'!B:B,'2-Kosten per locatie'!A48,'4-Basis ruimtestaat'!H:H)</f>
        <v>0</v>
      </c>
      <c r="C48" s="385">
        <v>1</v>
      </c>
      <c r="D48" s="386">
        <f>_xlfn.MAXIFS('4-Basis ruimtestaat'!L:L,'4-Basis ruimtestaat'!B:B,'2-Kosten per locatie'!A48)</f>
        <v>0</v>
      </c>
      <c r="E48" s="386">
        <f>_xlfn.MAXIFS('4-Basis ruimtestaat'!M:M,'4-Basis ruimtestaat'!B:B,'2-Kosten per locatie'!A48)</f>
        <v>0</v>
      </c>
      <c r="F48" s="386">
        <f>_xlfn.MAXIFS('4-Basis ruimtestaat'!N:N,'4-Basis ruimtestaat'!B:B,'2-Kosten per locatie'!A48)</f>
        <v>0</v>
      </c>
      <c r="G48" s="386">
        <f>_xlfn.MAXIFS('4-Basis ruimtestaat'!O:O,'4-Basis ruimtestaat'!B:B,'2-Kosten per locatie'!A48)</f>
        <v>0</v>
      </c>
      <c r="H48" s="386">
        <f>_xlfn.MAXIFS('4-Basis ruimtestaat'!P:P,'4-Basis ruimtestaat'!B:B,'2-Kosten per locatie'!A48)</f>
        <v>0</v>
      </c>
      <c r="I48" s="386">
        <f>_xlfn.MAXIFS('4-Basis ruimtestaat'!Q:Q,'4-Basis ruimtestaat'!B:B,'2-Kosten per locatie'!A48)</f>
        <v>0</v>
      </c>
      <c r="J48" s="63"/>
      <c r="K48" s="63"/>
      <c r="L48" s="63"/>
      <c r="M48" s="63"/>
      <c r="N48" s="63"/>
      <c r="O48" s="63"/>
      <c r="P48" s="63"/>
      <c r="Q48" s="63"/>
      <c r="R48" s="63"/>
      <c r="S48" s="63"/>
      <c r="T48" s="63"/>
      <c r="U48" s="63"/>
      <c r="V48" s="63">
        <f t="shared" si="4"/>
        <v>0</v>
      </c>
      <c r="W48" s="63">
        <f t="shared" si="5"/>
        <v>0</v>
      </c>
      <c r="X48" s="63">
        <f t="shared" si="6"/>
        <v>0</v>
      </c>
      <c r="Y48" s="63">
        <f t="shared" si="7"/>
        <v>0</v>
      </c>
      <c r="Z48" s="63">
        <f t="shared" si="8"/>
        <v>0</v>
      </c>
      <c r="AA48" s="63">
        <f t="shared" si="9"/>
        <v>0</v>
      </c>
      <c r="AB48" s="39"/>
      <c r="AC48" s="37"/>
      <c r="AD48" s="37"/>
      <c r="AE48" s="37"/>
      <c r="AF48" s="37"/>
      <c r="AG48" s="37"/>
    </row>
    <row r="49" spans="1:33" s="70" customFormat="1" ht="15" customHeight="1">
      <c r="A49" s="67" t="s">
        <v>125</v>
      </c>
      <c r="B49" s="68">
        <f>SUM(B16:B48)</f>
        <v>98032.790000000052</v>
      </c>
      <c r="C49" s="387"/>
      <c r="D49" s="388"/>
      <c r="E49" s="388"/>
      <c r="F49" s="388"/>
      <c r="G49" s="388"/>
      <c r="H49" s="388"/>
      <c r="I49" s="388"/>
      <c r="J49" s="69" t="e">
        <f t="shared" ref="J49:AA49" si="16">SUM(J16:J48)</f>
        <v>#DIV/0!</v>
      </c>
      <c r="K49" s="69" t="e">
        <f t="shared" si="16"/>
        <v>#DIV/0!</v>
      </c>
      <c r="L49" s="69" t="e">
        <f t="shared" si="16"/>
        <v>#DIV/0!</v>
      </c>
      <c r="M49" s="69" t="e">
        <f t="shared" si="16"/>
        <v>#DIV/0!</v>
      </c>
      <c r="N49" s="69" t="e">
        <f t="shared" si="16"/>
        <v>#DIV/0!</v>
      </c>
      <c r="O49" s="69" t="e">
        <f t="shared" si="16"/>
        <v>#DIV/0!</v>
      </c>
      <c r="P49" s="69" t="e">
        <f t="shared" si="16"/>
        <v>#DIV/0!</v>
      </c>
      <c r="Q49" s="69" t="e">
        <f t="shared" si="16"/>
        <v>#DIV/0!</v>
      </c>
      <c r="R49" s="69" t="e">
        <f t="shared" si="16"/>
        <v>#DIV/0!</v>
      </c>
      <c r="S49" s="69" t="e">
        <f t="shared" si="16"/>
        <v>#DIV/0!</v>
      </c>
      <c r="T49" s="69" t="e">
        <f t="shared" si="16"/>
        <v>#DIV/0!</v>
      </c>
      <c r="U49" s="69" t="e">
        <f t="shared" si="16"/>
        <v>#DIV/0!</v>
      </c>
      <c r="V49" s="69" t="e">
        <f t="shared" si="16"/>
        <v>#DIV/0!</v>
      </c>
      <c r="W49" s="69" t="e">
        <f t="shared" si="16"/>
        <v>#DIV/0!</v>
      </c>
      <c r="X49" s="69" t="e">
        <f t="shared" si="16"/>
        <v>#DIV/0!</v>
      </c>
      <c r="Y49" s="69" t="e">
        <f t="shared" si="16"/>
        <v>#DIV/0!</v>
      </c>
      <c r="Z49" s="69" t="e">
        <f t="shared" si="16"/>
        <v>#DIV/0!</v>
      </c>
      <c r="AA49" s="69" t="e">
        <f t="shared" si="16"/>
        <v>#DIV/0!</v>
      </c>
      <c r="AB49" s="39"/>
    </row>
    <row r="50" spans="1:33" s="64" customFormat="1" ht="14.15" customHeight="1">
      <c r="AD50" s="37"/>
    </row>
    <row r="51" spans="1:33" ht="79.400000000000006" customHeight="1">
      <c r="A51" s="71" t="s">
        <v>63</v>
      </c>
      <c r="B51" s="72" t="s">
        <v>126</v>
      </c>
      <c r="C51" s="72" t="s">
        <v>127</v>
      </c>
      <c r="D51" s="72" t="s">
        <v>128</v>
      </c>
      <c r="E51" s="72" t="s">
        <v>129</v>
      </c>
      <c r="F51" s="72" t="s">
        <v>130</v>
      </c>
      <c r="G51" s="72" t="s">
        <v>131</v>
      </c>
      <c r="H51" s="72" t="s">
        <v>132</v>
      </c>
      <c r="I51" s="72" t="s">
        <v>133</v>
      </c>
      <c r="J51" s="72" t="s">
        <v>134</v>
      </c>
      <c r="K51" s="72" t="s">
        <v>135</v>
      </c>
      <c r="L51" s="72" t="s">
        <v>136</v>
      </c>
      <c r="M51" s="61" t="s">
        <v>137</v>
      </c>
      <c r="N51" s="61" t="s">
        <v>138</v>
      </c>
      <c r="O51" s="61" t="s">
        <v>139</v>
      </c>
      <c r="P51" s="72" t="s">
        <v>140</v>
      </c>
      <c r="Q51" s="72" t="s">
        <v>141</v>
      </c>
      <c r="R51" s="72" t="s">
        <v>142</v>
      </c>
      <c r="S51" s="72" t="s">
        <v>143</v>
      </c>
      <c r="U51" s="72" t="s">
        <v>144</v>
      </c>
      <c r="AF51" s="64"/>
      <c r="AG51" s="37"/>
    </row>
    <row r="52" spans="1:33" s="64" customFormat="1" ht="15" customHeight="1">
      <c r="A52" s="65" t="str">
        <f t="shared" ref="A52:A84" si="17">A16</f>
        <v>Admiraal Helfrichlaan</v>
      </c>
      <c r="B52" s="73" t="e">
        <f>(J16+P16)*'6-Opbouw uurtarief productie'!$E$47</f>
        <v>#DIV/0!</v>
      </c>
      <c r="C52" s="73" t="e">
        <f>(K16+Q16)*'6-Opbouw uurtarief productie'!$E$47</f>
        <v>#DIV/0!</v>
      </c>
      <c r="D52" s="74" t="e">
        <f>(L16+R16)*'6-Opbouw uurtarief productie'!$E$51</f>
        <v>#DIV/0!</v>
      </c>
      <c r="E52" s="74" t="e">
        <f>(M16+S16)*'6-Opbouw uurtarief productie'!$E$51</f>
        <v>#DIV/0!</v>
      </c>
      <c r="F52" s="74" t="e">
        <f>(N16+T16)*'6-Opbouw uurtarief productie'!$E$53</f>
        <v>#DIV/0!</v>
      </c>
      <c r="G52" s="74" t="e">
        <f>(O16+U16)*'6-Opbouw uurtarief productie'!$E$53</f>
        <v>#DIV/0!</v>
      </c>
      <c r="H52" s="75" t="e">
        <f>SUM(B52:G52)</f>
        <v>#DIV/0!</v>
      </c>
      <c r="I52" s="75" t="e">
        <f>V16*'7-Opbouw uurtarief toezicht'!$E$47</f>
        <v>#DIV/0!</v>
      </c>
      <c r="J52" s="75" t="e">
        <f>W16*'7-Opbouw uurtarief toezicht'!$E$47</f>
        <v>#DIV/0!</v>
      </c>
      <c r="K52" s="75" t="e">
        <f>X16*'7-Opbouw uurtarief toezicht'!$E$51</f>
        <v>#DIV/0!</v>
      </c>
      <c r="L52" s="75" t="e">
        <f>Y16*'7-Opbouw uurtarief toezicht'!$E$51</f>
        <v>#DIV/0!</v>
      </c>
      <c r="M52" s="76" t="e">
        <f>Z16*'7-Opbouw uurtarief toezicht'!$E$53</f>
        <v>#DIV/0!</v>
      </c>
      <c r="N52" s="76" t="e">
        <f>AA16*'7-Opbouw uurtarief toezicht'!$E$53</f>
        <v>#DIV/0!</v>
      </c>
      <c r="O52" s="77" t="e">
        <f>SUM(I52:N52)</f>
        <v>#DIV/0!</v>
      </c>
      <c r="P52" s="75">
        <f>SUMIF('8-Additionele kosten'!A:A,'2-Kosten per locatie'!A52,'8-Additionele kosten'!H:H)</f>
        <v>0</v>
      </c>
      <c r="Q52" s="75">
        <f>SUMIF('10-Glasbewassing'!A:A,'2-Kosten per locatie'!A52,'10-Glasbewassing'!H:H)</f>
        <v>0</v>
      </c>
      <c r="R52" s="75" t="e">
        <f>H52+O52+P52+Q52</f>
        <v>#DIV/0!</v>
      </c>
      <c r="S52" s="75" t="e">
        <f>R52/12</f>
        <v>#DIV/0!</v>
      </c>
      <c r="T52" s="38"/>
      <c r="U52" s="383"/>
      <c r="V52" s="38"/>
      <c r="W52" s="38"/>
      <c r="X52" s="38"/>
    </row>
    <row r="53" spans="1:33" ht="15" customHeight="1">
      <c r="A53" s="65" t="str">
        <f t="shared" si="17"/>
        <v>Brandweerkazerne Kijfhoek</v>
      </c>
      <c r="B53" s="73" t="e">
        <f>(J17+P17)*'6-Opbouw uurtarief productie'!$E$47</f>
        <v>#DIV/0!</v>
      </c>
      <c r="C53" s="73" t="e">
        <f>(K17+Q17)*'6-Opbouw uurtarief productie'!$E$47</f>
        <v>#DIV/0!</v>
      </c>
      <c r="D53" s="74" t="e">
        <f>(L17+R17)*'6-Opbouw uurtarief productie'!$E$51</f>
        <v>#DIV/0!</v>
      </c>
      <c r="E53" s="74" t="e">
        <f>(M17+S17)*'6-Opbouw uurtarief productie'!$E$51</f>
        <v>#DIV/0!</v>
      </c>
      <c r="F53" s="74" t="e">
        <f>(N17+T17)*'6-Opbouw uurtarief productie'!$E$53</f>
        <v>#DIV/0!</v>
      </c>
      <c r="G53" s="74" t="e">
        <f>(O17+U17)*'6-Opbouw uurtarief productie'!$E$53</f>
        <v>#DIV/0!</v>
      </c>
      <c r="H53" s="75" t="e">
        <f t="shared" ref="H53:H82" si="18">SUM(B53:G53)</f>
        <v>#DIV/0!</v>
      </c>
      <c r="I53" s="75" t="e">
        <f>V17*'7-Opbouw uurtarief toezicht'!$E$47</f>
        <v>#DIV/0!</v>
      </c>
      <c r="J53" s="75" t="e">
        <f>W17*'7-Opbouw uurtarief toezicht'!$E$47</f>
        <v>#DIV/0!</v>
      </c>
      <c r="K53" s="75" t="e">
        <f>X17*'7-Opbouw uurtarief toezicht'!$E$51</f>
        <v>#DIV/0!</v>
      </c>
      <c r="L53" s="75" t="e">
        <f>Y17*'7-Opbouw uurtarief toezicht'!$E$51</f>
        <v>#DIV/0!</v>
      </c>
      <c r="M53" s="76" t="e">
        <f>Z17*'7-Opbouw uurtarief toezicht'!$E$53</f>
        <v>#DIV/0!</v>
      </c>
      <c r="N53" s="76" t="e">
        <f>AA17*'7-Opbouw uurtarief toezicht'!$E$53</f>
        <v>#DIV/0!</v>
      </c>
      <c r="O53" s="77" t="e">
        <f t="shared" ref="O53:O82" si="19">SUM(I53:N53)</f>
        <v>#DIV/0!</v>
      </c>
      <c r="P53" s="75">
        <f>SUMIF('8-Additionele kosten'!A:A,'2-Kosten per locatie'!A53,'8-Additionele kosten'!H:H)</f>
        <v>0</v>
      </c>
      <c r="Q53" s="75">
        <f>SUMIF('10-Glasbewassing'!A:A,'2-Kosten per locatie'!A53,'10-Glasbewassing'!H:H)</f>
        <v>0</v>
      </c>
      <c r="R53" s="75" t="e">
        <f t="shared" ref="R53:R83" si="20">H53+O53+P53+Q53</f>
        <v>#DIV/0!</v>
      </c>
      <c r="S53" s="75" t="e">
        <f t="shared" ref="S53:S82" si="21">R53/12</f>
        <v>#DIV/0!</v>
      </c>
      <c r="U53" s="383"/>
      <c r="AF53" s="64"/>
      <c r="AG53" s="37"/>
    </row>
    <row r="54" spans="1:33" ht="15" customHeight="1">
      <c r="A54" s="65" t="str">
        <f t="shared" si="17"/>
        <v>Central Post</v>
      </c>
      <c r="B54" s="73" t="e">
        <f>(J18+P18)*'6-Opbouw uurtarief productie'!$E$47</f>
        <v>#DIV/0!</v>
      </c>
      <c r="C54" s="73" t="e">
        <f>(K18+Q18)*'6-Opbouw uurtarief productie'!$E$47</f>
        <v>#DIV/0!</v>
      </c>
      <c r="D54" s="74" t="e">
        <f>(L18+R18)*'6-Opbouw uurtarief productie'!$E$51</f>
        <v>#DIV/0!</v>
      </c>
      <c r="E54" s="74" t="e">
        <f>(M18+S18)*'6-Opbouw uurtarief productie'!$E$51</f>
        <v>#DIV/0!</v>
      </c>
      <c r="F54" s="74" t="e">
        <f>(N18+T18)*'6-Opbouw uurtarief productie'!$E$53</f>
        <v>#DIV/0!</v>
      </c>
      <c r="G54" s="74" t="e">
        <f>(O18+U18)*'6-Opbouw uurtarief productie'!$E$53</f>
        <v>#DIV/0!</v>
      </c>
      <c r="H54" s="75" t="e">
        <f t="shared" si="18"/>
        <v>#DIV/0!</v>
      </c>
      <c r="I54" s="75" t="e">
        <f>V18*'7-Opbouw uurtarief toezicht'!$E$47</f>
        <v>#DIV/0!</v>
      </c>
      <c r="J54" s="75" t="e">
        <f>W18*'7-Opbouw uurtarief toezicht'!$E$47</f>
        <v>#DIV/0!</v>
      </c>
      <c r="K54" s="75" t="e">
        <f>X18*'7-Opbouw uurtarief toezicht'!$E$51</f>
        <v>#DIV/0!</v>
      </c>
      <c r="L54" s="75" t="e">
        <f>Y18*'7-Opbouw uurtarief toezicht'!$E$51</f>
        <v>#DIV/0!</v>
      </c>
      <c r="M54" s="76" t="e">
        <f>Z18*'7-Opbouw uurtarief toezicht'!$E$53</f>
        <v>#DIV/0!</v>
      </c>
      <c r="N54" s="76" t="e">
        <f>AA18*'7-Opbouw uurtarief toezicht'!$E$53</f>
        <v>#DIV/0!</v>
      </c>
      <c r="O54" s="77" t="e">
        <f t="shared" si="19"/>
        <v>#DIV/0!</v>
      </c>
      <c r="P54" s="75">
        <f>SUMIF('8-Additionele kosten'!A:A,'2-Kosten per locatie'!A54,'8-Additionele kosten'!H:H)</f>
        <v>0</v>
      </c>
      <c r="Q54" s="75">
        <f>SUMIF('10-Glasbewassing'!A:A,'2-Kosten per locatie'!A54,'10-Glasbewassing'!H:H)</f>
        <v>0</v>
      </c>
      <c r="R54" s="75" t="e">
        <f t="shared" si="20"/>
        <v>#DIV/0!</v>
      </c>
      <c r="S54" s="75" t="e">
        <f t="shared" si="21"/>
        <v>#DIV/0!</v>
      </c>
      <c r="U54" s="383"/>
      <c r="AF54" s="64"/>
      <c r="AG54" s="37"/>
    </row>
    <row r="55" spans="1:33" ht="15" customHeight="1">
      <c r="A55" s="65" t="str">
        <f t="shared" si="17"/>
        <v>De Driehoek</v>
      </c>
      <c r="B55" s="73" t="e">
        <f>(J19+P19)*'6-Opbouw uurtarief productie'!$E$47</f>
        <v>#DIV/0!</v>
      </c>
      <c r="C55" s="73" t="e">
        <f>(K19+Q19)*'6-Opbouw uurtarief productie'!$E$47</f>
        <v>#DIV/0!</v>
      </c>
      <c r="D55" s="74" t="e">
        <f>(L19+R19)*'6-Opbouw uurtarief productie'!$E$51</f>
        <v>#DIV/0!</v>
      </c>
      <c r="E55" s="74" t="e">
        <f>(M19+S19)*'6-Opbouw uurtarief productie'!$E$51</f>
        <v>#DIV/0!</v>
      </c>
      <c r="F55" s="74" t="e">
        <f>(N19+T19)*'6-Opbouw uurtarief productie'!$E$53</f>
        <v>#DIV/0!</v>
      </c>
      <c r="G55" s="74" t="e">
        <f>(O19+U19)*'6-Opbouw uurtarief productie'!$E$53</f>
        <v>#DIV/0!</v>
      </c>
      <c r="H55" s="75" t="e">
        <f t="shared" si="18"/>
        <v>#DIV/0!</v>
      </c>
      <c r="I55" s="75" t="e">
        <f>V19*'7-Opbouw uurtarief toezicht'!$E$47</f>
        <v>#DIV/0!</v>
      </c>
      <c r="J55" s="75" t="e">
        <f>W19*'7-Opbouw uurtarief toezicht'!$E$47</f>
        <v>#DIV/0!</v>
      </c>
      <c r="K55" s="75" t="e">
        <f>X19*'7-Opbouw uurtarief toezicht'!$E$51</f>
        <v>#DIV/0!</v>
      </c>
      <c r="L55" s="75" t="e">
        <f>Y19*'7-Opbouw uurtarief toezicht'!$E$51</f>
        <v>#DIV/0!</v>
      </c>
      <c r="M55" s="76" t="e">
        <f>Z19*'7-Opbouw uurtarief toezicht'!$E$53</f>
        <v>#DIV/0!</v>
      </c>
      <c r="N55" s="76" t="e">
        <f>AA19*'7-Opbouw uurtarief toezicht'!$E$53</f>
        <v>#DIV/0!</v>
      </c>
      <c r="O55" s="77" t="e">
        <f t="shared" si="19"/>
        <v>#DIV/0!</v>
      </c>
      <c r="P55" s="75">
        <f>SUMIF('8-Additionele kosten'!A:A,'2-Kosten per locatie'!A55,'8-Additionele kosten'!H:H)</f>
        <v>0</v>
      </c>
      <c r="Q55" s="75">
        <f>SUMIF('10-Glasbewassing'!A:A,'2-Kosten per locatie'!A55,'10-Glasbewassing'!H:H)</f>
        <v>0</v>
      </c>
      <c r="R55" s="75" t="e">
        <f t="shared" si="20"/>
        <v>#DIV/0!</v>
      </c>
      <c r="S55" s="75" t="e">
        <f t="shared" si="21"/>
        <v>#DIV/0!</v>
      </c>
      <c r="U55" s="383"/>
      <c r="AF55" s="64"/>
      <c r="AG55" s="37"/>
    </row>
    <row r="56" spans="1:33" ht="15" customHeight="1">
      <c r="A56" s="65" t="str">
        <f t="shared" si="17"/>
        <v>De Inktpot</v>
      </c>
      <c r="B56" s="73" t="e">
        <f>(J20+P20)*'6-Opbouw uurtarief productie'!$E$47</f>
        <v>#DIV/0!</v>
      </c>
      <c r="C56" s="73" t="e">
        <f>(K20+Q20)*'6-Opbouw uurtarief productie'!$E$47</f>
        <v>#DIV/0!</v>
      </c>
      <c r="D56" s="74" t="e">
        <f>(L20+R20)*'6-Opbouw uurtarief productie'!$E$51</f>
        <v>#DIV/0!</v>
      </c>
      <c r="E56" s="74" t="e">
        <f>(M20+S20)*'6-Opbouw uurtarief productie'!$E$51</f>
        <v>#DIV/0!</v>
      </c>
      <c r="F56" s="74" t="e">
        <f>(N20+T20)*'6-Opbouw uurtarief productie'!$E$53</f>
        <v>#DIV/0!</v>
      </c>
      <c r="G56" s="74" t="e">
        <f>(O20+U20)*'6-Opbouw uurtarief productie'!$E$53</f>
        <v>#DIV/0!</v>
      </c>
      <c r="H56" s="75" t="e">
        <f t="shared" si="18"/>
        <v>#DIV/0!</v>
      </c>
      <c r="I56" s="75" t="e">
        <f>V20*'7-Opbouw uurtarief toezicht'!$E$47</f>
        <v>#DIV/0!</v>
      </c>
      <c r="J56" s="75" t="e">
        <f>W20*'7-Opbouw uurtarief toezicht'!$E$47</f>
        <v>#DIV/0!</v>
      </c>
      <c r="K56" s="75" t="e">
        <f>X20*'7-Opbouw uurtarief toezicht'!$E$51</f>
        <v>#DIV/0!</v>
      </c>
      <c r="L56" s="75" t="e">
        <f>Y20*'7-Opbouw uurtarief toezicht'!$E$51</f>
        <v>#DIV/0!</v>
      </c>
      <c r="M56" s="76" t="e">
        <f>Z20*'7-Opbouw uurtarief toezicht'!$E$53</f>
        <v>#DIV/0!</v>
      </c>
      <c r="N56" s="76" t="e">
        <f>AA20*'7-Opbouw uurtarief toezicht'!$E$53</f>
        <v>#DIV/0!</v>
      </c>
      <c r="O56" s="77" t="e">
        <f t="shared" si="19"/>
        <v>#DIV/0!</v>
      </c>
      <c r="P56" s="75">
        <f>SUMIF('8-Additionele kosten'!A:A,'2-Kosten per locatie'!A56,'8-Additionele kosten'!H:H)</f>
        <v>0</v>
      </c>
      <c r="Q56" s="75">
        <f>SUMIF('10-Glasbewassing'!A:A,'2-Kosten per locatie'!A56,'10-Glasbewassing'!H:H)</f>
        <v>0</v>
      </c>
      <c r="R56" s="75" t="e">
        <f t="shared" si="20"/>
        <v>#DIV/0!</v>
      </c>
      <c r="S56" s="75" t="e">
        <f t="shared" si="21"/>
        <v>#DIV/0!</v>
      </c>
      <c r="U56" s="383"/>
      <c r="AF56" s="64"/>
      <c r="AG56" s="37"/>
    </row>
    <row r="57" spans="1:33" ht="15" customHeight="1">
      <c r="A57" s="65" t="str">
        <f t="shared" si="17"/>
        <v>De Spot</v>
      </c>
      <c r="B57" s="73" t="e">
        <f>(J21+P21)*'6-Opbouw uurtarief productie'!$E$47</f>
        <v>#DIV/0!</v>
      </c>
      <c r="C57" s="73" t="e">
        <f>(K21+Q21)*'6-Opbouw uurtarief productie'!$E$47</f>
        <v>#DIV/0!</v>
      </c>
      <c r="D57" s="74" t="e">
        <f>(L21+R21)*'6-Opbouw uurtarief productie'!$E$51</f>
        <v>#DIV/0!</v>
      </c>
      <c r="E57" s="74" t="e">
        <f>(M21+S21)*'6-Opbouw uurtarief productie'!$E$51</f>
        <v>#DIV/0!</v>
      </c>
      <c r="F57" s="74" t="e">
        <f>(N21+T21)*'6-Opbouw uurtarief productie'!$E$53</f>
        <v>#DIV/0!</v>
      </c>
      <c r="G57" s="74" t="e">
        <f>(O21+U21)*'6-Opbouw uurtarief productie'!$E$53</f>
        <v>#DIV/0!</v>
      </c>
      <c r="H57" s="75" t="e">
        <f t="shared" si="18"/>
        <v>#DIV/0!</v>
      </c>
      <c r="I57" s="75" t="e">
        <f>V21*'7-Opbouw uurtarief toezicht'!$E$47</f>
        <v>#DIV/0!</v>
      </c>
      <c r="J57" s="75" t="e">
        <f>W21*'7-Opbouw uurtarief toezicht'!$E$47</f>
        <v>#DIV/0!</v>
      </c>
      <c r="K57" s="75" t="e">
        <f>X21*'7-Opbouw uurtarief toezicht'!$E$51</f>
        <v>#DIV/0!</v>
      </c>
      <c r="L57" s="75" t="e">
        <f>Y21*'7-Opbouw uurtarief toezicht'!$E$51</f>
        <v>#DIV/0!</v>
      </c>
      <c r="M57" s="76" t="e">
        <f>Z21*'7-Opbouw uurtarief toezicht'!$E$53</f>
        <v>#DIV/0!</v>
      </c>
      <c r="N57" s="76" t="e">
        <f>AA21*'7-Opbouw uurtarief toezicht'!$E$53</f>
        <v>#DIV/0!</v>
      </c>
      <c r="O57" s="77" t="e">
        <f t="shared" si="19"/>
        <v>#DIV/0!</v>
      </c>
      <c r="P57" s="75">
        <f>SUMIF('8-Additionele kosten'!A:A,'2-Kosten per locatie'!A57,'8-Additionele kosten'!H:H)</f>
        <v>0</v>
      </c>
      <c r="Q57" s="75">
        <f>SUMIF('10-Glasbewassing'!A:A,'2-Kosten per locatie'!A57,'10-Glasbewassing'!H:H)</f>
        <v>0</v>
      </c>
      <c r="R57" s="75" t="e">
        <f t="shared" si="20"/>
        <v>#DIV/0!</v>
      </c>
      <c r="S57" s="75" t="e">
        <f t="shared" si="21"/>
        <v>#DIV/0!</v>
      </c>
      <c r="U57" s="383"/>
      <c r="AF57" s="64"/>
      <c r="AG57" s="37"/>
    </row>
    <row r="58" spans="1:33" ht="15" customHeight="1">
      <c r="A58" s="65" t="str">
        <f t="shared" si="17"/>
        <v>Gebouw 8</v>
      </c>
      <c r="B58" s="73" t="e">
        <f>J22*'6-Opbouw uurtarief productie'!$E$47</f>
        <v>#DIV/0!</v>
      </c>
      <c r="C58" s="73" t="e">
        <f>(K22+Q22)*'6-Opbouw uurtarief productie'!$E$47</f>
        <v>#DIV/0!</v>
      </c>
      <c r="D58" s="74" t="e">
        <f>L22*'6-Opbouw uurtarief productie'!$E$51</f>
        <v>#DIV/0!</v>
      </c>
      <c r="E58" s="74" t="e">
        <f>(M22+S22)*'6-Opbouw uurtarief productie'!$E$51</f>
        <v>#DIV/0!</v>
      </c>
      <c r="F58" s="74" t="e">
        <f>(N22+T22)*'6-Opbouw uurtarief productie'!$E$53</f>
        <v>#DIV/0!</v>
      </c>
      <c r="G58" s="74" t="e">
        <f>(O22+U22)*'6-Opbouw uurtarief productie'!$E$53</f>
        <v>#DIV/0!</v>
      </c>
      <c r="H58" s="75" t="e">
        <f t="shared" si="18"/>
        <v>#DIV/0!</v>
      </c>
      <c r="I58" s="75" t="e">
        <f>V22*'7-Opbouw uurtarief toezicht'!$E$47</f>
        <v>#DIV/0!</v>
      </c>
      <c r="J58" s="75" t="e">
        <f>W22*'7-Opbouw uurtarief toezicht'!$E$47</f>
        <v>#DIV/0!</v>
      </c>
      <c r="K58" s="75" t="e">
        <f>X22*'7-Opbouw uurtarief toezicht'!$E$51</f>
        <v>#DIV/0!</v>
      </c>
      <c r="L58" s="75" t="e">
        <f>Y22*'7-Opbouw uurtarief toezicht'!$E$51</f>
        <v>#DIV/0!</v>
      </c>
      <c r="M58" s="76" t="e">
        <f>Z22*'7-Opbouw uurtarief toezicht'!$E$53</f>
        <v>#DIV/0!</v>
      </c>
      <c r="N58" s="76" t="e">
        <f>AA22*'7-Opbouw uurtarief toezicht'!$E$53</f>
        <v>#DIV/0!</v>
      </c>
      <c r="O58" s="77" t="e">
        <f t="shared" si="19"/>
        <v>#DIV/0!</v>
      </c>
      <c r="P58" s="75">
        <f>SUMIF('8-Additionele kosten'!A:A,'2-Kosten per locatie'!A58,'8-Additionele kosten'!H:H)</f>
        <v>0</v>
      </c>
      <c r="Q58" s="75">
        <f>SUMIF('10-Glasbewassing'!A:A,'2-Kosten per locatie'!A58,'10-Glasbewassing'!H:H)</f>
        <v>0</v>
      </c>
      <c r="R58" s="75" t="e">
        <f t="shared" si="20"/>
        <v>#DIV/0!</v>
      </c>
      <c r="S58" s="75" t="e">
        <f t="shared" si="21"/>
        <v>#DIV/0!</v>
      </c>
      <c r="U58" s="383"/>
      <c r="AF58" s="64"/>
      <c r="AG58" s="37"/>
    </row>
    <row r="59" spans="1:33" ht="15" customHeight="1">
      <c r="A59" s="65" t="str">
        <f t="shared" si="17"/>
        <v>ICB Eindhoven</v>
      </c>
      <c r="B59" s="73" t="e">
        <f>(J23+P23)*'6-Opbouw uurtarief productie'!$E$47</f>
        <v>#DIV/0!</v>
      </c>
      <c r="C59" s="73" t="e">
        <f>(K23+Q23)*'6-Opbouw uurtarief productie'!$E$47</f>
        <v>#DIV/0!</v>
      </c>
      <c r="D59" s="74" t="e">
        <f>(L23+R23)*'6-Opbouw uurtarief productie'!$E$51</f>
        <v>#DIV/0!</v>
      </c>
      <c r="E59" s="74" t="e">
        <f>(M23+S23)*'6-Opbouw uurtarief productie'!$E$51</f>
        <v>#DIV/0!</v>
      </c>
      <c r="F59" s="74" t="e">
        <f>(N23+T23)*'6-Opbouw uurtarief productie'!$E$53</f>
        <v>#DIV/0!</v>
      </c>
      <c r="G59" s="74" t="e">
        <f>(O23+U23)*'6-Opbouw uurtarief productie'!$E$53</f>
        <v>#DIV/0!</v>
      </c>
      <c r="H59" s="75" t="e">
        <f t="shared" si="18"/>
        <v>#DIV/0!</v>
      </c>
      <c r="I59" s="75" t="e">
        <f>V23*'7-Opbouw uurtarief toezicht'!$E$47</f>
        <v>#DIV/0!</v>
      </c>
      <c r="J59" s="75" t="e">
        <f>W23*'7-Opbouw uurtarief toezicht'!$E$47</f>
        <v>#DIV/0!</v>
      </c>
      <c r="K59" s="75" t="e">
        <f>X23*'7-Opbouw uurtarief toezicht'!$E$51</f>
        <v>#DIV/0!</v>
      </c>
      <c r="L59" s="75" t="e">
        <f>Y23*'7-Opbouw uurtarief toezicht'!$E$51</f>
        <v>#DIV/0!</v>
      </c>
      <c r="M59" s="76" t="e">
        <f>Z23*'7-Opbouw uurtarief toezicht'!$E$53</f>
        <v>#DIV/0!</v>
      </c>
      <c r="N59" s="76" t="e">
        <f>AA23*'7-Opbouw uurtarief toezicht'!$E$53</f>
        <v>#DIV/0!</v>
      </c>
      <c r="O59" s="77" t="e">
        <f t="shared" si="19"/>
        <v>#DIV/0!</v>
      </c>
      <c r="P59" s="75">
        <f>SUMIF('8-Additionele kosten'!A:A,'2-Kosten per locatie'!A59,'8-Additionele kosten'!H:H)</f>
        <v>0</v>
      </c>
      <c r="Q59" s="75">
        <f>SUMIF('10-Glasbewassing'!A:A,'2-Kosten per locatie'!A59,'10-Glasbewassing'!H:H)</f>
        <v>0</v>
      </c>
      <c r="R59" s="75" t="e">
        <f t="shared" si="20"/>
        <v>#DIV/0!</v>
      </c>
      <c r="S59" s="75" t="e">
        <f t="shared" si="21"/>
        <v>#DIV/0!</v>
      </c>
      <c r="U59" s="383"/>
      <c r="AF59" s="64"/>
      <c r="AG59" s="37"/>
    </row>
    <row r="60" spans="1:33" ht="15" customHeight="1">
      <c r="A60" s="65" t="str">
        <f t="shared" si="17"/>
        <v>ICB Rotterdam</v>
      </c>
      <c r="B60" s="73" t="e">
        <f>(J24+P24)*'6-Opbouw uurtarief productie'!$E$47</f>
        <v>#DIV/0!</v>
      </c>
      <c r="C60" s="73" t="e">
        <f>(K24+Q24)*'6-Opbouw uurtarief productie'!$E$47</f>
        <v>#DIV/0!</v>
      </c>
      <c r="D60" s="74" t="e">
        <f>(L24+R24)*'6-Opbouw uurtarief productie'!$E$51</f>
        <v>#DIV/0!</v>
      </c>
      <c r="E60" s="74" t="e">
        <f>(M24+S24)*'6-Opbouw uurtarief productie'!$E$51</f>
        <v>#DIV/0!</v>
      </c>
      <c r="F60" s="74" t="e">
        <f>(N24+T24)*'6-Opbouw uurtarief productie'!$E$53</f>
        <v>#DIV/0!</v>
      </c>
      <c r="G60" s="74" t="e">
        <f>(O24+U24)*'6-Opbouw uurtarief productie'!$E$53</f>
        <v>#DIV/0!</v>
      </c>
      <c r="H60" s="75" t="e">
        <f t="shared" si="18"/>
        <v>#DIV/0!</v>
      </c>
      <c r="I60" s="75" t="e">
        <f>V24*'7-Opbouw uurtarief toezicht'!$E$47</f>
        <v>#DIV/0!</v>
      </c>
      <c r="J60" s="75" t="e">
        <f>W24*'7-Opbouw uurtarief toezicht'!$E$47</f>
        <v>#DIV/0!</v>
      </c>
      <c r="K60" s="75" t="e">
        <f>X24*'7-Opbouw uurtarief toezicht'!$E$51</f>
        <v>#DIV/0!</v>
      </c>
      <c r="L60" s="75" t="e">
        <f>Y24*'7-Opbouw uurtarief toezicht'!$E$51</f>
        <v>#DIV/0!</v>
      </c>
      <c r="M60" s="76" t="e">
        <f>Z24*'7-Opbouw uurtarief toezicht'!$E$53</f>
        <v>#DIV/0!</v>
      </c>
      <c r="N60" s="76" t="e">
        <f>AA24*'7-Opbouw uurtarief toezicht'!$E$53</f>
        <v>#DIV/0!</v>
      </c>
      <c r="O60" s="77" t="e">
        <f t="shared" si="19"/>
        <v>#DIV/0!</v>
      </c>
      <c r="P60" s="75">
        <f>SUMIF('8-Additionele kosten'!A:A,'2-Kosten per locatie'!A60,'8-Additionele kosten'!H:H)</f>
        <v>0</v>
      </c>
      <c r="Q60" s="75">
        <f>SUMIF('10-Glasbewassing'!A:A,'2-Kosten per locatie'!A60,'10-Glasbewassing'!H:H)</f>
        <v>0</v>
      </c>
      <c r="R60" s="75" t="e">
        <f t="shared" si="20"/>
        <v>#DIV/0!</v>
      </c>
      <c r="S60" s="75" t="e">
        <f t="shared" si="21"/>
        <v>#DIV/0!</v>
      </c>
      <c r="U60" s="383"/>
      <c r="AF60" s="64"/>
      <c r="AG60" s="37"/>
    </row>
    <row r="61" spans="1:33" ht="15" customHeight="1">
      <c r="A61" s="65" t="str">
        <f t="shared" si="17"/>
        <v>ICB Schiphol</v>
      </c>
      <c r="B61" s="73" t="e">
        <f>(J25+P25)*'6-Opbouw uurtarief productie'!$E$47</f>
        <v>#DIV/0!</v>
      </c>
      <c r="C61" s="73" t="e">
        <f>(K25+Q25)*'6-Opbouw uurtarief productie'!$E$47</f>
        <v>#DIV/0!</v>
      </c>
      <c r="D61" s="74" t="e">
        <f>(L25+R25)*'6-Opbouw uurtarief productie'!$E$51</f>
        <v>#DIV/0!</v>
      </c>
      <c r="E61" s="74" t="e">
        <f>(M25+S25)*'6-Opbouw uurtarief productie'!$E$51</f>
        <v>#DIV/0!</v>
      </c>
      <c r="F61" s="74" t="e">
        <f>(N25+T25)*'6-Opbouw uurtarief productie'!$E$53</f>
        <v>#DIV/0!</v>
      </c>
      <c r="G61" s="74" t="e">
        <f>(O25+U25)*'6-Opbouw uurtarief productie'!$E$53</f>
        <v>#DIV/0!</v>
      </c>
      <c r="H61" s="75" t="e">
        <f t="shared" si="18"/>
        <v>#DIV/0!</v>
      </c>
      <c r="I61" s="75" t="e">
        <f>V25*'7-Opbouw uurtarief toezicht'!$E$47</f>
        <v>#DIV/0!</v>
      </c>
      <c r="J61" s="75" t="e">
        <f>W25*'7-Opbouw uurtarief toezicht'!$E$47</f>
        <v>#DIV/0!</v>
      </c>
      <c r="K61" s="75" t="e">
        <f>X25*'7-Opbouw uurtarief toezicht'!$E$51</f>
        <v>#DIV/0!</v>
      </c>
      <c r="L61" s="75" t="e">
        <f>Y25*'7-Opbouw uurtarief toezicht'!$E$51</f>
        <v>#DIV/0!</v>
      </c>
      <c r="M61" s="76" t="e">
        <f>Z25*'7-Opbouw uurtarief toezicht'!$E$53</f>
        <v>#DIV/0!</v>
      </c>
      <c r="N61" s="76" t="e">
        <f>AA25*'7-Opbouw uurtarief toezicht'!$E$53</f>
        <v>#DIV/0!</v>
      </c>
      <c r="O61" s="77" t="e">
        <f t="shared" si="19"/>
        <v>#DIV/0!</v>
      </c>
      <c r="P61" s="75">
        <f>SUMIF('8-Additionele kosten'!A:A,'2-Kosten per locatie'!A61,'8-Additionele kosten'!H:H)</f>
        <v>0</v>
      </c>
      <c r="Q61" s="75">
        <f>SUMIF('10-Glasbewassing'!A:A,'2-Kosten per locatie'!A61,'10-Glasbewassing'!H:H)</f>
        <v>0</v>
      </c>
      <c r="R61" s="75" t="e">
        <f t="shared" si="20"/>
        <v>#DIV/0!</v>
      </c>
      <c r="S61" s="75" t="e">
        <f t="shared" si="21"/>
        <v>#DIV/0!</v>
      </c>
      <c r="U61" s="383"/>
      <c r="AF61" s="64"/>
      <c r="AG61" s="37"/>
    </row>
    <row r="62" spans="1:33" ht="15" customHeight="1">
      <c r="A62" s="65" t="str">
        <f t="shared" si="17"/>
        <v>ICB Voertuigenloods Utrecht</v>
      </c>
      <c r="B62" s="73" t="e">
        <f>J26*'6-Opbouw uurtarief productie'!$E$47</f>
        <v>#DIV/0!</v>
      </c>
      <c r="C62" s="73" t="e">
        <f>(K26+Q26)*'6-Opbouw uurtarief productie'!$E$47</f>
        <v>#DIV/0!</v>
      </c>
      <c r="D62" s="74" t="e">
        <f>(L26+R26)*'6-Opbouw uurtarief productie'!$E$51</f>
        <v>#DIV/0!</v>
      </c>
      <c r="E62" s="74" t="e">
        <f>(M26+S26)*'6-Opbouw uurtarief productie'!$E$51</f>
        <v>#DIV/0!</v>
      </c>
      <c r="F62" s="74" t="e">
        <f>(N26+T26)*'6-Opbouw uurtarief productie'!$E$53</f>
        <v>#DIV/0!</v>
      </c>
      <c r="G62" s="74" t="e">
        <f>(O26+U26)*'6-Opbouw uurtarief productie'!$E$53</f>
        <v>#DIV/0!</v>
      </c>
      <c r="H62" s="75" t="e">
        <f t="shared" si="18"/>
        <v>#DIV/0!</v>
      </c>
      <c r="I62" s="75" t="e">
        <f>V26*'7-Opbouw uurtarief toezicht'!$E$47</f>
        <v>#DIV/0!</v>
      </c>
      <c r="J62" s="75" t="e">
        <f>W26*'7-Opbouw uurtarief toezicht'!$E$47</f>
        <v>#DIV/0!</v>
      </c>
      <c r="K62" s="75" t="e">
        <f>X26*'7-Opbouw uurtarief toezicht'!$E$51</f>
        <v>#DIV/0!</v>
      </c>
      <c r="L62" s="75" t="e">
        <f>Y26*'7-Opbouw uurtarief toezicht'!$E$51</f>
        <v>#DIV/0!</v>
      </c>
      <c r="M62" s="76" t="e">
        <f>Z26*'7-Opbouw uurtarief toezicht'!$E$53</f>
        <v>#DIV/0!</v>
      </c>
      <c r="N62" s="76" t="e">
        <f>AA26*'7-Opbouw uurtarief toezicht'!$E$53</f>
        <v>#DIV/0!</v>
      </c>
      <c r="O62" s="77" t="e">
        <f t="shared" si="19"/>
        <v>#DIV/0!</v>
      </c>
      <c r="P62" s="75">
        <f>SUMIF('8-Additionele kosten'!A:A,'2-Kosten per locatie'!A62,'8-Additionele kosten'!H:H)</f>
        <v>0</v>
      </c>
      <c r="Q62" s="75">
        <f>SUMIF('10-Glasbewassing'!A:A,'2-Kosten per locatie'!A62,'10-Glasbewassing'!H:H)</f>
        <v>0</v>
      </c>
      <c r="R62" s="75" t="e">
        <f t="shared" si="20"/>
        <v>#DIV/0!</v>
      </c>
      <c r="S62" s="75" t="e">
        <f t="shared" si="21"/>
        <v>#DIV/0!</v>
      </c>
      <c r="U62" s="383"/>
      <c r="AF62" s="64"/>
      <c r="AG62" s="37"/>
    </row>
    <row r="63" spans="1:33" ht="15" customHeight="1">
      <c r="A63" s="65" t="str">
        <f t="shared" si="17"/>
        <v>ICB Zwolle</v>
      </c>
      <c r="B63" s="73" t="e">
        <f>J27*'6-Opbouw uurtarief productie'!$E$47</f>
        <v>#DIV/0!</v>
      </c>
      <c r="C63" s="73" t="e">
        <f>(K27+Q27)*'6-Opbouw uurtarief productie'!$E$47</f>
        <v>#DIV/0!</v>
      </c>
      <c r="D63" s="74" t="e">
        <f>(L27+R27)*'6-Opbouw uurtarief productie'!$E$51</f>
        <v>#DIV/0!</v>
      </c>
      <c r="E63" s="74" t="e">
        <f>(M27+S27)*'6-Opbouw uurtarief productie'!$E$51</f>
        <v>#DIV/0!</v>
      </c>
      <c r="F63" s="74" t="e">
        <f>(N27+T27)*'6-Opbouw uurtarief productie'!$E$53</f>
        <v>#DIV/0!</v>
      </c>
      <c r="G63" s="74" t="e">
        <f>(O27+U27)*'6-Opbouw uurtarief productie'!$E$53</f>
        <v>#DIV/0!</v>
      </c>
      <c r="H63" s="75" t="e">
        <f t="shared" si="18"/>
        <v>#DIV/0!</v>
      </c>
      <c r="I63" s="75" t="e">
        <f>V27*'7-Opbouw uurtarief toezicht'!$E$47</f>
        <v>#DIV/0!</v>
      </c>
      <c r="J63" s="75" t="e">
        <f>W27*'7-Opbouw uurtarief toezicht'!$E$47</f>
        <v>#DIV/0!</v>
      </c>
      <c r="K63" s="75" t="e">
        <f>X27*'7-Opbouw uurtarief toezicht'!$E$51</f>
        <v>#DIV/0!</v>
      </c>
      <c r="L63" s="75" t="e">
        <f>Y27*'7-Opbouw uurtarief toezicht'!$E$51</f>
        <v>#DIV/0!</v>
      </c>
      <c r="M63" s="76" t="e">
        <f>Z27*'7-Opbouw uurtarief toezicht'!$E$53</f>
        <v>#DIV/0!</v>
      </c>
      <c r="N63" s="76" t="e">
        <f>AA27*'7-Opbouw uurtarief toezicht'!$E$53</f>
        <v>#DIV/0!</v>
      </c>
      <c r="O63" s="77" t="e">
        <f t="shared" si="19"/>
        <v>#DIV/0!</v>
      </c>
      <c r="P63" s="75">
        <f>SUMIF('8-Additionele kosten'!A:A,'2-Kosten per locatie'!A63,'8-Additionele kosten'!H:H)</f>
        <v>0</v>
      </c>
      <c r="Q63" s="75">
        <f>SUMIF('10-Glasbewassing'!A:A,'2-Kosten per locatie'!A63,'10-Glasbewassing'!H:H)</f>
        <v>0</v>
      </c>
      <c r="R63" s="75" t="e">
        <f t="shared" si="20"/>
        <v>#DIV/0!</v>
      </c>
      <c r="S63" s="75" t="e">
        <f t="shared" si="21"/>
        <v>#DIV/0!</v>
      </c>
      <c r="U63" s="383"/>
      <c r="AF63" s="64"/>
      <c r="AG63" s="37"/>
    </row>
    <row r="64" spans="1:33" ht="15" customHeight="1">
      <c r="A64" s="65" t="str">
        <f t="shared" si="17"/>
        <v>NVLU</v>
      </c>
      <c r="B64" s="73" t="e">
        <f>(J28+P28)*'6-Opbouw uurtarief productie'!$E$47</f>
        <v>#DIV/0!</v>
      </c>
      <c r="C64" s="73" t="e">
        <f>(K28+Q28)*'6-Opbouw uurtarief productie'!$E$47</f>
        <v>#DIV/0!</v>
      </c>
      <c r="D64" s="74" t="e">
        <f>(L28+R28)*'6-Opbouw uurtarief productie'!$E$51</f>
        <v>#DIV/0!</v>
      </c>
      <c r="E64" s="74" t="e">
        <f>(M28+S28)*'6-Opbouw uurtarief productie'!$E$51</f>
        <v>#DIV/0!</v>
      </c>
      <c r="F64" s="74" t="e">
        <f>(N28+T28)*'6-Opbouw uurtarief productie'!$E$53</f>
        <v>#DIV/0!</v>
      </c>
      <c r="G64" s="74" t="e">
        <f>(O28+U28)*'6-Opbouw uurtarief productie'!$E$53</f>
        <v>#DIV/0!</v>
      </c>
      <c r="H64" s="75" t="e">
        <f t="shared" si="18"/>
        <v>#DIV/0!</v>
      </c>
      <c r="I64" s="75" t="e">
        <f>V28*'7-Opbouw uurtarief toezicht'!$E$47</f>
        <v>#DIV/0!</v>
      </c>
      <c r="J64" s="75" t="e">
        <f>W28*'7-Opbouw uurtarief toezicht'!$E$47</f>
        <v>#DIV/0!</v>
      </c>
      <c r="K64" s="75" t="e">
        <f>X28*'7-Opbouw uurtarief toezicht'!$E$51</f>
        <v>#DIV/0!</v>
      </c>
      <c r="L64" s="75" t="e">
        <f>Y28*'7-Opbouw uurtarief toezicht'!$E$51</f>
        <v>#DIV/0!</v>
      </c>
      <c r="M64" s="76" t="e">
        <f>Z28*'7-Opbouw uurtarief toezicht'!$E$53</f>
        <v>#DIV/0!</v>
      </c>
      <c r="N64" s="76" t="e">
        <f>AA28*'7-Opbouw uurtarief toezicht'!$E$53</f>
        <v>#DIV/0!</v>
      </c>
      <c r="O64" s="77" t="e">
        <f t="shared" si="19"/>
        <v>#DIV/0!</v>
      </c>
      <c r="P64" s="75">
        <f>SUMIF('8-Additionele kosten'!A:A,'2-Kosten per locatie'!A64,'8-Additionele kosten'!H:H)</f>
        <v>0</v>
      </c>
      <c r="Q64" s="75">
        <f>SUMIF('10-Glasbewassing'!A:A,'2-Kosten per locatie'!A64,'10-Glasbewassing'!H:H)</f>
        <v>0</v>
      </c>
      <c r="R64" s="75" t="e">
        <f t="shared" si="20"/>
        <v>#DIV/0!</v>
      </c>
      <c r="S64" s="75" t="e">
        <f t="shared" si="21"/>
        <v>#DIV/0!</v>
      </c>
      <c r="U64" s="383"/>
      <c r="AF64" s="64"/>
      <c r="AG64" s="37"/>
    </row>
    <row r="65" spans="1:33" ht="15" customHeight="1">
      <c r="A65" s="65" t="str">
        <f t="shared" si="17"/>
        <v>Portiersloge Kijfhoek</v>
      </c>
      <c r="B65" s="73" t="e">
        <f>J29*'6-Opbouw uurtarief productie'!$E$47</f>
        <v>#DIV/0!</v>
      </c>
      <c r="C65" s="73" t="e">
        <f>(K29+Q29)*'6-Opbouw uurtarief productie'!$E$47</f>
        <v>#DIV/0!</v>
      </c>
      <c r="D65" s="74" t="e">
        <f>(L29+R29)*'6-Opbouw uurtarief productie'!$E$51</f>
        <v>#DIV/0!</v>
      </c>
      <c r="E65" s="74" t="e">
        <f>(M29+S29)*'6-Opbouw uurtarief productie'!$E$51</f>
        <v>#DIV/0!</v>
      </c>
      <c r="F65" s="74" t="e">
        <f>(N29+T29)*'6-Opbouw uurtarief productie'!$E$53</f>
        <v>#DIV/0!</v>
      </c>
      <c r="G65" s="74" t="e">
        <f>(O29+U29)*'6-Opbouw uurtarief productie'!$E$53</f>
        <v>#DIV/0!</v>
      </c>
      <c r="H65" s="75" t="e">
        <f t="shared" si="18"/>
        <v>#DIV/0!</v>
      </c>
      <c r="I65" s="75" t="e">
        <f>V29*'7-Opbouw uurtarief toezicht'!$E$47</f>
        <v>#DIV/0!</v>
      </c>
      <c r="J65" s="75" t="e">
        <f>W29*'7-Opbouw uurtarief toezicht'!$E$47</f>
        <v>#DIV/0!</v>
      </c>
      <c r="K65" s="75" t="e">
        <f>X29*'7-Opbouw uurtarief toezicht'!$E$51</f>
        <v>#DIV/0!</v>
      </c>
      <c r="L65" s="75" t="e">
        <f>Y29*'7-Opbouw uurtarief toezicht'!$E$51</f>
        <v>#DIV/0!</v>
      </c>
      <c r="M65" s="76" t="e">
        <f>Z29*'7-Opbouw uurtarief toezicht'!$E$53</f>
        <v>#DIV/0!</v>
      </c>
      <c r="N65" s="76" t="e">
        <f>AA29*'7-Opbouw uurtarief toezicht'!$E$53</f>
        <v>#DIV/0!</v>
      </c>
      <c r="O65" s="77" t="e">
        <f t="shared" si="19"/>
        <v>#DIV/0!</v>
      </c>
      <c r="P65" s="75">
        <f>SUMIF('8-Additionele kosten'!A:A,'2-Kosten per locatie'!A65,'8-Additionele kosten'!H:H)</f>
        <v>0</v>
      </c>
      <c r="Q65" s="75">
        <f>SUMIF('10-Glasbewassing'!A:A,'2-Kosten per locatie'!A65,'10-Glasbewassing'!H:H)</f>
        <v>0</v>
      </c>
      <c r="R65" s="75" t="e">
        <f t="shared" si="20"/>
        <v>#DIV/0!</v>
      </c>
      <c r="S65" s="75" t="e">
        <f t="shared" si="21"/>
        <v>#DIV/0!</v>
      </c>
      <c r="U65" s="383"/>
      <c r="AF65" s="64"/>
      <c r="AG65" s="37"/>
    </row>
    <row r="66" spans="1:33" ht="15" customHeight="1">
      <c r="A66" s="65" t="str">
        <f t="shared" si="17"/>
        <v>Projectlocatie Groningen</v>
      </c>
      <c r="B66" s="73" t="e">
        <f>(J30+P30)*'6-Opbouw uurtarief productie'!$E$47</f>
        <v>#DIV/0!</v>
      </c>
      <c r="C66" s="73" t="e">
        <f>(K30+Q30)*'6-Opbouw uurtarief productie'!$E$47</f>
        <v>#DIV/0!</v>
      </c>
      <c r="D66" s="74" t="e">
        <f>(L30+R30)*'6-Opbouw uurtarief productie'!$E$51</f>
        <v>#DIV/0!</v>
      </c>
      <c r="E66" s="74" t="e">
        <f>(M30+S30)*'6-Opbouw uurtarief productie'!$E$51</f>
        <v>#DIV/0!</v>
      </c>
      <c r="F66" s="74" t="e">
        <f>(N30+T30)*'6-Opbouw uurtarief productie'!$E$53</f>
        <v>#DIV/0!</v>
      </c>
      <c r="G66" s="74" t="e">
        <f>(O30+U30)*'6-Opbouw uurtarief productie'!$E$53</f>
        <v>#DIV/0!</v>
      </c>
      <c r="H66" s="75" t="e">
        <f t="shared" si="18"/>
        <v>#DIV/0!</v>
      </c>
      <c r="I66" s="75" t="e">
        <f>V30*'7-Opbouw uurtarief toezicht'!$E$47</f>
        <v>#DIV/0!</v>
      </c>
      <c r="J66" s="75" t="e">
        <f>W30*'7-Opbouw uurtarief toezicht'!$E$47</f>
        <v>#DIV/0!</v>
      </c>
      <c r="K66" s="75" t="e">
        <f>X30*'7-Opbouw uurtarief toezicht'!$E$51</f>
        <v>#DIV/0!</v>
      </c>
      <c r="L66" s="75" t="e">
        <f>Y30*'7-Opbouw uurtarief toezicht'!$E$51</f>
        <v>#DIV/0!</v>
      </c>
      <c r="M66" s="76" t="e">
        <f>Z30*'7-Opbouw uurtarief toezicht'!$E$53</f>
        <v>#DIV/0!</v>
      </c>
      <c r="N66" s="76" t="e">
        <f>AA30*'7-Opbouw uurtarief toezicht'!$E$53</f>
        <v>#DIV/0!</v>
      </c>
      <c r="O66" s="77" t="e">
        <f t="shared" si="19"/>
        <v>#DIV/0!</v>
      </c>
      <c r="P66" s="75">
        <f>SUMIF('8-Additionele kosten'!A:A,'2-Kosten per locatie'!A66,'8-Additionele kosten'!H:H)</f>
        <v>0</v>
      </c>
      <c r="Q66" s="75">
        <f>SUMIF('10-Glasbewassing'!A:A,'2-Kosten per locatie'!A66,'10-Glasbewassing'!H:H)</f>
        <v>0</v>
      </c>
      <c r="R66" s="75" t="e">
        <f t="shared" si="20"/>
        <v>#DIV/0!</v>
      </c>
      <c r="S66" s="75" t="e">
        <f t="shared" si="21"/>
        <v>#DIV/0!</v>
      </c>
      <c r="U66" s="383"/>
      <c r="AF66" s="64"/>
      <c r="AG66" s="37"/>
    </row>
    <row r="67" spans="1:33" ht="15" customHeight="1">
      <c r="A67" s="65" t="str">
        <f t="shared" si="17"/>
        <v>RIO Amersfoort</v>
      </c>
      <c r="B67" s="73" t="e">
        <f>(J31+P31)*'6-Opbouw uurtarief productie'!$E$47</f>
        <v>#DIV/0!</v>
      </c>
      <c r="C67" s="73" t="e">
        <f>(K31+Q31)*'6-Opbouw uurtarief productie'!$E$47</f>
        <v>#DIV/0!</v>
      </c>
      <c r="D67" s="74" t="e">
        <f>(L31+R31)*'6-Opbouw uurtarief productie'!$E$51</f>
        <v>#DIV/0!</v>
      </c>
      <c r="E67" s="74" t="e">
        <f>(M31+S31)*'6-Opbouw uurtarief productie'!$E$51</f>
        <v>#DIV/0!</v>
      </c>
      <c r="F67" s="74" t="e">
        <f>(N31+T31)*'6-Opbouw uurtarief productie'!$E$53</f>
        <v>#DIV/0!</v>
      </c>
      <c r="G67" s="74" t="e">
        <f>(O31+U31)*'6-Opbouw uurtarief productie'!$E$53</f>
        <v>#DIV/0!</v>
      </c>
      <c r="H67" s="75" t="e">
        <f t="shared" si="18"/>
        <v>#DIV/0!</v>
      </c>
      <c r="I67" s="75" t="e">
        <f>V31*'7-Opbouw uurtarief toezicht'!$E$47</f>
        <v>#DIV/0!</v>
      </c>
      <c r="J67" s="75" t="e">
        <f>W31*'7-Opbouw uurtarief toezicht'!$E$47</f>
        <v>#DIV/0!</v>
      </c>
      <c r="K67" s="75" t="e">
        <f>X31*'7-Opbouw uurtarief toezicht'!$E$51</f>
        <v>#DIV/0!</v>
      </c>
      <c r="L67" s="75" t="e">
        <f>Y31*'7-Opbouw uurtarief toezicht'!$E$51</f>
        <v>#DIV/0!</v>
      </c>
      <c r="M67" s="76" t="e">
        <f>Z31*'7-Opbouw uurtarief toezicht'!$E$53</f>
        <v>#DIV/0!</v>
      </c>
      <c r="N67" s="76" t="e">
        <f>AA31*'7-Opbouw uurtarief toezicht'!$E$53</f>
        <v>#DIV/0!</v>
      </c>
      <c r="O67" s="77" t="e">
        <f t="shared" si="19"/>
        <v>#DIV/0!</v>
      </c>
      <c r="P67" s="75">
        <f>SUMIF('8-Additionele kosten'!A:A,'2-Kosten per locatie'!A67,'8-Additionele kosten'!H:H)</f>
        <v>0</v>
      </c>
      <c r="Q67" s="75">
        <f>SUMIF('10-Glasbewassing'!A:A,'2-Kosten per locatie'!A67,'10-Glasbewassing'!H:H)</f>
        <v>0</v>
      </c>
      <c r="R67" s="75" t="e">
        <f t="shared" si="20"/>
        <v>#DIV/0!</v>
      </c>
      <c r="S67" s="75" t="e">
        <f t="shared" si="21"/>
        <v>#DIV/0!</v>
      </c>
      <c r="U67" s="383"/>
      <c r="AF67" s="64"/>
      <c r="AG67" s="37"/>
    </row>
    <row r="68" spans="1:33" ht="15" customHeight="1">
      <c r="A68" s="65" t="str">
        <f t="shared" si="17"/>
        <v>Schellepoort</v>
      </c>
      <c r="B68" s="73" t="e">
        <f>(J32+P32)*'6-Opbouw uurtarief productie'!$E$47</f>
        <v>#DIV/0!</v>
      </c>
      <c r="C68" s="73" t="e">
        <f>(K32+Q32)*'6-Opbouw uurtarief productie'!$E$47</f>
        <v>#DIV/0!</v>
      </c>
      <c r="D68" s="74" t="e">
        <f>(L32+R32)*'6-Opbouw uurtarief productie'!$E$51</f>
        <v>#DIV/0!</v>
      </c>
      <c r="E68" s="74" t="e">
        <f>(M32+S32)*'6-Opbouw uurtarief productie'!$E$51</f>
        <v>#DIV/0!</v>
      </c>
      <c r="F68" s="74" t="e">
        <f>(N32+T32)*'6-Opbouw uurtarief productie'!$E$53</f>
        <v>#DIV/0!</v>
      </c>
      <c r="G68" s="74" t="e">
        <f>(O32+U32)*'6-Opbouw uurtarief productie'!$E$53</f>
        <v>#DIV/0!</v>
      </c>
      <c r="H68" s="75" t="e">
        <f t="shared" si="18"/>
        <v>#DIV/0!</v>
      </c>
      <c r="I68" s="75" t="e">
        <f>V32*'7-Opbouw uurtarief toezicht'!$E$47</f>
        <v>#DIV/0!</v>
      </c>
      <c r="J68" s="75" t="e">
        <f>W32*'7-Opbouw uurtarief toezicht'!$E$47</f>
        <v>#DIV/0!</v>
      </c>
      <c r="K68" s="75" t="e">
        <f>X32*'7-Opbouw uurtarief toezicht'!$E$51</f>
        <v>#DIV/0!</v>
      </c>
      <c r="L68" s="75" t="e">
        <f>Y32*'7-Opbouw uurtarief toezicht'!$E$51</f>
        <v>#DIV/0!</v>
      </c>
      <c r="M68" s="76" t="e">
        <f>Z32*'7-Opbouw uurtarief toezicht'!$E$53</f>
        <v>#DIV/0!</v>
      </c>
      <c r="N68" s="76" t="e">
        <f>AA32*'7-Opbouw uurtarief toezicht'!$E$53</f>
        <v>#DIV/0!</v>
      </c>
      <c r="O68" s="77" t="e">
        <f t="shared" si="19"/>
        <v>#DIV/0!</v>
      </c>
      <c r="P68" s="75">
        <f>SUMIF('8-Additionele kosten'!A:A,'2-Kosten per locatie'!A68,'8-Additionele kosten'!H:H)</f>
        <v>0</v>
      </c>
      <c r="Q68" s="75">
        <f>SUMIF('10-Glasbewassing'!A:A,'2-Kosten per locatie'!A68,'10-Glasbewassing'!H:H)</f>
        <v>0</v>
      </c>
      <c r="R68" s="75" t="e">
        <f t="shared" si="20"/>
        <v>#DIV/0!</v>
      </c>
      <c r="S68" s="75" t="e">
        <f t="shared" si="21"/>
        <v>#DIV/0!</v>
      </c>
      <c r="U68" s="383"/>
      <c r="AF68" s="64"/>
      <c r="AG68" s="37"/>
    </row>
    <row r="69" spans="1:33" ht="15" customHeight="1">
      <c r="A69" s="65" t="str">
        <f t="shared" si="17"/>
        <v>The Core</v>
      </c>
      <c r="B69" s="73" t="e">
        <f>(J33+P33)*'6-Opbouw uurtarief productie'!$E$47</f>
        <v>#DIV/0!</v>
      </c>
      <c r="C69" s="73" t="e">
        <f>(K33+Q33)*'6-Opbouw uurtarief productie'!$E$47</f>
        <v>#DIV/0!</v>
      </c>
      <c r="D69" s="74" t="e">
        <f>(L33+R33)*'6-Opbouw uurtarief productie'!$E$51</f>
        <v>#DIV/0!</v>
      </c>
      <c r="E69" s="74" t="e">
        <f>(M33+S33)*'6-Opbouw uurtarief productie'!$E$51</f>
        <v>#DIV/0!</v>
      </c>
      <c r="F69" s="74" t="e">
        <f>(N33+T33)*'6-Opbouw uurtarief productie'!$E$53</f>
        <v>#DIV/0!</v>
      </c>
      <c r="G69" s="74" t="e">
        <f>(O33+U33)*'6-Opbouw uurtarief productie'!$E$53</f>
        <v>#DIV/0!</v>
      </c>
      <c r="H69" s="75" t="e">
        <f t="shared" si="18"/>
        <v>#DIV/0!</v>
      </c>
      <c r="I69" s="75" t="e">
        <f>V33*'7-Opbouw uurtarief toezicht'!$E$47</f>
        <v>#DIV/0!</v>
      </c>
      <c r="J69" s="75" t="e">
        <f>W33*'7-Opbouw uurtarief toezicht'!$E$47</f>
        <v>#DIV/0!</v>
      </c>
      <c r="K69" s="75" t="e">
        <f>X33*'7-Opbouw uurtarief toezicht'!$E$51</f>
        <v>#DIV/0!</v>
      </c>
      <c r="L69" s="75" t="e">
        <f>Y33*'7-Opbouw uurtarief toezicht'!$E$51</f>
        <v>#DIV/0!</v>
      </c>
      <c r="M69" s="76" t="e">
        <f>Z33*'7-Opbouw uurtarief toezicht'!$E$53</f>
        <v>#DIV/0!</v>
      </c>
      <c r="N69" s="76" t="e">
        <f>AA33*'7-Opbouw uurtarief toezicht'!$E$53</f>
        <v>#DIV/0!</v>
      </c>
      <c r="O69" s="77" t="e">
        <f t="shared" si="19"/>
        <v>#DIV/0!</v>
      </c>
      <c r="P69" s="75">
        <f>SUMIF('8-Additionele kosten'!A:A,'2-Kosten per locatie'!A69,'8-Additionele kosten'!H:H)</f>
        <v>0</v>
      </c>
      <c r="Q69" s="75">
        <f>SUMIF('10-Glasbewassing'!A:A,'2-Kosten per locatie'!A69,'10-Glasbewassing'!H:H)</f>
        <v>0</v>
      </c>
      <c r="R69" s="75" t="e">
        <f t="shared" si="20"/>
        <v>#DIV/0!</v>
      </c>
      <c r="S69" s="75" t="e">
        <f t="shared" si="21"/>
        <v>#DIV/0!</v>
      </c>
      <c r="U69" s="383"/>
      <c r="AF69" s="64"/>
      <c r="AG69" s="37"/>
    </row>
    <row r="70" spans="1:33" ht="15" customHeight="1">
      <c r="A70" s="65" t="str">
        <f t="shared" si="17"/>
        <v>Tulpenburgh</v>
      </c>
      <c r="B70" s="73" t="e">
        <f>(J34+P34)*'6-Opbouw uurtarief productie'!$E$47</f>
        <v>#DIV/0!</v>
      </c>
      <c r="C70" s="73" t="e">
        <f>(K34+Q34)*'6-Opbouw uurtarief productie'!$E$47</f>
        <v>#DIV/0!</v>
      </c>
      <c r="D70" s="74" t="e">
        <f>(L34+R34)*'6-Opbouw uurtarief productie'!$E$51</f>
        <v>#DIV/0!</v>
      </c>
      <c r="E70" s="74" t="e">
        <f>(M34+S34)*'6-Opbouw uurtarief productie'!$E$51</f>
        <v>#DIV/0!</v>
      </c>
      <c r="F70" s="74" t="e">
        <f>(N34+T34)*'6-Opbouw uurtarief productie'!$E$53</f>
        <v>#DIV/0!</v>
      </c>
      <c r="G70" s="74" t="e">
        <f>(O34+U34)*'6-Opbouw uurtarief productie'!$E$53</f>
        <v>#DIV/0!</v>
      </c>
      <c r="H70" s="75" t="e">
        <f t="shared" si="18"/>
        <v>#DIV/0!</v>
      </c>
      <c r="I70" s="75" t="e">
        <f>V34*'7-Opbouw uurtarief toezicht'!$E$47</f>
        <v>#DIV/0!</v>
      </c>
      <c r="J70" s="75" t="e">
        <f>W34*'7-Opbouw uurtarief toezicht'!$E$47</f>
        <v>#DIV/0!</v>
      </c>
      <c r="K70" s="75" t="e">
        <f>X34*'7-Opbouw uurtarief toezicht'!$E$51</f>
        <v>#DIV/0!</v>
      </c>
      <c r="L70" s="75" t="e">
        <f>Y34*'7-Opbouw uurtarief toezicht'!$E$51</f>
        <v>#DIV/0!</v>
      </c>
      <c r="M70" s="76" t="e">
        <f>Z34*'7-Opbouw uurtarief toezicht'!$E$53</f>
        <v>#DIV/0!</v>
      </c>
      <c r="N70" s="76" t="e">
        <f>AA34*'7-Opbouw uurtarief toezicht'!$E$53</f>
        <v>#DIV/0!</v>
      </c>
      <c r="O70" s="77" t="e">
        <f t="shared" si="19"/>
        <v>#DIV/0!</v>
      </c>
      <c r="P70" s="75">
        <f>SUMIF('8-Additionele kosten'!A:A,'2-Kosten per locatie'!A70,'8-Additionele kosten'!H:H)</f>
        <v>0</v>
      </c>
      <c r="Q70" s="75">
        <f>SUMIF('10-Glasbewassing'!A:A,'2-Kosten per locatie'!A70,'10-Glasbewassing'!H:H)</f>
        <v>0</v>
      </c>
      <c r="R70" s="75" t="e">
        <f t="shared" si="20"/>
        <v>#DIV/0!</v>
      </c>
      <c r="S70" s="75" t="e">
        <f t="shared" si="21"/>
        <v>#DIV/0!</v>
      </c>
      <c r="U70" s="383"/>
      <c r="AF70" s="64"/>
      <c r="AG70" s="37"/>
    </row>
    <row r="71" spans="1:33" ht="15" customHeight="1">
      <c r="A71" s="65" t="str">
        <f t="shared" si="17"/>
        <v>VL-post Alkmaar</v>
      </c>
      <c r="B71" s="73" t="e">
        <f>(J35+P35)*'6-Opbouw uurtarief productie'!$E$47</f>
        <v>#DIV/0!</v>
      </c>
      <c r="C71" s="73" t="e">
        <f>(K35+Q35)*'6-Opbouw uurtarief productie'!$E$47</f>
        <v>#DIV/0!</v>
      </c>
      <c r="D71" s="74" t="e">
        <f>(L35+R35)*'6-Opbouw uurtarief productie'!$E$51</f>
        <v>#DIV/0!</v>
      </c>
      <c r="E71" s="74" t="e">
        <f>(M35+S35)*'6-Opbouw uurtarief productie'!$E$51</f>
        <v>#DIV/0!</v>
      </c>
      <c r="F71" s="74" t="e">
        <f>(N35+T35)*'6-Opbouw uurtarief productie'!$E$53</f>
        <v>#DIV/0!</v>
      </c>
      <c r="G71" s="74" t="e">
        <f>(O35+U35)*'6-Opbouw uurtarief productie'!$E$53</f>
        <v>#DIV/0!</v>
      </c>
      <c r="H71" s="75" t="e">
        <f t="shared" si="18"/>
        <v>#DIV/0!</v>
      </c>
      <c r="I71" s="75" t="e">
        <f>V35*'7-Opbouw uurtarief toezicht'!$E$47</f>
        <v>#DIV/0!</v>
      </c>
      <c r="J71" s="75" t="e">
        <f>W35*'7-Opbouw uurtarief toezicht'!$E$47</f>
        <v>#DIV/0!</v>
      </c>
      <c r="K71" s="75" t="e">
        <f>X35*'7-Opbouw uurtarief toezicht'!$E$51</f>
        <v>#DIV/0!</v>
      </c>
      <c r="L71" s="75" t="e">
        <f>Y35*'7-Opbouw uurtarief toezicht'!$E$51</f>
        <v>#DIV/0!</v>
      </c>
      <c r="M71" s="76" t="e">
        <f>Z35*'7-Opbouw uurtarief toezicht'!$E$53</f>
        <v>#DIV/0!</v>
      </c>
      <c r="N71" s="76" t="e">
        <f>AA35*'7-Opbouw uurtarief toezicht'!$E$53</f>
        <v>#DIV/0!</v>
      </c>
      <c r="O71" s="77" t="e">
        <f t="shared" si="19"/>
        <v>#DIV/0!</v>
      </c>
      <c r="P71" s="75">
        <f>SUMIF('8-Additionele kosten'!A:A,'2-Kosten per locatie'!A71,'8-Additionele kosten'!H:H)</f>
        <v>0</v>
      </c>
      <c r="Q71" s="75">
        <f>SUMIF('10-Glasbewassing'!A:A,'2-Kosten per locatie'!A71,'10-Glasbewassing'!H:H)</f>
        <v>0</v>
      </c>
      <c r="R71" s="75" t="e">
        <f t="shared" si="20"/>
        <v>#DIV/0!</v>
      </c>
      <c r="S71" s="75" t="e">
        <f t="shared" si="21"/>
        <v>#DIV/0!</v>
      </c>
      <c r="U71" s="383"/>
      <c r="AF71" s="64"/>
      <c r="AG71" s="37"/>
    </row>
    <row r="72" spans="1:33" ht="15" customHeight="1">
      <c r="A72" s="65" t="str">
        <f t="shared" si="17"/>
        <v>VL-post Amersfoort</v>
      </c>
      <c r="B72" s="73" t="e">
        <f>(J36+P36)*'6-Opbouw uurtarief productie'!$E$47</f>
        <v>#DIV/0!</v>
      </c>
      <c r="C72" s="73" t="e">
        <f>(K36+Q36)*'6-Opbouw uurtarief productie'!$E$47</f>
        <v>#DIV/0!</v>
      </c>
      <c r="D72" s="74" t="e">
        <f>(L36+R36)*'6-Opbouw uurtarief productie'!$E$51</f>
        <v>#DIV/0!</v>
      </c>
      <c r="E72" s="74" t="e">
        <f>(M36+S36)*'6-Opbouw uurtarief productie'!$E$51</f>
        <v>#DIV/0!</v>
      </c>
      <c r="F72" s="74" t="e">
        <f>(N36+T36)*'6-Opbouw uurtarief productie'!$E$53</f>
        <v>#DIV/0!</v>
      </c>
      <c r="G72" s="74" t="e">
        <f>(O36+U36)*'6-Opbouw uurtarief productie'!$E$53</f>
        <v>#DIV/0!</v>
      </c>
      <c r="H72" s="75" t="e">
        <f t="shared" si="18"/>
        <v>#DIV/0!</v>
      </c>
      <c r="I72" s="75" t="e">
        <f>V36*'7-Opbouw uurtarief toezicht'!$E$47</f>
        <v>#DIV/0!</v>
      </c>
      <c r="J72" s="75" t="e">
        <f>W36*'7-Opbouw uurtarief toezicht'!$E$47</f>
        <v>#DIV/0!</v>
      </c>
      <c r="K72" s="75" t="e">
        <f>X36*'7-Opbouw uurtarief toezicht'!$E$51</f>
        <v>#DIV/0!</v>
      </c>
      <c r="L72" s="75" t="e">
        <f>Y36*'7-Opbouw uurtarief toezicht'!$E$51</f>
        <v>#DIV/0!</v>
      </c>
      <c r="M72" s="76" t="e">
        <f>Z36*'7-Opbouw uurtarief toezicht'!$E$53</f>
        <v>#DIV/0!</v>
      </c>
      <c r="N72" s="76" t="e">
        <f>AA36*'7-Opbouw uurtarief toezicht'!$E$53</f>
        <v>#DIV/0!</v>
      </c>
      <c r="O72" s="77" t="e">
        <f t="shared" si="19"/>
        <v>#DIV/0!</v>
      </c>
      <c r="P72" s="75">
        <f>SUMIF('8-Additionele kosten'!A:A,'2-Kosten per locatie'!A72,'8-Additionele kosten'!H:H)</f>
        <v>0</v>
      </c>
      <c r="Q72" s="75">
        <f>SUMIF('10-Glasbewassing'!A:A,'2-Kosten per locatie'!A72,'10-Glasbewassing'!H:H)</f>
        <v>0</v>
      </c>
      <c r="R72" s="75" t="e">
        <f t="shared" si="20"/>
        <v>#DIV/0!</v>
      </c>
      <c r="S72" s="75" t="e">
        <f t="shared" si="21"/>
        <v>#DIV/0!</v>
      </c>
      <c r="U72" s="383"/>
      <c r="AF72" s="64"/>
      <c r="AG72" s="37"/>
    </row>
    <row r="73" spans="1:33" ht="15" customHeight="1">
      <c r="A73" s="65" t="str">
        <f t="shared" si="17"/>
        <v>VL-post Arnhem</v>
      </c>
      <c r="B73" s="73" t="e">
        <f>(J37+P37)*'6-Opbouw uurtarief productie'!$E$47</f>
        <v>#DIV/0!</v>
      </c>
      <c r="C73" s="73" t="e">
        <f>(K37+Q37)*'6-Opbouw uurtarief productie'!$E$47</f>
        <v>#DIV/0!</v>
      </c>
      <c r="D73" s="74" t="e">
        <f>(L37+R37)*'6-Opbouw uurtarief productie'!$E$51</f>
        <v>#DIV/0!</v>
      </c>
      <c r="E73" s="74" t="e">
        <f>(M37+S37)*'6-Opbouw uurtarief productie'!$E$51</f>
        <v>#DIV/0!</v>
      </c>
      <c r="F73" s="74" t="e">
        <f>(N37+T37)*'6-Opbouw uurtarief productie'!$E$53</f>
        <v>#DIV/0!</v>
      </c>
      <c r="G73" s="74" t="e">
        <f>(O37+U37)*'6-Opbouw uurtarief productie'!$E$53</f>
        <v>#DIV/0!</v>
      </c>
      <c r="H73" s="75" t="e">
        <f t="shared" si="18"/>
        <v>#DIV/0!</v>
      </c>
      <c r="I73" s="75" t="e">
        <f>V37*'7-Opbouw uurtarief toezicht'!$E$47</f>
        <v>#DIV/0!</v>
      </c>
      <c r="J73" s="75" t="e">
        <f>W37*'7-Opbouw uurtarief toezicht'!$E$47</f>
        <v>#DIV/0!</v>
      </c>
      <c r="K73" s="75" t="e">
        <f>X37*'7-Opbouw uurtarief toezicht'!$E$51</f>
        <v>#DIV/0!</v>
      </c>
      <c r="L73" s="75" t="e">
        <f>Y37*'7-Opbouw uurtarief toezicht'!$E$51</f>
        <v>#DIV/0!</v>
      </c>
      <c r="M73" s="76" t="e">
        <f>Z37*'7-Opbouw uurtarief toezicht'!$E$53</f>
        <v>#DIV/0!</v>
      </c>
      <c r="N73" s="76" t="e">
        <f>AA37*'7-Opbouw uurtarief toezicht'!$E$53</f>
        <v>#DIV/0!</v>
      </c>
      <c r="O73" s="77" t="e">
        <f t="shared" si="19"/>
        <v>#DIV/0!</v>
      </c>
      <c r="P73" s="75">
        <f>SUMIF('8-Additionele kosten'!A:A,'2-Kosten per locatie'!A73,'8-Additionele kosten'!H:H)</f>
        <v>0</v>
      </c>
      <c r="Q73" s="75">
        <f>SUMIF('10-Glasbewassing'!A:A,'2-Kosten per locatie'!A73,'10-Glasbewassing'!H:H)</f>
        <v>6200</v>
      </c>
      <c r="R73" s="75" t="e">
        <f t="shared" si="20"/>
        <v>#DIV/0!</v>
      </c>
      <c r="S73" s="75" t="e">
        <f t="shared" si="21"/>
        <v>#DIV/0!</v>
      </c>
      <c r="U73" s="383"/>
      <c r="AF73" s="64"/>
      <c r="AG73" s="37"/>
    </row>
    <row r="74" spans="1:33" ht="15" customHeight="1">
      <c r="A74" s="65" t="str">
        <f t="shared" si="17"/>
        <v>VL-post Den Haag</v>
      </c>
      <c r="B74" s="73" t="e">
        <f>(J38+P38)*'6-Opbouw uurtarief productie'!$E$47</f>
        <v>#DIV/0!</v>
      </c>
      <c r="C74" s="73" t="e">
        <f>(K38+Q38)*'6-Opbouw uurtarief productie'!$E$47</f>
        <v>#DIV/0!</v>
      </c>
      <c r="D74" s="74" t="e">
        <f>(L38+R38)*'6-Opbouw uurtarief productie'!$E$51</f>
        <v>#DIV/0!</v>
      </c>
      <c r="E74" s="74" t="e">
        <f>(M38+S38)*'6-Opbouw uurtarief productie'!$E$51</f>
        <v>#DIV/0!</v>
      </c>
      <c r="F74" s="74" t="e">
        <f>(N38+T38)*'6-Opbouw uurtarief productie'!$E$53</f>
        <v>#DIV/0!</v>
      </c>
      <c r="G74" s="74" t="e">
        <f>(O38+U38)*'6-Opbouw uurtarief productie'!$E$53</f>
        <v>#DIV/0!</v>
      </c>
      <c r="H74" s="75" t="e">
        <f t="shared" si="18"/>
        <v>#DIV/0!</v>
      </c>
      <c r="I74" s="75" t="e">
        <f>V38*'7-Opbouw uurtarief toezicht'!$E$47</f>
        <v>#DIV/0!</v>
      </c>
      <c r="J74" s="75" t="e">
        <f>W38*'7-Opbouw uurtarief toezicht'!$E$47</f>
        <v>#DIV/0!</v>
      </c>
      <c r="K74" s="75" t="e">
        <f>X38*'7-Opbouw uurtarief toezicht'!$E$51</f>
        <v>#DIV/0!</v>
      </c>
      <c r="L74" s="75" t="e">
        <f>Y38*'7-Opbouw uurtarief toezicht'!$E$51</f>
        <v>#DIV/0!</v>
      </c>
      <c r="M74" s="76" t="e">
        <f>Z38*'7-Opbouw uurtarief toezicht'!$E$53</f>
        <v>#DIV/0!</v>
      </c>
      <c r="N74" s="76" t="e">
        <f>AA38*'7-Opbouw uurtarief toezicht'!$E$53</f>
        <v>#DIV/0!</v>
      </c>
      <c r="O74" s="77" t="e">
        <f t="shared" si="19"/>
        <v>#DIV/0!</v>
      </c>
      <c r="P74" s="75">
        <f>SUMIF('8-Additionele kosten'!A:A,'2-Kosten per locatie'!A74,'8-Additionele kosten'!H:H)</f>
        <v>0</v>
      </c>
      <c r="Q74" s="75">
        <f>SUMIF('10-Glasbewassing'!A:A,'2-Kosten per locatie'!A74,'10-Glasbewassing'!H:H)</f>
        <v>0</v>
      </c>
      <c r="R74" s="75" t="e">
        <f t="shared" si="20"/>
        <v>#DIV/0!</v>
      </c>
      <c r="S74" s="75" t="e">
        <f t="shared" si="21"/>
        <v>#DIV/0!</v>
      </c>
      <c r="U74" s="383"/>
      <c r="AF74" s="64"/>
      <c r="AG74" s="37"/>
    </row>
    <row r="75" spans="1:33" ht="15" customHeight="1">
      <c r="A75" s="65" t="str">
        <f t="shared" si="17"/>
        <v>VL-post Eindhoven</v>
      </c>
      <c r="B75" s="73" t="e">
        <f>(J39+P39)*'6-Opbouw uurtarief productie'!$E$47</f>
        <v>#DIV/0!</v>
      </c>
      <c r="C75" s="73" t="e">
        <f>(K39+Q39)*'6-Opbouw uurtarief productie'!$E$47</f>
        <v>#DIV/0!</v>
      </c>
      <c r="D75" s="74" t="e">
        <f>(L39+R39)*'6-Opbouw uurtarief productie'!$E$51</f>
        <v>#DIV/0!</v>
      </c>
      <c r="E75" s="74" t="e">
        <f>(M39+S39)*'6-Opbouw uurtarief productie'!$E$51</f>
        <v>#DIV/0!</v>
      </c>
      <c r="F75" s="74" t="e">
        <f>(N39+T39)*'6-Opbouw uurtarief productie'!$E$53</f>
        <v>#DIV/0!</v>
      </c>
      <c r="G75" s="74" t="e">
        <f>(O39+U39)*'6-Opbouw uurtarief productie'!$E$53</f>
        <v>#DIV/0!</v>
      </c>
      <c r="H75" s="75" t="e">
        <f t="shared" si="18"/>
        <v>#DIV/0!</v>
      </c>
      <c r="I75" s="75" t="e">
        <f>V39*'7-Opbouw uurtarief toezicht'!$E$47</f>
        <v>#DIV/0!</v>
      </c>
      <c r="J75" s="75" t="e">
        <f>W39*'7-Opbouw uurtarief toezicht'!$E$47</f>
        <v>#DIV/0!</v>
      </c>
      <c r="K75" s="75" t="e">
        <f>X39*'7-Opbouw uurtarief toezicht'!$E$51</f>
        <v>#DIV/0!</v>
      </c>
      <c r="L75" s="75" t="e">
        <f>Y39*'7-Opbouw uurtarief toezicht'!$E$51</f>
        <v>#DIV/0!</v>
      </c>
      <c r="M75" s="76" t="e">
        <f>Z39*'7-Opbouw uurtarief toezicht'!$E$53</f>
        <v>#DIV/0!</v>
      </c>
      <c r="N75" s="76" t="e">
        <f>AA39*'7-Opbouw uurtarief toezicht'!$E$53</f>
        <v>#DIV/0!</v>
      </c>
      <c r="O75" s="77" t="e">
        <f t="shared" si="19"/>
        <v>#DIV/0!</v>
      </c>
      <c r="P75" s="75">
        <f>SUMIF('8-Additionele kosten'!A:A,'2-Kosten per locatie'!A75,'8-Additionele kosten'!H:H)</f>
        <v>0</v>
      </c>
      <c r="Q75" s="75">
        <f>SUMIF('10-Glasbewassing'!A:A,'2-Kosten per locatie'!A75,'10-Glasbewassing'!H:H)</f>
        <v>0</v>
      </c>
      <c r="R75" s="75" t="e">
        <f t="shared" si="20"/>
        <v>#DIV/0!</v>
      </c>
      <c r="S75" s="75" t="e">
        <f t="shared" si="21"/>
        <v>#DIV/0!</v>
      </c>
      <c r="U75" s="383"/>
      <c r="AF75" s="64"/>
      <c r="AG75" s="37"/>
    </row>
    <row r="76" spans="1:33" ht="15" customHeight="1">
      <c r="A76" s="65" t="str">
        <f t="shared" si="17"/>
        <v>VL-post Groningen</v>
      </c>
      <c r="B76" s="73" t="e">
        <f>(J40+P40)*'6-Opbouw uurtarief productie'!$E$47</f>
        <v>#DIV/0!</v>
      </c>
      <c r="C76" s="73" t="e">
        <f>(K40+Q40)*'6-Opbouw uurtarief productie'!$E$47</f>
        <v>#DIV/0!</v>
      </c>
      <c r="D76" s="74" t="e">
        <f>(L40+R40)*'6-Opbouw uurtarief productie'!$E$51</f>
        <v>#DIV/0!</v>
      </c>
      <c r="E76" s="74" t="e">
        <f>(M40+S40)*'6-Opbouw uurtarief productie'!$E$51</f>
        <v>#DIV/0!</v>
      </c>
      <c r="F76" s="74" t="e">
        <f>(N40+T40)*'6-Opbouw uurtarief productie'!$E$53</f>
        <v>#DIV/0!</v>
      </c>
      <c r="G76" s="74" t="e">
        <f>(O40+U40)*'6-Opbouw uurtarief productie'!$E$53</f>
        <v>#DIV/0!</v>
      </c>
      <c r="H76" s="75" t="e">
        <f t="shared" si="18"/>
        <v>#DIV/0!</v>
      </c>
      <c r="I76" s="75" t="e">
        <f>V40*'7-Opbouw uurtarief toezicht'!$E$47</f>
        <v>#DIV/0!</v>
      </c>
      <c r="J76" s="75" t="e">
        <f>W40*'7-Opbouw uurtarief toezicht'!$E$47</f>
        <v>#DIV/0!</v>
      </c>
      <c r="K76" s="75" t="e">
        <f>X40*'7-Opbouw uurtarief toezicht'!$E$51</f>
        <v>#DIV/0!</v>
      </c>
      <c r="L76" s="75" t="e">
        <f>Y40*'7-Opbouw uurtarief toezicht'!$E$51</f>
        <v>#DIV/0!</v>
      </c>
      <c r="M76" s="76" t="e">
        <f>Z40*'7-Opbouw uurtarief toezicht'!$E$53</f>
        <v>#DIV/0!</v>
      </c>
      <c r="N76" s="76" t="e">
        <f>AA40*'7-Opbouw uurtarief toezicht'!$E$53</f>
        <v>#DIV/0!</v>
      </c>
      <c r="O76" s="77" t="e">
        <f t="shared" si="19"/>
        <v>#DIV/0!</v>
      </c>
      <c r="P76" s="75">
        <f>SUMIF('8-Additionele kosten'!A:A,'2-Kosten per locatie'!A76,'8-Additionele kosten'!H:H)</f>
        <v>0</v>
      </c>
      <c r="Q76" s="75">
        <f>SUMIF('10-Glasbewassing'!A:A,'2-Kosten per locatie'!A76,'10-Glasbewassing'!H:H)</f>
        <v>0</v>
      </c>
      <c r="R76" s="75" t="e">
        <f t="shared" si="20"/>
        <v>#DIV/0!</v>
      </c>
      <c r="S76" s="75" t="e">
        <f t="shared" si="21"/>
        <v>#DIV/0!</v>
      </c>
      <c r="U76" s="383"/>
      <c r="AF76" s="64"/>
      <c r="AG76" s="37"/>
    </row>
    <row r="77" spans="1:33" ht="15" customHeight="1">
      <c r="A77" s="65" t="str">
        <f t="shared" si="17"/>
        <v>VL-post Kijfhoek</v>
      </c>
      <c r="B77" s="73" t="e">
        <f>(J41+P41)*'6-Opbouw uurtarief productie'!$E$47</f>
        <v>#DIV/0!</v>
      </c>
      <c r="C77" s="73" t="e">
        <f>(K41+Q41)*'6-Opbouw uurtarief productie'!$E$47</f>
        <v>#DIV/0!</v>
      </c>
      <c r="D77" s="74" t="e">
        <f>(L41+R41)*'6-Opbouw uurtarief productie'!$E$51</f>
        <v>#DIV/0!</v>
      </c>
      <c r="E77" s="74" t="e">
        <f>(M41+S41)*'6-Opbouw uurtarief productie'!$E$51</f>
        <v>#DIV/0!</v>
      </c>
      <c r="F77" s="74" t="e">
        <f>(N41+T41)*'6-Opbouw uurtarief productie'!$E$53</f>
        <v>#DIV/0!</v>
      </c>
      <c r="G77" s="74" t="e">
        <f>(O41+U41)*'6-Opbouw uurtarief productie'!$E$53</f>
        <v>#DIV/0!</v>
      </c>
      <c r="H77" s="75" t="e">
        <f t="shared" si="18"/>
        <v>#DIV/0!</v>
      </c>
      <c r="I77" s="75" t="e">
        <f>V41*'7-Opbouw uurtarief toezicht'!$E$47</f>
        <v>#DIV/0!</v>
      </c>
      <c r="J77" s="75" t="e">
        <f>W41*'7-Opbouw uurtarief toezicht'!$E$47</f>
        <v>#DIV/0!</v>
      </c>
      <c r="K77" s="75" t="e">
        <f>X41*'7-Opbouw uurtarief toezicht'!$E$51</f>
        <v>#DIV/0!</v>
      </c>
      <c r="L77" s="75" t="e">
        <f>Y41*'7-Opbouw uurtarief toezicht'!$E$51</f>
        <v>#DIV/0!</v>
      </c>
      <c r="M77" s="76" t="e">
        <f>Z41*'7-Opbouw uurtarief toezicht'!$E$53</f>
        <v>#DIV/0!</v>
      </c>
      <c r="N77" s="76" t="e">
        <f>AA41*'7-Opbouw uurtarief toezicht'!$E$53</f>
        <v>#DIV/0!</v>
      </c>
      <c r="O77" s="77" t="e">
        <f t="shared" si="19"/>
        <v>#DIV/0!</v>
      </c>
      <c r="P77" s="75">
        <f>SUMIF('8-Additionele kosten'!A:A,'2-Kosten per locatie'!A77,'8-Additionele kosten'!H:H)</f>
        <v>0</v>
      </c>
      <c r="Q77" s="75">
        <f>SUMIF('10-Glasbewassing'!A:A,'2-Kosten per locatie'!A77,'10-Glasbewassing'!H:H)</f>
        <v>0</v>
      </c>
      <c r="R77" s="75" t="e">
        <f t="shared" si="20"/>
        <v>#DIV/0!</v>
      </c>
      <c r="S77" s="75" t="e">
        <f t="shared" si="21"/>
        <v>#DIV/0!</v>
      </c>
      <c r="U77" s="383"/>
      <c r="AF77" s="64"/>
      <c r="AG77" s="37"/>
    </row>
    <row r="78" spans="1:33" ht="15" customHeight="1">
      <c r="A78" s="65" t="str">
        <f t="shared" si="17"/>
        <v>VL-post Maastricht</v>
      </c>
      <c r="B78" s="73" t="e">
        <f>(J42+P42)*'6-Opbouw uurtarief productie'!$E$47</f>
        <v>#DIV/0!</v>
      </c>
      <c r="C78" s="73" t="e">
        <f>(K42+Q42)*'6-Opbouw uurtarief productie'!$E$47</f>
        <v>#DIV/0!</v>
      </c>
      <c r="D78" s="74" t="e">
        <f>(L42+R42)*'6-Opbouw uurtarief productie'!$E$51</f>
        <v>#DIV/0!</v>
      </c>
      <c r="E78" s="74" t="e">
        <f>(M42+S42)*'6-Opbouw uurtarief productie'!$E$51</f>
        <v>#DIV/0!</v>
      </c>
      <c r="F78" s="74" t="e">
        <f>(N42+T42)*'6-Opbouw uurtarief productie'!$E$53</f>
        <v>#DIV/0!</v>
      </c>
      <c r="G78" s="74" t="e">
        <f>(O42+U42)*'6-Opbouw uurtarief productie'!$E$53</f>
        <v>#DIV/0!</v>
      </c>
      <c r="H78" s="75" t="e">
        <f t="shared" si="18"/>
        <v>#DIV/0!</v>
      </c>
      <c r="I78" s="75" t="e">
        <f>V42*'7-Opbouw uurtarief toezicht'!$E$47</f>
        <v>#DIV/0!</v>
      </c>
      <c r="J78" s="75" t="e">
        <f>W42*'7-Opbouw uurtarief toezicht'!$E$47</f>
        <v>#DIV/0!</v>
      </c>
      <c r="K78" s="75" t="e">
        <f>X42*'7-Opbouw uurtarief toezicht'!$E$51</f>
        <v>#DIV/0!</v>
      </c>
      <c r="L78" s="75" t="e">
        <f>Y42*'7-Opbouw uurtarief toezicht'!$E$51</f>
        <v>#DIV/0!</v>
      </c>
      <c r="M78" s="76" t="e">
        <f>Z42*'7-Opbouw uurtarief toezicht'!$E$53</f>
        <v>#DIV/0!</v>
      </c>
      <c r="N78" s="76" t="e">
        <f>AA42*'7-Opbouw uurtarief toezicht'!$E$53</f>
        <v>#DIV/0!</v>
      </c>
      <c r="O78" s="77" t="e">
        <f t="shared" si="19"/>
        <v>#DIV/0!</v>
      </c>
      <c r="P78" s="75">
        <f>SUMIF('8-Additionele kosten'!A:A,'2-Kosten per locatie'!A78,'8-Additionele kosten'!H:H)</f>
        <v>0</v>
      </c>
      <c r="Q78" s="75">
        <f>SUMIF('10-Glasbewassing'!A:A,'2-Kosten per locatie'!A78,'10-Glasbewassing'!H:H)</f>
        <v>0</v>
      </c>
      <c r="R78" s="75" t="e">
        <f t="shared" si="20"/>
        <v>#DIV/0!</v>
      </c>
      <c r="S78" s="75" t="e">
        <f t="shared" si="21"/>
        <v>#DIV/0!</v>
      </c>
      <c r="U78" s="383"/>
      <c r="AF78" s="64"/>
      <c r="AG78" s="37"/>
    </row>
    <row r="79" spans="1:33" ht="15" customHeight="1">
      <c r="A79" s="65" t="str">
        <f t="shared" si="17"/>
        <v>VL-post Roosendaal</v>
      </c>
      <c r="B79" s="73" t="e">
        <f>(J43+P43)*'6-Opbouw uurtarief productie'!$E$47</f>
        <v>#DIV/0!</v>
      </c>
      <c r="C79" s="73" t="e">
        <f>(K43+Q43)*'6-Opbouw uurtarief productie'!$E$47</f>
        <v>#DIV/0!</v>
      </c>
      <c r="D79" s="74" t="e">
        <f>(L43+R43)*'6-Opbouw uurtarief productie'!$E$51</f>
        <v>#DIV/0!</v>
      </c>
      <c r="E79" s="74" t="e">
        <f>(M43+S43)*'6-Opbouw uurtarief productie'!$E$51</f>
        <v>#DIV/0!</v>
      </c>
      <c r="F79" s="74" t="e">
        <f>(N43+T43)*'6-Opbouw uurtarief productie'!$E$53</f>
        <v>#DIV/0!</v>
      </c>
      <c r="G79" s="74" t="e">
        <f>(O43+U43)*'6-Opbouw uurtarief productie'!$E$53</f>
        <v>#DIV/0!</v>
      </c>
      <c r="H79" s="75" t="e">
        <f t="shared" si="18"/>
        <v>#DIV/0!</v>
      </c>
      <c r="I79" s="75" t="e">
        <f>V43*'7-Opbouw uurtarief toezicht'!$E$47</f>
        <v>#DIV/0!</v>
      </c>
      <c r="J79" s="75" t="e">
        <f>W43*'7-Opbouw uurtarief toezicht'!$E$47</f>
        <v>#DIV/0!</v>
      </c>
      <c r="K79" s="75" t="e">
        <f>X43*'7-Opbouw uurtarief toezicht'!$E$51</f>
        <v>#DIV/0!</v>
      </c>
      <c r="L79" s="75" t="e">
        <f>Y43*'7-Opbouw uurtarief toezicht'!$E$51</f>
        <v>#DIV/0!</v>
      </c>
      <c r="M79" s="76" t="e">
        <f>Z43*'7-Opbouw uurtarief toezicht'!$E$53</f>
        <v>#DIV/0!</v>
      </c>
      <c r="N79" s="76" t="e">
        <f>AA43*'7-Opbouw uurtarief toezicht'!$E$53</f>
        <v>#DIV/0!</v>
      </c>
      <c r="O79" s="77" t="e">
        <f t="shared" si="19"/>
        <v>#DIV/0!</v>
      </c>
      <c r="P79" s="75">
        <f>SUMIF('8-Additionele kosten'!A:A,'2-Kosten per locatie'!A79,'8-Additionele kosten'!H:H)</f>
        <v>0</v>
      </c>
      <c r="Q79" s="75">
        <f>SUMIF('10-Glasbewassing'!A:A,'2-Kosten per locatie'!A79,'10-Glasbewassing'!H:H)</f>
        <v>0</v>
      </c>
      <c r="R79" s="75" t="e">
        <f t="shared" si="20"/>
        <v>#DIV/0!</v>
      </c>
      <c r="S79" s="75" t="e">
        <f t="shared" si="21"/>
        <v>#DIV/0!</v>
      </c>
      <c r="U79" s="383"/>
      <c r="AF79" s="64"/>
      <c r="AG79" s="37"/>
    </row>
    <row r="80" spans="1:33" ht="15" customHeight="1">
      <c r="A80" s="65" t="str">
        <f t="shared" si="17"/>
        <v>VL-post Rotterdam</v>
      </c>
      <c r="B80" s="73" t="e">
        <f>(J44+P44)*'6-Opbouw uurtarief productie'!$E$47</f>
        <v>#DIV/0!</v>
      </c>
      <c r="C80" s="73" t="e">
        <f>(K44+Q44)*'6-Opbouw uurtarief productie'!$E$47</f>
        <v>#DIV/0!</v>
      </c>
      <c r="D80" s="74" t="e">
        <f>(L44+R44)*'6-Opbouw uurtarief productie'!$E$51</f>
        <v>#DIV/0!</v>
      </c>
      <c r="E80" s="74" t="e">
        <f>(M44+S44)*'6-Opbouw uurtarief productie'!$E$51</f>
        <v>#DIV/0!</v>
      </c>
      <c r="F80" s="74" t="e">
        <f>(N44+T44)*'6-Opbouw uurtarief productie'!$E$53</f>
        <v>#DIV/0!</v>
      </c>
      <c r="G80" s="74" t="e">
        <f>(O44+U44)*'6-Opbouw uurtarief productie'!$E$53</f>
        <v>#DIV/0!</v>
      </c>
      <c r="H80" s="75" t="e">
        <f t="shared" si="18"/>
        <v>#DIV/0!</v>
      </c>
      <c r="I80" s="75" t="e">
        <f>V44*'7-Opbouw uurtarief toezicht'!$E$47</f>
        <v>#DIV/0!</v>
      </c>
      <c r="J80" s="75" t="e">
        <f>W44*'7-Opbouw uurtarief toezicht'!$E$47</f>
        <v>#DIV/0!</v>
      </c>
      <c r="K80" s="75" t="e">
        <f>X44*'7-Opbouw uurtarief toezicht'!$E$51</f>
        <v>#DIV/0!</v>
      </c>
      <c r="L80" s="75" t="e">
        <f>Y44*'7-Opbouw uurtarief toezicht'!$E$51</f>
        <v>#DIV/0!</v>
      </c>
      <c r="M80" s="76" t="e">
        <f>Z44*'7-Opbouw uurtarief toezicht'!$E$53</f>
        <v>#DIV/0!</v>
      </c>
      <c r="N80" s="76" t="e">
        <f>AA44*'7-Opbouw uurtarief toezicht'!$E$53</f>
        <v>#DIV/0!</v>
      </c>
      <c r="O80" s="77" t="e">
        <f t="shared" si="19"/>
        <v>#DIV/0!</v>
      </c>
      <c r="P80" s="75">
        <f>SUMIF('8-Additionele kosten'!A:A,'2-Kosten per locatie'!A80,'8-Additionele kosten'!H:H)</f>
        <v>0</v>
      </c>
      <c r="Q80" s="75">
        <f>SUMIF('10-Glasbewassing'!A:A,'2-Kosten per locatie'!A80,'10-Glasbewassing'!H:H)</f>
        <v>0</v>
      </c>
      <c r="R80" s="75" t="e">
        <f t="shared" si="20"/>
        <v>#DIV/0!</v>
      </c>
      <c r="S80" s="75" t="e">
        <f t="shared" si="21"/>
        <v>#DIV/0!</v>
      </c>
      <c r="U80" s="383"/>
      <c r="AF80" s="64"/>
      <c r="AG80" s="37"/>
    </row>
    <row r="81" spans="1:33" ht="15" customHeight="1">
      <c r="A81" s="65" t="str">
        <f t="shared" si="17"/>
        <v>VL-post Zwolle</v>
      </c>
      <c r="B81" s="73" t="e">
        <f>(J45+P45)*'6-Opbouw uurtarief productie'!$E$47</f>
        <v>#DIV/0!</v>
      </c>
      <c r="C81" s="73" t="e">
        <f>(K45+Q45)*'6-Opbouw uurtarief productie'!$E$47</f>
        <v>#DIV/0!</v>
      </c>
      <c r="D81" s="74" t="e">
        <f>(L45+R45)*'6-Opbouw uurtarief productie'!$E$51</f>
        <v>#DIV/0!</v>
      </c>
      <c r="E81" s="74" t="e">
        <f>(M45+S45)*'6-Opbouw uurtarief productie'!$E$51</f>
        <v>#DIV/0!</v>
      </c>
      <c r="F81" s="74" t="e">
        <f>(N45+T45)*'6-Opbouw uurtarief productie'!$E$53</f>
        <v>#DIV/0!</v>
      </c>
      <c r="G81" s="74" t="e">
        <f>(O45+U45)*'6-Opbouw uurtarief productie'!$E$53</f>
        <v>#DIV/0!</v>
      </c>
      <c r="H81" s="75" t="e">
        <f t="shared" si="18"/>
        <v>#DIV/0!</v>
      </c>
      <c r="I81" s="75" t="e">
        <f>V45*'7-Opbouw uurtarief toezicht'!$E$47</f>
        <v>#DIV/0!</v>
      </c>
      <c r="J81" s="75" t="e">
        <f>W45*'7-Opbouw uurtarief toezicht'!$E$47</f>
        <v>#DIV/0!</v>
      </c>
      <c r="K81" s="75" t="e">
        <f>X45*'7-Opbouw uurtarief toezicht'!$E$51</f>
        <v>#DIV/0!</v>
      </c>
      <c r="L81" s="75" t="e">
        <f>Y45*'7-Opbouw uurtarief toezicht'!$E$51</f>
        <v>#DIV/0!</v>
      </c>
      <c r="M81" s="76" t="e">
        <f>Z45*'7-Opbouw uurtarief toezicht'!$E$53</f>
        <v>#DIV/0!</v>
      </c>
      <c r="N81" s="76" t="e">
        <f>AA45*'7-Opbouw uurtarief toezicht'!$E$53</f>
        <v>#DIV/0!</v>
      </c>
      <c r="O81" s="77" t="e">
        <f t="shared" si="19"/>
        <v>#DIV/0!</v>
      </c>
      <c r="P81" s="75">
        <f>SUMIF('8-Additionele kosten'!A:A,'2-Kosten per locatie'!A81,'8-Additionele kosten'!H:H)</f>
        <v>0</v>
      </c>
      <c r="Q81" s="75">
        <f>SUMIF('10-Glasbewassing'!A:A,'2-Kosten per locatie'!A81,'10-Glasbewassing'!H:H)</f>
        <v>0</v>
      </c>
      <c r="R81" s="75" t="e">
        <f t="shared" si="20"/>
        <v>#DIV/0!</v>
      </c>
      <c r="S81" s="75" t="e">
        <f t="shared" si="21"/>
        <v>#DIV/0!</v>
      </c>
      <c r="U81" s="383"/>
      <c r="AF81" s="64"/>
      <c r="AG81" s="37"/>
    </row>
    <row r="82" spans="1:33" ht="15" customHeight="1">
      <c r="A82" s="65" t="str">
        <f t="shared" si="17"/>
        <v>VLTC</v>
      </c>
      <c r="B82" s="73" t="e">
        <f>(J46+P46)*'6-Opbouw uurtarief productie'!$E$47</f>
        <v>#DIV/0!</v>
      </c>
      <c r="C82" s="73" t="e">
        <f>(K46+Q46)*'6-Opbouw uurtarief productie'!$E$47</f>
        <v>#DIV/0!</v>
      </c>
      <c r="D82" s="74" t="e">
        <f>(L46+R46)*'6-Opbouw uurtarief productie'!$E$51</f>
        <v>#DIV/0!</v>
      </c>
      <c r="E82" s="74" t="e">
        <f>(M46+S46)*'6-Opbouw uurtarief productie'!$E$51</f>
        <v>#DIV/0!</v>
      </c>
      <c r="F82" s="74" t="e">
        <f>(N46+T46)*'6-Opbouw uurtarief productie'!$E$53</f>
        <v>#DIV/0!</v>
      </c>
      <c r="G82" s="74" t="e">
        <f>(O46+U46)*'6-Opbouw uurtarief productie'!$E$53</f>
        <v>#DIV/0!</v>
      </c>
      <c r="H82" s="75" t="e">
        <f t="shared" si="18"/>
        <v>#DIV/0!</v>
      </c>
      <c r="I82" s="75" t="e">
        <f>V46*'7-Opbouw uurtarief toezicht'!$E$47</f>
        <v>#DIV/0!</v>
      </c>
      <c r="J82" s="75" t="e">
        <f>W46*'7-Opbouw uurtarief toezicht'!$E$47</f>
        <v>#DIV/0!</v>
      </c>
      <c r="K82" s="75" t="e">
        <f>X46*'7-Opbouw uurtarief toezicht'!$E$51</f>
        <v>#DIV/0!</v>
      </c>
      <c r="L82" s="75" t="e">
        <f>Y46*'7-Opbouw uurtarief toezicht'!$E$51</f>
        <v>#DIV/0!</v>
      </c>
      <c r="M82" s="76" t="e">
        <f>Z46*'7-Opbouw uurtarief toezicht'!$E$53</f>
        <v>#DIV/0!</v>
      </c>
      <c r="N82" s="76" t="e">
        <f>AA46*'7-Opbouw uurtarief toezicht'!$E$53</f>
        <v>#DIV/0!</v>
      </c>
      <c r="O82" s="77" t="e">
        <f t="shared" si="19"/>
        <v>#DIV/0!</v>
      </c>
      <c r="P82" s="75">
        <f>SUMIF('8-Additionele kosten'!A:A,'2-Kosten per locatie'!A82,'8-Additionele kosten'!H:H)</f>
        <v>0</v>
      </c>
      <c r="Q82" s="75">
        <f>SUMIF('10-Glasbewassing'!A:A,'2-Kosten per locatie'!A82,'10-Glasbewassing'!H:H)</f>
        <v>0</v>
      </c>
      <c r="R82" s="75" t="e">
        <f t="shared" si="20"/>
        <v>#DIV/0!</v>
      </c>
      <c r="S82" s="75" t="e">
        <f t="shared" si="21"/>
        <v>#DIV/0!</v>
      </c>
      <c r="U82" s="383"/>
      <c r="AF82" s="64"/>
      <c r="AG82" s="37"/>
    </row>
    <row r="83" spans="1:33" ht="15" customHeight="1">
      <c r="A83" s="65" t="str">
        <f t="shared" si="17"/>
        <v>Volksbank Utrecht</v>
      </c>
      <c r="B83" s="73" t="e">
        <f>(J47+P47)*'6-Opbouw uurtarief productie'!$E$47</f>
        <v>#DIV/0!</v>
      </c>
      <c r="C83" s="73" t="e">
        <f>(K47+Q47)*'6-Opbouw uurtarief productie'!$E$47</f>
        <v>#DIV/0!</v>
      </c>
      <c r="D83" s="74" t="e">
        <f>(L47+R47)*'6-Opbouw uurtarief productie'!$E$51</f>
        <v>#DIV/0!</v>
      </c>
      <c r="E83" s="74" t="e">
        <f>(M47+S47)*'6-Opbouw uurtarief productie'!$E$51</f>
        <v>#DIV/0!</v>
      </c>
      <c r="F83" s="74" t="e">
        <f>(N47+T47)*'6-Opbouw uurtarief productie'!$E$53</f>
        <v>#DIV/0!</v>
      </c>
      <c r="G83" s="74" t="e">
        <f>(O47+U47)*'6-Opbouw uurtarief productie'!$E$53</f>
        <v>#DIV/0!</v>
      </c>
      <c r="H83" s="75" t="e">
        <f>SUM(B83:G83)</f>
        <v>#DIV/0!</v>
      </c>
      <c r="I83" s="75" t="e">
        <f>V47*'7-Opbouw uurtarief toezicht'!$E$47</f>
        <v>#DIV/0!</v>
      </c>
      <c r="J83" s="75" t="e">
        <f>W47*'7-Opbouw uurtarief toezicht'!$E$47</f>
        <v>#DIV/0!</v>
      </c>
      <c r="K83" s="75" t="e">
        <f>X47*'7-Opbouw uurtarief toezicht'!$E$51</f>
        <v>#DIV/0!</v>
      </c>
      <c r="L83" s="75" t="e">
        <f>Y47*'7-Opbouw uurtarief toezicht'!$E$51</f>
        <v>#DIV/0!</v>
      </c>
      <c r="M83" s="76" t="e">
        <f>Z47*'7-Opbouw uurtarief toezicht'!$E$53</f>
        <v>#DIV/0!</v>
      </c>
      <c r="N83" s="76" t="e">
        <f>AA47*'7-Opbouw uurtarief toezicht'!$E$53</f>
        <v>#DIV/0!</v>
      </c>
      <c r="O83" s="77" t="e">
        <f>SUM(I83:N83)</f>
        <v>#DIV/0!</v>
      </c>
      <c r="P83" s="75">
        <f>SUMIF('8-Additionele kosten'!A:A,'2-Kosten per locatie'!A83,'8-Additionele kosten'!H:H)</f>
        <v>0</v>
      </c>
      <c r="Q83" s="75">
        <f>SUMIF('10-Glasbewassing'!A:A,'2-Kosten per locatie'!A83,'10-Glasbewassing'!H:H)</f>
        <v>0</v>
      </c>
      <c r="R83" s="75" t="e">
        <f t="shared" si="20"/>
        <v>#DIV/0!</v>
      </c>
      <c r="S83" s="75" t="e">
        <f>R83/12</f>
        <v>#DIV/0!</v>
      </c>
      <c r="U83" s="383"/>
      <c r="AF83" s="64"/>
      <c r="AG83" s="37"/>
    </row>
    <row r="84" spans="1:33" ht="15" customHeight="1">
      <c r="A84" s="65" t="str">
        <f t="shared" si="17"/>
        <v>Algemeen</v>
      </c>
      <c r="B84" s="73"/>
      <c r="C84" s="73"/>
      <c r="D84" s="74"/>
      <c r="E84" s="74"/>
      <c r="F84" s="74"/>
      <c r="G84" s="74"/>
      <c r="H84" s="75"/>
      <c r="I84" s="75"/>
      <c r="J84" s="75"/>
      <c r="K84" s="75"/>
      <c r="L84" s="75"/>
      <c r="M84" s="76"/>
      <c r="N84" s="76"/>
      <c r="O84" s="77"/>
      <c r="P84" s="75">
        <f>SUMIF('8-Additionele kosten'!A:A,'2-Kosten per locatie'!A84,'8-Additionele kosten'!H:H)</f>
        <v>0</v>
      </c>
      <c r="Q84" s="75"/>
      <c r="R84" s="75">
        <f t="shared" ref="R84" si="22">H84+O84+P84+Q84</f>
        <v>0</v>
      </c>
      <c r="S84" s="75">
        <f>R84/12</f>
        <v>0</v>
      </c>
      <c r="U84" s="389"/>
      <c r="AF84" s="64"/>
      <c r="AG84" s="37"/>
    </row>
    <row r="85" spans="1:33" ht="15" customHeight="1">
      <c r="A85" s="65"/>
      <c r="B85" s="73"/>
      <c r="C85" s="73"/>
      <c r="D85" s="74"/>
      <c r="E85" s="74"/>
      <c r="F85" s="74"/>
      <c r="G85" s="74"/>
      <c r="H85" s="75"/>
      <c r="I85" s="75"/>
      <c r="J85" s="75"/>
      <c r="K85" s="75"/>
      <c r="L85" s="75"/>
      <c r="M85" s="76"/>
      <c r="N85" s="76"/>
      <c r="O85" s="77"/>
      <c r="P85" s="75"/>
      <c r="Q85" s="75"/>
      <c r="R85" s="75"/>
      <c r="S85" s="75"/>
      <c r="AF85" s="64"/>
      <c r="AG85" s="37"/>
    </row>
    <row r="86" spans="1:33" s="70" customFormat="1" ht="15" customHeight="1">
      <c r="A86" s="67" t="s">
        <v>125</v>
      </c>
      <c r="B86" s="78" t="e">
        <f t="shared" ref="B86:S86" si="23">SUM(B52:B85)</f>
        <v>#DIV/0!</v>
      </c>
      <c r="C86" s="78" t="e">
        <f t="shared" si="23"/>
        <v>#DIV/0!</v>
      </c>
      <c r="D86" s="78" t="e">
        <f t="shared" si="23"/>
        <v>#DIV/0!</v>
      </c>
      <c r="E86" s="78" t="e">
        <f t="shared" si="23"/>
        <v>#DIV/0!</v>
      </c>
      <c r="F86" s="78" t="e">
        <f t="shared" si="23"/>
        <v>#DIV/0!</v>
      </c>
      <c r="G86" s="78" t="e">
        <f t="shared" si="23"/>
        <v>#DIV/0!</v>
      </c>
      <c r="H86" s="78" t="e">
        <f t="shared" si="23"/>
        <v>#DIV/0!</v>
      </c>
      <c r="I86" s="78" t="e">
        <f t="shared" si="23"/>
        <v>#DIV/0!</v>
      </c>
      <c r="J86" s="78" t="e">
        <f t="shared" si="23"/>
        <v>#DIV/0!</v>
      </c>
      <c r="K86" s="78" t="e">
        <f t="shared" si="23"/>
        <v>#DIV/0!</v>
      </c>
      <c r="L86" s="78" t="e">
        <f t="shared" si="23"/>
        <v>#DIV/0!</v>
      </c>
      <c r="M86" s="78" t="e">
        <f t="shared" si="23"/>
        <v>#DIV/0!</v>
      </c>
      <c r="N86" s="78" t="e">
        <f t="shared" si="23"/>
        <v>#DIV/0!</v>
      </c>
      <c r="O86" s="78" t="e">
        <f t="shared" si="23"/>
        <v>#DIV/0!</v>
      </c>
      <c r="P86" s="78">
        <f t="shared" si="23"/>
        <v>0</v>
      </c>
      <c r="Q86" s="78">
        <f t="shared" si="23"/>
        <v>6200</v>
      </c>
      <c r="R86" s="78" t="e">
        <f t="shared" si="23"/>
        <v>#DIV/0!</v>
      </c>
      <c r="S86" s="78" t="e">
        <f t="shared" si="23"/>
        <v>#DIV/0!</v>
      </c>
      <c r="U86" s="79">
        <f>SUM(U52:U84)</f>
        <v>0</v>
      </c>
      <c r="AB86" s="64"/>
      <c r="AC86" s="64"/>
      <c r="AD86" s="64"/>
      <c r="AE86" s="64"/>
      <c r="AF86" s="64"/>
    </row>
    <row r="87" spans="1:33" ht="14.15" customHeight="1">
      <c r="AC87" s="64"/>
      <c r="AD87" s="64"/>
      <c r="AE87" s="64"/>
      <c r="AF87" s="64"/>
      <c r="AG87" s="64"/>
    </row>
    <row r="88" spans="1:33" ht="14.15" customHeight="1">
      <c r="R88" s="80"/>
    </row>
    <row r="89" spans="1:33" ht="14.15" customHeight="1">
      <c r="R89" s="80"/>
    </row>
  </sheetData>
  <sheetProtection algorithmName="SHA-512" hashValue="x+gNwPvu8v91ol3BYrzjh+rulMoh17rux82AiOku3BaTuxMAUxgXaI82hg3XBk1XBaWqK+McUDPyizfsVx/sNg==" saltValue="cLmqFOyNi9QDjjCl4MKj4Q==" spinCount="100000" sheet="1" objects="1" scenarios="1"/>
  <mergeCells count="7">
    <mergeCell ref="P29:U29"/>
    <mergeCell ref="P14:U14"/>
    <mergeCell ref="J14:O14"/>
    <mergeCell ref="V14:AA14"/>
    <mergeCell ref="P27:U27"/>
    <mergeCell ref="P26:U26"/>
    <mergeCell ref="P22:U22"/>
  </mergeCells>
  <conditionalFormatting sqref="P1">
    <cfRule type="cellIs" dxfId="11" priority="1" operator="lessThan">
      <formula>$P$6</formula>
    </cfRule>
    <cfRule type="cellIs" dxfId="10" priority="2" operator="greaterThan">
      <formula>$P$5</formula>
    </cfRule>
  </conditionalFormatting>
  <printOptions horizontalCentered="1" gridLinesSet="0"/>
  <pageMargins left="0.19685039370078741" right="0.19685039370078741" top="0.59055118110236227" bottom="0.78740157480314965" header="0.39370078740157483" footer="0.19685039370078741"/>
  <pageSetup paperSize="9" scale="35" fitToHeight="0" orientation="landscape" r:id="rId1"/>
  <headerFooter alignWithMargins="0">
    <oddFooter>&amp;L&amp;"Verdana,Standaard"&amp;F-&amp;A
Atir b.v. ©&amp;R&amp;"Verdana,Standaard"printversie &amp;D</oddFooter>
  </headerFooter>
  <ignoredErrors>
    <ignoredError sqref="B58 D58 B64"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1"/>
  <sheetViews>
    <sheetView showGridLines="0" zoomScale="85" zoomScaleNormal="85" workbookViewId="0">
      <pane ySplit="11" topLeftCell="A21" activePane="bottomLeft" state="frozen"/>
      <selection activeCell="G41" sqref="G41"/>
      <selection pane="bottomLeft" activeCell="B12" sqref="B12"/>
    </sheetView>
  </sheetViews>
  <sheetFormatPr defaultColWidth="9.1796875" defaultRowHeight="12.5"/>
  <cols>
    <col min="1" max="1" width="29.54296875" style="1" customWidth="1"/>
    <col min="2" max="4" width="9.1796875" style="1" customWidth="1"/>
    <col min="5" max="8" width="9.1796875" style="1"/>
    <col min="9" max="9" width="9.453125" style="1" customWidth="1"/>
    <col min="10" max="10" width="9.1796875" style="1" customWidth="1"/>
    <col min="11" max="11" width="2.1796875" style="1" customWidth="1"/>
    <col min="12" max="12" width="9.1796875" style="83"/>
    <col min="13" max="13" width="11.81640625" style="1" customWidth="1"/>
    <col min="14" max="14" width="10.1796875" style="1" customWidth="1"/>
    <col min="15" max="15" width="3" style="1" customWidth="1"/>
    <col min="16" max="17" width="9.1796875" style="83"/>
    <col min="18" max="18" width="9.1796875" style="1"/>
    <col min="19" max="19" width="30.453125" style="1" customWidth="1"/>
    <col min="20" max="16384" width="9.1796875" style="1"/>
  </cols>
  <sheetData>
    <row r="1" spans="1:17">
      <c r="A1" s="19" t="s">
        <v>29</v>
      </c>
    </row>
    <row r="3" spans="1:17" ht="16">
      <c r="A3" s="2" t="str">
        <f>'2-Kosten per locatie'!A3</f>
        <v>Naam opdrachtgever</v>
      </c>
      <c r="B3" s="4" t="str">
        <f>'2-Kosten per locatie'!B3</f>
        <v>ProRail</v>
      </c>
      <c r="C3" s="4"/>
      <c r="D3" s="4"/>
      <c r="E3" s="84"/>
    </row>
    <row r="4" spans="1:17" ht="16">
      <c r="A4" s="2" t="str">
        <f>'2-Kosten per locatie'!A4</f>
        <v>Calculatie onderdeel</v>
      </c>
      <c r="B4" s="4" t="str">
        <f ca="1">MID(CELL("bestandsnaam",$B$9),SEARCH("]",CELL("bestandsnaam",$B$9),1)+1,256)</f>
        <v>3-Productie normen</v>
      </c>
      <c r="C4" s="4"/>
      <c r="D4" s="4"/>
      <c r="E4" s="4"/>
    </row>
    <row r="5" spans="1:17" ht="16">
      <c r="A5" s="2" t="str">
        <f>'2-Kosten per locatie'!A5</f>
        <v>Gebouw/plaats</v>
      </c>
      <c r="B5" s="4" t="str">
        <f>'2-Kosten per locatie'!B5</f>
        <v>Divers</v>
      </c>
      <c r="C5" s="4"/>
      <c r="D5" s="4"/>
      <c r="E5" s="4"/>
    </row>
    <row r="6" spans="1:17" ht="16">
      <c r="A6" s="2" t="s">
        <v>51</v>
      </c>
      <c r="B6" s="9" t="s">
        <v>52</v>
      </c>
      <c r="C6" s="4"/>
      <c r="D6" s="4"/>
      <c r="E6" s="4"/>
    </row>
    <row r="7" spans="1:17" ht="16">
      <c r="A7" s="2" t="s">
        <v>54</v>
      </c>
      <c r="B7" s="612">
        <f>'2-Kosten per locatie'!B7</f>
        <v>0</v>
      </c>
      <c r="C7" s="612"/>
      <c r="D7" s="612"/>
      <c r="E7" s="612"/>
    </row>
    <row r="8" spans="1:17" ht="16">
      <c r="A8" s="2"/>
      <c r="B8" s="4"/>
      <c r="C8" s="4"/>
      <c r="D8" s="4"/>
      <c r="E8" s="4"/>
      <c r="G8" s="85" t="s">
        <v>145</v>
      </c>
      <c r="H8" s="390"/>
      <c r="I8" s="391" t="e">
        <f>SUM('4-Basis ruimtestaat'!AC:AC)/SUM('4-Basis ruimtestaat'!P:U)</f>
        <v>#DIV/0!</v>
      </c>
      <c r="J8" s="86" t="s">
        <v>146</v>
      </c>
    </row>
    <row r="9" spans="1:17">
      <c r="A9" s="87"/>
      <c r="B9" s="88"/>
      <c r="C9" s="88"/>
      <c r="D9" s="88"/>
      <c r="E9" s="88"/>
      <c r="F9" s="89"/>
      <c r="G9" s="90"/>
      <c r="H9" s="90"/>
      <c r="I9" s="91"/>
      <c r="J9" s="92"/>
      <c r="K9" s="93"/>
      <c r="M9" s="94"/>
      <c r="N9" s="93"/>
      <c r="O9" s="93"/>
      <c r="P9" s="95"/>
      <c r="Q9" s="95"/>
    </row>
    <row r="10" spans="1:17" ht="27.75" customHeight="1">
      <c r="A10" s="96" t="s">
        <v>147</v>
      </c>
      <c r="B10" s="97">
        <v>1</v>
      </c>
      <c r="C10" s="97">
        <v>12</v>
      </c>
      <c r="D10" s="97">
        <v>208</v>
      </c>
      <c r="E10" s="97">
        <v>255</v>
      </c>
      <c r="F10" s="93"/>
      <c r="G10" s="83"/>
      <c r="H10" s="120">
        <v>1</v>
      </c>
      <c r="I10" s="120">
        <v>1</v>
      </c>
      <c r="J10" s="120">
        <v>1</v>
      </c>
      <c r="K10" s="98"/>
      <c r="L10" s="95"/>
      <c r="P10" s="1"/>
      <c r="Q10" s="1"/>
    </row>
    <row r="11" spans="1:17" ht="58.4" customHeight="1">
      <c r="A11" s="99" t="s">
        <v>148</v>
      </c>
      <c r="B11" s="609" t="s">
        <v>149</v>
      </c>
      <c r="C11" s="610"/>
      <c r="D11" s="610"/>
      <c r="E11" s="611"/>
      <c r="F11" s="93"/>
      <c r="G11" s="100" t="s">
        <v>150</v>
      </c>
      <c r="H11" s="101" t="s">
        <v>151</v>
      </c>
      <c r="I11" s="101" t="s">
        <v>152</v>
      </c>
      <c r="J11" s="101" t="s">
        <v>153</v>
      </c>
      <c r="K11" s="98"/>
      <c r="L11" s="100" t="s">
        <v>154</v>
      </c>
      <c r="P11" s="1"/>
      <c r="Q11" s="1"/>
    </row>
    <row r="12" spans="1:17">
      <c r="A12" s="102" t="s">
        <v>155</v>
      </c>
      <c r="B12" s="121"/>
      <c r="C12" s="103"/>
      <c r="D12" s="121"/>
      <c r="E12" s="121"/>
      <c r="F12" s="93"/>
      <c r="G12" s="104">
        <f>SUMIF('4-Basis ruimtestaat'!F:F,'3-Productie normen'!A12,'4-Basis ruimtestaat'!H:H)</f>
        <v>35550.989999999983</v>
      </c>
      <c r="H12" s="105"/>
      <c r="J12" s="93"/>
      <c r="K12" s="93"/>
      <c r="L12" s="106" t="s">
        <v>156</v>
      </c>
      <c r="P12" s="1"/>
      <c r="Q12" s="1"/>
    </row>
    <row r="13" spans="1:17">
      <c r="A13" s="102" t="s">
        <v>157</v>
      </c>
      <c r="B13" s="103"/>
      <c r="C13" s="103"/>
      <c r="D13" s="103"/>
      <c r="E13" s="121"/>
      <c r="F13" s="93"/>
      <c r="G13" s="104">
        <f>SUMIF('4-Basis ruimtestaat'!F:F,'3-Productie normen'!A13,'4-Basis ruimtestaat'!H:H)</f>
        <v>139.12</v>
      </c>
      <c r="K13" s="93"/>
      <c r="L13" s="106" t="s">
        <v>158</v>
      </c>
      <c r="P13" s="1"/>
      <c r="Q13" s="1"/>
    </row>
    <row r="14" spans="1:17">
      <c r="A14" s="102" t="s">
        <v>159</v>
      </c>
      <c r="B14" s="103"/>
      <c r="C14" s="103"/>
      <c r="D14" s="121"/>
      <c r="E14" s="121"/>
      <c r="F14" s="93"/>
      <c r="G14" s="104">
        <f>SUMIF('4-Basis ruimtestaat'!F:F,'3-Productie normen'!A14,'4-Basis ruimtestaat'!H:H)</f>
        <v>1740.2500000000002</v>
      </c>
      <c r="L14" s="106" t="s">
        <v>160</v>
      </c>
      <c r="P14" s="1"/>
      <c r="Q14" s="1"/>
    </row>
    <row r="15" spans="1:17">
      <c r="A15" s="102" t="s">
        <v>161</v>
      </c>
      <c r="B15" s="103"/>
      <c r="C15" s="103"/>
      <c r="D15" s="103"/>
      <c r="E15" s="121"/>
      <c r="F15" s="93"/>
      <c r="G15" s="104">
        <f>SUMIF('4-Basis ruimtestaat'!F:F,'3-Productie normen'!A15,'4-Basis ruimtestaat'!H:H)</f>
        <v>365.27</v>
      </c>
      <c r="L15" s="106" t="s">
        <v>158</v>
      </c>
      <c r="P15" s="1"/>
      <c r="Q15" s="1"/>
    </row>
    <row r="16" spans="1:17">
      <c r="A16" s="3" t="s">
        <v>162</v>
      </c>
      <c r="B16" s="103"/>
      <c r="C16" s="103"/>
      <c r="D16" s="103"/>
      <c r="E16" s="121"/>
      <c r="F16" s="93"/>
      <c r="G16" s="104">
        <f>SUMIF('4-Basis ruimtestaat'!F:F,'3-Productie normen'!A16,'4-Basis ruimtestaat'!H:H)</f>
        <v>133.20000000000002</v>
      </c>
      <c r="L16" s="106" t="s">
        <v>160</v>
      </c>
      <c r="P16" s="1"/>
      <c r="Q16" s="1"/>
    </row>
    <row r="17" spans="1:17">
      <c r="A17" s="102" t="s">
        <v>163</v>
      </c>
      <c r="B17" s="103"/>
      <c r="C17" s="103"/>
      <c r="D17" s="121"/>
      <c r="E17" s="121"/>
      <c r="F17" s="93"/>
      <c r="G17" s="104">
        <f>SUMIF('4-Basis ruimtestaat'!F:F,'3-Productie normen'!A17,'4-Basis ruimtestaat'!H:H)</f>
        <v>2825.6499999999992</v>
      </c>
      <c r="L17" s="106" t="s">
        <v>156</v>
      </c>
      <c r="P17" s="1"/>
      <c r="Q17" s="1"/>
    </row>
    <row r="18" spans="1:17">
      <c r="A18" s="102" t="s">
        <v>164</v>
      </c>
      <c r="B18" s="121"/>
      <c r="C18" s="121"/>
      <c r="D18" s="103"/>
      <c r="E18" s="103"/>
      <c r="F18" s="93"/>
      <c r="G18" s="104">
        <f>SUMIF('4-Basis ruimtestaat'!F:F,'3-Productie normen'!A18,'4-Basis ruimtestaat'!H:H)</f>
        <v>630.57999999999981</v>
      </c>
      <c r="L18" s="106" t="s">
        <v>160</v>
      </c>
      <c r="P18" s="1"/>
      <c r="Q18" s="1"/>
    </row>
    <row r="19" spans="1:17">
      <c r="A19" s="102" t="s">
        <v>165</v>
      </c>
      <c r="B19" s="121"/>
      <c r="C19" s="121"/>
      <c r="D19" s="103"/>
      <c r="E19" s="103"/>
      <c r="F19" s="93"/>
      <c r="G19" s="104">
        <f>SUMIF('4-Basis ruimtestaat'!F:F,'3-Productie normen'!A19,'4-Basis ruimtestaat'!H:H)</f>
        <v>5911.87</v>
      </c>
      <c r="L19" s="106" t="s">
        <v>160</v>
      </c>
      <c r="P19" s="1"/>
      <c r="Q19" s="1"/>
    </row>
    <row r="20" spans="1:17">
      <c r="A20" s="102" t="s">
        <v>166</v>
      </c>
      <c r="B20" s="103"/>
      <c r="C20" s="103"/>
      <c r="D20" s="103"/>
      <c r="E20" s="121"/>
      <c r="F20" s="93"/>
      <c r="G20" s="104">
        <f>SUMIF('4-Basis ruimtestaat'!F:F,'3-Productie normen'!A20,'4-Basis ruimtestaat'!H:H)</f>
        <v>1324.5</v>
      </c>
      <c r="L20" s="106" t="s">
        <v>160</v>
      </c>
      <c r="P20" s="1"/>
      <c r="Q20" s="1"/>
    </row>
    <row r="21" spans="1:17">
      <c r="A21" s="3" t="s">
        <v>167</v>
      </c>
      <c r="B21" s="103"/>
      <c r="C21" s="103"/>
      <c r="D21" s="121"/>
      <c r="E21" s="121"/>
      <c r="F21" s="93"/>
      <c r="G21" s="104">
        <f>SUMIF('4-Basis ruimtestaat'!F:F,'3-Productie normen'!A21,'4-Basis ruimtestaat'!H:H)</f>
        <v>2069.4699999999984</v>
      </c>
      <c r="L21" s="106" t="s">
        <v>158</v>
      </c>
      <c r="P21" s="1"/>
      <c r="Q21" s="1"/>
    </row>
    <row r="22" spans="1:17">
      <c r="A22" s="3" t="s">
        <v>168</v>
      </c>
      <c r="B22" s="121"/>
      <c r="C22" s="103"/>
      <c r="D22" s="103"/>
      <c r="E22" s="103"/>
      <c r="F22" s="93"/>
      <c r="G22" s="104">
        <f>SUMIF('4-Basis ruimtestaat'!F:F,'3-Productie normen'!A22,'4-Basis ruimtestaat'!H:H)</f>
        <v>10772.710000000003</v>
      </c>
      <c r="J22" s="107"/>
      <c r="L22" s="106" t="s">
        <v>160</v>
      </c>
      <c r="P22" s="1"/>
      <c r="Q22" s="1"/>
    </row>
    <row r="23" spans="1:17">
      <c r="A23" s="3" t="s">
        <v>169</v>
      </c>
      <c r="B23" s="103"/>
      <c r="C23" s="103"/>
      <c r="D23" s="103"/>
      <c r="E23" s="121"/>
      <c r="F23" s="93"/>
      <c r="G23" s="104">
        <f>SUMIF('4-Basis ruimtestaat'!F:F,'3-Productie normen'!A23,'4-Basis ruimtestaat'!H:H)</f>
        <v>1859.48</v>
      </c>
      <c r="J23" s="107"/>
      <c r="L23" s="106" t="s">
        <v>160</v>
      </c>
      <c r="P23" s="1"/>
      <c r="Q23" s="1"/>
    </row>
    <row r="24" spans="1:17">
      <c r="A24" s="3" t="s">
        <v>170</v>
      </c>
      <c r="B24" s="103"/>
      <c r="C24" s="103"/>
      <c r="D24" s="121"/>
      <c r="E24" s="121"/>
      <c r="F24" s="93"/>
      <c r="G24" s="104">
        <f>SUMIF('4-Basis ruimtestaat'!F:F,'3-Productie normen'!A24,'4-Basis ruimtestaat'!H:H)</f>
        <v>3216.9299999999989</v>
      </c>
      <c r="J24" s="107"/>
      <c r="L24" s="106" t="s">
        <v>160</v>
      </c>
      <c r="P24" s="1"/>
      <c r="Q24" s="1"/>
    </row>
    <row r="25" spans="1:17">
      <c r="A25" s="3" t="s">
        <v>171</v>
      </c>
      <c r="B25" s="103"/>
      <c r="C25" s="103"/>
      <c r="D25" s="121"/>
      <c r="E25" s="121"/>
      <c r="F25" s="93"/>
      <c r="G25" s="104">
        <f>SUMIF('4-Basis ruimtestaat'!F:F,'3-Productie normen'!A25,'4-Basis ruimtestaat'!H:H)</f>
        <v>9475.1900000000041</v>
      </c>
      <c r="J25" s="93"/>
      <c r="L25" s="106" t="s">
        <v>156</v>
      </c>
      <c r="P25" s="1"/>
      <c r="Q25" s="1"/>
    </row>
    <row r="26" spans="1:17">
      <c r="A26" s="3" t="s">
        <v>172</v>
      </c>
      <c r="B26" s="103"/>
      <c r="C26" s="103"/>
      <c r="D26" s="121"/>
      <c r="E26" s="121"/>
      <c r="F26" s="93"/>
      <c r="G26" s="104">
        <f>SUMIF('4-Basis ruimtestaat'!F:F,'3-Productie normen'!A26,'4-Basis ruimtestaat'!H:H)</f>
        <v>18985.550000000025</v>
      </c>
      <c r="J26" s="93"/>
      <c r="L26" s="106" t="s">
        <v>160</v>
      </c>
      <c r="P26" s="1"/>
      <c r="Q26" s="1"/>
    </row>
    <row r="27" spans="1:17">
      <c r="A27" s="3" t="s">
        <v>173</v>
      </c>
      <c r="B27" s="103"/>
      <c r="C27" s="103"/>
      <c r="D27" s="103"/>
      <c r="E27" s="121"/>
      <c r="F27" s="93"/>
      <c r="G27" s="104">
        <f>SUMIF('4-Basis ruimtestaat'!F:F,'3-Productie normen'!A27,'4-Basis ruimtestaat'!H:H)</f>
        <v>258.2</v>
      </c>
      <c r="J27" s="93"/>
      <c r="L27" s="106" t="s">
        <v>160</v>
      </c>
      <c r="P27" s="1"/>
      <c r="Q27" s="1"/>
    </row>
    <row r="28" spans="1:17">
      <c r="A28" s="3"/>
      <c r="B28" s="103"/>
      <c r="C28" s="103"/>
      <c r="D28" s="103"/>
      <c r="E28" s="103"/>
      <c r="F28" s="93"/>
      <c r="G28" s="104">
        <f>SUMIF('4-Basis ruimtestaat'!F:F,'3-Productie normen'!A28,'4-Basis ruimtestaat'!H:H)</f>
        <v>0</v>
      </c>
      <c r="J28" s="93"/>
      <c r="L28" s="106"/>
      <c r="P28" s="1"/>
      <c r="Q28" s="1"/>
    </row>
    <row r="29" spans="1:17">
      <c r="A29" s="3"/>
      <c r="B29" s="103"/>
      <c r="C29" s="103"/>
      <c r="D29" s="103"/>
      <c r="E29" s="103"/>
      <c r="F29" s="93"/>
      <c r="G29" s="104">
        <f>SUMIF('4-Basis ruimtestaat'!F:F,'3-Productie normen'!A29,'4-Basis ruimtestaat'!H:H)</f>
        <v>0</v>
      </c>
      <c r="J29" s="93"/>
      <c r="L29" s="106"/>
      <c r="P29" s="1"/>
      <c r="Q29" s="1"/>
    </row>
    <row r="30" spans="1:17">
      <c r="A30" s="3"/>
      <c r="B30" s="103"/>
      <c r="C30" s="103"/>
      <c r="D30" s="103"/>
      <c r="E30" s="103"/>
      <c r="F30" s="93"/>
      <c r="G30" s="104">
        <f>SUMIF('4-Basis ruimtestaat'!F:F,'3-Productie normen'!A30,'4-Basis ruimtestaat'!H:H)</f>
        <v>0</v>
      </c>
      <c r="J30" s="93"/>
      <c r="L30" s="106"/>
      <c r="P30" s="1"/>
      <c r="Q30" s="1"/>
    </row>
    <row r="31" spans="1:17">
      <c r="A31" s="3" t="s">
        <v>174</v>
      </c>
      <c r="B31" s="103"/>
      <c r="C31" s="103"/>
      <c r="D31" s="103"/>
      <c r="E31" s="103"/>
      <c r="F31" s="93"/>
      <c r="G31" s="104">
        <f>SUMIF('4-Basis ruimtestaat'!F:F,'3-Productie normen'!A31,'4-Basis ruimtestaat'!H:H)</f>
        <v>2773.8300000000004</v>
      </c>
      <c r="J31" s="93"/>
      <c r="L31" s="106"/>
      <c r="P31" s="1"/>
      <c r="Q31" s="1"/>
    </row>
    <row r="32" spans="1:17">
      <c r="A32" s="3"/>
      <c r="B32" s="108"/>
      <c r="C32" s="108"/>
      <c r="D32" s="108"/>
      <c r="E32" s="108"/>
      <c r="F32" s="93"/>
      <c r="G32" s="104"/>
      <c r="J32" s="93"/>
      <c r="K32" s="98"/>
      <c r="L32" s="106"/>
      <c r="P32" s="1"/>
      <c r="Q32" s="1"/>
    </row>
    <row r="33" spans="1:17">
      <c r="A33" s="109" t="s">
        <v>125</v>
      </c>
      <c r="B33" s="110"/>
      <c r="C33" s="110"/>
      <c r="D33" s="110"/>
      <c r="E33" s="110"/>
      <c r="F33" s="111"/>
      <c r="G33" s="112">
        <f>SUM(G12:G32)</f>
        <v>98032.790000000008</v>
      </c>
      <c r="J33" s="93"/>
      <c r="K33" s="93"/>
      <c r="L33" s="113"/>
      <c r="P33" s="1"/>
      <c r="Q33" s="1"/>
    </row>
    <row r="34" spans="1:17">
      <c r="F34" s="89"/>
      <c r="G34" s="90"/>
      <c r="H34" s="90"/>
      <c r="I34" s="91"/>
      <c r="J34" s="92"/>
      <c r="L34" s="1"/>
      <c r="N34" s="93"/>
      <c r="O34" s="93"/>
      <c r="P34" s="1"/>
      <c r="Q34" s="1"/>
    </row>
    <row r="35" spans="1:17">
      <c r="A35" s="114" t="s">
        <v>175</v>
      </c>
      <c r="B35" s="115">
        <v>2</v>
      </c>
      <c r="C35" s="115">
        <v>3</v>
      </c>
      <c r="D35" s="115">
        <v>4</v>
      </c>
      <c r="E35" s="115">
        <v>5</v>
      </c>
      <c r="F35" s="89"/>
      <c r="G35" s="90"/>
      <c r="H35" s="90"/>
      <c r="I35" s="91"/>
      <c r="J35" s="92"/>
      <c r="K35" s="93"/>
      <c r="N35" s="93"/>
    </row>
    <row r="37" spans="1:17">
      <c r="A37" s="392" t="s">
        <v>176</v>
      </c>
      <c r="B37" s="392" t="s">
        <v>177</v>
      </c>
      <c r="C37" s="393" t="s">
        <v>178</v>
      </c>
      <c r="D37" s="116"/>
      <c r="K37" s="83"/>
      <c r="L37" s="1"/>
      <c r="O37" s="83"/>
      <c r="Q37" s="1"/>
    </row>
    <row r="38" spans="1:17">
      <c r="A38" s="117" t="s">
        <v>179</v>
      </c>
      <c r="B38" s="118">
        <v>1</v>
      </c>
      <c r="C38" s="119">
        <v>2</v>
      </c>
      <c r="D38" s="116"/>
      <c r="K38" s="83"/>
      <c r="L38" s="1"/>
      <c r="O38" s="83"/>
      <c r="Q38" s="1"/>
    </row>
    <row r="39" spans="1:17">
      <c r="A39" s="117" t="s">
        <v>180</v>
      </c>
      <c r="B39" s="118">
        <v>12</v>
      </c>
      <c r="C39" s="119">
        <v>3</v>
      </c>
      <c r="D39" s="116"/>
      <c r="K39" s="83"/>
      <c r="L39" s="1"/>
      <c r="O39" s="83"/>
      <c r="Q39" s="1"/>
    </row>
    <row r="40" spans="1:17">
      <c r="A40" s="117" t="s">
        <v>181</v>
      </c>
      <c r="B40" s="118">
        <v>208</v>
      </c>
      <c r="C40" s="119">
        <v>4</v>
      </c>
      <c r="D40" s="116"/>
      <c r="K40" s="83"/>
      <c r="L40" s="1"/>
      <c r="O40" s="83"/>
      <c r="Q40" s="1"/>
    </row>
    <row r="41" spans="1:17">
      <c r="A41" s="117" t="s">
        <v>182</v>
      </c>
      <c r="B41" s="118">
        <v>255</v>
      </c>
      <c r="C41" s="119">
        <v>5</v>
      </c>
      <c r="D41" s="116"/>
      <c r="K41" s="83"/>
      <c r="L41" s="1"/>
      <c r="O41" s="83"/>
      <c r="Q41" s="1"/>
    </row>
  </sheetData>
  <sheetProtection algorithmName="SHA-512" hashValue="+uCJmkznXB+6DRteR8H6ORJugRIfEP+DKMD8ldIYYPZiGf14eU3HZepmMGE6TaCyAIXbElMhGuUtTYEmpq+L5w==" saltValue="DoJ6ZylDWPT4XR+CqrNZBg==" spinCount="100000" sheet="1" objects="1" scenarios="1"/>
  <mergeCells count="2">
    <mergeCell ref="B11:E11"/>
    <mergeCell ref="B7:E7"/>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3782"/>
  <sheetViews>
    <sheetView showGridLines="0" showZeros="0" zoomScale="50" zoomScaleNormal="50" zoomScalePageLayoutView="75" workbookViewId="0">
      <pane xSplit="1" ySplit="9" topLeftCell="B184" activePane="bottomRight" state="frozen"/>
      <selection pane="topRight" activeCell="G41" sqref="G41"/>
      <selection pane="bottomLeft" activeCell="G41" sqref="G41"/>
      <selection pane="bottomRight" activeCell="R6" sqref="R6"/>
    </sheetView>
  </sheetViews>
  <sheetFormatPr defaultColWidth="8.54296875" defaultRowHeight="14.15" customHeight="1"/>
  <cols>
    <col min="1" max="1" width="7.453125" style="1" customWidth="1"/>
    <col min="2" max="2" width="27.54296875" style="1" customWidth="1"/>
    <col min="3" max="3" width="12.54296875" style="1" customWidth="1"/>
    <col min="4" max="4" width="20.453125" style="122" bestFit="1" customWidth="1"/>
    <col min="5" max="5" width="25.1796875" style="122" bestFit="1" customWidth="1"/>
    <col min="6" max="6" width="23.1796875" style="1" bestFit="1" customWidth="1"/>
    <col min="7" max="7" width="22.1796875" style="1" bestFit="1" customWidth="1"/>
    <col min="8" max="8" width="11.81640625" style="122" customWidth="1"/>
    <col min="9" max="9" width="12.1796875" style="122" bestFit="1" customWidth="1"/>
    <col min="10" max="10" width="8" style="1" bestFit="1" customWidth="1"/>
    <col min="11" max="11" width="10.54296875" style="123" customWidth="1"/>
    <col min="12" max="15" width="9.1796875" style="168" customWidth="1"/>
    <col min="16" max="16" width="13" style="168" customWidth="1"/>
    <col min="17" max="17" width="9.1796875" style="168" customWidth="1"/>
    <col min="18" max="19" width="12.54296875" style="1" customWidth="1"/>
    <col min="20" max="22" width="9.81640625" style="1" customWidth="1"/>
    <col min="23" max="23" width="13.1796875" style="1" bestFit="1" customWidth="1"/>
    <col min="24" max="24" width="12" style="1" customWidth="1"/>
    <col min="25" max="25" width="11.81640625" style="1" customWidth="1"/>
    <col min="26" max="26" width="9.453125" style="1" customWidth="1"/>
    <col min="27" max="27" width="23.81640625" style="1" customWidth="1"/>
    <col min="28" max="28" width="9.453125" style="1" customWidth="1"/>
    <col min="29" max="29" width="16.1796875" style="1" bestFit="1" customWidth="1"/>
    <col min="30" max="30" width="15.54296875" style="1" bestFit="1" customWidth="1"/>
    <col min="31" max="16384" width="8.54296875" style="1"/>
  </cols>
  <sheetData>
    <row r="1" spans="1:29" ht="12.5">
      <c r="B1" s="470"/>
      <c r="L1" s="1"/>
      <c r="M1" s="83"/>
      <c r="N1" s="1"/>
      <c r="O1" s="1"/>
      <c r="P1" s="1"/>
      <c r="Q1" s="1"/>
    </row>
    <row r="2" spans="1:29" ht="14.15" customHeight="1">
      <c r="A2" s="124">
        <v>2</v>
      </c>
      <c r="B2" s="125"/>
      <c r="C2" s="125"/>
      <c r="D2" s="126"/>
      <c r="E2" s="5"/>
      <c r="F2" s="127"/>
      <c r="G2" s="128"/>
      <c r="H2" s="5"/>
      <c r="I2" s="6"/>
      <c r="J2" s="129"/>
      <c r="K2" s="8"/>
      <c r="L2" s="130"/>
      <c r="M2" s="130"/>
      <c r="N2" s="130"/>
      <c r="O2" s="130"/>
      <c r="P2" s="130"/>
      <c r="Q2" s="130"/>
      <c r="R2" s="131"/>
      <c r="S2" s="131"/>
      <c r="T2" s="132"/>
      <c r="U2" s="132"/>
      <c r="V2" s="132"/>
      <c r="W2" s="132"/>
      <c r="X2" s="132"/>
      <c r="Y2" s="132"/>
      <c r="Z2" s="132"/>
      <c r="AA2" s="128"/>
      <c r="AB2" s="128"/>
      <c r="AC2" s="128"/>
    </row>
    <row r="3" spans="1:29" ht="14.15" customHeight="1">
      <c r="A3" s="124">
        <v>3</v>
      </c>
      <c r="B3" s="2" t="str">
        <f>'2-Kosten per locatie'!A3</f>
        <v>Naam opdrachtgever</v>
      </c>
      <c r="C3" s="4" t="str">
        <f>'2-Kosten per locatie'!B3</f>
        <v>ProRail</v>
      </c>
      <c r="D3" s="133"/>
      <c r="F3" s="134"/>
      <c r="I3" s="6"/>
      <c r="J3" s="129"/>
      <c r="K3" s="8"/>
      <c r="L3" s="130"/>
      <c r="M3" s="130"/>
      <c r="N3" s="130"/>
      <c r="O3" s="130"/>
      <c r="P3" s="130"/>
      <c r="Q3" s="130"/>
      <c r="R3" s="131"/>
      <c r="S3" s="131"/>
      <c r="T3" s="132"/>
      <c r="U3" s="132"/>
      <c r="V3" s="132"/>
      <c r="W3" s="132"/>
      <c r="X3" s="132"/>
      <c r="Y3" s="132"/>
      <c r="Z3" s="132"/>
      <c r="AA3" s="128"/>
      <c r="AB3" s="128"/>
      <c r="AC3" s="128"/>
    </row>
    <row r="4" spans="1:29" ht="14.15" customHeight="1">
      <c r="A4" s="124">
        <v>4</v>
      </c>
      <c r="B4" s="2" t="str">
        <f>'2-Kosten per locatie'!A4</f>
        <v>Calculatie onderdeel</v>
      </c>
      <c r="C4" s="4" t="str">
        <f ca="1">MID(CELL("bestandsnaam",$C$9),SEARCH("]",CELL("bestandsnaam",$C$9),1)+1,256)</f>
        <v>4-Basis ruimtestaat</v>
      </c>
      <c r="D4" s="133"/>
      <c r="F4" s="135"/>
      <c r="I4" s="6"/>
      <c r="J4" s="129"/>
      <c r="K4" s="8"/>
      <c r="L4" s="130"/>
      <c r="M4" s="130"/>
      <c r="N4" s="130"/>
      <c r="O4" s="130"/>
      <c r="P4" s="130"/>
      <c r="Q4" s="130"/>
      <c r="R4" s="131"/>
      <c r="S4" s="131"/>
      <c r="T4" s="132"/>
      <c r="U4" s="132"/>
      <c r="V4" s="132"/>
      <c r="W4" s="132"/>
      <c r="X4" s="132"/>
      <c r="Y4" s="132"/>
      <c r="Z4" s="132"/>
      <c r="AA4" s="128"/>
      <c r="AB4" s="128"/>
      <c r="AC4" s="128"/>
    </row>
    <row r="5" spans="1:29" ht="14.15" customHeight="1">
      <c r="A5" s="124">
        <v>5</v>
      </c>
      <c r="B5" s="2" t="str">
        <f>'2-Kosten per locatie'!A5</f>
        <v>Gebouw/plaats</v>
      </c>
      <c r="C5" s="4" t="str">
        <f>'2-Kosten per locatie'!B5</f>
        <v>Divers</v>
      </c>
      <c r="D5" s="133"/>
      <c r="F5" s="134"/>
      <c r="H5" s="136"/>
      <c r="I5" s="6"/>
      <c r="J5" s="129"/>
      <c r="K5" s="8"/>
      <c r="L5" s="130"/>
      <c r="M5" s="130"/>
      <c r="N5" s="130"/>
      <c r="O5" s="130"/>
      <c r="P5" s="130"/>
      <c r="Q5" s="130"/>
      <c r="R5" s="131"/>
      <c r="S5" s="131"/>
      <c r="T5" s="132"/>
      <c r="U5" s="132"/>
      <c r="V5" s="132"/>
      <c r="W5" s="132"/>
      <c r="X5" s="132"/>
      <c r="Y5" s="132"/>
      <c r="Z5" s="132"/>
      <c r="AA5" s="128"/>
      <c r="AB5" s="128"/>
      <c r="AC5" s="128"/>
    </row>
    <row r="6" spans="1:29" ht="14.15" customHeight="1">
      <c r="A6" s="124">
        <v>6</v>
      </c>
      <c r="B6" s="2" t="str">
        <f>'2-Kosten per locatie'!A6</f>
        <v>Referentie nummer</v>
      </c>
      <c r="C6" s="4" t="str">
        <f>'2-Kosten per locatie'!B6</f>
        <v>TN 405633</v>
      </c>
      <c r="D6" s="133"/>
      <c r="F6" s="134"/>
      <c r="G6" s="137"/>
      <c r="H6" s="136"/>
      <c r="I6" s="6"/>
      <c r="J6" s="129"/>
      <c r="K6" s="8"/>
      <c r="L6" s="130"/>
      <c r="M6" s="130"/>
      <c r="N6" s="130"/>
      <c r="O6" s="130"/>
      <c r="P6" s="130"/>
      <c r="Q6" s="130"/>
      <c r="R6" s="131"/>
      <c r="S6" s="131"/>
      <c r="T6" s="132"/>
      <c r="U6" s="132"/>
      <c r="V6" s="132"/>
      <c r="W6" s="613" t="s">
        <v>183</v>
      </c>
      <c r="X6" s="614"/>
      <c r="Y6" s="615"/>
      <c r="Z6" s="128"/>
      <c r="AC6" s="128"/>
    </row>
    <row r="7" spans="1:29" ht="12.75" customHeight="1">
      <c r="A7" s="124">
        <v>7</v>
      </c>
      <c r="B7" s="2" t="str">
        <f>'2-Kosten per locatie'!A7</f>
        <v>Naam dienstverlener</v>
      </c>
      <c r="C7" s="4">
        <f>'2-Kosten per locatie'!B7</f>
        <v>0</v>
      </c>
      <c r="D7" s="133"/>
      <c r="F7" s="134"/>
      <c r="I7" s="6"/>
      <c r="J7" s="129"/>
      <c r="K7" s="8"/>
      <c r="L7" s="130"/>
      <c r="M7" s="130"/>
      <c r="N7" s="130"/>
      <c r="O7" s="130"/>
      <c r="P7" s="130"/>
      <c r="Q7" s="130"/>
      <c r="R7" s="131"/>
      <c r="S7" s="131"/>
      <c r="T7" s="132"/>
      <c r="U7" s="132"/>
      <c r="V7" s="132"/>
      <c r="W7" s="616"/>
      <c r="X7" s="617"/>
      <c r="Y7" s="618"/>
      <c r="Z7" s="128"/>
      <c r="AC7" s="128"/>
    </row>
    <row r="8" spans="1:29" ht="14.15" customHeight="1">
      <c r="A8" s="124">
        <v>8</v>
      </c>
      <c r="B8" s="128"/>
      <c r="C8" s="128"/>
      <c r="D8" s="5"/>
      <c r="E8" s="5"/>
      <c r="F8" s="127"/>
      <c r="G8" s="128"/>
      <c r="H8" s="5"/>
      <c r="I8" s="6"/>
      <c r="J8" s="129"/>
      <c r="K8" s="8"/>
      <c r="L8" s="130"/>
      <c r="M8" s="130"/>
      <c r="N8" s="130"/>
      <c r="O8" s="130"/>
      <c r="P8" s="130"/>
      <c r="Q8" s="130"/>
      <c r="R8" s="131"/>
      <c r="S8" s="131"/>
      <c r="T8" s="131"/>
      <c r="U8" s="131"/>
      <c r="V8" s="131"/>
      <c r="W8" s="394">
        <f>'3-Productie normen'!H10</f>
        <v>1</v>
      </c>
      <c r="X8" s="394">
        <f>'3-Productie normen'!I10</f>
        <v>1</v>
      </c>
      <c r="Y8" s="394">
        <f>'3-Productie normen'!J10</f>
        <v>1</v>
      </c>
      <c r="Z8" s="128"/>
      <c r="AC8" s="128"/>
    </row>
    <row r="9" spans="1:29" ht="44.15" customHeight="1">
      <c r="A9" s="124">
        <v>9</v>
      </c>
      <c r="B9" s="356" t="s">
        <v>184</v>
      </c>
      <c r="C9" s="395" t="s">
        <v>185</v>
      </c>
      <c r="D9" s="396" t="s">
        <v>186</v>
      </c>
      <c r="E9" s="356" t="s">
        <v>187</v>
      </c>
      <c r="F9" s="356" t="s">
        <v>188</v>
      </c>
      <c r="G9" s="397" t="s">
        <v>189</v>
      </c>
      <c r="H9" s="398" t="s">
        <v>190</v>
      </c>
      <c r="I9" s="399" t="s">
        <v>191</v>
      </c>
      <c r="J9" s="72" t="s">
        <v>192</v>
      </c>
      <c r="K9" s="72" t="s">
        <v>193</v>
      </c>
      <c r="L9" s="72" t="s">
        <v>194</v>
      </c>
      <c r="M9" s="72" t="s">
        <v>195</v>
      </c>
      <c r="N9" s="72" t="s">
        <v>196</v>
      </c>
      <c r="O9" s="72" t="s">
        <v>197</v>
      </c>
      <c r="P9" s="399" t="s">
        <v>198</v>
      </c>
      <c r="Q9" s="399" t="s">
        <v>199</v>
      </c>
      <c r="R9" s="399" t="s">
        <v>200</v>
      </c>
      <c r="S9" s="399" t="s">
        <v>201</v>
      </c>
      <c r="T9" s="399" t="s">
        <v>202</v>
      </c>
      <c r="U9" s="399" t="s">
        <v>203</v>
      </c>
      <c r="V9" s="399" t="s">
        <v>204</v>
      </c>
      <c r="W9" s="399" t="s">
        <v>205</v>
      </c>
      <c r="X9" s="399" t="s">
        <v>152</v>
      </c>
      <c r="Y9" s="399" t="s">
        <v>206</v>
      </c>
      <c r="Z9" s="138" t="s">
        <v>207</v>
      </c>
      <c r="AA9" s="138" t="s">
        <v>208</v>
      </c>
      <c r="AB9" s="122"/>
      <c r="AC9" s="138" t="s">
        <v>209</v>
      </c>
    </row>
    <row r="10" spans="1:29" s="149" customFormat="1" ht="14.15" customHeight="1">
      <c r="A10" s="124">
        <f>A9+1</f>
        <v>10</v>
      </c>
      <c r="B10" s="139" t="s">
        <v>90</v>
      </c>
      <c r="C10" s="108" t="s">
        <v>210</v>
      </c>
      <c r="D10" s="140" t="s">
        <v>211</v>
      </c>
      <c r="E10" s="139" t="s">
        <v>212</v>
      </c>
      <c r="F10" s="139" t="s">
        <v>167</v>
      </c>
      <c r="G10" s="141" t="s">
        <v>213</v>
      </c>
      <c r="H10" s="142">
        <v>2.4500000000000002</v>
      </c>
      <c r="I10" s="143">
        <f>SUM(J10:O10)</f>
        <v>255</v>
      </c>
      <c r="J10" s="144">
        <v>255</v>
      </c>
      <c r="K10" s="144"/>
      <c r="L10" s="144"/>
      <c r="M10" s="144"/>
      <c r="N10" s="144"/>
      <c r="O10" s="144"/>
      <c r="P10" s="145" t="e">
        <f>IF(J10="nio",0,IF(J10&gt;0,J10*H10/V10,0))</f>
        <v>#DIV/0!</v>
      </c>
      <c r="Q10" s="145">
        <f t="shared" ref="Q10" si="0">IF(K10&gt;0,K10*H10/W10,0)</f>
        <v>0</v>
      </c>
      <c r="R10" s="145">
        <f t="shared" ref="R10" si="1">IF(L10&gt;0,L10*H10/X10,0)</f>
        <v>0</v>
      </c>
      <c r="S10" s="145">
        <f t="shared" ref="S10" si="2">IF(M10&gt;0,M10*H10/Y10,0)</f>
        <v>0</v>
      </c>
      <c r="T10" s="145">
        <f t="shared" ref="T10" si="3">IF(N10&gt;0,N10*H10/X10,0)</f>
        <v>0</v>
      </c>
      <c r="U10" s="145">
        <f t="shared" ref="U10" si="4">IF(O10&gt;0,O10*H10/Y10,0)</f>
        <v>0</v>
      </c>
      <c r="V10" s="146">
        <f>IF(J10="nio",0,IF(J10&gt;0,VLOOKUP(F10,'3-Productie normen'!A:M,VLOOKUP(J10,'3-Productie normen'!$B$38:$C$41,2,FALSE),FALSE)))*(VLOOKUP(B10,'2-Kosten per locatie'!$A$16:$C$48,3,FALSE))</f>
        <v>0</v>
      </c>
      <c r="W10" s="146">
        <f>IF(K10&gt;0,V10*$W$8,0)</f>
        <v>0</v>
      </c>
      <c r="X10" s="146">
        <f>IF((OR(L10&gt;0,N10&gt;0)),V10*$X$8,0)</f>
        <v>0</v>
      </c>
      <c r="Y10" s="146">
        <f>IF((OR(M10&gt;0,O10&gt;0)),V10*$Y$8,0)</f>
        <v>0</v>
      </c>
      <c r="Z10" s="147" t="str">
        <f>VLOOKUP(F10,'3-Productie normen'!A:Q,12,FALSE)</f>
        <v>S</v>
      </c>
      <c r="AA10" s="147"/>
      <c r="AB10" s="1"/>
      <c r="AC10" s="148">
        <f t="shared" ref="AC10" si="5">I10*H10</f>
        <v>624.75</v>
      </c>
    </row>
    <row r="11" spans="1:29" ht="14.15" customHeight="1">
      <c r="A11" s="124">
        <f t="shared" ref="A11:A74" si="6">A10+1</f>
        <v>11</v>
      </c>
      <c r="B11" s="139" t="s">
        <v>90</v>
      </c>
      <c r="C11" s="108" t="s">
        <v>210</v>
      </c>
      <c r="D11" s="140" t="s">
        <v>214</v>
      </c>
      <c r="E11" s="139" t="s">
        <v>212</v>
      </c>
      <c r="F11" s="139" t="s">
        <v>167</v>
      </c>
      <c r="G11" s="141" t="s">
        <v>213</v>
      </c>
      <c r="H11" s="142">
        <v>1.85</v>
      </c>
      <c r="I11" s="143">
        <f t="shared" ref="I11:I74" si="7">SUM(J11:O11)</f>
        <v>255</v>
      </c>
      <c r="J11" s="144">
        <v>255</v>
      </c>
      <c r="K11" s="144"/>
      <c r="L11" s="144"/>
      <c r="M11" s="144"/>
      <c r="N11" s="144"/>
      <c r="O11" s="144"/>
      <c r="P11" s="145" t="e">
        <f t="shared" ref="P11:P74" si="8">IF(J11="nio",0,IF(J11&gt;0,J11*H11/V11,0))</f>
        <v>#DIV/0!</v>
      </c>
      <c r="Q11" s="145">
        <f t="shared" ref="Q11:Q74" si="9">IF(K11&gt;0,K11*H11/W11,0)</f>
        <v>0</v>
      </c>
      <c r="R11" s="145">
        <f t="shared" ref="R11:R74" si="10">IF(L11&gt;0,L11*H11/X11,0)</f>
        <v>0</v>
      </c>
      <c r="S11" s="145">
        <f t="shared" ref="S11:S74" si="11">IF(M11&gt;0,M11*H11/Y11,0)</f>
        <v>0</v>
      </c>
      <c r="T11" s="145">
        <f t="shared" ref="T11:T74" si="12">IF(N11&gt;0,N11*H11/X11,0)</f>
        <v>0</v>
      </c>
      <c r="U11" s="145">
        <f t="shared" ref="U11:U74" si="13">IF(O11&gt;0,O11*H11/Y11,0)</f>
        <v>0</v>
      </c>
      <c r="V11" s="146">
        <f>IF(J11="nio",0,IF(J11&gt;0,VLOOKUP(F11,'3-Productie normen'!A:M,VLOOKUP(J11,'3-Productie normen'!$B$38:$C$41,2,FALSE),FALSE)))*(VLOOKUP(B11,'2-Kosten per locatie'!$A$16:$C$48,3,FALSE))</f>
        <v>0</v>
      </c>
      <c r="W11" s="146">
        <f t="shared" ref="W11:W74" si="14">IF(K11&gt;0,V11*$W$8,0)</f>
        <v>0</v>
      </c>
      <c r="X11" s="146">
        <f t="shared" ref="X11:X74" si="15">IF((OR(L11&gt;0,N11&gt;0)),V11*$X$8,0)</f>
        <v>0</v>
      </c>
      <c r="Y11" s="146">
        <f t="shared" ref="Y11:Y74" si="16">IF((OR(M11&gt;0,O11&gt;0)),V11*$Y$8,0)</f>
        <v>0</v>
      </c>
      <c r="Z11" s="147" t="str">
        <f>VLOOKUP(F11,'3-Productie normen'!A:Q,12,FALSE)</f>
        <v>S</v>
      </c>
      <c r="AA11" s="147"/>
      <c r="AC11" s="148">
        <f t="shared" ref="AC11:AC74" si="17">I11*H11</f>
        <v>471.75</v>
      </c>
    </row>
    <row r="12" spans="1:29" ht="14.15" customHeight="1">
      <c r="A12" s="124">
        <f t="shared" si="6"/>
        <v>12</v>
      </c>
      <c r="B12" s="139" t="s">
        <v>90</v>
      </c>
      <c r="C12" s="108" t="s">
        <v>210</v>
      </c>
      <c r="D12" s="140" t="s">
        <v>215</v>
      </c>
      <c r="E12" s="139" t="s">
        <v>216</v>
      </c>
      <c r="F12" s="139" t="s">
        <v>167</v>
      </c>
      <c r="G12" s="141" t="s">
        <v>213</v>
      </c>
      <c r="H12" s="142">
        <v>4.72</v>
      </c>
      <c r="I12" s="143">
        <f t="shared" si="7"/>
        <v>255</v>
      </c>
      <c r="J12" s="144">
        <v>255</v>
      </c>
      <c r="K12" s="144"/>
      <c r="L12" s="144"/>
      <c r="M12" s="144"/>
      <c r="N12" s="144"/>
      <c r="O12" s="144"/>
      <c r="P12" s="145" t="e">
        <f t="shared" si="8"/>
        <v>#DIV/0!</v>
      </c>
      <c r="Q12" s="145">
        <f t="shared" si="9"/>
        <v>0</v>
      </c>
      <c r="R12" s="145">
        <f t="shared" si="10"/>
        <v>0</v>
      </c>
      <c r="S12" s="145">
        <f t="shared" si="11"/>
        <v>0</v>
      </c>
      <c r="T12" s="145">
        <f t="shared" si="12"/>
        <v>0</v>
      </c>
      <c r="U12" s="145">
        <f t="shared" si="13"/>
        <v>0</v>
      </c>
      <c r="V12" s="146">
        <f>IF(J12="nio",0,IF(J12&gt;0,VLOOKUP(F12,'3-Productie normen'!A:M,VLOOKUP(J12,'3-Productie normen'!$B$38:$C$41,2,FALSE),FALSE)))*(VLOOKUP(B12,'2-Kosten per locatie'!$A$16:$C$48,3,FALSE))</f>
        <v>0</v>
      </c>
      <c r="W12" s="146">
        <f t="shared" si="14"/>
        <v>0</v>
      </c>
      <c r="X12" s="146">
        <f t="shared" si="15"/>
        <v>0</v>
      </c>
      <c r="Y12" s="146">
        <f t="shared" si="16"/>
        <v>0</v>
      </c>
      <c r="Z12" s="147" t="str">
        <f>VLOOKUP(F12,'3-Productie normen'!A:Q,12,FALSE)</f>
        <v>S</v>
      </c>
      <c r="AA12" s="147"/>
      <c r="AC12" s="148">
        <f t="shared" si="17"/>
        <v>1203.5999999999999</v>
      </c>
    </row>
    <row r="13" spans="1:29" ht="14.15" customHeight="1">
      <c r="A13" s="124">
        <f t="shared" si="6"/>
        <v>13</v>
      </c>
      <c r="B13" s="139" t="s">
        <v>90</v>
      </c>
      <c r="C13" s="108" t="s">
        <v>210</v>
      </c>
      <c r="D13" s="140" t="s">
        <v>217</v>
      </c>
      <c r="E13" s="141" t="s">
        <v>216</v>
      </c>
      <c r="F13" s="141" t="s">
        <v>167</v>
      </c>
      <c r="G13" s="141" t="s">
        <v>213</v>
      </c>
      <c r="H13" s="142">
        <v>1.38</v>
      </c>
      <c r="I13" s="143">
        <f t="shared" si="7"/>
        <v>255</v>
      </c>
      <c r="J13" s="144">
        <v>255</v>
      </c>
      <c r="K13" s="144"/>
      <c r="L13" s="144"/>
      <c r="M13" s="144"/>
      <c r="N13" s="144"/>
      <c r="O13" s="144"/>
      <c r="P13" s="145" t="e">
        <f t="shared" si="8"/>
        <v>#DIV/0!</v>
      </c>
      <c r="Q13" s="145">
        <f t="shared" si="9"/>
        <v>0</v>
      </c>
      <c r="R13" s="145">
        <f t="shared" si="10"/>
        <v>0</v>
      </c>
      <c r="S13" s="145">
        <f t="shared" si="11"/>
        <v>0</v>
      </c>
      <c r="T13" s="145">
        <f t="shared" si="12"/>
        <v>0</v>
      </c>
      <c r="U13" s="145">
        <f t="shared" si="13"/>
        <v>0</v>
      </c>
      <c r="V13" s="146">
        <f>IF(J13="nio",0,IF(J13&gt;0,VLOOKUP(F13,'3-Productie normen'!A:M,VLOOKUP(J13,'3-Productie normen'!$B$38:$C$41,2,FALSE),FALSE)))*(VLOOKUP(B13,'2-Kosten per locatie'!$A$16:$C$48,3,FALSE))</f>
        <v>0</v>
      </c>
      <c r="W13" s="146">
        <f t="shared" si="14"/>
        <v>0</v>
      </c>
      <c r="X13" s="146">
        <f t="shared" si="15"/>
        <v>0</v>
      </c>
      <c r="Y13" s="146">
        <f t="shared" si="16"/>
        <v>0</v>
      </c>
      <c r="Z13" s="147" t="str">
        <f>VLOOKUP(F13,'3-Productie normen'!A:Q,12,FALSE)</f>
        <v>S</v>
      </c>
      <c r="AA13" s="147"/>
      <c r="AC13" s="148">
        <f t="shared" si="17"/>
        <v>351.9</v>
      </c>
    </row>
    <row r="14" spans="1:29" ht="14.15" customHeight="1">
      <c r="A14" s="124">
        <f t="shared" si="6"/>
        <v>14</v>
      </c>
      <c r="B14" s="139" t="s">
        <v>90</v>
      </c>
      <c r="C14" s="108" t="s">
        <v>210</v>
      </c>
      <c r="D14" s="150" t="s">
        <v>218</v>
      </c>
      <c r="E14" s="151" t="s">
        <v>216</v>
      </c>
      <c r="F14" s="152" t="s">
        <v>167</v>
      </c>
      <c r="G14" s="141" t="s">
        <v>213</v>
      </c>
      <c r="H14" s="142">
        <v>1.37</v>
      </c>
      <c r="I14" s="143">
        <f t="shared" si="7"/>
        <v>255</v>
      </c>
      <c r="J14" s="144">
        <v>255</v>
      </c>
      <c r="K14" s="144"/>
      <c r="L14" s="144"/>
      <c r="M14" s="144"/>
      <c r="N14" s="144"/>
      <c r="O14" s="144"/>
      <c r="P14" s="145" t="e">
        <f t="shared" si="8"/>
        <v>#DIV/0!</v>
      </c>
      <c r="Q14" s="145">
        <f t="shared" si="9"/>
        <v>0</v>
      </c>
      <c r="R14" s="145">
        <f t="shared" si="10"/>
        <v>0</v>
      </c>
      <c r="S14" s="145">
        <f t="shared" si="11"/>
        <v>0</v>
      </c>
      <c r="T14" s="145">
        <f t="shared" si="12"/>
        <v>0</v>
      </c>
      <c r="U14" s="145">
        <f t="shared" si="13"/>
        <v>0</v>
      </c>
      <c r="V14" s="146">
        <f>IF(J14="nio",0,IF(J14&gt;0,VLOOKUP(F14,'3-Productie normen'!A:M,VLOOKUP(J14,'3-Productie normen'!$B$38:$C$41,2,FALSE),FALSE)))*(VLOOKUP(B14,'2-Kosten per locatie'!$A$16:$C$48,3,FALSE))</f>
        <v>0</v>
      </c>
      <c r="W14" s="146">
        <f t="shared" si="14"/>
        <v>0</v>
      </c>
      <c r="X14" s="146">
        <f t="shared" si="15"/>
        <v>0</v>
      </c>
      <c r="Y14" s="146">
        <f t="shared" si="16"/>
        <v>0</v>
      </c>
      <c r="Z14" s="147" t="str">
        <f>VLOOKUP(F14,'3-Productie normen'!A:Q,12,FALSE)</f>
        <v>S</v>
      </c>
      <c r="AA14" s="147"/>
      <c r="AC14" s="148">
        <f t="shared" si="17"/>
        <v>349.35</v>
      </c>
    </row>
    <row r="15" spans="1:29" ht="14.15" customHeight="1">
      <c r="A15" s="124">
        <f t="shared" si="6"/>
        <v>15</v>
      </c>
      <c r="B15" s="139" t="s">
        <v>90</v>
      </c>
      <c r="C15" s="108" t="s">
        <v>210</v>
      </c>
      <c r="D15" s="140" t="s">
        <v>219</v>
      </c>
      <c r="E15" s="139" t="s">
        <v>220</v>
      </c>
      <c r="F15" s="139" t="s">
        <v>167</v>
      </c>
      <c r="G15" s="141" t="s">
        <v>213</v>
      </c>
      <c r="H15" s="142">
        <v>4.47</v>
      </c>
      <c r="I15" s="143">
        <f t="shared" si="7"/>
        <v>255</v>
      </c>
      <c r="J15" s="144">
        <v>255</v>
      </c>
      <c r="K15" s="144"/>
      <c r="L15" s="144"/>
      <c r="M15" s="144"/>
      <c r="N15" s="144"/>
      <c r="O15" s="144"/>
      <c r="P15" s="145" t="e">
        <f t="shared" si="8"/>
        <v>#DIV/0!</v>
      </c>
      <c r="Q15" s="145">
        <f t="shared" si="9"/>
        <v>0</v>
      </c>
      <c r="R15" s="145">
        <f t="shared" si="10"/>
        <v>0</v>
      </c>
      <c r="S15" s="145">
        <f t="shared" si="11"/>
        <v>0</v>
      </c>
      <c r="T15" s="145">
        <f t="shared" si="12"/>
        <v>0</v>
      </c>
      <c r="U15" s="145">
        <f t="shared" si="13"/>
        <v>0</v>
      </c>
      <c r="V15" s="146">
        <f>IF(J15="nio",0,IF(J15&gt;0,VLOOKUP(F15,'3-Productie normen'!A:M,VLOOKUP(J15,'3-Productie normen'!$B$38:$C$41,2,FALSE),FALSE)))*(VLOOKUP(B15,'2-Kosten per locatie'!$A$16:$C$48,3,FALSE))</f>
        <v>0</v>
      </c>
      <c r="W15" s="146">
        <f t="shared" si="14"/>
        <v>0</v>
      </c>
      <c r="X15" s="146">
        <f t="shared" si="15"/>
        <v>0</v>
      </c>
      <c r="Y15" s="146">
        <f t="shared" si="16"/>
        <v>0</v>
      </c>
      <c r="Z15" s="147" t="str">
        <f>VLOOKUP(F15,'3-Productie normen'!A:Q,12,FALSE)</f>
        <v>S</v>
      </c>
      <c r="AA15" s="147"/>
      <c r="AC15" s="148">
        <f t="shared" si="17"/>
        <v>1139.8499999999999</v>
      </c>
    </row>
    <row r="16" spans="1:29" ht="14.15" customHeight="1">
      <c r="A16" s="124">
        <f t="shared" si="6"/>
        <v>16</v>
      </c>
      <c r="B16" s="139" t="s">
        <v>90</v>
      </c>
      <c r="C16" s="108" t="s">
        <v>210</v>
      </c>
      <c r="D16" s="140" t="s">
        <v>221</v>
      </c>
      <c r="E16" s="139" t="s">
        <v>171</v>
      </c>
      <c r="F16" s="153" t="s">
        <v>171</v>
      </c>
      <c r="G16" s="141" t="s">
        <v>222</v>
      </c>
      <c r="H16" s="142">
        <v>15.55</v>
      </c>
      <c r="I16" s="143">
        <f t="shared" si="7"/>
        <v>255</v>
      </c>
      <c r="J16" s="144">
        <v>255</v>
      </c>
      <c r="K16" s="144"/>
      <c r="L16" s="144"/>
      <c r="M16" s="144"/>
      <c r="N16" s="144"/>
      <c r="O16" s="144"/>
      <c r="P16" s="145" t="e">
        <f t="shared" si="8"/>
        <v>#DIV/0!</v>
      </c>
      <c r="Q16" s="145">
        <f t="shared" si="9"/>
        <v>0</v>
      </c>
      <c r="R16" s="145">
        <f t="shared" si="10"/>
        <v>0</v>
      </c>
      <c r="S16" s="145">
        <f t="shared" si="11"/>
        <v>0</v>
      </c>
      <c r="T16" s="145">
        <f t="shared" si="12"/>
        <v>0</v>
      </c>
      <c r="U16" s="145">
        <f t="shared" si="13"/>
        <v>0</v>
      </c>
      <c r="V16" s="146">
        <f>IF(J16="nio",0,IF(J16&gt;0,VLOOKUP(F16,'3-Productie normen'!A:M,VLOOKUP(J16,'3-Productie normen'!$B$38:$C$41,2,FALSE),FALSE)))*(VLOOKUP(B16,'2-Kosten per locatie'!$A$16:$C$48,3,FALSE))</f>
        <v>0</v>
      </c>
      <c r="W16" s="146">
        <f t="shared" si="14"/>
        <v>0</v>
      </c>
      <c r="X16" s="146">
        <f t="shared" si="15"/>
        <v>0</v>
      </c>
      <c r="Y16" s="146">
        <f t="shared" si="16"/>
        <v>0</v>
      </c>
      <c r="Z16" s="147" t="str">
        <f>VLOOKUP(F16,'3-Productie normen'!A:Q,12,FALSE)</f>
        <v>B</v>
      </c>
      <c r="AA16" s="147"/>
      <c r="AC16" s="148">
        <f t="shared" si="17"/>
        <v>3965.25</v>
      </c>
    </row>
    <row r="17" spans="1:29" ht="14.15" customHeight="1">
      <c r="A17" s="124">
        <f t="shared" si="6"/>
        <v>17</v>
      </c>
      <c r="B17" s="139" t="s">
        <v>90</v>
      </c>
      <c r="C17" s="108" t="s">
        <v>210</v>
      </c>
      <c r="D17" s="140" t="s">
        <v>223</v>
      </c>
      <c r="E17" s="139" t="s">
        <v>224</v>
      </c>
      <c r="F17" s="139" t="s">
        <v>155</v>
      </c>
      <c r="G17" s="141" t="s">
        <v>222</v>
      </c>
      <c r="H17" s="142">
        <v>33.42</v>
      </c>
      <c r="I17" s="143">
        <f t="shared" si="7"/>
        <v>255</v>
      </c>
      <c r="J17" s="144">
        <v>255</v>
      </c>
      <c r="K17" s="144"/>
      <c r="L17" s="144"/>
      <c r="M17" s="144"/>
      <c r="N17" s="144"/>
      <c r="O17" s="144"/>
      <c r="P17" s="145" t="e">
        <f t="shared" si="8"/>
        <v>#DIV/0!</v>
      </c>
      <c r="Q17" s="145">
        <f t="shared" si="9"/>
        <v>0</v>
      </c>
      <c r="R17" s="145">
        <f t="shared" si="10"/>
        <v>0</v>
      </c>
      <c r="S17" s="145">
        <f t="shared" si="11"/>
        <v>0</v>
      </c>
      <c r="T17" s="145">
        <f t="shared" si="12"/>
        <v>0</v>
      </c>
      <c r="U17" s="145">
        <f t="shared" si="13"/>
        <v>0</v>
      </c>
      <c r="V17" s="146">
        <f>IF(J17="nio",0,IF(J17&gt;0,VLOOKUP(F17,'3-Productie normen'!A:M,VLOOKUP(J17,'3-Productie normen'!$B$38:$C$41,2,FALSE),FALSE)))*(VLOOKUP(B17,'2-Kosten per locatie'!$A$16:$C$48,3,FALSE))</f>
        <v>0</v>
      </c>
      <c r="W17" s="146">
        <f t="shared" si="14"/>
        <v>0</v>
      </c>
      <c r="X17" s="146">
        <f t="shared" si="15"/>
        <v>0</v>
      </c>
      <c r="Y17" s="146">
        <f t="shared" si="16"/>
        <v>0</v>
      </c>
      <c r="Z17" s="147" t="str">
        <f>VLOOKUP(F17,'3-Productie normen'!A:Q,12,FALSE)</f>
        <v>B</v>
      </c>
      <c r="AA17" s="147"/>
      <c r="AC17" s="148">
        <f t="shared" si="17"/>
        <v>8522.1</v>
      </c>
    </row>
    <row r="18" spans="1:29" ht="14.15" customHeight="1">
      <c r="A18" s="124">
        <f t="shared" si="6"/>
        <v>18</v>
      </c>
      <c r="B18" s="139" t="s">
        <v>90</v>
      </c>
      <c r="C18" s="108" t="s">
        <v>210</v>
      </c>
      <c r="D18" s="140" t="s">
        <v>225</v>
      </c>
      <c r="E18" s="141" t="s">
        <v>226</v>
      </c>
      <c r="F18" s="141" t="s">
        <v>174</v>
      </c>
      <c r="G18" s="141" t="s">
        <v>227</v>
      </c>
      <c r="H18" s="142">
        <v>9.19</v>
      </c>
      <c r="I18" s="143">
        <f t="shared" si="7"/>
        <v>0</v>
      </c>
      <c r="J18" s="144" t="s">
        <v>228</v>
      </c>
      <c r="K18" s="144"/>
      <c r="L18" s="144"/>
      <c r="M18" s="144"/>
      <c r="N18" s="144"/>
      <c r="O18" s="144"/>
      <c r="P18" s="145">
        <f t="shared" si="8"/>
        <v>0</v>
      </c>
      <c r="Q18" s="145">
        <f t="shared" si="9"/>
        <v>0</v>
      </c>
      <c r="R18" s="145">
        <f t="shared" si="10"/>
        <v>0</v>
      </c>
      <c r="S18" s="145">
        <f t="shared" si="11"/>
        <v>0</v>
      </c>
      <c r="T18" s="145">
        <f t="shared" si="12"/>
        <v>0</v>
      </c>
      <c r="U18" s="145">
        <f t="shared" si="13"/>
        <v>0</v>
      </c>
      <c r="V18" s="146">
        <f>IF(J18="nio",0,IF(J18&gt;0,VLOOKUP(F18,'3-Productie normen'!A:M,VLOOKUP(J18,'3-Productie normen'!$B$38:$C$41,2,FALSE),FALSE)))*(VLOOKUP(B18,'2-Kosten per locatie'!$A$16:$C$48,3,FALSE))</f>
        <v>0</v>
      </c>
      <c r="W18" s="146">
        <f t="shared" si="14"/>
        <v>0</v>
      </c>
      <c r="X18" s="146">
        <f t="shared" si="15"/>
        <v>0</v>
      </c>
      <c r="Y18" s="146">
        <f t="shared" si="16"/>
        <v>0</v>
      </c>
      <c r="Z18" s="147">
        <f>VLOOKUP(F18,'3-Productie normen'!A:Q,12,FALSE)</f>
        <v>0</v>
      </c>
      <c r="AA18" s="147"/>
      <c r="AC18" s="148">
        <f t="shared" si="17"/>
        <v>0</v>
      </c>
    </row>
    <row r="19" spans="1:29" ht="14.15" customHeight="1">
      <c r="A19" s="124">
        <f t="shared" si="6"/>
        <v>19</v>
      </c>
      <c r="B19" s="139" t="s">
        <v>90</v>
      </c>
      <c r="C19" s="108" t="s">
        <v>210</v>
      </c>
      <c r="D19" s="150" t="s">
        <v>229</v>
      </c>
      <c r="E19" s="151" t="s">
        <v>230</v>
      </c>
      <c r="F19" s="152" t="s">
        <v>168</v>
      </c>
      <c r="G19" s="141" t="s">
        <v>227</v>
      </c>
      <c r="H19" s="142">
        <v>5.99</v>
      </c>
      <c r="I19" s="143">
        <f t="shared" si="7"/>
        <v>1</v>
      </c>
      <c r="J19" s="144">
        <v>1</v>
      </c>
      <c r="K19" s="144"/>
      <c r="L19" s="144"/>
      <c r="M19" s="144"/>
      <c r="N19" s="144"/>
      <c r="O19" s="144"/>
      <c r="P19" s="145" t="e">
        <f t="shared" si="8"/>
        <v>#DIV/0!</v>
      </c>
      <c r="Q19" s="145">
        <f t="shared" si="9"/>
        <v>0</v>
      </c>
      <c r="R19" s="145">
        <f t="shared" si="10"/>
        <v>0</v>
      </c>
      <c r="S19" s="145">
        <f t="shared" si="11"/>
        <v>0</v>
      </c>
      <c r="T19" s="145">
        <f t="shared" si="12"/>
        <v>0</v>
      </c>
      <c r="U19" s="145">
        <f t="shared" si="13"/>
        <v>0</v>
      </c>
      <c r="V19" s="146">
        <f>IF(J19="nio",0,IF(J19&gt;0,VLOOKUP(F19,'3-Productie normen'!A:M,VLOOKUP(J19,'3-Productie normen'!$B$38:$C$41,2,FALSE),FALSE)))*(VLOOKUP(B19,'2-Kosten per locatie'!$A$16:$C$48,3,FALSE))</f>
        <v>0</v>
      </c>
      <c r="W19" s="146">
        <f t="shared" si="14"/>
        <v>0</v>
      </c>
      <c r="X19" s="146">
        <f t="shared" si="15"/>
        <v>0</v>
      </c>
      <c r="Y19" s="146">
        <f t="shared" si="16"/>
        <v>0</v>
      </c>
      <c r="Z19" s="147" t="str">
        <f>VLOOKUP(F19,'3-Productie normen'!A:Q,12,FALSE)</f>
        <v>V</v>
      </c>
      <c r="AA19" s="147"/>
      <c r="AC19" s="148">
        <f t="shared" si="17"/>
        <v>5.99</v>
      </c>
    </row>
    <row r="20" spans="1:29" ht="14.15" customHeight="1">
      <c r="A20" s="124">
        <f t="shared" si="6"/>
        <v>20</v>
      </c>
      <c r="B20" s="139" t="s">
        <v>90</v>
      </c>
      <c r="C20" s="108" t="s">
        <v>210</v>
      </c>
      <c r="D20" s="140" t="s">
        <v>231</v>
      </c>
      <c r="E20" s="139" t="s">
        <v>230</v>
      </c>
      <c r="F20" s="139" t="s">
        <v>168</v>
      </c>
      <c r="G20" s="141" t="s">
        <v>227</v>
      </c>
      <c r="H20" s="142">
        <v>5.89</v>
      </c>
      <c r="I20" s="143">
        <f t="shared" si="7"/>
        <v>1</v>
      </c>
      <c r="J20" s="144">
        <v>1</v>
      </c>
      <c r="K20" s="144"/>
      <c r="L20" s="144"/>
      <c r="M20" s="144"/>
      <c r="N20" s="144"/>
      <c r="O20" s="144"/>
      <c r="P20" s="145" t="e">
        <f t="shared" si="8"/>
        <v>#DIV/0!</v>
      </c>
      <c r="Q20" s="145">
        <f t="shared" si="9"/>
        <v>0</v>
      </c>
      <c r="R20" s="145">
        <f t="shared" si="10"/>
        <v>0</v>
      </c>
      <c r="S20" s="145">
        <f t="shared" si="11"/>
        <v>0</v>
      </c>
      <c r="T20" s="145">
        <f t="shared" si="12"/>
        <v>0</v>
      </c>
      <c r="U20" s="145">
        <f t="shared" si="13"/>
        <v>0</v>
      </c>
      <c r="V20" s="146">
        <f>IF(J20="nio",0,IF(J20&gt;0,VLOOKUP(F20,'3-Productie normen'!A:M,VLOOKUP(J20,'3-Productie normen'!$B$38:$C$41,2,FALSE),FALSE)))*(VLOOKUP(B20,'2-Kosten per locatie'!$A$16:$C$48,3,FALSE))</f>
        <v>0</v>
      </c>
      <c r="W20" s="146">
        <f t="shared" si="14"/>
        <v>0</v>
      </c>
      <c r="X20" s="146">
        <f t="shared" si="15"/>
        <v>0</v>
      </c>
      <c r="Y20" s="146">
        <f t="shared" si="16"/>
        <v>0</v>
      </c>
      <c r="Z20" s="147" t="str">
        <f>VLOOKUP(F20,'3-Productie normen'!A:Q,12,FALSE)</f>
        <v>V</v>
      </c>
      <c r="AA20" s="147"/>
      <c r="AC20" s="148">
        <f t="shared" si="17"/>
        <v>5.89</v>
      </c>
    </row>
    <row r="21" spans="1:29" ht="14.15" customHeight="1">
      <c r="A21" s="124">
        <f t="shared" si="6"/>
        <v>21</v>
      </c>
      <c r="B21" s="139" t="s">
        <v>90</v>
      </c>
      <c r="C21" s="108" t="s">
        <v>210</v>
      </c>
      <c r="D21" s="140" t="s">
        <v>232</v>
      </c>
      <c r="E21" s="139" t="s">
        <v>224</v>
      </c>
      <c r="F21" s="139" t="s">
        <v>155</v>
      </c>
      <c r="G21" s="141" t="s">
        <v>222</v>
      </c>
      <c r="H21" s="142">
        <v>29.02</v>
      </c>
      <c r="I21" s="143">
        <f t="shared" si="7"/>
        <v>255</v>
      </c>
      <c r="J21" s="144">
        <v>255</v>
      </c>
      <c r="K21" s="144"/>
      <c r="L21" s="144"/>
      <c r="M21" s="144"/>
      <c r="N21" s="144"/>
      <c r="O21" s="144"/>
      <c r="P21" s="145" t="e">
        <f t="shared" si="8"/>
        <v>#DIV/0!</v>
      </c>
      <c r="Q21" s="145">
        <f t="shared" si="9"/>
        <v>0</v>
      </c>
      <c r="R21" s="145">
        <f t="shared" si="10"/>
        <v>0</v>
      </c>
      <c r="S21" s="145">
        <f t="shared" si="11"/>
        <v>0</v>
      </c>
      <c r="T21" s="145">
        <f t="shared" si="12"/>
        <v>0</v>
      </c>
      <c r="U21" s="145">
        <f t="shared" si="13"/>
        <v>0</v>
      </c>
      <c r="V21" s="146">
        <f>IF(J21="nio",0,IF(J21&gt;0,VLOOKUP(F21,'3-Productie normen'!A:M,VLOOKUP(J21,'3-Productie normen'!$B$38:$C$41,2,FALSE),FALSE)))*(VLOOKUP(B21,'2-Kosten per locatie'!$A$16:$C$48,3,FALSE))</f>
        <v>0</v>
      </c>
      <c r="W21" s="146">
        <f t="shared" si="14"/>
        <v>0</v>
      </c>
      <c r="X21" s="146">
        <f t="shared" si="15"/>
        <v>0</v>
      </c>
      <c r="Y21" s="146">
        <f t="shared" si="16"/>
        <v>0</v>
      </c>
      <c r="Z21" s="147" t="str">
        <f>VLOOKUP(F21,'3-Productie normen'!A:Q,12,FALSE)</f>
        <v>B</v>
      </c>
      <c r="AA21" s="147"/>
      <c r="AC21" s="148">
        <f t="shared" si="17"/>
        <v>7400.0999999999995</v>
      </c>
    </row>
    <row r="22" spans="1:29" ht="14.15" customHeight="1">
      <c r="A22" s="124">
        <f t="shared" si="6"/>
        <v>22</v>
      </c>
      <c r="B22" s="139" t="s">
        <v>90</v>
      </c>
      <c r="C22" s="108" t="s">
        <v>210</v>
      </c>
      <c r="D22" s="140" t="s">
        <v>233</v>
      </c>
      <c r="E22" s="139" t="s">
        <v>224</v>
      </c>
      <c r="F22" s="139" t="s">
        <v>155</v>
      </c>
      <c r="G22" s="141" t="s">
        <v>222</v>
      </c>
      <c r="H22" s="142">
        <v>28.54</v>
      </c>
      <c r="I22" s="143">
        <f t="shared" si="7"/>
        <v>255</v>
      </c>
      <c r="J22" s="144">
        <v>255</v>
      </c>
      <c r="K22" s="144"/>
      <c r="L22" s="144"/>
      <c r="M22" s="144"/>
      <c r="N22" s="144"/>
      <c r="O22" s="144"/>
      <c r="P22" s="145" t="e">
        <f t="shared" si="8"/>
        <v>#DIV/0!</v>
      </c>
      <c r="Q22" s="145">
        <f t="shared" si="9"/>
        <v>0</v>
      </c>
      <c r="R22" s="145">
        <f t="shared" si="10"/>
        <v>0</v>
      </c>
      <c r="S22" s="145">
        <f t="shared" si="11"/>
        <v>0</v>
      </c>
      <c r="T22" s="145">
        <f t="shared" si="12"/>
        <v>0</v>
      </c>
      <c r="U22" s="145">
        <f t="shared" si="13"/>
        <v>0</v>
      </c>
      <c r="V22" s="146">
        <f>IF(J22="nio",0,IF(J22&gt;0,VLOOKUP(F22,'3-Productie normen'!A:M,VLOOKUP(J22,'3-Productie normen'!$B$38:$C$41,2,FALSE),FALSE)))*(VLOOKUP(B22,'2-Kosten per locatie'!$A$16:$C$48,3,FALSE))</f>
        <v>0</v>
      </c>
      <c r="W22" s="146">
        <f t="shared" si="14"/>
        <v>0</v>
      </c>
      <c r="X22" s="146">
        <f t="shared" si="15"/>
        <v>0</v>
      </c>
      <c r="Y22" s="146">
        <f t="shared" si="16"/>
        <v>0</v>
      </c>
      <c r="Z22" s="147" t="str">
        <f>VLOOKUP(F22,'3-Productie normen'!A:Q,12,FALSE)</f>
        <v>B</v>
      </c>
      <c r="AA22" s="147"/>
      <c r="AC22" s="148">
        <f t="shared" si="17"/>
        <v>7277.7</v>
      </c>
    </row>
    <row r="23" spans="1:29" ht="14.15" customHeight="1">
      <c r="A23" s="124">
        <f t="shared" si="6"/>
        <v>23</v>
      </c>
      <c r="B23" s="139" t="s">
        <v>90</v>
      </c>
      <c r="C23" s="108" t="s">
        <v>210</v>
      </c>
      <c r="D23" s="140" t="s">
        <v>234</v>
      </c>
      <c r="E23" s="141" t="s">
        <v>224</v>
      </c>
      <c r="F23" s="141" t="s">
        <v>155</v>
      </c>
      <c r="G23" s="141" t="s">
        <v>222</v>
      </c>
      <c r="H23" s="142">
        <v>19.41</v>
      </c>
      <c r="I23" s="143">
        <f t="shared" si="7"/>
        <v>255</v>
      </c>
      <c r="J23" s="144">
        <v>255</v>
      </c>
      <c r="K23" s="144"/>
      <c r="L23" s="144"/>
      <c r="M23" s="144"/>
      <c r="N23" s="144"/>
      <c r="O23" s="144"/>
      <c r="P23" s="145" t="e">
        <f t="shared" si="8"/>
        <v>#DIV/0!</v>
      </c>
      <c r="Q23" s="145">
        <f t="shared" si="9"/>
        <v>0</v>
      </c>
      <c r="R23" s="145">
        <f t="shared" si="10"/>
        <v>0</v>
      </c>
      <c r="S23" s="145">
        <f t="shared" si="11"/>
        <v>0</v>
      </c>
      <c r="T23" s="145">
        <f t="shared" si="12"/>
        <v>0</v>
      </c>
      <c r="U23" s="145">
        <f t="shared" si="13"/>
        <v>0</v>
      </c>
      <c r="V23" s="146">
        <f>IF(J23="nio",0,IF(J23&gt;0,VLOOKUP(F23,'3-Productie normen'!A:M,VLOOKUP(J23,'3-Productie normen'!$B$38:$C$41,2,FALSE),FALSE)))*(VLOOKUP(B23,'2-Kosten per locatie'!$A$16:$C$48,3,FALSE))</f>
        <v>0</v>
      </c>
      <c r="W23" s="146">
        <f t="shared" si="14"/>
        <v>0</v>
      </c>
      <c r="X23" s="146">
        <f t="shared" si="15"/>
        <v>0</v>
      </c>
      <c r="Y23" s="146">
        <f t="shared" si="16"/>
        <v>0</v>
      </c>
      <c r="Z23" s="147" t="str">
        <f>VLOOKUP(F23,'3-Productie normen'!A:Q,12,FALSE)</f>
        <v>B</v>
      </c>
      <c r="AA23" s="147"/>
      <c r="AC23" s="148">
        <f t="shared" si="17"/>
        <v>4949.55</v>
      </c>
    </row>
    <row r="24" spans="1:29" ht="14.15" customHeight="1">
      <c r="A24" s="124">
        <f t="shared" si="6"/>
        <v>24</v>
      </c>
      <c r="B24" s="139" t="s">
        <v>90</v>
      </c>
      <c r="C24" s="108" t="s">
        <v>210</v>
      </c>
      <c r="D24" s="150" t="s">
        <v>235</v>
      </c>
      <c r="E24" s="151" t="s">
        <v>224</v>
      </c>
      <c r="F24" s="152" t="s">
        <v>155</v>
      </c>
      <c r="G24" s="141" t="s">
        <v>222</v>
      </c>
      <c r="H24" s="142">
        <v>17.3</v>
      </c>
      <c r="I24" s="143">
        <f t="shared" si="7"/>
        <v>255</v>
      </c>
      <c r="J24" s="144">
        <v>255</v>
      </c>
      <c r="K24" s="144"/>
      <c r="L24" s="144"/>
      <c r="M24" s="144"/>
      <c r="N24" s="144"/>
      <c r="O24" s="144"/>
      <c r="P24" s="145" t="e">
        <f t="shared" si="8"/>
        <v>#DIV/0!</v>
      </c>
      <c r="Q24" s="145">
        <f t="shared" si="9"/>
        <v>0</v>
      </c>
      <c r="R24" s="145">
        <f t="shared" si="10"/>
        <v>0</v>
      </c>
      <c r="S24" s="145">
        <f t="shared" si="11"/>
        <v>0</v>
      </c>
      <c r="T24" s="145">
        <f t="shared" si="12"/>
        <v>0</v>
      </c>
      <c r="U24" s="145">
        <f t="shared" si="13"/>
        <v>0</v>
      </c>
      <c r="V24" s="146">
        <f>IF(J24="nio",0,IF(J24&gt;0,VLOOKUP(F24,'3-Productie normen'!A:M,VLOOKUP(J24,'3-Productie normen'!$B$38:$C$41,2,FALSE),FALSE)))*(VLOOKUP(B24,'2-Kosten per locatie'!$A$16:$C$48,3,FALSE))</f>
        <v>0</v>
      </c>
      <c r="W24" s="146">
        <f t="shared" si="14"/>
        <v>0</v>
      </c>
      <c r="X24" s="146">
        <f t="shared" si="15"/>
        <v>0</v>
      </c>
      <c r="Y24" s="146">
        <f t="shared" si="16"/>
        <v>0</v>
      </c>
      <c r="Z24" s="147" t="str">
        <f>VLOOKUP(F24,'3-Productie normen'!A:Q,12,FALSE)</f>
        <v>B</v>
      </c>
      <c r="AA24" s="147"/>
      <c r="AC24" s="148">
        <f t="shared" si="17"/>
        <v>4411.5</v>
      </c>
    </row>
    <row r="25" spans="1:29" ht="14.15" customHeight="1">
      <c r="A25" s="124">
        <f t="shared" si="6"/>
        <v>25</v>
      </c>
      <c r="B25" s="139" t="s">
        <v>90</v>
      </c>
      <c r="C25" s="108" t="s">
        <v>210</v>
      </c>
      <c r="D25" s="140" t="s">
        <v>236</v>
      </c>
      <c r="E25" s="139" t="s">
        <v>230</v>
      </c>
      <c r="F25" s="139" t="s">
        <v>168</v>
      </c>
      <c r="G25" s="141" t="s">
        <v>227</v>
      </c>
      <c r="H25" s="142">
        <v>7.35</v>
      </c>
      <c r="I25" s="143">
        <f t="shared" si="7"/>
        <v>1</v>
      </c>
      <c r="J25" s="144">
        <v>1</v>
      </c>
      <c r="K25" s="144"/>
      <c r="L25" s="144"/>
      <c r="M25" s="144"/>
      <c r="N25" s="144"/>
      <c r="O25" s="144"/>
      <c r="P25" s="145" t="e">
        <f t="shared" si="8"/>
        <v>#DIV/0!</v>
      </c>
      <c r="Q25" s="145">
        <f t="shared" si="9"/>
        <v>0</v>
      </c>
      <c r="R25" s="145">
        <f t="shared" si="10"/>
        <v>0</v>
      </c>
      <c r="S25" s="145">
        <f t="shared" si="11"/>
        <v>0</v>
      </c>
      <c r="T25" s="145">
        <f t="shared" si="12"/>
        <v>0</v>
      </c>
      <c r="U25" s="145">
        <f t="shared" si="13"/>
        <v>0</v>
      </c>
      <c r="V25" s="146">
        <f>IF(J25="nio",0,IF(J25&gt;0,VLOOKUP(F25,'3-Productie normen'!A:M,VLOOKUP(J25,'3-Productie normen'!$B$38:$C$41,2,FALSE),FALSE)))*(VLOOKUP(B25,'2-Kosten per locatie'!$A$16:$C$48,3,FALSE))</f>
        <v>0</v>
      </c>
      <c r="W25" s="146">
        <f t="shared" si="14"/>
        <v>0</v>
      </c>
      <c r="X25" s="146">
        <f t="shared" si="15"/>
        <v>0</v>
      </c>
      <c r="Y25" s="146">
        <f t="shared" si="16"/>
        <v>0</v>
      </c>
      <c r="Z25" s="147" t="str">
        <f>VLOOKUP(F25,'3-Productie normen'!A:Q,12,FALSE)</f>
        <v>V</v>
      </c>
      <c r="AA25" s="147"/>
      <c r="AC25" s="148">
        <f t="shared" si="17"/>
        <v>7.35</v>
      </c>
    </row>
    <row r="26" spans="1:29" ht="14.15" customHeight="1">
      <c r="A26" s="124">
        <f t="shared" si="6"/>
        <v>26</v>
      </c>
      <c r="B26" s="139" t="s">
        <v>90</v>
      </c>
      <c r="C26" s="108" t="s">
        <v>210</v>
      </c>
      <c r="D26" s="140" t="s">
        <v>237</v>
      </c>
      <c r="E26" s="139" t="s">
        <v>224</v>
      </c>
      <c r="F26" s="139" t="s">
        <v>155</v>
      </c>
      <c r="G26" s="141" t="s">
        <v>222</v>
      </c>
      <c r="H26" s="142">
        <v>25.36</v>
      </c>
      <c r="I26" s="143">
        <f t="shared" si="7"/>
        <v>255</v>
      </c>
      <c r="J26" s="144">
        <v>255</v>
      </c>
      <c r="K26" s="144"/>
      <c r="L26" s="144"/>
      <c r="M26" s="144"/>
      <c r="N26" s="144"/>
      <c r="O26" s="144"/>
      <c r="P26" s="145" t="e">
        <f t="shared" si="8"/>
        <v>#DIV/0!</v>
      </c>
      <c r="Q26" s="145">
        <f t="shared" si="9"/>
        <v>0</v>
      </c>
      <c r="R26" s="145">
        <f t="shared" si="10"/>
        <v>0</v>
      </c>
      <c r="S26" s="145">
        <f t="shared" si="11"/>
        <v>0</v>
      </c>
      <c r="T26" s="145">
        <f t="shared" si="12"/>
        <v>0</v>
      </c>
      <c r="U26" s="145">
        <f t="shared" si="13"/>
        <v>0</v>
      </c>
      <c r="V26" s="146">
        <f>IF(J26="nio",0,IF(J26&gt;0,VLOOKUP(F26,'3-Productie normen'!A:M,VLOOKUP(J26,'3-Productie normen'!$B$38:$C$41,2,FALSE),FALSE)))*(VLOOKUP(B26,'2-Kosten per locatie'!$A$16:$C$48,3,FALSE))</f>
        <v>0</v>
      </c>
      <c r="W26" s="146">
        <f t="shared" si="14"/>
        <v>0</v>
      </c>
      <c r="X26" s="146">
        <f t="shared" si="15"/>
        <v>0</v>
      </c>
      <c r="Y26" s="146">
        <f t="shared" si="16"/>
        <v>0</v>
      </c>
      <c r="Z26" s="147" t="str">
        <f>VLOOKUP(F26,'3-Productie normen'!A:Q,12,FALSE)</f>
        <v>B</v>
      </c>
      <c r="AA26" s="147"/>
      <c r="AC26" s="148">
        <f t="shared" si="17"/>
        <v>6466.8</v>
      </c>
    </row>
    <row r="27" spans="1:29" ht="14.15" customHeight="1">
      <c r="A27" s="124">
        <f t="shared" si="6"/>
        <v>27</v>
      </c>
      <c r="B27" s="139" t="s">
        <v>90</v>
      </c>
      <c r="C27" s="108" t="s">
        <v>210</v>
      </c>
      <c r="D27" s="140" t="s">
        <v>238</v>
      </c>
      <c r="E27" s="139" t="s">
        <v>224</v>
      </c>
      <c r="F27" s="139" t="s">
        <v>155</v>
      </c>
      <c r="G27" s="141" t="s">
        <v>222</v>
      </c>
      <c r="H27" s="142">
        <v>28.54</v>
      </c>
      <c r="I27" s="143">
        <f t="shared" si="7"/>
        <v>255</v>
      </c>
      <c r="J27" s="144">
        <v>255</v>
      </c>
      <c r="K27" s="144"/>
      <c r="L27" s="144"/>
      <c r="M27" s="144"/>
      <c r="N27" s="144"/>
      <c r="O27" s="144"/>
      <c r="P27" s="145" t="e">
        <f t="shared" si="8"/>
        <v>#DIV/0!</v>
      </c>
      <c r="Q27" s="145">
        <f t="shared" si="9"/>
        <v>0</v>
      </c>
      <c r="R27" s="145">
        <f t="shared" si="10"/>
        <v>0</v>
      </c>
      <c r="S27" s="145">
        <f t="shared" si="11"/>
        <v>0</v>
      </c>
      <c r="T27" s="145">
        <f t="shared" si="12"/>
        <v>0</v>
      </c>
      <c r="U27" s="145">
        <f t="shared" si="13"/>
        <v>0</v>
      </c>
      <c r="V27" s="146">
        <f>IF(J27="nio",0,IF(J27&gt;0,VLOOKUP(F27,'3-Productie normen'!A:M,VLOOKUP(J27,'3-Productie normen'!$B$38:$C$41,2,FALSE),FALSE)))*(VLOOKUP(B27,'2-Kosten per locatie'!$A$16:$C$48,3,FALSE))</f>
        <v>0</v>
      </c>
      <c r="W27" s="146">
        <f t="shared" si="14"/>
        <v>0</v>
      </c>
      <c r="X27" s="146">
        <f t="shared" si="15"/>
        <v>0</v>
      </c>
      <c r="Y27" s="146">
        <f t="shared" si="16"/>
        <v>0</v>
      </c>
      <c r="Z27" s="147" t="str">
        <f>VLOOKUP(F27,'3-Productie normen'!A:Q,12,FALSE)</f>
        <v>B</v>
      </c>
      <c r="AA27" s="147"/>
      <c r="AC27" s="148">
        <f t="shared" si="17"/>
        <v>7277.7</v>
      </c>
    </row>
    <row r="28" spans="1:29" ht="14.15" customHeight="1">
      <c r="A28" s="124">
        <f t="shared" si="6"/>
        <v>28</v>
      </c>
      <c r="B28" s="139" t="s">
        <v>90</v>
      </c>
      <c r="C28" s="108" t="s">
        <v>210</v>
      </c>
      <c r="D28" s="140" t="s">
        <v>239</v>
      </c>
      <c r="E28" s="141" t="s">
        <v>226</v>
      </c>
      <c r="F28" s="141" t="s">
        <v>174</v>
      </c>
      <c r="G28" s="141" t="s">
        <v>222</v>
      </c>
      <c r="H28" s="142">
        <v>19.559999999999999</v>
      </c>
      <c r="I28" s="143">
        <f t="shared" si="7"/>
        <v>0</v>
      </c>
      <c r="J28" s="144" t="s">
        <v>228</v>
      </c>
      <c r="K28" s="144"/>
      <c r="L28" s="144"/>
      <c r="M28" s="144"/>
      <c r="N28" s="144"/>
      <c r="O28" s="144"/>
      <c r="P28" s="145">
        <f t="shared" si="8"/>
        <v>0</v>
      </c>
      <c r="Q28" s="145">
        <f t="shared" si="9"/>
        <v>0</v>
      </c>
      <c r="R28" s="145">
        <f t="shared" si="10"/>
        <v>0</v>
      </c>
      <c r="S28" s="145">
        <f t="shared" si="11"/>
        <v>0</v>
      </c>
      <c r="T28" s="145">
        <f t="shared" si="12"/>
        <v>0</v>
      </c>
      <c r="U28" s="145">
        <f t="shared" si="13"/>
        <v>0</v>
      </c>
      <c r="V28" s="146">
        <f>IF(J28="nio",0,IF(J28&gt;0,VLOOKUP(F28,'3-Productie normen'!A:M,VLOOKUP(J28,'3-Productie normen'!$B$38:$C$41,2,FALSE),FALSE)))*(VLOOKUP(B28,'2-Kosten per locatie'!$A$16:$C$48,3,FALSE))</f>
        <v>0</v>
      </c>
      <c r="W28" s="146">
        <f t="shared" si="14"/>
        <v>0</v>
      </c>
      <c r="X28" s="146">
        <f t="shared" si="15"/>
        <v>0</v>
      </c>
      <c r="Y28" s="146">
        <f t="shared" si="16"/>
        <v>0</v>
      </c>
      <c r="Z28" s="147">
        <f>VLOOKUP(F28,'3-Productie normen'!A:Q,12,FALSE)</f>
        <v>0</v>
      </c>
      <c r="AA28" s="147"/>
      <c r="AC28" s="148">
        <f t="shared" si="17"/>
        <v>0</v>
      </c>
    </row>
    <row r="29" spans="1:29" ht="14.15" customHeight="1">
      <c r="A29" s="124">
        <f t="shared" si="6"/>
        <v>29</v>
      </c>
      <c r="B29" s="139" t="s">
        <v>90</v>
      </c>
      <c r="C29" s="108" t="s">
        <v>210</v>
      </c>
      <c r="D29" s="150" t="s">
        <v>240</v>
      </c>
      <c r="E29" s="151" t="s">
        <v>226</v>
      </c>
      <c r="F29" s="141" t="s">
        <v>174</v>
      </c>
      <c r="G29" s="141" t="s">
        <v>227</v>
      </c>
      <c r="H29" s="142">
        <v>3.76</v>
      </c>
      <c r="I29" s="143">
        <f t="shared" si="7"/>
        <v>0</v>
      </c>
      <c r="J29" s="144" t="s">
        <v>228</v>
      </c>
      <c r="K29" s="144"/>
      <c r="L29" s="144"/>
      <c r="M29" s="144"/>
      <c r="N29" s="144"/>
      <c r="O29" s="144"/>
      <c r="P29" s="145">
        <f t="shared" si="8"/>
        <v>0</v>
      </c>
      <c r="Q29" s="145">
        <f t="shared" si="9"/>
        <v>0</v>
      </c>
      <c r="R29" s="145">
        <f t="shared" si="10"/>
        <v>0</v>
      </c>
      <c r="S29" s="145">
        <f t="shared" si="11"/>
        <v>0</v>
      </c>
      <c r="T29" s="145">
        <f t="shared" si="12"/>
        <v>0</v>
      </c>
      <c r="U29" s="145">
        <f t="shared" si="13"/>
        <v>0</v>
      </c>
      <c r="V29" s="146">
        <f>IF(J29="nio",0,IF(J29&gt;0,VLOOKUP(F29,'3-Productie normen'!A:M,VLOOKUP(J29,'3-Productie normen'!$B$38:$C$41,2,FALSE),FALSE)))*(VLOOKUP(B29,'2-Kosten per locatie'!$A$16:$C$48,3,FALSE))</f>
        <v>0</v>
      </c>
      <c r="W29" s="146">
        <f t="shared" si="14"/>
        <v>0</v>
      </c>
      <c r="X29" s="146">
        <f t="shared" si="15"/>
        <v>0</v>
      </c>
      <c r="Y29" s="146">
        <f t="shared" si="16"/>
        <v>0</v>
      </c>
      <c r="Z29" s="147">
        <f>VLOOKUP(F29,'3-Productie normen'!A:Q,12,FALSE)</f>
        <v>0</v>
      </c>
      <c r="AA29" s="147"/>
      <c r="AC29" s="148">
        <f t="shared" si="17"/>
        <v>0</v>
      </c>
    </row>
    <row r="30" spans="1:29" ht="14.15" customHeight="1">
      <c r="A30" s="124">
        <f t="shared" si="6"/>
        <v>30</v>
      </c>
      <c r="B30" s="139" t="s">
        <v>90</v>
      </c>
      <c r="C30" s="108" t="s">
        <v>210</v>
      </c>
      <c r="D30" s="140" t="s">
        <v>241</v>
      </c>
      <c r="E30" s="141" t="s">
        <v>224</v>
      </c>
      <c r="F30" s="141" t="s">
        <v>155</v>
      </c>
      <c r="G30" s="18" t="s">
        <v>227</v>
      </c>
      <c r="H30" s="142">
        <v>5.8</v>
      </c>
      <c r="I30" s="143">
        <f t="shared" si="7"/>
        <v>255</v>
      </c>
      <c r="J30" s="144">
        <v>255</v>
      </c>
      <c r="K30" s="144"/>
      <c r="L30" s="144"/>
      <c r="M30" s="144"/>
      <c r="N30" s="144"/>
      <c r="O30" s="144"/>
      <c r="P30" s="145" t="e">
        <f t="shared" si="8"/>
        <v>#DIV/0!</v>
      </c>
      <c r="Q30" s="145">
        <f t="shared" si="9"/>
        <v>0</v>
      </c>
      <c r="R30" s="145">
        <f t="shared" si="10"/>
        <v>0</v>
      </c>
      <c r="S30" s="145">
        <f t="shared" si="11"/>
        <v>0</v>
      </c>
      <c r="T30" s="145">
        <f t="shared" si="12"/>
        <v>0</v>
      </c>
      <c r="U30" s="145">
        <f t="shared" si="13"/>
        <v>0</v>
      </c>
      <c r="V30" s="146">
        <f>IF(J30="nio",0,IF(J30&gt;0,VLOOKUP(F30,'3-Productie normen'!A:M,VLOOKUP(J30,'3-Productie normen'!$B$38:$C$41,2,FALSE),FALSE)))*(VLOOKUP(B30,'2-Kosten per locatie'!$A$16:$C$48,3,FALSE))</f>
        <v>0</v>
      </c>
      <c r="W30" s="146">
        <f t="shared" si="14"/>
        <v>0</v>
      </c>
      <c r="X30" s="146">
        <f t="shared" si="15"/>
        <v>0</v>
      </c>
      <c r="Y30" s="146">
        <f t="shared" si="16"/>
        <v>0</v>
      </c>
      <c r="Z30" s="147" t="str">
        <f>VLOOKUP(F30,'3-Productie normen'!A:Q,12,FALSE)</f>
        <v>B</v>
      </c>
      <c r="AA30" s="147"/>
      <c r="AC30" s="148">
        <f t="shared" si="17"/>
        <v>1479</v>
      </c>
    </row>
    <row r="31" spans="1:29" ht="14.15" customHeight="1">
      <c r="A31" s="124">
        <f t="shared" si="6"/>
        <v>31</v>
      </c>
      <c r="B31" s="139" t="s">
        <v>90</v>
      </c>
      <c r="C31" s="108" t="s">
        <v>210</v>
      </c>
      <c r="D31" s="150" t="s">
        <v>242</v>
      </c>
      <c r="E31" s="151" t="s">
        <v>243</v>
      </c>
      <c r="F31" s="151" t="s">
        <v>155</v>
      </c>
      <c r="G31" s="141" t="s">
        <v>244</v>
      </c>
      <c r="H31" s="142">
        <v>7.67</v>
      </c>
      <c r="I31" s="143">
        <f t="shared" si="7"/>
        <v>255</v>
      </c>
      <c r="J31" s="144">
        <v>255</v>
      </c>
      <c r="K31" s="144"/>
      <c r="L31" s="144"/>
      <c r="M31" s="144"/>
      <c r="N31" s="144"/>
      <c r="O31" s="144"/>
      <c r="P31" s="145" t="e">
        <f t="shared" si="8"/>
        <v>#DIV/0!</v>
      </c>
      <c r="Q31" s="145">
        <f t="shared" si="9"/>
        <v>0</v>
      </c>
      <c r="R31" s="145">
        <f t="shared" si="10"/>
        <v>0</v>
      </c>
      <c r="S31" s="145">
        <f t="shared" si="11"/>
        <v>0</v>
      </c>
      <c r="T31" s="145">
        <f t="shared" si="12"/>
        <v>0</v>
      </c>
      <c r="U31" s="145">
        <f t="shared" si="13"/>
        <v>0</v>
      </c>
      <c r="V31" s="146">
        <f>IF(J31="nio",0,IF(J31&gt;0,VLOOKUP(F31,'3-Productie normen'!A:M,VLOOKUP(J31,'3-Productie normen'!$B$38:$C$41,2,FALSE),FALSE)))*(VLOOKUP(B31,'2-Kosten per locatie'!$A$16:$C$48,3,FALSE))</f>
        <v>0</v>
      </c>
      <c r="W31" s="146">
        <f t="shared" si="14"/>
        <v>0</v>
      </c>
      <c r="X31" s="146">
        <f t="shared" si="15"/>
        <v>0</v>
      </c>
      <c r="Y31" s="146">
        <f t="shared" si="16"/>
        <v>0</v>
      </c>
      <c r="Z31" s="147" t="str">
        <f>VLOOKUP(F31,'3-Productie normen'!A:Q,12,FALSE)</f>
        <v>B</v>
      </c>
      <c r="AA31" s="147"/>
      <c r="AC31" s="148">
        <f t="shared" si="17"/>
        <v>1955.85</v>
      </c>
    </row>
    <row r="32" spans="1:29" ht="14.15" customHeight="1">
      <c r="A32" s="124">
        <f t="shared" si="6"/>
        <v>32</v>
      </c>
      <c r="B32" s="139" t="s">
        <v>90</v>
      </c>
      <c r="C32" s="108" t="s">
        <v>210</v>
      </c>
      <c r="D32" s="140" t="s">
        <v>245</v>
      </c>
      <c r="E32" s="141" t="s">
        <v>224</v>
      </c>
      <c r="F32" s="141" t="s">
        <v>155</v>
      </c>
      <c r="G32" s="141" t="s">
        <v>244</v>
      </c>
      <c r="H32" s="142">
        <v>50.73</v>
      </c>
      <c r="I32" s="143">
        <f t="shared" si="7"/>
        <v>255</v>
      </c>
      <c r="J32" s="144">
        <v>255</v>
      </c>
      <c r="K32" s="144"/>
      <c r="L32" s="144"/>
      <c r="M32" s="144"/>
      <c r="N32" s="144"/>
      <c r="O32" s="144"/>
      <c r="P32" s="145" t="e">
        <f t="shared" si="8"/>
        <v>#DIV/0!</v>
      </c>
      <c r="Q32" s="145">
        <f t="shared" si="9"/>
        <v>0</v>
      </c>
      <c r="R32" s="145">
        <f t="shared" si="10"/>
        <v>0</v>
      </c>
      <c r="S32" s="145">
        <f t="shared" si="11"/>
        <v>0</v>
      </c>
      <c r="T32" s="145">
        <f t="shared" si="12"/>
        <v>0</v>
      </c>
      <c r="U32" s="145">
        <f t="shared" si="13"/>
        <v>0</v>
      </c>
      <c r="V32" s="146">
        <f>IF(J32="nio",0,IF(J32&gt;0,VLOOKUP(F32,'3-Productie normen'!A:M,VLOOKUP(J32,'3-Productie normen'!$B$38:$C$41,2,FALSE),FALSE)))*(VLOOKUP(B32,'2-Kosten per locatie'!$A$16:$C$48,3,FALSE))</f>
        <v>0</v>
      </c>
      <c r="W32" s="146">
        <f t="shared" si="14"/>
        <v>0</v>
      </c>
      <c r="X32" s="146">
        <f t="shared" si="15"/>
        <v>0</v>
      </c>
      <c r="Y32" s="146">
        <f t="shared" si="16"/>
        <v>0</v>
      </c>
      <c r="Z32" s="147" t="str">
        <f>VLOOKUP(F32,'3-Productie normen'!A:Q,12,FALSE)</f>
        <v>B</v>
      </c>
      <c r="AA32" s="147"/>
      <c r="AC32" s="148">
        <f t="shared" si="17"/>
        <v>12936.15</v>
      </c>
    </row>
    <row r="33" spans="1:29" ht="14.15" customHeight="1">
      <c r="A33" s="124">
        <f t="shared" si="6"/>
        <v>33</v>
      </c>
      <c r="B33" s="139" t="s">
        <v>90</v>
      </c>
      <c r="C33" s="108" t="s">
        <v>210</v>
      </c>
      <c r="D33" s="140" t="s">
        <v>246</v>
      </c>
      <c r="E33" s="141" t="s">
        <v>226</v>
      </c>
      <c r="F33" s="141" t="s">
        <v>174</v>
      </c>
      <c r="G33" s="141" t="s">
        <v>244</v>
      </c>
      <c r="H33" s="142">
        <v>6.05</v>
      </c>
      <c r="I33" s="143">
        <f t="shared" si="7"/>
        <v>0</v>
      </c>
      <c r="J33" s="144" t="s">
        <v>228</v>
      </c>
      <c r="K33" s="144"/>
      <c r="L33" s="144"/>
      <c r="M33" s="144"/>
      <c r="N33" s="144"/>
      <c r="O33" s="144"/>
      <c r="P33" s="145">
        <f t="shared" si="8"/>
        <v>0</v>
      </c>
      <c r="Q33" s="145">
        <f t="shared" si="9"/>
        <v>0</v>
      </c>
      <c r="R33" s="145">
        <f t="shared" si="10"/>
        <v>0</v>
      </c>
      <c r="S33" s="145">
        <f t="shared" si="11"/>
        <v>0</v>
      </c>
      <c r="T33" s="145">
        <f t="shared" si="12"/>
        <v>0</v>
      </c>
      <c r="U33" s="145">
        <f t="shared" si="13"/>
        <v>0</v>
      </c>
      <c r="V33" s="146">
        <f>IF(J33="nio",0,IF(J33&gt;0,VLOOKUP(F33,'3-Productie normen'!A:M,VLOOKUP(J33,'3-Productie normen'!$B$38:$C$41,2,FALSE),FALSE)))*(VLOOKUP(B33,'2-Kosten per locatie'!$A$16:$C$48,3,FALSE))</f>
        <v>0</v>
      </c>
      <c r="W33" s="146">
        <f t="shared" si="14"/>
        <v>0</v>
      </c>
      <c r="X33" s="146">
        <f t="shared" si="15"/>
        <v>0</v>
      </c>
      <c r="Y33" s="146">
        <f t="shared" si="16"/>
        <v>0</v>
      </c>
      <c r="Z33" s="147">
        <f>VLOOKUP(F33,'3-Productie normen'!A:Q,12,FALSE)</f>
        <v>0</v>
      </c>
      <c r="AA33" s="147"/>
      <c r="AC33" s="148">
        <f t="shared" si="17"/>
        <v>0</v>
      </c>
    </row>
    <row r="34" spans="1:29" ht="14.15" customHeight="1">
      <c r="A34" s="124">
        <f t="shared" si="6"/>
        <v>34</v>
      </c>
      <c r="B34" s="139" t="s">
        <v>90</v>
      </c>
      <c r="C34" s="108" t="s">
        <v>210</v>
      </c>
      <c r="D34" s="140" t="s">
        <v>247</v>
      </c>
      <c r="E34" s="141" t="s">
        <v>224</v>
      </c>
      <c r="F34" s="141" t="s">
        <v>155</v>
      </c>
      <c r="G34" s="141" t="s">
        <v>244</v>
      </c>
      <c r="H34" s="142">
        <v>6.49</v>
      </c>
      <c r="I34" s="143">
        <f t="shared" si="7"/>
        <v>255</v>
      </c>
      <c r="J34" s="144">
        <v>255</v>
      </c>
      <c r="K34" s="144"/>
      <c r="L34" s="144"/>
      <c r="M34" s="144"/>
      <c r="N34" s="144"/>
      <c r="O34" s="144"/>
      <c r="P34" s="145" t="e">
        <f t="shared" si="8"/>
        <v>#DIV/0!</v>
      </c>
      <c r="Q34" s="145">
        <f t="shared" si="9"/>
        <v>0</v>
      </c>
      <c r="R34" s="145">
        <f t="shared" si="10"/>
        <v>0</v>
      </c>
      <c r="S34" s="145">
        <f t="shared" si="11"/>
        <v>0</v>
      </c>
      <c r="T34" s="145">
        <f t="shared" si="12"/>
        <v>0</v>
      </c>
      <c r="U34" s="145">
        <f t="shared" si="13"/>
        <v>0</v>
      </c>
      <c r="V34" s="146">
        <f>IF(J34="nio",0,IF(J34&gt;0,VLOOKUP(F34,'3-Productie normen'!A:M,VLOOKUP(J34,'3-Productie normen'!$B$38:$C$41,2,FALSE),FALSE)))*(VLOOKUP(B34,'2-Kosten per locatie'!$A$16:$C$48,3,FALSE))</f>
        <v>0</v>
      </c>
      <c r="W34" s="146">
        <f t="shared" si="14"/>
        <v>0</v>
      </c>
      <c r="X34" s="146">
        <f t="shared" si="15"/>
        <v>0</v>
      </c>
      <c r="Y34" s="146">
        <f t="shared" si="16"/>
        <v>0</v>
      </c>
      <c r="Z34" s="147" t="str">
        <f>VLOOKUP(F34,'3-Productie normen'!A:Q,12,FALSE)</f>
        <v>B</v>
      </c>
      <c r="AA34" s="147"/>
      <c r="AC34" s="148">
        <f t="shared" si="17"/>
        <v>1654.95</v>
      </c>
    </row>
    <row r="35" spans="1:29" ht="14.15" customHeight="1">
      <c r="A35" s="124">
        <f t="shared" si="6"/>
        <v>35</v>
      </c>
      <c r="B35" s="139" t="s">
        <v>90</v>
      </c>
      <c r="C35" s="108" t="s">
        <v>210</v>
      </c>
      <c r="D35" s="140" t="s">
        <v>248</v>
      </c>
      <c r="E35" s="141" t="s">
        <v>249</v>
      </c>
      <c r="F35" s="141" t="s">
        <v>172</v>
      </c>
      <c r="G35" s="141" t="s">
        <v>222</v>
      </c>
      <c r="H35" s="142">
        <v>37.71</v>
      </c>
      <c r="I35" s="143">
        <f t="shared" si="7"/>
        <v>255</v>
      </c>
      <c r="J35" s="144">
        <v>255</v>
      </c>
      <c r="K35" s="144"/>
      <c r="L35" s="144"/>
      <c r="M35" s="144"/>
      <c r="N35" s="144"/>
      <c r="O35" s="144"/>
      <c r="P35" s="145" t="e">
        <f t="shared" si="8"/>
        <v>#DIV/0!</v>
      </c>
      <c r="Q35" s="145">
        <f t="shared" si="9"/>
        <v>0</v>
      </c>
      <c r="R35" s="145">
        <f t="shared" si="10"/>
        <v>0</v>
      </c>
      <c r="S35" s="145">
        <f t="shared" si="11"/>
        <v>0</v>
      </c>
      <c r="T35" s="145">
        <f t="shared" si="12"/>
        <v>0</v>
      </c>
      <c r="U35" s="145">
        <f t="shared" si="13"/>
        <v>0</v>
      </c>
      <c r="V35" s="146">
        <f>IF(J35="nio",0,IF(J35&gt;0,VLOOKUP(F35,'3-Productie normen'!A:M,VLOOKUP(J35,'3-Productie normen'!$B$38:$C$41,2,FALSE),FALSE)))*(VLOOKUP(B35,'2-Kosten per locatie'!$A$16:$C$48,3,FALSE))</f>
        <v>0</v>
      </c>
      <c r="W35" s="146">
        <f t="shared" si="14"/>
        <v>0</v>
      </c>
      <c r="X35" s="146">
        <f t="shared" si="15"/>
        <v>0</v>
      </c>
      <c r="Y35" s="146">
        <f t="shared" si="16"/>
        <v>0</v>
      </c>
      <c r="Z35" s="147" t="str">
        <f>VLOOKUP(F35,'3-Productie normen'!A:Q,12,FALSE)</f>
        <v>V</v>
      </c>
      <c r="AA35" s="147"/>
      <c r="AC35" s="148">
        <f t="shared" si="17"/>
        <v>9616.0500000000011</v>
      </c>
    </row>
    <row r="36" spans="1:29" ht="14.15" customHeight="1">
      <c r="A36" s="124">
        <f t="shared" si="6"/>
        <v>36</v>
      </c>
      <c r="B36" s="139" t="s">
        <v>90</v>
      </c>
      <c r="C36" s="108" t="s">
        <v>210</v>
      </c>
      <c r="D36" s="140" t="s">
        <v>250</v>
      </c>
      <c r="E36" s="141" t="s">
        <v>251</v>
      </c>
      <c r="F36" s="141" t="s">
        <v>168</v>
      </c>
      <c r="G36" s="141" t="s">
        <v>252</v>
      </c>
      <c r="H36" s="142">
        <v>134.80000000000001</v>
      </c>
      <c r="I36" s="143">
        <f t="shared" si="7"/>
        <v>1</v>
      </c>
      <c r="J36" s="144">
        <v>1</v>
      </c>
      <c r="K36" s="144"/>
      <c r="L36" s="144"/>
      <c r="M36" s="144"/>
      <c r="N36" s="144"/>
      <c r="O36" s="144"/>
      <c r="P36" s="145" t="e">
        <f t="shared" si="8"/>
        <v>#DIV/0!</v>
      </c>
      <c r="Q36" s="145">
        <f t="shared" si="9"/>
        <v>0</v>
      </c>
      <c r="R36" s="145">
        <f t="shared" si="10"/>
        <v>0</v>
      </c>
      <c r="S36" s="145">
        <f t="shared" si="11"/>
        <v>0</v>
      </c>
      <c r="T36" s="145">
        <f t="shared" si="12"/>
        <v>0</v>
      </c>
      <c r="U36" s="145">
        <f t="shared" si="13"/>
        <v>0</v>
      </c>
      <c r="V36" s="146">
        <f>IF(J36="nio",0,IF(J36&gt;0,VLOOKUP(F36,'3-Productie normen'!A:M,VLOOKUP(J36,'3-Productie normen'!$B$38:$C$41,2,FALSE),FALSE)))*(VLOOKUP(B36,'2-Kosten per locatie'!$A$16:$C$48,3,FALSE))</f>
        <v>0</v>
      </c>
      <c r="W36" s="146">
        <f t="shared" si="14"/>
        <v>0</v>
      </c>
      <c r="X36" s="146">
        <f t="shared" si="15"/>
        <v>0</v>
      </c>
      <c r="Y36" s="146">
        <f t="shared" si="16"/>
        <v>0</v>
      </c>
      <c r="Z36" s="147" t="str">
        <f>VLOOKUP(F36,'3-Productie normen'!A:Q,12,FALSE)</f>
        <v>V</v>
      </c>
      <c r="AA36" s="147"/>
      <c r="AC36" s="148">
        <f t="shared" si="17"/>
        <v>134.80000000000001</v>
      </c>
    </row>
    <row r="37" spans="1:29" ht="14.15" customHeight="1">
      <c r="A37" s="124">
        <f t="shared" si="6"/>
        <v>37</v>
      </c>
      <c r="B37" s="139" t="s">
        <v>90</v>
      </c>
      <c r="C37" s="108" t="s">
        <v>210</v>
      </c>
      <c r="D37" s="140" t="s">
        <v>253</v>
      </c>
      <c r="E37" s="141" t="s">
        <v>254</v>
      </c>
      <c r="F37" s="141" t="s">
        <v>168</v>
      </c>
      <c r="G37" s="141" t="s">
        <v>252</v>
      </c>
      <c r="H37" s="142">
        <v>32.86</v>
      </c>
      <c r="I37" s="143">
        <f t="shared" si="7"/>
        <v>1</v>
      </c>
      <c r="J37" s="144">
        <v>1</v>
      </c>
      <c r="K37" s="144"/>
      <c r="L37" s="144"/>
      <c r="M37" s="144"/>
      <c r="N37" s="144"/>
      <c r="O37" s="144"/>
      <c r="P37" s="145" t="e">
        <f t="shared" si="8"/>
        <v>#DIV/0!</v>
      </c>
      <c r="Q37" s="145">
        <f t="shared" si="9"/>
        <v>0</v>
      </c>
      <c r="R37" s="145">
        <f t="shared" si="10"/>
        <v>0</v>
      </c>
      <c r="S37" s="145">
        <f t="shared" si="11"/>
        <v>0</v>
      </c>
      <c r="T37" s="145">
        <f t="shared" si="12"/>
        <v>0</v>
      </c>
      <c r="U37" s="145">
        <f t="shared" si="13"/>
        <v>0</v>
      </c>
      <c r="V37" s="146">
        <f>IF(J37="nio",0,IF(J37&gt;0,VLOOKUP(F37,'3-Productie normen'!A:M,VLOOKUP(J37,'3-Productie normen'!$B$38:$C$41,2,FALSE),FALSE)))*(VLOOKUP(B37,'2-Kosten per locatie'!$A$16:$C$48,3,FALSE))</f>
        <v>0</v>
      </c>
      <c r="W37" s="146">
        <f t="shared" si="14"/>
        <v>0</v>
      </c>
      <c r="X37" s="146">
        <f t="shared" si="15"/>
        <v>0</v>
      </c>
      <c r="Y37" s="146">
        <f t="shared" si="16"/>
        <v>0</v>
      </c>
      <c r="Z37" s="147" t="str">
        <f>VLOOKUP(F37,'3-Productie normen'!A:Q,12,FALSE)</f>
        <v>V</v>
      </c>
      <c r="AA37" s="147"/>
      <c r="AC37" s="148">
        <f t="shared" si="17"/>
        <v>32.86</v>
      </c>
    </row>
    <row r="38" spans="1:29" ht="14.15" customHeight="1">
      <c r="A38" s="124">
        <f t="shared" si="6"/>
        <v>38</v>
      </c>
      <c r="B38" s="139" t="s">
        <v>90</v>
      </c>
      <c r="C38" s="108" t="s">
        <v>210</v>
      </c>
      <c r="D38" s="140" t="s">
        <v>255</v>
      </c>
      <c r="E38" s="141" t="s">
        <v>249</v>
      </c>
      <c r="F38" s="141" t="s">
        <v>172</v>
      </c>
      <c r="G38" s="141" t="s">
        <v>222</v>
      </c>
      <c r="H38" s="142">
        <v>12.89</v>
      </c>
      <c r="I38" s="143">
        <f t="shared" si="7"/>
        <v>255</v>
      </c>
      <c r="J38" s="144">
        <v>255</v>
      </c>
      <c r="K38" s="144"/>
      <c r="L38" s="144"/>
      <c r="M38" s="144"/>
      <c r="N38" s="144"/>
      <c r="O38" s="144"/>
      <c r="P38" s="145" t="e">
        <f t="shared" si="8"/>
        <v>#DIV/0!</v>
      </c>
      <c r="Q38" s="145">
        <f t="shared" si="9"/>
        <v>0</v>
      </c>
      <c r="R38" s="145">
        <f t="shared" si="10"/>
        <v>0</v>
      </c>
      <c r="S38" s="145">
        <f t="shared" si="11"/>
        <v>0</v>
      </c>
      <c r="T38" s="145">
        <f t="shared" si="12"/>
        <v>0</v>
      </c>
      <c r="U38" s="145">
        <f t="shared" si="13"/>
        <v>0</v>
      </c>
      <c r="V38" s="146">
        <f>IF(J38="nio",0,IF(J38&gt;0,VLOOKUP(F38,'3-Productie normen'!A:M,VLOOKUP(J38,'3-Productie normen'!$B$38:$C$41,2,FALSE),FALSE)))*(VLOOKUP(B38,'2-Kosten per locatie'!$A$16:$C$48,3,FALSE))</f>
        <v>0</v>
      </c>
      <c r="W38" s="146">
        <f t="shared" si="14"/>
        <v>0</v>
      </c>
      <c r="X38" s="146">
        <f t="shared" si="15"/>
        <v>0</v>
      </c>
      <c r="Y38" s="146">
        <f t="shared" si="16"/>
        <v>0</v>
      </c>
      <c r="Z38" s="147" t="str">
        <f>VLOOKUP(F38,'3-Productie normen'!A:Q,12,FALSE)</f>
        <v>V</v>
      </c>
      <c r="AA38" s="147"/>
      <c r="AC38" s="148">
        <f t="shared" si="17"/>
        <v>3286.9500000000003</v>
      </c>
    </row>
    <row r="39" spans="1:29" ht="14.15" customHeight="1">
      <c r="A39" s="124">
        <f t="shared" si="6"/>
        <v>39</v>
      </c>
      <c r="B39" s="139" t="s">
        <v>90</v>
      </c>
      <c r="C39" s="108" t="s">
        <v>210</v>
      </c>
      <c r="D39" s="140" t="s">
        <v>256</v>
      </c>
      <c r="E39" s="141" t="s">
        <v>254</v>
      </c>
      <c r="F39" s="141" t="s">
        <v>168</v>
      </c>
      <c r="G39" s="141" t="s">
        <v>252</v>
      </c>
      <c r="H39" s="142">
        <v>46.48</v>
      </c>
      <c r="I39" s="143">
        <f t="shared" si="7"/>
        <v>1</v>
      </c>
      <c r="J39" s="144">
        <v>1</v>
      </c>
      <c r="K39" s="144"/>
      <c r="L39" s="144"/>
      <c r="M39" s="144"/>
      <c r="N39" s="144"/>
      <c r="O39" s="144"/>
      <c r="P39" s="145" t="e">
        <f t="shared" si="8"/>
        <v>#DIV/0!</v>
      </c>
      <c r="Q39" s="145">
        <f t="shared" si="9"/>
        <v>0</v>
      </c>
      <c r="R39" s="145">
        <f t="shared" si="10"/>
        <v>0</v>
      </c>
      <c r="S39" s="145">
        <f t="shared" si="11"/>
        <v>0</v>
      </c>
      <c r="T39" s="145">
        <f t="shared" si="12"/>
        <v>0</v>
      </c>
      <c r="U39" s="145">
        <f t="shared" si="13"/>
        <v>0</v>
      </c>
      <c r="V39" s="146">
        <f>IF(J39="nio",0,IF(J39&gt;0,VLOOKUP(F39,'3-Productie normen'!A:M,VLOOKUP(J39,'3-Productie normen'!$B$38:$C$41,2,FALSE),FALSE)))*(VLOOKUP(B39,'2-Kosten per locatie'!$A$16:$C$48,3,FALSE))</f>
        <v>0</v>
      </c>
      <c r="W39" s="146">
        <f t="shared" si="14"/>
        <v>0</v>
      </c>
      <c r="X39" s="146">
        <f t="shared" si="15"/>
        <v>0</v>
      </c>
      <c r="Y39" s="146">
        <f t="shared" si="16"/>
        <v>0</v>
      </c>
      <c r="Z39" s="147" t="str">
        <f>VLOOKUP(F39,'3-Productie normen'!A:Q,12,FALSE)</f>
        <v>V</v>
      </c>
      <c r="AA39" s="147"/>
      <c r="AC39" s="148">
        <f t="shared" si="17"/>
        <v>46.48</v>
      </c>
    </row>
    <row r="40" spans="1:29" ht="14.15" customHeight="1">
      <c r="A40" s="124">
        <f t="shared" si="6"/>
        <v>40</v>
      </c>
      <c r="B40" s="139" t="s">
        <v>90</v>
      </c>
      <c r="C40" s="108" t="s">
        <v>210</v>
      </c>
      <c r="D40" s="140" t="s">
        <v>257</v>
      </c>
      <c r="E40" s="141" t="s">
        <v>251</v>
      </c>
      <c r="F40" s="141" t="s">
        <v>168</v>
      </c>
      <c r="G40" s="141" t="s">
        <v>252</v>
      </c>
      <c r="H40" s="142">
        <v>119.89</v>
      </c>
      <c r="I40" s="143">
        <f t="shared" si="7"/>
        <v>1</v>
      </c>
      <c r="J40" s="144">
        <v>1</v>
      </c>
      <c r="K40" s="144"/>
      <c r="L40" s="144"/>
      <c r="M40" s="144"/>
      <c r="N40" s="144"/>
      <c r="O40" s="144"/>
      <c r="P40" s="145" t="e">
        <f t="shared" si="8"/>
        <v>#DIV/0!</v>
      </c>
      <c r="Q40" s="145">
        <f t="shared" si="9"/>
        <v>0</v>
      </c>
      <c r="R40" s="145">
        <f t="shared" si="10"/>
        <v>0</v>
      </c>
      <c r="S40" s="145">
        <f t="shared" si="11"/>
        <v>0</v>
      </c>
      <c r="T40" s="145">
        <f t="shared" si="12"/>
        <v>0</v>
      </c>
      <c r="U40" s="145">
        <f t="shared" si="13"/>
        <v>0</v>
      </c>
      <c r="V40" s="146">
        <f>IF(J40="nio",0,IF(J40&gt;0,VLOOKUP(F40,'3-Productie normen'!A:M,VLOOKUP(J40,'3-Productie normen'!$B$38:$C$41,2,FALSE),FALSE)))*(VLOOKUP(B40,'2-Kosten per locatie'!$A$16:$C$48,3,FALSE))</f>
        <v>0</v>
      </c>
      <c r="W40" s="146">
        <f t="shared" si="14"/>
        <v>0</v>
      </c>
      <c r="X40" s="146">
        <f t="shared" si="15"/>
        <v>0</v>
      </c>
      <c r="Y40" s="146">
        <f t="shared" si="16"/>
        <v>0</v>
      </c>
      <c r="Z40" s="147" t="str">
        <f>VLOOKUP(F40,'3-Productie normen'!A:Q,12,FALSE)</f>
        <v>V</v>
      </c>
      <c r="AA40" s="147"/>
      <c r="AC40" s="148">
        <f t="shared" si="17"/>
        <v>119.89</v>
      </c>
    </row>
    <row r="41" spans="1:29" ht="14.15" customHeight="1">
      <c r="A41" s="124">
        <f t="shared" si="6"/>
        <v>41</v>
      </c>
      <c r="B41" s="139" t="s">
        <v>90</v>
      </c>
      <c r="C41" s="108" t="s">
        <v>210</v>
      </c>
      <c r="D41" s="140" t="s">
        <v>258</v>
      </c>
      <c r="E41" s="141" t="s">
        <v>230</v>
      </c>
      <c r="F41" s="141" t="s">
        <v>168</v>
      </c>
      <c r="G41" s="141" t="s">
        <v>259</v>
      </c>
      <c r="H41" s="142">
        <v>6.06</v>
      </c>
      <c r="I41" s="143">
        <f t="shared" si="7"/>
        <v>1</v>
      </c>
      <c r="J41" s="144">
        <v>1</v>
      </c>
      <c r="K41" s="144"/>
      <c r="L41" s="144"/>
      <c r="M41" s="144"/>
      <c r="N41" s="144"/>
      <c r="O41" s="144"/>
      <c r="P41" s="145" t="e">
        <f t="shared" si="8"/>
        <v>#DIV/0!</v>
      </c>
      <c r="Q41" s="145">
        <f t="shared" si="9"/>
        <v>0</v>
      </c>
      <c r="R41" s="145">
        <f t="shared" si="10"/>
        <v>0</v>
      </c>
      <c r="S41" s="145">
        <f t="shared" si="11"/>
        <v>0</v>
      </c>
      <c r="T41" s="145">
        <f t="shared" si="12"/>
        <v>0</v>
      </c>
      <c r="U41" s="145">
        <f t="shared" si="13"/>
        <v>0</v>
      </c>
      <c r="V41" s="146">
        <f>IF(J41="nio",0,IF(J41&gt;0,VLOOKUP(F41,'3-Productie normen'!A:M,VLOOKUP(J41,'3-Productie normen'!$B$38:$C$41,2,FALSE),FALSE)))*(VLOOKUP(B41,'2-Kosten per locatie'!$A$16:$C$48,3,FALSE))</f>
        <v>0</v>
      </c>
      <c r="W41" s="146">
        <f t="shared" si="14"/>
        <v>0</v>
      </c>
      <c r="X41" s="146">
        <f t="shared" si="15"/>
        <v>0</v>
      </c>
      <c r="Y41" s="146">
        <f t="shared" si="16"/>
        <v>0</v>
      </c>
      <c r="Z41" s="147" t="str">
        <f>VLOOKUP(F41,'3-Productie normen'!A:Q,12,FALSE)</f>
        <v>V</v>
      </c>
      <c r="AA41" s="147"/>
      <c r="AC41" s="148">
        <f t="shared" si="17"/>
        <v>6.06</v>
      </c>
    </row>
    <row r="42" spans="1:29" ht="14.15" customHeight="1">
      <c r="A42" s="124">
        <f t="shared" si="6"/>
        <v>42</v>
      </c>
      <c r="B42" s="139" t="s">
        <v>90</v>
      </c>
      <c r="C42" s="108" t="s">
        <v>210</v>
      </c>
      <c r="D42" s="140" t="s">
        <v>260</v>
      </c>
      <c r="E42" s="141" t="s">
        <v>230</v>
      </c>
      <c r="F42" s="141" t="s">
        <v>168</v>
      </c>
      <c r="G42" s="141" t="s">
        <v>227</v>
      </c>
      <c r="H42" s="142">
        <v>75.510000000000005</v>
      </c>
      <c r="I42" s="143">
        <f t="shared" si="7"/>
        <v>1</v>
      </c>
      <c r="J42" s="144">
        <v>1</v>
      </c>
      <c r="K42" s="144"/>
      <c r="L42" s="144"/>
      <c r="M42" s="144"/>
      <c r="N42" s="144"/>
      <c r="O42" s="144"/>
      <c r="P42" s="145" t="e">
        <f t="shared" si="8"/>
        <v>#DIV/0!</v>
      </c>
      <c r="Q42" s="145">
        <f t="shared" si="9"/>
        <v>0</v>
      </c>
      <c r="R42" s="145">
        <f t="shared" si="10"/>
        <v>0</v>
      </c>
      <c r="S42" s="145">
        <f t="shared" si="11"/>
        <v>0</v>
      </c>
      <c r="T42" s="145">
        <f t="shared" si="12"/>
        <v>0</v>
      </c>
      <c r="U42" s="145">
        <f t="shared" si="13"/>
        <v>0</v>
      </c>
      <c r="V42" s="146">
        <f>IF(J42="nio",0,IF(J42&gt;0,VLOOKUP(F42,'3-Productie normen'!A:M,VLOOKUP(J42,'3-Productie normen'!$B$38:$C$41,2,FALSE),FALSE)))*(VLOOKUP(B42,'2-Kosten per locatie'!$A$16:$C$48,3,FALSE))</f>
        <v>0</v>
      </c>
      <c r="W42" s="146">
        <f t="shared" si="14"/>
        <v>0</v>
      </c>
      <c r="X42" s="146">
        <f t="shared" si="15"/>
        <v>0</v>
      </c>
      <c r="Y42" s="146">
        <f t="shared" si="16"/>
        <v>0</v>
      </c>
      <c r="Z42" s="147" t="str">
        <f>VLOOKUP(F42,'3-Productie normen'!A:Q,12,FALSE)</f>
        <v>V</v>
      </c>
      <c r="AA42" s="147"/>
      <c r="AC42" s="148">
        <f t="shared" si="17"/>
        <v>75.510000000000005</v>
      </c>
    </row>
    <row r="43" spans="1:29" ht="14.15" customHeight="1">
      <c r="A43" s="124">
        <f t="shared" si="6"/>
        <v>43</v>
      </c>
      <c r="B43" s="139" t="s">
        <v>90</v>
      </c>
      <c r="C43" s="108" t="s">
        <v>210</v>
      </c>
      <c r="D43" s="140" t="s">
        <v>261</v>
      </c>
      <c r="E43" s="141" t="s">
        <v>262</v>
      </c>
      <c r="F43" s="141" t="s">
        <v>164</v>
      </c>
      <c r="G43" s="141" t="s">
        <v>227</v>
      </c>
      <c r="H43" s="142">
        <v>3.65</v>
      </c>
      <c r="I43" s="143">
        <f t="shared" si="7"/>
        <v>1</v>
      </c>
      <c r="J43" s="144">
        <v>1</v>
      </c>
      <c r="K43" s="144"/>
      <c r="L43" s="144"/>
      <c r="M43" s="144"/>
      <c r="N43" s="144"/>
      <c r="O43" s="144"/>
      <c r="P43" s="145" t="e">
        <f t="shared" si="8"/>
        <v>#DIV/0!</v>
      </c>
      <c r="Q43" s="145">
        <f t="shared" si="9"/>
        <v>0</v>
      </c>
      <c r="R43" s="145">
        <f t="shared" si="10"/>
        <v>0</v>
      </c>
      <c r="S43" s="145">
        <f t="shared" si="11"/>
        <v>0</v>
      </c>
      <c r="T43" s="145">
        <f t="shared" si="12"/>
        <v>0</v>
      </c>
      <c r="U43" s="145">
        <f t="shared" si="13"/>
        <v>0</v>
      </c>
      <c r="V43" s="146">
        <f>IF(J43="nio",0,IF(J43&gt;0,VLOOKUP(F43,'3-Productie normen'!A:M,VLOOKUP(J43,'3-Productie normen'!$B$38:$C$41,2,FALSE),FALSE)))*(VLOOKUP(B43,'2-Kosten per locatie'!$A$16:$C$48,3,FALSE))</f>
        <v>0</v>
      </c>
      <c r="W43" s="146">
        <f t="shared" si="14"/>
        <v>0</v>
      </c>
      <c r="X43" s="146">
        <f t="shared" si="15"/>
        <v>0</v>
      </c>
      <c r="Y43" s="146">
        <f t="shared" si="16"/>
        <v>0</v>
      </c>
      <c r="Z43" s="147" t="str">
        <f>VLOOKUP(F43,'3-Productie normen'!A:Q,12,FALSE)</f>
        <v>V</v>
      </c>
      <c r="AA43" s="147"/>
      <c r="AC43" s="148">
        <f t="shared" si="17"/>
        <v>3.65</v>
      </c>
    </row>
    <row r="44" spans="1:29" ht="14.15" customHeight="1">
      <c r="A44" s="124">
        <f t="shared" si="6"/>
        <v>44</v>
      </c>
      <c r="B44" s="139" t="s">
        <v>90</v>
      </c>
      <c r="C44" s="108" t="s">
        <v>210</v>
      </c>
      <c r="D44" s="140" t="s">
        <v>263</v>
      </c>
      <c r="E44" s="141" t="s">
        <v>230</v>
      </c>
      <c r="F44" s="141" t="s">
        <v>168</v>
      </c>
      <c r="G44" s="141" t="s">
        <v>222</v>
      </c>
      <c r="H44" s="142">
        <v>3.7</v>
      </c>
      <c r="I44" s="143">
        <f t="shared" si="7"/>
        <v>1</v>
      </c>
      <c r="J44" s="144">
        <v>1</v>
      </c>
      <c r="K44" s="144"/>
      <c r="L44" s="144"/>
      <c r="M44" s="144"/>
      <c r="N44" s="144"/>
      <c r="O44" s="144"/>
      <c r="P44" s="145" t="e">
        <f t="shared" si="8"/>
        <v>#DIV/0!</v>
      </c>
      <c r="Q44" s="145">
        <f t="shared" si="9"/>
        <v>0</v>
      </c>
      <c r="R44" s="145">
        <f t="shared" si="10"/>
        <v>0</v>
      </c>
      <c r="S44" s="145">
        <f t="shared" si="11"/>
        <v>0</v>
      </c>
      <c r="T44" s="145">
        <f t="shared" si="12"/>
        <v>0</v>
      </c>
      <c r="U44" s="145">
        <f t="shared" si="13"/>
        <v>0</v>
      </c>
      <c r="V44" s="146">
        <f>IF(J44="nio",0,IF(J44&gt;0,VLOOKUP(F44,'3-Productie normen'!A:M,VLOOKUP(J44,'3-Productie normen'!$B$38:$C$41,2,FALSE),FALSE)))*(VLOOKUP(B44,'2-Kosten per locatie'!$A$16:$C$48,3,FALSE))</f>
        <v>0</v>
      </c>
      <c r="W44" s="146">
        <f t="shared" si="14"/>
        <v>0</v>
      </c>
      <c r="X44" s="146">
        <f t="shared" si="15"/>
        <v>0</v>
      </c>
      <c r="Y44" s="146">
        <f t="shared" si="16"/>
        <v>0</v>
      </c>
      <c r="Z44" s="147" t="str">
        <f>VLOOKUP(F44,'3-Productie normen'!A:Q,12,FALSE)</f>
        <v>V</v>
      </c>
      <c r="AA44" s="147"/>
      <c r="AC44" s="148">
        <f t="shared" si="17"/>
        <v>3.7</v>
      </c>
    </row>
    <row r="45" spans="1:29" ht="14.15" customHeight="1">
      <c r="A45" s="124">
        <f t="shared" si="6"/>
        <v>45</v>
      </c>
      <c r="B45" s="139" t="s">
        <v>90</v>
      </c>
      <c r="C45" s="108" t="s">
        <v>210</v>
      </c>
      <c r="D45" s="140" t="s">
        <v>264</v>
      </c>
      <c r="E45" s="139" t="s">
        <v>265</v>
      </c>
      <c r="F45" s="139" t="s">
        <v>167</v>
      </c>
      <c r="G45" s="141" t="s">
        <v>213</v>
      </c>
      <c r="H45" s="142">
        <v>3.22</v>
      </c>
      <c r="I45" s="143">
        <f t="shared" si="7"/>
        <v>255</v>
      </c>
      <c r="J45" s="144">
        <v>255</v>
      </c>
      <c r="K45" s="144"/>
      <c r="L45" s="144"/>
      <c r="M45" s="144"/>
      <c r="N45" s="144"/>
      <c r="O45" s="144"/>
      <c r="P45" s="145" t="e">
        <f t="shared" si="8"/>
        <v>#DIV/0!</v>
      </c>
      <c r="Q45" s="145">
        <f t="shared" si="9"/>
        <v>0</v>
      </c>
      <c r="R45" s="145">
        <f t="shared" si="10"/>
        <v>0</v>
      </c>
      <c r="S45" s="145">
        <f t="shared" si="11"/>
        <v>0</v>
      </c>
      <c r="T45" s="145">
        <f t="shared" si="12"/>
        <v>0</v>
      </c>
      <c r="U45" s="145">
        <f t="shared" si="13"/>
        <v>0</v>
      </c>
      <c r="V45" s="146">
        <f>IF(J45="nio",0,IF(J45&gt;0,VLOOKUP(F45,'3-Productie normen'!A:M,VLOOKUP(J45,'3-Productie normen'!$B$38:$C$41,2,FALSE),FALSE)))*(VLOOKUP(B45,'2-Kosten per locatie'!$A$16:$C$48,3,FALSE))</f>
        <v>0</v>
      </c>
      <c r="W45" s="146">
        <f t="shared" si="14"/>
        <v>0</v>
      </c>
      <c r="X45" s="146">
        <f t="shared" si="15"/>
        <v>0</v>
      </c>
      <c r="Y45" s="146">
        <f t="shared" si="16"/>
        <v>0</v>
      </c>
      <c r="Z45" s="147" t="str">
        <f>VLOOKUP(F45,'3-Productie normen'!A:Q,12,FALSE)</f>
        <v>S</v>
      </c>
      <c r="AA45" s="147"/>
      <c r="AC45" s="148">
        <f t="shared" si="17"/>
        <v>821.1</v>
      </c>
    </row>
    <row r="46" spans="1:29" ht="14.15" customHeight="1">
      <c r="A46" s="124">
        <f t="shared" si="6"/>
        <v>46</v>
      </c>
      <c r="B46" s="139" t="s">
        <v>90</v>
      </c>
      <c r="C46" s="108" t="s">
        <v>210</v>
      </c>
      <c r="D46" s="140" t="s">
        <v>266</v>
      </c>
      <c r="E46" s="139" t="s">
        <v>265</v>
      </c>
      <c r="F46" s="139" t="s">
        <v>167</v>
      </c>
      <c r="G46" s="141" t="s">
        <v>213</v>
      </c>
      <c r="H46" s="142">
        <v>1.07</v>
      </c>
      <c r="I46" s="143">
        <f t="shared" si="7"/>
        <v>255</v>
      </c>
      <c r="J46" s="144">
        <v>255</v>
      </c>
      <c r="K46" s="144"/>
      <c r="L46" s="144"/>
      <c r="M46" s="144"/>
      <c r="N46" s="144"/>
      <c r="O46" s="144"/>
      <c r="P46" s="145" t="e">
        <f t="shared" si="8"/>
        <v>#DIV/0!</v>
      </c>
      <c r="Q46" s="145">
        <f t="shared" si="9"/>
        <v>0</v>
      </c>
      <c r="R46" s="145">
        <f t="shared" si="10"/>
        <v>0</v>
      </c>
      <c r="S46" s="145">
        <f t="shared" si="11"/>
        <v>0</v>
      </c>
      <c r="T46" s="145">
        <f t="shared" si="12"/>
        <v>0</v>
      </c>
      <c r="U46" s="145">
        <f t="shared" si="13"/>
        <v>0</v>
      </c>
      <c r="V46" s="146">
        <f>IF(J46="nio",0,IF(J46&gt;0,VLOOKUP(F46,'3-Productie normen'!A:M,VLOOKUP(J46,'3-Productie normen'!$B$38:$C$41,2,FALSE),FALSE)))*(VLOOKUP(B46,'2-Kosten per locatie'!$A$16:$C$48,3,FALSE))</f>
        <v>0</v>
      </c>
      <c r="W46" s="146">
        <f t="shared" si="14"/>
        <v>0</v>
      </c>
      <c r="X46" s="146">
        <f t="shared" si="15"/>
        <v>0</v>
      </c>
      <c r="Y46" s="146">
        <f t="shared" si="16"/>
        <v>0</v>
      </c>
      <c r="Z46" s="147" t="str">
        <f>VLOOKUP(F46,'3-Productie normen'!A:Q,12,FALSE)</f>
        <v>S</v>
      </c>
      <c r="AA46" s="147"/>
      <c r="AC46" s="148">
        <f t="shared" si="17"/>
        <v>272.85000000000002</v>
      </c>
    </row>
    <row r="47" spans="1:29" ht="14.15" customHeight="1">
      <c r="A47" s="124">
        <f t="shared" si="6"/>
        <v>47</v>
      </c>
      <c r="B47" s="139" t="s">
        <v>90</v>
      </c>
      <c r="C47" s="108" t="s">
        <v>210</v>
      </c>
      <c r="D47" s="140" t="s">
        <v>267</v>
      </c>
      <c r="E47" s="139" t="s">
        <v>230</v>
      </c>
      <c r="F47" s="139" t="s">
        <v>168</v>
      </c>
      <c r="G47" s="141" t="s">
        <v>244</v>
      </c>
      <c r="H47" s="142">
        <v>8.83</v>
      </c>
      <c r="I47" s="143">
        <f t="shared" si="7"/>
        <v>1</v>
      </c>
      <c r="J47" s="144">
        <v>1</v>
      </c>
      <c r="K47" s="144"/>
      <c r="L47" s="144"/>
      <c r="M47" s="144"/>
      <c r="N47" s="144"/>
      <c r="O47" s="144"/>
      <c r="P47" s="145" t="e">
        <f t="shared" si="8"/>
        <v>#DIV/0!</v>
      </c>
      <c r="Q47" s="145">
        <f t="shared" si="9"/>
        <v>0</v>
      </c>
      <c r="R47" s="145">
        <f t="shared" si="10"/>
        <v>0</v>
      </c>
      <c r="S47" s="145">
        <f t="shared" si="11"/>
        <v>0</v>
      </c>
      <c r="T47" s="145">
        <f t="shared" si="12"/>
        <v>0</v>
      </c>
      <c r="U47" s="145">
        <f t="shared" si="13"/>
        <v>0</v>
      </c>
      <c r="V47" s="146">
        <f>IF(J47="nio",0,IF(J47&gt;0,VLOOKUP(F47,'3-Productie normen'!A:M,VLOOKUP(J47,'3-Productie normen'!$B$38:$C$41,2,FALSE),FALSE)))*(VLOOKUP(B47,'2-Kosten per locatie'!$A$16:$C$48,3,FALSE))</f>
        <v>0</v>
      </c>
      <c r="W47" s="146">
        <f t="shared" si="14"/>
        <v>0</v>
      </c>
      <c r="X47" s="146">
        <f t="shared" si="15"/>
        <v>0</v>
      </c>
      <c r="Y47" s="146">
        <f t="shared" si="16"/>
        <v>0</v>
      </c>
      <c r="Z47" s="147" t="str">
        <f>VLOOKUP(F47,'3-Productie normen'!A:Q,12,FALSE)</f>
        <v>V</v>
      </c>
      <c r="AA47" s="147"/>
      <c r="AC47" s="148">
        <f t="shared" si="17"/>
        <v>8.83</v>
      </c>
    </row>
    <row r="48" spans="1:29" ht="14.15" customHeight="1">
      <c r="A48" s="124">
        <f t="shared" si="6"/>
        <v>48</v>
      </c>
      <c r="B48" s="139" t="s">
        <v>90</v>
      </c>
      <c r="C48" s="108" t="s">
        <v>210</v>
      </c>
      <c r="D48" s="140" t="s">
        <v>268</v>
      </c>
      <c r="E48" s="141" t="s">
        <v>226</v>
      </c>
      <c r="F48" s="141" t="s">
        <v>174</v>
      </c>
      <c r="G48" s="141" t="s">
        <v>244</v>
      </c>
      <c r="H48" s="142">
        <v>37.1</v>
      </c>
      <c r="I48" s="143">
        <f t="shared" si="7"/>
        <v>0</v>
      </c>
      <c r="J48" s="144" t="s">
        <v>228</v>
      </c>
      <c r="K48" s="144"/>
      <c r="L48" s="144"/>
      <c r="M48" s="144"/>
      <c r="N48" s="144"/>
      <c r="O48" s="144"/>
      <c r="P48" s="145">
        <f t="shared" si="8"/>
        <v>0</v>
      </c>
      <c r="Q48" s="145">
        <f t="shared" si="9"/>
        <v>0</v>
      </c>
      <c r="R48" s="145">
        <f t="shared" si="10"/>
        <v>0</v>
      </c>
      <c r="S48" s="145">
        <f t="shared" si="11"/>
        <v>0</v>
      </c>
      <c r="T48" s="145">
        <f t="shared" si="12"/>
        <v>0</v>
      </c>
      <c r="U48" s="145">
        <f t="shared" si="13"/>
        <v>0</v>
      </c>
      <c r="V48" s="146">
        <f>IF(J48="nio",0,IF(J48&gt;0,VLOOKUP(F48,'3-Productie normen'!A:M,VLOOKUP(J48,'3-Productie normen'!$B$38:$C$41,2,FALSE),FALSE)))*(VLOOKUP(B48,'2-Kosten per locatie'!$A$16:$C$48,3,FALSE))</f>
        <v>0</v>
      </c>
      <c r="W48" s="146">
        <f t="shared" si="14"/>
        <v>0</v>
      </c>
      <c r="X48" s="146">
        <f t="shared" si="15"/>
        <v>0</v>
      </c>
      <c r="Y48" s="146">
        <f t="shared" si="16"/>
        <v>0</v>
      </c>
      <c r="Z48" s="147">
        <f>VLOOKUP(F48,'3-Productie normen'!A:Q,12,FALSE)</f>
        <v>0</v>
      </c>
      <c r="AA48" s="147"/>
      <c r="AC48" s="148">
        <f t="shared" si="17"/>
        <v>0</v>
      </c>
    </row>
    <row r="49" spans="1:29" ht="14.15" customHeight="1">
      <c r="A49" s="124">
        <f t="shared" si="6"/>
        <v>49</v>
      </c>
      <c r="B49" s="139" t="s">
        <v>90</v>
      </c>
      <c r="C49" s="108" t="s">
        <v>210</v>
      </c>
      <c r="D49" s="140" t="s">
        <v>269</v>
      </c>
      <c r="E49" s="141" t="s">
        <v>226</v>
      </c>
      <c r="F49" s="141" t="s">
        <v>174</v>
      </c>
      <c r="G49" s="141" t="s">
        <v>222</v>
      </c>
      <c r="H49" s="142">
        <v>37.32</v>
      </c>
      <c r="I49" s="143">
        <f t="shared" si="7"/>
        <v>0</v>
      </c>
      <c r="J49" s="144" t="s">
        <v>228</v>
      </c>
      <c r="K49" s="144"/>
      <c r="L49" s="144"/>
      <c r="M49" s="144"/>
      <c r="N49" s="144"/>
      <c r="O49" s="144"/>
      <c r="P49" s="145">
        <f t="shared" si="8"/>
        <v>0</v>
      </c>
      <c r="Q49" s="145">
        <f t="shared" si="9"/>
        <v>0</v>
      </c>
      <c r="R49" s="145">
        <f t="shared" si="10"/>
        <v>0</v>
      </c>
      <c r="S49" s="145">
        <f t="shared" si="11"/>
        <v>0</v>
      </c>
      <c r="T49" s="145">
        <f t="shared" si="12"/>
        <v>0</v>
      </c>
      <c r="U49" s="145">
        <f t="shared" si="13"/>
        <v>0</v>
      </c>
      <c r="V49" s="146">
        <f>IF(J49="nio",0,IF(J49&gt;0,VLOOKUP(F49,'3-Productie normen'!A:M,VLOOKUP(J49,'3-Productie normen'!$B$38:$C$41,2,FALSE),FALSE)))*(VLOOKUP(B49,'2-Kosten per locatie'!$A$16:$C$48,3,FALSE))</f>
        <v>0</v>
      </c>
      <c r="W49" s="146">
        <f t="shared" si="14"/>
        <v>0</v>
      </c>
      <c r="X49" s="146">
        <f t="shared" si="15"/>
        <v>0</v>
      </c>
      <c r="Y49" s="146">
        <f t="shared" si="16"/>
        <v>0</v>
      </c>
      <c r="Z49" s="147">
        <f>VLOOKUP(F49,'3-Productie normen'!A:Q,12,FALSE)</f>
        <v>0</v>
      </c>
      <c r="AA49" s="147"/>
      <c r="AC49" s="148">
        <f t="shared" si="17"/>
        <v>0</v>
      </c>
    </row>
    <row r="50" spans="1:29" ht="14.15" customHeight="1">
      <c r="A50" s="124">
        <f t="shared" si="6"/>
        <v>50</v>
      </c>
      <c r="B50" s="139" t="s">
        <v>90</v>
      </c>
      <c r="C50" s="108" t="s">
        <v>210</v>
      </c>
      <c r="D50" s="140" t="s">
        <v>270</v>
      </c>
      <c r="E50" s="141" t="s">
        <v>230</v>
      </c>
      <c r="F50" s="141" t="s">
        <v>168</v>
      </c>
      <c r="G50" s="141" t="s">
        <v>227</v>
      </c>
      <c r="H50" s="142">
        <v>6.06</v>
      </c>
      <c r="I50" s="143">
        <f t="shared" si="7"/>
        <v>1</v>
      </c>
      <c r="J50" s="144">
        <v>1</v>
      </c>
      <c r="K50" s="144"/>
      <c r="L50" s="144"/>
      <c r="M50" s="144"/>
      <c r="N50" s="144"/>
      <c r="O50" s="144"/>
      <c r="P50" s="145" t="e">
        <f t="shared" si="8"/>
        <v>#DIV/0!</v>
      </c>
      <c r="Q50" s="145">
        <f t="shared" si="9"/>
        <v>0</v>
      </c>
      <c r="R50" s="145">
        <f t="shared" si="10"/>
        <v>0</v>
      </c>
      <c r="S50" s="145">
        <f t="shared" si="11"/>
        <v>0</v>
      </c>
      <c r="T50" s="145">
        <f t="shared" si="12"/>
        <v>0</v>
      </c>
      <c r="U50" s="145">
        <f t="shared" si="13"/>
        <v>0</v>
      </c>
      <c r="V50" s="146">
        <f>IF(J50="nio",0,IF(J50&gt;0,VLOOKUP(F50,'3-Productie normen'!A:M,VLOOKUP(J50,'3-Productie normen'!$B$38:$C$41,2,FALSE),FALSE)))*(VLOOKUP(B50,'2-Kosten per locatie'!$A$16:$C$48,3,FALSE))</f>
        <v>0</v>
      </c>
      <c r="W50" s="146">
        <f t="shared" si="14"/>
        <v>0</v>
      </c>
      <c r="X50" s="146">
        <f t="shared" si="15"/>
        <v>0</v>
      </c>
      <c r="Y50" s="146">
        <f t="shared" si="16"/>
        <v>0</v>
      </c>
      <c r="Z50" s="147" t="str">
        <f>VLOOKUP(F50,'3-Productie normen'!A:Q,12,FALSE)</f>
        <v>V</v>
      </c>
      <c r="AA50" s="147"/>
      <c r="AC50" s="148">
        <f t="shared" si="17"/>
        <v>6.06</v>
      </c>
    </row>
    <row r="51" spans="1:29" ht="14.15" customHeight="1">
      <c r="A51" s="124">
        <f t="shared" si="6"/>
        <v>51</v>
      </c>
      <c r="B51" s="139" t="s">
        <v>90</v>
      </c>
      <c r="C51" s="108" t="s">
        <v>210</v>
      </c>
      <c r="D51" s="140" t="s">
        <v>271</v>
      </c>
      <c r="E51" s="141" t="s">
        <v>249</v>
      </c>
      <c r="F51" s="141" t="s">
        <v>172</v>
      </c>
      <c r="G51" s="141" t="s">
        <v>222</v>
      </c>
      <c r="H51" s="142">
        <v>9.07</v>
      </c>
      <c r="I51" s="143">
        <f t="shared" si="7"/>
        <v>255</v>
      </c>
      <c r="J51" s="144">
        <v>255</v>
      </c>
      <c r="K51" s="144"/>
      <c r="L51" s="144"/>
      <c r="M51" s="144"/>
      <c r="N51" s="144"/>
      <c r="O51" s="144"/>
      <c r="P51" s="145" t="e">
        <f t="shared" si="8"/>
        <v>#DIV/0!</v>
      </c>
      <c r="Q51" s="145">
        <f t="shared" si="9"/>
        <v>0</v>
      </c>
      <c r="R51" s="145">
        <f t="shared" si="10"/>
        <v>0</v>
      </c>
      <c r="S51" s="145">
        <f t="shared" si="11"/>
        <v>0</v>
      </c>
      <c r="T51" s="145">
        <f t="shared" si="12"/>
        <v>0</v>
      </c>
      <c r="U51" s="145">
        <f t="shared" si="13"/>
        <v>0</v>
      </c>
      <c r="V51" s="146">
        <f>IF(J51="nio",0,IF(J51&gt;0,VLOOKUP(F51,'3-Productie normen'!A:M,VLOOKUP(J51,'3-Productie normen'!$B$38:$C$41,2,FALSE),FALSE)))*(VLOOKUP(B51,'2-Kosten per locatie'!$A$16:$C$48,3,FALSE))</f>
        <v>0</v>
      </c>
      <c r="W51" s="146">
        <f t="shared" si="14"/>
        <v>0</v>
      </c>
      <c r="X51" s="146">
        <f t="shared" si="15"/>
        <v>0</v>
      </c>
      <c r="Y51" s="146">
        <f t="shared" si="16"/>
        <v>0</v>
      </c>
      <c r="Z51" s="147" t="str">
        <f>VLOOKUP(F51,'3-Productie normen'!A:Q,12,FALSE)</f>
        <v>V</v>
      </c>
      <c r="AA51" s="147"/>
      <c r="AC51" s="148">
        <f t="shared" si="17"/>
        <v>2312.85</v>
      </c>
    </row>
    <row r="52" spans="1:29" ht="14.15" customHeight="1">
      <c r="A52" s="124">
        <f t="shared" si="6"/>
        <v>52</v>
      </c>
      <c r="B52" s="139" t="s">
        <v>90</v>
      </c>
      <c r="C52" s="108" t="s">
        <v>210</v>
      </c>
      <c r="D52" s="140" t="s">
        <v>272</v>
      </c>
      <c r="E52" s="400" t="s">
        <v>230</v>
      </c>
      <c r="F52" s="139" t="s">
        <v>168</v>
      </c>
      <c r="G52" s="141" t="s">
        <v>227</v>
      </c>
      <c r="H52" s="142">
        <v>74.27</v>
      </c>
      <c r="I52" s="143">
        <f t="shared" si="7"/>
        <v>1</v>
      </c>
      <c r="J52" s="144">
        <v>1</v>
      </c>
      <c r="K52" s="144"/>
      <c r="L52" s="144"/>
      <c r="M52" s="144"/>
      <c r="N52" s="144"/>
      <c r="O52" s="144"/>
      <c r="P52" s="145" t="e">
        <f t="shared" si="8"/>
        <v>#DIV/0!</v>
      </c>
      <c r="Q52" s="145">
        <f t="shared" si="9"/>
        <v>0</v>
      </c>
      <c r="R52" s="145">
        <f t="shared" si="10"/>
        <v>0</v>
      </c>
      <c r="S52" s="145">
        <f t="shared" si="11"/>
        <v>0</v>
      </c>
      <c r="T52" s="145">
        <f t="shared" si="12"/>
        <v>0</v>
      </c>
      <c r="U52" s="145">
        <f t="shared" si="13"/>
        <v>0</v>
      </c>
      <c r="V52" s="146">
        <f>IF(J52="nio",0,IF(J52&gt;0,VLOOKUP(F52,'3-Productie normen'!A:M,VLOOKUP(J52,'3-Productie normen'!$B$38:$C$41,2,FALSE),FALSE)))*(VLOOKUP(B52,'2-Kosten per locatie'!$A$16:$C$48,3,FALSE))</f>
        <v>0</v>
      </c>
      <c r="W52" s="146">
        <f t="shared" si="14"/>
        <v>0</v>
      </c>
      <c r="X52" s="146">
        <f t="shared" si="15"/>
        <v>0</v>
      </c>
      <c r="Y52" s="146">
        <f t="shared" si="16"/>
        <v>0</v>
      </c>
      <c r="Z52" s="147" t="str">
        <f>VLOOKUP(F52,'3-Productie normen'!A:Q,12,FALSE)</f>
        <v>V</v>
      </c>
      <c r="AA52" s="147"/>
      <c r="AC52" s="148">
        <f t="shared" si="17"/>
        <v>74.27</v>
      </c>
    </row>
    <row r="53" spans="1:29" ht="14.15" customHeight="1">
      <c r="A53" s="124">
        <f t="shared" si="6"/>
        <v>53</v>
      </c>
      <c r="B53" s="139" t="s">
        <v>90</v>
      </c>
      <c r="C53" s="108" t="s">
        <v>210</v>
      </c>
      <c r="D53" s="140" t="s">
        <v>273</v>
      </c>
      <c r="E53" s="141" t="s">
        <v>230</v>
      </c>
      <c r="F53" s="139" t="s">
        <v>168</v>
      </c>
      <c r="G53" s="18" t="s">
        <v>227</v>
      </c>
      <c r="H53" s="142">
        <v>65.34</v>
      </c>
      <c r="I53" s="143">
        <f t="shared" si="7"/>
        <v>1</v>
      </c>
      <c r="J53" s="144">
        <v>1</v>
      </c>
      <c r="K53" s="144"/>
      <c r="L53" s="144"/>
      <c r="M53" s="144"/>
      <c r="N53" s="144"/>
      <c r="O53" s="144"/>
      <c r="P53" s="145" t="e">
        <f t="shared" si="8"/>
        <v>#DIV/0!</v>
      </c>
      <c r="Q53" s="145">
        <f t="shared" si="9"/>
        <v>0</v>
      </c>
      <c r="R53" s="145">
        <f t="shared" si="10"/>
        <v>0</v>
      </c>
      <c r="S53" s="145">
        <f t="shared" si="11"/>
        <v>0</v>
      </c>
      <c r="T53" s="145">
        <f t="shared" si="12"/>
        <v>0</v>
      </c>
      <c r="U53" s="145">
        <f t="shared" si="13"/>
        <v>0</v>
      </c>
      <c r="V53" s="146">
        <f>IF(J53="nio",0,IF(J53&gt;0,VLOOKUP(F53,'3-Productie normen'!A:M,VLOOKUP(J53,'3-Productie normen'!$B$38:$C$41,2,FALSE),FALSE)))*(VLOOKUP(B53,'2-Kosten per locatie'!$A$16:$C$48,3,FALSE))</f>
        <v>0</v>
      </c>
      <c r="W53" s="146">
        <f t="shared" si="14"/>
        <v>0</v>
      </c>
      <c r="X53" s="146">
        <f t="shared" si="15"/>
        <v>0</v>
      </c>
      <c r="Y53" s="146">
        <f t="shared" si="16"/>
        <v>0</v>
      </c>
      <c r="Z53" s="147" t="str">
        <f>VLOOKUP(F53,'3-Productie normen'!A:Q,12,FALSE)</f>
        <v>V</v>
      </c>
      <c r="AA53" s="147"/>
      <c r="AC53" s="148">
        <f t="shared" si="17"/>
        <v>65.34</v>
      </c>
    </row>
    <row r="54" spans="1:29" ht="14.15" customHeight="1">
      <c r="A54" s="124">
        <f t="shared" si="6"/>
        <v>54</v>
      </c>
      <c r="B54" s="139" t="s">
        <v>90</v>
      </c>
      <c r="C54" s="108" t="s">
        <v>210</v>
      </c>
      <c r="D54" s="150" t="s">
        <v>274</v>
      </c>
      <c r="E54" s="151" t="s">
        <v>275</v>
      </c>
      <c r="F54" s="151" t="s">
        <v>168</v>
      </c>
      <c r="G54" s="141" t="s">
        <v>227</v>
      </c>
      <c r="H54" s="142">
        <v>62.46</v>
      </c>
      <c r="I54" s="143">
        <f t="shared" si="7"/>
        <v>1</v>
      </c>
      <c r="J54" s="144">
        <v>1</v>
      </c>
      <c r="K54" s="144"/>
      <c r="L54" s="144"/>
      <c r="M54" s="144"/>
      <c r="N54" s="144"/>
      <c r="O54" s="144"/>
      <c r="P54" s="145" t="e">
        <f t="shared" si="8"/>
        <v>#DIV/0!</v>
      </c>
      <c r="Q54" s="145">
        <f t="shared" si="9"/>
        <v>0</v>
      </c>
      <c r="R54" s="145">
        <f t="shared" si="10"/>
        <v>0</v>
      </c>
      <c r="S54" s="145">
        <f t="shared" si="11"/>
        <v>0</v>
      </c>
      <c r="T54" s="145">
        <f t="shared" si="12"/>
        <v>0</v>
      </c>
      <c r="U54" s="145">
        <f t="shared" si="13"/>
        <v>0</v>
      </c>
      <c r="V54" s="146">
        <f>IF(J54="nio",0,IF(J54&gt;0,VLOOKUP(F54,'3-Productie normen'!A:M,VLOOKUP(J54,'3-Productie normen'!$B$38:$C$41,2,FALSE),FALSE)))*(VLOOKUP(B54,'2-Kosten per locatie'!$A$16:$C$48,3,FALSE))</f>
        <v>0</v>
      </c>
      <c r="W54" s="146">
        <f t="shared" si="14"/>
        <v>0</v>
      </c>
      <c r="X54" s="146">
        <f t="shared" si="15"/>
        <v>0</v>
      </c>
      <c r="Y54" s="146">
        <f t="shared" si="16"/>
        <v>0</v>
      </c>
      <c r="Z54" s="147" t="str">
        <f>VLOOKUP(F54,'3-Productie normen'!A:Q,12,FALSE)</f>
        <v>V</v>
      </c>
      <c r="AA54" s="147"/>
      <c r="AC54" s="148">
        <f t="shared" si="17"/>
        <v>62.46</v>
      </c>
    </row>
    <row r="55" spans="1:29" ht="14.15" customHeight="1">
      <c r="A55" s="124">
        <f t="shared" si="6"/>
        <v>55</v>
      </c>
      <c r="B55" s="139" t="s">
        <v>90</v>
      </c>
      <c r="C55" s="108" t="s">
        <v>210</v>
      </c>
      <c r="D55" s="140" t="s">
        <v>276</v>
      </c>
      <c r="E55" s="141" t="s">
        <v>230</v>
      </c>
      <c r="F55" s="141" t="s">
        <v>168</v>
      </c>
      <c r="G55" s="141" t="s">
        <v>227</v>
      </c>
      <c r="H55" s="142">
        <v>37.6</v>
      </c>
      <c r="I55" s="143">
        <f t="shared" si="7"/>
        <v>1</v>
      </c>
      <c r="J55" s="144">
        <v>1</v>
      </c>
      <c r="K55" s="144"/>
      <c r="L55" s="144"/>
      <c r="M55" s="144"/>
      <c r="N55" s="144"/>
      <c r="O55" s="144"/>
      <c r="P55" s="145" t="e">
        <f t="shared" si="8"/>
        <v>#DIV/0!</v>
      </c>
      <c r="Q55" s="145">
        <f t="shared" si="9"/>
        <v>0</v>
      </c>
      <c r="R55" s="145">
        <f t="shared" si="10"/>
        <v>0</v>
      </c>
      <c r="S55" s="145">
        <f t="shared" si="11"/>
        <v>0</v>
      </c>
      <c r="T55" s="145">
        <f t="shared" si="12"/>
        <v>0</v>
      </c>
      <c r="U55" s="145">
        <f t="shared" si="13"/>
        <v>0</v>
      </c>
      <c r="V55" s="146">
        <f>IF(J55="nio",0,IF(J55&gt;0,VLOOKUP(F55,'3-Productie normen'!A:M,VLOOKUP(J55,'3-Productie normen'!$B$38:$C$41,2,FALSE),FALSE)))*(VLOOKUP(B55,'2-Kosten per locatie'!$A$16:$C$48,3,FALSE))</f>
        <v>0</v>
      </c>
      <c r="W55" s="146">
        <f t="shared" si="14"/>
        <v>0</v>
      </c>
      <c r="X55" s="146">
        <f t="shared" si="15"/>
        <v>0</v>
      </c>
      <c r="Y55" s="146">
        <f t="shared" si="16"/>
        <v>0</v>
      </c>
      <c r="Z55" s="147" t="str">
        <f>VLOOKUP(F55,'3-Productie normen'!A:Q,12,FALSE)</f>
        <v>V</v>
      </c>
      <c r="AA55" s="147"/>
      <c r="AC55" s="148">
        <f t="shared" si="17"/>
        <v>37.6</v>
      </c>
    </row>
    <row r="56" spans="1:29" ht="14.15" customHeight="1">
      <c r="A56" s="124">
        <f t="shared" si="6"/>
        <v>56</v>
      </c>
      <c r="B56" s="139" t="s">
        <v>90</v>
      </c>
      <c r="C56" s="108" t="s">
        <v>210</v>
      </c>
      <c r="D56" s="140" t="s">
        <v>277</v>
      </c>
      <c r="E56" s="141" t="s">
        <v>230</v>
      </c>
      <c r="F56" s="139" t="s">
        <v>168</v>
      </c>
      <c r="G56" s="141" t="s">
        <v>227</v>
      </c>
      <c r="H56" s="142">
        <v>4.5599999999999996</v>
      </c>
      <c r="I56" s="143">
        <f t="shared" si="7"/>
        <v>1</v>
      </c>
      <c r="J56" s="144">
        <v>1</v>
      </c>
      <c r="K56" s="144"/>
      <c r="L56" s="144"/>
      <c r="M56" s="144"/>
      <c r="N56" s="144"/>
      <c r="O56" s="144"/>
      <c r="P56" s="145" t="e">
        <f t="shared" si="8"/>
        <v>#DIV/0!</v>
      </c>
      <c r="Q56" s="145">
        <f t="shared" si="9"/>
        <v>0</v>
      </c>
      <c r="R56" s="145">
        <f t="shared" si="10"/>
        <v>0</v>
      </c>
      <c r="S56" s="145">
        <f t="shared" si="11"/>
        <v>0</v>
      </c>
      <c r="T56" s="145">
        <f t="shared" si="12"/>
        <v>0</v>
      </c>
      <c r="U56" s="145">
        <f t="shared" si="13"/>
        <v>0</v>
      </c>
      <c r="V56" s="146">
        <f>IF(J56="nio",0,IF(J56&gt;0,VLOOKUP(F56,'3-Productie normen'!A:M,VLOOKUP(J56,'3-Productie normen'!$B$38:$C$41,2,FALSE),FALSE)))*(VLOOKUP(B56,'2-Kosten per locatie'!$A$16:$C$48,3,FALSE))</f>
        <v>0</v>
      </c>
      <c r="W56" s="146">
        <f t="shared" si="14"/>
        <v>0</v>
      </c>
      <c r="X56" s="146">
        <f t="shared" si="15"/>
        <v>0</v>
      </c>
      <c r="Y56" s="146">
        <f t="shared" si="16"/>
        <v>0</v>
      </c>
      <c r="Z56" s="147" t="str">
        <f>VLOOKUP(F56,'3-Productie normen'!A:Q,12,FALSE)</f>
        <v>V</v>
      </c>
      <c r="AA56" s="147"/>
      <c r="AC56" s="148">
        <f t="shared" si="17"/>
        <v>4.5599999999999996</v>
      </c>
    </row>
    <row r="57" spans="1:29" ht="14.15" customHeight="1">
      <c r="A57" s="124">
        <f t="shared" si="6"/>
        <v>57</v>
      </c>
      <c r="B57" s="139" t="s">
        <v>90</v>
      </c>
      <c r="C57" s="108" t="s">
        <v>210</v>
      </c>
      <c r="D57" s="140" t="s">
        <v>278</v>
      </c>
      <c r="E57" s="141" t="s">
        <v>279</v>
      </c>
      <c r="F57" s="166" t="s">
        <v>168</v>
      </c>
      <c r="G57" s="141" t="s">
        <v>227</v>
      </c>
      <c r="H57" s="142">
        <v>1.62</v>
      </c>
      <c r="I57" s="143">
        <f t="shared" si="7"/>
        <v>1</v>
      </c>
      <c r="J57" s="144">
        <v>1</v>
      </c>
      <c r="K57" s="144"/>
      <c r="L57" s="144"/>
      <c r="M57" s="144"/>
      <c r="N57" s="144"/>
      <c r="O57" s="144"/>
      <c r="P57" s="145" t="e">
        <f t="shared" si="8"/>
        <v>#DIV/0!</v>
      </c>
      <c r="Q57" s="145">
        <f t="shared" si="9"/>
        <v>0</v>
      </c>
      <c r="R57" s="145">
        <f t="shared" si="10"/>
        <v>0</v>
      </c>
      <c r="S57" s="145">
        <f t="shared" si="11"/>
        <v>0</v>
      </c>
      <c r="T57" s="145">
        <f t="shared" si="12"/>
        <v>0</v>
      </c>
      <c r="U57" s="145">
        <f t="shared" si="13"/>
        <v>0</v>
      </c>
      <c r="V57" s="146">
        <f>IF(J57="nio",0,IF(J57&gt;0,VLOOKUP(F57,'3-Productie normen'!A:M,VLOOKUP(J57,'3-Productie normen'!$B$38:$C$41,2,FALSE),FALSE)))*(VLOOKUP(B57,'2-Kosten per locatie'!$A$16:$C$48,3,FALSE))</f>
        <v>0</v>
      </c>
      <c r="W57" s="146">
        <f t="shared" si="14"/>
        <v>0</v>
      </c>
      <c r="X57" s="146">
        <f t="shared" si="15"/>
        <v>0</v>
      </c>
      <c r="Y57" s="146">
        <f t="shared" si="16"/>
        <v>0</v>
      </c>
      <c r="Z57" s="147" t="str">
        <f>VLOOKUP(F57,'3-Productie normen'!A:Q,12,FALSE)</f>
        <v>V</v>
      </c>
      <c r="AA57" s="147"/>
      <c r="AC57" s="148">
        <f t="shared" si="17"/>
        <v>1.62</v>
      </c>
    </row>
    <row r="58" spans="1:29" ht="14.15" customHeight="1">
      <c r="A58" s="124">
        <f t="shared" si="6"/>
        <v>58</v>
      </c>
      <c r="B58" s="139" t="s">
        <v>90</v>
      </c>
      <c r="C58" s="108" t="s">
        <v>210</v>
      </c>
      <c r="D58" s="140" t="s">
        <v>280</v>
      </c>
      <c r="E58" s="141" t="s">
        <v>226</v>
      </c>
      <c r="F58" s="141" t="s">
        <v>174</v>
      </c>
      <c r="G58" s="141" t="s">
        <v>227</v>
      </c>
      <c r="H58" s="142">
        <v>52.9</v>
      </c>
      <c r="I58" s="143">
        <f t="shared" si="7"/>
        <v>0</v>
      </c>
      <c r="J58" s="144" t="s">
        <v>228</v>
      </c>
      <c r="K58" s="144"/>
      <c r="L58" s="144"/>
      <c r="M58" s="144"/>
      <c r="N58" s="144"/>
      <c r="O58" s="144"/>
      <c r="P58" s="145">
        <f t="shared" si="8"/>
        <v>0</v>
      </c>
      <c r="Q58" s="145">
        <f t="shared" si="9"/>
        <v>0</v>
      </c>
      <c r="R58" s="145">
        <f t="shared" si="10"/>
        <v>0</v>
      </c>
      <c r="S58" s="145">
        <f t="shared" si="11"/>
        <v>0</v>
      </c>
      <c r="T58" s="145">
        <f t="shared" si="12"/>
        <v>0</v>
      </c>
      <c r="U58" s="145">
        <f t="shared" si="13"/>
        <v>0</v>
      </c>
      <c r="V58" s="146">
        <f>IF(J58="nio",0,IF(J58&gt;0,VLOOKUP(F58,'3-Productie normen'!A:M,VLOOKUP(J58,'3-Productie normen'!$B$38:$C$41,2,FALSE),FALSE)))*(VLOOKUP(B58,'2-Kosten per locatie'!$A$16:$C$48,3,FALSE))</f>
        <v>0</v>
      </c>
      <c r="W58" s="146">
        <f t="shared" si="14"/>
        <v>0</v>
      </c>
      <c r="X58" s="146">
        <f t="shared" si="15"/>
        <v>0</v>
      </c>
      <c r="Y58" s="146">
        <f t="shared" si="16"/>
        <v>0</v>
      </c>
      <c r="Z58" s="147">
        <f>VLOOKUP(F58,'3-Productie normen'!A:Q,12,FALSE)</f>
        <v>0</v>
      </c>
      <c r="AA58" s="147"/>
      <c r="AC58" s="148">
        <f t="shared" si="17"/>
        <v>0</v>
      </c>
    </row>
    <row r="59" spans="1:29" ht="14.15" customHeight="1">
      <c r="A59" s="124">
        <f t="shared" si="6"/>
        <v>59</v>
      </c>
      <c r="B59" s="139" t="s">
        <v>90</v>
      </c>
      <c r="C59" s="108" t="s">
        <v>210</v>
      </c>
      <c r="D59" s="140" t="s">
        <v>281</v>
      </c>
      <c r="E59" s="141" t="s">
        <v>226</v>
      </c>
      <c r="F59" s="141" t="s">
        <v>174</v>
      </c>
      <c r="G59" s="141" t="s">
        <v>227</v>
      </c>
      <c r="H59" s="142">
        <v>42.2</v>
      </c>
      <c r="I59" s="143">
        <f t="shared" si="7"/>
        <v>0</v>
      </c>
      <c r="J59" s="144" t="s">
        <v>228</v>
      </c>
      <c r="K59" s="144"/>
      <c r="L59" s="144"/>
      <c r="M59" s="144"/>
      <c r="N59" s="144"/>
      <c r="O59" s="144"/>
      <c r="P59" s="145">
        <f t="shared" si="8"/>
        <v>0</v>
      </c>
      <c r="Q59" s="145">
        <f t="shared" si="9"/>
        <v>0</v>
      </c>
      <c r="R59" s="145">
        <f t="shared" si="10"/>
        <v>0</v>
      </c>
      <c r="S59" s="145">
        <f t="shared" si="11"/>
        <v>0</v>
      </c>
      <c r="T59" s="145">
        <f t="shared" si="12"/>
        <v>0</v>
      </c>
      <c r="U59" s="145">
        <f t="shared" si="13"/>
        <v>0</v>
      </c>
      <c r="V59" s="146">
        <f>IF(J59="nio",0,IF(J59&gt;0,VLOOKUP(F59,'3-Productie normen'!A:M,VLOOKUP(J59,'3-Productie normen'!$B$38:$C$41,2,FALSE),FALSE)))*(VLOOKUP(B59,'2-Kosten per locatie'!$A$16:$C$48,3,FALSE))</f>
        <v>0</v>
      </c>
      <c r="W59" s="146">
        <f t="shared" si="14"/>
        <v>0</v>
      </c>
      <c r="X59" s="146">
        <f t="shared" si="15"/>
        <v>0</v>
      </c>
      <c r="Y59" s="146">
        <f t="shared" si="16"/>
        <v>0</v>
      </c>
      <c r="Z59" s="147">
        <f>VLOOKUP(F59,'3-Productie normen'!A:Q,12,FALSE)</f>
        <v>0</v>
      </c>
      <c r="AA59" s="147"/>
      <c r="AC59" s="148">
        <f t="shared" si="17"/>
        <v>0</v>
      </c>
    </row>
    <row r="60" spans="1:29" ht="14.15" customHeight="1">
      <c r="A60" s="124">
        <f t="shared" si="6"/>
        <v>60</v>
      </c>
      <c r="B60" s="139" t="s">
        <v>90</v>
      </c>
      <c r="C60" s="108" t="s">
        <v>210</v>
      </c>
      <c r="D60" s="140" t="s">
        <v>282</v>
      </c>
      <c r="E60" s="141" t="s">
        <v>165</v>
      </c>
      <c r="F60" s="141" t="s">
        <v>165</v>
      </c>
      <c r="G60" s="141" t="s">
        <v>227</v>
      </c>
      <c r="H60" s="142">
        <v>148.72</v>
      </c>
      <c r="I60" s="143">
        <f t="shared" si="7"/>
        <v>12</v>
      </c>
      <c r="J60" s="144">
        <v>12</v>
      </c>
      <c r="K60" s="144"/>
      <c r="L60" s="144"/>
      <c r="M60" s="144"/>
      <c r="N60" s="144"/>
      <c r="O60" s="144"/>
      <c r="P60" s="145" t="e">
        <f t="shared" si="8"/>
        <v>#DIV/0!</v>
      </c>
      <c r="Q60" s="145">
        <f t="shared" si="9"/>
        <v>0</v>
      </c>
      <c r="R60" s="145">
        <f t="shared" si="10"/>
        <v>0</v>
      </c>
      <c r="S60" s="145">
        <f t="shared" si="11"/>
        <v>0</v>
      </c>
      <c r="T60" s="145">
        <f t="shared" si="12"/>
        <v>0</v>
      </c>
      <c r="U60" s="145">
        <f t="shared" si="13"/>
        <v>0</v>
      </c>
      <c r="V60" s="146">
        <f>IF(J60="nio",0,IF(J60&gt;0,VLOOKUP(F60,'3-Productie normen'!A:M,VLOOKUP(J60,'3-Productie normen'!$B$38:$C$41,2,FALSE),FALSE)))*(VLOOKUP(B60,'2-Kosten per locatie'!$A$16:$C$48,3,FALSE))</f>
        <v>0</v>
      </c>
      <c r="W60" s="146">
        <f t="shared" si="14"/>
        <v>0</v>
      </c>
      <c r="X60" s="146">
        <f t="shared" si="15"/>
        <v>0</v>
      </c>
      <c r="Y60" s="146">
        <f t="shared" si="16"/>
        <v>0</v>
      </c>
      <c r="Z60" s="147" t="str">
        <f>VLOOKUP(F60,'3-Productie normen'!A:Q,12,FALSE)</f>
        <v>V</v>
      </c>
      <c r="AA60" s="147"/>
      <c r="AC60" s="148">
        <f t="shared" si="17"/>
        <v>1784.6399999999999</v>
      </c>
    </row>
    <row r="61" spans="1:29" ht="14.15" customHeight="1">
      <c r="A61" s="124">
        <f t="shared" si="6"/>
        <v>61</v>
      </c>
      <c r="B61" s="139" t="s">
        <v>90</v>
      </c>
      <c r="C61" s="108" t="s">
        <v>210</v>
      </c>
      <c r="D61" s="140" t="s">
        <v>283</v>
      </c>
      <c r="E61" s="141" t="s">
        <v>249</v>
      </c>
      <c r="F61" s="141" t="s">
        <v>172</v>
      </c>
      <c r="G61" s="141" t="s">
        <v>213</v>
      </c>
      <c r="H61" s="142">
        <v>37.6</v>
      </c>
      <c r="I61" s="143">
        <f t="shared" si="7"/>
        <v>255</v>
      </c>
      <c r="J61" s="144">
        <v>255</v>
      </c>
      <c r="K61" s="144"/>
      <c r="L61" s="144"/>
      <c r="M61" s="144"/>
      <c r="N61" s="144"/>
      <c r="O61" s="144"/>
      <c r="P61" s="145" t="e">
        <f t="shared" si="8"/>
        <v>#DIV/0!</v>
      </c>
      <c r="Q61" s="145">
        <f t="shared" si="9"/>
        <v>0</v>
      </c>
      <c r="R61" s="145">
        <f t="shared" si="10"/>
        <v>0</v>
      </c>
      <c r="S61" s="145">
        <f t="shared" si="11"/>
        <v>0</v>
      </c>
      <c r="T61" s="145">
        <f t="shared" si="12"/>
        <v>0</v>
      </c>
      <c r="U61" s="145">
        <f t="shared" si="13"/>
        <v>0</v>
      </c>
      <c r="V61" s="146">
        <f>IF(J61="nio",0,IF(J61&gt;0,VLOOKUP(F61,'3-Productie normen'!A:M,VLOOKUP(J61,'3-Productie normen'!$B$38:$C$41,2,FALSE),FALSE)))*(VLOOKUP(B61,'2-Kosten per locatie'!$A$16:$C$48,3,FALSE))</f>
        <v>0</v>
      </c>
      <c r="W61" s="146">
        <f t="shared" si="14"/>
        <v>0</v>
      </c>
      <c r="X61" s="146">
        <f t="shared" si="15"/>
        <v>0</v>
      </c>
      <c r="Y61" s="146">
        <f t="shared" si="16"/>
        <v>0</v>
      </c>
      <c r="Z61" s="147" t="str">
        <f>VLOOKUP(F61,'3-Productie normen'!A:Q,12,FALSE)</f>
        <v>V</v>
      </c>
      <c r="AA61" s="147"/>
      <c r="AC61" s="148">
        <f t="shared" si="17"/>
        <v>9588</v>
      </c>
    </row>
    <row r="62" spans="1:29" ht="14.15" customHeight="1">
      <c r="A62" s="124">
        <f t="shared" si="6"/>
        <v>62</v>
      </c>
      <c r="B62" s="139" t="s">
        <v>90</v>
      </c>
      <c r="C62" s="108" t="s">
        <v>210</v>
      </c>
      <c r="D62" s="140" t="s">
        <v>284</v>
      </c>
      <c r="E62" s="141" t="s">
        <v>249</v>
      </c>
      <c r="F62" s="141" t="s">
        <v>172</v>
      </c>
      <c r="G62" s="141" t="s">
        <v>213</v>
      </c>
      <c r="H62" s="142">
        <v>12.7</v>
      </c>
      <c r="I62" s="143">
        <f t="shared" si="7"/>
        <v>255</v>
      </c>
      <c r="J62" s="144">
        <v>255</v>
      </c>
      <c r="K62" s="144"/>
      <c r="L62" s="144"/>
      <c r="M62" s="144"/>
      <c r="N62" s="144"/>
      <c r="O62" s="144"/>
      <c r="P62" s="145" t="e">
        <f t="shared" si="8"/>
        <v>#DIV/0!</v>
      </c>
      <c r="Q62" s="145">
        <f t="shared" si="9"/>
        <v>0</v>
      </c>
      <c r="R62" s="145">
        <f t="shared" si="10"/>
        <v>0</v>
      </c>
      <c r="S62" s="145">
        <f t="shared" si="11"/>
        <v>0</v>
      </c>
      <c r="T62" s="145">
        <f t="shared" si="12"/>
        <v>0</v>
      </c>
      <c r="U62" s="145">
        <f t="shared" si="13"/>
        <v>0</v>
      </c>
      <c r="V62" s="146">
        <f>IF(J62="nio",0,IF(J62&gt;0,VLOOKUP(F62,'3-Productie normen'!A:M,VLOOKUP(J62,'3-Productie normen'!$B$38:$C$41,2,FALSE),FALSE)))*(VLOOKUP(B62,'2-Kosten per locatie'!$A$16:$C$48,3,FALSE))</f>
        <v>0</v>
      </c>
      <c r="W62" s="146">
        <f t="shared" si="14"/>
        <v>0</v>
      </c>
      <c r="X62" s="146">
        <f t="shared" si="15"/>
        <v>0</v>
      </c>
      <c r="Y62" s="146">
        <f t="shared" si="16"/>
        <v>0</v>
      </c>
      <c r="Z62" s="147" t="str">
        <f>VLOOKUP(F62,'3-Productie normen'!A:Q,12,FALSE)</f>
        <v>V</v>
      </c>
      <c r="AA62" s="147"/>
      <c r="AC62" s="148">
        <f t="shared" si="17"/>
        <v>3238.5</v>
      </c>
    </row>
    <row r="63" spans="1:29" ht="14.15" customHeight="1">
      <c r="A63" s="124">
        <f t="shared" si="6"/>
        <v>63</v>
      </c>
      <c r="B63" s="139" t="s">
        <v>90</v>
      </c>
      <c r="C63" s="108" t="s">
        <v>210</v>
      </c>
      <c r="D63" s="140" t="s">
        <v>285</v>
      </c>
      <c r="E63" s="141" t="s">
        <v>249</v>
      </c>
      <c r="F63" s="141" t="s">
        <v>172</v>
      </c>
      <c r="G63" s="141" t="s">
        <v>222</v>
      </c>
      <c r="H63" s="142">
        <v>12.52</v>
      </c>
      <c r="I63" s="143">
        <f t="shared" si="7"/>
        <v>255</v>
      </c>
      <c r="J63" s="144">
        <v>255</v>
      </c>
      <c r="K63" s="144"/>
      <c r="L63" s="144"/>
      <c r="M63" s="144"/>
      <c r="N63" s="144"/>
      <c r="O63" s="144"/>
      <c r="P63" s="145" t="e">
        <f t="shared" si="8"/>
        <v>#DIV/0!</v>
      </c>
      <c r="Q63" s="145">
        <f t="shared" si="9"/>
        <v>0</v>
      </c>
      <c r="R63" s="145">
        <f t="shared" si="10"/>
        <v>0</v>
      </c>
      <c r="S63" s="145">
        <f t="shared" si="11"/>
        <v>0</v>
      </c>
      <c r="T63" s="145">
        <f t="shared" si="12"/>
        <v>0</v>
      </c>
      <c r="U63" s="145">
        <f t="shared" si="13"/>
        <v>0</v>
      </c>
      <c r="V63" s="146">
        <f>IF(J63="nio",0,IF(J63&gt;0,VLOOKUP(F63,'3-Productie normen'!A:M,VLOOKUP(J63,'3-Productie normen'!$B$38:$C$41,2,FALSE),FALSE)))*(VLOOKUP(B63,'2-Kosten per locatie'!$A$16:$C$48,3,FALSE))</f>
        <v>0</v>
      </c>
      <c r="W63" s="146">
        <f t="shared" si="14"/>
        <v>0</v>
      </c>
      <c r="X63" s="146">
        <f t="shared" si="15"/>
        <v>0</v>
      </c>
      <c r="Y63" s="146">
        <f t="shared" si="16"/>
        <v>0</v>
      </c>
      <c r="Z63" s="147" t="str">
        <f>VLOOKUP(F63,'3-Productie normen'!A:Q,12,FALSE)</f>
        <v>V</v>
      </c>
      <c r="AA63" s="147"/>
      <c r="AC63" s="148">
        <f t="shared" si="17"/>
        <v>3192.6</v>
      </c>
    </row>
    <row r="64" spans="1:29" ht="14.15" customHeight="1">
      <c r="A64" s="124">
        <f t="shared" si="6"/>
        <v>64</v>
      </c>
      <c r="B64" s="139" t="s">
        <v>90</v>
      </c>
      <c r="C64" s="108" t="s">
        <v>210</v>
      </c>
      <c r="D64" s="140" t="s">
        <v>286</v>
      </c>
      <c r="E64" s="141" t="s">
        <v>249</v>
      </c>
      <c r="F64" s="141" t="s">
        <v>172</v>
      </c>
      <c r="G64" s="141" t="s">
        <v>222</v>
      </c>
      <c r="H64" s="142">
        <v>13.8</v>
      </c>
      <c r="I64" s="143">
        <f t="shared" si="7"/>
        <v>255</v>
      </c>
      <c r="J64" s="144">
        <v>255</v>
      </c>
      <c r="K64" s="144"/>
      <c r="L64" s="144"/>
      <c r="M64" s="144"/>
      <c r="N64" s="144"/>
      <c r="O64" s="144"/>
      <c r="P64" s="145" t="e">
        <f t="shared" si="8"/>
        <v>#DIV/0!</v>
      </c>
      <c r="Q64" s="145">
        <f t="shared" si="9"/>
        <v>0</v>
      </c>
      <c r="R64" s="145">
        <f t="shared" si="10"/>
        <v>0</v>
      </c>
      <c r="S64" s="145">
        <f t="shared" si="11"/>
        <v>0</v>
      </c>
      <c r="T64" s="145">
        <f t="shared" si="12"/>
        <v>0</v>
      </c>
      <c r="U64" s="145">
        <f t="shared" si="13"/>
        <v>0</v>
      </c>
      <c r="V64" s="146">
        <f>IF(J64="nio",0,IF(J64&gt;0,VLOOKUP(F64,'3-Productie normen'!A:M,VLOOKUP(J64,'3-Productie normen'!$B$38:$C$41,2,FALSE),FALSE)))*(VLOOKUP(B64,'2-Kosten per locatie'!$A$16:$C$48,3,FALSE))</f>
        <v>0</v>
      </c>
      <c r="W64" s="146">
        <f t="shared" si="14"/>
        <v>0</v>
      </c>
      <c r="X64" s="146">
        <f t="shared" si="15"/>
        <v>0</v>
      </c>
      <c r="Y64" s="146">
        <f t="shared" si="16"/>
        <v>0</v>
      </c>
      <c r="Z64" s="147" t="str">
        <f>VLOOKUP(F64,'3-Productie normen'!A:Q,12,FALSE)</f>
        <v>V</v>
      </c>
      <c r="AA64" s="147"/>
      <c r="AC64" s="148">
        <f t="shared" si="17"/>
        <v>3519</v>
      </c>
    </row>
    <row r="65" spans="1:29" ht="14.15" customHeight="1">
      <c r="A65" s="124">
        <f t="shared" si="6"/>
        <v>65</v>
      </c>
      <c r="B65" s="139" t="s">
        <v>90</v>
      </c>
      <c r="C65" s="108" t="s">
        <v>210</v>
      </c>
      <c r="D65" s="140" t="s">
        <v>287</v>
      </c>
      <c r="E65" s="141" t="s">
        <v>249</v>
      </c>
      <c r="F65" s="141" t="s">
        <v>172</v>
      </c>
      <c r="G65" s="141" t="s">
        <v>222</v>
      </c>
      <c r="H65" s="142">
        <v>37.15</v>
      </c>
      <c r="I65" s="143">
        <f t="shared" si="7"/>
        <v>255</v>
      </c>
      <c r="J65" s="144">
        <v>255</v>
      </c>
      <c r="K65" s="144"/>
      <c r="L65" s="144"/>
      <c r="M65" s="144"/>
      <c r="N65" s="144"/>
      <c r="O65" s="144"/>
      <c r="P65" s="145" t="e">
        <f t="shared" si="8"/>
        <v>#DIV/0!</v>
      </c>
      <c r="Q65" s="145">
        <f t="shared" si="9"/>
        <v>0</v>
      </c>
      <c r="R65" s="145">
        <f t="shared" si="10"/>
        <v>0</v>
      </c>
      <c r="S65" s="145">
        <f t="shared" si="11"/>
        <v>0</v>
      </c>
      <c r="T65" s="145">
        <f t="shared" si="12"/>
        <v>0</v>
      </c>
      <c r="U65" s="145">
        <f t="shared" si="13"/>
        <v>0</v>
      </c>
      <c r="V65" s="146">
        <f>IF(J65="nio",0,IF(J65&gt;0,VLOOKUP(F65,'3-Productie normen'!A:M,VLOOKUP(J65,'3-Productie normen'!$B$38:$C$41,2,FALSE),FALSE)))*(VLOOKUP(B65,'2-Kosten per locatie'!$A$16:$C$48,3,FALSE))</f>
        <v>0</v>
      </c>
      <c r="W65" s="146">
        <f t="shared" si="14"/>
        <v>0</v>
      </c>
      <c r="X65" s="146">
        <f t="shared" si="15"/>
        <v>0</v>
      </c>
      <c r="Y65" s="146">
        <f t="shared" si="16"/>
        <v>0</v>
      </c>
      <c r="Z65" s="147" t="str">
        <f>VLOOKUP(F65,'3-Productie normen'!A:Q,12,FALSE)</f>
        <v>V</v>
      </c>
      <c r="AA65" s="147"/>
      <c r="AC65" s="148">
        <f t="shared" si="17"/>
        <v>9473.25</v>
      </c>
    </row>
    <row r="66" spans="1:29" ht="14.15" customHeight="1">
      <c r="A66" s="124">
        <f t="shared" si="6"/>
        <v>66</v>
      </c>
      <c r="B66" s="139" t="s">
        <v>90</v>
      </c>
      <c r="C66" s="108" t="s">
        <v>210</v>
      </c>
      <c r="D66" s="140" t="s">
        <v>288</v>
      </c>
      <c r="E66" s="141" t="s">
        <v>249</v>
      </c>
      <c r="F66" s="141" t="s">
        <v>172</v>
      </c>
      <c r="G66" s="141" t="s">
        <v>222</v>
      </c>
      <c r="H66" s="142">
        <v>2.96</v>
      </c>
      <c r="I66" s="143">
        <f t="shared" si="7"/>
        <v>255</v>
      </c>
      <c r="J66" s="144">
        <v>255</v>
      </c>
      <c r="K66" s="144"/>
      <c r="L66" s="144"/>
      <c r="M66" s="144"/>
      <c r="N66" s="144"/>
      <c r="O66" s="144"/>
      <c r="P66" s="145" t="e">
        <f t="shared" si="8"/>
        <v>#DIV/0!</v>
      </c>
      <c r="Q66" s="145">
        <f t="shared" si="9"/>
        <v>0</v>
      </c>
      <c r="R66" s="145">
        <f t="shared" si="10"/>
        <v>0</v>
      </c>
      <c r="S66" s="145">
        <f t="shared" si="11"/>
        <v>0</v>
      </c>
      <c r="T66" s="145">
        <f t="shared" si="12"/>
        <v>0</v>
      </c>
      <c r="U66" s="145">
        <f t="shared" si="13"/>
        <v>0</v>
      </c>
      <c r="V66" s="146">
        <f>IF(J66="nio",0,IF(J66&gt;0,VLOOKUP(F66,'3-Productie normen'!A:M,VLOOKUP(J66,'3-Productie normen'!$B$38:$C$41,2,FALSE),FALSE)))*(VLOOKUP(B66,'2-Kosten per locatie'!$A$16:$C$48,3,FALSE))</f>
        <v>0</v>
      </c>
      <c r="W66" s="146">
        <f t="shared" si="14"/>
        <v>0</v>
      </c>
      <c r="X66" s="146">
        <f t="shared" si="15"/>
        <v>0</v>
      </c>
      <c r="Y66" s="146">
        <f t="shared" si="16"/>
        <v>0</v>
      </c>
      <c r="Z66" s="147" t="str">
        <f>VLOOKUP(F66,'3-Productie normen'!A:Q,12,FALSE)</f>
        <v>V</v>
      </c>
      <c r="AA66" s="147"/>
      <c r="AC66" s="148">
        <f t="shared" si="17"/>
        <v>754.8</v>
      </c>
    </row>
    <row r="67" spans="1:29" ht="14.15" customHeight="1">
      <c r="A67" s="124">
        <f t="shared" si="6"/>
        <v>67</v>
      </c>
      <c r="B67" s="139" t="s">
        <v>90</v>
      </c>
      <c r="C67" s="108" t="s">
        <v>210</v>
      </c>
      <c r="D67" s="140" t="s">
        <v>289</v>
      </c>
      <c r="E67" s="141" t="s">
        <v>249</v>
      </c>
      <c r="F67" s="141" t="s">
        <v>172</v>
      </c>
      <c r="G67" s="141" t="s">
        <v>244</v>
      </c>
      <c r="H67" s="142">
        <v>9.9700000000000006</v>
      </c>
      <c r="I67" s="143">
        <f t="shared" si="7"/>
        <v>255</v>
      </c>
      <c r="J67" s="144">
        <v>255</v>
      </c>
      <c r="K67" s="144"/>
      <c r="L67" s="144"/>
      <c r="M67" s="144"/>
      <c r="N67" s="144"/>
      <c r="O67" s="144"/>
      <c r="P67" s="145" t="e">
        <f t="shared" si="8"/>
        <v>#DIV/0!</v>
      </c>
      <c r="Q67" s="145">
        <f t="shared" si="9"/>
        <v>0</v>
      </c>
      <c r="R67" s="145">
        <f t="shared" si="10"/>
        <v>0</v>
      </c>
      <c r="S67" s="145">
        <f t="shared" si="11"/>
        <v>0</v>
      </c>
      <c r="T67" s="145">
        <f t="shared" si="12"/>
        <v>0</v>
      </c>
      <c r="U67" s="145">
        <f t="shared" si="13"/>
        <v>0</v>
      </c>
      <c r="V67" s="146">
        <f>IF(J67="nio",0,IF(J67&gt;0,VLOOKUP(F67,'3-Productie normen'!A:M,VLOOKUP(J67,'3-Productie normen'!$B$38:$C$41,2,FALSE),FALSE)))*(VLOOKUP(B67,'2-Kosten per locatie'!$A$16:$C$48,3,FALSE))</f>
        <v>0</v>
      </c>
      <c r="W67" s="146">
        <f t="shared" si="14"/>
        <v>0</v>
      </c>
      <c r="X67" s="146">
        <f t="shared" si="15"/>
        <v>0</v>
      </c>
      <c r="Y67" s="146">
        <f t="shared" si="16"/>
        <v>0</v>
      </c>
      <c r="Z67" s="147" t="str">
        <f>VLOOKUP(F67,'3-Productie normen'!A:Q,12,FALSE)</f>
        <v>V</v>
      </c>
      <c r="AA67" s="147"/>
      <c r="AC67" s="148">
        <f t="shared" si="17"/>
        <v>2542.3500000000004</v>
      </c>
    </row>
    <row r="68" spans="1:29" ht="14.15" customHeight="1">
      <c r="A68" s="124">
        <f t="shared" si="6"/>
        <v>68</v>
      </c>
      <c r="B68" s="139" t="s">
        <v>90</v>
      </c>
      <c r="C68" s="108" t="s">
        <v>210</v>
      </c>
      <c r="D68" s="140" t="s">
        <v>290</v>
      </c>
      <c r="E68" s="141" t="s">
        <v>249</v>
      </c>
      <c r="F68" s="141" t="s">
        <v>172</v>
      </c>
      <c r="G68" s="141" t="s">
        <v>244</v>
      </c>
      <c r="H68" s="142">
        <v>11.28</v>
      </c>
      <c r="I68" s="143">
        <f t="shared" si="7"/>
        <v>255</v>
      </c>
      <c r="J68" s="144">
        <v>255</v>
      </c>
      <c r="K68" s="144"/>
      <c r="L68" s="144"/>
      <c r="M68" s="144"/>
      <c r="N68" s="144"/>
      <c r="O68" s="144"/>
      <c r="P68" s="145" t="e">
        <f t="shared" si="8"/>
        <v>#DIV/0!</v>
      </c>
      <c r="Q68" s="145">
        <f t="shared" si="9"/>
        <v>0</v>
      </c>
      <c r="R68" s="145">
        <f t="shared" si="10"/>
        <v>0</v>
      </c>
      <c r="S68" s="145">
        <f t="shared" si="11"/>
        <v>0</v>
      </c>
      <c r="T68" s="145">
        <f t="shared" si="12"/>
        <v>0</v>
      </c>
      <c r="U68" s="145">
        <f t="shared" si="13"/>
        <v>0</v>
      </c>
      <c r="V68" s="146">
        <f>IF(J68="nio",0,IF(J68&gt;0,VLOOKUP(F68,'3-Productie normen'!A:M,VLOOKUP(J68,'3-Productie normen'!$B$38:$C$41,2,FALSE),FALSE)))*(VLOOKUP(B68,'2-Kosten per locatie'!$A$16:$C$48,3,FALSE))</f>
        <v>0</v>
      </c>
      <c r="W68" s="146">
        <f t="shared" si="14"/>
        <v>0</v>
      </c>
      <c r="X68" s="146">
        <f t="shared" si="15"/>
        <v>0</v>
      </c>
      <c r="Y68" s="146">
        <f t="shared" si="16"/>
        <v>0</v>
      </c>
      <c r="Z68" s="147" t="str">
        <f>VLOOKUP(F68,'3-Productie normen'!A:Q,12,FALSE)</f>
        <v>V</v>
      </c>
      <c r="AA68" s="147"/>
      <c r="AC68" s="148">
        <f t="shared" si="17"/>
        <v>2876.3999999999996</v>
      </c>
    </row>
    <row r="69" spans="1:29" ht="14.15" customHeight="1">
      <c r="A69" s="124">
        <f t="shared" si="6"/>
        <v>69</v>
      </c>
      <c r="B69" s="139" t="s">
        <v>90</v>
      </c>
      <c r="C69" s="108" t="s">
        <v>210</v>
      </c>
      <c r="D69" s="140" t="s">
        <v>291</v>
      </c>
      <c r="E69" s="141" t="s">
        <v>249</v>
      </c>
      <c r="F69" s="141" t="s">
        <v>172</v>
      </c>
      <c r="G69" s="141" t="s">
        <v>222</v>
      </c>
      <c r="H69" s="142">
        <v>15.2</v>
      </c>
      <c r="I69" s="143">
        <f t="shared" si="7"/>
        <v>255</v>
      </c>
      <c r="J69" s="144">
        <v>255</v>
      </c>
      <c r="K69" s="144"/>
      <c r="L69" s="144"/>
      <c r="M69" s="144"/>
      <c r="N69" s="144"/>
      <c r="O69" s="144"/>
      <c r="P69" s="145" t="e">
        <f t="shared" si="8"/>
        <v>#DIV/0!</v>
      </c>
      <c r="Q69" s="145">
        <f t="shared" si="9"/>
        <v>0</v>
      </c>
      <c r="R69" s="145">
        <f t="shared" si="10"/>
        <v>0</v>
      </c>
      <c r="S69" s="145">
        <f t="shared" si="11"/>
        <v>0</v>
      </c>
      <c r="T69" s="145">
        <f t="shared" si="12"/>
        <v>0</v>
      </c>
      <c r="U69" s="145">
        <f t="shared" si="13"/>
        <v>0</v>
      </c>
      <c r="V69" s="146">
        <f>IF(J69="nio",0,IF(J69&gt;0,VLOOKUP(F69,'3-Productie normen'!A:M,VLOOKUP(J69,'3-Productie normen'!$B$38:$C$41,2,FALSE),FALSE)))*(VLOOKUP(B69,'2-Kosten per locatie'!$A$16:$C$48,3,FALSE))</f>
        <v>0</v>
      </c>
      <c r="W69" s="146">
        <f t="shared" si="14"/>
        <v>0</v>
      </c>
      <c r="X69" s="146">
        <f t="shared" si="15"/>
        <v>0</v>
      </c>
      <c r="Y69" s="146">
        <f t="shared" si="16"/>
        <v>0</v>
      </c>
      <c r="Z69" s="147" t="str">
        <f>VLOOKUP(F69,'3-Productie normen'!A:Q,12,FALSE)</f>
        <v>V</v>
      </c>
      <c r="AA69" s="147"/>
      <c r="AC69" s="148">
        <f t="shared" si="17"/>
        <v>3876</v>
      </c>
    </row>
    <row r="70" spans="1:29" ht="14.15" customHeight="1">
      <c r="A70" s="124">
        <f t="shared" si="6"/>
        <v>70</v>
      </c>
      <c r="B70" s="139" t="s">
        <v>90</v>
      </c>
      <c r="C70" s="108" t="s">
        <v>210</v>
      </c>
      <c r="D70" s="140" t="s">
        <v>292</v>
      </c>
      <c r="E70" s="141" t="s">
        <v>249</v>
      </c>
      <c r="F70" s="141" t="s">
        <v>172</v>
      </c>
      <c r="G70" s="141" t="s">
        <v>222</v>
      </c>
      <c r="H70" s="142">
        <v>68</v>
      </c>
      <c r="I70" s="143">
        <f t="shared" si="7"/>
        <v>255</v>
      </c>
      <c r="J70" s="144">
        <v>255</v>
      </c>
      <c r="K70" s="144"/>
      <c r="L70" s="144"/>
      <c r="M70" s="144"/>
      <c r="N70" s="144"/>
      <c r="O70" s="144"/>
      <c r="P70" s="145" t="e">
        <f t="shared" si="8"/>
        <v>#DIV/0!</v>
      </c>
      <c r="Q70" s="145">
        <f t="shared" si="9"/>
        <v>0</v>
      </c>
      <c r="R70" s="145">
        <f t="shared" si="10"/>
        <v>0</v>
      </c>
      <c r="S70" s="145">
        <f t="shared" si="11"/>
        <v>0</v>
      </c>
      <c r="T70" s="145">
        <f t="shared" si="12"/>
        <v>0</v>
      </c>
      <c r="U70" s="145">
        <f t="shared" si="13"/>
        <v>0</v>
      </c>
      <c r="V70" s="146">
        <f>IF(J70="nio",0,IF(J70&gt;0,VLOOKUP(F70,'3-Productie normen'!A:M,VLOOKUP(J70,'3-Productie normen'!$B$38:$C$41,2,FALSE),FALSE)))*(VLOOKUP(B70,'2-Kosten per locatie'!$A$16:$C$48,3,FALSE))</f>
        <v>0</v>
      </c>
      <c r="W70" s="146">
        <f t="shared" si="14"/>
        <v>0</v>
      </c>
      <c r="X70" s="146">
        <f t="shared" si="15"/>
        <v>0</v>
      </c>
      <c r="Y70" s="146">
        <f t="shared" si="16"/>
        <v>0</v>
      </c>
      <c r="Z70" s="147" t="str">
        <f>VLOOKUP(F70,'3-Productie normen'!A:Q,12,FALSE)</f>
        <v>V</v>
      </c>
      <c r="AA70" s="147"/>
      <c r="AC70" s="148">
        <f t="shared" si="17"/>
        <v>17340</v>
      </c>
    </row>
    <row r="71" spans="1:29" ht="14.15" customHeight="1">
      <c r="A71" s="124">
        <f t="shared" si="6"/>
        <v>71</v>
      </c>
      <c r="B71" s="139" t="s">
        <v>90</v>
      </c>
      <c r="C71" s="108" t="s">
        <v>210</v>
      </c>
      <c r="D71" s="140" t="s">
        <v>293</v>
      </c>
      <c r="E71" s="141" t="s">
        <v>249</v>
      </c>
      <c r="F71" s="141" t="s">
        <v>172</v>
      </c>
      <c r="G71" s="141" t="s">
        <v>213</v>
      </c>
      <c r="H71" s="142">
        <v>10.4</v>
      </c>
      <c r="I71" s="143">
        <f t="shared" si="7"/>
        <v>255</v>
      </c>
      <c r="J71" s="144">
        <v>255</v>
      </c>
      <c r="K71" s="144"/>
      <c r="L71" s="144"/>
      <c r="M71" s="144"/>
      <c r="N71" s="144"/>
      <c r="O71" s="144"/>
      <c r="P71" s="145" t="e">
        <f t="shared" si="8"/>
        <v>#DIV/0!</v>
      </c>
      <c r="Q71" s="145">
        <f t="shared" si="9"/>
        <v>0</v>
      </c>
      <c r="R71" s="145">
        <f t="shared" si="10"/>
        <v>0</v>
      </c>
      <c r="S71" s="145">
        <f t="shared" si="11"/>
        <v>0</v>
      </c>
      <c r="T71" s="145">
        <f t="shared" si="12"/>
        <v>0</v>
      </c>
      <c r="U71" s="145">
        <f t="shared" si="13"/>
        <v>0</v>
      </c>
      <c r="V71" s="146">
        <f>IF(J71="nio",0,IF(J71&gt;0,VLOOKUP(F71,'3-Productie normen'!A:M,VLOOKUP(J71,'3-Productie normen'!$B$38:$C$41,2,FALSE),FALSE)))*(VLOOKUP(B71,'2-Kosten per locatie'!$A$16:$C$48,3,FALSE))</f>
        <v>0</v>
      </c>
      <c r="W71" s="146">
        <f t="shared" si="14"/>
        <v>0</v>
      </c>
      <c r="X71" s="146">
        <f t="shared" si="15"/>
        <v>0</v>
      </c>
      <c r="Y71" s="146">
        <f t="shared" si="16"/>
        <v>0</v>
      </c>
      <c r="Z71" s="147" t="str">
        <f>VLOOKUP(F71,'3-Productie normen'!A:Q,12,FALSE)</f>
        <v>V</v>
      </c>
      <c r="AA71" s="147"/>
      <c r="AC71" s="148">
        <f t="shared" si="17"/>
        <v>2652</v>
      </c>
    </row>
    <row r="72" spans="1:29" ht="14.15" customHeight="1">
      <c r="A72" s="124">
        <f t="shared" si="6"/>
        <v>72</v>
      </c>
      <c r="B72" s="139" t="s">
        <v>90</v>
      </c>
      <c r="C72" s="108" t="s">
        <v>210</v>
      </c>
      <c r="D72" s="140" t="s">
        <v>294</v>
      </c>
      <c r="E72" s="141" t="s">
        <v>249</v>
      </c>
      <c r="F72" s="141" t="s">
        <v>172</v>
      </c>
      <c r="G72" s="141" t="s">
        <v>222</v>
      </c>
      <c r="H72" s="142">
        <v>10.56</v>
      </c>
      <c r="I72" s="143">
        <f t="shared" si="7"/>
        <v>255</v>
      </c>
      <c r="J72" s="144">
        <v>255</v>
      </c>
      <c r="K72" s="144"/>
      <c r="L72" s="144"/>
      <c r="M72" s="144"/>
      <c r="N72" s="144"/>
      <c r="O72" s="144"/>
      <c r="P72" s="145" t="e">
        <f t="shared" si="8"/>
        <v>#DIV/0!</v>
      </c>
      <c r="Q72" s="145">
        <f t="shared" si="9"/>
        <v>0</v>
      </c>
      <c r="R72" s="145">
        <f t="shared" si="10"/>
        <v>0</v>
      </c>
      <c r="S72" s="145">
        <f t="shared" si="11"/>
        <v>0</v>
      </c>
      <c r="T72" s="145">
        <f t="shared" si="12"/>
        <v>0</v>
      </c>
      <c r="U72" s="145">
        <f t="shared" si="13"/>
        <v>0</v>
      </c>
      <c r="V72" s="146">
        <f>IF(J72="nio",0,IF(J72&gt;0,VLOOKUP(F72,'3-Productie normen'!A:M,VLOOKUP(J72,'3-Productie normen'!$B$38:$C$41,2,FALSE),FALSE)))*(VLOOKUP(B72,'2-Kosten per locatie'!$A$16:$C$48,3,FALSE))</f>
        <v>0</v>
      </c>
      <c r="W72" s="146">
        <f t="shared" si="14"/>
        <v>0</v>
      </c>
      <c r="X72" s="146">
        <f t="shared" si="15"/>
        <v>0</v>
      </c>
      <c r="Y72" s="146">
        <f t="shared" si="16"/>
        <v>0</v>
      </c>
      <c r="Z72" s="147" t="str">
        <f>VLOOKUP(F72,'3-Productie normen'!A:Q,12,FALSE)</f>
        <v>V</v>
      </c>
      <c r="AA72" s="147"/>
      <c r="AC72" s="148">
        <f t="shared" si="17"/>
        <v>2692.8</v>
      </c>
    </row>
    <row r="73" spans="1:29" ht="14.15" customHeight="1">
      <c r="A73" s="124">
        <f t="shared" si="6"/>
        <v>73</v>
      </c>
      <c r="B73" s="139" t="s">
        <v>90</v>
      </c>
      <c r="C73" s="108" t="s">
        <v>210</v>
      </c>
      <c r="D73" s="140" t="s">
        <v>295</v>
      </c>
      <c r="E73" s="141" t="s">
        <v>249</v>
      </c>
      <c r="F73" s="141" t="s">
        <v>172</v>
      </c>
      <c r="G73" s="141" t="s">
        <v>213</v>
      </c>
      <c r="H73" s="142">
        <v>81.260000000000005</v>
      </c>
      <c r="I73" s="143">
        <f t="shared" si="7"/>
        <v>255</v>
      </c>
      <c r="J73" s="144">
        <v>255</v>
      </c>
      <c r="K73" s="144"/>
      <c r="L73" s="144"/>
      <c r="M73" s="144"/>
      <c r="N73" s="144"/>
      <c r="O73" s="144"/>
      <c r="P73" s="145" t="e">
        <f t="shared" si="8"/>
        <v>#DIV/0!</v>
      </c>
      <c r="Q73" s="145">
        <f t="shared" si="9"/>
        <v>0</v>
      </c>
      <c r="R73" s="145">
        <f t="shared" si="10"/>
        <v>0</v>
      </c>
      <c r="S73" s="145">
        <f t="shared" si="11"/>
        <v>0</v>
      </c>
      <c r="T73" s="145">
        <f t="shared" si="12"/>
        <v>0</v>
      </c>
      <c r="U73" s="145">
        <f t="shared" si="13"/>
        <v>0</v>
      </c>
      <c r="V73" s="146">
        <f>IF(J73="nio",0,IF(J73&gt;0,VLOOKUP(F73,'3-Productie normen'!A:M,VLOOKUP(J73,'3-Productie normen'!$B$38:$C$41,2,FALSE),FALSE)))*(VLOOKUP(B73,'2-Kosten per locatie'!$A$16:$C$48,3,FALSE))</f>
        <v>0</v>
      </c>
      <c r="W73" s="146">
        <f t="shared" si="14"/>
        <v>0</v>
      </c>
      <c r="X73" s="146">
        <f t="shared" si="15"/>
        <v>0</v>
      </c>
      <c r="Y73" s="146">
        <f t="shared" si="16"/>
        <v>0</v>
      </c>
      <c r="Z73" s="147" t="str">
        <f>VLOOKUP(F73,'3-Productie normen'!A:Q,12,FALSE)</f>
        <v>V</v>
      </c>
      <c r="AA73" s="147"/>
      <c r="AC73" s="148">
        <f t="shared" si="17"/>
        <v>20721.300000000003</v>
      </c>
    </row>
    <row r="74" spans="1:29" ht="14.15" customHeight="1">
      <c r="A74" s="124">
        <f t="shared" si="6"/>
        <v>74</v>
      </c>
      <c r="B74" s="139" t="s">
        <v>90</v>
      </c>
      <c r="C74" s="108" t="s">
        <v>210</v>
      </c>
      <c r="D74" s="140" t="s">
        <v>296</v>
      </c>
      <c r="E74" s="141" t="s">
        <v>249</v>
      </c>
      <c r="F74" s="141" t="s">
        <v>172</v>
      </c>
      <c r="G74" s="141" t="s">
        <v>222</v>
      </c>
      <c r="H74" s="142">
        <v>15.18</v>
      </c>
      <c r="I74" s="143">
        <f t="shared" si="7"/>
        <v>255</v>
      </c>
      <c r="J74" s="144">
        <v>255</v>
      </c>
      <c r="K74" s="144"/>
      <c r="L74" s="144"/>
      <c r="M74" s="144"/>
      <c r="N74" s="144"/>
      <c r="O74" s="144"/>
      <c r="P74" s="145" t="e">
        <f t="shared" si="8"/>
        <v>#DIV/0!</v>
      </c>
      <c r="Q74" s="145">
        <f t="shared" si="9"/>
        <v>0</v>
      </c>
      <c r="R74" s="145">
        <f t="shared" si="10"/>
        <v>0</v>
      </c>
      <c r="S74" s="145">
        <f t="shared" si="11"/>
        <v>0</v>
      </c>
      <c r="T74" s="145">
        <f t="shared" si="12"/>
        <v>0</v>
      </c>
      <c r="U74" s="145">
        <f t="shared" si="13"/>
        <v>0</v>
      </c>
      <c r="V74" s="146">
        <f>IF(J74="nio",0,IF(J74&gt;0,VLOOKUP(F74,'3-Productie normen'!A:M,VLOOKUP(J74,'3-Productie normen'!$B$38:$C$41,2,FALSE),FALSE)))*(VLOOKUP(B74,'2-Kosten per locatie'!$A$16:$C$48,3,FALSE))</f>
        <v>0</v>
      </c>
      <c r="W74" s="146">
        <f t="shared" si="14"/>
        <v>0</v>
      </c>
      <c r="X74" s="146">
        <f t="shared" si="15"/>
        <v>0</v>
      </c>
      <c r="Y74" s="146">
        <f t="shared" si="16"/>
        <v>0</v>
      </c>
      <c r="Z74" s="147" t="str">
        <f>VLOOKUP(F74,'3-Productie normen'!A:Q,12,FALSE)</f>
        <v>V</v>
      </c>
      <c r="AA74" s="147"/>
      <c r="AC74" s="148">
        <f t="shared" si="17"/>
        <v>3870.9</v>
      </c>
    </row>
    <row r="75" spans="1:29" ht="14.15" customHeight="1">
      <c r="A75" s="124">
        <f t="shared" ref="A75:A138" si="18">A74+1</f>
        <v>75</v>
      </c>
      <c r="B75" s="139" t="s">
        <v>90</v>
      </c>
      <c r="C75" s="108" t="s">
        <v>210</v>
      </c>
      <c r="D75" s="140" t="s">
        <v>297</v>
      </c>
      <c r="E75" s="141" t="s">
        <v>249</v>
      </c>
      <c r="F75" s="141" t="s">
        <v>172</v>
      </c>
      <c r="G75" s="141" t="s">
        <v>213</v>
      </c>
      <c r="H75" s="142">
        <v>28.38</v>
      </c>
      <c r="I75" s="143">
        <f t="shared" ref="I75:I138" si="19">SUM(J75:O75)</f>
        <v>255</v>
      </c>
      <c r="J75" s="144">
        <v>255</v>
      </c>
      <c r="K75" s="144"/>
      <c r="L75" s="144"/>
      <c r="M75" s="144"/>
      <c r="N75" s="144"/>
      <c r="O75" s="144"/>
      <c r="P75" s="145" t="e">
        <f t="shared" ref="P75:P138" si="20">IF(J75="nio",0,IF(J75&gt;0,J75*H75/V75,0))</f>
        <v>#DIV/0!</v>
      </c>
      <c r="Q75" s="145">
        <f t="shared" ref="Q75:Q138" si="21">IF(K75&gt;0,K75*H75/W75,0)</f>
        <v>0</v>
      </c>
      <c r="R75" s="145">
        <f t="shared" ref="R75:R138" si="22">IF(L75&gt;0,L75*H75/X75,0)</f>
        <v>0</v>
      </c>
      <c r="S75" s="145">
        <f t="shared" ref="S75:S138" si="23">IF(M75&gt;0,M75*H75/Y75,0)</f>
        <v>0</v>
      </c>
      <c r="T75" s="145">
        <f t="shared" ref="T75:T138" si="24">IF(N75&gt;0,N75*H75/X75,0)</f>
        <v>0</v>
      </c>
      <c r="U75" s="145">
        <f t="shared" ref="U75:U138" si="25">IF(O75&gt;0,O75*H75/Y75,0)</f>
        <v>0</v>
      </c>
      <c r="V75" s="146">
        <f>IF(J75="nio",0,IF(J75&gt;0,VLOOKUP(F75,'3-Productie normen'!A:M,VLOOKUP(J75,'3-Productie normen'!$B$38:$C$41,2,FALSE),FALSE)))*(VLOOKUP(B75,'2-Kosten per locatie'!$A$16:$C$48,3,FALSE))</f>
        <v>0</v>
      </c>
      <c r="W75" s="146">
        <f t="shared" ref="W75:W138" si="26">IF(K75&gt;0,V75*$W$8,0)</f>
        <v>0</v>
      </c>
      <c r="X75" s="146">
        <f t="shared" ref="X75:X138" si="27">IF((OR(L75&gt;0,N75&gt;0)),V75*$X$8,0)</f>
        <v>0</v>
      </c>
      <c r="Y75" s="146">
        <f t="shared" ref="Y75:Y138" si="28">IF((OR(M75&gt;0,O75&gt;0)),V75*$Y$8,0)</f>
        <v>0</v>
      </c>
      <c r="Z75" s="147" t="str">
        <f>VLOOKUP(F75,'3-Productie normen'!A:Q,12,FALSE)</f>
        <v>V</v>
      </c>
      <c r="AA75" s="147"/>
      <c r="AC75" s="148">
        <f t="shared" ref="AC75:AC138" si="29">I75*H75</f>
        <v>7236.9</v>
      </c>
    </row>
    <row r="76" spans="1:29" ht="14.15" customHeight="1">
      <c r="A76" s="124">
        <f t="shared" si="18"/>
        <v>76</v>
      </c>
      <c r="B76" s="139" t="s">
        <v>90</v>
      </c>
      <c r="C76" s="108" t="s">
        <v>210</v>
      </c>
      <c r="D76" s="140" t="s">
        <v>298</v>
      </c>
      <c r="E76" s="141" t="s">
        <v>162</v>
      </c>
      <c r="F76" s="141" t="s">
        <v>162</v>
      </c>
      <c r="G76" s="141" t="s">
        <v>299</v>
      </c>
      <c r="H76" s="142">
        <v>2</v>
      </c>
      <c r="I76" s="143">
        <f t="shared" si="19"/>
        <v>255</v>
      </c>
      <c r="J76" s="144">
        <v>255</v>
      </c>
      <c r="K76" s="144"/>
      <c r="L76" s="144"/>
      <c r="M76" s="144"/>
      <c r="N76" s="144"/>
      <c r="O76" s="144"/>
      <c r="P76" s="145" t="e">
        <f t="shared" si="20"/>
        <v>#DIV/0!</v>
      </c>
      <c r="Q76" s="145">
        <f t="shared" si="21"/>
        <v>0</v>
      </c>
      <c r="R76" s="145">
        <f t="shared" si="22"/>
        <v>0</v>
      </c>
      <c r="S76" s="145">
        <f t="shared" si="23"/>
        <v>0</v>
      </c>
      <c r="T76" s="145">
        <f t="shared" si="24"/>
        <v>0</v>
      </c>
      <c r="U76" s="145">
        <f t="shared" si="25"/>
        <v>0</v>
      </c>
      <c r="V76" s="146">
        <f>IF(J76="nio",0,IF(J76&gt;0,VLOOKUP(F76,'3-Productie normen'!A:M,VLOOKUP(J76,'3-Productie normen'!$B$38:$C$41,2,FALSE),FALSE)))*(VLOOKUP(B76,'2-Kosten per locatie'!$A$16:$C$48,3,FALSE))</f>
        <v>0</v>
      </c>
      <c r="W76" s="146">
        <f t="shared" si="26"/>
        <v>0</v>
      </c>
      <c r="X76" s="146">
        <f t="shared" si="27"/>
        <v>0</v>
      </c>
      <c r="Y76" s="146">
        <f t="shared" si="28"/>
        <v>0</v>
      </c>
      <c r="Z76" s="147" t="str">
        <f>VLOOKUP(F76,'3-Productie normen'!A:Q,12,FALSE)</f>
        <v>V</v>
      </c>
      <c r="AA76" s="147"/>
      <c r="AC76" s="148">
        <f t="shared" si="29"/>
        <v>510</v>
      </c>
    </row>
    <row r="77" spans="1:29" ht="14.15" customHeight="1">
      <c r="A77" s="124">
        <f t="shared" si="18"/>
        <v>77</v>
      </c>
      <c r="B77" s="139" t="s">
        <v>90</v>
      </c>
      <c r="C77" s="108" t="s">
        <v>210</v>
      </c>
      <c r="D77" s="140" t="s">
        <v>300</v>
      </c>
      <c r="E77" s="141" t="s">
        <v>162</v>
      </c>
      <c r="F77" s="141" t="s">
        <v>162</v>
      </c>
      <c r="G77" s="141" t="s">
        <v>299</v>
      </c>
      <c r="H77" s="142">
        <v>2</v>
      </c>
      <c r="I77" s="143">
        <f t="shared" si="19"/>
        <v>255</v>
      </c>
      <c r="J77" s="144">
        <v>255</v>
      </c>
      <c r="K77" s="144"/>
      <c r="L77" s="144"/>
      <c r="M77" s="144"/>
      <c r="N77" s="144"/>
      <c r="O77" s="144"/>
      <c r="P77" s="145" t="e">
        <f t="shared" si="20"/>
        <v>#DIV/0!</v>
      </c>
      <c r="Q77" s="145">
        <f t="shared" si="21"/>
        <v>0</v>
      </c>
      <c r="R77" s="145">
        <f t="shared" si="22"/>
        <v>0</v>
      </c>
      <c r="S77" s="145">
        <f t="shared" si="23"/>
        <v>0</v>
      </c>
      <c r="T77" s="145">
        <f t="shared" si="24"/>
        <v>0</v>
      </c>
      <c r="U77" s="145">
        <f t="shared" si="25"/>
        <v>0</v>
      </c>
      <c r="V77" s="146">
        <f>IF(J77="nio",0,IF(J77&gt;0,VLOOKUP(F77,'3-Productie normen'!A:M,VLOOKUP(J77,'3-Productie normen'!$B$38:$C$41,2,FALSE),FALSE)))*(VLOOKUP(B77,'2-Kosten per locatie'!$A$16:$C$48,3,FALSE))</f>
        <v>0</v>
      </c>
      <c r="W77" s="146">
        <f t="shared" si="26"/>
        <v>0</v>
      </c>
      <c r="X77" s="146">
        <f t="shared" si="27"/>
        <v>0</v>
      </c>
      <c r="Y77" s="146">
        <f t="shared" si="28"/>
        <v>0</v>
      </c>
      <c r="Z77" s="147" t="str">
        <f>VLOOKUP(F77,'3-Productie normen'!A:Q,12,FALSE)</f>
        <v>V</v>
      </c>
      <c r="AA77" s="147"/>
      <c r="AC77" s="148">
        <f t="shared" si="29"/>
        <v>510</v>
      </c>
    </row>
    <row r="78" spans="1:29" ht="14.15" customHeight="1">
      <c r="A78" s="124">
        <f t="shared" si="18"/>
        <v>78</v>
      </c>
      <c r="B78" s="139" t="s">
        <v>90</v>
      </c>
      <c r="C78" s="108" t="s">
        <v>210</v>
      </c>
      <c r="D78" s="140" t="s">
        <v>301</v>
      </c>
      <c r="E78" s="141" t="s">
        <v>162</v>
      </c>
      <c r="F78" s="141" t="s">
        <v>162</v>
      </c>
      <c r="G78" s="141" t="s">
        <v>244</v>
      </c>
      <c r="H78" s="142">
        <v>1.71</v>
      </c>
      <c r="I78" s="143">
        <f t="shared" si="19"/>
        <v>255</v>
      </c>
      <c r="J78" s="144">
        <v>255</v>
      </c>
      <c r="K78" s="144"/>
      <c r="L78" s="144"/>
      <c r="M78" s="144"/>
      <c r="N78" s="144"/>
      <c r="O78" s="144"/>
      <c r="P78" s="145" t="e">
        <f t="shared" si="20"/>
        <v>#DIV/0!</v>
      </c>
      <c r="Q78" s="145">
        <f t="shared" si="21"/>
        <v>0</v>
      </c>
      <c r="R78" s="145">
        <f t="shared" si="22"/>
        <v>0</v>
      </c>
      <c r="S78" s="145">
        <f t="shared" si="23"/>
        <v>0</v>
      </c>
      <c r="T78" s="145">
        <f t="shared" si="24"/>
        <v>0</v>
      </c>
      <c r="U78" s="145">
        <f t="shared" si="25"/>
        <v>0</v>
      </c>
      <c r="V78" s="146">
        <f>IF(J78="nio",0,IF(J78&gt;0,VLOOKUP(F78,'3-Productie normen'!A:M,VLOOKUP(J78,'3-Productie normen'!$B$38:$C$41,2,FALSE),FALSE)))*(VLOOKUP(B78,'2-Kosten per locatie'!$A$16:$C$48,3,FALSE))</f>
        <v>0</v>
      </c>
      <c r="W78" s="146">
        <f t="shared" si="26"/>
        <v>0</v>
      </c>
      <c r="X78" s="146">
        <f t="shared" si="27"/>
        <v>0</v>
      </c>
      <c r="Y78" s="146">
        <f t="shared" si="28"/>
        <v>0</v>
      </c>
      <c r="Z78" s="147" t="str">
        <f>VLOOKUP(F78,'3-Productie normen'!A:Q,12,FALSE)</f>
        <v>V</v>
      </c>
      <c r="AA78" s="147"/>
      <c r="AC78" s="148">
        <f t="shared" si="29"/>
        <v>436.05</v>
      </c>
    </row>
    <row r="79" spans="1:29" ht="14.15" customHeight="1">
      <c r="A79" s="124">
        <f t="shared" si="18"/>
        <v>79</v>
      </c>
      <c r="B79" s="139" t="s">
        <v>90</v>
      </c>
      <c r="C79" s="108" t="s">
        <v>210</v>
      </c>
      <c r="D79" s="140" t="s">
        <v>302</v>
      </c>
      <c r="E79" s="141" t="s">
        <v>162</v>
      </c>
      <c r="F79" s="141" t="s">
        <v>162</v>
      </c>
      <c r="G79" s="141" t="s">
        <v>244</v>
      </c>
      <c r="H79" s="142">
        <v>1.71</v>
      </c>
      <c r="I79" s="143">
        <f t="shared" si="19"/>
        <v>255</v>
      </c>
      <c r="J79" s="144">
        <v>255</v>
      </c>
      <c r="K79" s="144"/>
      <c r="L79" s="144"/>
      <c r="M79" s="144"/>
      <c r="N79" s="144"/>
      <c r="O79" s="144"/>
      <c r="P79" s="145" t="e">
        <f t="shared" si="20"/>
        <v>#DIV/0!</v>
      </c>
      <c r="Q79" s="145">
        <f t="shared" si="21"/>
        <v>0</v>
      </c>
      <c r="R79" s="145">
        <f t="shared" si="22"/>
        <v>0</v>
      </c>
      <c r="S79" s="145">
        <f t="shared" si="23"/>
        <v>0</v>
      </c>
      <c r="T79" s="145">
        <f t="shared" si="24"/>
        <v>0</v>
      </c>
      <c r="U79" s="145">
        <f t="shared" si="25"/>
        <v>0</v>
      </c>
      <c r="V79" s="146">
        <f>IF(J79="nio",0,IF(J79&gt;0,VLOOKUP(F79,'3-Productie normen'!A:M,VLOOKUP(J79,'3-Productie normen'!$B$38:$C$41,2,FALSE),FALSE)))*(VLOOKUP(B79,'2-Kosten per locatie'!$A$16:$C$48,3,FALSE))</f>
        <v>0</v>
      </c>
      <c r="W79" s="146">
        <f t="shared" si="26"/>
        <v>0</v>
      </c>
      <c r="X79" s="146">
        <f t="shared" si="27"/>
        <v>0</v>
      </c>
      <c r="Y79" s="146">
        <f t="shared" si="28"/>
        <v>0</v>
      </c>
      <c r="Z79" s="147" t="str">
        <f>VLOOKUP(F79,'3-Productie normen'!A:Q,12,FALSE)</f>
        <v>V</v>
      </c>
      <c r="AA79" s="147"/>
      <c r="AC79" s="148">
        <f t="shared" si="29"/>
        <v>436.05</v>
      </c>
    </row>
    <row r="80" spans="1:29" ht="14.15" customHeight="1">
      <c r="A80" s="124">
        <f t="shared" si="18"/>
        <v>80</v>
      </c>
      <c r="B80" s="139" t="s">
        <v>90</v>
      </c>
      <c r="C80" s="108" t="s">
        <v>210</v>
      </c>
      <c r="D80" s="140" t="s">
        <v>303</v>
      </c>
      <c r="E80" s="141" t="s">
        <v>165</v>
      </c>
      <c r="F80" s="141" t="s">
        <v>165</v>
      </c>
      <c r="G80" s="141" t="s">
        <v>227</v>
      </c>
      <c r="H80" s="142">
        <v>1669.05</v>
      </c>
      <c r="I80" s="143">
        <f t="shared" si="19"/>
        <v>12</v>
      </c>
      <c r="J80" s="144">
        <v>12</v>
      </c>
      <c r="K80" s="144"/>
      <c r="L80" s="144"/>
      <c r="M80" s="144"/>
      <c r="N80" s="144"/>
      <c r="O80" s="144"/>
      <c r="P80" s="145" t="e">
        <f t="shared" si="20"/>
        <v>#DIV/0!</v>
      </c>
      <c r="Q80" s="145">
        <f t="shared" si="21"/>
        <v>0</v>
      </c>
      <c r="R80" s="145">
        <f t="shared" si="22"/>
        <v>0</v>
      </c>
      <c r="S80" s="145">
        <f t="shared" si="23"/>
        <v>0</v>
      </c>
      <c r="T80" s="145">
        <f t="shared" si="24"/>
        <v>0</v>
      </c>
      <c r="U80" s="145">
        <f t="shared" si="25"/>
        <v>0</v>
      </c>
      <c r="V80" s="146">
        <f>IF(J80="nio",0,IF(J80&gt;0,VLOOKUP(F80,'3-Productie normen'!A:M,VLOOKUP(J80,'3-Productie normen'!$B$38:$C$41,2,FALSE),FALSE)))*(VLOOKUP(B80,'2-Kosten per locatie'!$A$16:$C$48,3,FALSE))</f>
        <v>0</v>
      </c>
      <c r="W80" s="146">
        <f t="shared" si="26"/>
        <v>0</v>
      </c>
      <c r="X80" s="146">
        <f t="shared" si="27"/>
        <v>0</v>
      </c>
      <c r="Y80" s="146">
        <f t="shared" si="28"/>
        <v>0</v>
      </c>
      <c r="Z80" s="147" t="str">
        <f>VLOOKUP(F80,'3-Productie normen'!A:Q,12,FALSE)</f>
        <v>V</v>
      </c>
      <c r="AA80" s="147"/>
      <c r="AC80" s="148">
        <f t="shared" si="29"/>
        <v>20028.599999999999</v>
      </c>
    </row>
    <row r="81" spans="1:29" ht="14.15" customHeight="1">
      <c r="A81" s="124">
        <f t="shared" si="18"/>
        <v>81</v>
      </c>
      <c r="B81" s="139" t="s">
        <v>90</v>
      </c>
      <c r="C81" s="108" t="s">
        <v>210</v>
      </c>
      <c r="D81" s="140" t="s">
        <v>304</v>
      </c>
      <c r="E81" s="141" t="s">
        <v>170</v>
      </c>
      <c r="F81" s="141" t="s">
        <v>170</v>
      </c>
      <c r="G81" s="141" t="s">
        <v>213</v>
      </c>
      <c r="H81" s="142">
        <v>12.25</v>
      </c>
      <c r="I81" s="143">
        <f t="shared" si="19"/>
        <v>255</v>
      </c>
      <c r="J81" s="144">
        <v>255</v>
      </c>
      <c r="K81" s="144"/>
      <c r="L81" s="144"/>
      <c r="M81" s="144"/>
      <c r="N81" s="144"/>
      <c r="O81" s="144"/>
      <c r="P81" s="145" t="e">
        <f t="shared" si="20"/>
        <v>#DIV/0!</v>
      </c>
      <c r="Q81" s="145">
        <f t="shared" si="21"/>
        <v>0</v>
      </c>
      <c r="R81" s="145">
        <f t="shared" si="22"/>
        <v>0</v>
      </c>
      <c r="S81" s="145">
        <f t="shared" si="23"/>
        <v>0</v>
      </c>
      <c r="T81" s="145">
        <f t="shared" si="24"/>
        <v>0</v>
      </c>
      <c r="U81" s="145">
        <f t="shared" si="25"/>
        <v>0</v>
      </c>
      <c r="V81" s="146">
        <f>IF(J81="nio",0,IF(J81&gt;0,VLOOKUP(F81,'3-Productie normen'!A:M,VLOOKUP(J81,'3-Productie normen'!$B$38:$C$41,2,FALSE),FALSE)))*(VLOOKUP(B81,'2-Kosten per locatie'!$A$16:$C$48,3,FALSE))</f>
        <v>0</v>
      </c>
      <c r="W81" s="146">
        <f t="shared" si="26"/>
        <v>0</v>
      </c>
      <c r="X81" s="146">
        <f t="shared" si="27"/>
        <v>0</v>
      </c>
      <c r="Y81" s="146">
        <f t="shared" si="28"/>
        <v>0</v>
      </c>
      <c r="Z81" s="147" t="str">
        <f>VLOOKUP(F81,'3-Productie normen'!A:Q,12,FALSE)</f>
        <v>V</v>
      </c>
      <c r="AA81" s="147"/>
      <c r="AC81" s="148">
        <f t="shared" si="29"/>
        <v>3123.75</v>
      </c>
    </row>
    <row r="82" spans="1:29" ht="14.15" customHeight="1">
      <c r="A82" s="124">
        <f t="shared" si="18"/>
        <v>82</v>
      </c>
      <c r="B82" s="139" t="s">
        <v>90</v>
      </c>
      <c r="C82" s="108" t="s">
        <v>210</v>
      </c>
      <c r="D82" s="140" t="s">
        <v>305</v>
      </c>
      <c r="E82" s="141" t="s">
        <v>170</v>
      </c>
      <c r="F82" s="141" t="s">
        <v>170</v>
      </c>
      <c r="G82" s="141" t="s">
        <v>213</v>
      </c>
      <c r="H82" s="142">
        <v>12.25</v>
      </c>
      <c r="I82" s="143">
        <f t="shared" si="19"/>
        <v>255</v>
      </c>
      <c r="J82" s="144">
        <v>255</v>
      </c>
      <c r="K82" s="144"/>
      <c r="L82" s="144"/>
      <c r="M82" s="144"/>
      <c r="N82" s="144"/>
      <c r="O82" s="144"/>
      <c r="P82" s="145" t="e">
        <f t="shared" si="20"/>
        <v>#DIV/0!</v>
      </c>
      <c r="Q82" s="145">
        <f t="shared" si="21"/>
        <v>0</v>
      </c>
      <c r="R82" s="145">
        <f t="shared" si="22"/>
        <v>0</v>
      </c>
      <c r="S82" s="145">
        <f t="shared" si="23"/>
        <v>0</v>
      </c>
      <c r="T82" s="145">
        <f t="shared" si="24"/>
        <v>0</v>
      </c>
      <c r="U82" s="145">
        <f t="shared" si="25"/>
        <v>0</v>
      </c>
      <c r="V82" s="146">
        <f>IF(J82="nio",0,IF(J82&gt;0,VLOOKUP(F82,'3-Productie normen'!A:M,VLOOKUP(J82,'3-Productie normen'!$B$38:$C$41,2,FALSE),FALSE)))*(VLOOKUP(B82,'2-Kosten per locatie'!$A$16:$C$48,3,FALSE))</f>
        <v>0</v>
      </c>
      <c r="W82" s="146">
        <f t="shared" si="26"/>
        <v>0</v>
      </c>
      <c r="X82" s="146">
        <f t="shared" si="27"/>
        <v>0</v>
      </c>
      <c r="Y82" s="146">
        <f t="shared" si="28"/>
        <v>0</v>
      </c>
      <c r="Z82" s="147" t="str">
        <f>VLOOKUP(F82,'3-Productie normen'!A:Q,12,FALSE)</f>
        <v>V</v>
      </c>
      <c r="AA82" s="147"/>
      <c r="AC82" s="148">
        <f t="shared" si="29"/>
        <v>3123.75</v>
      </c>
    </row>
    <row r="83" spans="1:29" ht="14.15" customHeight="1">
      <c r="A83" s="124">
        <f t="shared" si="18"/>
        <v>83</v>
      </c>
      <c r="B83" s="139" t="s">
        <v>90</v>
      </c>
      <c r="C83" s="108" t="s">
        <v>210</v>
      </c>
      <c r="D83" s="140" t="s">
        <v>306</v>
      </c>
      <c r="E83" s="141" t="s">
        <v>170</v>
      </c>
      <c r="F83" s="141" t="s">
        <v>170</v>
      </c>
      <c r="G83" s="141" t="s">
        <v>213</v>
      </c>
      <c r="H83" s="142">
        <v>16.57</v>
      </c>
      <c r="I83" s="143">
        <f t="shared" si="19"/>
        <v>255</v>
      </c>
      <c r="J83" s="144">
        <v>255</v>
      </c>
      <c r="K83" s="144"/>
      <c r="L83" s="144"/>
      <c r="M83" s="144"/>
      <c r="N83" s="144"/>
      <c r="O83" s="144"/>
      <c r="P83" s="145" t="e">
        <f t="shared" si="20"/>
        <v>#DIV/0!</v>
      </c>
      <c r="Q83" s="145">
        <f t="shared" si="21"/>
        <v>0</v>
      </c>
      <c r="R83" s="145">
        <f t="shared" si="22"/>
        <v>0</v>
      </c>
      <c r="S83" s="145">
        <f t="shared" si="23"/>
        <v>0</v>
      </c>
      <c r="T83" s="145">
        <f t="shared" si="24"/>
        <v>0</v>
      </c>
      <c r="U83" s="145">
        <f t="shared" si="25"/>
        <v>0</v>
      </c>
      <c r="V83" s="146">
        <f>IF(J83="nio",0,IF(J83&gt;0,VLOOKUP(F83,'3-Productie normen'!A:M,VLOOKUP(J83,'3-Productie normen'!$B$38:$C$41,2,FALSE),FALSE)))*(VLOOKUP(B83,'2-Kosten per locatie'!$A$16:$C$48,3,FALSE))</f>
        <v>0</v>
      </c>
      <c r="W83" s="146">
        <f t="shared" si="26"/>
        <v>0</v>
      </c>
      <c r="X83" s="146">
        <f t="shared" si="27"/>
        <v>0</v>
      </c>
      <c r="Y83" s="146">
        <f t="shared" si="28"/>
        <v>0</v>
      </c>
      <c r="Z83" s="147" t="str">
        <f>VLOOKUP(F83,'3-Productie normen'!A:Q,12,FALSE)</f>
        <v>V</v>
      </c>
      <c r="AA83" s="147"/>
      <c r="AC83" s="148">
        <f t="shared" si="29"/>
        <v>4225.3500000000004</v>
      </c>
    </row>
    <row r="84" spans="1:29" ht="14.15" customHeight="1">
      <c r="A84" s="124">
        <f t="shared" si="18"/>
        <v>84</v>
      </c>
      <c r="B84" s="139" t="s">
        <v>90</v>
      </c>
      <c r="C84" s="108" t="s">
        <v>210</v>
      </c>
      <c r="D84" s="140" t="s">
        <v>307</v>
      </c>
      <c r="E84" s="141" t="s">
        <v>170</v>
      </c>
      <c r="F84" s="141" t="s">
        <v>170</v>
      </c>
      <c r="G84" s="141" t="s">
        <v>213</v>
      </c>
      <c r="H84" s="142">
        <v>14.6</v>
      </c>
      <c r="I84" s="143">
        <f t="shared" si="19"/>
        <v>255</v>
      </c>
      <c r="J84" s="144">
        <v>255</v>
      </c>
      <c r="K84" s="144"/>
      <c r="L84" s="144"/>
      <c r="M84" s="144"/>
      <c r="N84" s="144"/>
      <c r="O84" s="144"/>
      <c r="P84" s="145" t="e">
        <f t="shared" si="20"/>
        <v>#DIV/0!</v>
      </c>
      <c r="Q84" s="145">
        <f t="shared" si="21"/>
        <v>0</v>
      </c>
      <c r="R84" s="145">
        <f t="shared" si="22"/>
        <v>0</v>
      </c>
      <c r="S84" s="145">
        <f t="shared" si="23"/>
        <v>0</v>
      </c>
      <c r="T84" s="145">
        <f t="shared" si="24"/>
        <v>0</v>
      </c>
      <c r="U84" s="145">
        <f t="shared" si="25"/>
        <v>0</v>
      </c>
      <c r="V84" s="146">
        <f>IF(J84="nio",0,IF(J84&gt;0,VLOOKUP(F84,'3-Productie normen'!A:M,VLOOKUP(J84,'3-Productie normen'!$B$38:$C$41,2,FALSE),FALSE)))*(VLOOKUP(B84,'2-Kosten per locatie'!$A$16:$C$48,3,FALSE))</f>
        <v>0</v>
      </c>
      <c r="W84" s="146">
        <f t="shared" si="26"/>
        <v>0</v>
      </c>
      <c r="X84" s="146">
        <f t="shared" si="27"/>
        <v>0</v>
      </c>
      <c r="Y84" s="146">
        <f t="shared" si="28"/>
        <v>0</v>
      </c>
      <c r="Z84" s="147" t="str">
        <f>VLOOKUP(F84,'3-Productie normen'!A:Q,12,FALSE)</f>
        <v>V</v>
      </c>
      <c r="AA84" s="147"/>
      <c r="AC84" s="148">
        <f t="shared" si="29"/>
        <v>3723</v>
      </c>
    </row>
    <row r="85" spans="1:29" ht="14.15" customHeight="1">
      <c r="A85" s="124">
        <f t="shared" si="18"/>
        <v>85</v>
      </c>
      <c r="B85" s="139" t="s">
        <v>90</v>
      </c>
      <c r="C85" s="108" t="s">
        <v>210</v>
      </c>
      <c r="D85" s="140" t="s">
        <v>308</v>
      </c>
      <c r="E85" s="141" t="s">
        <v>170</v>
      </c>
      <c r="F85" s="141" t="s">
        <v>170</v>
      </c>
      <c r="G85" s="141"/>
      <c r="H85" s="142">
        <v>9.56</v>
      </c>
      <c r="I85" s="143">
        <f t="shared" si="19"/>
        <v>255</v>
      </c>
      <c r="J85" s="144">
        <v>255</v>
      </c>
      <c r="K85" s="144"/>
      <c r="L85" s="144"/>
      <c r="M85" s="144"/>
      <c r="N85" s="144"/>
      <c r="O85" s="144"/>
      <c r="P85" s="145" t="e">
        <f t="shared" si="20"/>
        <v>#DIV/0!</v>
      </c>
      <c r="Q85" s="145">
        <f t="shared" si="21"/>
        <v>0</v>
      </c>
      <c r="R85" s="145">
        <f t="shared" si="22"/>
        <v>0</v>
      </c>
      <c r="S85" s="145">
        <f t="shared" si="23"/>
        <v>0</v>
      </c>
      <c r="T85" s="145">
        <f t="shared" si="24"/>
        <v>0</v>
      </c>
      <c r="U85" s="145">
        <f t="shared" si="25"/>
        <v>0</v>
      </c>
      <c r="V85" s="146">
        <f>IF(J85="nio",0,IF(J85&gt;0,VLOOKUP(F85,'3-Productie normen'!A:M,VLOOKUP(J85,'3-Productie normen'!$B$38:$C$41,2,FALSE),FALSE)))*(VLOOKUP(B85,'2-Kosten per locatie'!$A$16:$C$48,3,FALSE))</f>
        <v>0</v>
      </c>
      <c r="W85" s="146">
        <f t="shared" si="26"/>
        <v>0</v>
      </c>
      <c r="X85" s="146">
        <f t="shared" si="27"/>
        <v>0</v>
      </c>
      <c r="Y85" s="146">
        <f t="shared" si="28"/>
        <v>0</v>
      </c>
      <c r="Z85" s="147" t="str">
        <f>VLOOKUP(F85,'3-Productie normen'!A:Q,12,FALSE)</f>
        <v>V</v>
      </c>
      <c r="AA85" s="147"/>
      <c r="AC85" s="148">
        <f t="shared" si="29"/>
        <v>2437.8000000000002</v>
      </c>
    </row>
    <row r="86" spans="1:29" ht="14.15" customHeight="1">
      <c r="A86" s="124">
        <f t="shared" si="18"/>
        <v>86</v>
      </c>
      <c r="B86" s="139" t="s">
        <v>90</v>
      </c>
      <c r="C86" s="108">
        <v>1</v>
      </c>
      <c r="D86" s="140" t="s">
        <v>309</v>
      </c>
      <c r="E86" s="141" t="s">
        <v>212</v>
      </c>
      <c r="F86" s="141" t="s">
        <v>167</v>
      </c>
      <c r="G86" s="141" t="s">
        <v>213</v>
      </c>
      <c r="H86" s="142">
        <v>4.72</v>
      </c>
      <c r="I86" s="143">
        <f t="shared" si="19"/>
        <v>255</v>
      </c>
      <c r="J86" s="144">
        <v>255</v>
      </c>
      <c r="K86" s="144"/>
      <c r="L86" s="144"/>
      <c r="M86" s="144"/>
      <c r="N86" s="144"/>
      <c r="O86" s="144"/>
      <c r="P86" s="145" t="e">
        <f t="shared" si="20"/>
        <v>#DIV/0!</v>
      </c>
      <c r="Q86" s="145">
        <f t="shared" si="21"/>
        <v>0</v>
      </c>
      <c r="R86" s="145">
        <f t="shared" si="22"/>
        <v>0</v>
      </c>
      <c r="S86" s="145">
        <f t="shared" si="23"/>
        <v>0</v>
      </c>
      <c r="T86" s="145">
        <f t="shared" si="24"/>
        <v>0</v>
      </c>
      <c r="U86" s="145">
        <f t="shared" si="25"/>
        <v>0</v>
      </c>
      <c r="V86" s="146">
        <f>IF(J86="nio",0,IF(J86&gt;0,VLOOKUP(F86,'3-Productie normen'!A:M,VLOOKUP(J86,'3-Productie normen'!$B$38:$C$41,2,FALSE),FALSE)))*(VLOOKUP(B86,'2-Kosten per locatie'!$A$16:$C$48,3,FALSE))</f>
        <v>0</v>
      </c>
      <c r="W86" s="146">
        <f t="shared" si="26"/>
        <v>0</v>
      </c>
      <c r="X86" s="146">
        <f t="shared" si="27"/>
        <v>0</v>
      </c>
      <c r="Y86" s="146">
        <f t="shared" si="28"/>
        <v>0</v>
      </c>
      <c r="Z86" s="147" t="str">
        <f>VLOOKUP(F86,'3-Productie normen'!A:Q,12,FALSE)</f>
        <v>S</v>
      </c>
      <c r="AA86" s="147"/>
      <c r="AC86" s="148">
        <f t="shared" si="29"/>
        <v>1203.5999999999999</v>
      </c>
    </row>
    <row r="87" spans="1:29" ht="14.15" customHeight="1">
      <c r="A87" s="124">
        <f t="shared" si="18"/>
        <v>87</v>
      </c>
      <c r="B87" s="139" t="s">
        <v>90</v>
      </c>
      <c r="C87" s="108">
        <v>1</v>
      </c>
      <c r="D87" s="140" t="s">
        <v>310</v>
      </c>
      <c r="E87" s="141" t="s">
        <v>212</v>
      </c>
      <c r="F87" s="141" t="s">
        <v>167</v>
      </c>
      <c r="G87" s="141" t="s">
        <v>213</v>
      </c>
      <c r="H87" s="142">
        <v>1.38</v>
      </c>
      <c r="I87" s="143">
        <f t="shared" si="19"/>
        <v>255</v>
      </c>
      <c r="J87" s="144">
        <v>255</v>
      </c>
      <c r="K87" s="144"/>
      <c r="L87" s="144"/>
      <c r="M87" s="144"/>
      <c r="N87" s="144"/>
      <c r="O87" s="144"/>
      <c r="P87" s="145" t="e">
        <f t="shared" si="20"/>
        <v>#DIV/0!</v>
      </c>
      <c r="Q87" s="145">
        <f t="shared" si="21"/>
        <v>0</v>
      </c>
      <c r="R87" s="145">
        <f t="shared" si="22"/>
        <v>0</v>
      </c>
      <c r="S87" s="145">
        <f t="shared" si="23"/>
        <v>0</v>
      </c>
      <c r="T87" s="145">
        <f t="shared" si="24"/>
        <v>0</v>
      </c>
      <c r="U87" s="145">
        <f t="shared" si="25"/>
        <v>0</v>
      </c>
      <c r="V87" s="146">
        <f>IF(J87="nio",0,IF(J87&gt;0,VLOOKUP(F87,'3-Productie normen'!A:M,VLOOKUP(J87,'3-Productie normen'!$B$38:$C$41,2,FALSE),FALSE)))*(VLOOKUP(B87,'2-Kosten per locatie'!$A$16:$C$48,3,FALSE))</f>
        <v>0</v>
      </c>
      <c r="W87" s="146">
        <f t="shared" si="26"/>
        <v>0</v>
      </c>
      <c r="X87" s="146">
        <f t="shared" si="27"/>
        <v>0</v>
      </c>
      <c r="Y87" s="146">
        <f t="shared" si="28"/>
        <v>0</v>
      </c>
      <c r="Z87" s="147" t="str">
        <f>VLOOKUP(F87,'3-Productie normen'!A:Q,12,FALSE)</f>
        <v>S</v>
      </c>
      <c r="AA87" s="147"/>
      <c r="AC87" s="148">
        <f t="shared" si="29"/>
        <v>351.9</v>
      </c>
    </row>
    <row r="88" spans="1:29" ht="14.15" customHeight="1">
      <c r="A88" s="124">
        <f t="shared" si="18"/>
        <v>88</v>
      </c>
      <c r="B88" s="139" t="s">
        <v>90</v>
      </c>
      <c r="C88" s="108">
        <v>1</v>
      </c>
      <c r="D88" s="140" t="s">
        <v>311</v>
      </c>
      <c r="E88" s="141" t="s">
        <v>212</v>
      </c>
      <c r="F88" s="141" t="s">
        <v>167</v>
      </c>
      <c r="G88" s="141" t="s">
        <v>213</v>
      </c>
      <c r="H88" s="142">
        <v>1.37</v>
      </c>
      <c r="I88" s="143">
        <f t="shared" si="19"/>
        <v>255</v>
      </c>
      <c r="J88" s="144">
        <v>255</v>
      </c>
      <c r="K88" s="144"/>
      <c r="L88" s="144"/>
      <c r="M88" s="144"/>
      <c r="N88" s="144"/>
      <c r="O88" s="144"/>
      <c r="P88" s="145" t="e">
        <f t="shared" si="20"/>
        <v>#DIV/0!</v>
      </c>
      <c r="Q88" s="145">
        <f t="shared" si="21"/>
        <v>0</v>
      </c>
      <c r="R88" s="145">
        <f t="shared" si="22"/>
        <v>0</v>
      </c>
      <c r="S88" s="145">
        <f t="shared" si="23"/>
        <v>0</v>
      </c>
      <c r="T88" s="145">
        <f t="shared" si="24"/>
        <v>0</v>
      </c>
      <c r="U88" s="145">
        <f t="shared" si="25"/>
        <v>0</v>
      </c>
      <c r="V88" s="146">
        <f>IF(J88="nio",0,IF(J88&gt;0,VLOOKUP(F88,'3-Productie normen'!A:M,VLOOKUP(J88,'3-Productie normen'!$B$38:$C$41,2,FALSE),FALSE)))*(VLOOKUP(B88,'2-Kosten per locatie'!$A$16:$C$48,3,FALSE))</f>
        <v>0</v>
      </c>
      <c r="W88" s="146">
        <f t="shared" si="26"/>
        <v>0</v>
      </c>
      <c r="X88" s="146">
        <f t="shared" si="27"/>
        <v>0</v>
      </c>
      <c r="Y88" s="146">
        <f t="shared" si="28"/>
        <v>0</v>
      </c>
      <c r="Z88" s="147" t="str">
        <f>VLOOKUP(F88,'3-Productie normen'!A:Q,12,FALSE)</f>
        <v>S</v>
      </c>
      <c r="AA88" s="147"/>
      <c r="AC88" s="148">
        <f t="shared" si="29"/>
        <v>349.35</v>
      </c>
    </row>
    <row r="89" spans="1:29" ht="14.15" customHeight="1">
      <c r="A89" s="124">
        <f t="shared" si="18"/>
        <v>89</v>
      </c>
      <c r="B89" s="139" t="s">
        <v>90</v>
      </c>
      <c r="C89" s="108">
        <v>1</v>
      </c>
      <c r="D89" s="140" t="s">
        <v>312</v>
      </c>
      <c r="E89" s="141" t="s">
        <v>216</v>
      </c>
      <c r="F89" s="141" t="s">
        <v>167</v>
      </c>
      <c r="G89" s="141" t="s">
        <v>213</v>
      </c>
      <c r="H89" s="142">
        <v>4.87</v>
      </c>
      <c r="I89" s="143">
        <f t="shared" si="19"/>
        <v>255</v>
      </c>
      <c r="J89" s="144">
        <v>255</v>
      </c>
      <c r="K89" s="144"/>
      <c r="L89" s="144"/>
      <c r="M89" s="144"/>
      <c r="N89" s="144"/>
      <c r="O89" s="144"/>
      <c r="P89" s="145" t="e">
        <f t="shared" si="20"/>
        <v>#DIV/0!</v>
      </c>
      <c r="Q89" s="145">
        <f t="shared" si="21"/>
        <v>0</v>
      </c>
      <c r="R89" s="145">
        <f t="shared" si="22"/>
        <v>0</v>
      </c>
      <c r="S89" s="145">
        <f t="shared" si="23"/>
        <v>0</v>
      </c>
      <c r="T89" s="145">
        <f t="shared" si="24"/>
        <v>0</v>
      </c>
      <c r="U89" s="145">
        <f t="shared" si="25"/>
        <v>0</v>
      </c>
      <c r="V89" s="146">
        <f>IF(J89="nio",0,IF(J89&gt;0,VLOOKUP(F89,'3-Productie normen'!A:M,VLOOKUP(J89,'3-Productie normen'!$B$38:$C$41,2,FALSE),FALSE)))*(VLOOKUP(B89,'2-Kosten per locatie'!$A$16:$C$48,3,FALSE))</f>
        <v>0</v>
      </c>
      <c r="W89" s="146">
        <f t="shared" si="26"/>
        <v>0</v>
      </c>
      <c r="X89" s="146">
        <f t="shared" si="27"/>
        <v>0</v>
      </c>
      <c r="Y89" s="146">
        <f t="shared" si="28"/>
        <v>0</v>
      </c>
      <c r="Z89" s="147" t="str">
        <f>VLOOKUP(F89,'3-Productie normen'!A:Q,12,FALSE)</f>
        <v>S</v>
      </c>
      <c r="AA89" s="147"/>
      <c r="AC89" s="148">
        <f t="shared" si="29"/>
        <v>1241.8500000000001</v>
      </c>
    </row>
    <row r="90" spans="1:29" ht="14.15" customHeight="1">
      <c r="A90" s="124">
        <f t="shared" si="18"/>
        <v>90</v>
      </c>
      <c r="B90" s="139" t="s">
        <v>90</v>
      </c>
      <c r="C90" s="108">
        <v>1</v>
      </c>
      <c r="D90" s="140" t="s">
        <v>313</v>
      </c>
      <c r="E90" s="141" t="s">
        <v>216</v>
      </c>
      <c r="F90" s="141" t="s">
        <v>167</v>
      </c>
      <c r="G90" s="141" t="s">
        <v>213</v>
      </c>
      <c r="H90" s="142">
        <v>1.32</v>
      </c>
      <c r="I90" s="143">
        <f t="shared" si="19"/>
        <v>255</v>
      </c>
      <c r="J90" s="144">
        <v>255</v>
      </c>
      <c r="K90" s="144"/>
      <c r="L90" s="144"/>
      <c r="M90" s="144"/>
      <c r="N90" s="144"/>
      <c r="O90" s="144"/>
      <c r="P90" s="145" t="e">
        <f t="shared" si="20"/>
        <v>#DIV/0!</v>
      </c>
      <c r="Q90" s="145">
        <f t="shared" si="21"/>
        <v>0</v>
      </c>
      <c r="R90" s="145">
        <f t="shared" si="22"/>
        <v>0</v>
      </c>
      <c r="S90" s="145">
        <f t="shared" si="23"/>
        <v>0</v>
      </c>
      <c r="T90" s="145">
        <f t="shared" si="24"/>
        <v>0</v>
      </c>
      <c r="U90" s="145">
        <f t="shared" si="25"/>
        <v>0</v>
      </c>
      <c r="V90" s="146">
        <f>IF(J90="nio",0,IF(J90&gt;0,VLOOKUP(F90,'3-Productie normen'!A:M,VLOOKUP(J90,'3-Productie normen'!$B$38:$C$41,2,FALSE),FALSE)))*(VLOOKUP(B90,'2-Kosten per locatie'!$A$16:$C$48,3,FALSE))</f>
        <v>0</v>
      </c>
      <c r="W90" s="146">
        <f t="shared" si="26"/>
        <v>0</v>
      </c>
      <c r="X90" s="146">
        <f t="shared" si="27"/>
        <v>0</v>
      </c>
      <c r="Y90" s="146">
        <f t="shared" si="28"/>
        <v>0</v>
      </c>
      <c r="Z90" s="147" t="str">
        <f>VLOOKUP(F90,'3-Productie normen'!A:Q,12,FALSE)</f>
        <v>S</v>
      </c>
      <c r="AA90" s="147"/>
      <c r="AC90" s="148">
        <f t="shared" si="29"/>
        <v>336.6</v>
      </c>
    </row>
    <row r="91" spans="1:29" ht="14.15" customHeight="1">
      <c r="A91" s="124">
        <f t="shared" si="18"/>
        <v>91</v>
      </c>
      <c r="B91" s="139" t="s">
        <v>90</v>
      </c>
      <c r="C91" s="108">
        <v>1</v>
      </c>
      <c r="D91" s="140" t="s">
        <v>314</v>
      </c>
      <c r="E91" s="141" t="s">
        <v>216</v>
      </c>
      <c r="F91" s="141" t="s">
        <v>167</v>
      </c>
      <c r="G91" s="141" t="s">
        <v>213</v>
      </c>
      <c r="H91" s="142">
        <v>1.3</v>
      </c>
      <c r="I91" s="143">
        <f t="shared" si="19"/>
        <v>255</v>
      </c>
      <c r="J91" s="144">
        <v>255</v>
      </c>
      <c r="K91" s="144"/>
      <c r="L91" s="144"/>
      <c r="M91" s="144"/>
      <c r="N91" s="144"/>
      <c r="O91" s="144"/>
      <c r="P91" s="145" t="e">
        <f t="shared" si="20"/>
        <v>#DIV/0!</v>
      </c>
      <c r="Q91" s="145">
        <f t="shared" si="21"/>
        <v>0</v>
      </c>
      <c r="R91" s="145">
        <f t="shared" si="22"/>
        <v>0</v>
      </c>
      <c r="S91" s="145">
        <f t="shared" si="23"/>
        <v>0</v>
      </c>
      <c r="T91" s="145">
        <f t="shared" si="24"/>
        <v>0</v>
      </c>
      <c r="U91" s="145">
        <f t="shared" si="25"/>
        <v>0</v>
      </c>
      <c r="V91" s="146">
        <f>IF(J91="nio",0,IF(J91&gt;0,VLOOKUP(F91,'3-Productie normen'!A:M,VLOOKUP(J91,'3-Productie normen'!$B$38:$C$41,2,FALSE),FALSE)))*(VLOOKUP(B91,'2-Kosten per locatie'!$A$16:$C$48,3,FALSE))</f>
        <v>0</v>
      </c>
      <c r="W91" s="146">
        <f t="shared" si="26"/>
        <v>0</v>
      </c>
      <c r="X91" s="146">
        <f t="shared" si="27"/>
        <v>0</v>
      </c>
      <c r="Y91" s="146">
        <f t="shared" si="28"/>
        <v>0</v>
      </c>
      <c r="Z91" s="147" t="str">
        <f>VLOOKUP(F91,'3-Productie normen'!A:Q,12,FALSE)</f>
        <v>S</v>
      </c>
      <c r="AA91" s="147"/>
      <c r="AC91" s="148">
        <f t="shared" si="29"/>
        <v>331.5</v>
      </c>
    </row>
    <row r="92" spans="1:29" ht="14.15" customHeight="1">
      <c r="A92" s="124">
        <f t="shared" si="18"/>
        <v>92</v>
      </c>
      <c r="B92" s="139" t="s">
        <v>90</v>
      </c>
      <c r="C92" s="108">
        <v>1</v>
      </c>
      <c r="D92" s="140" t="s">
        <v>315</v>
      </c>
      <c r="E92" s="141" t="s">
        <v>171</v>
      </c>
      <c r="F92" s="153" t="s">
        <v>171</v>
      </c>
      <c r="G92" s="141" t="s">
        <v>222</v>
      </c>
      <c r="H92" s="142">
        <v>13.26</v>
      </c>
      <c r="I92" s="143">
        <f t="shared" si="19"/>
        <v>255</v>
      </c>
      <c r="J92" s="144">
        <v>255</v>
      </c>
      <c r="K92" s="144"/>
      <c r="L92" s="144"/>
      <c r="M92" s="144"/>
      <c r="N92" s="144"/>
      <c r="O92" s="144"/>
      <c r="P92" s="145" t="e">
        <f t="shared" si="20"/>
        <v>#DIV/0!</v>
      </c>
      <c r="Q92" s="145">
        <f t="shared" si="21"/>
        <v>0</v>
      </c>
      <c r="R92" s="145">
        <f t="shared" si="22"/>
        <v>0</v>
      </c>
      <c r="S92" s="145">
        <f t="shared" si="23"/>
        <v>0</v>
      </c>
      <c r="T92" s="145">
        <f t="shared" si="24"/>
        <v>0</v>
      </c>
      <c r="U92" s="145">
        <f t="shared" si="25"/>
        <v>0</v>
      </c>
      <c r="V92" s="146">
        <f>IF(J92="nio",0,IF(J92&gt;0,VLOOKUP(F92,'3-Productie normen'!A:M,VLOOKUP(J92,'3-Productie normen'!$B$38:$C$41,2,FALSE),FALSE)))*(VLOOKUP(B92,'2-Kosten per locatie'!$A$16:$C$48,3,FALSE))</f>
        <v>0</v>
      </c>
      <c r="W92" s="146">
        <f t="shared" si="26"/>
        <v>0</v>
      </c>
      <c r="X92" s="146">
        <f t="shared" si="27"/>
        <v>0</v>
      </c>
      <c r="Y92" s="146">
        <f t="shared" si="28"/>
        <v>0</v>
      </c>
      <c r="Z92" s="147" t="str">
        <f>VLOOKUP(F92,'3-Productie normen'!A:Q,12,FALSE)</f>
        <v>B</v>
      </c>
      <c r="AA92" s="147"/>
      <c r="AC92" s="148">
        <f t="shared" si="29"/>
        <v>3381.2999999999997</v>
      </c>
    </row>
    <row r="93" spans="1:29" ht="14.15" customHeight="1">
      <c r="A93" s="124">
        <f t="shared" si="18"/>
        <v>93</v>
      </c>
      <c r="B93" s="139" t="s">
        <v>90</v>
      </c>
      <c r="C93" s="108">
        <v>1</v>
      </c>
      <c r="D93" s="140" t="s">
        <v>316</v>
      </c>
      <c r="E93" s="141" t="s">
        <v>224</v>
      </c>
      <c r="F93" s="141" t="s">
        <v>155</v>
      </c>
      <c r="G93" s="141" t="s">
        <v>222</v>
      </c>
      <c r="H93" s="142">
        <v>22.29</v>
      </c>
      <c r="I93" s="143">
        <f t="shared" si="19"/>
        <v>255</v>
      </c>
      <c r="J93" s="144">
        <v>255</v>
      </c>
      <c r="K93" s="144"/>
      <c r="L93" s="144"/>
      <c r="M93" s="144"/>
      <c r="N93" s="144"/>
      <c r="O93" s="144"/>
      <c r="P93" s="145" t="e">
        <f t="shared" si="20"/>
        <v>#DIV/0!</v>
      </c>
      <c r="Q93" s="145">
        <f t="shared" si="21"/>
        <v>0</v>
      </c>
      <c r="R93" s="145">
        <f t="shared" si="22"/>
        <v>0</v>
      </c>
      <c r="S93" s="145">
        <f t="shared" si="23"/>
        <v>0</v>
      </c>
      <c r="T93" s="145">
        <f t="shared" si="24"/>
        <v>0</v>
      </c>
      <c r="U93" s="145">
        <f t="shared" si="25"/>
        <v>0</v>
      </c>
      <c r="V93" s="146">
        <f>IF(J93="nio",0,IF(J93&gt;0,VLOOKUP(F93,'3-Productie normen'!A:M,VLOOKUP(J93,'3-Productie normen'!$B$38:$C$41,2,FALSE),FALSE)))*(VLOOKUP(B93,'2-Kosten per locatie'!$A$16:$C$48,3,FALSE))</f>
        <v>0</v>
      </c>
      <c r="W93" s="146">
        <f t="shared" si="26"/>
        <v>0</v>
      </c>
      <c r="X93" s="146">
        <f t="shared" si="27"/>
        <v>0</v>
      </c>
      <c r="Y93" s="146">
        <f t="shared" si="28"/>
        <v>0</v>
      </c>
      <c r="Z93" s="147" t="str">
        <f>VLOOKUP(F93,'3-Productie normen'!A:Q,12,FALSE)</f>
        <v>B</v>
      </c>
      <c r="AA93" s="147"/>
      <c r="AC93" s="148">
        <f t="shared" si="29"/>
        <v>5683.95</v>
      </c>
    </row>
    <row r="94" spans="1:29" ht="14.15" customHeight="1">
      <c r="A94" s="124">
        <f t="shared" si="18"/>
        <v>94</v>
      </c>
      <c r="B94" s="139" t="s">
        <v>90</v>
      </c>
      <c r="C94" s="108">
        <v>1</v>
      </c>
      <c r="D94" s="140" t="s">
        <v>317</v>
      </c>
      <c r="E94" s="141" t="s">
        <v>224</v>
      </c>
      <c r="F94" s="141" t="s">
        <v>155</v>
      </c>
      <c r="G94" s="141" t="s">
        <v>222</v>
      </c>
      <c r="H94" s="142">
        <v>24.59</v>
      </c>
      <c r="I94" s="143">
        <f t="shared" si="19"/>
        <v>255</v>
      </c>
      <c r="J94" s="144">
        <v>255</v>
      </c>
      <c r="K94" s="144"/>
      <c r="L94" s="144"/>
      <c r="M94" s="144"/>
      <c r="N94" s="144"/>
      <c r="O94" s="144"/>
      <c r="P94" s="145" t="e">
        <f t="shared" si="20"/>
        <v>#DIV/0!</v>
      </c>
      <c r="Q94" s="145">
        <f t="shared" si="21"/>
        <v>0</v>
      </c>
      <c r="R94" s="145">
        <f t="shared" si="22"/>
        <v>0</v>
      </c>
      <c r="S94" s="145">
        <f t="shared" si="23"/>
        <v>0</v>
      </c>
      <c r="T94" s="145">
        <f t="shared" si="24"/>
        <v>0</v>
      </c>
      <c r="U94" s="145">
        <f t="shared" si="25"/>
        <v>0</v>
      </c>
      <c r="V94" s="146">
        <f>IF(J94="nio",0,IF(J94&gt;0,VLOOKUP(F94,'3-Productie normen'!A:M,VLOOKUP(J94,'3-Productie normen'!$B$38:$C$41,2,FALSE),FALSE)))*(VLOOKUP(B94,'2-Kosten per locatie'!$A$16:$C$48,3,FALSE))</f>
        <v>0</v>
      </c>
      <c r="W94" s="146">
        <f t="shared" si="26"/>
        <v>0</v>
      </c>
      <c r="X94" s="146">
        <f t="shared" si="27"/>
        <v>0</v>
      </c>
      <c r="Y94" s="146">
        <f t="shared" si="28"/>
        <v>0</v>
      </c>
      <c r="Z94" s="147" t="str">
        <f>VLOOKUP(F94,'3-Productie normen'!A:Q,12,FALSE)</f>
        <v>B</v>
      </c>
      <c r="AA94" s="147"/>
      <c r="AC94" s="148">
        <f t="shared" si="29"/>
        <v>6270.45</v>
      </c>
    </row>
    <row r="95" spans="1:29" ht="14.15" customHeight="1">
      <c r="A95" s="124">
        <f t="shared" si="18"/>
        <v>95</v>
      </c>
      <c r="B95" s="139" t="s">
        <v>90</v>
      </c>
      <c r="C95" s="108">
        <v>1</v>
      </c>
      <c r="D95" s="140" t="s">
        <v>318</v>
      </c>
      <c r="E95" s="141" t="s">
        <v>224</v>
      </c>
      <c r="F95" s="141" t="s">
        <v>155</v>
      </c>
      <c r="G95" s="141" t="s">
        <v>222</v>
      </c>
      <c r="H95" s="142">
        <v>29.34</v>
      </c>
      <c r="I95" s="143">
        <f t="shared" si="19"/>
        <v>255</v>
      </c>
      <c r="J95" s="144">
        <v>255</v>
      </c>
      <c r="K95" s="144"/>
      <c r="L95" s="144"/>
      <c r="M95" s="144"/>
      <c r="N95" s="144"/>
      <c r="O95" s="144"/>
      <c r="P95" s="145" t="e">
        <f t="shared" si="20"/>
        <v>#DIV/0!</v>
      </c>
      <c r="Q95" s="145">
        <f t="shared" si="21"/>
        <v>0</v>
      </c>
      <c r="R95" s="145">
        <f t="shared" si="22"/>
        <v>0</v>
      </c>
      <c r="S95" s="145">
        <f t="shared" si="23"/>
        <v>0</v>
      </c>
      <c r="T95" s="145">
        <f t="shared" si="24"/>
        <v>0</v>
      </c>
      <c r="U95" s="145">
        <f t="shared" si="25"/>
        <v>0</v>
      </c>
      <c r="V95" s="146">
        <f>IF(J95="nio",0,IF(J95&gt;0,VLOOKUP(F95,'3-Productie normen'!A:M,VLOOKUP(J95,'3-Productie normen'!$B$38:$C$41,2,FALSE),FALSE)))*(VLOOKUP(B95,'2-Kosten per locatie'!$A$16:$C$48,3,FALSE))</f>
        <v>0</v>
      </c>
      <c r="W95" s="146">
        <f t="shared" si="26"/>
        <v>0</v>
      </c>
      <c r="X95" s="146">
        <f t="shared" si="27"/>
        <v>0</v>
      </c>
      <c r="Y95" s="146">
        <f t="shared" si="28"/>
        <v>0</v>
      </c>
      <c r="Z95" s="147" t="str">
        <f>VLOOKUP(F95,'3-Productie normen'!A:Q,12,FALSE)</f>
        <v>B</v>
      </c>
      <c r="AA95" s="147"/>
      <c r="AC95" s="148">
        <f t="shared" si="29"/>
        <v>7481.7</v>
      </c>
    </row>
    <row r="96" spans="1:29" ht="14.15" customHeight="1">
      <c r="A96" s="124">
        <f t="shared" si="18"/>
        <v>96</v>
      </c>
      <c r="B96" s="139" t="s">
        <v>90</v>
      </c>
      <c r="C96" s="108">
        <v>1</v>
      </c>
      <c r="D96" s="140" t="s">
        <v>319</v>
      </c>
      <c r="E96" s="141" t="s">
        <v>224</v>
      </c>
      <c r="F96" s="141" t="s">
        <v>155</v>
      </c>
      <c r="G96" s="141" t="s">
        <v>222</v>
      </c>
      <c r="H96" s="142">
        <v>23.71</v>
      </c>
      <c r="I96" s="143">
        <f t="shared" si="19"/>
        <v>255</v>
      </c>
      <c r="J96" s="144">
        <v>255</v>
      </c>
      <c r="K96" s="144"/>
      <c r="L96" s="144"/>
      <c r="M96" s="144"/>
      <c r="N96" s="144"/>
      <c r="O96" s="144"/>
      <c r="P96" s="145" t="e">
        <f t="shared" si="20"/>
        <v>#DIV/0!</v>
      </c>
      <c r="Q96" s="145">
        <f t="shared" si="21"/>
        <v>0</v>
      </c>
      <c r="R96" s="145">
        <f t="shared" si="22"/>
        <v>0</v>
      </c>
      <c r="S96" s="145">
        <f t="shared" si="23"/>
        <v>0</v>
      </c>
      <c r="T96" s="145">
        <f t="shared" si="24"/>
        <v>0</v>
      </c>
      <c r="U96" s="145">
        <f t="shared" si="25"/>
        <v>0</v>
      </c>
      <c r="V96" s="146">
        <f>IF(J96="nio",0,IF(J96&gt;0,VLOOKUP(F96,'3-Productie normen'!A:M,VLOOKUP(J96,'3-Productie normen'!$B$38:$C$41,2,FALSE),FALSE)))*(VLOOKUP(B96,'2-Kosten per locatie'!$A$16:$C$48,3,FALSE))</f>
        <v>0</v>
      </c>
      <c r="W96" s="146">
        <f t="shared" si="26"/>
        <v>0</v>
      </c>
      <c r="X96" s="146">
        <f t="shared" si="27"/>
        <v>0</v>
      </c>
      <c r="Y96" s="146">
        <f t="shared" si="28"/>
        <v>0</v>
      </c>
      <c r="Z96" s="147" t="str">
        <f>VLOOKUP(F96,'3-Productie normen'!A:Q,12,FALSE)</f>
        <v>B</v>
      </c>
      <c r="AA96" s="147"/>
      <c r="AC96" s="148">
        <f t="shared" si="29"/>
        <v>6046.05</v>
      </c>
    </row>
    <row r="97" spans="1:29" ht="14.15" customHeight="1">
      <c r="A97" s="124">
        <f t="shared" si="18"/>
        <v>97</v>
      </c>
      <c r="B97" s="139" t="s">
        <v>90</v>
      </c>
      <c r="C97" s="108">
        <v>1</v>
      </c>
      <c r="D97" s="140" t="s">
        <v>320</v>
      </c>
      <c r="E97" s="141" t="s">
        <v>224</v>
      </c>
      <c r="F97" s="141" t="s">
        <v>155</v>
      </c>
      <c r="G97" s="141" t="s">
        <v>222</v>
      </c>
      <c r="H97" s="142">
        <v>24.31</v>
      </c>
      <c r="I97" s="143">
        <f t="shared" si="19"/>
        <v>255</v>
      </c>
      <c r="J97" s="144">
        <v>255</v>
      </c>
      <c r="K97" s="144"/>
      <c r="L97" s="144"/>
      <c r="M97" s="144"/>
      <c r="N97" s="144"/>
      <c r="O97" s="144"/>
      <c r="P97" s="145" t="e">
        <f t="shared" si="20"/>
        <v>#DIV/0!</v>
      </c>
      <c r="Q97" s="145">
        <f t="shared" si="21"/>
        <v>0</v>
      </c>
      <c r="R97" s="145">
        <f t="shared" si="22"/>
        <v>0</v>
      </c>
      <c r="S97" s="145">
        <f t="shared" si="23"/>
        <v>0</v>
      </c>
      <c r="T97" s="145">
        <f t="shared" si="24"/>
        <v>0</v>
      </c>
      <c r="U97" s="145">
        <f t="shared" si="25"/>
        <v>0</v>
      </c>
      <c r="V97" s="146">
        <f>IF(J97="nio",0,IF(J97&gt;0,VLOOKUP(F97,'3-Productie normen'!A:M,VLOOKUP(J97,'3-Productie normen'!$B$38:$C$41,2,FALSE),FALSE)))*(VLOOKUP(B97,'2-Kosten per locatie'!$A$16:$C$48,3,FALSE))</f>
        <v>0</v>
      </c>
      <c r="W97" s="146">
        <f t="shared" si="26"/>
        <v>0</v>
      </c>
      <c r="X97" s="146">
        <f t="shared" si="27"/>
        <v>0</v>
      </c>
      <c r="Y97" s="146">
        <f t="shared" si="28"/>
        <v>0</v>
      </c>
      <c r="Z97" s="147" t="str">
        <f>VLOOKUP(F97,'3-Productie normen'!A:Q,12,FALSE)</f>
        <v>B</v>
      </c>
      <c r="AA97" s="147"/>
      <c r="AC97" s="148">
        <f t="shared" si="29"/>
        <v>6199.0499999999993</v>
      </c>
    </row>
    <row r="98" spans="1:29" ht="14.15" customHeight="1">
      <c r="A98" s="124">
        <f t="shared" si="18"/>
        <v>98</v>
      </c>
      <c r="B98" s="139" t="s">
        <v>90</v>
      </c>
      <c r="C98" s="108">
        <v>1</v>
      </c>
      <c r="D98" s="140" t="s">
        <v>321</v>
      </c>
      <c r="E98" s="141" t="s">
        <v>224</v>
      </c>
      <c r="F98" s="141" t="s">
        <v>155</v>
      </c>
      <c r="G98" s="141" t="s">
        <v>222</v>
      </c>
      <c r="H98" s="142">
        <v>25.23</v>
      </c>
      <c r="I98" s="143">
        <f t="shared" si="19"/>
        <v>255</v>
      </c>
      <c r="J98" s="144">
        <v>255</v>
      </c>
      <c r="K98" s="144"/>
      <c r="L98" s="144"/>
      <c r="M98" s="144"/>
      <c r="N98" s="144"/>
      <c r="O98" s="144"/>
      <c r="P98" s="145" t="e">
        <f t="shared" si="20"/>
        <v>#DIV/0!</v>
      </c>
      <c r="Q98" s="145">
        <f t="shared" si="21"/>
        <v>0</v>
      </c>
      <c r="R98" s="145">
        <f t="shared" si="22"/>
        <v>0</v>
      </c>
      <c r="S98" s="145">
        <f t="shared" si="23"/>
        <v>0</v>
      </c>
      <c r="T98" s="145">
        <f t="shared" si="24"/>
        <v>0</v>
      </c>
      <c r="U98" s="145">
        <f t="shared" si="25"/>
        <v>0</v>
      </c>
      <c r="V98" s="146">
        <f>IF(J98="nio",0,IF(J98&gt;0,VLOOKUP(F98,'3-Productie normen'!A:M,VLOOKUP(J98,'3-Productie normen'!$B$38:$C$41,2,FALSE),FALSE)))*(VLOOKUP(B98,'2-Kosten per locatie'!$A$16:$C$48,3,FALSE))</f>
        <v>0</v>
      </c>
      <c r="W98" s="146">
        <f t="shared" si="26"/>
        <v>0</v>
      </c>
      <c r="X98" s="146">
        <f t="shared" si="27"/>
        <v>0</v>
      </c>
      <c r="Y98" s="146">
        <f t="shared" si="28"/>
        <v>0</v>
      </c>
      <c r="Z98" s="147" t="str">
        <f>VLOOKUP(F98,'3-Productie normen'!A:Q,12,FALSE)</f>
        <v>B</v>
      </c>
      <c r="AA98" s="147"/>
      <c r="AC98" s="148">
        <f t="shared" si="29"/>
        <v>6433.6500000000005</v>
      </c>
    </row>
    <row r="99" spans="1:29" ht="14.15" customHeight="1">
      <c r="A99" s="124">
        <f t="shared" si="18"/>
        <v>99</v>
      </c>
      <c r="B99" s="139" t="s">
        <v>90</v>
      </c>
      <c r="C99" s="108">
        <v>1</v>
      </c>
      <c r="D99" s="140" t="s">
        <v>322</v>
      </c>
      <c r="E99" s="141" t="s">
        <v>230</v>
      </c>
      <c r="F99" s="139" t="s">
        <v>168</v>
      </c>
      <c r="G99" s="141" t="s">
        <v>323</v>
      </c>
      <c r="H99" s="142">
        <v>7.35</v>
      </c>
      <c r="I99" s="143">
        <f t="shared" si="19"/>
        <v>1</v>
      </c>
      <c r="J99" s="144">
        <v>1</v>
      </c>
      <c r="K99" s="144"/>
      <c r="L99" s="144"/>
      <c r="M99" s="144"/>
      <c r="N99" s="144"/>
      <c r="O99" s="144"/>
      <c r="P99" s="145" t="e">
        <f t="shared" si="20"/>
        <v>#DIV/0!</v>
      </c>
      <c r="Q99" s="145">
        <f t="shared" si="21"/>
        <v>0</v>
      </c>
      <c r="R99" s="145">
        <f t="shared" si="22"/>
        <v>0</v>
      </c>
      <c r="S99" s="145">
        <f t="shared" si="23"/>
        <v>0</v>
      </c>
      <c r="T99" s="145">
        <f t="shared" si="24"/>
        <v>0</v>
      </c>
      <c r="U99" s="145">
        <f t="shared" si="25"/>
        <v>0</v>
      </c>
      <c r="V99" s="146">
        <f>IF(J99="nio",0,IF(J99&gt;0,VLOOKUP(F99,'3-Productie normen'!A:M,VLOOKUP(J99,'3-Productie normen'!$B$38:$C$41,2,FALSE),FALSE)))*(VLOOKUP(B99,'2-Kosten per locatie'!$A$16:$C$48,3,FALSE))</f>
        <v>0</v>
      </c>
      <c r="W99" s="146">
        <f t="shared" si="26"/>
        <v>0</v>
      </c>
      <c r="X99" s="146">
        <f t="shared" si="27"/>
        <v>0</v>
      </c>
      <c r="Y99" s="146">
        <f t="shared" si="28"/>
        <v>0</v>
      </c>
      <c r="Z99" s="147" t="str">
        <f>VLOOKUP(F99,'3-Productie normen'!A:Q,12,FALSE)</f>
        <v>V</v>
      </c>
      <c r="AA99" s="147"/>
      <c r="AC99" s="148">
        <f t="shared" si="29"/>
        <v>7.35</v>
      </c>
    </row>
    <row r="100" spans="1:29" ht="14.15" customHeight="1">
      <c r="A100" s="124">
        <f t="shared" si="18"/>
        <v>100</v>
      </c>
      <c r="B100" s="139" t="s">
        <v>90</v>
      </c>
      <c r="C100" s="108">
        <v>1</v>
      </c>
      <c r="D100" s="140" t="s">
        <v>324</v>
      </c>
      <c r="E100" s="141" t="s">
        <v>224</v>
      </c>
      <c r="F100" s="141" t="s">
        <v>155</v>
      </c>
      <c r="G100" s="141" t="s">
        <v>222</v>
      </c>
      <c r="H100" s="142">
        <v>21.74</v>
      </c>
      <c r="I100" s="143">
        <f t="shared" si="19"/>
        <v>255</v>
      </c>
      <c r="J100" s="144">
        <v>255</v>
      </c>
      <c r="K100" s="144"/>
      <c r="L100" s="144"/>
      <c r="M100" s="144"/>
      <c r="N100" s="144"/>
      <c r="O100" s="144"/>
      <c r="P100" s="145" t="e">
        <f t="shared" si="20"/>
        <v>#DIV/0!</v>
      </c>
      <c r="Q100" s="145">
        <f t="shared" si="21"/>
        <v>0</v>
      </c>
      <c r="R100" s="145">
        <f t="shared" si="22"/>
        <v>0</v>
      </c>
      <c r="S100" s="145">
        <f t="shared" si="23"/>
        <v>0</v>
      </c>
      <c r="T100" s="145">
        <f t="shared" si="24"/>
        <v>0</v>
      </c>
      <c r="U100" s="145">
        <f t="shared" si="25"/>
        <v>0</v>
      </c>
      <c r="V100" s="146">
        <f>IF(J100="nio",0,IF(J100&gt;0,VLOOKUP(F100,'3-Productie normen'!A:M,VLOOKUP(J100,'3-Productie normen'!$B$38:$C$41,2,FALSE),FALSE)))*(VLOOKUP(B100,'2-Kosten per locatie'!$A$16:$C$48,3,FALSE))</f>
        <v>0</v>
      </c>
      <c r="W100" s="146">
        <f t="shared" si="26"/>
        <v>0</v>
      </c>
      <c r="X100" s="146">
        <f t="shared" si="27"/>
        <v>0</v>
      </c>
      <c r="Y100" s="146">
        <f t="shared" si="28"/>
        <v>0</v>
      </c>
      <c r="Z100" s="147" t="str">
        <f>VLOOKUP(F100,'3-Productie normen'!A:Q,12,FALSE)</f>
        <v>B</v>
      </c>
      <c r="AA100" s="147"/>
      <c r="AC100" s="148">
        <f t="shared" si="29"/>
        <v>5543.7</v>
      </c>
    </row>
    <row r="101" spans="1:29" ht="14.15" customHeight="1">
      <c r="A101" s="124">
        <f t="shared" si="18"/>
        <v>101</v>
      </c>
      <c r="B101" s="139" t="s">
        <v>90</v>
      </c>
      <c r="C101" s="108">
        <v>1</v>
      </c>
      <c r="D101" s="140" t="s">
        <v>325</v>
      </c>
      <c r="E101" s="141" t="s">
        <v>224</v>
      </c>
      <c r="F101" s="141" t="s">
        <v>155</v>
      </c>
      <c r="G101" s="141" t="s">
        <v>222</v>
      </c>
      <c r="H101" s="142">
        <v>21.08</v>
      </c>
      <c r="I101" s="143">
        <f t="shared" si="19"/>
        <v>255</v>
      </c>
      <c r="J101" s="144">
        <v>255</v>
      </c>
      <c r="K101" s="144"/>
      <c r="L101" s="144"/>
      <c r="M101" s="144"/>
      <c r="N101" s="144"/>
      <c r="O101" s="144"/>
      <c r="P101" s="145" t="e">
        <f t="shared" si="20"/>
        <v>#DIV/0!</v>
      </c>
      <c r="Q101" s="145">
        <f t="shared" si="21"/>
        <v>0</v>
      </c>
      <c r="R101" s="145">
        <f t="shared" si="22"/>
        <v>0</v>
      </c>
      <c r="S101" s="145">
        <f t="shared" si="23"/>
        <v>0</v>
      </c>
      <c r="T101" s="145">
        <f t="shared" si="24"/>
        <v>0</v>
      </c>
      <c r="U101" s="145">
        <f t="shared" si="25"/>
        <v>0</v>
      </c>
      <c r="V101" s="146">
        <f>IF(J101="nio",0,IF(J101&gt;0,VLOOKUP(F101,'3-Productie normen'!A:M,VLOOKUP(J101,'3-Productie normen'!$B$38:$C$41,2,FALSE),FALSE)))*(VLOOKUP(B101,'2-Kosten per locatie'!$A$16:$C$48,3,FALSE))</f>
        <v>0</v>
      </c>
      <c r="W101" s="146">
        <f t="shared" si="26"/>
        <v>0</v>
      </c>
      <c r="X101" s="146">
        <f t="shared" si="27"/>
        <v>0</v>
      </c>
      <c r="Y101" s="146">
        <f t="shared" si="28"/>
        <v>0</v>
      </c>
      <c r="Z101" s="147" t="str">
        <f>VLOOKUP(F101,'3-Productie normen'!A:Q,12,FALSE)</f>
        <v>B</v>
      </c>
      <c r="AA101" s="147"/>
      <c r="AC101" s="148">
        <f t="shared" si="29"/>
        <v>5375.4</v>
      </c>
    </row>
    <row r="102" spans="1:29" ht="14.15" customHeight="1">
      <c r="A102" s="124">
        <f t="shared" si="18"/>
        <v>102</v>
      </c>
      <c r="B102" s="139" t="s">
        <v>90</v>
      </c>
      <c r="C102" s="108">
        <v>1</v>
      </c>
      <c r="D102" s="140" t="s">
        <v>326</v>
      </c>
      <c r="E102" s="141" t="s">
        <v>224</v>
      </c>
      <c r="F102" s="141" t="s">
        <v>155</v>
      </c>
      <c r="G102" s="141" t="s">
        <v>222</v>
      </c>
      <c r="H102" s="142">
        <v>24.2</v>
      </c>
      <c r="I102" s="143">
        <f t="shared" si="19"/>
        <v>255</v>
      </c>
      <c r="J102" s="144">
        <v>255</v>
      </c>
      <c r="K102" s="144"/>
      <c r="L102" s="144"/>
      <c r="M102" s="144"/>
      <c r="N102" s="144"/>
      <c r="O102" s="144"/>
      <c r="P102" s="145" t="e">
        <f t="shared" si="20"/>
        <v>#DIV/0!</v>
      </c>
      <c r="Q102" s="145">
        <f t="shared" si="21"/>
        <v>0</v>
      </c>
      <c r="R102" s="145">
        <f t="shared" si="22"/>
        <v>0</v>
      </c>
      <c r="S102" s="145">
        <f t="shared" si="23"/>
        <v>0</v>
      </c>
      <c r="T102" s="145">
        <f t="shared" si="24"/>
        <v>0</v>
      </c>
      <c r="U102" s="145">
        <f t="shared" si="25"/>
        <v>0</v>
      </c>
      <c r="V102" s="146">
        <f>IF(J102="nio",0,IF(J102&gt;0,VLOOKUP(F102,'3-Productie normen'!A:M,VLOOKUP(J102,'3-Productie normen'!$B$38:$C$41,2,FALSE),FALSE)))*(VLOOKUP(B102,'2-Kosten per locatie'!$A$16:$C$48,3,FALSE))</f>
        <v>0</v>
      </c>
      <c r="W102" s="146">
        <f t="shared" si="26"/>
        <v>0</v>
      </c>
      <c r="X102" s="146">
        <f t="shared" si="27"/>
        <v>0</v>
      </c>
      <c r="Y102" s="146">
        <f t="shared" si="28"/>
        <v>0</v>
      </c>
      <c r="Z102" s="147" t="str">
        <f>VLOOKUP(F102,'3-Productie normen'!A:Q,12,FALSE)</f>
        <v>B</v>
      </c>
      <c r="AA102" s="147"/>
      <c r="AC102" s="148">
        <f t="shared" si="29"/>
        <v>6171</v>
      </c>
    </row>
    <row r="103" spans="1:29" ht="14.15" customHeight="1">
      <c r="A103" s="124">
        <f t="shared" si="18"/>
        <v>103</v>
      </c>
      <c r="B103" s="139" t="s">
        <v>90</v>
      </c>
      <c r="C103" s="108">
        <v>1</v>
      </c>
      <c r="D103" s="140" t="s">
        <v>327</v>
      </c>
      <c r="E103" s="141" t="s">
        <v>224</v>
      </c>
      <c r="F103" s="141" t="s">
        <v>155</v>
      </c>
      <c r="G103" s="141" t="s">
        <v>222</v>
      </c>
      <c r="H103" s="142">
        <v>24.04</v>
      </c>
      <c r="I103" s="143">
        <f t="shared" si="19"/>
        <v>255</v>
      </c>
      <c r="J103" s="144">
        <v>255</v>
      </c>
      <c r="K103" s="144"/>
      <c r="L103" s="144"/>
      <c r="M103" s="144"/>
      <c r="N103" s="144"/>
      <c r="O103" s="144"/>
      <c r="P103" s="145" t="e">
        <f t="shared" si="20"/>
        <v>#DIV/0!</v>
      </c>
      <c r="Q103" s="145">
        <f t="shared" si="21"/>
        <v>0</v>
      </c>
      <c r="R103" s="145">
        <f t="shared" si="22"/>
        <v>0</v>
      </c>
      <c r="S103" s="145">
        <f t="shared" si="23"/>
        <v>0</v>
      </c>
      <c r="T103" s="145">
        <f t="shared" si="24"/>
        <v>0</v>
      </c>
      <c r="U103" s="145">
        <f t="shared" si="25"/>
        <v>0</v>
      </c>
      <c r="V103" s="146">
        <f>IF(J103="nio",0,IF(J103&gt;0,VLOOKUP(F103,'3-Productie normen'!A:M,VLOOKUP(J103,'3-Productie normen'!$B$38:$C$41,2,FALSE),FALSE)))*(VLOOKUP(B103,'2-Kosten per locatie'!$A$16:$C$48,3,FALSE))</f>
        <v>0</v>
      </c>
      <c r="W103" s="146">
        <f t="shared" si="26"/>
        <v>0</v>
      </c>
      <c r="X103" s="146">
        <f t="shared" si="27"/>
        <v>0</v>
      </c>
      <c r="Y103" s="146">
        <f t="shared" si="28"/>
        <v>0</v>
      </c>
      <c r="Z103" s="147" t="str">
        <f>VLOOKUP(F103,'3-Productie normen'!A:Q,12,FALSE)</f>
        <v>B</v>
      </c>
      <c r="AA103" s="147"/>
      <c r="AC103" s="148">
        <f t="shared" si="29"/>
        <v>6130.2</v>
      </c>
    </row>
    <row r="104" spans="1:29" ht="14.15" customHeight="1">
      <c r="A104" s="124">
        <f t="shared" si="18"/>
        <v>104</v>
      </c>
      <c r="B104" s="139" t="s">
        <v>90</v>
      </c>
      <c r="C104" s="108">
        <v>1</v>
      </c>
      <c r="D104" s="140" t="s">
        <v>328</v>
      </c>
      <c r="E104" s="141" t="s">
        <v>224</v>
      </c>
      <c r="F104" s="141" t="s">
        <v>155</v>
      </c>
      <c r="G104" s="141" t="s">
        <v>222</v>
      </c>
      <c r="H104" s="142">
        <v>28.81</v>
      </c>
      <c r="I104" s="143">
        <f t="shared" si="19"/>
        <v>255</v>
      </c>
      <c r="J104" s="144">
        <v>255</v>
      </c>
      <c r="K104" s="144"/>
      <c r="L104" s="144"/>
      <c r="M104" s="144"/>
      <c r="N104" s="144"/>
      <c r="O104" s="144"/>
      <c r="P104" s="145" t="e">
        <f t="shared" si="20"/>
        <v>#DIV/0!</v>
      </c>
      <c r="Q104" s="145">
        <f t="shared" si="21"/>
        <v>0</v>
      </c>
      <c r="R104" s="145">
        <f t="shared" si="22"/>
        <v>0</v>
      </c>
      <c r="S104" s="145">
        <f t="shared" si="23"/>
        <v>0</v>
      </c>
      <c r="T104" s="145">
        <f t="shared" si="24"/>
        <v>0</v>
      </c>
      <c r="U104" s="145">
        <f t="shared" si="25"/>
        <v>0</v>
      </c>
      <c r="V104" s="146">
        <f>IF(J104="nio",0,IF(J104&gt;0,VLOOKUP(F104,'3-Productie normen'!A:M,VLOOKUP(J104,'3-Productie normen'!$B$38:$C$41,2,FALSE),FALSE)))*(VLOOKUP(B104,'2-Kosten per locatie'!$A$16:$C$48,3,FALSE))</f>
        <v>0</v>
      </c>
      <c r="W104" s="146">
        <f t="shared" si="26"/>
        <v>0</v>
      </c>
      <c r="X104" s="146">
        <f t="shared" si="27"/>
        <v>0</v>
      </c>
      <c r="Y104" s="146">
        <f t="shared" si="28"/>
        <v>0</v>
      </c>
      <c r="Z104" s="147" t="str">
        <f>VLOOKUP(F104,'3-Productie normen'!A:Q,12,FALSE)</f>
        <v>B</v>
      </c>
      <c r="AA104" s="147"/>
      <c r="AC104" s="148">
        <f t="shared" si="29"/>
        <v>7346.5499999999993</v>
      </c>
    </row>
    <row r="105" spans="1:29" ht="14.15" customHeight="1">
      <c r="A105" s="124">
        <f t="shared" si="18"/>
        <v>105</v>
      </c>
      <c r="B105" s="139" t="s">
        <v>90</v>
      </c>
      <c r="C105" s="108">
        <v>1</v>
      </c>
      <c r="D105" s="140" t="s">
        <v>329</v>
      </c>
      <c r="E105" s="141" t="s">
        <v>330</v>
      </c>
      <c r="F105" s="151" t="s">
        <v>159</v>
      </c>
      <c r="G105" s="141" t="s">
        <v>299</v>
      </c>
      <c r="H105" s="142">
        <v>4.03</v>
      </c>
      <c r="I105" s="143">
        <f t="shared" si="19"/>
        <v>255</v>
      </c>
      <c r="J105" s="144">
        <v>255</v>
      </c>
      <c r="K105" s="144"/>
      <c r="L105" s="144"/>
      <c r="M105" s="144"/>
      <c r="N105" s="144"/>
      <c r="O105" s="144"/>
      <c r="P105" s="145" t="e">
        <f t="shared" si="20"/>
        <v>#DIV/0!</v>
      </c>
      <c r="Q105" s="145">
        <f t="shared" si="21"/>
        <v>0</v>
      </c>
      <c r="R105" s="145">
        <f t="shared" si="22"/>
        <v>0</v>
      </c>
      <c r="S105" s="145">
        <f t="shared" si="23"/>
        <v>0</v>
      </c>
      <c r="T105" s="145">
        <f t="shared" si="24"/>
        <v>0</v>
      </c>
      <c r="U105" s="145">
        <f t="shared" si="25"/>
        <v>0</v>
      </c>
      <c r="V105" s="146">
        <f>IF(J105="nio",0,IF(J105&gt;0,VLOOKUP(F105,'3-Productie normen'!A:M,VLOOKUP(J105,'3-Productie normen'!$B$38:$C$41,2,FALSE),FALSE)))*(VLOOKUP(B105,'2-Kosten per locatie'!$A$16:$C$48,3,FALSE))</f>
        <v>0</v>
      </c>
      <c r="W105" s="146">
        <f t="shared" si="26"/>
        <v>0</v>
      </c>
      <c r="X105" s="146">
        <f t="shared" si="27"/>
        <v>0</v>
      </c>
      <c r="Y105" s="146">
        <f t="shared" si="28"/>
        <v>0</v>
      </c>
      <c r="Z105" s="147" t="str">
        <f>VLOOKUP(F105,'3-Productie normen'!A:Q,12,FALSE)</f>
        <v>V</v>
      </c>
      <c r="AA105" s="147"/>
      <c r="AC105" s="148">
        <f t="shared" si="29"/>
        <v>1027.6500000000001</v>
      </c>
    </row>
    <row r="106" spans="1:29" ht="14.15" customHeight="1">
      <c r="A106" s="124">
        <f t="shared" si="18"/>
        <v>106</v>
      </c>
      <c r="B106" s="139" t="s">
        <v>90</v>
      </c>
      <c r="C106" s="108">
        <v>1</v>
      </c>
      <c r="D106" s="140" t="s">
        <v>331</v>
      </c>
      <c r="E106" s="141" t="s">
        <v>224</v>
      </c>
      <c r="F106" s="141" t="s">
        <v>155</v>
      </c>
      <c r="G106" s="141" t="s">
        <v>222</v>
      </c>
      <c r="H106" s="142">
        <v>20.62</v>
      </c>
      <c r="I106" s="143">
        <f t="shared" si="19"/>
        <v>255</v>
      </c>
      <c r="J106" s="144">
        <v>255</v>
      </c>
      <c r="K106" s="144"/>
      <c r="L106" s="144"/>
      <c r="M106" s="144"/>
      <c r="N106" s="144"/>
      <c r="O106" s="144"/>
      <c r="P106" s="145" t="e">
        <f t="shared" si="20"/>
        <v>#DIV/0!</v>
      </c>
      <c r="Q106" s="145">
        <f t="shared" si="21"/>
        <v>0</v>
      </c>
      <c r="R106" s="145">
        <f t="shared" si="22"/>
        <v>0</v>
      </c>
      <c r="S106" s="145">
        <f t="shared" si="23"/>
        <v>0</v>
      </c>
      <c r="T106" s="145">
        <f t="shared" si="24"/>
        <v>0</v>
      </c>
      <c r="U106" s="145">
        <f t="shared" si="25"/>
        <v>0</v>
      </c>
      <c r="V106" s="146">
        <f>IF(J106="nio",0,IF(J106&gt;0,VLOOKUP(F106,'3-Productie normen'!A:M,VLOOKUP(J106,'3-Productie normen'!$B$38:$C$41,2,FALSE),FALSE)))*(VLOOKUP(B106,'2-Kosten per locatie'!$A$16:$C$48,3,FALSE))</f>
        <v>0</v>
      </c>
      <c r="W106" s="146">
        <f t="shared" si="26"/>
        <v>0</v>
      </c>
      <c r="X106" s="146">
        <f t="shared" si="27"/>
        <v>0</v>
      </c>
      <c r="Y106" s="146">
        <f t="shared" si="28"/>
        <v>0</v>
      </c>
      <c r="Z106" s="147" t="str">
        <f>VLOOKUP(F106,'3-Productie normen'!A:Q,12,FALSE)</f>
        <v>B</v>
      </c>
      <c r="AA106" s="147"/>
      <c r="AC106" s="148">
        <f t="shared" si="29"/>
        <v>5258.1</v>
      </c>
    </row>
    <row r="107" spans="1:29" ht="14.15" customHeight="1">
      <c r="A107" s="124">
        <f t="shared" si="18"/>
        <v>107</v>
      </c>
      <c r="B107" s="139" t="s">
        <v>90</v>
      </c>
      <c r="C107" s="108">
        <v>1</v>
      </c>
      <c r="D107" s="140" t="s">
        <v>332</v>
      </c>
      <c r="E107" s="141" t="s">
        <v>224</v>
      </c>
      <c r="F107" s="141" t="s">
        <v>155</v>
      </c>
      <c r="G107" s="141" t="s">
        <v>222</v>
      </c>
      <c r="H107" s="142">
        <v>26.82</v>
      </c>
      <c r="I107" s="143">
        <f t="shared" si="19"/>
        <v>255</v>
      </c>
      <c r="J107" s="144">
        <v>255</v>
      </c>
      <c r="K107" s="144"/>
      <c r="L107" s="144"/>
      <c r="M107" s="144"/>
      <c r="N107" s="144"/>
      <c r="O107" s="144"/>
      <c r="P107" s="145" t="e">
        <f t="shared" si="20"/>
        <v>#DIV/0!</v>
      </c>
      <c r="Q107" s="145">
        <f t="shared" si="21"/>
        <v>0</v>
      </c>
      <c r="R107" s="145">
        <f t="shared" si="22"/>
        <v>0</v>
      </c>
      <c r="S107" s="145">
        <f t="shared" si="23"/>
        <v>0</v>
      </c>
      <c r="T107" s="145">
        <f t="shared" si="24"/>
        <v>0</v>
      </c>
      <c r="U107" s="145">
        <f t="shared" si="25"/>
        <v>0</v>
      </c>
      <c r="V107" s="146">
        <f>IF(J107="nio",0,IF(J107&gt;0,VLOOKUP(F107,'3-Productie normen'!A:M,VLOOKUP(J107,'3-Productie normen'!$B$38:$C$41,2,FALSE),FALSE)))*(VLOOKUP(B107,'2-Kosten per locatie'!$A$16:$C$48,3,FALSE))</f>
        <v>0</v>
      </c>
      <c r="W107" s="146">
        <f t="shared" si="26"/>
        <v>0</v>
      </c>
      <c r="X107" s="146">
        <f t="shared" si="27"/>
        <v>0</v>
      </c>
      <c r="Y107" s="146">
        <f t="shared" si="28"/>
        <v>0</v>
      </c>
      <c r="Z107" s="147" t="str">
        <f>VLOOKUP(F107,'3-Productie normen'!A:Q,12,FALSE)</f>
        <v>B</v>
      </c>
      <c r="AA107" s="147"/>
      <c r="AC107" s="148">
        <f t="shared" si="29"/>
        <v>6839.1</v>
      </c>
    </row>
    <row r="108" spans="1:29" ht="14.15" customHeight="1">
      <c r="A108" s="124">
        <f t="shared" si="18"/>
        <v>108</v>
      </c>
      <c r="B108" s="139" t="s">
        <v>90</v>
      </c>
      <c r="C108" s="108">
        <v>1</v>
      </c>
      <c r="D108" s="140" t="s">
        <v>333</v>
      </c>
      <c r="E108" s="141" t="s">
        <v>334</v>
      </c>
      <c r="F108" s="141" t="s">
        <v>163</v>
      </c>
      <c r="G108" s="141" t="s">
        <v>299</v>
      </c>
      <c r="H108" s="142">
        <v>62.83</v>
      </c>
      <c r="I108" s="143">
        <f t="shared" si="19"/>
        <v>255</v>
      </c>
      <c r="J108" s="144">
        <v>255</v>
      </c>
      <c r="K108" s="144"/>
      <c r="L108" s="144"/>
      <c r="M108" s="144"/>
      <c r="N108" s="144"/>
      <c r="O108" s="144"/>
      <c r="P108" s="145" t="e">
        <f t="shared" si="20"/>
        <v>#DIV/0!</v>
      </c>
      <c r="Q108" s="145">
        <f t="shared" si="21"/>
        <v>0</v>
      </c>
      <c r="R108" s="145">
        <f t="shared" si="22"/>
        <v>0</v>
      </c>
      <c r="S108" s="145">
        <f t="shared" si="23"/>
        <v>0</v>
      </c>
      <c r="T108" s="145">
        <f t="shared" si="24"/>
        <v>0</v>
      </c>
      <c r="U108" s="145">
        <f t="shared" si="25"/>
        <v>0</v>
      </c>
      <c r="V108" s="146">
        <f>IF(J108="nio",0,IF(J108&gt;0,VLOOKUP(F108,'3-Productie normen'!A:M,VLOOKUP(J108,'3-Productie normen'!$B$38:$C$41,2,FALSE),FALSE)))*(VLOOKUP(B108,'2-Kosten per locatie'!$A$16:$C$48,3,FALSE))</f>
        <v>0</v>
      </c>
      <c r="W108" s="146">
        <f t="shared" si="26"/>
        <v>0</v>
      </c>
      <c r="X108" s="146">
        <f t="shared" si="27"/>
        <v>0</v>
      </c>
      <c r="Y108" s="146">
        <f t="shared" si="28"/>
        <v>0</v>
      </c>
      <c r="Z108" s="147" t="str">
        <f>VLOOKUP(F108,'3-Productie normen'!A:Q,12,FALSE)</f>
        <v>B</v>
      </c>
      <c r="AA108" s="147"/>
      <c r="AC108" s="148">
        <f t="shared" si="29"/>
        <v>16021.65</v>
      </c>
    </row>
    <row r="109" spans="1:29" ht="14.15" customHeight="1">
      <c r="A109" s="124">
        <f t="shared" si="18"/>
        <v>109</v>
      </c>
      <c r="B109" s="139" t="s">
        <v>90</v>
      </c>
      <c r="C109" s="108">
        <v>1</v>
      </c>
      <c r="D109" s="140" t="s">
        <v>335</v>
      </c>
      <c r="E109" s="141" t="s">
        <v>224</v>
      </c>
      <c r="F109" s="141" t="s">
        <v>155</v>
      </c>
      <c r="G109" s="141" t="s">
        <v>222</v>
      </c>
      <c r="H109" s="142">
        <v>47.76</v>
      </c>
      <c r="I109" s="143">
        <f t="shared" si="19"/>
        <v>255</v>
      </c>
      <c r="J109" s="144">
        <v>255</v>
      </c>
      <c r="K109" s="144"/>
      <c r="L109" s="144"/>
      <c r="M109" s="144"/>
      <c r="N109" s="144"/>
      <c r="O109" s="144"/>
      <c r="P109" s="145" t="e">
        <f t="shared" si="20"/>
        <v>#DIV/0!</v>
      </c>
      <c r="Q109" s="145">
        <f t="shared" si="21"/>
        <v>0</v>
      </c>
      <c r="R109" s="145">
        <f t="shared" si="22"/>
        <v>0</v>
      </c>
      <c r="S109" s="145">
        <f t="shared" si="23"/>
        <v>0</v>
      </c>
      <c r="T109" s="145">
        <f t="shared" si="24"/>
        <v>0</v>
      </c>
      <c r="U109" s="145">
        <f t="shared" si="25"/>
        <v>0</v>
      </c>
      <c r="V109" s="146">
        <f>IF(J109="nio",0,IF(J109&gt;0,VLOOKUP(F109,'3-Productie normen'!A:M,VLOOKUP(J109,'3-Productie normen'!$B$38:$C$41,2,FALSE),FALSE)))*(VLOOKUP(B109,'2-Kosten per locatie'!$A$16:$C$48,3,FALSE))</f>
        <v>0</v>
      </c>
      <c r="W109" s="146">
        <f t="shared" si="26"/>
        <v>0</v>
      </c>
      <c r="X109" s="146">
        <f t="shared" si="27"/>
        <v>0</v>
      </c>
      <c r="Y109" s="146">
        <f t="shared" si="28"/>
        <v>0</v>
      </c>
      <c r="Z109" s="147" t="str">
        <f>VLOOKUP(F109,'3-Productie normen'!A:Q,12,FALSE)</f>
        <v>B</v>
      </c>
      <c r="AA109" s="147"/>
      <c r="AC109" s="148">
        <f t="shared" si="29"/>
        <v>12178.8</v>
      </c>
    </row>
    <row r="110" spans="1:29" ht="14.15" customHeight="1">
      <c r="A110" s="124">
        <f t="shared" si="18"/>
        <v>110</v>
      </c>
      <c r="B110" s="139" t="s">
        <v>90</v>
      </c>
      <c r="C110" s="108">
        <v>1</v>
      </c>
      <c r="D110" s="140" t="s">
        <v>336</v>
      </c>
      <c r="E110" s="141" t="s">
        <v>330</v>
      </c>
      <c r="F110" s="151" t="s">
        <v>159</v>
      </c>
      <c r="G110" s="141" t="s">
        <v>222</v>
      </c>
      <c r="H110" s="142">
        <v>15.45</v>
      </c>
      <c r="I110" s="143">
        <f t="shared" si="19"/>
        <v>255</v>
      </c>
      <c r="J110" s="144">
        <v>255</v>
      </c>
      <c r="K110" s="144"/>
      <c r="L110" s="144"/>
      <c r="M110" s="144"/>
      <c r="N110" s="144"/>
      <c r="O110" s="144"/>
      <c r="P110" s="145" t="e">
        <f t="shared" si="20"/>
        <v>#DIV/0!</v>
      </c>
      <c r="Q110" s="145">
        <f t="shared" si="21"/>
        <v>0</v>
      </c>
      <c r="R110" s="145">
        <f t="shared" si="22"/>
        <v>0</v>
      </c>
      <c r="S110" s="145">
        <f t="shared" si="23"/>
        <v>0</v>
      </c>
      <c r="T110" s="145">
        <f t="shared" si="24"/>
        <v>0</v>
      </c>
      <c r="U110" s="145">
        <f t="shared" si="25"/>
        <v>0</v>
      </c>
      <c r="V110" s="146">
        <f>IF(J110="nio",0,IF(J110&gt;0,VLOOKUP(F110,'3-Productie normen'!A:M,VLOOKUP(J110,'3-Productie normen'!$B$38:$C$41,2,FALSE),FALSE)))*(VLOOKUP(B110,'2-Kosten per locatie'!$A$16:$C$48,3,FALSE))</f>
        <v>0</v>
      </c>
      <c r="W110" s="146">
        <f t="shared" si="26"/>
        <v>0</v>
      </c>
      <c r="X110" s="146">
        <f t="shared" si="27"/>
        <v>0</v>
      </c>
      <c r="Y110" s="146">
        <f t="shared" si="28"/>
        <v>0</v>
      </c>
      <c r="Z110" s="147" t="str">
        <f>VLOOKUP(F110,'3-Productie normen'!A:Q,12,FALSE)</f>
        <v>V</v>
      </c>
      <c r="AA110" s="147"/>
      <c r="AC110" s="148">
        <f t="shared" si="29"/>
        <v>3939.75</v>
      </c>
    </row>
    <row r="111" spans="1:29" ht="14.15" customHeight="1">
      <c r="A111" s="124">
        <f t="shared" si="18"/>
        <v>111</v>
      </c>
      <c r="B111" s="139" t="s">
        <v>90</v>
      </c>
      <c r="C111" s="108">
        <v>1</v>
      </c>
      <c r="D111" s="140" t="s">
        <v>337</v>
      </c>
      <c r="E111" s="141" t="s">
        <v>224</v>
      </c>
      <c r="F111" s="141" t="s">
        <v>155</v>
      </c>
      <c r="G111" s="141" t="s">
        <v>222</v>
      </c>
      <c r="H111" s="142">
        <v>34.229999999999997</v>
      </c>
      <c r="I111" s="143">
        <f t="shared" si="19"/>
        <v>255</v>
      </c>
      <c r="J111" s="144">
        <v>255</v>
      </c>
      <c r="K111" s="144"/>
      <c r="L111" s="144"/>
      <c r="M111" s="144"/>
      <c r="N111" s="144"/>
      <c r="O111" s="144"/>
      <c r="P111" s="145" t="e">
        <f t="shared" si="20"/>
        <v>#DIV/0!</v>
      </c>
      <c r="Q111" s="145">
        <f t="shared" si="21"/>
        <v>0</v>
      </c>
      <c r="R111" s="145">
        <f t="shared" si="22"/>
        <v>0</v>
      </c>
      <c r="S111" s="145">
        <f t="shared" si="23"/>
        <v>0</v>
      </c>
      <c r="T111" s="145">
        <f t="shared" si="24"/>
        <v>0</v>
      </c>
      <c r="U111" s="145">
        <f t="shared" si="25"/>
        <v>0</v>
      </c>
      <c r="V111" s="146">
        <f>IF(J111="nio",0,IF(J111&gt;0,VLOOKUP(F111,'3-Productie normen'!A:M,VLOOKUP(J111,'3-Productie normen'!$B$38:$C$41,2,FALSE),FALSE)))*(VLOOKUP(B111,'2-Kosten per locatie'!$A$16:$C$48,3,FALSE))</f>
        <v>0</v>
      </c>
      <c r="W111" s="146">
        <f t="shared" si="26"/>
        <v>0</v>
      </c>
      <c r="X111" s="146">
        <f t="shared" si="27"/>
        <v>0</v>
      </c>
      <c r="Y111" s="146">
        <f t="shared" si="28"/>
        <v>0</v>
      </c>
      <c r="Z111" s="147" t="str">
        <f>VLOOKUP(F111,'3-Productie normen'!A:Q,12,FALSE)</f>
        <v>B</v>
      </c>
      <c r="AA111" s="147"/>
      <c r="AC111" s="148">
        <f t="shared" si="29"/>
        <v>8728.65</v>
      </c>
    </row>
    <row r="112" spans="1:29" ht="14.15" customHeight="1">
      <c r="A112" s="124">
        <f t="shared" si="18"/>
        <v>112</v>
      </c>
      <c r="B112" s="139" t="s">
        <v>90</v>
      </c>
      <c r="C112" s="108">
        <v>1</v>
      </c>
      <c r="D112" s="140" t="s">
        <v>338</v>
      </c>
      <c r="E112" s="141" t="s">
        <v>224</v>
      </c>
      <c r="F112" s="141" t="s">
        <v>155</v>
      </c>
      <c r="G112" s="141" t="s">
        <v>222</v>
      </c>
      <c r="H112" s="142">
        <v>66.61</v>
      </c>
      <c r="I112" s="143">
        <f t="shared" si="19"/>
        <v>255</v>
      </c>
      <c r="J112" s="144">
        <v>255</v>
      </c>
      <c r="K112" s="144"/>
      <c r="L112" s="144"/>
      <c r="M112" s="144"/>
      <c r="N112" s="144"/>
      <c r="O112" s="144"/>
      <c r="P112" s="145" t="e">
        <f t="shared" si="20"/>
        <v>#DIV/0!</v>
      </c>
      <c r="Q112" s="145">
        <f t="shared" si="21"/>
        <v>0</v>
      </c>
      <c r="R112" s="145">
        <f t="shared" si="22"/>
        <v>0</v>
      </c>
      <c r="S112" s="145">
        <f t="shared" si="23"/>
        <v>0</v>
      </c>
      <c r="T112" s="145">
        <f t="shared" si="24"/>
        <v>0</v>
      </c>
      <c r="U112" s="145">
        <f t="shared" si="25"/>
        <v>0</v>
      </c>
      <c r="V112" s="146">
        <f>IF(J112="nio",0,IF(J112&gt;0,VLOOKUP(F112,'3-Productie normen'!A:M,VLOOKUP(J112,'3-Productie normen'!$B$38:$C$41,2,FALSE),FALSE)))*(VLOOKUP(B112,'2-Kosten per locatie'!$A$16:$C$48,3,FALSE))</f>
        <v>0</v>
      </c>
      <c r="W112" s="146">
        <f t="shared" si="26"/>
        <v>0</v>
      </c>
      <c r="X112" s="146">
        <f t="shared" si="27"/>
        <v>0</v>
      </c>
      <c r="Y112" s="146">
        <f t="shared" si="28"/>
        <v>0</v>
      </c>
      <c r="Z112" s="147" t="str">
        <f>VLOOKUP(F112,'3-Productie normen'!A:Q,12,FALSE)</f>
        <v>B</v>
      </c>
      <c r="AA112" s="147"/>
      <c r="AC112" s="148">
        <f t="shared" si="29"/>
        <v>16985.55</v>
      </c>
    </row>
    <row r="113" spans="1:29" ht="14.15" customHeight="1">
      <c r="A113" s="124">
        <f t="shared" si="18"/>
        <v>113</v>
      </c>
      <c r="B113" s="139" t="s">
        <v>90</v>
      </c>
      <c r="C113" s="108">
        <v>1</v>
      </c>
      <c r="D113" s="140" t="s">
        <v>339</v>
      </c>
      <c r="E113" s="141" t="s">
        <v>171</v>
      </c>
      <c r="F113" s="153" t="s">
        <v>171</v>
      </c>
      <c r="G113" s="141" t="s">
        <v>222</v>
      </c>
      <c r="H113" s="142">
        <v>7.37</v>
      </c>
      <c r="I113" s="143">
        <f t="shared" si="19"/>
        <v>255</v>
      </c>
      <c r="J113" s="144">
        <v>255</v>
      </c>
      <c r="K113" s="144"/>
      <c r="L113" s="144"/>
      <c r="M113" s="144"/>
      <c r="N113" s="144"/>
      <c r="O113" s="144"/>
      <c r="P113" s="145" t="e">
        <f t="shared" si="20"/>
        <v>#DIV/0!</v>
      </c>
      <c r="Q113" s="145">
        <f t="shared" si="21"/>
        <v>0</v>
      </c>
      <c r="R113" s="145">
        <f t="shared" si="22"/>
        <v>0</v>
      </c>
      <c r="S113" s="145">
        <f t="shared" si="23"/>
        <v>0</v>
      </c>
      <c r="T113" s="145">
        <f t="shared" si="24"/>
        <v>0</v>
      </c>
      <c r="U113" s="145">
        <f t="shared" si="25"/>
        <v>0</v>
      </c>
      <c r="V113" s="146">
        <f>IF(J113="nio",0,IF(J113&gt;0,VLOOKUP(F113,'3-Productie normen'!A:M,VLOOKUP(J113,'3-Productie normen'!$B$38:$C$41,2,FALSE),FALSE)))*(VLOOKUP(B113,'2-Kosten per locatie'!$A$16:$C$48,3,FALSE))</f>
        <v>0</v>
      </c>
      <c r="W113" s="146">
        <f t="shared" si="26"/>
        <v>0</v>
      </c>
      <c r="X113" s="146">
        <f t="shared" si="27"/>
        <v>0</v>
      </c>
      <c r="Y113" s="146">
        <f t="shared" si="28"/>
        <v>0</v>
      </c>
      <c r="Z113" s="147" t="str">
        <f>VLOOKUP(F113,'3-Productie normen'!A:Q,12,FALSE)</f>
        <v>B</v>
      </c>
      <c r="AA113" s="147"/>
      <c r="AC113" s="148">
        <f t="shared" si="29"/>
        <v>1879.3500000000001</v>
      </c>
    </row>
    <row r="114" spans="1:29" ht="14.15" customHeight="1">
      <c r="A114" s="124">
        <f t="shared" si="18"/>
        <v>114</v>
      </c>
      <c r="B114" s="139" t="s">
        <v>90</v>
      </c>
      <c r="C114" s="108">
        <v>1</v>
      </c>
      <c r="D114" s="140" t="s">
        <v>340</v>
      </c>
      <c r="E114" s="141" t="s">
        <v>171</v>
      </c>
      <c r="F114" s="153" t="s">
        <v>171</v>
      </c>
      <c r="G114" s="141" t="s">
        <v>222</v>
      </c>
      <c r="H114" s="142">
        <v>7.38</v>
      </c>
      <c r="I114" s="143">
        <f t="shared" si="19"/>
        <v>255</v>
      </c>
      <c r="J114" s="144">
        <v>255</v>
      </c>
      <c r="K114" s="144"/>
      <c r="L114" s="144"/>
      <c r="M114" s="144"/>
      <c r="N114" s="144"/>
      <c r="O114" s="144"/>
      <c r="P114" s="145" t="e">
        <f t="shared" si="20"/>
        <v>#DIV/0!</v>
      </c>
      <c r="Q114" s="145">
        <f t="shared" si="21"/>
        <v>0</v>
      </c>
      <c r="R114" s="145">
        <f t="shared" si="22"/>
        <v>0</v>
      </c>
      <c r="S114" s="145">
        <f t="shared" si="23"/>
        <v>0</v>
      </c>
      <c r="T114" s="145">
        <f t="shared" si="24"/>
        <v>0</v>
      </c>
      <c r="U114" s="145">
        <f t="shared" si="25"/>
        <v>0</v>
      </c>
      <c r="V114" s="146">
        <f>IF(J114="nio",0,IF(J114&gt;0,VLOOKUP(F114,'3-Productie normen'!A:M,VLOOKUP(J114,'3-Productie normen'!$B$38:$C$41,2,FALSE),FALSE)))*(VLOOKUP(B114,'2-Kosten per locatie'!$A$16:$C$48,3,FALSE))</f>
        <v>0</v>
      </c>
      <c r="W114" s="146">
        <f t="shared" si="26"/>
        <v>0</v>
      </c>
      <c r="X114" s="146">
        <f t="shared" si="27"/>
        <v>0</v>
      </c>
      <c r="Y114" s="146">
        <f t="shared" si="28"/>
        <v>0</v>
      </c>
      <c r="Z114" s="147" t="str">
        <f>VLOOKUP(F114,'3-Productie normen'!A:Q,12,FALSE)</f>
        <v>B</v>
      </c>
      <c r="AA114" s="147"/>
      <c r="AC114" s="148">
        <f t="shared" si="29"/>
        <v>1881.8999999999999</v>
      </c>
    </row>
    <row r="115" spans="1:29" ht="14.15" customHeight="1">
      <c r="A115" s="124">
        <f t="shared" si="18"/>
        <v>115</v>
      </c>
      <c r="B115" s="139" t="s">
        <v>90</v>
      </c>
      <c r="C115" s="108">
        <v>1</v>
      </c>
      <c r="D115" s="140" t="s">
        <v>341</v>
      </c>
      <c r="E115" s="141" t="s">
        <v>224</v>
      </c>
      <c r="F115" s="141" t="s">
        <v>155</v>
      </c>
      <c r="G115" s="141" t="s">
        <v>222</v>
      </c>
      <c r="H115" s="142">
        <v>34.229999999999997</v>
      </c>
      <c r="I115" s="143">
        <f t="shared" si="19"/>
        <v>255</v>
      </c>
      <c r="J115" s="144">
        <v>255</v>
      </c>
      <c r="K115" s="144"/>
      <c r="L115" s="144"/>
      <c r="M115" s="144"/>
      <c r="N115" s="144"/>
      <c r="O115" s="144"/>
      <c r="P115" s="145" t="e">
        <f t="shared" si="20"/>
        <v>#DIV/0!</v>
      </c>
      <c r="Q115" s="145">
        <f t="shared" si="21"/>
        <v>0</v>
      </c>
      <c r="R115" s="145">
        <f t="shared" si="22"/>
        <v>0</v>
      </c>
      <c r="S115" s="145">
        <f t="shared" si="23"/>
        <v>0</v>
      </c>
      <c r="T115" s="145">
        <f t="shared" si="24"/>
        <v>0</v>
      </c>
      <c r="U115" s="145">
        <f t="shared" si="25"/>
        <v>0</v>
      </c>
      <c r="V115" s="146">
        <f>IF(J115="nio",0,IF(J115&gt;0,VLOOKUP(F115,'3-Productie normen'!A:M,VLOOKUP(J115,'3-Productie normen'!$B$38:$C$41,2,FALSE),FALSE)))*(VLOOKUP(B115,'2-Kosten per locatie'!$A$16:$C$48,3,FALSE))</f>
        <v>0</v>
      </c>
      <c r="W115" s="146">
        <f t="shared" si="26"/>
        <v>0</v>
      </c>
      <c r="X115" s="146">
        <f t="shared" si="27"/>
        <v>0</v>
      </c>
      <c r="Y115" s="146">
        <f t="shared" si="28"/>
        <v>0</v>
      </c>
      <c r="Z115" s="147" t="str">
        <f>VLOOKUP(F115,'3-Productie normen'!A:Q,12,FALSE)</f>
        <v>B</v>
      </c>
      <c r="AA115" s="147"/>
      <c r="AC115" s="148">
        <f t="shared" si="29"/>
        <v>8728.65</v>
      </c>
    </row>
    <row r="116" spans="1:29" ht="14.15" customHeight="1">
      <c r="A116" s="124">
        <f t="shared" si="18"/>
        <v>116</v>
      </c>
      <c r="B116" s="139" t="s">
        <v>90</v>
      </c>
      <c r="C116" s="108">
        <v>1</v>
      </c>
      <c r="D116" s="140" t="s">
        <v>342</v>
      </c>
      <c r="E116" s="141" t="s">
        <v>230</v>
      </c>
      <c r="F116" s="139" t="s">
        <v>168</v>
      </c>
      <c r="G116" s="141" t="s">
        <v>222</v>
      </c>
      <c r="H116" s="142">
        <v>2.0099999999999998</v>
      </c>
      <c r="I116" s="143">
        <f t="shared" si="19"/>
        <v>1</v>
      </c>
      <c r="J116" s="144">
        <v>1</v>
      </c>
      <c r="K116" s="144"/>
      <c r="L116" s="144"/>
      <c r="M116" s="144"/>
      <c r="N116" s="144"/>
      <c r="O116" s="144"/>
      <c r="P116" s="145" t="e">
        <f t="shared" si="20"/>
        <v>#DIV/0!</v>
      </c>
      <c r="Q116" s="145">
        <f t="shared" si="21"/>
        <v>0</v>
      </c>
      <c r="R116" s="145">
        <f t="shared" si="22"/>
        <v>0</v>
      </c>
      <c r="S116" s="145">
        <f t="shared" si="23"/>
        <v>0</v>
      </c>
      <c r="T116" s="145">
        <f t="shared" si="24"/>
        <v>0</v>
      </c>
      <c r="U116" s="145">
        <f t="shared" si="25"/>
        <v>0</v>
      </c>
      <c r="V116" s="146">
        <f>IF(J116="nio",0,IF(J116&gt;0,VLOOKUP(F116,'3-Productie normen'!A:M,VLOOKUP(J116,'3-Productie normen'!$B$38:$C$41,2,FALSE),FALSE)))*(VLOOKUP(B116,'2-Kosten per locatie'!$A$16:$C$48,3,FALSE))</f>
        <v>0</v>
      </c>
      <c r="W116" s="146">
        <f t="shared" si="26"/>
        <v>0</v>
      </c>
      <c r="X116" s="146">
        <f t="shared" si="27"/>
        <v>0</v>
      </c>
      <c r="Y116" s="146">
        <f t="shared" si="28"/>
        <v>0</v>
      </c>
      <c r="Z116" s="147" t="str">
        <f>VLOOKUP(F116,'3-Productie normen'!A:Q,12,FALSE)</f>
        <v>V</v>
      </c>
      <c r="AA116" s="147"/>
      <c r="AC116" s="148">
        <f t="shared" si="29"/>
        <v>2.0099999999999998</v>
      </c>
    </row>
    <row r="117" spans="1:29" ht="14.15" customHeight="1">
      <c r="A117" s="124">
        <f t="shared" si="18"/>
        <v>117</v>
      </c>
      <c r="B117" s="139" t="s">
        <v>90</v>
      </c>
      <c r="C117" s="108">
        <v>1</v>
      </c>
      <c r="D117" s="140" t="s">
        <v>343</v>
      </c>
      <c r="E117" s="141" t="s">
        <v>224</v>
      </c>
      <c r="F117" s="141" t="s">
        <v>155</v>
      </c>
      <c r="G117" s="141" t="s">
        <v>222</v>
      </c>
      <c r="H117" s="142">
        <v>34.229999999999997</v>
      </c>
      <c r="I117" s="143">
        <f t="shared" si="19"/>
        <v>255</v>
      </c>
      <c r="J117" s="144">
        <v>255</v>
      </c>
      <c r="K117" s="144"/>
      <c r="L117" s="144"/>
      <c r="M117" s="144"/>
      <c r="N117" s="144"/>
      <c r="O117" s="144"/>
      <c r="P117" s="145" t="e">
        <f t="shared" si="20"/>
        <v>#DIV/0!</v>
      </c>
      <c r="Q117" s="145">
        <f t="shared" si="21"/>
        <v>0</v>
      </c>
      <c r="R117" s="145">
        <f t="shared" si="22"/>
        <v>0</v>
      </c>
      <c r="S117" s="145">
        <f t="shared" si="23"/>
        <v>0</v>
      </c>
      <c r="T117" s="145">
        <f t="shared" si="24"/>
        <v>0</v>
      </c>
      <c r="U117" s="145">
        <f t="shared" si="25"/>
        <v>0</v>
      </c>
      <c r="V117" s="146">
        <f>IF(J117="nio",0,IF(J117&gt;0,VLOOKUP(F117,'3-Productie normen'!A:M,VLOOKUP(J117,'3-Productie normen'!$B$38:$C$41,2,FALSE),FALSE)))*(VLOOKUP(B117,'2-Kosten per locatie'!$A$16:$C$48,3,FALSE))</f>
        <v>0</v>
      </c>
      <c r="W117" s="146">
        <f t="shared" si="26"/>
        <v>0</v>
      </c>
      <c r="X117" s="146">
        <f t="shared" si="27"/>
        <v>0</v>
      </c>
      <c r="Y117" s="146">
        <f t="shared" si="28"/>
        <v>0</v>
      </c>
      <c r="Z117" s="147" t="str">
        <f>VLOOKUP(F117,'3-Productie normen'!A:Q,12,FALSE)</f>
        <v>B</v>
      </c>
      <c r="AA117" s="147"/>
      <c r="AC117" s="148">
        <f t="shared" si="29"/>
        <v>8728.65</v>
      </c>
    </row>
    <row r="118" spans="1:29" ht="14.15" customHeight="1">
      <c r="A118" s="124">
        <f t="shared" si="18"/>
        <v>118</v>
      </c>
      <c r="B118" s="139" t="s">
        <v>90</v>
      </c>
      <c r="C118" s="108">
        <v>1</v>
      </c>
      <c r="D118" s="140" t="s">
        <v>344</v>
      </c>
      <c r="E118" s="141" t="s">
        <v>224</v>
      </c>
      <c r="F118" s="141" t="s">
        <v>155</v>
      </c>
      <c r="G118" s="141" t="s">
        <v>222</v>
      </c>
      <c r="H118" s="154">
        <v>34.18</v>
      </c>
      <c r="I118" s="143">
        <f t="shared" si="19"/>
        <v>255</v>
      </c>
      <c r="J118" s="144">
        <v>255</v>
      </c>
      <c r="K118" s="144"/>
      <c r="L118" s="144"/>
      <c r="M118" s="144"/>
      <c r="N118" s="144"/>
      <c r="O118" s="144"/>
      <c r="P118" s="145" t="e">
        <f t="shared" si="20"/>
        <v>#DIV/0!</v>
      </c>
      <c r="Q118" s="145">
        <f t="shared" si="21"/>
        <v>0</v>
      </c>
      <c r="R118" s="145">
        <f t="shared" si="22"/>
        <v>0</v>
      </c>
      <c r="S118" s="145">
        <f t="shared" si="23"/>
        <v>0</v>
      </c>
      <c r="T118" s="145">
        <f t="shared" si="24"/>
        <v>0</v>
      </c>
      <c r="U118" s="145">
        <f t="shared" si="25"/>
        <v>0</v>
      </c>
      <c r="V118" s="146">
        <f>IF(J118="nio",0,IF(J118&gt;0,VLOOKUP(F118,'3-Productie normen'!A:M,VLOOKUP(J118,'3-Productie normen'!$B$38:$C$41,2,FALSE),FALSE)))*(VLOOKUP(B118,'2-Kosten per locatie'!$A$16:$C$48,3,FALSE))</f>
        <v>0</v>
      </c>
      <c r="W118" s="146">
        <f t="shared" si="26"/>
        <v>0</v>
      </c>
      <c r="X118" s="146">
        <f t="shared" si="27"/>
        <v>0</v>
      </c>
      <c r="Y118" s="146">
        <f t="shared" si="28"/>
        <v>0</v>
      </c>
      <c r="Z118" s="147" t="str">
        <f>VLOOKUP(F118,'3-Productie normen'!A:Q,12,FALSE)</f>
        <v>B</v>
      </c>
      <c r="AA118" s="147"/>
      <c r="AC118" s="148">
        <f t="shared" si="29"/>
        <v>8715.9</v>
      </c>
    </row>
    <row r="119" spans="1:29" ht="14.15" customHeight="1">
      <c r="A119" s="124">
        <f t="shared" si="18"/>
        <v>119</v>
      </c>
      <c r="B119" s="139" t="s">
        <v>90</v>
      </c>
      <c r="C119" s="155">
        <v>1</v>
      </c>
      <c r="D119" s="150" t="s">
        <v>345</v>
      </c>
      <c r="E119" s="151" t="s">
        <v>224</v>
      </c>
      <c r="F119" s="151" t="s">
        <v>155</v>
      </c>
      <c r="G119" s="151" t="s">
        <v>222</v>
      </c>
      <c r="H119" s="142">
        <v>48.45</v>
      </c>
      <c r="I119" s="143">
        <f t="shared" si="19"/>
        <v>255</v>
      </c>
      <c r="J119" s="144">
        <v>255</v>
      </c>
      <c r="K119" s="144"/>
      <c r="L119" s="144"/>
      <c r="M119" s="144"/>
      <c r="N119" s="144"/>
      <c r="O119" s="144"/>
      <c r="P119" s="145" t="e">
        <f t="shared" si="20"/>
        <v>#DIV/0!</v>
      </c>
      <c r="Q119" s="145">
        <f t="shared" si="21"/>
        <v>0</v>
      </c>
      <c r="R119" s="145">
        <f t="shared" si="22"/>
        <v>0</v>
      </c>
      <c r="S119" s="145">
        <f t="shared" si="23"/>
        <v>0</v>
      </c>
      <c r="T119" s="145">
        <f t="shared" si="24"/>
        <v>0</v>
      </c>
      <c r="U119" s="145">
        <f t="shared" si="25"/>
        <v>0</v>
      </c>
      <c r="V119" s="146">
        <f>IF(J119="nio",0,IF(J119&gt;0,VLOOKUP(F119,'3-Productie normen'!A:M,VLOOKUP(J119,'3-Productie normen'!$B$38:$C$41,2,FALSE),FALSE)))*(VLOOKUP(B119,'2-Kosten per locatie'!$A$16:$C$48,3,FALSE))</f>
        <v>0</v>
      </c>
      <c r="W119" s="146">
        <f t="shared" si="26"/>
        <v>0</v>
      </c>
      <c r="X119" s="146">
        <f t="shared" si="27"/>
        <v>0</v>
      </c>
      <c r="Y119" s="146">
        <f t="shared" si="28"/>
        <v>0</v>
      </c>
      <c r="Z119" s="147" t="str">
        <f>VLOOKUP(F119,'3-Productie normen'!A:Q,12,FALSE)</f>
        <v>B</v>
      </c>
      <c r="AA119" s="147"/>
      <c r="AC119" s="148">
        <f t="shared" si="29"/>
        <v>12354.75</v>
      </c>
    </row>
    <row r="120" spans="1:29" ht="14.15" customHeight="1">
      <c r="A120" s="124">
        <f t="shared" si="18"/>
        <v>120</v>
      </c>
      <c r="B120" s="139" t="s">
        <v>90</v>
      </c>
      <c r="C120" s="108">
        <v>1</v>
      </c>
      <c r="D120" s="140" t="s">
        <v>346</v>
      </c>
      <c r="E120" s="141" t="s">
        <v>224</v>
      </c>
      <c r="F120" s="141" t="s">
        <v>155</v>
      </c>
      <c r="G120" s="141" t="s">
        <v>222</v>
      </c>
      <c r="H120" s="142">
        <v>106.56</v>
      </c>
      <c r="I120" s="143">
        <f t="shared" si="19"/>
        <v>255</v>
      </c>
      <c r="J120" s="144">
        <v>255</v>
      </c>
      <c r="K120" s="144"/>
      <c r="L120" s="144"/>
      <c r="M120" s="144"/>
      <c r="N120" s="144"/>
      <c r="O120" s="144"/>
      <c r="P120" s="145" t="e">
        <f t="shared" si="20"/>
        <v>#DIV/0!</v>
      </c>
      <c r="Q120" s="145">
        <f t="shared" si="21"/>
        <v>0</v>
      </c>
      <c r="R120" s="145">
        <f t="shared" si="22"/>
        <v>0</v>
      </c>
      <c r="S120" s="145">
        <f t="shared" si="23"/>
        <v>0</v>
      </c>
      <c r="T120" s="145">
        <f t="shared" si="24"/>
        <v>0</v>
      </c>
      <c r="U120" s="145">
        <f t="shared" si="25"/>
        <v>0</v>
      </c>
      <c r="V120" s="146">
        <f>IF(J120="nio",0,IF(J120&gt;0,VLOOKUP(F120,'3-Productie normen'!A:M,VLOOKUP(J120,'3-Productie normen'!$B$38:$C$41,2,FALSE),FALSE)))*(VLOOKUP(B120,'2-Kosten per locatie'!$A$16:$C$48,3,FALSE))</f>
        <v>0</v>
      </c>
      <c r="W120" s="146">
        <f t="shared" si="26"/>
        <v>0</v>
      </c>
      <c r="X120" s="146">
        <f t="shared" si="27"/>
        <v>0</v>
      </c>
      <c r="Y120" s="146">
        <f t="shared" si="28"/>
        <v>0</v>
      </c>
      <c r="Z120" s="147" t="str">
        <f>VLOOKUP(F120,'3-Productie normen'!A:Q,12,FALSE)</f>
        <v>B</v>
      </c>
      <c r="AA120" s="147"/>
      <c r="AC120" s="148">
        <f t="shared" si="29"/>
        <v>27172.799999999999</v>
      </c>
    </row>
    <row r="121" spans="1:29" ht="14.15" customHeight="1">
      <c r="A121" s="124">
        <f t="shared" si="18"/>
        <v>121</v>
      </c>
      <c r="B121" s="139" t="s">
        <v>90</v>
      </c>
      <c r="C121" s="108">
        <v>1</v>
      </c>
      <c r="D121" s="140" t="s">
        <v>347</v>
      </c>
      <c r="E121" s="141" t="s">
        <v>230</v>
      </c>
      <c r="F121" s="141" t="s">
        <v>168</v>
      </c>
      <c r="G121" s="141" t="s">
        <v>323</v>
      </c>
      <c r="H121" s="142">
        <v>0.9</v>
      </c>
      <c r="I121" s="143">
        <f t="shared" si="19"/>
        <v>1</v>
      </c>
      <c r="J121" s="144">
        <v>1</v>
      </c>
      <c r="K121" s="144"/>
      <c r="L121" s="144"/>
      <c r="M121" s="144"/>
      <c r="N121" s="144"/>
      <c r="O121" s="144"/>
      <c r="P121" s="145" t="e">
        <f t="shared" si="20"/>
        <v>#DIV/0!</v>
      </c>
      <c r="Q121" s="145">
        <f t="shared" si="21"/>
        <v>0</v>
      </c>
      <c r="R121" s="145">
        <f t="shared" si="22"/>
        <v>0</v>
      </c>
      <c r="S121" s="145">
        <f t="shared" si="23"/>
        <v>0</v>
      </c>
      <c r="T121" s="145">
        <f t="shared" si="24"/>
        <v>0</v>
      </c>
      <c r="U121" s="145">
        <f t="shared" si="25"/>
        <v>0</v>
      </c>
      <c r="V121" s="146">
        <f>IF(J121="nio",0,IF(J121&gt;0,VLOOKUP(F121,'3-Productie normen'!A:M,VLOOKUP(J121,'3-Productie normen'!$B$38:$C$41,2,FALSE),FALSE)))*(VLOOKUP(B121,'2-Kosten per locatie'!$A$16:$C$48,3,FALSE))</f>
        <v>0</v>
      </c>
      <c r="W121" s="146">
        <f t="shared" si="26"/>
        <v>0</v>
      </c>
      <c r="X121" s="146">
        <f t="shared" si="27"/>
        <v>0</v>
      </c>
      <c r="Y121" s="146">
        <f t="shared" si="28"/>
        <v>0</v>
      </c>
      <c r="Z121" s="147" t="str">
        <f>VLOOKUP(F121,'3-Productie normen'!A:Q,12,FALSE)</f>
        <v>V</v>
      </c>
      <c r="AA121" s="147"/>
      <c r="AC121" s="148">
        <f t="shared" si="29"/>
        <v>0.9</v>
      </c>
    </row>
    <row r="122" spans="1:29" ht="14.15" customHeight="1">
      <c r="A122" s="124">
        <f t="shared" si="18"/>
        <v>122</v>
      </c>
      <c r="B122" s="139" t="s">
        <v>90</v>
      </c>
      <c r="C122" s="108">
        <v>1</v>
      </c>
      <c r="D122" s="140" t="s">
        <v>348</v>
      </c>
      <c r="E122" s="141" t="s">
        <v>171</v>
      </c>
      <c r="F122" s="153" t="s">
        <v>171</v>
      </c>
      <c r="G122" s="141" t="s">
        <v>222</v>
      </c>
      <c r="H122" s="142">
        <v>10.59</v>
      </c>
      <c r="I122" s="143">
        <f t="shared" si="19"/>
        <v>255</v>
      </c>
      <c r="J122" s="144">
        <v>255</v>
      </c>
      <c r="K122" s="144"/>
      <c r="L122" s="144"/>
      <c r="M122" s="144"/>
      <c r="N122" s="144"/>
      <c r="O122" s="144"/>
      <c r="P122" s="145" t="e">
        <f t="shared" si="20"/>
        <v>#DIV/0!</v>
      </c>
      <c r="Q122" s="145">
        <f t="shared" si="21"/>
        <v>0</v>
      </c>
      <c r="R122" s="145">
        <f t="shared" si="22"/>
        <v>0</v>
      </c>
      <c r="S122" s="145">
        <f t="shared" si="23"/>
        <v>0</v>
      </c>
      <c r="T122" s="145">
        <f t="shared" si="24"/>
        <v>0</v>
      </c>
      <c r="U122" s="145">
        <f t="shared" si="25"/>
        <v>0</v>
      </c>
      <c r="V122" s="146">
        <f>IF(J122="nio",0,IF(J122&gt;0,VLOOKUP(F122,'3-Productie normen'!A:M,VLOOKUP(J122,'3-Productie normen'!$B$38:$C$41,2,FALSE),FALSE)))*(VLOOKUP(B122,'2-Kosten per locatie'!$A$16:$C$48,3,FALSE))</f>
        <v>0</v>
      </c>
      <c r="W122" s="146">
        <f t="shared" si="26"/>
        <v>0</v>
      </c>
      <c r="X122" s="146">
        <f t="shared" si="27"/>
        <v>0</v>
      </c>
      <c r="Y122" s="146">
        <f t="shared" si="28"/>
        <v>0</v>
      </c>
      <c r="Z122" s="147" t="str">
        <f>VLOOKUP(F122,'3-Productie normen'!A:Q,12,FALSE)</f>
        <v>B</v>
      </c>
      <c r="AA122" s="147"/>
      <c r="AC122" s="148">
        <f t="shared" si="29"/>
        <v>2700.45</v>
      </c>
    </row>
    <row r="123" spans="1:29" ht="14.15" customHeight="1">
      <c r="A123" s="124">
        <f t="shared" si="18"/>
        <v>123</v>
      </c>
      <c r="B123" s="139" t="s">
        <v>90</v>
      </c>
      <c r="C123" s="108">
        <v>1</v>
      </c>
      <c r="D123" s="140" t="s">
        <v>349</v>
      </c>
      <c r="E123" s="141" t="s">
        <v>230</v>
      </c>
      <c r="F123" s="141" t="s">
        <v>168</v>
      </c>
      <c r="G123" s="141" t="s">
        <v>323</v>
      </c>
      <c r="H123" s="142">
        <v>0.9</v>
      </c>
      <c r="I123" s="143">
        <f t="shared" si="19"/>
        <v>1</v>
      </c>
      <c r="J123" s="144">
        <v>1</v>
      </c>
      <c r="K123" s="144"/>
      <c r="L123" s="144"/>
      <c r="M123" s="144"/>
      <c r="N123" s="144"/>
      <c r="O123" s="144"/>
      <c r="P123" s="145" t="e">
        <f t="shared" si="20"/>
        <v>#DIV/0!</v>
      </c>
      <c r="Q123" s="145">
        <f t="shared" si="21"/>
        <v>0</v>
      </c>
      <c r="R123" s="145">
        <f t="shared" si="22"/>
        <v>0</v>
      </c>
      <c r="S123" s="145">
        <f t="shared" si="23"/>
        <v>0</v>
      </c>
      <c r="T123" s="145">
        <f t="shared" si="24"/>
        <v>0</v>
      </c>
      <c r="U123" s="145">
        <f t="shared" si="25"/>
        <v>0</v>
      </c>
      <c r="V123" s="146">
        <f>IF(J123="nio",0,IF(J123&gt;0,VLOOKUP(F123,'3-Productie normen'!A:M,VLOOKUP(J123,'3-Productie normen'!$B$38:$C$41,2,FALSE),FALSE)))*(VLOOKUP(B123,'2-Kosten per locatie'!$A$16:$C$48,3,FALSE))</f>
        <v>0</v>
      </c>
      <c r="W123" s="146">
        <f t="shared" si="26"/>
        <v>0</v>
      </c>
      <c r="X123" s="146">
        <f t="shared" si="27"/>
        <v>0</v>
      </c>
      <c r="Y123" s="146">
        <f t="shared" si="28"/>
        <v>0</v>
      </c>
      <c r="Z123" s="147" t="str">
        <f>VLOOKUP(F123,'3-Productie normen'!A:Q,12,FALSE)</f>
        <v>V</v>
      </c>
      <c r="AA123" s="147"/>
      <c r="AC123" s="148">
        <f t="shared" si="29"/>
        <v>0.9</v>
      </c>
    </row>
    <row r="124" spans="1:29" ht="14.15" customHeight="1">
      <c r="A124" s="124">
        <f t="shared" si="18"/>
        <v>124</v>
      </c>
      <c r="B124" s="139" t="s">
        <v>90</v>
      </c>
      <c r="C124" s="108">
        <v>1</v>
      </c>
      <c r="D124" s="140" t="s">
        <v>350</v>
      </c>
      <c r="E124" s="141" t="s">
        <v>224</v>
      </c>
      <c r="F124" s="141" t="s">
        <v>155</v>
      </c>
      <c r="G124" s="141" t="s">
        <v>222</v>
      </c>
      <c r="H124" s="142">
        <v>34.74</v>
      </c>
      <c r="I124" s="143">
        <f t="shared" si="19"/>
        <v>255</v>
      </c>
      <c r="J124" s="144">
        <v>255</v>
      </c>
      <c r="K124" s="144"/>
      <c r="L124" s="144"/>
      <c r="M124" s="144"/>
      <c r="N124" s="144"/>
      <c r="O124" s="144"/>
      <c r="P124" s="145" t="e">
        <f t="shared" si="20"/>
        <v>#DIV/0!</v>
      </c>
      <c r="Q124" s="145">
        <f t="shared" si="21"/>
        <v>0</v>
      </c>
      <c r="R124" s="145">
        <f t="shared" si="22"/>
        <v>0</v>
      </c>
      <c r="S124" s="145">
        <f t="shared" si="23"/>
        <v>0</v>
      </c>
      <c r="T124" s="145">
        <f t="shared" si="24"/>
        <v>0</v>
      </c>
      <c r="U124" s="145">
        <f t="shared" si="25"/>
        <v>0</v>
      </c>
      <c r="V124" s="146">
        <f>IF(J124="nio",0,IF(J124&gt;0,VLOOKUP(F124,'3-Productie normen'!A:M,VLOOKUP(J124,'3-Productie normen'!$B$38:$C$41,2,FALSE),FALSE)))*(VLOOKUP(B124,'2-Kosten per locatie'!$A$16:$C$48,3,FALSE))</f>
        <v>0</v>
      </c>
      <c r="W124" s="146">
        <f t="shared" si="26"/>
        <v>0</v>
      </c>
      <c r="X124" s="146">
        <f t="shared" si="27"/>
        <v>0</v>
      </c>
      <c r="Y124" s="146">
        <f t="shared" si="28"/>
        <v>0</v>
      </c>
      <c r="Z124" s="147" t="str">
        <f>VLOOKUP(F124,'3-Productie normen'!A:Q,12,FALSE)</f>
        <v>B</v>
      </c>
      <c r="AA124" s="147"/>
      <c r="AC124" s="148">
        <f t="shared" si="29"/>
        <v>8858.7000000000007</v>
      </c>
    </row>
    <row r="125" spans="1:29" ht="14.15" customHeight="1">
      <c r="A125" s="124">
        <f t="shared" si="18"/>
        <v>125</v>
      </c>
      <c r="B125" s="139" t="s">
        <v>90</v>
      </c>
      <c r="C125" s="108">
        <v>1</v>
      </c>
      <c r="D125" s="140" t="s">
        <v>351</v>
      </c>
      <c r="E125" s="141" t="s">
        <v>226</v>
      </c>
      <c r="F125" s="141" t="s">
        <v>174</v>
      </c>
      <c r="G125" s="141" t="s">
        <v>299</v>
      </c>
      <c r="H125" s="142">
        <v>2.11</v>
      </c>
      <c r="I125" s="143">
        <f t="shared" si="19"/>
        <v>0</v>
      </c>
      <c r="J125" s="144" t="s">
        <v>228</v>
      </c>
      <c r="K125" s="144"/>
      <c r="L125" s="144"/>
      <c r="M125" s="144"/>
      <c r="N125" s="144"/>
      <c r="O125" s="144"/>
      <c r="P125" s="145">
        <f t="shared" si="20"/>
        <v>0</v>
      </c>
      <c r="Q125" s="145">
        <f t="shared" si="21"/>
        <v>0</v>
      </c>
      <c r="R125" s="145">
        <f t="shared" si="22"/>
        <v>0</v>
      </c>
      <c r="S125" s="145">
        <f t="shared" si="23"/>
        <v>0</v>
      </c>
      <c r="T125" s="145">
        <f t="shared" si="24"/>
        <v>0</v>
      </c>
      <c r="U125" s="145">
        <f t="shared" si="25"/>
        <v>0</v>
      </c>
      <c r="V125" s="146">
        <f>IF(J125="nio",0,IF(J125&gt;0,VLOOKUP(F125,'3-Productie normen'!A:M,VLOOKUP(J125,'3-Productie normen'!$B$38:$C$41,2,FALSE),FALSE)))*(VLOOKUP(B125,'2-Kosten per locatie'!$A$16:$C$48,3,FALSE))</f>
        <v>0</v>
      </c>
      <c r="W125" s="146">
        <f t="shared" si="26"/>
        <v>0</v>
      </c>
      <c r="X125" s="146">
        <f t="shared" si="27"/>
        <v>0</v>
      </c>
      <c r="Y125" s="146">
        <f t="shared" si="28"/>
        <v>0</v>
      </c>
      <c r="Z125" s="147">
        <f>VLOOKUP(F125,'3-Productie normen'!A:Q,12,FALSE)</f>
        <v>0</v>
      </c>
      <c r="AA125" s="147"/>
      <c r="AC125" s="148">
        <f t="shared" si="29"/>
        <v>0</v>
      </c>
    </row>
    <row r="126" spans="1:29" ht="14.15" customHeight="1">
      <c r="A126" s="124">
        <f t="shared" si="18"/>
        <v>126</v>
      </c>
      <c r="B126" s="139" t="s">
        <v>90</v>
      </c>
      <c r="C126" s="108">
        <v>1</v>
      </c>
      <c r="D126" s="140" t="s">
        <v>352</v>
      </c>
      <c r="E126" s="141" t="s">
        <v>224</v>
      </c>
      <c r="F126" s="141" t="s">
        <v>155</v>
      </c>
      <c r="G126" s="141" t="s">
        <v>222</v>
      </c>
      <c r="H126" s="142">
        <v>45.01</v>
      </c>
      <c r="I126" s="143">
        <f t="shared" si="19"/>
        <v>255</v>
      </c>
      <c r="J126" s="144">
        <v>255</v>
      </c>
      <c r="K126" s="144"/>
      <c r="L126" s="144"/>
      <c r="M126" s="144"/>
      <c r="N126" s="144"/>
      <c r="O126" s="144"/>
      <c r="P126" s="145" t="e">
        <f t="shared" si="20"/>
        <v>#DIV/0!</v>
      </c>
      <c r="Q126" s="145">
        <f t="shared" si="21"/>
        <v>0</v>
      </c>
      <c r="R126" s="145">
        <f t="shared" si="22"/>
        <v>0</v>
      </c>
      <c r="S126" s="145">
        <f t="shared" si="23"/>
        <v>0</v>
      </c>
      <c r="T126" s="145">
        <f t="shared" si="24"/>
        <v>0</v>
      </c>
      <c r="U126" s="145">
        <f t="shared" si="25"/>
        <v>0</v>
      </c>
      <c r="V126" s="146">
        <f>IF(J126="nio",0,IF(J126&gt;0,VLOOKUP(F126,'3-Productie normen'!A:M,VLOOKUP(J126,'3-Productie normen'!$B$38:$C$41,2,FALSE),FALSE)))*(VLOOKUP(B126,'2-Kosten per locatie'!$A$16:$C$48,3,FALSE))</f>
        <v>0</v>
      </c>
      <c r="W126" s="146">
        <f t="shared" si="26"/>
        <v>0</v>
      </c>
      <c r="X126" s="146">
        <f t="shared" si="27"/>
        <v>0</v>
      </c>
      <c r="Y126" s="146">
        <f t="shared" si="28"/>
        <v>0</v>
      </c>
      <c r="Z126" s="147" t="str">
        <f>VLOOKUP(F126,'3-Productie normen'!A:Q,12,FALSE)</f>
        <v>B</v>
      </c>
      <c r="AA126" s="147"/>
      <c r="AC126" s="148">
        <f t="shared" si="29"/>
        <v>11477.55</v>
      </c>
    </row>
    <row r="127" spans="1:29" ht="14.15" customHeight="1">
      <c r="A127" s="124">
        <f t="shared" si="18"/>
        <v>127</v>
      </c>
      <c r="B127" s="139" t="s">
        <v>90</v>
      </c>
      <c r="C127" s="108">
        <v>1</v>
      </c>
      <c r="D127" s="140" t="s">
        <v>353</v>
      </c>
      <c r="E127" s="141" t="s">
        <v>230</v>
      </c>
      <c r="F127" s="141" t="s">
        <v>168</v>
      </c>
      <c r="G127" s="141" t="s">
        <v>323</v>
      </c>
      <c r="H127" s="142">
        <v>0.9</v>
      </c>
      <c r="I127" s="143">
        <f t="shared" si="19"/>
        <v>1</v>
      </c>
      <c r="J127" s="144">
        <v>1</v>
      </c>
      <c r="K127" s="144"/>
      <c r="L127" s="144"/>
      <c r="M127" s="144"/>
      <c r="N127" s="144"/>
      <c r="O127" s="144"/>
      <c r="P127" s="145" t="e">
        <f t="shared" si="20"/>
        <v>#DIV/0!</v>
      </c>
      <c r="Q127" s="145">
        <f t="shared" si="21"/>
        <v>0</v>
      </c>
      <c r="R127" s="145">
        <f t="shared" si="22"/>
        <v>0</v>
      </c>
      <c r="S127" s="145">
        <f t="shared" si="23"/>
        <v>0</v>
      </c>
      <c r="T127" s="145">
        <f t="shared" si="24"/>
        <v>0</v>
      </c>
      <c r="U127" s="145">
        <f t="shared" si="25"/>
        <v>0</v>
      </c>
      <c r="V127" s="146">
        <f>IF(J127="nio",0,IF(J127&gt;0,VLOOKUP(F127,'3-Productie normen'!A:M,VLOOKUP(J127,'3-Productie normen'!$B$38:$C$41,2,FALSE),FALSE)))*(VLOOKUP(B127,'2-Kosten per locatie'!$A$16:$C$48,3,FALSE))</f>
        <v>0</v>
      </c>
      <c r="W127" s="146">
        <f t="shared" si="26"/>
        <v>0</v>
      </c>
      <c r="X127" s="146">
        <f t="shared" si="27"/>
        <v>0</v>
      </c>
      <c r="Y127" s="146">
        <f t="shared" si="28"/>
        <v>0</v>
      </c>
      <c r="Z127" s="147" t="str">
        <f>VLOOKUP(F127,'3-Productie normen'!A:Q,12,FALSE)</f>
        <v>V</v>
      </c>
      <c r="AA127" s="147"/>
      <c r="AC127" s="148">
        <f t="shared" si="29"/>
        <v>0.9</v>
      </c>
    </row>
    <row r="128" spans="1:29" ht="14.15" customHeight="1">
      <c r="A128" s="124">
        <f t="shared" si="18"/>
        <v>128</v>
      </c>
      <c r="B128" s="139" t="s">
        <v>90</v>
      </c>
      <c r="C128" s="108">
        <v>1</v>
      </c>
      <c r="D128" s="140" t="s">
        <v>354</v>
      </c>
      <c r="E128" s="141" t="s">
        <v>355</v>
      </c>
      <c r="F128" s="141" t="s">
        <v>174</v>
      </c>
      <c r="G128" s="141" t="s">
        <v>222</v>
      </c>
      <c r="H128" s="142">
        <v>3.87</v>
      </c>
      <c r="I128" s="143">
        <f t="shared" si="19"/>
        <v>0</v>
      </c>
      <c r="J128" s="144" t="s">
        <v>228</v>
      </c>
      <c r="K128" s="144"/>
      <c r="L128" s="144"/>
      <c r="M128" s="144"/>
      <c r="N128" s="144"/>
      <c r="O128" s="144"/>
      <c r="P128" s="145">
        <f t="shared" si="20"/>
        <v>0</v>
      </c>
      <c r="Q128" s="145">
        <f t="shared" si="21"/>
        <v>0</v>
      </c>
      <c r="R128" s="145">
        <f t="shared" si="22"/>
        <v>0</v>
      </c>
      <c r="S128" s="145">
        <f t="shared" si="23"/>
        <v>0</v>
      </c>
      <c r="T128" s="145">
        <f t="shared" si="24"/>
        <v>0</v>
      </c>
      <c r="U128" s="145">
        <f t="shared" si="25"/>
        <v>0</v>
      </c>
      <c r="V128" s="146">
        <f>IF(J128="nio",0,IF(J128&gt;0,VLOOKUP(F128,'3-Productie normen'!A:M,VLOOKUP(J128,'3-Productie normen'!$B$38:$C$41,2,FALSE),FALSE)))*(VLOOKUP(B128,'2-Kosten per locatie'!$A$16:$C$48,3,FALSE))</f>
        <v>0</v>
      </c>
      <c r="W128" s="146">
        <f t="shared" si="26"/>
        <v>0</v>
      </c>
      <c r="X128" s="146">
        <f t="shared" si="27"/>
        <v>0</v>
      </c>
      <c r="Y128" s="146">
        <f t="shared" si="28"/>
        <v>0</v>
      </c>
      <c r="Z128" s="147">
        <f>VLOOKUP(F128,'3-Productie normen'!A:Q,12,FALSE)</f>
        <v>0</v>
      </c>
      <c r="AA128" s="147"/>
      <c r="AC128" s="148">
        <f t="shared" si="29"/>
        <v>0</v>
      </c>
    </row>
    <row r="129" spans="1:29" ht="14.15" customHeight="1">
      <c r="A129" s="124">
        <f t="shared" si="18"/>
        <v>129</v>
      </c>
      <c r="B129" s="139" t="s">
        <v>90</v>
      </c>
      <c r="C129" s="108">
        <v>1</v>
      </c>
      <c r="D129" s="140" t="s">
        <v>356</v>
      </c>
      <c r="E129" s="141" t="s">
        <v>226</v>
      </c>
      <c r="F129" s="141" t="s">
        <v>174</v>
      </c>
      <c r="G129" s="141" t="s">
        <v>259</v>
      </c>
      <c r="H129" s="142">
        <v>8.3000000000000007</v>
      </c>
      <c r="I129" s="143">
        <f t="shared" si="19"/>
        <v>0</v>
      </c>
      <c r="J129" s="144" t="s">
        <v>228</v>
      </c>
      <c r="K129" s="144"/>
      <c r="L129" s="144"/>
      <c r="M129" s="144"/>
      <c r="N129" s="144"/>
      <c r="O129" s="144"/>
      <c r="P129" s="145">
        <f t="shared" si="20"/>
        <v>0</v>
      </c>
      <c r="Q129" s="145">
        <f t="shared" si="21"/>
        <v>0</v>
      </c>
      <c r="R129" s="145">
        <f t="shared" si="22"/>
        <v>0</v>
      </c>
      <c r="S129" s="145">
        <f t="shared" si="23"/>
        <v>0</v>
      </c>
      <c r="T129" s="145">
        <f t="shared" si="24"/>
        <v>0</v>
      </c>
      <c r="U129" s="145">
        <f t="shared" si="25"/>
        <v>0</v>
      </c>
      <c r="V129" s="146">
        <f>IF(J129="nio",0,IF(J129&gt;0,VLOOKUP(F129,'3-Productie normen'!A:M,VLOOKUP(J129,'3-Productie normen'!$B$38:$C$41,2,FALSE),FALSE)))*(VLOOKUP(B129,'2-Kosten per locatie'!$A$16:$C$48,3,FALSE))</f>
        <v>0</v>
      </c>
      <c r="W129" s="146">
        <f t="shared" si="26"/>
        <v>0</v>
      </c>
      <c r="X129" s="146">
        <f t="shared" si="27"/>
        <v>0</v>
      </c>
      <c r="Y129" s="146">
        <f t="shared" si="28"/>
        <v>0</v>
      </c>
      <c r="Z129" s="147">
        <f>VLOOKUP(F129,'3-Productie normen'!A:Q,12,FALSE)</f>
        <v>0</v>
      </c>
      <c r="AA129" s="147"/>
      <c r="AC129" s="148">
        <f t="shared" si="29"/>
        <v>0</v>
      </c>
    </row>
    <row r="130" spans="1:29" ht="14.15" customHeight="1">
      <c r="A130" s="124">
        <f t="shared" si="18"/>
        <v>130</v>
      </c>
      <c r="B130" s="139" t="s">
        <v>90</v>
      </c>
      <c r="C130" s="108">
        <v>1</v>
      </c>
      <c r="D130" s="140" t="s">
        <v>357</v>
      </c>
      <c r="E130" s="141" t="s">
        <v>355</v>
      </c>
      <c r="F130" s="141" t="s">
        <v>174</v>
      </c>
      <c r="G130" s="141" t="s">
        <v>227</v>
      </c>
      <c r="H130" s="142">
        <v>2.5</v>
      </c>
      <c r="I130" s="143">
        <f t="shared" si="19"/>
        <v>0</v>
      </c>
      <c r="J130" s="144" t="s">
        <v>228</v>
      </c>
      <c r="K130" s="144"/>
      <c r="L130" s="144"/>
      <c r="M130" s="144"/>
      <c r="N130" s="144"/>
      <c r="O130" s="144"/>
      <c r="P130" s="145">
        <f t="shared" si="20"/>
        <v>0</v>
      </c>
      <c r="Q130" s="145">
        <f t="shared" si="21"/>
        <v>0</v>
      </c>
      <c r="R130" s="145">
        <f t="shared" si="22"/>
        <v>0</v>
      </c>
      <c r="S130" s="145">
        <f t="shared" si="23"/>
        <v>0</v>
      </c>
      <c r="T130" s="145">
        <f t="shared" si="24"/>
        <v>0</v>
      </c>
      <c r="U130" s="145">
        <f t="shared" si="25"/>
        <v>0</v>
      </c>
      <c r="V130" s="146">
        <f>IF(J130="nio",0,IF(J130&gt;0,VLOOKUP(F130,'3-Productie normen'!A:M,VLOOKUP(J130,'3-Productie normen'!$B$38:$C$41,2,FALSE),FALSE)))*(VLOOKUP(B130,'2-Kosten per locatie'!$A$16:$C$48,3,FALSE))</f>
        <v>0</v>
      </c>
      <c r="W130" s="146">
        <f t="shared" si="26"/>
        <v>0</v>
      </c>
      <c r="X130" s="146">
        <f t="shared" si="27"/>
        <v>0</v>
      </c>
      <c r="Y130" s="146">
        <f t="shared" si="28"/>
        <v>0</v>
      </c>
      <c r="Z130" s="147">
        <f>VLOOKUP(F130,'3-Productie normen'!A:Q,12,FALSE)</f>
        <v>0</v>
      </c>
      <c r="AA130" s="147"/>
      <c r="AC130" s="148">
        <f t="shared" si="29"/>
        <v>0</v>
      </c>
    </row>
    <row r="131" spans="1:29" ht="14.15" customHeight="1">
      <c r="A131" s="124">
        <f t="shared" si="18"/>
        <v>131</v>
      </c>
      <c r="B131" s="139" t="s">
        <v>90</v>
      </c>
      <c r="C131" s="108">
        <v>1</v>
      </c>
      <c r="D131" s="140" t="s">
        <v>358</v>
      </c>
      <c r="E131" s="141" t="s">
        <v>224</v>
      </c>
      <c r="F131" s="141" t="s">
        <v>155</v>
      </c>
      <c r="G131" s="141" t="s">
        <v>222</v>
      </c>
      <c r="H131" s="142">
        <v>28.44</v>
      </c>
      <c r="I131" s="143">
        <f t="shared" si="19"/>
        <v>255</v>
      </c>
      <c r="J131" s="144">
        <v>255</v>
      </c>
      <c r="K131" s="144"/>
      <c r="L131" s="144"/>
      <c r="M131" s="144"/>
      <c r="N131" s="144"/>
      <c r="O131" s="144"/>
      <c r="P131" s="145" t="e">
        <f t="shared" si="20"/>
        <v>#DIV/0!</v>
      </c>
      <c r="Q131" s="145">
        <f t="shared" si="21"/>
        <v>0</v>
      </c>
      <c r="R131" s="145">
        <f t="shared" si="22"/>
        <v>0</v>
      </c>
      <c r="S131" s="145">
        <f t="shared" si="23"/>
        <v>0</v>
      </c>
      <c r="T131" s="145">
        <f t="shared" si="24"/>
        <v>0</v>
      </c>
      <c r="U131" s="145">
        <f t="shared" si="25"/>
        <v>0</v>
      </c>
      <c r="V131" s="146">
        <f>IF(J131="nio",0,IF(J131&gt;0,VLOOKUP(F131,'3-Productie normen'!A:M,VLOOKUP(J131,'3-Productie normen'!$B$38:$C$41,2,FALSE),FALSE)))*(VLOOKUP(B131,'2-Kosten per locatie'!$A$16:$C$48,3,FALSE))</f>
        <v>0</v>
      </c>
      <c r="W131" s="146">
        <f t="shared" si="26"/>
        <v>0</v>
      </c>
      <c r="X131" s="146">
        <f t="shared" si="27"/>
        <v>0</v>
      </c>
      <c r="Y131" s="146">
        <f t="shared" si="28"/>
        <v>0</v>
      </c>
      <c r="Z131" s="147" t="str">
        <f>VLOOKUP(F131,'3-Productie normen'!A:Q,12,FALSE)</f>
        <v>B</v>
      </c>
      <c r="AA131" s="147"/>
      <c r="AC131" s="148">
        <f t="shared" si="29"/>
        <v>7252.2000000000007</v>
      </c>
    </row>
    <row r="132" spans="1:29" ht="14.15" customHeight="1">
      <c r="A132" s="124">
        <f t="shared" si="18"/>
        <v>132</v>
      </c>
      <c r="B132" s="139" t="s">
        <v>90</v>
      </c>
      <c r="C132" s="108">
        <v>1</v>
      </c>
      <c r="D132" s="140" t="s">
        <v>359</v>
      </c>
      <c r="E132" s="141" t="s">
        <v>171</v>
      </c>
      <c r="F132" s="153" t="s">
        <v>171</v>
      </c>
      <c r="G132" s="141" t="s">
        <v>222</v>
      </c>
      <c r="H132" s="142">
        <v>28.51</v>
      </c>
      <c r="I132" s="143">
        <f t="shared" si="19"/>
        <v>255</v>
      </c>
      <c r="J132" s="144">
        <v>255</v>
      </c>
      <c r="K132" s="144"/>
      <c r="L132" s="144"/>
      <c r="M132" s="144"/>
      <c r="N132" s="144"/>
      <c r="O132" s="144"/>
      <c r="P132" s="145" t="e">
        <f t="shared" si="20"/>
        <v>#DIV/0!</v>
      </c>
      <c r="Q132" s="145">
        <f t="shared" si="21"/>
        <v>0</v>
      </c>
      <c r="R132" s="145">
        <f t="shared" si="22"/>
        <v>0</v>
      </c>
      <c r="S132" s="145">
        <f t="shared" si="23"/>
        <v>0</v>
      </c>
      <c r="T132" s="145">
        <f t="shared" si="24"/>
        <v>0</v>
      </c>
      <c r="U132" s="145">
        <f t="shared" si="25"/>
        <v>0</v>
      </c>
      <c r="V132" s="146">
        <f>IF(J132="nio",0,IF(J132&gt;0,VLOOKUP(F132,'3-Productie normen'!A:M,VLOOKUP(J132,'3-Productie normen'!$B$38:$C$41,2,FALSE),FALSE)))*(VLOOKUP(B132,'2-Kosten per locatie'!$A$16:$C$48,3,FALSE))</f>
        <v>0</v>
      </c>
      <c r="W132" s="146">
        <f t="shared" si="26"/>
        <v>0</v>
      </c>
      <c r="X132" s="146">
        <f t="shared" si="27"/>
        <v>0</v>
      </c>
      <c r="Y132" s="146">
        <f t="shared" si="28"/>
        <v>0</v>
      </c>
      <c r="Z132" s="147" t="str">
        <f>VLOOKUP(F132,'3-Productie normen'!A:Q,12,FALSE)</f>
        <v>B</v>
      </c>
      <c r="AA132" s="147"/>
      <c r="AC132" s="148">
        <f t="shared" si="29"/>
        <v>7270.05</v>
      </c>
    </row>
    <row r="133" spans="1:29" ht="14.15" customHeight="1">
      <c r="A133" s="124">
        <f t="shared" si="18"/>
        <v>133</v>
      </c>
      <c r="B133" s="139" t="s">
        <v>90</v>
      </c>
      <c r="C133" s="108">
        <v>1</v>
      </c>
      <c r="D133" s="140" t="s">
        <v>360</v>
      </c>
      <c r="E133" s="141" t="s">
        <v>262</v>
      </c>
      <c r="F133" s="141" t="s">
        <v>164</v>
      </c>
      <c r="G133" s="141" t="s">
        <v>222</v>
      </c>
      <c r="H133" s="142">
        <v>3.65</v>
      </c>
      <c r="I133" s="143">
        <f t="shared" si="19"/>
        <v>1</v>
      </c>
      <c r="J133" s="144">
        <v>1</v>
      </c>
      <c r="K133" s="144"/>
      <c r="L133" s="144"/>
      <c r="M133" s="144"/>
      <c r="N133" s="144"/>
      <c r="O133" s="144"/>
      <c r="P133" s="145" t="e">
        <f t="shared" si="20"/>
        <v>#DIV/0!</v>
      </c>
      <c r="Q133" s="145">
        <f t="shared" si="21"/>
        <v>0</v>
      </c>
      <c r="R133" s="145">
        <f t="shared" si="22"/>
        <v>0</v>
      </c>
      <c r="S133" s="145">
        <f t="shared" si="23"/>
        <v>0</v>
      </c>
      <c r="T133" s="145">
        <f t="shared" si="24"/>
        <v>0</v>
      </c>
      <c r="U133" s="145">
        <f t="shared" si="25"/>
        <v>0</v>
      </c>
      <c r="V133" s="146">
        <f>IF(J133="nio",0,IF(J133&gt;0,VLOOKUP(F133,'3-Productie normen'!A:M,VLOOKUP(J133,'3-Productie normen'!$B$38:$C$41,2,FALSE),FALSE)))*(VLOOKUP(B133,'2-Kosten per locatie'!$A$16:$C$48,3,FALSE))</f>
        <v>0</v>
      </c>
      <c r="W133" s="146">
        <f t="shared" si="26"/>
        <v>0</v>
      </c>
      <c r="X133" s="146">
        <f t="shared" si="27"/>
        <v>0</v>
      </c>
      <c r="Y133" s="146">
        <f t="shared" si="28"/>
        <v>0</v>
      </c>
      <c r="Z133" s="147" t="str">
        <f>VLOOKUP(F133,'3-Productie normen'!A:Q,12,FALSE)</f>
        <v>V</v>
      </c>
      <c r="AA133" s="147"/>
      <c r="AC133" s="148">
        <f t="shared" si="29"/>
        <v>3.65</v>
      </c>
    </row>
    <row r="134" spans="1:29" ht="14.15" customHeight="1">
      <c r="A134" s="124">
        <f t="shared" si="18"/>
        <v>134</v>
      </c>
      <c r="B134" s="139" t="s">
        <v>90</v>
      </c>
      <c r="C134" s="108">
        <v>1</v>
      </c>
      <c r="D134" s="140" t="s">
        <v>361</v>
      </c>
      <c r="E134" s="141" t="s">
        <v>243</v>
      </c>
      <c r="F134" s="151" t="s">
        <v>155</v>
      </c>
      <c r="G134" s="141" t="s">
        <v>222</v>
      </c>
      <c r="H134" s="142">
        <v>19.940000000000001</v>
      </c>
      <c r="I134" s="143">
        <f t="shared" si="19"/>
        <v>255</v>
      </c>
      <c r="J134" s="144">
        <v>255</v>
      </c>
      <c r="K134" s="144"/>
      <c r="L134" s="144"/>
      <c r="M134" s="144"/>
      <c r="N134" s="144"/>
      <c r="O134" s="144"/>
      <c r="P134" s="145" t="e">
        <f t="shared" si="20"/>
        <v>#DIV/0!</v>
      </c>
      <c r="Q134" s="145">
        <f t="shared" si="21"/>
        <v>0</v>
      </c>
      <c r="R134" s="145">
        <f t="shared" si="22"/>
        <v>0</v>
      </c>
      <c r="S134" s="145">
        <f t="shared" si="23"/>
        <v>0</v>
      </c>
      <c r="T134" s="145">
        <f t="shared" si="24"/>
        <v>0</v>
      </c>
      <c r="U134" s="145">
        <f t="shared" si="25"/>
        <v>0</v>
      </c>
      <c r="V134" s="146">
        <f>IF(J134="nio",0,IF(J134&gt;0,VLOOKUP(F134,'3-Productie normen'!A:M,VLOOKUP(J134,'3-Productie normen'!$B$38:$C$41,2,FALSE),FALSE)))*(VLOOKUP(B134,'2-Kosten per locatie'!$A$16:$C$48,3,FALSE))</f>
        <v>0</v>
      </c>
      <c r="W134" s="146">
        <f t="shared" si="26"/>
        <v>0</v>
      </c>
      <c r="X134" s="146">
        <f t="shared" si="27"/>
        <v>0</v>
      </c>
      <c r="Y134" s="146">
        <f t="shared" si="28"/>
        <v>0</v>
      </c>
      <c r="Z134" s="147" t="str">
        <f>VLOOKUP(F134,'3-Productie normen'!A:Q,12,FALSE)</f>
        <v>B</v>
      </c>
      <c r="AA134" s="147"/>
      <c r="AC134" s="148">
        <f t="shared" si="29"/>
        <v>5084.7000000000007</v>
      </c>
    </row>
    <row r="135" spans="1:29" ht="14.15" customHeight="1">
      <c r="A135" s="124">
        <f t="shared" si="18"/>
        <v>135</v>
      </c>
      <c r="B135" s="139" t="s">
        <v>90</v>
      </c>
      <c r="C135" s="108">
        <v>1</v>
      </c>
      <c r="D135" s="140" t="s">
        <v>362</v>
      </c>
      <c r="E135" s="141" t="s">
        <v>330</v>
      </c>
      <c r="F135" s="151" t="s">
        <v>159</v>
      </c>
      <c r="G135" s="141" t="s">
        <v>244</v>
      </c>
      <c r="H135" s="142">
        <v>11.78</v>
      </c>
      <c r="I135" s="143">
        <f t="shared" si="19"/>
        <v>255</v>
      </c>
      <c r="J135" s="144">
        <v>255</v>
      </c>
      <c r="K135" s="144"/>
      <c r="L135" s="144"/>
      <c r="M135" s="144"/>
      <c r="N135" s="144"/>
      <c r="O135" s="144"/>
      <c r="P135" s="145" t="e">
        <f t="shared" si="20"/>
        <v>#DIV/0!</v>
      </c>
      <c r="Q135" s="145">
        <f t="shared" si="21"/>
        <v>0</v>
      </c>
      <c r="R135" s="145">
        <f t="shared" si="22"/>
        <v>0</v>
      </c>
      <c r="S135" s="145">
        <f t="shared" si="23"/>
        <v>0</v>
      </c>
      <c r="T135" s="145">
        <f t="shared" si="24"/>
        <v>0</v>
      </c>
      <c r="U135" s="145">
        <f t="shared" si="25"/>
        <v>0</v>
      </c>
      <c r="V135" s="146">
        <f>IF(J135="nio",0,IF(J135&gt;0,VLOOKUP(F135,'3-Productie normen'!A:M,VLOOKUP(J135,'3-Productie normen'!$B$38:$C$41,2,FALSE),FALSE)))*(VLOOKUP(B135,'2-Kosten per locatie'!$A$16:$C$48,3,FALSE))</f>
        <v>0</v>
      </c>
      <c r="W135" s="146">
        <f t="shared" si="26"/>
        <v>0</v>
      </c>
      <c r="X135" s="146">
        <f t="shared" si="27"/>
        <v>0</v>
      </c>
      <c r="Y135" s="146">
        <f t="shared" si="28"/>
        <v>0</v>
      </c>
      <c r="Z135" s="147" t="str">
        <f>VLOOKUP(F135,'3-Productie normen'!A:Q,12,FALSE)</f>
        <v>V</v>
      </c>
      <c r="AA135" s="147"/>
      <c r="AC135" s="148">
        <f t="shared" si="29"/>
        <v>3003.8999999999996</v>
      </c>
    </row>
    <row r="136" spans="1:29" ht="14.15" customHeight="1">
      <c r="A136" s="124">
        <f t="shared" si="18"/>
        <v>136</v>
      </c>
      <c r="B136" s="139" t="s">
        <v>90</v>
      </c>
      <c r="C136" s="108">
        <v>1</v>
      </c>
      <c r="D136" s="140" t="s">
        <v>363</v>
      </c>
      <c r="E136" s="141" t="s">
        <v>171</v>
      </c>
      <c r="F136" s="153" t="s">
        <v>171</v>
      </c>
      <c r="G136" s="141" t="s">
        <v>222</v>
      </c>
      <c r="H136" s="142">
        <v>20.11</v>
      </c>
      <c r="I136" s="143">
        <f t="shared" si="19"/>
        <v>255</v>
      </c>
      <c r="J136" s="144">
        <v>255</v>
      </c>
      <c r="K136" s="144"/>
      <c r="L136" s="144"/>
      <c r="M136" s="144"/>
      <c r="N136" s="144"/>
      <c r="O136" s="144"/>
      <c r="P136" s="145" t="e">
        <f t="shared" si="20"/>
        <v>#DIV/0!</v>
      </c>
      <c r="Q136" s="145">
        <f t="shared" si="21"/>
        <v>0</v>
      </c>
      <c r="R136" s="145">
        <f t="shared" si="22"/>
        <v>0</v>
      </c>
      <c r="S136" s="145">
        <f t="shared" si="23"/>
        <v>0</v>
      </c>
      <c r="T136" s="145">
        <f t="shared" si="24"/>
        <v>0</v>
      </c>
      <c r="U136" s="145">
        <f t="shared" si="25"/>
        <v>0</v>
      </c>
      <c r="V136" s="146">
        <f>IF(J136="nio",0,IF(J136&gt;0,VLOOKUP(F136,'3-Productie normen'!A:M,VLOOKUP(J136,'3-Productie normen'!$B$38:$C$41,2,FALSE),FALSE)))*(VLOOKUP(B136,'2-Kosten per locatie'!$A$16:$C$48,3,FALSE))</f>
        <v>0</v>
      </c>
      <c r="W136" s="146">
        <f t="shared" si="26"/>
        <v>0</v>
      </c>
      <c r="X136" s="146">
        <f t="shared" si="27"/>
        <v>0</v>
      </c>
      <c r="Y136" s="146">
        <f t="shared" si="28"/>
        <v>0</v>
      </c>
      <c r="Z136" s="147" t="str">
        <f>VLOOKUP(F136,'3-Productie normen'!A:Q,12,FALSE)</f>
        <v>B</v>
      </c>
      <c r="AA136" s="147"/>
      <c r="AC136" s="148">
        <f t="shared" si="29"/>
        <v>5128.05</v>
      </c>
    </row>
    <row r="137" spans="1:29" ht="14.15" customHeight="1">
      <c r="A137" s="124">
        <f t="shared" si="18"/>
        <v>137</v>
      </c>
      <c r="B137" s="139" t="s">
        <v>90</v>
      </c>
      <c r="C137" s="108">
        <v>1</v>
      </c>
      <c r="D137" s="140" t="s">
        <v>364</v>
      </c>
      <c r="E137" s="141" t="s">
        <v>216</v>
      </c>
      <c r="F137" s="141" t="s">
        <v>167</v>
      </c>
      <c r="G137" s="141" t="s">
        <v>213</v>
      </c>
      <c r="H137" s="142">
        <v>5.67</v>
      </c>
      <c r="I137" s="143">
        <f t="shared" si="19"/>
        <v>255</v>
      </c>
      <c r="J137" s="144">
        <v>255</v>
      </c>
      <c r="K137" s="144"/>
      <c r="L137" s="144"/>
      <c r="M137" s="144"/>
      <c r="N137" s="144"/>
      <c r="O137" s="144"/>
      <c r="P137" s="145" t="e">
        <f t="shared" si="20"/>
        <v>#DIV/0!</v>
      </c>
      <c r="Q137" s="145">
        <f t="shared" si="21"/>
        <v>0</v>
      </c>
      <c r="R137" s="145">
        <f t="shared" si="22"/>
        <v>0</v>
      </c>
      <c r="S137" s="145">
        <f t="shared" si="23"/>
        <v>0</v>
      </c>
      <c r="T137" s="145">
        <f t="shared" si="24"/>
        <v>0</v>
      </c>
      <c r="U137" s="145">
        <f t="shared" si="25"/>
        <v>0</v>
      </c>
      <c r="V137" s="146">
        <f>IF(J137="nio",0,IF(J137&gt;0,VLOOKUP(F137,'3-Productie normen'!A:M,VLOOKUP(J137,'3-Productie normen'!$B$38:$C$41,2,FALSE),FALSE)))*(VLOOKUP(B137,'2-Kosten per locatie'!$A$16:$C$48,3,FALSE))</f>
        <v>0</v>
      </c>
      <c r="W137" s="146">
        <f t="shared" si="26"/>
        <v>0</v>
      </c>
      <c r="X137" s="146">
        <f t="shared" si="27"/>
        <v>0</v>
      </c>
      <c r="Y137" s="146">
        <f t="shared" si="28"/>
        <v>0</v>
      </c>
      <c r="Z137" s="147" t="str">
        <f>VLOOKUP(F137,'3-Productie normen'!A:Q,12,FALSE)</f>
        <v>S</v>
      </c>
      <c r="AA137" s="147"/>
      <c r="AC137" s="148">
        <f t="shared" si="29"/>
        <v>1445.85</v>
      </c>
    </row>
    <row r="138" spans="1:29" ht="14.15" customHeight="1">
      <c r="A138" s="124">
        <f t="shared" si="18"/>
        <v>138</v>
      </c>
      <c r="B138" s="139" t="s">
        <v>90</v>
      </c>
      <c r="C138" s="108">
        <v>1</v>
      </c>
      <c r="D138" s="140" t="s">
        <v>365</v>
      </c>
      <c r="E138" s="141" t="s">
        <v>216</v>
      </c>
      <c r="F138" s="141" t="s">
        <v>167</v>
      </c>
      <c r="G138" s="141" t="s">
        <v>213</v>
      </c>
      <c r="H138" s="142">
        <v>1.07</v>
      </c>
      <c r="I138" s="143">
        <f t="shared" si="19"/>
        <v>255</v>
      </c>
      <c r="J138" s="144">
        <v>255</v>
      </c>
      <c r="K138" s="144"/>
      <c r="L138" s="144"/>
      <c r="M138" s="144"/>
      <c r="N138" s="144"/>
      <c r="O138" s="144"/>
      <c r="P138" s="145" t="e">
        <f t="shared" si="20"/>
        <v>#DIV/0!</v>
      </c>
      <c r="Q138" s="145">
        <f t="shared" si="21"/>
        <v>0</v>
      </c>
      <c r="R138" s="145">
        <f t="shared" si="22"/>
        <v>0</v>
      </c>
      <c r="S138" s="145">
        <f t="shared" si="23"/>
        <v>0</v>
      </c>
      <c r="T138" s="145">
        <f t="shared" si="24"/>
        <v>0</v>
      </c>
      <c r="U138" s="145">
        <f t="shared" si="25"/>
        <v>0</v>
      </c>
      <c r="V138" s="146">
        <f>IF(J138="nio",0,IF(J138&gt;0,VLOOKUP(F138,'3-Productie normen'!A:M,VLOOKUP(J138,'3-Productie normen'!$B$38:$C$41,2,FALSE),FALSE)))*(VLOOKUP(B138,'2-Kosten per locatie'!$A$16:$C$48,3,FALSE))</f>
        <v>0</v>
      </c>
      <c r="W138" s="146">
        <f t="shared" si="26"/>
        <v>0</v>
      </c>
      <c r="X138" s="146">
        <f t="shared" si="27"/>
        <v>0</v>
      </c>
      <c r="Y138" s="146">
        <f t="shared" si="28"/>
        <v>0</v>
      </c>
      <c r="Z138" s="147" t="str">
        <f>VLOOKUP(F138,'3-Productie normen'!A:Q,12,FALSE)</f>
        <v>S</v>
      </c>
      <c r="AA138" s="147"/>
      <c r="AC138" s="148">
        <f t="shared" si="29"/>
        <v>272.85000000000002</v>
      </c>
    </row>
    <row r="139" spans="1:29" ht="14.15" customHeight="1">
      <c r="A139" s="124">
        <f t="shared" ref="A139:A202" si="30">A138+1</f>
        <v>139</v>
      </c>
      <c r="B139" s="139" t="s">
        <v>90</v>
      </c>
      <c r="C139" s="108">
        <v>1</v>
      </c>
      <c r="D139" s="140" t="s">
        <v>366</v>
      </c>
      <c r="E139" s="141" t="s">
        <v>216</v>
      </c>
      <c r="F139" s="141" t="s">
        <v>167</v>
      </c>
      <c r="G139" s="141" t="s">
        <v>213</v>
      </c>
      <c r="H139" s="142">
        <v>1.08</v>
      </c>
      <c r="I139" s="143">
        <f t="shared" ref="I139:I198" si="31">SUM(J139:O139)</f>
        <v>255</v>
      </c>
      <c r="J139" s="144">
        <v>255</v>
      </c>
      <c r="K139" s="144"/>
      <c r="L139" s="144"/>
      <c r="M139" s="144"/>
      <c r="N139" s="144"/>
      <c r="O139" s="144"/>
      <c r="P139" s="145" t="e">
        <f t="shared" ref="P139:P194" si="32">IF(J139="nio",0,IF(J139&gt;0,J139*H139/V139,0))</f>
        <v>#DIV/0!</v>
      </c>
      <c r="Q139" s="145">
        <f t="shared" ref="Q139:Q194" si="33">IF(K139&gt;0,K139*H139/W139,0)</f>
        <v>0</v>
      </c>
      <c r="R139" s="145">
        <f t="shared" ref="R139:R194" si="34">IF(L139&gt;0,L139*H139/X139,0)</f>
        <v>0</v>
      </c>
      <c r="S139" s="145">
        <f t="shared" ref="S139:S194" si="35">IF(M139&gt;0,M139*H139/Y139,0)</f>
        <v>0</v>
      </c>
      <c r="T139" s="145">
        <f t="shared" ref="T139:T194" si="36">IF(N139&gt;0,N139*H139/X139,0)</f>
        <v>0</v>
      </c>
      <c r="U139" s="145">
        <f t="shared" ref="U139:U194" si="37">IF(O139&gt;0,O139*H139/Y139,0)</f>
        <v>0</v>
      </c>
      <c r="V139" s="146">
        <f>IF(J139="nio",0,IF(J139&gt;0,VLOOKUP(F139,'3-Productie normen'!A:M,VLOOKUP(J139,'3-Productie normen'!$B$38:$C$41,2,FALSE),FALSE)))*(VLOOKUP(B139,'2-Kosten per locatie'!$A$16:$C$48,3,FALSE))</f>
        <v>0</v>
      </c>
      <c r="W139" s="146">
        <f t="shared" ref="W139:W194" si="38">IF(K139&gt;0,V139*$W$8,0)</f>
        <v>0</v>
      </c>
      <c r="X139" s="146">
        <f t="shared" ref="X139:X194" si="39">IF((OR(L139&gt;0,N139&gt;0)),V139*$X$8,0)</f>
        <v>0</v>
      </c>
      <c r="Y139" s="146">
        <f t="shared" ref="Y139:Y194" si="40">IF((OR(M139&gt;0,O139&gt;0)),V139*$Y$8,0)</f>
        <v>0</v>
      </c>
      <c r="Z139" s="147" t="str">
        <f>VLOOKUP(F139,'3-Productie normen'!A:Q,12,FALSE)</f>
        <v>S</v>
      </c>
      <c r="AA139" s="147"/>
      <c r="AC139" s="148">
        <f t="shared" ref="AC139:AC194" si="41">I139*H139</f>
        <v>275.40000000000003</v>
      </c>
    </row>
    <row r="140" spans="1:29" ht="14.15" customHeight="1">
      <c r="A140" s="124">
        <f t="shared" si="30"/>
        <v>140</v>
      </c>
      <c r="B140" s="139" t="s">
        <v>90</v>
      </c>
      <c r="C140" s="108">
        <v>1</v>
      </c>
      <c r="D140" s="140" t="s">
        <v>367</v>
      </c>
      <c r="E140" s="141" t="s">
        <v>216</v>
      </c>
      <c r="F140" s="141" t="s">
        <v>167</v>
      </c>
      <c r="G140" s="141" t="s">
        <v>213</v>
      </c>
      <c r="H140" s="142">
        <v>1.08</v>
      </c>
      <c r="I140" s="143">
        <f t="shared" si="31"/>
        <v>255</v>
      </c>
      <c r="J140" s="144">
        <v>255</v>
      </c>
      <c r="K140" s="144"/>
      <c r="L140" s="144"/>
      <c r="M140" s="144"/>
      <c r="N140" s="144"/>
      <c r="O140" s="144"/>
      <c r="P140" s="145" t="e">
        <f t="shared" si="32"/>
        <v>#DIV/0!</v>
      </c>
      <c r="Q140" s="145">
        <f t="shared" si="33"/>
        <v>0</v>
      </c>
      <c r="R140" s="145">
        <f t="shared" si="34"/>
        <v>0</v>
      </c>
      <c r="S140" s="145">
        <f t="shared" si="35"/>
        <v>0</v>
      </c>
      <c r="T140" s="145">
        <f t="shared" si="36"/>
        <v>0</v>
      </c>
      <c r="U140" s="145">
        <f t="shared" si="37"/>
        <v>0</v>
      </c>
      <c r="V140" s="146">
        <f>IF(J140="nio",0,IF(J140&gt;0,VLOOKUP(F140,'3-Productie normen'!A:M,VLOOKUP(J140,'3-Productie normen'!$B$38:$C$41,2,FALSE),FALSE)))*(VLOOKUP(B140,'2-Kosten per locatie'!$A$16:$C$48,3,FALSE))</f>
        <v>0</v>
      </c>
      <c r="W140" s="146">
        <f t="shared" si="38"/>
        <v>0</v>
      </c>
      <c r="X140" s="146">
        <f t="shared" si="39"/>
        <v>0</v>
      </c>
      <c r="Y140" s="146">
        <f t="shared" si="40"/>
        <v>0</v>
      </c>
      <c r="Z140" s="147" t="str">
        <f>VLOOKUP(F140,'3-Productie normen'!A:Q,12,FALSE)</f>
        <v>S</v>
      </c>
      <c r="AA140" s="147"/>
      <c r="AC140" s="148">
        <f t="shared" si="41"/>
        <v>275.40000000000003</v>
      </c>
    </row>
    <row r="141" spans="1:29" ht="14.15" customHeight="1">
      <c r="A141" s="124">
        <f t="shared" si="30"/>
        <v>141</v>
      </c>
      <c r="B141" s="139" t="s">
        <v>90</v>
      </c>
      <c r="C141" s="108">
        <v>1</v>
      </c>
      <c r="D141" s="140" t="s">
        <v>368</v>
      </c>
      <c r="E141" s="141" t="s">
        <v>226</v>
      </c>
      <c r="F141" s="141" t="s">
        <v>174</v>
      </c>
      <c r="G141" s="141" t="s">
        <v>213</v>
      </c>
      <c r="H141" s="142">
        <v>7.5</v>
      </c>
      <c r="I141" s="143">
        <f t="shared" si="31"/>
        <v>0</v>
      </c>
      <c r="J141" s="144" t="s">
        <v>228</v>
      </c>
      <c r="K141" s="144"/>
      <c r="L141" s="144"/>
      <c r="M141" s="144"/>
      <c r="N141" s="144"/>
      <c r="O141" s="144"/>
      <c r="P141" s="145">
        <f t="shared" si="32"/>
        <v>0</v>
      </c>
      <c r="Q141" s="145">
        <f t="shared" si="33"/>
        <v>0</v>
      </c>
      <c r="R141" s="145">
        <f t="shared" si="34"/>
        <v>0</v>
      </c>
      <c r="S141" s="145">
        <f t="shared" si="35"/>
        <v>0</v>
      </c>
      <c r="T141" s="145">
        <f t="shared" si="36"/>
        <v>0</v>
      </c>
      <c r="U141" s="145">
        <f t="shared" si="37"/>
        <v>0</v>
      </c>
      <c r="V141" s="146">
        <f>IF(J141="nio",0,IF(J141&gt;0,VLOOKUP(F141,'3-Productie normen'!A:M,VLOOKUP(J141,'3-Productie normen'!$B$38:$C$41,2,FALSE),FALSE)))*(VLOOKUP(B141,'2-Kosten per locatie'!$A$16:$C$48,3,FALSE))</f>
        <v>0</v>
      </c>
      <c r="W141" s="146">
        <f t="shared" si="38"/>
        <v>0</v>
      </c>
      <c r="X141" s="146">
        <f t="shared" si="39"/>
        <v>0</v>
      </c>
      <c r="Y141" s="146">
        <f t="shared" si="40"/>
        <v>0</v>
      </c>
      <c r="Z141" s="147">
        <f>VLOOKUP(F141,'3-Productie normen'!A:Q,12,FALSE)</f>
        <v>0</v>
      </c>
      <c r="AA141" s="147"/>
      <c r="AC141" s="148">
        <f t="shared" si="41"/>
        <v>0</v>
      </c>
    </row>
    <row r="142" spans="1:29" ht="14.15" customHeight="1">
      <c r="A142" s="124">
        <f t="shared" si="30"/>
        <v>142</v>
      </c>
      <c r="B142" s="139" t="s">
        <v>90</v>
      </c>
      <c r="C142" s="108">
        <v>1</v>
      </c>
      <c r="D142" s="140" t="s">
        <v>369</v>
      </c>
      <c r="E142" s="141" t="s">
        <v>220</v>
      </c>
      <c r="F142" s="141" t="s">
        <v>167</v>
      </c>
      <c r="G142" s="141" t="s">
        <v>213</v>
      </c>
      <c r="H142" s="142">
        <v>4.45</v>
      </c>
      <c r="I142" s="143">
        <f t="shared" si="31"/>
        <v>255</v>
      </c>
      <c r="J142" s="144">
        <v>255</v>
      </c>
      <c r="K142" s="144"/>
      <c r="L142" s="144"/>
      <c r="M142" s="144"/>
      <c r="N142" s="144"/>
      <c r="O142" s="144"/>
      <c r="P142" s="145" t="e">
        <f t="shared" si="32"/>
        <v>#DIV/0!</v>
      </c>
      <c r="Q142" s="145">
        <f t="shared" si="33"/>
        <v>0</v>
      </c>
      <c r="R142" s="145">
        <f t="shared" si="34"/>
        <v>0</v>
      </c>
      <c r="S142" s="145">
        <f t="shared" si="35"/>
        <v>0</v>
      </c>
      <c r="T142" s="145">
        <f t="shared" si="36"/>
        <v>0</v>
      </c>
      <c r="U142" s="145">
        <f t="shared" si="37"/>
        <v>0</v>
      </c>
      <c r="V142" s="146">
        <f>IF(J142="nio",0,IF(J142&gt;0,VLOOKUP(F142,'3-Productie normen'!A:M,VLOOKUP(J142,'3-Productie normen'!$B$38:$C$41,2,FALSE),FALSE)))*(VLOOKUP(B142,'2-Kosten per locatie'!$A$16:$C$48,3,FALSE))</f>
        <v>0</v>
      </c>
      <c r="W142" s="146">
        <f t="shared" si="38"/>
        <v>0</v>
      </c>
      <c r="X142" s="146">
        <f t="shared" si="39"/>
        <v>0</v>
      </c>
      <c r="Y142" s="146">
        <f t="shared" si="40"/>
        <v>0</v>
      </c>
      <c r="Z142" s="147" t="str">
        <f>VLOOKUP(F142,'3-Productie normen'!A:Q,12,FALSE)</f>
        <v>S</v>
      </c>
      <c r="AA142" s="147"/>
      <c r="AC142" s="148">
        <f t="shared" si="41"/>
        <v>1134.75</v>
      </c>
    </row>
    <row r="143" spans="1:29" ht="14.15" customHeight="1">
      <c r="A143" s="124">
        <f t="shared" si="30"/>
        <v>143</v>
      </c>
      <c r="B143" s="139" t="s">
        <v>90</v>
      </c>
      <c r="C143" s="108">
        <v>1</v>
      </c>
      <c r="D143" s="140" t="s">
        <v>370</v>
      </c>
      <c r="E143" s="139" t="s">
        <v>230</v>
      </c>
      <c r="F143" s="139" t="s">
        <v>168</v>
      </c>
      <c r="G143" s="141" t="s">
        <v>323</v>
      </c>
      <c r="H143" s="142">
        <v>5.29</v>
      </c>
      <c r="I143" s="143">
        <f t="shared" si="31"/>
        <v>1</v>
      </c>
      <c r="J143" s="144">
        <v>1</v>
      </c>
      <c r="K143" s="144"/>
      <c r="L143" s="144"/>
      <c r="M143" s="144"/>
      <c r="N143" s="144"/>
      <c r="O143" s="144"/>
      <c r="P143" s="145" t="e">
        <f t="shared" si="32"/>
        <v>#DIV/0!</v>
      </c>
      <c r="Q143" s="145">
        <f t="shared" si="33"/>
        <v>0</v>
      </c>
      <c r="R143" s="145">
        <f t="shared" si="34"/>
        <v>0</v>
      </c>
      <c r="S143" s="145">
        <f t="shared" si="35"/>
        <v>0</v>
      </c>
      <c r="T143" s="145">
        <f t="shared" si="36"/>
        <v>0</v>
      </c>
      <c r="U143" s="145">
        <f t="shared" si="37"/>
        <v>0</v>
      </c>
      <c r="V143" s="146">
        <f>IF(J143="nio",0,IF(J143&gt;0,VLOOKUP(F143,'3-Productie normen'!A:M,VLOOKUP(J143,'3-Productie normen'!$B$38:$C$41,2,FALSE),FALSE)))*(VLOOKUP(B143,'2-Kosten per locatie'!$A$16:$C$48,3,FALSE))</f>
        <v>0</v>
      </c>
      <c r="W143" s="146">
        <f t="shared" si="38"/>
        <v>0</v>
      </c>
      <c r="X143" s="146">
        <f t="shared" si="39"/>
        <v>0</v>
      </c>
      <c r="Y143" s="146">
        <f t="shared" si="40"/>
        <v>0</v>
      </c>
      <c r="Z143" s="147" t="str">
        <f>VLOOKUP(F143,'3-Productie normen'!A:Q,12,FALSE)</f>
        <v>V</v>
      </c>
      <c r="AA143" s="147"/>
      <c r="AC143" s="148">
        <f t="shared" si="41"/>
        <v>5.29</v>
      </c>
    </row>
    <row r="144" spans="1:29" ht="14.15" customHeight="1">
      <c r="A144" s="124">
        <f t="shared" si="30"/>
        <v>144</v>
      </c>
      <c r="B144" s="139" t="s">
        <v>90</v>
      </c>
      <c r="C144" s="108">
        <v>1</v>
      </c>
      <c r="D144" s="140" t="s">
        <v>371</v>
      </c>
      <c r="E144" s="139" t="s">
        <v>262</v>
      </c>
      <c r="F144" s="141" t="s">
        <v>164</v>
      </c>
      <c r="G144" s="141" t="s">
        <v>213</v>
      </c>
      <c r="H144" s="142">
        <v>1.83</v>
      </c>
      <c r="I144" s="143">
        <f t="shared" si="31"/>
        <v>12</v>
      </c>
      <c r="J144" s="144">
        <v>12</v>
      </c>
      <c r="K144" s="144"/>
      <c r="L144" s="144"/>
      <c r="M144" s="144"/>
      <c r="N144" s="144"/>
      <c r="O144" s="144"/>
      <c r="P144" s="145" t="e">
        <f t="shared" si="32"/>
        <v>#DIV/0!</v>
      </c>
      <c r="Q144" s="145">
        <f t="shared" si="33"/>
        <v>0</v>
      </c>
      <c r="R144" s="145">
        <f t="shared" si="34"/>
        <v>0</v>
      </c>
      <c r="S144" s="145">
        <f t="shared" si="35"/>
        <v>0</v>
      </c>
      <c r="T144" s="145">
        <f t="shared" si="36"/>
        <v>0</v>
      </c>
      <c r="U144" s="145">
        <f t="shared" si="37"/>
        <v>0</v>
      </c>
      <c r="V144" s="146">
        <f>IF(J144="nio",0,IF(J144&gt;0,VLOOKUP(F144,'3-Productie normen'!A:M,VLOOKUP(J144,'3-Productie normen'!$B$38:$C$41,2,FALSE),FALSE)))*(VLOOKUP(B144,'2-Kosten per locatie'!$A$16:$C$48,3,FALSE))</f>
        <v>0</v>
      </c>
      <c r="W144" s="146">
        <f t="shared" si="38"/>
        <v>0</v>
      </c>
      <c r="X144" s="146">
        <f t="shared" si="39"/>
        <v>0</v>
      </c>
      <c r="Y144" s="146">
        <f t="shared" si="40"/>
        <v>0</v>
      </c>
      <c r="Z144" s="147" t="str">
        <f>VLOOKUP(F144,'3-Productie normen'!A:Q,12,FALSE)</f>
        <v>V</v>
      </c>
      <c r="AA144" s="147"/>
      <c r="AC144" s="148">
        <f t="shared" si="41"/>
        <v>21.96</v>
      </c>
    </row>
    <row r="145" spans="1:29" ht="14.15" customHeight="1">
      <c r="A145" s="124">
        <f t="shared" si="30"/>
        <v>145</v>
      </c>
      <c r="B145" s="139" t="s">
        <v>90</v>
      </c>
      <c r="C145" s="108">
        <v>1</v>
      </c>
      <c r="D145" s="140" t="s">
        <v>372</v>
      </c>
      <c r="E145" s="139" t="s">
        <v>224</v>
      </c>
      <c r="F145" s="139" t="s">
        <v>155</v>
      </c>
      <c r="G145" s="141" t="s">
        <v>222</v>
      </c>
      <c r="H145" s="142">
        <v>29.36</v>
      </c>
      <c r="I145" s="143">
        <f t="shared" si="31"/>
        <v>255</v>
      </c>
      <c r="J145" s="144">
        <v>255</v>
      </c>
      <c r="K145" s="144"/>
      <c r="L145" s="144"/>
      <c r="M145" s="144"/>
      <c r="N145" s="144"/>
      <c r="O145" s="144"/>
      <c r="P145" s="145" t="e">
        <f t="shared" si="32"/>
        <v>#DIV/0!</v>
      </c>
      <c r="Q145" s="145">
        <f t="shared" si="33"/>
        <v>0</v>
      </c>
      <c r="R145" s="145">
        <f t="shared" si="34"/>
        <v>0</v>
      </c>
      <c r="S145" s="145">
        <f t="shared" si="35"/>
        <v>0</v>
      </c>
      <c r="T145" s="145">
        <f t="shared" si="36"/>
        <v>0</v>
      </c>
      <c r="U145" s="145">
        <f t="shared" si="37"/>
        <v>0</v>
      </c>
      <c r="V145" s="146">
        <f>IF(J145="nio",0,IF(J145&gt;0,VLOOKUP(F145,'3-Productie normen'!A:M,VLOOKUP(J145,'3-Productie normen'!$B$38:$C$41,2,FALSE),FALSE)))*(VLOOKUP(B145,'2-Kosten per locatie'!$A$16:$C$48,3,FALSE))</f>
        <v>0</v>
      </c>
      <c r="W145" s="146">
        <f t="shared" si="38"/>
        <v>0</v>
      </c>
      <c r="X145" s="146">
        <f t="shared" si="39"/>
        <v>0</v>
      </c>
      <c r="Y145" s="146">
        <f t="shared" si="40"/>
        <v>0</v>
      </c>
      <c r="Z145" s="147" t="str">
        <f>VLOOKUP(F145,'3-Productie normen'!A:Q,12,FALSE)</f>
        <v>B</v>
      </c>
      <c r="AA145" s="147"/>
      <c r="AC145" s="148">
        <f t="shared" si="41"/>
        <v>7486.8</v>
      </c>
    </row>
    <row r="146" spans="1:29" ht="14.15" customHeight="1">
      <c r="A146" s="124">
        <f t="shared" si="30"/>
        <v>146</v>
      </c>
      <c r="B146" s="139" t="s">
        <v>90</v>
      </c>
      <c r="C146" s="108">
        <v>1</v>
      </c>
      <c r="D146" s="140" t="s">
        <v>373</v>
      </c>
      <c r="E146" s="141" t="s">
        <v>224</v>
      </c>
      <c r="F146" s="141" t="s">
        <v>155</v>
      </c>
      <c r="G146" s="141" t="s">
        <v>222</v>
      </c>
      <c r="H146" s="142">
        <v>23.58</v>
      </c>
      <c r="I146" s="143">
        <f t="shared" si="31"/>
        <v>255</v>
      </c>
      <c r="J146" s="144">
        <v>255</v>
      </c>
      <c r="K146" s="144"/>
      <c r="L146" s="144"/>
      <c r="M146" s="144"/>
      <c r="N146" s="144"/>
      <c r="O146" s="144"/>
      <c r="P146" s="145" t="e">
        <f t="shared" si="32"/>
        <v>#DIV/0!</v>
      </c>
      <c r="Q146" s="145">
        <f t="shared" si="33"/>
        <v>0</v>
      </c>
      <c r="R146" s="145">
        <f t="shared" si="34"/>
        <v>0</v>
      </c>
      <c r="S146" s="145">
        <f t="shared" si="35"/>
        <v>0</v>
      </c>
      <c r="T146" s="145">
        <f t="shared" si="36"/>
        <v>0</v>
      </c>
      <c r="U146" s="145">
        <f t="shared" si="37"/>
        <v>0</v>
      </c>
      <c r="V146" s="146">
        <f>IF(J146="nio",0,IF(J146&gt;0,VLOOKUP(F146,'3-Productie normen'!A:M,VLOOKUP(J146,'3-Productie normen'!$B$38:$C$41,2,FALSE),FALSE)))*(VLOOKUP(B146,'2-Kosten per locatie'!$A$16:$C$48,3,FALSE))</f>
        <v>0</v>
      </c>
      <c r="W146" s="146">
        <f t="shared" si="38"/>
        <v>0</v>
      </c>
      <c r="X146" s="146">
        <f t="shared" si="39"/>
        <v>0</v>
      </c>
      <c r="Y146" s="146">
        <f t="shared" si="40"/>
        <v>0</v>
      </c>
      <c r="Z146" s="147" t="str">
        <f>VLOOKUP(F146,'3-Productie normen'!A:Q,12,FALSE)</f>
        <v>B</v>
      </c>
      <c r="AA146" s="147"/>
      <c r="AC146" s="148">
        <f t="shared" si="41"/>
        <v>6012.9</v>
      </c>
    </row>
    <row r="147" spans="1:29" ht="14.15" customHeight="1">
      <c r="A147" s="124">
        <f t="shared" si="30"/>
        <v>147</v>
      </c>
      <c r="B147" s="139" t="s">
        <v>90</v>
      </c>
      <c r="C147" s="108">
        <v>1</v>
      </c>
      <c r="D147" s="140" t="s">
        <v>374</v>
      </c>
      <c r="E147" s="141" t="s">
        <v>224</v>
      </c>
      <c r="F147" s="141" t="s">
        <v>155</v>
      </c>
      <c r="G147" s="141" t="s">
        <v>222</v>
      </c>
      <c r="H147" s="142">
        <v>25.28</v>
      </c>
      <c r="I147" s="143">
        <f t="shared" si="31"/>
        <v>255</v>
      </c>
      <c r="J147" s="144">
        <v>255</v>
      </c>
      <c r="K147" s="144"/>
      <c r="L147" s="144"/>
      <c r="M147" s="144"/>
      <c r="N147" s="144"/>
      <c r="O147" s="144"/>
      <c r="P147" s="145" t="e">
        <f t="shared" si="32"/>
        <v>#DIV/0!</v>
      </c>
      <c r="Q147" s="145">
        <f t="shared" si="33"/>
        <v>0</v>
      </c>
      <c r="R147" s="145">
        <f t="shared" si="34"/>
        <v>0</v>
      </c>
      <c r="S147" s="145">
        <f t="shared" si="35"/>
        <v>0</v>
      </c>
      <c r="T147" s="145">
        <f t="shared" si="36"/>
        <v>0</v>
      </c>
      <c r="U147" s="145">
        <f t="shared" si="37"/>
        <v>0</v>
      </c>
      <c r="V147" s="146">
        <f>IF(J147="nio",0,IF(J147&gt;0,VLOOKUP(F147,'3-Productie normen'!A:M,VLOOKUP(J147,'3-Productie normen'!$B$38:$C$41,2,FALSE),FALSE)))*(VLOOKUP(B147,'2-Kosten per locatie'!$A$16:$C$48,3,FALSE))</f>
        <v>0</v>
      </c>
      <c r="W147" s="146">
        <f t="shared" si="38"/>
        <v>0</v>
      </c>
      <c r="X147" s="146">
        <f t="shared" si="39"/>
        <v>0</v>
      </c>
      <c r="Y147" s="146">
        <f t="shared" si="40"/>
        <v>0</v>
      </c>
      <c r="Z147" s="147" t="str">
        <f>VLOOKUP(F147,'3-Productie normen'!A:Q,12,FALSE)</f>
        <v>B</v>
      </c>
      <c r="AA147" s="147"/>
      <c r="AC147" s="148">
        <f t="shared" si="41"/>
        <v>6446.4000000000005</v>
      </c>
    </row>
    <row r="148" spans="1:29" ht="14.15" customHeight="1">
      <c r="A148" s="124">
        <f t="shared" si="30"/>
        <v>148</v>
      </c>
      <c r="B148" s="139" t="s">
        <v>90</v>
      </c>
      <c r="C148" s="108">
        <v>1</v>
      </c>
      <c r="D148" s="140" t="s">
        <v>375</v>
      </c>
      <c r="E148" s="141" t="s">
        <v>224</v>
      </c>
      <c r="F148" s="141" t="s">
        <v>155</v>
      </c>
      <c r="G148" s="141" t="s">
        <v>222</v>
      </c>
      <c r="H148" s="142">
        <v>24.92</v>
      </c>
      <c r="I148" s="143">
        <f t="shared" si="31"/>
        <v>255</v>
      </c>
      <c r="J148" s="144">
        <v>255</v>
      </c>
      <c r="K148" s="144"/>
      <c r="L148" s="144"/>
      <c r="M148" s="144"/>
      <c r="N148" s="144"/>
      <c r="O148" s="144"/>
      <c r="P148" s="145" t="e">
        <f t="shared" si="32"/>
        <v>#DIV/0!</v>
      </c>
      <c r="Q148" s="145">
        <f t="shared" si="33"/>
        <v>0</v>
      </c>
      <c r="R148" s="145">
        <f t="shared" si="34"/>
        <v>0</v>
      </c>
      <c r="S148" s="145">
        <f t="shared" si="35"/>
        <v>0</v>
      </c>
      <c r="T148" s="145">
        <f t="shared" si="36"/>
        <v>0</v>
      </c>
      <c r="U148" s="145">
        <f t="shared" si="37"/>
        <v>0</v>
      </c>
      <c r="V148" s="146">
        <f>IF(J148="nio",0,IF(J148&gt;0,VLOOKUP(F148,'3-Productie normen'!A:M,VLOOKUP(J148,'3-Productie normen'!$B$38:$C$41,2,FALSE),FALSE)))*(VLOOKUP(B148,'2-Kosten per locatie'!$A$16:$C$48,3,FALSE))</f>
        <v>0</v>
      </c>
      <c r="W148" s="146">
        <f t="shared" si="38"/>
        <v>0</v>
      </c>
      <c r="X148" s="146">
        <f t="shared" si="39"/>
        <v>0</v>
      </c>
      <c r="Y148" s="146">
        <f t="shared" si="40"/>
        <v>0</v>
      </c>
      <c r="Z148" s="147" t="str">
        <f>VLOOKUP(F148,'3-Productie normen'!A:Q,12,FALSE)</f>
        <v>B</v>
      </c>
      <c r="AA148" s="147"/>
      <c r="AC148" s="148">
        <f t="shared" si="41"/>
        <v>6354.6</v>
      </c>
    </row>
    <row r="149" spans="1:29" ht="14.15" customHeight="1">
      <c r="A149" s="124">
        <f t="shared" si="30"/>
        <v>149</v>
      </c>
      <c r="B149" s="139" t="s">
        <v>90</v>
      </c>
      <c r="C149" s="108">
        <v>1</v>
      </c>
      <c r="D149" s="140" t="s">
        <v>376</v>
      </c>
      <c r="E149" s="141" t="s">
        <v>224</v>
      </c>
      <c r="F149" s="141" t="s">
        <v>155</v>
      </c>
      <c r="G149" s="141" t="s">
        <v>222</v>
      </c>
      <c r="H149" s="142">
        <v>25.55</v>
      </c>
      <c r="I149" s="143">
        <f t="shared" si="31"/>
        <v>255</v>
      </c>
      <c r="J149" s="144">
        <v>255</v>
      </c>
      <c r="K149" s="144"/>
      <c r="L149" s="144"/>
      <c r="M149" s="144"/>
      <c r="N149" s="144"/>
      <c r="O149" s="144"/>
      <c r="P149" s="145" t="e">
        <f t="shared" si="32"/>
        <v>#DIV/0!</v>
      </c>
      <c r="Q149" s="145">
        <f t="shared" si="33"/>
        <v>0</v>
      </c>
      <c r="R149" s="145">
        <f t="shared" si="34"/>
        <v>0</v>
      </c>
      <c r="S149" s="145">
        <f t="shared" si="35"/>
        <v>0</v>
      </c>
      <c r="T149" s="145">
        <f t="shared" si="36"/>
        <v>0</v>
      </c>
      <c r="U149" s="145">
        <f t="shared" si="37"/>
        <v>0</v>
      </c>
      <c r="V149" s="146">
        <f>IF(J149="nio",0,IF(J149&gt;0,VLOOKUP(F149,'3-Productie normen'!A:M,VLOOKUP(J149,'3-Productie normen'!$B$38:$C$41,2,FALSE),FALSE)))*(VLOOKUP(B149,'2-Kosten per locatie'!$A$16:$C$48,3,FALSE))</f>
        <v>0</v>
      </c>
      <c r="W149" s="146">
        <f t="shared" si="38"/>
        <v>0</v>
      </c>
      <c r="X149" s="146">
        <f t="shared" si="39"/>
        <v>0</v>
      </c>
      <c r="Y149" s="146">
        <f t="shared" si="40"/>
        <v>0</v>
      </c>
      <c r="Z149" s="147" t="str">
        <f>VLOOKUP(F149,'3-Productie normen'!A:Q,12,FALSE)</f>
        <v>B</v>
      </c>
      <c r="AA149" s="147"/>
      <c r="AC149" s="148">
        <f t="shared" si="41"/>
        <v>6515.25</v>
      </c>
    </row>
    <row r="150" spans="1:29" ht="14.15" customHeight="1">
      <c r="A150" s="124">
        <f t="shared" si="30"/>
        <v>150</v>
      </c>
      <c r="B150" s="139" t="s">
        <v>90</v>
      </c>
      <c r="C150" s="108">
        <v>1</v>
      </c>
      <c r="D150" s="140" t="s">
        <v>377</v>
      </c>
      <c r="E150" s="400" t="s">
        <v>224</v>
      </c>
      <c r="F150" s="400" t="s">
        <v>155</v>
      </c>
      <c r="G150" s="141" t="s">
        <v>222</v>
      </c>
      <c r="H150" s="142">
        <v>25.1</v>
      </c>
      <c r="I150" s="143">
        <f t="shared" si="31"/>
        <v>255</v>
      </c>
      <c r="J150" s="144">
        <v>255</v>
      </c>
      <c r="K150" s="144"/>
      <c r="L150" s="144"/>
      <c r="M150" s="144"/>
      <c r="N150" s="144"/>
      <c r="O150" s="144"/>
      <c r="P150" s="145" t="e">
        <f t="shared" si="32"/>
        <v>#DIV/0!</v>
      </c>
      <c r="Q150" s="145">
        <f t="shared" si="33"/>
        <v>0</v>
      </c>
      <c r="R150" s="145">
        <f t="shared" si="34"/>
        <v>0</v>
      </c>
      <c r="S150" s="145">
        <f t="shared" si="35"/>
        <v>0</v>
      </c>
      <c r="T150" s="145">
        <f t="shared" si="36"/>
        <v>0</v>
      </c>
      <c r="U150" s="145">
        <f t="shared" si="37"/>
        <v>0</v>
      </c>
      <c r="V150" s="146">
        <f>IF(J150="nio",0,IF(J150&gt;0,VLOOKUP(F150,'3-Productie normen'!A:M,VLOOKUP(J150,'3-Productie normen'!$B$38:$C$41,2,FALSE),FALSE)))*(VLOOKUP(B150,'2-Kosten per locatie'!$A$16:$C$48,3,FALSE))</f>
        <v>0</v>
      </c>
      <c r="W150" s="146">
        <f t="shared" si="38"/>
        <v>0</v>
      </c>
      <c r="X150" s="146">
        <f t="shared" si="39"/>
        <v>0</v>
      </c>
      <c r="Y150" s="146">
        <f t="shared" si="40"/>
        <v>0</v>
      </c>
      <c r="Z150" s="147" t="str">
        <f>VLOOKUP(F150,'3-Productie normen'!A:Q,12,FALSE)</f>
        <v>B</v>
      </c>
      <c r="AA150" s="147"/>
      <c r="AC150" s="148">
        <f t="shared" si="41"/>
        <v>6400.5</v>
      </c>
    </row>
    <row r="151" spans="1:29" ht="14.15" customHeight="1">
      <c r="A151" s="124">
        <f t="shared" si="30"/>
        <v>151</v>
      </c>
      <c r="B151" s="139" t="s">
        <v>90</v>
      </c>
      <c r="C151" s="108">
        <v>1</v>
      </c>
      <c r="D151" s="140" t="s">
        <v>378</v>
      </c>
      <c r="E151" s="141" t="s">
        <v>224</v>
      </c>
      <c r="F151" s="141" t="s">
        <v>155</v>
      </c>
      <c r="G151" s="18" t="s">
        <v>222</v>
      </c>
      <c r="H151" s="142">
        <v>23.56</v>
      </c>
      <c r="I151" s="143">
        <f t="shared" si="31"/>
        <v>255</v>
      </c>
      <c r="J151" s="144">
        <v>255</v>
      </c>
      <c r="K151" s="144"/>
      <c r="L151" s="144"/>
      <c r="M151" s="144"/>
      <c r="N151" s="144"/>
      <c r="O151" s="144"/>
      <c r="P151" s="145" t="e">
        <f t="shared" si="32"/>
        <v>#DIV/0!</v>
      </c>
      <c r="Q151" s="145">
        <f t="shared" si="33"/>
        <v>0</v>
      </c>
      <c r="R151" s="145">
        <f t="shared" si="34"/>
        <v>0</v>
      </c>
      <c r="S151" s="145">
        <f t="shared" si="35"/>
        <v>0</v>
      </c>
      <c r="T151" s="145">
        <f t="shared" si="36"/>
        <v>0</v>
      </c>
      <c r="U151" s="145">
        <f t="shared" si="37"/>
        <v>0</v>
      </c>
      <c r="V151" s="146">
        <f>IF(J151="nio",0,IF(J151&gt;0,VLOOKUP(F151,'3-Productie normen'!A:M,VLOOKUP(J151,'3-Productie normen'!$B$38:$C$41,2,FALSE),FALSE)))*(VLOOKUP(B151,'2-Kosten per locatie'!$A$16:$C$48,3,FALSE))</f>
        <v>0</v>
      </c>
      <c r="W151" s="146">
        <f t="shared" si="38"/>
        <v>0</v>
      </c>
      <c r="X151" s="146">
        <f t="shared" si="39"/>
        <v>0</v>
      </c>
      <c r="Y151" s="146">
        <f t="shared" si="40"/>
        <v>0</v>
      </c>
      <c r="Z151" s="147" t="str">
        <f>VLOOKUP(F151,'3-Productie normen'!A:Q,12,FALSE)</f>
        <v>B</v>
      </c>
      <c r="AA151" s="147"/>
      <c r="AC151" s="148">
        <f t="shared" si="41"/>
        <v>6007.7999999999993</v>
      </c>
    </row>
    <row r="152" spans="1:29" ht="14.15" customHeight="1">
      <c r="A152" s="124">
        <f t="shared" si="30"/>
        <v>152</v>
      </c>
      <c r="B152" s="139" t="s">
        <v>90</v>
      </c>
      <c r="C152" s="155">
        <v>1</v>
      </c>
      <c r="D152" s="150" t="s">
        <v>379</v>
      </c>
      <c r="E152" s="151" t="s">
        <v>224</v>
      </c>
      <c r="F152" s="151" t="s">
        <v>155</v>
      </c>
      <c r="G152" s="141" t="s">
        <v>222</v>
      </c>
      <c r="H152" s="142">
        <v>27.88</v>
      </c>
      <c r="I152" s="143">
        <f t="shared" si="31"/>
        <v>255</v>
      </c>
      <c r="J152" s="144">
        <v>255</v>
      </c>
      <c r="K152" s="144"/>
      <c r="L152" s="144"/>
      <c r="M152" s="144"/>
      <c r="N152" s="144"/>
      <c r="O152" s="144"/>
      <c r="P152" s="145" t="e">
        <f t="shared" si="32"/>
        <v>#DIV/0!</v>
      </c>
      <c r="Q152" s="145">
        <f t="shared" si="33"/>
        <v>0</v>
      </c>
      <c r="R152" s="145">
        <f t="shared" si="34"/>
        <v>0</v>
      </c>
      <c r="S152" s="145">
        <f t="shared" si="35"/>
        <v>0</v>
      </c>
      <c r="T152" s="145">
        <f t="shared" si="36"/>
        <v>0</v>
      </c>
      <c r="U152" s="145">
        <f t="shared" si="37"/>
        <v>0</v>
      </c>
      <c r="V152" s="146">
        <f>IF(J152="nio",0,IF(J152&gt;0,VLOOKUP(F152,'3-Productie normen'!A:M,VLOOKUP(J152,'3-Productie normen'!$B$38:$C$41,2,FALSE),FALSE)))*(VLOOKUP(B152,'2-Kosten per locatie'!$A$16:$C$48,3,FALSE))</f>
        <v>0</v>
      </c>
      <c r="W152" s="146">
        <f t="shared" si="38"/>
        <v>0</v>
      </c>
      <c r="X152" s="146">
        <f t="shared" si="39"/>
        <v>0</v>
      </c>
      <c r="Y152" s="146">
        <f t="shared" si="40"/>
        <v>0</v>
      </c>
      <c r="Z152" s="147" t="str">
        <f>VLOOKUP(F152,'3-Productie normen'!A:Q,12,FALSE)</f>
        <v>B</v>
      </c>
      <c r="AA152" s="147"/>
      <c r="AC152" s="148">
        <f t="shared" si="41"/>
        <v>7109.4</v>
      </c>
    </row>
    <row r="153" spans="1:29" ht="14.15" customHeight="1">
      <c r="A153" s="124">
        <f t="shared" si="30"/>
        <v>153</v>
      </c>
      <c r="B153" s="139" t="s">
        <v>90</v>
      </c>
      <c r="C153" s="108">
        <v>1</v>
      </c>
      <c r="D153" s="140" t="s">
        <v>380</v>
      </c>
      <c r="E153" s="141" t="s">
        <v>230</v>
      </c>
      <c r="F153" s="139" t="s">
        <v>168</v>
      </c>
      <c r="G153" s="141" t="s">
        <v>323</v>
      </c>
      <c r="H153" s="142">
        <v>4.6100000000000003</v>
      </c>
      <c r="I153" s="143">
        <f t="shared" si="31"/>
        <v>1</v>
      </c>
      <c r="J153" s="144">
        <v>1</v>
      </c>
      <c r="K153" s="144"/>
      <c r="L153" s="144"/>
      <c r="M153" s="144"/>
      <c r="N153" s="144"/>
      <c r="O153" s="144"/>
      <c r="P153" s="145" t="e">
        <f t="shared" si="32"/>
        <v>#DIV/0!</v>
      </c>
      <c r="Q153" s="145">
        <f t="shared" si="33"/>
        <v>0</v>
      </c>
      <c r="R153" s="145">
        <f t="shared" si="34"/>
        <v>0</v>
      </c>
      <c r="S153" s="145">
        <f t="shared" si="35"/>
        <v>0</v>
      </c>
      <c r="T153" s="145">
        <f t="shared" si="36"/>
        <v>0</v>
      </c>
      <c r="U153" s="145">
        <f t="shared" si="37"/>
        <v>0</v>
      </c>
      <c r="V153" s="146">
        <f>IF(J153="nio",0,IF(J153&gt;0,VLOOKUP(F153,'3-Productie normen'!A:M,VLOOKUP(J153,'3-Productie normen'!$B$38:$C$41,2,FALSE),FALSE)))*(VLOOKUP(B153,'2-Kosten per locatie'!$A$16:$C$48,3,FALSE))</f>
        <v>0</v>
      </c>
      <c r="W153" s="146">
        <f t="shared" si="38"/>
        <v>0</v>
      </c>
      <c r="X153" s="146">
        <f t="shared" si="39"/>
        <v>0</v>
      </c>
      <c r="Y153" s="146">
        <f t="shared" si="40"/>
        <v>0</v>
      </c>
      <c r="Z153" s="147" t="str">
        <f>VLOOKUP(F153,'3-Productie normen'!A:Q,12,FALSE)</f>
        <v>V</v>
      </c>
      <c r="AA153" s="147"/>
      <c r="AC153" s="148">
        <f t="shared" si="41"/>
        <v>4.6100000000000003</v>
      </c>
    </row>
    <row r="154" spans="1:29" ht="14.15" customHeight="1">
      <c r="A154" s="124">
        <f t="shared" si="30"/>
        <v>154</v>
      </c>
      <c r="B154" s="139" t="s">
        <v>90</v>
      </c>
      <c r="C154" s="108">
        <v>1</v>
      </c>
      <c r="D154" s="140" t="s">
        <v>381</v>
      </c>
      <c r="E154" s="141" t="s">
        <v>224</v>
      </c>
      <c r="F154" s="141" t="s">
        <v>155</v>
      </c>
      <c r="G154" s="141" t="s">
        <v>222</v>
      </c>
      <c r="H154" s="142">
        <v>28.11</v>
      </c>
      <c r="I154" s="143">
        <f t="shared" si="31"/>
        <v>255</v>
      </c>
      <c r="J154" s="144">
        <v>255</v>
      </c>
      <c r="K154" s="144"/>
      <c r="L154" s="144"/>
      <c r="M154" s="144"/>
      <c r="N154" s="144"/>
      <c r="O154" s="144"/>
      <c r="P154" s="145" t="e">
        <f t="shared" si="32"/>
        <v>#DIV/0!</v>
      </c>
      <c r="Q154" s="145">
        <f t="shared" si="33"/>
        <v>0</v>
      </c>
      <c r="R154" s="145">
        <f t="shared" si="34"/>
        <v>0</v>
      </c>
      <c r="S154" s="145">
        <f t="shared" si="35"/>
        <v>0</v>
      </c>
      <c r="T154" s="145">
        <f t="shared" si="36"/>
        <v>0</v>
      </c>
      <c r="U154" s="145">
        <f t="shared" si="37"/>
        <v>0</v>
      </c>
      <c r="V154" s="146">
        <f>IF(J154="nio",0,IF(J154&gt;0,VLOOKUP(F154,'3-Productie normen'!A:M,VLOOKUP(J154,'3-Productie normen'!$B$38:$C$41,2,FALSE),FALSE)))*(VLOOKUP(B154,'2-Kosten per locatie'!$A$16:$C$48,3,FALSE))</f>
        <v>0</v>
      </c>
      <c r="W154" s="146">
        <f t="shared" si="38"/>
        <v>0</v>
      </c>
      <c r="X154" s="146">
        <f t="shared" si="39"/>
        <v>0</v>
      </c>
      <c r="Y154" s="146">
        <f t="shared" si="40"/>
        <v>0</v>
      </c>
      <c r="Z154" s="147" t="str">
        <f>VLOOKUP(F154,'3-Productie normen'!A:Q,12,FALSE)</f>
        <v>B</v>
      </c>
      <c r="AA154" s="147"/>
      <c r="AC154" s="148">
        <f t="shared" si="41"/>
        <v>7168.05</v>
      </c>
    </row>
    <row r="155" spans="1:29" ht="14.15" customHeight="1">
      <c r="A155" s="124">
        <f t="shared" si="30"/>
        <v>155</v>
      </c>
      <c r="B155" s="139" t="s">
        <v>90</v>
      </c>
      <c r="C155" s="108">
        <v>1</v>
      </c>
      <c r="D155" s="140" t="s">
        <v>382</v>
      </c>
      <c r="E155" s="141" t="s">
        <v>226</v>
      </c>
      <c r="F155" s="141" t="s">
        <v>174</v>
      </c>
      <c r="G155" s="141" t="s">
        <v>227</v>
      </c>
      <c r="H155" s="142">
        <v>111.3</v>
      </c>
      <c r="I155" s="143">
        <f t="shared" si="31"/>
        <v>0</v>
      </c>
      <c r="J155" s="144" t="s">
        <v>228</v>
      </c>
      <c r="K155" s="144"/>
      <c r="L155" s="144"/>
      <c r="M155" s="144"/>
      <c r="N155" s="144"/>
      <c r="O155" s="144"/>
      <c r="P155" s="145">
        <f t="shared" si="32"/>
        <v>0</v>
      </c>
      <c r="Q155" s="145">
        <f t="shared" si="33"/>
        <v>0</v>
      </c>
      <c r="R155" s="145">
        <f t="shared" si="34"/>
        <v>0</v>
      </c>
      <c r="S155" s="145">
        <f t="shared" si="35"/>
        <v>0</v>
      </c>
      <c r="T155" s="145">
        <f t="shared" si="36"/>
        <v>0</v>
      </c>
      <c r="U155" s="145">
        <f t="shared" si="37"/>
        <v>0</v>
      </c>
      <c r="V155" s="146">
        <f>IF(J155="nio",0,IF(J155&gt;0,VLOOKUP(F155,'3-Productie normen'!A:M,VLOOKUP(J155,'3-Productie normen'!$B$38:$C$41,2,FALSE),FALSE)))*(VLOOKUP(B155,'2-Kosten per locatie'!$A$16:$C$48,3,FALSE))</f>
        <v>0</v>
      </c>
      <c r="W155" s="146">
        <f t="shared" si="38"/>
        <v>0</v>
      </c>
      <c r="X155" s="146">
        <f t="shared" si="39"/>
        <v>0</v>
      </c>
      <c r="Y155" s="146">
        <f t="shared" si="40"/>
        <v>0</v>
      </c>
      <c r="Z155" s="147">
        <f>VLOOKUP(F155,'3-Productie normen'!A:Q,12,FALSE)</f>
        <v>0</v>
      </c>
      <c r="AA155" s="147"/>
      <c r="AC155" s="148">
        <f t="shared" si="41"/>
        <v>0</v>
      </c>
    </row>
    <row r="156" spans="1:29" ht="14.15" customHeight="1">
      <c r="A156" s="124">
        <f t="shared" si="30"/>
        <v>156</v>
      </c>
      <c r="B156" s="139" t="s">
        <v>90</v>
      </c>
      <c r="C156" s="108">
        <v>1</v>
      </c>
      <c r="D156" s="140" t="s">
        <v>383</v>
      </c>
      <c r="E156" s="141" t="s">
        <v>262</v>
      </c>
      <c r="F156" s="141" t="s">
        <v>164</v>
      </c>
      <c r="G156" s="141" t="s">
        <v>384</v>
      </c>
      <c r="H156" s="142">
        <v>0.93</v>
      </c>
      <c r="I156" s="143">
        <f t="shared" si="31"/>
        <v>12</v>
      </c>
      <c r="J156" s="144">
        <v>12</v>
      </c>
      <c r="K156" s="144"/>
      <c r="L156" s="144"/>
      <c r="M156" s="144"/>
      <c r="N156" s="144"/>
      <c r="O156" s="144"/>
      <c r="P156" s="145" t="e">
        <f t="shared" si="32"/>
        <v>#DIV/0!</v>
      </c>
      <c r="Q156" s="145">
        <f t="shared" si="33"/>
        <v>0</v>
      </c>
      <c r="R156" s="145">
        <f t="shared" si="34"/>
        <v>0</v>
      </c>
      <c r="S156" s="145">
        <f t="shared" si="35"/>
        <v>0</v>
      </c>
      <c r="T156" s="145">
        <f t="shared" si="36"/>
        <v>0</v>
      </c>
      <c r="U156" s="145">
        <f t="shared" si="37"/>
        <v>0</v>
      </c>
      <c r="V156" s="146">
        <f>IF(J156="nio",0,IF(J156&gt;0,VLOOKUP(F156,'3-Productie normen'!A:M,VLOOKUP(J156,'3-Productie normen'!$B$38:$C$41,2,FALSE),FALSE)))*(VLOOKUP(B156,'2-Kosten per locatie'!$A$16:$C$48,3,FALSE))</f>
        <v>0</v>
      </c>
      <c r="W156" s="146">
        <f t="shared" si="38"/>
        <v>0</v>
      </c>
      <c r="X156" s="146">
        <f t="shared" si="39"/>
        <v>0</v>
      </c>
      <c r="Y156" s="146">
        <f t="shared" si="40"/>
        <v>0</v>
      </c>
      <c r="Z156" s="147" t="str">
        <f>VLOOKUP(F156,'3-Productie normen'!A:Q,12,FALSE)</f>
        <v>V</v>
      </c>
      <c r="AA156" s="147"/>
      <c r="AC156" s="148">
        <f t="shared" si="41"/>
        <v>11.16</v>
      </c>
    </row>
    <row r="157" spans="1:29" ht="14.15" customHeight="1">
      <c r="A157" s="124">
        <f t="shared" si="30"/>
        <v>157</v>
      </c>
      <c r="B157" s="139" t="s">
        <v>90</v>
      </c>
      <c r="C157" s="108">
        <v>1</v>
      </c>
      <c r="D157" s="140" t="s">
        <v>385</v>
      </c>
      <c r="E157" s="141" t="s">
        <v>216</v>
      </c>
      <c r="F157" s="141" t="s">
        <v>167</v>
      </c>
      <c r="G157" s="141" t="s">
        <v>213</v>
      </c>
      <c r="H157" s="142">
        <v>3.34</v>
      </c>
      <c r="I157" s="143">
        <f t="shared" si="31"/>
        <v>255</v>
      </c>
      <c r="J157" s="144">
        <v>255</v>
      </c>
      <c r="K157" s="144"/>
      <c r="L157" s="144"/>
      <c r="M157" s="144"/>
      <c r="N157" s="144"/>
      <c r="O157" s="144"/>
      <c r="P157" s="145" t="e">
        <f t="shared" si="32"/>
        <v>#DIV/0!</v>
      </c>
      <c r="Q157" s="145">
        <f t="shared" si="33"/>
        <v>0</v>
      </c>
      <c r="R157" s="145">
        <f t="shared" si="34"/>
        <v>0</v>
      </c>
      <c r="S157" s="145">
        <f t="shared" si="35"/>
        <v>0</v>
      </c>
      <c r="T157" s="145">
        <f t="shared" si="36"/>
        <v>0</v>
      </c>
      <c r="U157" s="145">
        <f t="shared" si="37"/>
        <v>0</v>
      </c>
      <c r="V157" s="146">
        <f>IF(J157="nio",0,IF(J157&gt;0,VLOOKUP(F157,'3-Productie normen'!A:M,VLOOKUP(J157,'3-Productie normen'!$B$38:$C$41,2,FALSE),FALSE)))*(VLOOKUP(B157,'2-Kosten per locatie'!$A$16:$C$48,3,FALSE))</f>
        <v>0</v>
      </c>
      <c r="W157" s="146">
        <f t="shared" si="38"/>
        <v>0</v>
      </c>
      <c r="X157" s="146">
        <f t="shared" si="39"/>
        <v>0</v>
      </c>
      <c r="Y157" s="146">
        <f t="shared" si="40"/>
        <v>0</v>
      </c>
      <c r="Z157" s="147" t="str">
        <f>VLOOKUP(F157,'3-Productie normen'!A:Q,12,FALSE)</f>
        <v>S</v>
      </c>
      <c r="AA157" s="147"/>
      <c r="AC157" s="148">
        <f t="shared" si="41"/>
        <v>851.69999999999993</v>
      </c>
    </row>
    <row r="158" spans="1:29" ht="14.15" customHeight="1">
      <c r="A158" s="124">
        <f t="shared" si="30"/>
        <v>158</v>
      </c>
      <c r="B158" s="139" t="s">
        <v>90</v>
      </c>
      <c r="C158" s="108">
        <v>1</v>
      </c>
      <c r="D158" s="140" t="s">
        <v>386</v>
      </c>
      <c r="E158" s="139" t="s">
        <v>216</v>
      </c>
      <c r="F158" s="139" t="s">
        <v>167</v>
      </c>
      <c r="G158" s="141" t="s">
        <v>213</v>
      </c>
      <c r="H158" s="142">
        <v>1.21</v>
      </c>
      <c r="I158" s="143">
        <f t="shared" si="31"/>
        <v>255</v>
      </c>
      <c r="J158" s="144">
        <v>255</v>
      </c>
      <c r="K158" s="144"/>
      <c r="L158" s="144"/>
      <c r="M158" s="144"/>
      <c r="N158" s="144"/>
      <c r="O158" s="144"/>
      <c r="P158" s="145" t="e">
        <f t="shared" si="32"/>
        <v>#DIV/0!</v>
      </c>
      <c r="Q158" s="145">
        <f t="shared" si="33"/>
        <v>0</v>
      </c>
      <c r="R158" s="145">
        <f t="shared" si="34"/>
        <v>0</v>
      </c>
      <c r="S158" s="145">
        <f t="shared" si="35"/>
        <v>0</v>
      </c>
      <c r="T158" s="145">
        <f t="shared" si="36"/>
        <v>0</v>
      </c>
      <c r="U158" s="145">
        <f t="shared" si="37"/>
        <v>0</v>
      </c>
      <c r="V158" s="146">
        <f>IF(J158="nio",0,IF(J158&gt;0,VLOOKUP(F158,'3-Productie normen'!A:M,VLOOKUP(J158,'3-Productie normen'!$B$38:$C$41,2,FALSE),FALSE)))*(VLOOKUP(B158,'2-Kosten per locatie'!$A$16:$C$48,3,FALSE))</f>
        <v>0</v>
      </c>
      <c r="W158" s="146">
        <f t="shared" si="38"/>
        <v>0</v>
      </c>
      <c r="X158" s="146">
        <f t="shared" si="39"/>
        <v>0</v>
      </c>
      <c r="Y158" s="146">
        <f t="shared" si="40"/>
        <v>0</v>
      </c>
      <c r="Z158" s="147" t="str">
        <f>VLOOKUP(F158,'3-Productie normen'!A:Q,12,FALSE)</f>
        <v>S</v>
      </c>
      <c r="AA158" s="147"/>
      <c r="AC158" s="148">
        <f t="shared" si="41"/>
        <v>308.55</v>
      </c>
    </row>
    <row r="159" spans="1:29" ht="14.15" customHeight="1">
      <c r="A159" s="124">
        <f t="shared" si="30"/>
        <v>159</v>
      </c>
      <c r="B159" s="139" t="s">
        <v>90</v>
      </c>
      <c r="C159" s="108">
        <v>1</v>
      </c>
      <c r="D159" s="140" t="s">
        <v>387</v>
      </c>
      <c r="E159" s="139" t="s">
        <v>216</v>
      </c>
      <c r="F159" s="139" t="s">
        <v>167</v>
      </c>
      <c r="G159" s="141" t="s">
        <v>213</v>
      </c>
      <c r="H159" s="142">
        <v>1.26</v>
      </c>
      <c r="I159" s="143">
        <f t="shared" si="31"/>
        <v>255</v>
      </c>
      <c r="J159" s="144">
        <v>255</v>
      </c>
      <c r="K159" s="144"/>
      <c r="L159" s="144"/>
      <c r="M159" s="144"/>
      <c r="N159" s="144"/>
      <c r="O159" s="144"/>
      <c r="P159" s="145" t="e">
        <f t="shared" si="32"/>
        <v>#DIV/0!</v>
      </c>
      <c r="Q159" s="145">
        <f t="shared" si="33"/>
        <v>0</v>
      </c>
      <c r="R159" s="145">
        <f t="shared" si="34"/>
        <v>0</v>
      </c>
      <c r="S159" s="145">
        <f t="shared" si="35"/>
        <v>0</v>
      </c>
      <c r="T159" s="145">
        <f t="shared" si="36"/>
        <v>0</v>
      </c>
      <c r="U159" s="145">
        <f t="shared" si="37"/>
        <v>0</v>
      </c>
      <c r="V159" s="146">
        <f>IF(J159="nio",0,IF(J159&gt;0,VLOOKUP(F159,'3-Productie normen'!A:M,VLOOKUP(J159,'3-Productie normen'!$B$38:$C$41,2,FALSE),FALSE)))*(VLOOKUP(B159,'2-Kosten per locatie'!$A$16:$C$48,3,FALSE))</f>
        <v>0</v>
      </c>
      <c r="W159" s="146">
        <f t="shared" si="38"/>
        <v>0</v>
      </c>
      <c r="X159" s="146">
        <f t="shared" si="39"/>
        <v>0</v>
      </c>
      <c r="Y159" s="146">
        <f t="shared" si="40"/>
        <v>0</v>
      </c>
      <c r="Z159" s="147" t="str">
        <f>VLOOKUP(F159,'3-Productie normen'!A:Q,12,FALSE)</f>
        <v>S</v>
      </c>
      <c r="AA159" s="147"/>
      <c r="AC159" s="148">
        <f t="shared" si="41"/>
        <v>321.3</v>
      </c>
    </row>
    <row r="160" spans="1:29" ht="14.15" customHeight="1">
      <c r="A160" s="124">
        <f t="shared" si="30"/>
        <v>160</v>
      </c>
      <c r="B160" s="139" t="s">
        <v>90</v>
      </c>
      <c r="C160" s="108">
        <v>1</v>
      </c>
      <c r="D160" s="140" t="s">
        <v>388</v>
      </c>
      <c r="E160" s="139" t="s">
        <v>212</v>
      </c>
      <c r="F160" s="139" t="s">
        <v>167</v>
      </c>
      <c r="G160" s="141" t="s">
        <v>213</v>
      </c>
      <c r="H160" s="142">
        <v>5.0999999999999996</v>
      </c>
      <c r="I160" s="143">
        <f t="shared" si="31"/>
        <v>255</v>
      </c>
      <c r="J160" s="144">
        <v>255</v>
      </c>
      <c r="K160" s="144"/>
      <c r="L160" s="144"/>
      <c r="M160" s="144"/>
      <c r="N160" s="144"/>
      <c r="O160" s="144"/>
      <c r="P160" s="145" t="e">
        <f t="shared" si="32"/>
        <v>#DIV/0!</v>
      </c>
      <c r="Q160" s="145">
        <f t="shared" si="33"/>
        <v>0</v>
      </c>
      <c r="R160" s="145">
        <f t="shared" si="34"/>
        <v>0</v>
      </c>
      <c r="S160" s="145">
        <f t="shared" si="35"/>
        <v>0</v>
      </c>
      <c r="T160" s="145">
        <f t="shared" si="36"/>
        <v>0</v>
      </c>
      <c r="U160" s="145">
        <f t="shared" si="37"/>
        <v>0</v>
      </c>
      <c r="V160" s="146">
        <f>IF(J160="nio",0,IF(J160&gt;0,VLOOKUP(F160,'3-Productie normen'!A:M,VLOOKUP(J160,'3-Productie normen'!$B$38:$C$41,2,FALSE),FALSE)))*(VLOOKUP(B160,'2-Kosten per locatie'!$A$16:$C$48,3,FALSE))</f>
        <v>0</v>
      </c>
      <c r="W160" s="146">
        <f t="shared" si="38"/>
        <v>0</v>
      </c>
      <c r="X160" s="146">
        <f t="shared" si="39"/>
        <v>0</v>
      </c>
      <c r="Y160" s="146">
        <f t="shared" si="40"/>
        <v>0</v>
      </c>
      <c r="Z160" s="147" t="str">
        <f>VLOOKUP(F160,'3-Productie normen'!A:Q,12,FALSE)</f>
        <v>S</v>
      </c>
      <c r="AA160" s="147"/>
      <c r="AC160" s="148">
        <f t="shared" si="41"/>
        <v>1300.5</v>
      </c>
    </row>
    <row r="161" spans="1:29" ht="14.15" customHeight="1">
      <c r="A161" s="124">
        <f t="shared" si="30"/>
        <v>161</v>
      </c>
      <c r="B161" s="139" t="s">
        <v>90</v>
      </c>
      <c r="C161" s="108">
        <v>1</v>
      </c>
      <c r="D161" s="140" t="s">
        <v>389</v>
      </c>
      <c r="E161" s="141" t="s">
        <v>249</v>
      </c>
      <c r="F161" s="141" t="s">
        <v>172</v>
      </c>
      <c r="G161" s="141" t="s">
        <v>299</v>
      </c>
      <c r="H161" s="142">
        <v>12.75</v>
      </c>
      <c r="I161" s="143">
        <f t="shared" si="31"/>
        <v>255</v>
      </c>
      <c r="J161" s="144">
        <v>255</v>
      </c>
      <c r="K161" s="144"/>
      <c r="L161" s="144"/>
      <c r="M161" s="144"/>
      <c r="N161" s="144"/>
      <c r="O161" s="144"/>
      <c r="P161" s="145" t="e">
        <f t="shared" si="32"/>
        <v>#DIV/0!</v>
      </c>
      <c r="Q161" s="145">
        <f t="shared" si="33"/>
        <v>0</v>
      </c>
      <c r="R161" s="145">
        <f t="shared" si="34"/>
        <v>0</v>
      </c>
      <c r="S161" s="145">
        <f t="shared" si="35"/>
        <v>0</v>
      </c>
      <c r="T161" s="145">
        <f t="shared" si="36"/>
        <v>0</v>
      </c>
      <c r="U161" s="145">
        <f t="shared" si="37"/>
        <v>0</v>
      </c>
      <c r="V161" s="146">
        <f>IF(J161="nio",0,IF(J161&gt;0,VLOOKUP(F161,'3-Productie normen'!A:M,VLOOKUP(J161,'3-Productie normen'!$B$38:$C$41,2,FALSE),FALSE)))*(VLOOKUP(B161,'2-Kosten per locatie'!$A$16:$C$48,3,FALSE))</f>
        <v>0</v>
      </c>
      <c r="W161" s="146">
        <f t="shared" si="38"/>
        <v>0</v>
      </c>
      <c r="X161" s="146">
        <f t="shared" si="39"/>
        <v>0</v>
      </c>
      <c r="Y161" s="146">
        <f t="shared" si="40"/>
        <v>0</v>
      </c>
      <c r="Z161" s="147" t="str">
        <f>VLOOKUP(F161,'3-Productie normen'!A:Q,12,FALSE)</f>
        <v>V</v>
      </c>
      <c r="AA161" s="147"/>
      <c r="AC161" s="148">
        <f t="shared" si="41"/>
        <v>3251.25</v>
      </c>
    </row>
    <row r="162" spans="1:29" ht="14.15" customHeight="1">
      <c r="A162" s="124">
        <f t="shared" si="30"/>
        <v>162</v>
      </c>
      <c r="B162" s="139" t="s">
        <v>90</v>
      </c>
      <c r="C162" s="108">
        <v>1</v>
      </c>
      <c r="D162" s="140" t="s">
        <v>390</v>
      </c>
      <c r="E162" s="141" t="s">
        <v>249</v>
      </c>
      <c r="F162" s="141" t="s">
        <v>172</v>
      </c>
      <c r="G162" s="141" t="s">
        <v>222</v>
      </c>
      <c r="H162" s="142">
        <v>69.489999999999995</v>
      </c>
      <c r="I162" s="143">
        <f t="shared" si="31"/>
        <v>255</v>
      </c>
      <c r="J162" s="144">
        <v>255</v>
      </c>
      <c r="K162" s="144"/>
      <c r="L162" s="144"/>
      <c r="M162" s="144"/>
      <c r="N162" s="144"/>
      <c r="O162" s="144"/>
      <c r="P162" s="145" t="e">
        <f t="shared" si="32"/>
        <v>#DIV/0!</v>
      </c>
      <c r="Q162" s="145">
        <f t="shared" si="33"/>
        <v>0</v>
      </c>
      <c r="R162" s="145">
        <f t="shared" si="34"/>
        <v>0</v>
      </c>
      <c r="S162" s="145">
        <f t="shared" si="35"/>
        <v>0</v>
      </c>
      <c r="T162" s="145">
        <f t="shared" si="36"/>
        <v>0</v>
      </c>
      <c r="U162" s="145">
        <f t="shared" si="37"/>
        <v>0</v>
      </c>
      <c r="V162" s="146">
        <f>IF(J162="nio",0,IF(J162&gt;0,VLOOKUP(F162,'3-Productie normen'!A:M,VLOOKUP(J162,'3-Productie normen'!$B$38:$C$41,2,FALSE),FALSE)))*(VLOOKUP(B162,'2-Kosten per locatie'!$A$16:$C$48,3,FALSE))</f>
        <v>0</v>
      </c>
      <c r="W162" s="146">
        <f t="shared" si="38"/>
        <v>0</v>
      </c>
      <c r="X162" s="146">
        <f t="shared" si="39"/>
        <v>0</v>
      </c>
      <c r="Y162" s="146">
        <f t="shared" si="40"/>
        <v>0</v>
      </c>
      <c r="Z162" s="147" t="str">
        <f>VLOOKUP(F162,'3-Productie normen'!A:Q,12,FALSE)</f>
        <v>V</v>
      </c>
      <c r="AA162" s="147"/>
      <c r="AC162" s="148">
        <f t="shared" si="41"/>
        <v>17719.949999999997</v>
      </c>
    </row>
    <row r="163" spans="1:29" ht="14.15" customHeight="1">
      <c r="A163" s="124">
        <f t="shared" si="30"/>
        <v>163</v>
      </c>
      <c r="B163" s="139" t="s">
        <v>90</v>
      </c>
      <c r="C163" s="108">
        <v>1</v>
      </c>
      <c r="D163" s="140" t="s">
        <v>391</v>
      </c>
      <c r="E163" s="141" t="s">
        <v>249</v>
      </c>
      <c r="F163" s="141" t="s">
        <v>172</v>
      </c>
      <c r="G163" s="141" t="s">
        <v>222</v>
      </c>
      <c r="H163" s="142">
        <v>48.95</v>
      </c>
      <c r="I163" s="143">
        <f t="shared" si="31"/>
        <v>255</v>
      </c>
      <c r="J163" s="144">
        <v>255</v>
      </c>
      <c r="K163" s="144"/>
      <c r="L163" s="144"/>
      <c r="M163" s="144"/>
      <c r="N163" s="144"/>
      <c r="O163" s="144"/>
      <c r="P163" s="145" t="e">
        <f t="shared" si="32"/>
        <v>#DIV/0!</v>
      </c>
      <c r="Q163" s="145">
        <f t="shared" si="33"/>
        <v>0</v>
      </c>
      <c r="R163" s="145">
        <f t="shared" si="34"/>
        <v>0</v>
      </c>
      <c r="S163" s="145">
        <f t="shared" si="35"/>
        <v>0</v>
      </c>
      <c r="T163" s="145">
        <f t="shared" si="36"/>
        <v>0</v>
      </c>
      <c r="U163" s="145">
        <f t="shared" si="37"/>
        <v>0</v>
      </c>
      <c r="V163" s="146">
        <f>IF(J163="nio",0,IF(J163&gt;0,VLOOKUP(F163,'3-Productie normen'!A:M,VLOOKUP(J163,'3-Productie normen'!$B$38:$C$41,2,FALSE),FALSE)))*(VLOOKUP(B163,'2-Kosten per locatie'!$A$16:$C$48,3,FALSE))</f>
        <v>0</v>
      </c>
      <c r="W163" s="146">
        <f t="shared" si="38"/>
        <v>0</v>
      </c>
      <c r="X163" s="146">
        <f t="shared" si="39"/>
        <v>0</v>
      </c>
      <c r="Y163" s="146">
        <f t="shared" si="40"/>
        <v>0</v>
      </c>
      <c r="Z163" s="147" t="str">
        <f>VLOOKUP(F163,'3-Productie normen'!A:Q,12,FALSE)</f>
        <v>V</v>
      </c>
      <c r="AA163" s="147"/>
      <c r="AC163" s="148">
        <f t="shared" si="41"/>
        <v>12482.25</v>
      </c>
    </row>
    <row r="164" spans="1:29" ht="14.15" customHeight="1">
      <c r="A164" s="124">
        <f t="shared" si="30"/>
        <v>164</v>
      </c>
      <c r="B164" s="139" t="s">
        <v>90</v>
      </c>
      <c r="C164" s="108">
        <v>1</v>
      </c>
      <c r="D164" s="140" t="s">
        <v>392</v>
      </c>
      <c r="E164" s="141" t="s">
        <v>249</v>
      </c>
      <c r="F164" s="141" t="s">
        <v>172</v>
      </c>
      <c r="G164" s="141" t="s">
        <v>222</v>
      </c>
      <c r="H164" s="142">
        <v>45.91</v>
      </c>
      <c r="I164" s="143">
        <f t="shared" si="31"/>
        <v>255</v>
      </c>
      <c r="J164" s="144">
        <v>255</v>
      </c>
      <c r="K164" s="144"/>
      <c r="L164" s="144"/>
      <c r="M164" s="144"/>
      <c r="N164" s="144"/>
      <c r="O164" s="144"/>
      <c r="P164" s="145" t="e">
        <f t="shared" si="32"/>
        <v>#DIV/0!</v>
      </c>
      <c r="Q164" s="145">
        <f t="shared" si="33"/>
        <v>0</v>
      </c>
      <c r="R164" s="145">
        <f t="shared" si="34"/>
        <v>0</v>
      </c>
      <c r="S164" s="145">
        <f t="shared" si="35"/>
        <v>0</v>
      </c>
      <c r="T164" s="145">
        <f t="shared" si="36"/>
        <v>0</v>
      </c>
      <c r="U164" s="145">
        <f t="shared" si="37"/>
        <v>0</v>
      </c>
      <c r="V164" s="146">
        <f>IF(J164="nio",0,IF(J164&gt;0,VLOOKUP(F164,'3-Productie normen'!A:M,VLOOKUP(J164,'3-Productie normen'!$B$38:$C$41,2,FALSE),FALSE)))*(VLOOKUP(B164,'2-Kosten per locatie'!$A$16:$C$48,3,FALSE))</f>
        <v>0</v>
      </c>
      <c r="W164" s="146">
        <f t="shared" si="38"/>
        <v>0</v>
      </c>
      <c r="X164" s="146">
        <f t="shared" si="39"/>
        <v>0</v>
      </c>
      <c r="Y164" s="146">
        <f t="shared" si="40"/>
        <v>0</v>
      </c>
      <c r="Z164" s="147" t="str">
        <f>VLOOKUP(F164,'3-Productie normen'!A:Q,12,FALSE)</f>
        <v>V</v>
      </c>
      <c r="AA164" s="147"/>
      <c r="AC164" s="148">
        <f t="shared" si="41"/>
        <v>11707.05</v>
      </c>
    </row>
    <row r="165" spans="1:29" ht="14.15" customHeight="1">
      <c r="A165" s="124">
        <f t="shared" si="30"/>
        <v>165</v>
      </c>
      <c r="B165" s="139" t="s">
        <v>90</v>
      </c>
      <c r="C165" s="108">
        <v>1</v>
      </c>
      <c r="D165" s="140" t="s">
        <v>393</v>
      </c>
      <c r="E165" s="400" t="s">
        <v>249</v>
      </c>
      <c r="F165" s="141" t="s">
        <v>172</v>
      </c>
      <c r="G165" s="141" t="s">
        <v>222</v>
      </c>
      <c r="H165" s="142">
        <v>99.71</v>
      </c>
      <c r="I165" s="143">
        <f t="shared" si="31"/>
        <v>255</v>
      </c>
      <c r="J165" s="144">
        <v>255</v>
      </c>
      <c r="K165" s="144"/>
      <c r="L165" s="144"/>
      <c r="M165" s="144"/>
      <c r="N165" s="144"/>
      <c r="O165" s="144"/>
      <c r="P165" s="145" t="e">
        <f t="shared" si="32"/>
        <v>#DIV/0!</v>
      </c>
      <c r="Q165" s="145">
        <f t="shared" si="33"/>
        <v>0</v>
      </c>
      <c r="R165" s="145">
        <f t="shared" si="34"/>
        <v>0</v>
      </c>
      <c r="S165" s="145">
        <f t="shared" si="35"/>
        <v>0</v>
      </c>
      <c r="T165" s="145">
        <f t="shared" si="36"/>
        <v>0</v>
      </c>
      <c r="U165" s="145">
        <f t="shared" si="37"/>
        <v>0</v>
      </c>
      <c r="V165" s="146">
        <f>IF(J165="nio",0,IF(J165&gt;0,VLOOKUP(F165,'3-Productie normen'!A:M,VLOOKUP(J165,'3-Productie normen'!$B$38:$C$41,2,FALSE),FALSE)))*(VLOOKUP(B165,'2-Kosten per locatie'!$A$16:$C$48,3,FALSE))</f>
        <v>0</v>
      </c>
      <c r="W165" s="146">
        <f t="shared" si="38"/>
        <v>0</v>
      </c>
      <c r="X165" s="146">
        <f t="shared" si="39"/>
        <v>0</v>
      </c>
      <c r="Y165" s="146">
        <f t="shared" si="40"/>
        <v>0</v>
      </c>
      <c r="Z165" s="147" t="str">
        <f>VLOOKUP(F165,'3-Productie normen'!A:Q,12,FALSE)</f>
        <v>V</v>
      </c>
      <c r="AA165" s="147"/>
      <c r="AC165" s="148">
        <f t="shared" si="41"/>
        <v>25426.05</v>
      </c>
    </row>
    <row r="166" spans="1:29" ht="14.15" customHeight="1">
      <c r="A166" s="124">
        <f t="shared" si="30"/>
        <v>166</v>
      </c>
      <c r="B166" s="139" t="s">
        <v>90</v>
      </c>
      <c r="C166" s="108">
        <v>1</v>
      </c>
      <c r="D166" s="140" t="s">
        <v>394</v>
      </c>
      <c r="E166" s="141" t="s">
        <v>249</v>
      </c>
      <c r="F166" s="141" t="s">
        <v>172</v>
      </c>
      <c r="G166" s="18" t="s">
        <v>222</v>
      </c>
      <c r="H166" s="142">
        <v>8.43</v>
      </c>
      <c r="I166" s="143">
        <f t="shared" si="31"/>
        <v>255</v>
      </c>
      <c r="J166" s="144">
        <v>255</v>
      </c>
      <c r="K166" s="144"/>
      <c r="L166" s="144"/>
      <c r="M166" s="144"/>
      <c r="N166" s="144"/>
      <c r="O166" s="144"/>
      <c r="P166" s="145" t="e">
        <f t="shared" si="32"/>
        <v>#DIV/0!</v>
      </c>
      <c r="Q166" s="145">
        <f t="shared" si="33"/>
        <v>0</v>
      </c>
      <c r="R166" s="145">
        <f t="shared" si="34"/>
        <v>0</v>
      </c>
      <c r="S166" s="145">
        <f t="shared" si="35"/>
        <v>0</v>
      </c>
      <c r="T166" s="145">
        <f t="shared" si="36"/>
        <v>0</v>
      </c>
      <c r="U166" s="145">
        <f t="shared" si="37"/>
        <v>0</v>
      </c>
      <c r="V166" s="146">
        <f>IF(J166="nio",0,IF(J166&gt;0,VLOOKUP(F166,'3-Productie normen'!A:M,VLOOKUP(J166,'3-Productie normen'!$B$38:$C$41,2,FALSE),FALSE)))*(VLOOKUP(B166,'2-Kosten per locatie'!$A$16:$C$48,3,FALSE))</f>
        <v>0</v>
      </c>
      <c r="W166" s="146">
        <f t="shared" si="38"/>
        <v>0</v>
      </c>
      <c r="X166" s="146">
        <f t="shared" si="39"/>
        <v>0</v>
      </c>
      <c r="Y166" s="146">
        <f t="shared" si="40"/>
        <v>0</v>
      </c>
      <c r="Z166" s="147" t="str">
        <f>VLOOKUP(F166,'3-Productie normen'!A:Q,12,FALSE)</f>
        <v>V</v>
      </c>
      <c r="AA166" s="147"/>
      <c r="AC166" s="148">
        <f t="shared" si="41"/>
        <v>2149.65</v>
      </c>
    </row>
    <row r="167" spans="1:29" ht="14.15" customHeight="1">
      <c r="A167" s="124">
        <f t="shared" si="30"/>
        <v>167</v>
      </c>
      <c r="B167" s="139" t="s">
        <v>90</v>
      </c>
      <c r="C167" s="155">
        <v>1</v>
      </c>
      <c r="D167" s="150" t="s">
        <v>395</v>
      </c>
      <c r="E167" s="151" t="s">
        <v>249</v>
      </c>
      <c r="F167" s="141" t="s">
        <v>172</v>
      </c>
      <c r="G167" s="141" t="s">
        <v>222</v>
      </c>
      <c r="H167" s="142">
        <v>9.93</v>
      </c>
      <c r="I167" s="143">
        <f t="shared" si="31"/>
        <v>255</v>
      </c>
      <c r="J167" s="144">
        <v>255</v>
      </c>
      <c r="K167" s="144"/>
      <c r="L167" s="144"/>
      <c r="M167" s="144"/>
      <c r="N167" s="144"/>
      <c r="O167" s="144"/>
      <c r="P167" s="145" t="e">
        <f t="shared" si="32"/>
        <v>#DIV/0!</v>
      </c>
      <c r="Q167" s="145">
        <f t="shared" si="33"/>
        <v>0</v>
      </c>
      <c r="R167" s="145">
        <f t="shared" si="34"/>
        <v>0</v>
      </c>
      <c r="S167" s="145">
        <f t="shared" si="35"/>
        <v>0</v>
      </c>
      <c r="T167" s="145">
        <f t="shared" si="36"/>
        <v>0</v>
      </c>
      <c r="U167" s="145">
        <f t="shared" si="37"/>
        <v>0</v>
      </c>
      <c r="V167" s="146">
        <f>IF(J167="nio",0,IF(J167&gt;0,VLOOKUP(F167,'3-Productie normen'!A:M,VLOOKUP(J167,'3-Productie normen'!$B$38:$C$41,2,FALSE),FALSE)))*(VLOOKUP(B167,'2-Kosten per locatie'!$A$16:$C$48,3,FALSE))</f>
        <v>0</v>
      </c>
      <c r="W167" s="146">
        <f t="shared" si="38"/>
        <v>0</v>
      </c>
      <c r="X167" s="146">
        <f t="shared" si="39"/>
        <v>0</v>
      </c>
      <c r="Y167" s="146">
        <f t="shared" si="40"/>
        <v>0</v>
      </c>
      <c r="Z167" s="147" t="str">
        <f>VLOOKUP(F167,'3-Productie normen'!A:Q,12,FALSE)</f>
        <v>V</v>
      </c>
      <c r="AA167" s="147"/>
      <c r="AC167" s="148">
        <f t="shared" si="41"/>
        <v>2532.15</v>
      </c>
    </row>
    <row r="168" spans="1:29" ht="14.15" customHeight="1">
      <c r="A168" s="124">
        <f t="shared" si="30"/>
        <v>168</v>
      </c>
      <c r="B168" s="139" t="s">
        <v>90</v>
      </c>
      <c r="C168" s="108">
        <v>1</v>
      </c>
      <c r="D168" s="140" t="s">
        <v>396</v>
      </c>
      <c r="E168" s="141" t="s">
        <v>165</v>
      </c>
      <c r="F168" s="141" t="s">
        <v>165</v>
      </c>
      <c r="G168" s="141" t="s">
        <v>227</v>
      </c>
      <c r="H168" s="142">
        <v>989.72</v>
      </c>
      <c r="I168" s="143">
        <f t="shared" si="31"/>
        <v>12</v>
      </c>
      <c r="J168" s="144">
        <v>12</v>
      </c>
      <c r="K168" s="144"/>
      <c r="L168" s="144"/>
      <c r="M168" s="144"/>
      <c r="N168" s="144"/>
      <c r="O168" s="144"/>
      <c r="P168" s="145" t="e">
        <f t="shared" si="32"/>
        <v>#DIV/0!</v>
      </c>
      <c r="Q168" s="145">
        <f t="shared" si="33"/>
        <v>0</v>
      </c>
      <c r="R168" s="145">
        <f t="shared" si="34"/>
        <v>0</v>
      </c>
      <c r="S168" s="145">
        <f t="shared" si="35"/>
        <v>0</v>
      </c>
      <c r="T168" s="145">
        <f t="shared" si="36"/>
        <v>0</v>
      </c>
      <c r="U168" s="145">
        <f t="shared" si="37"/>
        <v>0</v>
      </c>
      <c r="V168" s="146">
        <f>IF(J168="nio",0,IF(J168&gt;0,VLOOKUP(F168,'3-Productie normen'!A:M,VLOOKUP(J168,'3-Productie normen'!$B$38:$C$41,2,FALSE),FALSE)))*(VLOOKUP(B168,'2-Kosten per locatie'!$A$16:$C$48,3,FALSE))</f>
        <v>0</v>
      </c>
      <c r="W168" s="146">
        <f t="shared" si="38"/>
        <v>0</v>
      </c>
      <c r="X168" s="146">
        <f t="shared" si="39"/>
        <v>0</v>
      </c>
      <c r="Y168" s="146">
        <f t="shared" si="40"/>
        <v>0</v>
      </c>
      <c r="Z168" s="147" t="str">
        <f>VLOOKUP(F168,'3-Productie normen'!A:Q,12,FALSE)</f>
        <v>V</v>
      </c>
      <c r="AA168" s="147"/>
      <c r="AC168" s="148">
        <f t="shared" si="41"/>
        <v>11876.64</v>
      </c>
    </row>
    <row r="169" spans="1:29" ht="14.15" customHeight="1">
      <c r="A169" s="124">
        <f t="shared" si="30"/>
        <v>169</v>
      </c>
      <c r="B169" s="139" t="s">
        <v>90</v>
      </c>
      <c r="C169" s="108">
        <v>1</v>
      </c>
      <c r="D169" s="140" t="s">
        <v>397</v>
      </c>
      <c r="E169" s="141" t="s">
        <v>170</v>
      </c>
      <c r="F169" s="141" t="s">
        <v>170</v>
      </c>
      <c r="G169" s="141" t="s">
        <v>213</v>
      </c>
      <c r="H169" s="142">
        <v>9.6300000000000008</v>
      </c>
      <c r="I169" s="143">
        <f t="shared" si="31"/>
        <v>255</v>
      </c>
      <c r="J169" s="144">
        <v>255</v>
      </c>
      <c r="K169" s="144"/>
      <c r="L169" s="144"/>
      <c r="M169" s="144"/>
      <c r="N169" s="144"/>
      <c r="O169" s="144"/>
      <c r="P169" s="145" t="e">
        <f t="shared" si="32"/>
        <v>#DIV/0!</v>
      </c>
      <c r="Q169" s="145">
        <f t="shared" si="33"/>
        <v>0</v>
      </c>
      <c r="R169" s="145">
        <f t="shared" si="34"/>
        <v>0</v>
      </c>
      <c r="S169" s="145">
        <f t="shared" si="35"/>
        <v>0</v>
      </c>
      <c r="T169" s="145">
        <f t="shared" si="36"/>
        <v>0</v>
      </c>
      <c r="U169" s="145">
        <f t="shared" si="37"/>
        <v>0</v>
      </c>
      <c r="V169" s="146">
        <f>IF(J169="nio",0,IF(J169&gt;0,VLOOKUP(F169,'3-Productie normen'!A:M,VLOOKUP(J169,'3-Productie normen'!$B$38:$C$41,2,FALSE),FALSE)))*(VLOOKUP(B169,'2-Kosten per locatie'!$A$16:$C$48,3,FALSE))</f>
        <v>0</v>
      </c>
      <c r="W169" s="146">
        <f t="shared" si="38"/>
        <v>0</v>
      </c>
      <c r="X169" s="146">
        <f t="shared" si="39"/>
        <v>0</v>
      </c>
      <c r="Y169" s="146">
        <f t="shared" si="40"/>
        <v>0</v>
      </c>
      <c r="Z169" s="147" t="str">
        <f>VLOOKUP(F169,'3-Productie normen'!A:Q,12,FALSE)</f>
        <v>V</v>
      </c>
      <c r="AA169" s="147"/>
      <c r="AC169" s="148">
        <f t="shared" si="41"/>
        <v>2455.65</v>
      </c>
    </row>
    <row r="170" spans="1:29" ht="14.15" customHeight="1">
      <c r="A170" s="124">
        <f t="shared" si="30"/>
        <v>170</v>
      </c>
      <c r="B170" s="139" t="s">
        <v>90</v>
      </c>
      <c r="C170" s="108">
        <v>1</v>
      </c>
      <c r="D170" s="140" t="s">
        <v>398</v>
      </c>
      <c r="E170" s="141" t="s">
        <v>170</v>
      </c>
      <c r="F170" s="141" t="s">
        <v>170</v>
      </c>
      <c r="G170" s="141" t="s">
        <v>213</v>
      </c>
      <c r="H170" s="142">
        <v>12.25</v>
      </c>
      <c r="I170" s="143">
        <f t="shared" si="31"/>
        <v>255</v>
      </c>
      <c r="J170" s="144">
        <v>255</v>
      </c>
      <c r="K170" s="144"/>
      <c r="L170" s="144"/>
      <c r="M170" s="144"/>
      <c r="N170" s="144"/>
      <c r="O170" s="144"/>
      <c r="P170" s="145" t="e">
        <f t="shared" si="32"/>
        <v>#DIV/0!</v>
      </c>
      <c r="Q170" s="145">
        <f t="shared" si="33"/>
        <v>0</v>
      </c>
      <c r="R170" s="145">
        <f t="shared" si="34"/>
        <v>0</v>
      </c>
      <c r="S170" s="145">
        <f t="shared" si="35"/>
        <v>0</v>
      </c>
      <c r="T170" s="145">
        <f t="shared" si="36"/>
        <v>0</v>
      </c>
      <c r="U170" s="145">
        <f t="shared" si="37"/>
        <v>0</v>
      </c>
      <c r="V170" s="146">
        <f>IF(J170="nio",0,IF(J170&gt;0,VLOOKUP(F170,'3-Productie normen'!A:M,VLOOKUP(J170,'3-Productie normen'!$B$38:$C$41,2,FALSE),FALSE)))*(VLOOKUP(B170,'2-Kosten per locatie'!$A$16:$C$48,3,FALSE))</f>
        <v>0</v>
      </c>
      <c r="W170" s="146">
        <f t="shared" si="38"/>
        <v>0</v>
      </c>
      <c r="X170" s="146">
        <f t="shared" si="39"/>
        <v>0</v>
      </c>
      <c r="Y170" s="146">
        <f t="shared" si="40"/>
        <v>0</v>
      </c>
      <c r="Z170" s="147" t="str">
        <f>VLOOKUP(F170,'3-Productie normen'!A:Q,12,FALSE)</f>
        <v>V</v>
      </c>
      <c r="AA170" s="147"/>
      <c r="AC170" s="148">
        <f t="shared" si="41"/>
        <v>3123.75</v>
      </c>
    </row>
    <row r="171" spans="1:29" ht="14.15" customHeight="1">
      <c r="A171" s="124">
        <f t="shared" si="30"/>
        <v>171</v>
      </c>
      <c r="B171" s="139" t="s">
        <v>90</v>
      </c>
      <c r="C171" s="108">
        <v>1</v>
      </c>
      <c r="D171" s="140" t="s">
        <v>399</v>
      </c>
      <c r="E171" s="141" t="s">
        <v>170</v>
      </c>
      <c r="F171" s="141" t="s">
        <v>170</v>
      </c>
      <c r="G171" s="141" t="s">
        <v>213</v>
      </c>
      <c r="H171" s="142">
        <v>14.88</v>
      </c>
      <c r="I171" s="143">
        <f t="shared" si="31"/>
        <v>255</v>
      </c>
      <c r="J171" s="144">
        <v>255</v>
      </c>
      <c r="K171" s="144"/>
      <c r="L171" s="144"/>
      <c r="M171" s="144"/>
      <c r="N171" s="144"/>
      <c r="O171" s="144"/>
      <c r="P171" s="145" t="e">
        <f t="shared" si="32"/>
        <v>#DIV/0!</v>
      </c>
      <c r="Q171" s="145">
        <f t="shared" si="33"/>
        <v>0</v>
      </c>
      <c r="R171" s="145">
        <f t="shared" si="34"/>
        <v>0</v>
      </c>
      <c r="S171" s="145">
        <f t="shared" si="35"/>
        <v>0</v>
      </c>
      <c r="T171" s="145">
        <f t="shared" si="36"/>
        <v>0</v>
      </c>
      <c r="U171" s="145">
        <f t="shared" si="37"/>
        <v>0</v>
      </c>
      <c r="V171" s="146">
        <f>IF(J171="nio",0,IF(J171&gt;0,VLOOKUP(F171,'3-Productie normen'!A:M,VLOOKUP(J171,'3-Productie normen'!$B$38:$C$41,2,FALSE),FALSE)))*(VLOOKUP(B171,'2-Kosten per locatie'!$A$16:$C$48,3,FALSE))</f>
        <v>0</v>
      </c>
      <c r="W171" s="146">
        <f t="shared" si="38"/>
        <v>0</v>
      </c>
      <c r="X171" s="146">
        <f t="shared" si="39"/>
        <v>0</v>
      </c>
      <c r="Y171" s="146">
        <f t="shared" si="40"/>
        <v>0</v>
      </c>
      <c r="Z171" s="147" t="str">
        <f>VLOOKUP(F171,'3-Productie normen'!A:Q,12,FALSE)</f>
        <v>V</v>
      </c>
      <c r="AA171" s="147"/>
      <c r="AC171" s="148">
        <f t="shared" si="41"/>
        <v>3794.4</v>
      </c>
    </row>
    <row r="172" spans="1:29" ht="14.15" customHeight="1">
      <c r="A172" s="124">
        <f t="shared" si="30"/>
        <v>172</v>
      </c>
      <c r="B172" s="139" t="s">
        <v>90</v>
      </c>
      <c r="C172" s="108">
        <v>1</v>
      </c>
      <c r="D172" s="140" t="s">
        <v>400</v>
      </c>
      <c r="E172" s="400" t="s">
        <v>170</v>
      </c>
      <c r="F172" s="141" t="s">
        <v>170</v>
      </c>
      <c r="G172" s="141" t="s">
        <v>213</v>
      </c>
      <c r="H172" s="142">
        <v>14.61</v>
      </c>
      <c r="I172" s="143">
        <f t="shared" si="31"/>
        <v>255</v>
      </c>
      <c r="J172" s="144">
        <v>255</v>
      </c>
      <c r="K172" s="144"/>
      <c r="L172" s="144"/>
      <c r="M172" s="144"/>
      <c r="N172" s="144"/>
      <c r="O172" s="144"/>
      <c r="P172" s="145" t="e">
        <f t="shared" si="32"/>
        <v>#DIV/0!</v>
      </c>
      <c r="Q172" s="145">
        <f t="shared" si="33"/>
        <v>0</v>
      </c>
      <c r="R172" s="145">
        <f t="shared" si="34"/>
        <v>0</v>
      </c>
      <c r="S172" s="145">
        <f t="shared" si="35"/>
        <v>0</v>
      </c>
      <c r="T172" s="145">
        <f t="shared" si="36"/>
        <v>0</v>
      </c>
      <c r="U172" s="145">
        <f t="shared" si="37"/>
        <v>0</v>
      </c>
      <c r="V172" s="146">
        <f>IF(J172="nio",0,IF(J172&gt;0,VLOOKUP(F172,'3-Productie normen'!A:M,VLOOKUP(J172,'3-Productie normen'!$B$38:$C$41,2,FALSE),FALSE)))*(VLOOKUP(B172,'2-Kosten per locatie'!$A$16:$C$48,3,FALSE))</f>
        <v>0</v>
      </c>
      <c r="W172" s="146">
        <f t="shared" si="38"/>
        <v>0</v>
      </c>
      <c r="X172" s="146">
        <f t="shared" si="39"/>
        <v>0</v>
      </c>
      <c r="Y172" s="146">
        <f t="shared" si="40"/>
        <v>0</v>
      </c>
      <c r="Z172" s="147" t="str">
        <f>VLOOKUP(F172,'3-Productie normen'!A:Q,12,FALSE)</f>
        <v>V</v>
      </c>
      <c r="AA172" s="147"/>
      <c r="AC172" s="148">
        <f t="shared" si="41"/>
        <v>3725.5499999999997</v>
      </c>
    </row>
    <row r="173" spans="1:29" ht="14.15" customHeight="1">
      <c r="A173" s="124">
        <f t="shared" si="30"/>
        <v>173</v>
      </c>
      <c r="B173" s="139" t="s">
        <v>90</v>
      </c>
      <c r="C173" s="108">
        <v>1</v>
      </c>
      <c r="D173" s="140" t="s">
        <v>401</v>
      </c>
      <c r="E173" s="141" t="s">
        <v>170</v>
      </c>
      <c r="F173" s="141" t="s">
        <v>170</v>
      </c>
      <c r="G173" s="18" t="s">
        <v>402</v>
      </c>
      <c r="H173" s="142">
        <v>9.52</v>
      </c>
      <c r="I173" s="143">
        <f t="shared" si="31"/>
        <v>255</v>
      </c>
      <c r="J173" s="144">
        <v>255</v>
      </c>
      <c r="K173" s="144"/>
      <c r="L173" s="144"/>
      <c r="M173" s="144"/>
      <c r="N173" s="144"/>
      <c r="O173" s="144"/>
      <c r="P173" s="145" t="e">
        <f t="shared" si="32"/>
        <v>#DIV/0!</v>
      </c>
      <c r="Q173" s="145">
        <f t="shared" si="33"/>
        <v>0</v>
      </c>
      <c r="R173" s="145">
        <f t="shared" si="34"/>
        <v>0</v>
      </c>
      <c r="S173" s="145">
        <f t="shared" si="35"/>
        <v>0</v>
      </c>
      <c r="T173" s="145">
        <f t="shared" si="36"/>
        <v>0</v>
      </c>
      <c r="U173" s="145">
        <f t="shared" si="37"/>
        <v>0</v>
      </c>
      <c r="V173" s="146">
        <f>IF(J173="nio",0,IF(J173&gt;0,VLOOKUP(F173,'3-Productie normen'!A:M,VLOOKUP(J173,'3-Productie normen'!$B$38:$C$41,2,FALSE),FALSE)))*(VLOOKUP(B173,'2-Kosten per locatie'!$A$16:$C$48,3,FALSE))</f>
        <v>0</v>
      </c>
      <c r="W173" s="146">
        <f t="shared" si="38"/>
        <v>0</v>
      </c>
      <c r="X173" s="146">
        <f t="shared" si="39"/>
        <v>0</v>
      </c>
      <c r="Y173" s="146">
        <f t="shared" si="40"/>
        <v>0</v>
      </c>
      <c r="Z173" s="147" t="str">
        <f>VLOOKUP(F173,'3-Productie normen'!A:Q,12,FALSE)</f>
        <v>V</v>
      </c>
      <c r="AA173" s="147"/>
      <c r="AC173" s="148">
        <f t="shared" si="41"/>
        <v>2427.6</v>
      </c>
    </row>
    <row r="174" spans="1:29" ht="14.15" customHeight="1">
      <c r="A174" s="124">
        <f t="shared" si="30"/>
        <v>174</v>
      </c>
      <c r="B174" s="139" t="s">
        <v>90</v>
      </c>
      <c r="C174" s="108">
        <v>2</v>
      </c>
      <c r="D174" s="150" t="s">
        <v>403</v>
      </c>
      <c r="E174" s="151" t="s">
        <v>212</v>
      </c>
      <c r="F174" s="151" t="s">
        <v>167</v>
      </c>
      <c r="G174" s="141" t="s">
        <v>213</v>
      </c>
      <c r="H174" s="142">
        <v>4.71</v>
      </c>
      <c r="I174" s="143">
        <f t="shared" si="31"/>
        <v>255</v>
      </c>
      <c r="J174" s="144">
        <v>255</v>
      </c>
      <c r="K174" s="144"/>
      <c r="L174" s="144"/>
      <c r="M174" s="144"/>
      <c r="N174" s="144"/>
      <c r="O174" s="144"/>
      <c r="P174" s="145" t="e">
        <f t="shared" si="32"/>
        <v>#DIV/0!</v>
      </c>
      <c r="Q174" s="145">
        <f t="shared" si="33"/>
        <v>0</v>
      </c>
      <c r="R174" s="145">
        <f t="shared" si="34"/>
        <v>0</v>
      </c>
      <c r="S174" s="145">
        <f t="shared" si="35"/>
        <v>0</v>
      </c>
      <c r="T174" s="145">
        <f t="shared" si="36"/>
        <v>0</v>
      </c>
      <c r="U174" s="145">
        <f t="shared" si="37"/>
        <v>0</v>
      </c>
      <c r="V174" s="146">
        <f>IF(J174="nio",0,IF(J174&gt;0,VLOOKUP(F174,'3-Productie normen'!A:M,VLOOKUP(J174,'3-Productie normen'!$B$38:$C$41,2,FALSE),FALSE)))*(VLOOKUP(B174,'2-Kosten per locatie'!$A$16:$C$48,3,FALSE))</f>
        <v>0</v>
      </c>
      <c r="W174" s="146">
        <f t="shared" si="38"/>
        <v>0</v>
      </c>
      <c r="X174" s="146">
        <f t="shared" si="39"/>
        <v>0</v>
      </c>
      <c r="Y174" s="146">
        <f t="shared" si="40"/>
        <v>0</v>
      </c>
      <c r="Z174" s="147" t="str">
        <f>VLOOKUP(F174,'3-Productie normen'!A:Q,12,FALSE)</f>
        <v>S</v>
      </c>
      <c r="AA174" s="147"/>
      <c r="AC174" s="148">
        <f t="shared" si="41"/>
        <v>1201.05</v>
      </c>
    </row>
    <row r="175" spans="1:29" ht="14.15" customHeight="1">
      <c r="A175" s="124">
        <f t="shared" si="30"/>
        <v>175</v>
      </c>
      <c r="B175" s="139" t="s">
        <v>90</v>
      </c>
      <c r="C175" s="108">
        <v>2</v>
      </c>
      <c r="D175" s="140" t="s">
        <v>404</v>
      </c>
      <c r="E175" s="141" t="s">
        <v>212</v>
      </c>
      <c r="F175" s="141" t="s">
        <v>167</v>
      </c>
      <c r="G175" s="141" t="s">
        <v>213</v>
      </c>
      <c r="H175" s="142">
        <v>1.38</v>
      </c>
      <c r="I175" s="143">
        <f t="shared" si="31"/>
        <v>255</v>
      </c>
      <c r="J175" s="144">
        <v>255</v>
      </c>
      <c r="K175" s="144"/>
      <c r="L175" s="144"/>
      <c r="M175" s="144"/>
      <c r="N175" s="144"/>
      <c r="O175" s="144"/>
      <c r="P175" s="145" t="e">
        <f t="shared" si="32"/>
        <v>#DIV/0!</v>
      </c>
      <c r="Q175" s="145">
        <f t="shared" si="33"/>
        <v>0</v>
      </c>
      <c r="R175" s="145">
        <f t="shared" si="34"/>
        <v>0</v>
      </c>
      <c r="S175" s="145">
        <f t="shared" si="35"/>
        <v>0</v>
      </c>
      <c r="T175" s="145">
        <f t="shared" si="36"/>
        <v>0</v>
      </c>
      <c r="U175" s="145">
        <f t="shared" si="37"/>
        <v>0</v>
      </c>
      <c r="V175" s="146">
        <f>IF(J175="nio",0,IF(J175&gt;0,VLOOKUP(F175,'3-Productie normen'!A:M,VLOOKUP(J175,'3-Productie normen'!$B$38:$C$41,2,FALSE),FALSE)))*(VLOOKUP(B175,'2-Kosten per locatie'!$A$16:$C$48,3,FALSE))</f>
        <v>0</v>
      </c>
      <c r="W175" s="146">
        <f t="shared" si="38"/>
        <v>0</v>
      </c>
      <c r="X175" s="146">
        <f t="shared" si="39"/>
        <v>0</v>
      </c>
      <c r="Y175" s="146">
        <f t="shared" si="40"/>
        <v>0</v>
      </c>
      <c r="Z175" s="147" t="str">
        <f>VLOOKUP(F175,'3-Productie normen'!A:Q,12,FALSE)</f>
        <v>S</v>
      </c>
      <c r="AA175" s="147"/>
      <c r="AC175" s="148">
        <f t="shared" si="41"/>
        <v>351.9</v>
      </c>
    </row>
    <row r="176" spans="1:29" ht="14.15" customHeight="1">
      <c r="A176" s="124">
        <f t="shared" si="30"/>
        <v>176</v>
      </c>
      <c r="B176" s="139" t="s">
        <v>90</v>
      </c>
      <c r="C176" s="108">
        <v>2</v>
      </c>
      <c r="D176" s="140" t="s">
        <v>405</v>
      </c>
      <c r="E176" s="139" t="s">
        <v>212</v>
      </c>
      <c r="F176" s="139" t="s">
        <v>167</v>
      </c>
      <c r="G176" s="141" t="s">
        <v>213</v>
      </c>
      <c r="H176" s="142">
        <v>1.37</v>
      </c>
      <c r="I176" s="143">
        <f t="shared" si="31"/>
        <v>255</v>
      </c>
      <c r="J176" s="144">
        <v>255</v>
      </c>
      <c r="K176" s="144"/>
      <c r="L176" s="144"/>
      <c r="M176" s="144"/>
      <c r="N176" s="144"/>
      <c r="O176" s="144"/>
      <c r="P176" s="145" t="e">
        <f t="shared" si="32"/>
        <v>#DIV/0!</v>
      </c>
      <c r="Q176" s="145">
        <f t="shared" si="33"/>
        <v>0</v>
      </c>
      <c r="R176" s="145">
        <f t="shared" si="34"/>
        <v>0</v>
      </c>
      <c r="S176" s="145">
        <f t="shared" si="35"/>
        <v>0</v>
      </c>
      <c r="T176" s="145">
        <f t="shared" si="36"/>
        <v>0</v>
      </c>
      <c r="U176" s="145">
        <f t="shared" si="37"/>
        <v>0</v>
      </c>
      <c r="V176" s="146">
        <f>IF(J176="nio",0,IF(J176&gt;0,VLOOKUP(F176,'3-Productie normen'!A:M,VLOOKUP(J176,'3-Productie normen'!$B$38:$C$41,2,FALSE),FALSE)))*(VLOOKUP(B176,'2-Kosten per locatie'!$A$16:$C$48,3,FALSE))</f>
        <v>0</v>
      </c>
      <c r="W176" s="146">
        <f t="shared" si="38"/>
        <v>0</v>
      </c>
      <c r="X176" s="146">
        <f t="shared" si="39"/>
        <v>0</v>
      </c>
      <c r="Y176" s="146">
        <f t="shared" si="40"/>
        <v>0</v>
      </c>
      <c r="Z176" s="147" t="str">
        <f>VLOOKUP(F176,'3-Productie normen'!A:Q,12,FALSE)</f>
        <v>S</v>
      </c>
      <c r="AA176" s="147"/>
      <c r="AC176" s="148">
        <f t="shared" si="41"/>
        <v>349.35</v>
      </c>
    </row>
    <row r="177" spans="1:29" ht="14.15" customHeight="1">
      <c r="A177" s="124">
        <f t="shared" si="30"/>
        <v>177</v>
      </c>
      <c r="B177" s="139" t="s">
        <v>90</v>
      </c>
      <c r="C177" s="108">
        <v>2</v>
      </c>
      <c r="D177" s="140" t="s">
        <v>406</v>
      </c>
      <c r="E177" s="139" t="s">
        <v>216</v>
      </c>
      <c r="F177" s="151" t="s">
        <v>167</v>
      </c>
      <c r="G177" s="141" t="s">
        <v>213</v>
      </c>
      <c r="H177" s="142">
        <v>5.29</v>
      </c>
      <c r="I177" s="143">
        <f t="shared" si="31"/>
        <v>255</v>
      </c>
      <c r="J177" s="144">
        <v>255</v>
      </c>
      <c r="K177" s="144"/>
      <c r="L177" s="144"/>
      <c r="M177" s="144"/>
      <c r="N177" s="144"/>
      <c r="O177" s="144"/>
      <c r="P177" s="145" t="e">
        <f t="shared" si="32"/>
        <v>#DIV/0!</v>
      </c>
      <c r="Q177" s="145">
        <f t="shared" si="33"/>
        <v>0</v>
      </c>
      <c r="R177" s="145">
        <f t="shared" si="34"/>
        <v>0</v>
      </c>
      <c r="S177" s="145">
        <f t="shared" si="35"/>
        <v>0</v>
      </c>
      <c r="T177" s="145">
        <f t="shared" si="36"/>
        <v>0</v>
      </c>
      <c r="U177" s="145">
        <f t="shared" si="37"/>
        <v>0</v>
      </c>
      <c r="V177" s="146">
        <f>IF(J177="nio",0,IF(J177&gt;0,VLOOKUP(F177,'3-Productie normen'!A:M,VLOOKUP(J177,'3-Productie normen'!$B$38:$C$41,2,FALSE),FALSE)))*(VLOOKUP(B177,'2-Kosten per locatie'!$A$16:$C$48,3,FALSE))</f>
        <v>0</v>
      </c>
      <c r="W177" s="146">
        <f t="shared" si="38"/>
        <v>0</v>
      </c>
      <c r="X177" s="146">
        <f t="shared" si="39"/>
        <v>0</v>
      </c>
      <c r="Y177" s="146">
        <f t="shared" si="40"/>
        <v>0</v>
      </c>
      <c r="Z177" s="147" t="str">
        <f>VLOOKUP(F177,'3-Productie normen'!A:Q,12,FALSE)</f>
        <v>S</v>
      </c>
      <c r="AA177" s="147"/>
      <c r="AC177" s="148">
        <f t="shared" si="41"/>
        <v>1348.95</v>
      </c>
    </row>
    <row r="178" spans="1:29" ht="14.15" customHeight="1">
      <c r="A178" s="124">
        <f t="shared" si="30"/>
        <v>178</v>
      </c>
      <c r="B178" s="139" t="s">
        <v>90</v>
      </c>
      <c r="C178" s="108">
        <v>2</v>
      </c>
      <c r="D178" s="140" t="s">
        <v>407</v>
      </c>
      <c r="E178" s="139" t="s">
        <v>216</v>
      </c>
      <c r="F178" s="151" t="s">
        <v>167</v>
      </c>
      <c r="G178" s="141" t="s">
        <v>213</v>
      </c>
      <c r="H178" s="142">
        <v>1.31</v>
      </c>
      <c r="I178" s="143">
        <f t="shared" si="31"/>
        <v>255</v>
      </c>
      <c r="J178" s="144">
        <v>255</v>
      </c>
      <c r="K178" s="144"/>
      <c r="L178" s="144"/>
      <c r="M178" s="144"/>
      <c r="N178" s="144"/>
      <c r="O178" s="144"/>
      <c r="P178" s="145" t="e">
        <f t="shared" si="32"/>
        <v>#DIV/0!</v>
      </c>
      <c r="Q178" s="145">
        <f t="shared" si="33"/>
        <v>0</v>
      </c>
      <c r="R178" s="145">
        <f t="shared" si="34"/>
        <v>0</v>
      </c>
      <c r="S178" s="145">
        <f t="shared" si="35"/>
        <v>0</v>
      </c>
      <c r="T178" s="145">
        <f t="shared" si="36"/>
        <v>0</v>
      </c>
      <c r="U178" s="145">
        <f t="shared" si="37"/>
        <v>0</v>
      </c>
      <c r="V178" s="146">
        <f>IF(J178="nio",0,IF(J178&gt;0,VLOOKUP(F178,'3-Productie normen'!A:M,VLOOKUP(J178,'3-Productie normen'!$B$38:$C$41,2,FALSE),FALSE)))*(VLOOKUP(B178,'2-Kosten per locatie'!$A$16:$C$48,3,FALSE))</f>
        <v>0</v>
      </c>
      <c r="W178" s="146">
        <f t="shared" si="38"/>
        <v>0</v>
      </c>
      <c r="X178" s="146">
        <f t="shared" si="39"/>
        <v>0</v>
      </c>
      <c r="Y178" s="146">
        <f t="shared" si="40"/>
        <v>0</v>
      </c>
      <c r="Z178" s="147" t="str">
        <f>VLOOKUP(F178,'3-Productie normen'!A:Q,12,FALSE)</f>
        <v>S</v>
      </c>
      <c r="AA178" s="147"/>
      <c r="AC178" s="148">
        <f t="shared" si="41"/>
        <v>334.05</v>
      </c>
    </row>
    <row r="179" spans="1:29" ht="14.15" customHeight="1">
      <c r="A179" s="124">
        <f t="shared" si="30"/>
        <v>179</v>
      </c>
      <c r="B179" s="139" t="s">
        <v>90</v>
      </c>
      <c r="C179" s="108">
        <v>2</v>
      </c>
      <c r="D179" s="140" t="s">
        <v>408</v>
      </c>
      <c r="E179" s="141" t="s">
        <v>216</v>
      </c>
      <c r="F179" s="141" t="s">
        <v>167</v>
      </c>
      <c r="G179" s="141" t="s">
        <v>213</v>
      </c>
      <c r="H179" s="142">
        <v>1.3</v>
      </c>
      <c r="I179" s="143">
        <f t="shared" si="31"/>
        <v>255</v>
      </c>
      <c r="J179" s="144">
        <v>255</v>
      </c>
      <c r="K179" s="144"/>
      <c r="L179" s="144"/>
      <c r="M179" s="144"/>
      <c r="N179" s="144"/>
      <c r="O179" s="144"/>
      <c r="P179" s="145" t="e">
        <f t="shared" si="32"/>
        <v>#DIV/0!</v>
      </c>
      <c r="Q179" s="145">
        <f t="shared" si="33"/>
        <v>0</v>
      </c>
      <c r="R179" s="145">
        <f t="shared" si="34"/>
        <v>0</v>
      </c>
      <c r="S179" s="145">
        <f t="shared" si="35"/>
        <v>0</v>
      </c>
      <c r="T179" s="145">
        <f t="shared" si="36"/>
        <v>0</v>
      </c>
      <c r="U179" s="145">
        <f t="shared" si="37"/>
        <v>0</v>
      </c>
      <c r="V179" s="146">
        <f>IF(J179="nio",0,IF(J179&gt;0,VLOOKUP(F179,'3-Productie normen'!A:M,VLOOKUP(J179,'3-Productie normen'!$B$38:$C$41,2,FALSE),FALSE)))*(VLOOKUP(B179,'2-Kosten per locatie'!$A$16:$C$48,3,FALSE))</f>
        <v>0</v>
      </c>
      <c r="W179" s="146">
        <f t="shared" si="38"/>
        <v>0</v>
      </c>
      <c r="X179" s="146">
        <f t="shared" si="39"/>
        <v>0</v>
      </c>
      <c r="Y179" s="146">
        <f t="shared" si="40"/>
        <v>0</v>
      </c>
      <c r="Z179" s="147" t="str">
        <f>VLOOKUP(F179,'3-Productie normen'!A:Q,12,FALSE)</f>
        <v>S</v>
      </c>
      <c r="AA179" s="147"/>
      <c r="AC179" s="148">
        <f t="shared" si="41"/>
        <v>331.5</v>
      </c>
    </row>
    <row r="180" spans="1:29" ht="14.15" customHeight="1">
      <c r="A180" s="124">
        <f t="shared" si="30"/>
        <v>180</v>
      </c>
      <c r="B180" s="139" t="s">
        <v>90</v>
      </c>
      <c r="C180" s="108">
        <v>2</v>
      </c>
      <c r="D180" s="140" t="s">
        <v>409</v>
      </c>
      <c r="E180" s="141" t="s">
        <v>355</v>
      </c>
      <c r="F180" s="141" t="s">
        <v>174</v>
      </c>
      <c r="G180" s="141" t="s">
        <v>323</v>
      </c>
      <c r="H180" s="142">
        <v>7.3</v>
      </c>
      <c r="I180" s="143">
        <f t="shared" si="31"/>
        <v>0</v>
      </c>
      <c r="J180" s="144" t="s">
        <v>228</v>
      </c>
      <c r="K180" s="144"/>
      <c r="L180" s="144"/>
      <c r="M180" s="144"/>
      <c r="N180" s="144"/>
      <c r="O180" s="144"/>
      <c r="P180" s="145">
        <f t="shared" si="32"/>
        <v>0</v>
      </c>
      <c r="Q180" s="145">
        <f t="shared" si="33"/>
        <v>0</v>
      </c>
      <c r="R180" s="145">
        <f t="shared" si="34"/>
        <v>0</v>
      </c>
      <c r="S180" s="145">
        <f t="shared" si="35"/>
        <v>0</v>
      </c>
      <c r="T180" s="145">
        <f t="shared" si="36"/>
        <v>0</v>
      </c>
      <c r="U180" s="145">
        <f t="shared" si="37"/>
        <v>0</v>
      </c>
      <c r="V180" s="146">
        <f>IF(J180="nio",0,IF(J180&gt;0,VLOOKUP(F180,'3-Productie normen'!A:M,VLOOKUP(J180,'3-Productie normen'!$B$38:$C$41,2,FALSE),FALSE)))*(VLOOKUP(B180,'2-Kosten per locatie'!$A$16:$C$48,3,FALSE))</f>
        <v>0</v>
      </c>
      <c r="W180" s="146">
        <f t="shared" si="38"/>
        <v>0</v>
      </c>
      <c r="X180" s="146">
        <f t="shared" si="39"/>
        <v>0</v>
      </c>
      <c r="Y180" s="146">
        <f t="shared" si="40"/>
        <v>0</v>
      </c>
      <c r="Z180" s="147">
        <f>VLOOKUP(F180,'3-Productie normen'!A:Q,12,FALSE)</f>
        <v>0</v>
      </c>
      <c r="AA180" s="147"/>
      <c r="AC180" s="148">
        <f t="shared" si="41"/>
        <v>0</v>
      </c>
    </row>
    <row r="181" spans="1:29" ht="14.15" customHeight="1">
      <c r="A181" s="124">
        <f t="shared" si="30"/>
        <v>181</v>
      </c>
      <c r="B181" s="139" t="s">
        <v>90</v>
      </c>
      <c r="C181" s="108">
        <v>2</v>
      </c>
      <c r="D181" s="140" t="s">
        <v>410</v>
      </c>
      <c r="E181" s="141" t="s">
        <v>330</v>
      </c>
      <c r="F181" s="151" t="s">
        <v>159</v>
      </c>
      <c r="G181" s="141" t="s">
        <v>244</v>
      </c>
      <c r="H181" s="142">
        <v>3.94</v>
      </c>
      <c r="I181" s="143">
        <f t="shared" si="31"/>
        <v>255</v>
      </c>
      <c r="J181" s="144">
        <v>255</v>
      </c>
      <c r="K181" s="144"/>
      <c r="L181" s="144"/>
      <c r="M181" s="144"/>
      <c r="N181" s="144"/>
      <c r="O181" s="144"/>
      <c r="P181" s="145" t="e">
        <f t="shared" si="32"/>
        <v>#DIV/0!</v>
      </c>
      <c r="Q181" s="145">
        <f t="shared" si="33"/>
        <v>0</v>
      </c>
      <c r="R181" s="145">
        <f t="shared" si="34"/>
        <v>0</v>
      </c>
      <c r="S181" s="145">
        <f t="shared" si="35"/>
        <v>0</v>
      </c>
      <c r="T181" s="145">
        <f t="shared" si="36"/>
        <v>0</v>
      </c>
      <c r="U181" s="145">
        <f t="shared" si="37"/>
        <v>0</v>
      </c>
      <c r="V181" s="146">
        <f>IF(J181="nio",0,IF(J181&gt;0,VLOOKUP(F181,'3-Productie normen'!A:M,VLOOKUP(J181,'3-Productie normen'!$B$38:$C$41,2,FALSE),FALSE)))*(VLOOKUP(B181,'2-Kosten per locatie'!$A$16:$C$48,3,FALSE))</f>
        <v>0</v>
      </c>
      <c r="W181" s="146">
        <f t="shared" si="38"/>
        <v>0</v>
      </c>
      <c r="X181" s="146">
        <f t="shared" si="39"/>
        <v>0</v>
      </c>
      <c r="Y181" s="146">
        <f t="shared" si="40"/>
        <v>0</v>
      </c>
      <c r="Z181" s="147" t="str">
        <f>VLOOKUP(F181,'3-Productie normen'!A:Q,12,FALSE)</f>
        <v>V</v>
      </c>
      <c r="AA181" s="147"/>
      <c r="AC181" s="148">
        <f t="shared" si="41"/>
        <v>1004.6999999999999</v>
      </c>
    </row>
    <row r="182" spans="1:29" ht="14.15" customHeight="1">
      <c r="A182" s="124">
        <f t="shared" si="30"/>
        <v>182</v>
      </c>
      <c r="B182" s="139" t="s">
        <v>90</v>
      </c>
      <c r="C182" s="108">
        <v>2</v>
      </c>
      <c r="D182" s="140" t="s">
        <v>411</v>
      </c>
      <c r="E182" s="141" t="s">
        <v>330</v>
      </c>
      <c r="F182" s="151" t="s">
        <v>159</v>
      </c>
      <c r="G182" s="141" t="s">
        <v>244</v>
      </c>
      <c r="H182" s="142">
        <v>31.81</v>
      </c>
      <c r="I182" s="143">
        <f t="shared" si="31"/>
        <v>255</v>
      </c>
      <c r="J182" s="144">
        <v>255</v>
      </c>
      <c r="K182" s="144"/>
      <c r="L182" s="144"/>
      <c r="M182" s="144"/>
      <c r="N182" s="144"/>
      <c r="O182" s="144"/>
      <c r="P182" s="145" t="e">
        <f t="shared" si="32"/>
        <v>#DIV/0!</v>
      </c>
      <c r="Q182" s="145">
        <f t="shared" si="33"/>
        <v>0</v>
      </c>
      <c r="R182" s="145">
        <f t="shared" si="34"/>
        <v>0</v>
      </c>
      <c r="S182" s="145">
        <f t="shared" si="35"/>
        <v>0</v>
      </c>
      <c r="T182" s="145">
        <f t="shared" si="36"/>
        <v>0</v>
      </c>
      <c r="U182" s="145">
        <f t="shared" si="37"/>
        <v>0</v>
      </c>
      <c r="V182" s="146">
        <f>IF(J182="nio",0,IF(J182&gt;0,VLOOKUP(F182,'3-Productie normen'!A:M,VLOOKUP(J182,'3-Productie normen'!$B$38:$C$41,2,FALSE),FALSE)))*(VLOOKUP(B182,'2-Kosten per locatie'!$A$16:$C$48,3,FALSE))</f>
        <v>0</v>
      </c>
      <c r="W182" s="146">
        <f t="shared" si="38"/>
        <v>0</v>
      </c>
      <c r="X182" s="146">
        <f t="shared" si="39"/>
        <v>0</v>
      </c>
      <c r="Y182" s="146">
        <f t="shared" si="40"/>
        <v>0</v>
      </c>
      <c r="Z182" s="147" t="str">
        <f>VLOOKUP(F182,'3-Productie normen'!A:Q,12,FALSE)</f>
        <v>V</v>
      </c>
      <c r="AA182" s="147"/>
      <c r="AC182" s="148">
        <f t="shared" si="41"/>
        <v>8111.5499999999993</v>
      </c>
    </row>
    <row r="183" spans="1:29" ht="14.15" customHeight="1">
      <c r="A183" s="124">
        <f t="shared" si="30"/>
        <v>183</v>
      </c>
      <c r="B183" s="139" t="s">
        <v>90</v>
      </c>
      <c r="C183" s="108">
        <v>2</v>
      </c>
      <c r="D183" s="140" t="s">
        <v>412</v>
      </c>
      <c r="E183" s="400" t="s">
        <v>413</v>
      </c>
      <c r="F183" s="400" t="s">
        <v>159</v>
      </c>
      <c r="G183" s="141" t="s">
        <v>299</v>
      </c>
      <c r="H183" s="142">
        <v>62.5</v>
      </c>
      <c r="I183" s="143">
        <f t="shared" si="31"/>
        <v>255</v>
      </c>
      <c r="J183" s="144">
        <v>255</v>
      </c>
      <c r="K183" s="144"/>
      <c r="L183" s="144"/>
      <c r="M183" s="144"/>
      <c r="N183" s="144"/>
      <c r="O183" s="144"/>
      <c r="P183" s="145" t="e">
        <f t="shared" si="32"/>
        <v>#DIV/0!</v>
      </c>
      <c r="Q183" s="145">
        <f t="shared" si="33"/>
        <v>0</v>
      </c>
      <c r="R183" s="145">
        <f t="shared" si="34"/>
        <v>0</v>
      </c>
      <c r="S183" s="145">
        <f t="shared" si="35"/>
        <v>0</v>
      </c>
      <c r="T183" s="145">
        <f t="shared" si="36"/>
        <v>0</v>
      </c>
      <c r="U183" s="145">
        <f t="shared" si="37"/>
        <v>0</v>
      </c>
      <c r="V183" s="146">
        <f>IF(J183="nio",0,IF(J183&gt;0,VLOOKUP(F183,'3-Productie normen'!A:M,VLOOKUP(J183,'3-Productie normen'!$B$38:$C$41,2,FALSE),FALSE)))*(VLOOKUP(B183,'2-Kosten per locatie'!$A$16:$C$48,3,FALSE))</f>
        <v>0</v>
      </c>
      <c r="W183" s="146">
        <f t="shared" si="38"/>
        <v>0</v>
      </c>
      <c r="X183" s="146">
        <f t="shared" si="39"/>
        <v>0</v>
      </c>
      <c r="Y183" s="146">
        <f t="shared" si="40"/>
        <v>0</v>
      </c>
      <c r="Z183" s="147" t="str">
        <f>VLOOKUP(F183,'3-Productie normen'!A:Q,12,FALSE)</f>
        <v>V</v>
      </c>
      <c r="AA183" s="147"/>
      <c r="AC183" s="148">
        <f t="shared" si="41"/>
        <v>15937.5</v>
      </c>
    </row>
    <row r="184" spans="1:29" ht="14.15" customHeight="1">
      <c r="A184" s="124">
        <f t="shared" si="30"/>
        <v>184</v>
      </c>
      <c r="B184" s="139" t="s">
        <v>90</v>
      </c>
      <c r="C184" s="108">
        <v>2</v>
      </c>
      <c r="D184" s="140" t="s">
        <v>414</v>
      </c>
      <c r="E184" s="141" t="s">
        <v>334</v>
      </c>
      <c r="F184" s="141" t="s">
        <v>163</v>
      </c>
      <c r="G184" s="18" t="s">
        <v>299</v>
      </c>
      <c r="H184" s="142">
        <v>15</v>
      </c>
      <c r="I184" s="143">
        <f t="shared" si="31"/>
        <v>255</v>
      </c>
      <c r="J184" s="144">
        <v>255</v>
      </c>
      <c r="K184" s="144"/>
      <c r="L184" s="144"/>
      <c r="M184" s="144"/>
      <c r="N184" s="144"/>
      <c r="O184" s="144"/>
      <c r="P184" s="145" t="e">
        <f t="shared" si="32"/>
        <v>#DIV/0!</v>
      </c>
      <c r="Q184" s="145">
        <f t="shared" si="33"/>
        <v>0</v>
      </c>
      <c r="R184" s="145">
        <f t="shared" si="34"/>
        <v>0</v>
      </c>
      <c r="S184" s="145">
        <f t="shared" si="35"/>
        <v>0</v>
      </c>
      <c r="T184" s="145">
        <f t="shared" si="36"/>
        <v>0</v>
      </c>
      <c r="U184" s="145">
        <f t="shared" si="37"/>
        <v>0</v>
      </c>
      <c r="V184" s="146">
        <f>IF(J184="nio",0,IF(J184&gt;0,VLOOKUP(F184,'3-Productie normen'!A:M,VLOOKUP(J184,'3-Productie normen'!$B$38:$C$41,2,FALSE),FALSE)))*(VLOOKUP(B184,'2-Kosten per locatie'!$A$16:$C$48,3,FALSE))</f>
        <v>0</v>
      </c>
      <c r="W184" s="146">
        <f t="shared" si="38"/>
        <v>0</v>
      </c>
      <c r="X184" s="146">
        <f t="shared" si="39"/>
        <v>0</v>
      </c>
      <c r="Y184" s="146">
        <f t="shared" si="40"/>
        <v>0</v>
      </c>
      <c r="Z184" s="147" t="str">
        <f>VLOOKUP(F184,'3-Productie normen'!A:Q,12,FALSE)</f>
        <v>B</v>
      </c>
      <c r="AA184" s="147"/>
      <c r="AC184" s="148">
        <f t="shared" si="41"/>
        <v>3825</v>
      </c>
    </row>
    <row r="185" spans="1:29" ht="14.15" customHeight="1">
      <c r="A185" s="124">
        <f t="shared" si="30"/>
        <v>185</v>
      </c>
      <c r="B185" s="139" t="s">
        <v>90</v>
      </c>
      <c r="C185" s="108">
        <v>2</v>
      </c>
      <c r="D185" s="140" t="s">
        <v>415</v>
      </c>
      <c r="E185" s="139" t="s">
        <v>226</v>
      </c>
      <c r="F185" s="141" t="s">
        <v>174</v>
      </c>
      <c r="G185" s="141" t="s">
        <v>299</v>
      </c>
      <c r="H185" s="142">
        <v>14.89</v>
      </c>
      <c r="I185" s="143">
        <f t="shared" si="31"/>
        <v>0</v>
      </c>
      <c r="J185" s="144" t="s">
        <v>228</v>
      </c>
      <c r="K185" s="144"/>
      <c r="L185" s="144"/>
      <c r="M185" s="144"/>
      <c r="N185" s="144"/>
      <c r="O185" s="144"/>
      <c r="P185" s="145">
        <f t="shared" si="32"/>
        <v>0</v>
      </c>
      <c r="Q185" s="145">
        <f t="shared" si="33"/>
        <v>0</v>
      </c>
      <c r="R185" s="145">
        <f t="shared" si="34"/>
        <v>0</v>
      </c>
      <c r="S185" s="145">
        <f t="shared" si="35"/>
        <v>0</v>
      </c>
      <c r="T185" s="145">
        <f t="shared" si="36"/>
        <v>0</v>
      </c>
      <c r="U185" s="145">
        <f t="shared" si="37"/>
        <v>0</v>
      </c>
      <c r="V185" s="146">
        <f>IF(J185="nio",0,IF(J185&gt;0,VLOOKUP(F185,'3-Productie normen'!A:M,VLOOKUP(J185,'3-Productie normen'!$B$38:$C$41,2,FALSE),FALSE)))*(VLOOKUP(B185,'2-Kosten per locatie'!$A$16:$C$48,3,FALSE))</f>
        <v>0</v>
      </c>
      <c r="W185" s="146">
        <f t="shared" si="38"/>
        <v>0</v>
      </c>
      <c r="X185" s="146">
        <f t="shared" si="39"/>
        <v>0</v>
      </c>
      <c r="Y185" s="146">
        <f t="shared" si="40"/>
        <v>0</v>
      </c>
      <c r="Z185" s="147">
        <f>VLOOKUP(F185,'3-Productie normen'!A:Q,12,FALSE)</f>
        <v>0</v>
      </c>
      <c r="AA185" s="147"/>
      <c r="AC185" s="148">
        <f t="shared" si="41"/>
        <v>0</v>
      </c>
    </row>
    <row r="186" spans="1:29" ht="14.15" customHeight="1">
      <c r="A186" s="124">
        <f t="shared" si="30"/>
        <v>186</v>
      </c>
      <c r="B186" s="139" t="s">
        <v>90</v>
      </c>
      <c r="C186" s="108">
        <v>2</v>
      </c>
      <c r="D186" s="140" t="s">
        <v>416</v>
      </c>
      <c r="E186" s="139" t="s">
        <v>224</v>
      </c>
      <c r="F186" s="139" t="s">
        <v>155</v>
      </c>
      <c r="G186" s="141" t="s">
        <v>222</v>
      </c>
      <c r="H186" s="142">
        <v>46</v>
      </c>
      <c r="I186" s="143">
        <f t="shared" si="31"/>
        <v>255</v>
      </c>
      <c r="J186" s="144">
        <v>255</v>
      </c>
      <c r="K186" s="144"/>
      <c r="L186" s="144"/>
      <c r="M186" s="144"/>
      <c r="N186" s="144"/>
      <c r="O186" s="144"/>
      <c r="P186" s="145" t="e">
        <f t="shared" si="32"/>
        <v>#DIV/0!</v>
      </c>
      <c r="Q186" s="145">
        <f t="shared" si="33"/>
        <v>0</v>
      </c>
      <c r="R186" s="145">
        <f t="shared" si="34"/>
        <v>0</v>
      </c>
      <c r="S186" s="145">
        <f t="shared" si="35"/>
        <v>0</v>
      </c>
      <c r="T186" s="145">
        <f t="shared" si="36"/>
        <v>0</v>
      </c>
      <c r="U186" s="145">
        <f t="shared" si="37"/>
        <v>0</v>
      </c>
      <c r="V186" s="146">
        <f>IF(J186="nio",0,IF(J186&gt;0,VLOOKUP(F186,'3-Productie normen'!A:M,VLOOKUP(J186,'3-Productie normen'!$B$38:$C$41,2,FALSE),FALSE)))*(VLOOKUP(B186,'2-Kosten per locatie'!$A$16:$C$48,3,FALSE))</f>
        <v>0</v>
      </c>
      <c r="W186" s="146">
        <f t="shared" si="38"/>
        <v>0</v>
      </c>
      <c r="X186" s="146">
        <f t="shared" si="39"/>
        <v>0</v>
      </c>
      <c r="Y186" s="146">
        <f t="shared" si="40"/>
        <v>0</v>
      </c>
      <c r="Z186" s="147" t="str">
        <f>VLOOKUP(F186,'3-Productie normen'!A:Q,12,FALSE)</f>
        <v>B</v>
      </c>
      <c r="AA186" s="147"/>
      <c r="AC186" s="148">
        <f t="shared" si="41"/>
        <v>11730</v>
      </c>
    </row>
    <row r="187" spans="1:29" ht="14.15" customHeight="1">
      <c r="A187" s="124">
        <f t="shared" si="30"/>
        <v>187</v>
      </c>
      <c r="B187" s="139" t="s">
        <v>90</v>
      </c>
      <c r="C187" s="108">
        <v>2</v>
      </c>
      <c r="D187" s="140" t="s">
        <v>417</v>
      </c>
      <c r="E187" s="139" t="s">
        <v>224</v>
      </c>
      <c r="F187" s="139" t="s">
        <v>155</v>
      </c>
      <c r="G187" s="141" t="s">
        <v>222</v>
      </c>
      <c r="H187" s="142">
        <v>54.7</v>
      </c>
      <c r="I187" s="143">
        <f t="shared" si="31"/>
        <v>255</v>
      </c>
      <c r="J187" s="144">
        <v>255</v>
      </c>
      <c r="K187" s="144"/>
      <c r="L187" s="144"/>
      <c r="M187" s="144"/>
      <c r="N187" s="144"/>
      <c r="O187" s="144"/>
      <c r="P187" s="145" t="e">
        <f t="shared" si="32"/>
        <v>#DIV/0!</v>
      </c>
      <c r="Q187" s="145">
        <f t="shared" si="33"/>
        <v>0</v>
      </c>
      <c r="R187" s="145">
        <f t="shared" si="34"/>
        <v>0</v>
      </c>
      <c r="S187" s="145">
        <f t="shared" si="35"/>
        <v>0</v>
      </c>
      <c r="T187" s="145">
        <f t="shared" si="36"/>
        <v>0</v>
      </c>
      <c r="U187" s="145">
        <f t="shared" si="37"/>
        <v>0</v>
      </c>
      <c r="V187" s="146">
        <f>IF(J187="nio",0,IF(J187&gt;0,VLOOKUP(F187,'3-Productie normen'!A:M,VLOOKUP(J187,'3-Productie normen'!$B$38:$C$41,2,FALSE),FALSE)))*(VLOOKUP(B187,'2-Kosten per locatie'!$A$16:$C$48,3,FALSE))</f>
        <v>0</v>
      </c>
      <c r="W187" s="146">
        <f t="shared" si="38"/>
        <v>0</v>
      </c>
      <c r="X187" s="146">
        <f t="shared" si="39"/>
        <v>0</v>
      </c>
      <c r="Y187" s="146">
        <f t="shared" si="40"/>
        <v>0</v>
      </c>
      <c r="Z187" s="147" t="str">
        <f>VLOOKUP(F187,'3-Productie normen'!A:Q,12,FALSE)</f>
        <v>B</v>
      </c>
      <c r="AA187" s="147"/>
      <c r="AC187" s="148">
        <f t="shared" si="41"/>
        <v>13948.5</v>
      </c>
    </row>
    <row r="188" spans="1:29" ht="14.15" customHeight="1">
      <c r="A188" s="124">
        <f t="shared" si="30"/>
        <v>188</v>
      </c>
      <c r="B188" s="139" t="s">
        <v>90</v>
      </c>
      <c r="C188" s="108">
        <v>2</v>
      </c>
      <c r="D188" s="140" t="s">
        <v>418</v>
      </c>
      <c r="E188" s="141" t="s">
        <v>171</v>
      </c>
      <c r="F188" s="153" t="s">
        <v>171</v>
      </c>
      <c r="G188" s="141" t="s">
        <v>222</v>
      </c>
      <c r="H188" s="142">
        <v>25.9</v>
      </c>
      <c r="I188" s="143">
        <f t="shared" si="31"/>
        <v>255</v>
      </c>
      <c r="J188" s="144">
        <v>255</v>
      </c>
      <c r="K188" s="144"/>
      <c r="L188" s="144"/>
      <c r="M188" s="144"/>
      <c r="N188" s="144"/>
      <c r="O188" s="144"/>
      <c r="P188" s="145" t="e">
        <f t="shared" si="32"/>
        <v>#DIV/0!</v>
      </c>
      <c r="Q188" s="145">
        <f t="shared" si="33"/>
        <v>0</v>
      </c>
      <c r="R188" s="145">
        <f t="shared" si="34"/>
        <v>0</v>
      </c>
      <c r="S188" s="145">
        <f t="shared" si="35"/>
        <v>0</v>
      </c>
      <c r="T188" s="145">
        <f t="shared" si="36"/>
        <v>0</v>
      </c>
      <c r="U188" s="145">
        <f t="shared" si="37"/>
        <v>0</v>
      </c>
      <c r="V188" s="146">
        <f>IF(J188="nio",0,IF(J188&gt;0,VLOOKUP(F188,'3-Productie normen'!A:M,VLOOKUP(J188,'3-Productie normen'!$B$38:$C$41,2,FALSE),FALSE)))*(VLOOKUP(B188,'2-Kosten per locatie'!$A$16:$C$48,3,FALSE))</f>
        <v>0</v>
      </c>
      <c r="W188" s="146">
        <f t="shared" si="38"/>
        <v>0</v>
      </c>
      <c r="X188" s="146">
        <f t="shared" si="39"/>
        <v>0</v>
      </c>
      <c r="Y188" s="146">
        <f t="shared" si="40"/>
        <v>0</v>
      </c>
      <c r="Z188" s="147" t="str">
        <f>VLOOKUP(F188,'3-Productie normen'!A:Q,12,FALSE)</f>
        <v>B</v>
      </c>
      <c r="AA188" s="147"/>
      <c r="AC188" s="148">
        <f t="shared" si="41"/>
        <v>6604.5</v>
      </c>
    </row>
    <row r="189" spans="1:29" ht="14.15" customHeight="1">
      <c r="A189" s="124">
        <f t="shared" si="30"/>
        <v>189</v>
      </c>
      <c r="B189" s="139" t="s">
        <v>90</v>
      </c>
      <c r="C189" s="108">
        <v>2</v>
      </c>
      <c r="D189" s="140" t="s">
        <v>419</v>
      </c>
      <c r="E189" s="141" t="s">
        <v>420</v>
      </c>
      <c r="F189" s="141" t="s">
        <v>155</v>
      </c>
      <c r="G189" s="141" t="s">
        <v>222</v>
      </c>
      <c r="H189" s="142">
        <v>430</v>
      </c>
      <c r="I189" s="143">
        <f t="shared" si="31"/>
        <v>255</v>
      </c>
      <c r="J189" s="144">
        <v>255</v>
      </c>
      <c r="K189" s="144"/>
      <c r="L189" s="144"/>
      <c r="M189" s="144"/>
      <c r="N189" s="144"/>
      <c r="O189" s="144"/>
      <c r="P189" s="145" t="e">
        <f t="shared" si="32"/>
        <v>#DIV/0!</v>
      </c>
      <c r="Q189" s="145">
        <f t="shared" si="33"/>
        <v>0</v>
      </c>
      <c r="R189" s="145">
        <f t="shared" si="34"/>
        <v>0</v>
      </c>
      <c r="S189" s="145">
        <f t="shared" si="35"/>
        <v>0</v>
      </c>
      <c r="T189" s="145">
        <f t="shared" si="36"/>
        <v>0</v>
      </c>
      <c r="U189" s="145">
        <f t="shared" si="37"/>
        <v>0</v>
      </c>
      <c r="V189" s="146">
        <f>IF(J189="nio",0,IF(J189&gt;0,VLOOKUP(F189,'3-Productie normen'!A:M,VLOOKUP(J189,'3-Productie normen'!$B$38:$C$41,2,FALSE),FALSE)))*(VLOOKUP(B189,'2-Kosten per locatie'!$A$16:$C$48,3,FALSE))</f>
        <v>0</v>
      </c>
      <c r="W189" s="146">
        <f t="shared" si="38"/>
        <v>0</v>
      </c>
      <c r="X189" s="146">
        <f t="shared" si="39"/>
        <v>0</v>
      </c>
      <c r="Y189" s="146">
        <f t="shared" si="40"/>
        <v>0</v>
      </c>
      <c r="Z189" s="147" t="str">
        <f>VLOOKUP(F189,'3-Productie normen'!A:Q,12,FALSE)</f>
        <v>B</v>
      </c>
      <c r="AA189" s="147"/>
      <c r="AC189" s="148">
        <f t="shared" si="41"/>
        <v>109650</v>
      </c>
    </row>
    <row r="190" spans="1:29" ht="14.15" customHeight="1">
      <c r="A190" s="124">
        <f t="shared" si="30"/>
        <v>190</v>
      </c>
      <c r="B190" s="139" t="s">
        <v>90</v>
      </c>
      <c r="C190" s="108">
        <v>2</v>
      </c>
      <c r="D190" s="140" t="s">
        <v>421</v>
      </c>
      <c r="E190" s="141" t="s">
        <v>220</v>
      </c>
      <c r="F190" s="141" t="s">
        <v>167</v>
      </c>
      <c r="G190" s="141" t="s">
        <v>213</v>
      </c>
      <c r="H190" s="142">
        <v>4.45</v>
      </c>
      <c r="I190" s="143">
        <f t="shared" si="31"/>
        <v>255</v>
      </c>
      <c r="J190" s="144">
        <v>255</v>
      </c>
      <c r="K190" s="144"/>
      <c r="L190" s="144"/>
      <c r="M190" s="144"/>
      <c r="N190" s="144"/>
      <c r="O190" s="144"/>
      <c r="P190" s="145" t="e">
        <f t="shared" si="32"/>
        <v>#DIV/0!</v>
      </c>
      <c r="Q190" s="145">
        <f t="shared" si="33"/>
        <v>0</v>
      </c>
      <c r="R190" s="145">
        <f t="shared" si="34"/>
        <v>0</v>
      </c>
      <c r="S190" s="145">
        <f t="shared" si="35"/>
        <v>0</v>
      </c>
      <c r="T190" s="145">
        <f t="shared" si="36"/>
        <v>0</v>
      </c>
      <c r="U190" s="145">
        <f t="shared" si="37"/>
        <v>0</v>
      </c>
      <c r="V190" s="146">
        <f>IF(J190="nio",0,IF(J190&gt;0,VLOOKUP(F190,'3-Productie normen'!A:M,VLOOKUP(J190,'3-Productie normen'!$B$38:$C$41,2,FALSE),FALSE)))*(VLOOKUP(B190,'2-Kosten per locatie'!$A$16:$C$48,3,FALSE))</f>
        <v>0</v>
      </c>
      <c r="W190" s="146">
        <f t="shared" si="38"/>
        <v>0</v>
      </c>
      <c r="X190" s="146">
        <f t="shared" si="39"/>
        <v>0</v>
      </c>
      <c r="Y190" s="146">
        <f t="shared" si="40"/>
        <v>0</v>
      </c>
      <c r="Z190" s="147" t="str">
        <f>VLOOKUP(F190,'3-Productie normen'!A:Q,12,FALSE)</f>
        <v>S</v>
      </c>
      <c r="AA190" s="147"/>
      <c r="AC190" s="148">
        <f t="shared" si="41"/>
        <v>1134.75</v>
      </c>
    </row>
    <row r="191" spans="1:29" ht="14.15" customHeight="1">
      <c r="A191" s="124">
        <f t="shared" si="30"/>
        <v>191</v>
      </c>
      <c r="B191" s="139" t="s">
        <v>90</v>
      </c>
      <c r="C191" s="108">
        <v>2</v>
      </c>
      <c r="D191" s="140" t="s">
        <v>422</v>
      </c>
      <c r="E191" s="141" t="s">
        <v>265</v>
      </c>
      <c r="F191" s="141" t="s">
        <v>167</v>
      </c>
      <c r="G191" s="141" t="s">
        <v>213</v>
      </c>
      <c r="H191" s="142">
        <v>5.71</v>
      </c>
      <c r="I191" s="143">
        <f t="shared" si="31"/>
        <v>255</v>
      </c>
      <c r="J191" s="144">
        <v>255</v>
      </c>
      <c r="K191" s="144"/>
      <c r="L191" s="144"/>
      <c r="M191" s="144"/>
      <c r="N191" s="144"/>
      <c r="O191" s="144"/>
      <c r="P191" s="145" t="e">
        <f t="shared" si="32"/>
        <v>#DIV/0!</v>
      </c>
      <c r="Q191" s="145">
        <f t="shared" si="33"/>
        <v>0</v>
      </c>
      <c r="R191" s="145">
        <f t="shared" si="34"/>
        <v>0</v>
      </c>
      <c r="S191" s="145">
        <f t="shared" si="35"/>
        <v>0</v>
      </c>
      <c r="T191" s="145">
        <f t="shared" si="36"/>
        <v>0</v>
      </c>
      <c r="U191" s="145">
        <f t="shared" si="37"/>
        <v>0</v>
      </c>
      <c r="V191" s="146">
        <f>IF(J191="nio",0,IF(J191&gt;0,VLOOKUP(F191,'3-Productie normen'!A:M,VLOOKUP(J191,'3-Productie normen'!$B$38:$C$41,2,FALSE),FALSE)))*(VLOOKUP(B191,'2-Kosten per locatie'!$A$16:$C$48,3,FALSE))</f>
        <v>0</v>
      </c>
      <c r="W191" s="146">
        <f t="shared" si="38"/>
        <v>0</v>
      </c>
      <c r="X191" s="146">
        <f t="shared" si="39"/>
        <v>0</v>
      </c>
      <c r="Y191" s="146">
        <f t="shared" si="40"/>
        <v>0</v>
      </c>
      <c r="Z191" s="147" t="str">
        <f>VLOOKUP(F191,'3-Productie normen'!A:Q,12,FALSE)</f>
        <v>S</v>
      </c>
      <c r="AA191" s="147"/>
      <c r="AC191" s="148">
        <f t="shared" si="41"/>
        <v>1456.05</v>
      </c>
    </row>
    <row r="192" spans="1:29" ht="14.15" customHeight="1">
      <c r="A192" s="124">
        <f t="shared" si="30"/>
        <v>192</v>
      </c>
      <c r="B192" s="139" t="s">
        <v>90</v>
      </c>
      <c r="C192" s="108">
        <v>2</v>
      </c>
      <c r="D192" s="140" t="s">
        <v>423</v>
      </c>
      <c r="E192" s="400" t="s">
        <v>265</v>
      </c>
      <c r="F192" s="400" t="s">
        <v>167</v>
      </c>
      <c r="G192" s="141" t="s">
        <v>213</v>
      </c>
      <c r="H192" s="142">
        <v>1.1000000000000001</v>
      </c>
      <c r="I192" s="143">
        <f t="shared" si="31"/>
        <v>255</v>
      </c>
      <c r="J192" s="144">
        <v>255</v>
      </c>
      <c r="K192" s="144"/>
      <c r="L192" s="144"/>
      <c r="M192" s="144"/>
      <c r="N192" s="144"/>
      <c r="O192" s="144"/>
      <c r="P192" s="145" t="e">
        <f t="shared" si="32"/>
        <v>#DIV/0!</v>
      </c>
      <c r="Q192" s="145">
        <f t="shared" si="33"/>
        <v>0</v>
      </c>
      <c r="R192" s="145">
        <f t="shared" si="34"/>
        <v>0</v>
      </c>
      <c r="S192" s="145">
        <f t="shared" si="35"/>
        <v>0</v>
      </c>
      <c r="T192" s="145">
        <f t="shared" si="36"/>
        <v>0</v>
      </c>
      <c r="U192" s="145">
        <f t="shared" si="37"/>
        <v>0</v>
      </c>
      <c r="V192" s="146">
        <f>IF(J192="nio",0,IF(J192&gt;0,VLOOKUP(F192,'3-Productie normen'!A:M,VLOOKUP(J192,'3-Productie normen'!$B$38:$C$41,2,FALSE),FALSE)))*(VLOOKUP(B192,'2-Kosten per locatie'!$A$16:$C$48,3,FALSE))</f>
        <v>0</v>
      </c>
      <c r="W192" s="146">
        <f t="shared" si="38"/>
        <v>0</v>
      </c>
      <c r="X192" s="146">
        <f t="shared" si="39"/>
        <v>0</v>
      </c>
      <c r="Y192" s="146">
        <f t="shared" si="40"/>
        <v>0</v>
      </c>
      <c r="Z192" s="147" t="str">
        <f>VLOOKUP(F192,'3-Productie normen'!A:Q,12,FALSE)</f>
        <v>S</v>
      </c>
      <c r="AA192" s="147"/>
      <c r="AC192" s="148">
        <f t="shared" si="41"/>
        <v>280.5</v>
      </c>
    </row>
    <row r="193" spans="1:29" ht="14.15" customHeight="1">
      <c r="A193" s="124">
        <f t="shared" si="30"/>
        <v>193</v>
      </c>
      <c r="B193" s="139" t="s">
        <v>90</v>
      </c>
      <c r="C193" s="108">
        <v>2</v>
      </c>
      <c r="D193" s="140" t="s">
        <v>424</v>
      </c>
      <c r="E193" s="141" t="s">
        <v>265</v>
      </c>
      <c r="F193" s="151" t="s">
        <v>167</v>
      </c>
      <c r="G193" s="18" t="s">
        <v>213</v>
      </c>
      <c r="H193" s="142">
        <v>1.08</v>
      </c>
      <c r="I193" s="143">
        <f t="shared" si="31"/>
        <v>255</v>
      </c>
      <c r="J193" s="144">
        <v>255</v>
      </c>
      <c r="K193" s="144"/>
      <c r="L193" s="144"/>
      <c r="M193" s="144"/>
      <c r="N193" s="144"/>
      <c r="O193" s="144"/>
      <c r="P193" s="145" t="e">
        <f t="shared" si="32"/>
        <v>#DIV/0!</v>
      </c>
      <c r="Q193" s="145">
        <f t="shared" si="33"/>
        <v>0</v>
      </c>
      <c r="R193" s="145">
        <f t="shared" si="34"/>
        <v>0</v>
      </c>
      <c r="S193" s="145">
        <f t="shared" si="35"/>
        <v>0</v>
      </c>
      <c r="T193" s="145">
        <f t="shared" si="36"/>
        <v>0</v>
      </c>
      <c r="U193" s="145">
        <f t="shared" si="37"/>
        <v>0</v>
      </c>
      <c r="V193" s="146">
        <f>IF(J193="nio",0,IF(J193&gt;0,VLOOKUP(F193,'3-Productie normen'!A:M,VLOOKUP(J193,'3-Productie normen'!$B$38:$C$41,2,FALSE),FALSE)))*(VLOOKUP(B193,'2-Kosten per locatie'!$A$16:$C$48,3,FALSE))</f>
        <v>0</v>
      </c>
      <c r="W193" s="146">
        <f t="shared" si="38"/>
        <v>0</v>
      </c>
      <c r="X193" s="146">
        <f t="shared" si="39"/>
        <v>0</v>
      </c>
      <c r="Y193" s="146">
        <f t="shared" si="40"/>
        <v>0</v>
      </c>
      <c r="Z193" s="147" t="str">
        <f>VLOOKUP(F193,'3-Productie normen'!A:Q,12,FALSE)</f>
        <v>S</v>
      </c>
      <c r="AA193" s="147"/>
      <c r="AC193" s="148">
        <f t="shared" si="41"/>
        <v>275.40000000000003</v>
      </c>
    </row>
    <row r="194" spans="1:29" ht="14.15" customHeight="1">
      <c r="A194" s="124">
        <f t="shared" si="30"/>
        <v>194</v>
      </c>
      <c r="B194" s="139" t="s">
        <v>90</v>
      </c>
      <c r="C194" s="108">
        <v>2</v>
      </c>
      <c r="D194" s="150" t="s">
        <v>425</v>
      </c>
      <c r="E194" s="151" t="s">
        <v>265</v>
      </c>
      <c r="F194" s="151" t="s">
        <v>167</v>
      </c>
      <c r="G194" s="141" t="s">
        <v>213</v>
      </c>
      <c r="H194" s="142">
        <v>1.08</v>
      </c>
      <c r="I194" s="143">
        <f t="shared" si="31"/>
        <v>255</v>
      </c>
      <c r="J194" s="144">
        <v>255</v>
      </c>
      <c r="K194" s="144"/>
      <c r="L194" s="144"/>
      <c r="M194" s="144"/>
      <c r="N194" s="144"/>
      <c r="O194" s="144"/>
      <c r="P194" s="145" t="e">
        <f t="shared" si="32"/>
        <v>#DIV/0!</v>
      </c>
      <c r="Q194" s="145">
        <f t="shared" si="33"/>
        <v>0</v>
      </c>
      <c r="R194" s="145">
        <f t="shared" si="34"/>
        <v>0</v>
      </c>
      <c r="S194" s="145">
        <f t="shared" si="35"/>
        <v>0</v>
      </c>
      <c r="T194" s="145">
        <f t="shared" si="36"/>
        <v>0</v>
      </c>
      <c r="U194" s="145">
        <f t="shared" si="37"/>
        <v>0</v>
      </c>
      <c r="V194" s="146">
        <f>IF(J194="nio",0,IF(J194&gt;0,VLOOKUP(F194,'3-Productie normen'!A:M,VLOOKUP(J194,'3-Productie normen'!$B$38:$C$41,2,FALSE),FALSE)))*(VLOOKUP(B194,'2-Kosten per locatie'!$A$16:$C$48,3,FALSE))</f>
        <v>0</v>
      </c>
      <c r="W194" s="146">
        <f t="shared" si="38"/>
        <v>0</v>
      </c>
      <c r="X194" s="146">
        <f t="shared" si="39"/>
        <v>0</v>
      </c>
      <c r="Y194" s="146">
        <f t="shared" si="40"/>
        <v>0</v>
      </c>
      <c r="Z194" s="147" t="str">
        <f>VLOOKUP(F194,'3-Productie normen'!A:Q,12,FALSE)</f>
        <v>S</v>
      </c>
      <c r="AA194" s="147"/>
      <c r="AC194" s="148">
        <f t="shared" si="41"/>
        <v>275.40000000000003</v>
      </c>
    </row>
    <row r="195" spans="1:29" ht="14.15" customHeight="1">
      <c r="A195" s="124">
        <f t="shared" si="30"/>
        <v>195</v>
      </c>
      <c r="B195" s="139" t="s">
        <v>90</v>
      </c>
      <c r="C195" s="108">
        <v>2</v>
      </c>
      <c r="D195" s="140" t="s">
        <v>426</v>
      </c>
      <c r="E195" s="141" t="s">
        <v>262</v>
      </c>
      <c r="F195" s="141" t="s">
        <v>164</v>
      </c>
      <c r="G195" s="141" t="s">
        <v>244</v>
      </c>
      <c r="H195" s="142">
        <v>3.6</v>
      </c>
      <c r="I195" s="143">
        <f t="shared" si="31"/>
        <v>1</v>
      </c>
      <c r="J195" s="144">
        <v>1</v>
      </c>
      <c r="K195" s="144"/>
      <c r="L195" s="144"/>
      <c r="M195" s="144"/>
      <c r="N195" s="144"/>
      <c r="O195" s="144"/>
      <c r="P195" s="145" t="e">
        <f t="shared" ref="P195:P250" si="42">IF(J195="nio",0,IF(J195&gt;0,J195*H195/V195,0))</f>
        <v>#DIV/0!</v>
      </c>
      <c r="Q195" s="145">
        <f t="shared" ref="Q195:Q250" si="43">IF(K195&gt;0,K195*H195/W195,0)</f>
        <v>0</v>
      </c>
      <c r="R195" s="145">
        <f t="shared" ref="R195:R250" si="44">IF(L195&gt;0,L195*H195/X195,0)</f>
        <v>0</v>
      </c>
      <c r="S195" s="145">
        <f t="shared" ref="S195:S250" si="45">IF(M195&gt;0,M195*H195/Y195,0)</f>
        <v>0</v>
      </c>
      <c r="T195" s="145">
        <f t="shared" ref="T195:T250" si="46">IF(N195&gt;0,N195*H195/X195,0)</f>
        <v>0</v>
      </c>
      <c r="U195" s="145">
        <f t="shared" ref="U195:U250" si="47">IF(O195&gt;0,O195*H195/Y195,0)</f>
        <v>0</v>
      </c>
      <c r="V195" s="146">
        <f>IF(J195="nio",0,IF(J195&gt;0,VLOOKUP(F195,'3-Productie normen'!A:M,VLOOKUP(J195,'3-Productie normen'!$B$38:$C$41,2,FALSE),FALSE)))*(VLOOKUP(B195,'2-Kosten per locatie'!$A$16:$C$48,3,FALSE))</f>
        <v>0</v>
      </c>
      <c r="W195" s="146">
        <f t="shared" ref="W195:W250" si="48">IF(K195&gt;0,V195*$W$8,0)</f>
        <v>0</v>
      </c>
      <c r="X195" s="146">
        <f t="shared" ref="X195:X250" si="49">IF((OR(L195&gt;0,N195&gt;0)),V195*$X$8,0)</f>
        <v>0</v>
      </c>
      <c r="Y195" s="146">
        <f t="shared" ref="Y195:Y250" si="50">IF((OR(M195&gt;0,O195&gt;0)),V195*$Y$8,0)</f>
        <v>0</v>
      </c>
      <c r="Z195" s="147" t="str">
        <f>VLOOKUP(F195,'3-Productie normen'!A:Q,12,FALSE)</f>
        <v>V</v>
      </c>
      <c r="AA195" s="147"/>
      <c r="AC195" s="148">
        <f t="shared" ref="AC195:AC250" si="51">I195*H195</f>
        <v>3.6</v>
      </c>
    </row>
    <row r="196" spans="1:29" ht="14.15" customHeight="1">
      <c r="A196" s="124">
        <f t="shared" si="30"/>
        <v>196</v>
      </c>
      <c r="B196" s="139" t="s">
        <v>90</v>
      </c>
      <c r="C196" s="108">
        <v>2</v>
      </c>
      <c r="D196" s="140" t="s">
        <v>427</v>
      </c>
      <c r="E196" s="139" t="s">
        <v>262</v>
      </c>
      <c r="F196" s="139" t="s">
        <v>164</v>
      </c>
      <c r="G196" s="141" t="s">
        <v>222</v>
      </c>
      <c r="H196" s="142">
        <v>1.83</v>
      </c>
      <c r="I196" s="143">
        <f t="shared" si="31"/>
        <v>12</v>
      </c>
      <c r="J196" s="144">
        <v>12</v>
      </c>
      <c r="K196" s="144"/>
      <c r="L196" s="144"/>
      <c r="M196" s="144"/>
      <c r="N196" s="144"/>
      <c r="O196" s="144"/>
      <c r="P196" s="145" t="e">
        <f t="shared" si="42"/>
        <v>#DIV/0!</v>
      </c>
      <c r="Q196" s="145">
        <f t="shared" si="43"/>
        <v>0</v>
      </c>
      <c r="R196" s="145">
        <f t="shared" si="44"/>
        <v>0</v>
      </c>
      <c r="S196" s="145">
        <f t="shared" si="45"/>
        <v>0</v>
      </c>
      <c r="T196" s="145">
        <f t="shared" si="46"/>
        <v>0</v>
      </c>
      <c r="U196" s="145">
        <f t="shared" si="47"/>
        <v>0</v>
      </c>
      <c r="V196" s="146">
        <f>IF(J196="nio",0,IF(J196&gt;0,VLOOKUP(F196,'3-Productie normen'!A:M,VLOOKUP(J196,'3-Productie normen'!$B$38:$C$41,2,FALSE),FALSE)))*(VLOOKUP(B196,'2-Kosten per locatie'!$A$16:$C$48,3,FALSE))</f>
        <v>0</v>
      </c>
      <c r="W196" s="146">
        <f t="shared" si="48"/>
        <v>0</v>
      </c>
      <c r="X196" s="146">
        <f t="shared" si="49"/>
        <v>0</v>
      </c>
      <c r="Y196" s="146">
        <f t="shared" si="50"/>
        <v>0</v>
      </c>
      <c r="Z196" s="147" t="str">
        <f>VLOOKUP(F196,'3-Productie normen'!A:Q,12,FALSE)</f>
        <v>V</v>
      </c>
      <c r="AA196" s="147"/>
      <c r="AC196" s="148">
        <f t="shared" si="51"/>
        <v>21.96</v>
      </c>
    </row>
    <row r="197" spans="1:29" ht="14.15" customHeight="1">
      <c r="A197" s="124">
        <f t="shared" si="30"/>
        <v>197</v>
      </c>
      <c r="B197" s="139" t="s">
        <v>90</v>
      </c>
      <c r="C197" s="108">
        <v>2</v>
      </c>
      <c r="D197" s="140" t="s">
        <v>428</v>
      </c>
      <c r="E197" s="139" t="s">
        <v>330</v>
      </c>
      <c r="F197" s="151" t="s">
        <v>159</v>
      </c>
      <c r="G197" s="141" t="s">
        <v>299</v>
      </c>
      <c r="H197" s="142">
        <v>57.6</v>
      </c>
      <c r="I197" s="143">
        <f t="shared" si="31"/>
        <v>255</v>
      </c>
      <c r="J197" s="144">
        <v>255</v>
      </c>
      <c r="K197" s="144"/>
      <c r="L197" s="144"/>
      <c r="M197" s="144"/>
      <c r="N197" s="144"/>
      <c r="O197" s="144"/>
      <c r="P197" s="145" t="e">
        <f t="shared" si="42"/>
        <v>#DIV/0!</v>
      </c>
      <c r="Q197" s="145">
        <f t="shared" si="43"/>
        <v>0</v>
      </c>
      <c r="R197" s="145">
        <f t="shared" si="44"/>
        <v>0</v>
      </c>
      <c r="S197" s="145">
        <f t="shared" si="45"/>
        <v>0</v>
      </c>
      <c r="T197" s="145">
        <f t="shared" si="46"/>
        <v>0</v>
      </c>
      <c r="U197" s="145">
        <f t="shared" si="47"/>
        <v>0</v>
      </c>
      <c r="V197" s="146">
        <f>IF(J197="nio",0,IF(J197&gt;0,VLOOKUP(F197,'3-Productie normen'!A:M,VLOOKUP(J197,'3-Productie normen'!$B$38:$C$41,2,FALSE),FALSE)))*(VLOOKUP(B197,'2-Kosten per locatie'!$A$16:$C$48,3,FALSE))</f>
        <v>0</v>
      </c>
      <c r="W197" s="146">
        <f t="shared" si="48"/>
        <v>0</v>
      </c>
      <c r="X197" s="146">
        <f t="shared" si="49"/>
        <v>0</v>
      </c>
      <c r="Y197" s="146">
        <f t="shared" si="50"/>
        <v>0</v>
      </c>
      <c r="Z197" s="147" t="str">
        <f>VLOOKUP(F197,'3-Productie normen'!A:Q,12,FALSE)</f>
        <v>V</v>
      </c>
      <c r="AA197" s="147"/>
      <c r="AC197" s="148">
        <f t="shared" si="51"/>
        <v>14688</v>
      </c>
    </row>
    <row r="198" spans="1:29" ht="14.15" customHeight="1">
      <c r="A198" s="124">
        <f t="shared" si="30"/>
        <v>198</v>
      </c>
      <c r="B198" s="139" t="s">
        <v>90</v>
      </c>
      <c r="C198" s="108">
        <v>2</v>
      </c>
      <c r="D198" s="140" t="s">
        <v>429</v>
      </c>
      <c r="E198" s="139" t="s">
        <v>224</v>
      </c>
      <c r="F198" s="139" t="s">
        <v>155</v>
      </c>
      <c r="G198" s="141" t="s">
        <v>222</v>
      </c>
      <c r="H198" s="142">
        <v>15.43</v>
      </c>
      <c r="I198" s="143">
        <f t="shared" si="31"/>
        <v>255</v>
      </c>
      <c r="J198" s="144">
        <v>255</v>
      </c>
      <c r="K198" s="144"/>
      <c r="L198" s="144"/>
      <c r="M198" s="144"/>
      <c r="N198" s="144"/>
      <c r="O198" s="144"/>
      <c r="P198" s="145" t="e">
        <f t="shared" si="42"/>
        <v>#DIV/0!</v>
      </c>
      <c r="Q198" s="145">
        <f t="shared" si="43"/>
        <v>0</v>
      </c>
      <c r="R198" s="145">
        <f t="shared" si="44"/>
        <v>0</v>
      </c>
      <c r="S198" s="145">
        <f t="shared" si="45"/>
        <v>0</v>
      </c>
      <c r="T198" s="145">
        <f t="shared" si="46"/>
        <v>0</v>
      </c>
      <c r="U198" s="145">
        <f t="shared" si="47"/>
        <v>0</v>
      </c>
      <c r="V198" s="146">
        <f>IF(J198="nio",0,IF(J198&gt;0,VLOOKUP(F198,'3-Productie normen'!A:M,VLOOKUP(J198,'3-Productie normen'!$B$38:$C$41,2,FALSE),FALSE)))*(VLOOKUP(B198,'2-Kosten per locatie'!$A$16:$C$48,3,FALSE))</f>
        <v>0</v>
      </c>
      <c r="W198" s="146">
        <f t="shared" si="48"/>
        <v>0</v>
      </c>
      <c r="X198" s="146">
        <f t="shared" si="49"/>
        <v>0</v>
      </c>
      <c r="Y198" s="146">
        <f t="shared" si="50"/>
        <v>0</v>
      </c>
      <c r="Z198" s="147" t="str">
        <f>VLOOKUP(F198,'3-Productie normen'!A:Q,12,FALSE)</f>
        <v>B</v>
      </c>
      <c r="AA198" s="147"/>
      <c r="AC198" s="148">
        <f t="shared" si="51"/>
        <v>3934.65</v>
      </c>
    </row>
    <row r="199" spans="1:29" ht="14.15" customHeight="1">
      <c r="A199" s="124">
        <f t="shared" si="30"/>
        <v>199</v>
      </c>
      <c r="B199" s="139" t="s">
        <v>90</v>
      </c>
      <c r="C199" s="108">
        <v>2</v>
      </c>
      <c r="D199" s="140" t="s">
        <v>430</v>
      </c>
      <c r="E199" s="141" t="s">
        <v>431</v>
      </c>
      <c r="F199" s="141" t="s">
        <v>163</v>
      </c>
      <c r="G199" s="141" t="s">
        <v>222</v>
      </c>
      <c r="H199" s="142">
        <v>8.4</v>
      </c>
      <c r="I199" s="143">
        <f t="shared" ref="I199:I258" si="52">SUM(J199:O199)</f>
        <v>255</v>
      </c>
      <c r="J199" s="144">
        <v>255</v>
      </c>
      <c r="K199" s="144"/>
      <c r="L199" s="144"/>
      <c r="M199" s="144"/>
      <c r="N199" s="144"/>
      <c r="O199" s="144"/>
      <c r="P199" s="145" t="e">
        <f t="shared" si="42"/>
        <v>#DIV/0!</v>
      </c>
      <c r="Q199" s="145">
        <f t="shared" si="43"/>
        <v>0</v>
      </c>
      <c r="R199" s="145">
        <f t="shared" si="44"/>
        <v>0</v>
      </c>
      <c r="S199" s="145">
        <f t="shared" si="45"/>
        <v>0</v>
      </c>
      <c r="T199" s="145">
        <f t="shared" si="46"/>
        <v>0</v>
      </c>
      <c r="U199" s="145">
        <f t="shared" si="47"/>
        <v>0</v>
      </c>
      <c r="V199" s="146">
        <f>IF(J199="nio",0,IF(J199&gt;0,VLOOKUP(F199,'3-Productie normen'!A:M,VLOOKUP(J199,'3-Productie normen'!$B$38:$C$41,2,FALSE),FALSE)))*(VLOOKUP(B199,'2-Kosten per locatie'!$A$16:$C$48,3,FALSE))</f>
        <v>0</v>
      </c>
      <c r="W199" s="146">
        <f t="shared" si="48"/>
        <v>0</v>
      </c>
      <c r="X199" s="146">
        <f t="shared" si="49"/>
        <v>0</v>
      </c>
      <c r="Y199" s="146">
        <f t="shared" si="50"/>
        <v>0</v>
      </c>
      <c r="Z199" s="147" t="str">
        <f>VLOOKUP(F199,'3-Productie normen'!A:Q,12,FALSE)</f>
        <v>B</v>
      </c>
      <c r="AA199" s="147"/>
      <c r="AC199" s="148">
        <f t="shared" si="51"/>
        <v>2142</v>
      </c>
    </row>
    <row r="200" spans="1:29" ht="14.15" customHeight="1">
      <c r="A200" s="124">
        <f t="shared" si="30"/>
        <v>200</v>
      </c>
      <c r="B200" s="139" t="s">
        <v>90</v>
      </c>
      <c r="C200" s="108">
        <v>2</v>
      </c>
      <c r="D200" s="140" t="s">
        <v>432</v>
      </c>
      <c r="E200" s="141" t="s">
        <v>171</v>
      </c>
      <c r="F200" s="153" t="s">
        <v>171</v>
      </c>
      <c r="G200" s="141" t="s">
        <v>222</v>
      </c>
      <c r="H200" s="142">
        <v>9.3000000000000007</v>
      </c>
      <c r="I200" s="143">
        <f t="shared" si="52"/>
        <v>255</v>
      </c>
      <c r="J200" s="144">
        <v>255</v>
      </c>
      <c r="K200" s="144"/>
      <c r="L200" s="144"/>
      <c r="M200" s="144"/>
      <c r="N200" s="144"/>
      <c r="O200" s="144"/>
      <c r="P200" s="145" t="e">
        <f t="shared" si="42"/>
        <v>#DIV/0!</v>
      </c>
      <c r="Q200" s="145">
        <f t="shared" si="43"/>
        <v>0</v>
      </c>
      <c r="R200" s="145">
        <f t="shared" si="44"/>
        <v>0</v>
      </c>
      <c r="S200" s="145">
        <f t="shared" si="45"/>
        <v>0</v>
      </c>
      <c r="T200" s="145">
        <f t="shared" si="46"/>
        <v>0</v>
      </c>
      <c r="U200" s="145">
        <f t="shared" si="47"/>
        <v>0</v>
      </c>
      <c r="V200" s="146">
        <f>IF(J200="nio",0,IF(J200&gt;0,VLOOKUP(F200,'3-Productie normen'!A:M,VLOOKUP(J200,'3-Productie normen'!$B$38:$C$41,2,FALSE),FALSE)))*(VLOOKUP(B200,'2-Kosten per locatie'!$A$16:$C$48,3,FALSE))</f>
        <v>0</v>
      </c>
      <c r="W200" s="146">
        <f t="shared" si="48"/>
        <v>0</v>
      </c>
      <c r="X200" s="146">
        <f t="shared" si="49"/>
        <v>0</v>
      </c>
      <c r="Y200" s="146">
        <f t="shared" si="50"/>
        <v>0</v>
      </c>
      <c r="Z200" s="147" t="str">
        <f>VLOOKUP(F200,'3-Productie normen'!A:Q,12,FALSE)</f>
        <v>B</v>
      </c>
      <c r="AA200" s="147"/>
      <c r="AC200" s="148">
        <f t="shared" si="51"/>
        <v>2371.5</v>
      </c>
    </row>
    <row r="201" spans="1:29" ht="14.15" customHeight="1">
      <c r="A201" s="124">
        <f t="shared" si="30"/>
        <v>201</v>
      </c>
      <c r="B201" s="139" t="s">
        <v>90</v>
      </c>
      <c r="C201" s="108">
        <v>2</v>
      </c>
      <c r="D201" s="140" t="s">
        <v>433</v>
      </c>
      <c r="E201" s="141" t="s">
        <v>224</v>
      </c>
      <c r="F201" s="141" t="s">
        <v>155</v>
      </c>
      <c r="G201" s="141" t="s">
        <v>222</v>
      </c>
      <c r="H201" s="142">
        <v>37.700000000000003</v>
      </c>
      <c r="I201" s="143">
        <f t="shared" si="52"/>
        <v>255</v>
      </c>
      <c r="J201" s="144">
        <v>255</v>
      </c>
      <c r="K201" s="144"/>
      <c r="L201" s="144"/>
      <c r="M201" s="144"/>
      <c r="N201" s="144"/>
      <c r="O201" s="144"/>
      <c r="P201" s="145" t="e">
        <f t="shared" si="42"/>
        <v>#DIV/0!</v>
      </c>
      <c r="Q201" s="145">
        <f t="shared" si="43"/>
        <v>0</v>
      </c>
      <c r="R201" s="145">
        <f t="shared" si="44"/>
        <v>0</v>
      </c>
      <c r="S201" s="145">
        <f t="shared" si="45"/>
        <v>0</v>
      </c>
      <c r="T201" s="145">
        <f t="shared" si="46"/>
        <v>0</v>
      </c>
      <c r="U201" s="145">
        <f t="shared" si="47"/>
        <v>0</v>
      </c>
      <c r="V201" s="146">
        <f>IF(J201="nio",0,IF(J201&gt;0,VLOOKUP(F201,'3-Productie normen'!A:M,VLOOKUP(J201,'3-Productie normen'!$B$38:$C$41,2,FALSE),FALSE)))*(VLOOKUP(B201,'2-Kosten per locatie'!$A$16:$C$48,3,FALSE))</f>
        <v>0</v>
      </c>
      <c r="W201" s="146">
        <f t="shared" si="48"/>
        <v>0</v>
      </c>
      <c r="X201" s="146">
        <f t="shared" si="49"/>
        <v>0</v>
      </c>
      <c r="Y201" s="146">
        <f t="shared" si="50"/>
        <v>0</v>
      </c>
      <c r="Z201" s="147" t="str">
        <f>VLOOKUP(F201,'3-Productie normen'!A:Q,12,FALSE)</f>
        <v>B</v>
      </c>
      <c r="AA201" s="147"/>
      <c r="AC201" s="148">
        <f t="shared" si="51"/>
        <v>9613.5</v>
      </c>
    </row>
    <row r="202" spans="1:29" ht="14.15" customHeight="1">
      <c r="A202" s="124">
        <f t="shared" si="30"/>
        <v>202</v>
      </c>
      <c r="B202" s="139" t="s">
        <v>90</v>
      </c>
      <c r="C202" s="108">
        <v>2</v>
      </c>
      <c r="D202" s="140" t="s">
        <v>434</v>
      </c>
      <c r="E202" s="141" t="s">
        <v>355</v>
      </c>
      <c r="F202" s="141" t="s">
        <v>174</v>
      </c>
      <c r="G202" s="141" t="s">
        <v>222</v>
      </c>
      <c r="H202" s="142">
        <v>0</v>
      </c>
      <c r="I202" s="143">
        <f t="shared" si="52"/>
        <v>0</v>
      </c>
      <c r="J202" s="144" t="s">
        <v>228</v>
      </c>
      <c r="K202" s="144"/>
      <c r="L202" s="144"/>
      <c r="M202" s="144"/>
      <c r="N202" s="144"/>
      <c r="O202" s="144"/>
      <c r="P202" s="145">
        <f t="shared" si="42"/>
        <v>0</v>
      </c>
      <c r="Q202" s="145">
        <f t="shared" si="43"/>
        <v>0</v>
      </c>
      <c r="R202" s="145">
        <f t="shared" si="44"/>
        <v>0</v>
      </c>
      <c r="S202" s="145">
        <f t="shared" si="45"/>
        <v>0</v>
      </c>
      <c r="T202" s="145">
        <f t="shared" si="46"/>
        <v>0</v>
      </c>
      <c r="U202" s="145">
        <f t="shared" si="47"/>
        <v>0</v>
      </c>
      <c r="V202" s="146">
        <f>IF(J202="nio",0,IF(J202&gt;0,VLOOKUP(F202,'3-Productie normen'!A:M,VLOOKUP(J202,'3-Productie normen'!$B$38:$C$41,2,FALSE),FALSE)))*(VLOOKUP(B202,'2-Kosten per locatie'!$A$16:$C$48,3,FALSE))</f>
        <v>0</v>
      </c>
      <c r="W202" s="146">
        <f t="shared" si="48"/>
        <v>0</v>
      </c>
      <c r="X202" s="146">
        <f t="shared" si="49"/>
        <v>0</v>
      </c>
      <c r="Y202" s="146">
        <f t="shared" si="50"/>
        <v>0</v>
      </c>
      <c r="Z202" s="147">
        <f>VLOOKUP(F202,'3-Productie normen'!A:Q,12,FALSE)</f>
        <v>0</v>
      </c>
      <c r="AA202" s="147"/>
      <c r="AC202" s="148">
        <f t="shared" si="51"/>
        <v>0</v>
      </c>
    </row>
    <row r="203" spans="1:29" ht="14.15" customHeight="1">
      <c r="A203" s="124">
        <f t="shared" ref="A203:A266" si="53">A202+1</f>
        <v>203</v>
      </c>
      <c r="B203" s="139" t="s">
        <v>90</v>
      </c>
      <c r="C203" s="108">
        <v>2</v>
      </c>
      <c r="D203" s="140" t="s">
        <v>435</v>
      </c>
      <c r="E203" s="139" t="s">
        <v>224</v>
      </c>
      <c r="F203" s="139" t="s">
        <v>155</v>
      </c>
      <c r="G203" s="141" t="s">
        <v>222</v>
      </c>
      <c r="H203" s="142">
        <v>22.6</v>
      </c>
      <c r="I203" s="143">
        <f t="shared" si="52"/>
        <v>255</v>
      </c>
      <c r="J203" s="144">
        <v>255</v>
      </c>
      <c r="K203" s="144"/>
      <c r="L203" s="144"/>
      <c r="M203" s="144"/>
      <c r="N203" s="144"/>
      <c r="O203" s="144"/>
      <c r="P203" s="145" t="e">
        <f t="shared" si="42"/>
        <v>#DIV/0!</v>
      </c>
      <c r="Q203" s="145">
        <f t="shared" si="43"/>
        <v>0</v>
      </c>
      <c r="R203" s="145">
        <f t="shared" si="44"/>
        <v>0</v>
      </c>
      <c r="S203" s="145">
        <f t="shared" si="45"/>
        <v>0</v>
      </c>
      <c r="T203" s="145">
        <f t="shared" si="46"/>
        <v>0</v>
      </c>
      <c r="U203" s="145">
        <f t="shared" si="47"/>
        <v>0</v>
      </c>
      <c r="V203" s="146">
        <f>IF(J203="nio",0,IF(J203&gt;0,VLOOKUP(F203,'3-Productie normen'!A:M,VLOOKUP(J203,'3-Productie normen'!$B$38:$C$41,2,FALSE),FALSE)))*(VLOOKUP(B203,'2-Kosten per locatie'!$A$16:$C$48,3,FALSE))</f>
        <v>0</v>
      </c>
      <c r="W203" s="146">
        <f t="shared" si="48"/>
        <v>0</v>
      </c>
      <c r="X203" s="146">
        <f t="shared" si="49"/>
        <v>0</v>
      </c>
      <c r="Y203" s="146">
        <f t="shared" si="50"/>
        <v>0</v>
      </c>
      <c r="Z203" s="147" t="str">
        <f>VLOOKUP(F203,'3-Productie normen'!A:Q,12,FALSE)</f>
        <v>B</v>
      </c>
      <c r="AA203" s="147"/>
      <c r="AC203" s="148">
        <f t="shared" si="51"/>
        <v>5763</v>
      </c>
    </row>
    <row r="204" spans="1:29" ht="14.15" customHeight="1">
      <c r="A204" s="124">
        <f t="shared" si="53"/>
        <v>204</v>
      </c>
      <c r="B204" s="139" t="s">
        <v>90</v>
      </c>
      <c r="C204" s="108">
        <v>2</v>
      </c>
      <c r="D204" s="140" t="s">
        <v>436</v>
      </c>
      <c r="E204" s="139" t="s">
        <v>230</v>
      </c>
      <c r="F204" s="139" t="s">
        <v>168</v>
      </c>
      <c r="G204" s="141" t="s">
        <v>227</v>
      </c>
      <c r="H204" s="142">
        <v>2.2999999999999998</v>
      </c>
      <c r="I204" s="143">
        <f t="shared" si="52"/>
        <v>1</v>
      </c>
      <c r="J204" s="144">
        <v>1</v>
      </c>
      <c r="K204" s="144"/>
      <c r="L204" s="144"/>
      <c r="M204" s="144"/>
      <c r="N204" s="144"/>
      <c r="O204" s="144"/>
      <c r="P204" s="145" t="e">
        <f t="shared" si="42"/>
        <v>#DIV/0!</v>
      </c>
      <c r="Q204" s="145">
        <f t="shared" si="43"/>
        <v>0</v>
      </c>
      <c r="R204" s="145">
        <f t="shared" si="44"/>
        <v>0</v>
      </c>
      <c r="S204" s="145">
        <f t="shared" si="45"/>
        <v>0</v>
      </c>
      <c r="T204" s="145">
        <f t="shared" si="46"/>
        <v>0</v>
      </c>
      <c r="U204" s="145">
        <f t="shared" si="47"/>
        <v>0</v>
      </c>
      <c r="V204" s="146">
        <f>IF(J204="nio",0,IF(J204&gt;0,VLOOKUP(F204,'3-Productie normen'!A:M,VLOOKUP(J204,'3-Productie normen'!$B$38:$C$41,2,FALSE),FALSE)))*(VLOOKUP(B204,'2-Kosten per locatie'!$A$16:$C$48,3,FALSE))</f>
        <v>0</v>
      </c>
      <c r="W204" s="146">
        <f t="shared" si="48"/>
        <v>0</v>
      </c>
      <c r="X204" s="146">
        <f t="shared" si="49"/>
        <v>0</v>
      </c>
      <c r="Y204" s="146">
        <f t="shared" si="50"/>
        <v>0</v>
      </c>
      <c r="Z204" s="147" t="str">
        <f>VLOOKUP(F204,'3-Productie normen'!A:Q,12,FALSE)</f>
        <v>V</v>
      </c>
      <c r="AA204" s="147"/>
      <c r="AC204" s="148">
        <f t="shared" si="51"/>
        <v>2.2999999999999998</v>
      </c>
    </row>
    <row r="205" spans="1:29" ht="14.15" customHeight="1">
      <c r="A205" s="124">
        <f t="shared" si="53"/>
        <v>205</v>
      </c>
      <c r="B205" s="139" t="s">
        <v>90</v>
      </c>
      <c r="C205" s="108">
        <v>2</v>
      </c>
      <c r="D205" s="140" t="s">
        <v>437</v>
      </c>
      <c r="E205" s="139" t="s">
        <v>251</v>
      </c>
      <c r="F205" s="139" t="s">
        <v>168</v>
      </c>
      <c r="G205" s="141" t="s">
        <v>222</v>
      </c>
      <c r="H205" s="142">
        <v>12.8</v>
      </c>
      <c r="I205" s="143">
        <f t="shared" si="52"/>
        <v>1</v>
      </c>
      <c r="J205" s="144">
        <v>1</v>
      </c>
      <c r="K205" s="144"/>
      <c r="L205" s="144"/>
      <c r="M205" s="144"/>
      <c r="N205" s="144"/>
      <c r="O205" s="144"/>
      <c r="P205" s="145" t="e">
        <f t="shared" si="42"/>
        <v>#DIV/0!</v>
      </c>
      <c r="Q205" s="145">
        <f t="shared" si="43"/>
        <v>0</v>
      </c>
      <c r="R205" s="145">
        <f t="shared" si="44"/>
        <v>0</v>
      </c>
      <c r="S205" s="145">
        <f t="shared" si="45"/>
        <v>0</v>
      </c>
      <c r="T205" s="145">
        <f t="shared" si="46"/>
        <v>0</v>
      </c>
      <c r="U205" s="145">
        <f t="shared" si="47"/>
        <v>0</v>
      </c>
      <c r="V205" s="146">
        <f>IF(J205="nio",0,IF(J205&gt;0,VLOOKUP(F205,'3-Productie normen'!A:M,VLOOKUP(J205,'3-Productie normen'!$B$38:$C$41,2,FALSE),FALSE)))*(VLOOKUP(B205,'2-Kosten per locatie'!$A$16:$C$48,3,FALSE))</f>
        <v>0</v>
      </c>
      <c r="W205" s="146">
        <f t="shared" si="48"/>
        <v>0</v>
      </c>
      <c r="X205" s="146">
        <f t="shared" si="49"/>
        <v>0</v>
      </c>
      <c r="Y205" s="146">
        <f t="shared" si="50"/>
        <v>0</v>
      </c>
      <c r="Z205" s="147" t="str">
        <f>VLOOKUP(F205,'3-Productie normen'!A:Q,12,FALSE)</f>
        <v>V</v>
      </c>
      <c r="AA205" s="147"/>
      <c r="AC205" s="148">
        <f t="shared" si="51"/>
        <v>12.8</v>
      </c>
    </row>
    <row r="206" spans="1:29" ht="14.15" customHeight="1">
      <c r="A206" s="124">
        <f t="shared" si="53"/>
        <v>206</v>
      </c>
      <c r="B206" s="139" t="s">
        <v>90</v>
      </c>
      <c r="C206" s="108">
        <v>2</v>
      </c>
      <c r="D206" s="140" t="s">
        <v>438</v>
      </c>
      <c r="E206" s="141" t="s">
        <v>224</v>
      </c>
      <c r="F206" s="139" t="s">
        <v>155</v>
      </c>
      <c r="G206" s="141" t="s">
        <v>222</v>
      </c>
      <c r="H206" s="142">
        <v>107.8</v>
      </c>
      <c r="I206" s="143">
        <f t="shared" si="52"/>
        <v>255</v>
      </c>
      <c r="J206" s="144">
        <v>255</v>
      </c>
      <c r="K206" s="144"/>
      <c r="L206" s="144"/>
      <c r="M206" s="144"/>
      <c r="N206" s="144"/>
      <c r="O206" s="144"/>
      <c r="P206" s="145" t="e">
        <f t="shared" si="42"/>
        <v>#DIV/0!</v>
      </c>
      <c r="Q206" s="145">
        <f t="shared" si="43"/>
        <v>0</v>
      </c>
      <c r="R206" s="145">
        <f t="shared" si="44"/>
        <v>0</v>
      </c>
      <c r="S206" s="145">
        <f t="shared" si="45"/>
        <v>0</v>
      </c>
      <c r="T206" s="145">
        <f t="shared" si="46"/>
        <v>0</v>
      </c>
      <c r="U206" s="145">
        <f t="shared" si="47"/>
        <v>0</v>
      </c>
      <c r="V206" s="146">
        <f>IF(J206="nio",0,IF(J206&gt;0,VLOOKUP(F206,'3-Productie normen'!A:M,VLOOKUP(J206,'3-Productie normen'!$B$38:$C$41,2,FALSE),FALSE)))*(VLOOKUP(B206,'2-Kosten per locatie'!$A$16:$C$48,3,FALSE))</f>
        <v>0</v>
      </c>
      <c r="W206" s="146">
        <f t="shared" si="48"/>
        <v>0</v>
      </c>
      <c r="X206" s="146">
        <f t="shared" si="49"/>
        <v>0</v>
      </c>
      <c r="Y206" s="146">
        <f t="shared" si="50"/>
        <v>0</v>
      </c>
      <c r="Z206" s="147" t="str">
        <f>VLOOKUP(F206,'3-Productie normen'!A:Q,12,FALSE)</f>
        <v>B</v>
      </c>
      <c r="AA206" s="147"/>
      <c r="AC206" s="148">
        <f t="shared" si="51"/>
        <v>27489</v>
      </c>
    </row>
    <row r="207" spans="1:29" ht="14.15" customHeight="1">
      <c r="A207" s="124">
        <f t="shared" si="53"/>
        <v>207</v>
      </c>
      <c r="B207" s="139" t="s">
        <v>90</v>
      </c>
      <c r="C207" s="108">
        <v>2</v>
      </c>
      <c r="D207" s="140" t="s">
        <v>439</v>
      </c>
      <c r="E207" s="141" t="s">
        <v>224</v>
      </c>
      <c r="F207" s="151" t="s">
        <v>155</v>
      </c>
      <c r="G207" s="141" t="s">
        <v>222</v>
      </c>
      <c r="H207" s="142">
        <v>16.29</v>
      </c>
      <c r="I207" s="143">
        <f t="shared" si="52"/>
        <v>255</v>
      </c>
      <c r="J207" s="144">
        <v>255</v>
      </c>
      <c r="K207" s="144"/>
      <c r="L207" s="144"/>
      <c r="M207" s="144"/>
      <c r="N207" s="144"/>
      <c r="O207" s="144"/>
      <c r="P207" s="145" t="e">
        <f t="shared" si="42"/>
        <v>#DIV/0!</v>
      </c>
      <c r="Q207" s="145">
        <f t="shared" si="43"/>
        <v>0</v>
      </c>
      <c r="R207" s="145">
        <f t="shared" si="44"/>
        <v>0</v>
      </c>
      <c r="S207" s="145">
        <f t="shared" si="45"/>
        <v>0</v>
      </c>
      <c r="T207" s="145">
        <f t="shared" si="46"/>
        <v>0</v>
      </c>
      <c r="U207" s="145">
        <f t="shared" si="47"/>
        <v>0</v>
      </c>
      <c r="V207" s="146">
        <f>IF(J207="nio",0,IF(J207&gt;0,VLOOKUP(F207,'3-Productie normen'!A:M,VLOOKUP(J207,'3-Productie normen'!$B$38:$C$41,2,FALSE),FALSE)))*(VLOOKUP(B207,'2-Kosten per locatie'!$A$16:$C$48,3,FALSE))</f>
        <v>0</v>
      </c>
      <c r="W207" s="146">
        <f t="shared" si="48"/>
        <v>0</v>
      </c>
      <c r="X207" s="146">
        <f t="shared" si="49"/>
        <v>0</v>
      </c>
      <c r="Y207" s="146">
        <f t="shared" si="50"/>
        <v>0</v>
      </c>
      <c r="Z207" s="147" t="str">
        <f>VLOOKUP(F207,'3-Productie normen'!A:Q,12,FALSE)</f>
        <v>B</v>
      </c>
      <c r="AA207" s="147"/>
      <c r="AC207" s="148">
        <f t="shared" si="51"/>
        <v>4153.95</v>
      </c>
    </row>
    <row r="208" spans="1:29" ht="14.15" customHeight="1">
      <c r="A208" s="124">
        <f t="shared" si="53"/>
        <v>208</v>
      </c>
      <c r="B208" s="139" t="s">
        <v>90</v>
      </c>
      <c r="C208" s="108">
        <v>2</v>
      </c>
      <c r="D208" s="140" t="s">
        <v>440</v>
      </c>
      <c r="E208" s="141" t="s">
        <v>171</v>
      </c>
      <c r="F208" s="153" t="s">
        <v>171</v>
      </c>
      <c r="G208" s="141" t="s">
        <v>222</v>
      </c>
      <c r="H208" s="142">
        <v>34.4</v>
      </c>
      <c r="I208" s="143">
        <f t="shared" si="52"/>
        <v>255</v>
      </c>
      <c r="J208" s="144">
        <v>255</v>
      </c>
      <c r="K208" s="144"/>
      <c r="L208" s="144"/>
      <c r="M208" s="144"/>
      <c r="N208" s="144"/>
      <c r="O208" s="144"/>
      <c r="P208" s="145" t="e">
        <f t="shared" si="42"/>
        <v>#DIV/0!</v>
      </c>
      <c r="Q208" s="145">
        <f t="shared" si="43"/>
        <v>0</v>
      </c>
      <c r="R208" s="145">
        <f t="shared" si="44"/>
        <v>0</v>
      </c>
      <c r="S208" s="145">
        <f t="shared" si="45"/>
        <v>0</v>
      </c>
      <c r="T208" s="145">
        <f t="shared" si="46"/>
        <v>0</v>
      </c>
      <c r="U208" s="145">
        <f t="shared" si="47"/>
        <v>0</v>
      </c>
      <c r="V208" s="146">
        <f>IF(J208="nio",0,IF(J208&gt;0,VLOOKUP(F208,'3-Productie normen'!A:M,VLOOKUP(J208,'3-Productie normen'!$B$38:$C$41,2,FALSE),FALSE)))*(VLOOKUP(B208,'2-Kosten per locatie'!$A$16:$C$48,3,FALSE))</f>
        <v>0</v>
      </c>
      <c r="W208" s="146">
        <f t="shared" si="48"/>
        <v>0</v>
      </c>
      <c r="X208" s="146">
        <f t="shared" si="49"/>
        <v>0</v>
      </c>
      <c r="Y208" s="146">
        <f t="shared" si="50"/>
        <v>0</v>
      </c>
      <c r="Z208" s="147" t="str">
        <f>VLOOKUP(F208,'3-Productie normen'!A:Q,12,FALSE)</f>
        <v>B</v>
      </c>
      <c r="AA208" s="147"/>
      <c r="AC208" s="148">
        <f t="shared" si="51"/>
        <v>8772</v>
      </c>
    </row>
    <row r="209" spans="1:29" ht="14.15" customHeight="1">
      <c r="A209" s="124">
        <f t="shared" si="53"/>
        <v>209</v>
      </c>
      <c r="B209" s="139" t="s">
        <v>90</v>
      </c>
      <c r="C209" s="108">
        <v>2</v>
      </c>
      <c r="D209" s="140" t="s">
        <v>441</v>
      </c>
      <c r="E209" s="141" t="s">
        <v>224</v>
      </c>
      <c r="F209" s="141" t="s">
        <v>155</v>
      </c>
      <c r="G209" s="141" t="s">
        <v>222</v>
      </c>
      <c r="H209" s="142">
        <v>9.1</v>
      </c>
      <c r="I209" s="143">
        <f t="shared" si="52"/>
        <v>255</v>
      </c>
      <c r="J209" s="144">
        <v>255</v>
      </c>
      <c r="K209" s="144"/>
      <c r="L209" s="144"/>
      <c r="M209" s="144"/>
      <c r="N209" s="144"/>
      <c r="O209" s="144"/>
      <c r="P209" s="145" t="e">
        <f t="shared" si="42"/>
        <v>#DIV/0!</v>
      </c>
      <c r="Q209" s="145">
        <f t="shared" si="43"/>
        <v>0</v>
      </c>
      <c r="R209" s="145">
        <f t="shared" si="44"/>
        <v>0</v>
      </c>
      <c r="S209" s="145">
        <f t="shared" si="45"/>
        <v>0</v>
      </c>
      <c r="T209" s="145">
        <f t="shared" si="46"/>
        <v>0</v>
      </c>
      <c r="U209" s="145">
        <f t="shared" si="47"/>
        <v>0</v>
      </c>
      <c r="V209" s="146">
        <f>IF(J209="nio",0,IF(J209&gt;0,VLOOKUP(F209,'3-Productie normen'!A:M,VLOOKUP(J209,'3-Productie normen'!$B$38:$C$41,2,FALSE),FALSE)))*(VLOOKUP(B209,'2-Kosten per locatie'!$A$16:$C$48,3,FALSE))</f>
        <v>0</v>
      </c>
      <c r="W209" s="146">
        <f t="shared" si="48"/>
        <v>0</v>
      </c>
      <c r="X209" s="146">
        <f t="shared" si="49"/>
        <v>0</v>
      </c>
      <c r="Y209" s="146">
        <f t="shared" si="50"/>
        <v>0</v>
      </c>
      <c r="Z209" s="147" t="str">
        <f>VLOOKUP(F209,'3-Productie normen'!A:Q,12,FALSE)</f>
        <v>B</v>
      </c>
      <c r="AA209" s="147"/>
      <c r="AC209" s="148">
        <f t="shared" si="51"/>
        <v>2320.5</v>
      </c>
    </row>
    <row r="210" spans="1:29" ht="14.15" customHeight="1">
      <c r="A210" s="124">
        <f t="shared" si="53"/>
        <v>210</v>
      </c>
      <c r="B210" s="139" t="s">
        <v>90</v>
      </c>
      <c r="C210" s="108">
        <v>2</v>
      </c>
      <c r="D210" s="140" t="s">
        <v>442</v>
      </c>
      <c r="E210" s="400" t="s">
        <v>171</v>
      </c>
      <c r="F210" s="153" t="s">
        <v>171</v>
      </c>
      <c r="G210" s="141" t="s">
        <v>222</v>
      </c>
      <c r="H210" s="142">
        <v>34.4</v>
      </c>
      <c r="I210" s="143">
        <f t="shared" si="52"/>
        <v>255</v>
      </c>
      <c r="J210" s="144">
        <v>255</v>
      </c>
      <c r="K210" s="144"/>
      <c r="L210" s="144"/>
      <c r="M210" s="144"/>
      <c r="N210" s="144"/>
      <c r="O210" s="144"/>
      <c r="P210" s="145" t="e">
        <f t="shared" si="42"/>
        <v>#DIV/0!</v>
      </c>
      <c r="Q210" s="145">
        <f t="shared" si="43"/>
        <v>0</v>
      </c>
      <c r="R210" s="145">
        <f t="shared" si="44"/>
        <v>0</v>
      </c>
      <c r="S210" s="145">
        <f t="shared" si="45"/>
        <v>0</v>
      </c>
      <c r="T210" s="145">
        <f t="shared" si="46"/>
        <v>0</v>
      </c>
      <c r="U210" s="145">
        <f t="shared" si="47"/>
        <v>0</v>
      </c>
      <c r="V210" s="146">
        <f>IF(J210="nio",0,IF(J210&gt;0,VLOOKUP(F210,'3-Productie normen'!A:M,VLOOKUP(J210,'3-Productie normen'!$B$38:$C$41,2,FALSE),FALSE)))*(VLOOKUP(B210,'2-Kosten per locatie'!$A$16:$C$48,3,FALSE))</f>
        <v>0</v>
      </c>
      <c r="W210" s="146">
        <f t="shared" si="48"/>
        <v>0</v>
      </c>
      <c r="X210" s="146">
        <f t="shared" si="49"/>
        <v>0</v>
      </c>
      <c r="Y210" s="146">
        <f t="shared" si="50"/>
        <v>0</v>
      </c>
      <c r="Z210" s="147" t="str">
        <f>VLOOKUP(F210,'3-Productie normen'!A:Q,12,FALSE)</f>
        <v>B</v>
      </c>
      <c r="AA210" s="147"/>
      <c r="AC210" s="148">
        <f t="shared" si="51"/>
        <v>8772</v>
      </c>
    </row>
    <row r="211" spans="1:29" ht="14.15" customHeight="1">
      <c r="A211" s="124">
        <f t="shared" si="53"/>
        <v>211</v>
      </c>
      <c r="B211" s="139" t="s">
        <v>90</v>
      </c>
      <c r="C211" s="108">
        <v>2</v>
      </c>
      <c r="D211" s="140" t="s">
        <v>443</v>
      </c>
      <c r="E211" s="141" t="s">
        <v>330</v>
      </c>
      <c r="F211" s="151" t="s">
        <v>159</v>
      </c>
      <c r="G211" s="18" t="s">
        <v>444</v>
      </c>
      <c r="H211" s="142">
        <v>26.3</v>
      </c>
      <c r="I211" s="143">
        <f t="shared" si="52"/>
        <v>255</v>
      </c>
      <c r="J211" s="144">
        <v>255</v>
      </c>
      <c r="K211" s="144"/>
      <c r="L211" s="144"/>
      <c r="M211" s="144"/>
      <c r="N211" s="144"/>
      <c r="O211" s="144"/>
      <c r="P211" s="145" t="e">
        <f t="shared" si="42"/>
        <v>#DIV/0!</v>
      </c>
      <c r="Q211" s="145">
        <f t="shared" si="43"/>
        <v>0</v>
      </c>
      <c r="R211" s="145">
        <f t="shared" si="44"/>
        <v>0</v>
      </c>
      <c r="S211" s="145">
        <f t="shared" si="45"/>
        <v>0</v>
      </c>
      <c r="T211" s="145">
        <f t="shared" si="46"/>
        <v>0</v>
      </c>
      <c r="U211" s="145">
        <f t="shared" si="47"/>
        <v>0</v>
      </c>
      <c r="V211" s="146">
        <f>IF(J211="nio",0,IF(J211&gt;0,VLOOKUP(F211,'3-Productie normen'!A:M,VLOOKUP(J211,'3-Productie normen'!$B$38:$C$41,2,FALSE),FALSE)))*(VLOOKUP(B211,'2-Kosten per locatie'!$A$16:$C$48,3,FALSE))</f>
        <v>0</v>
      </c>
      <c r="W211" s="146">
        <f t="shared" si="48"/>
        <v>0</v>
      </c>
      <c r="X211" s="146">
        <f t="shared" si="49"/>
        <v>0</v>
      </c>
      <c r="Y211" s="146">
        <f t="shared" si="50"/>
        <v>0</v>
      </c>
      <c r="Z211" s="147" t="str">
        <f>VLOOKUP(F211,'3-Productie normen'!A:Q,12,FALSE)</f>
        <v>V</v>
      </c>
      <c r="AA211" s="147"/>
      <c r="AC211" s="148">
        <f t="shared" si="51"/>
        <v>6706.5</v>
      </c>
    </row>
    <row r="212" spans="1:29" ht="14.15" customHeight="1">
      <c r="A212" s="124">
        <f t="shared" si="53"/>
        <v>212</v>
      </c>
      <c r="B212" s="139" t="s">
        <v>90</v>
      </c>
      <c r="C212" s="155">
        <v>2</v>
      </c>
      <c r="D212" s="150" t="s">
        <v>445</v>
      </c>
      <c r="E212" s="151" t="s">
        <v>212</v>
      </c>
      <c r="F212" s="151" t="s">
        <v>167</v>
      </c>
      <c r="G212" s="141" t="s">
        <v>213</v>
      </c>
      <c r="H212" s="142">
        <v>1.6</v>
      </c>
      <c r="I212" s="143">
        <f t="shared" si="52"/>
        <v>255</v>
      </c>
      <c r="J212" s="144">
        <v>255</v>
      </c>
      <c r="K212" s="144"/>
      <c r="L212" s="144"/>
      <c r="M212" s="144"/>
      <c r="N212" s="144"/>
      <c r="O212" s="144"/>
      <c r="P212" s="145" t="e">
        <f t="shared" si="42"/>
        <v>#DIV/0!</v>
      </c>
      <c r="Q212" s="145">
        <f t="shared" si="43"/>
        <v>0</v>
      </c>
      <c r="R212" s="145">
        <f t="shared" si="44"/>
        <v>0</v>
      </c>
      <c r="S212" s="145">
        <f t="shared" si="45"/>
        <v>0</v>
      </c>
      <c r="T212" s="145">
        <f t="shared" si="46"/>
        <v>0</v>
      </c>
      <c r="U212" s="145">
        <f t="shared" si="47"/>
        <v>0</v>
      </c>
      <c r="V212" s="146">
        <f>IF(J212="nio",0,IF(J212&gt;0,VLOOKUP(F212,'3-Productie normen'!A:M,VLOOKUP(J212,'3-Productie normen'!$B$38:$C$41,2,FALSE),FALSE)))*(VLOOKUP(B212,'2-Kosten per locatie'!$A$16:$C$48,3,FALSE))</f>
        <v>0</v>
      </c>
      <c r="W212" s="146">
        <f t="shared" si="48"/>
        <v>0</v>
      </c>
      <c r="X212" s="146">
        <f t="shared" si="49"/>
        <v>0</v>
      </c>
      <c r="Y212" s="146">
        <f t="shared" si="50"/>
        <v>0</v>
      </c>
      <c r="Z212" s="147" t="str">
        <f>VLOOKUP(F212,'3-Productie normen'!A:Q,12,FALSE)</f>
        <v>S</v>
      </c>
      <c r="AA212" s="147"/>
      <c r="AC212" s="148">
        <f t="shared" si="51"/>
        <v>408</v>
      </c>
    </row>
    <row r="213" spans="1:29" ht="14.15" customHeight="1">
      <c r="A213" s="124">
        <f t="shared" si="53"/>
        <v>213</v>
      </c>
      <c r="B213" s="139" t="s">
        <v>90</v>
      </c>
      <c r="C213" s="108">
        <v>2</v>
      </c>
      <c r="D213" s="140" t="s">
        <v>446</v>
      </c>
      <c r="E213" s="141" t="s">
        <v>212</v>
      </c>
      <c r="F213" s="141" t="s">
        <v>167</v>
      </c>
      <c r="G213" s="141" t="s">
        <v>213</v>
      </c>
      <c r="H213" s="142">
        <v>1.66</v>
      </c>
      <c r="I213" s="143">
        <f t="shared" si="52"/>
        <v>255</v>
      </c>
      <c r="J213" s="144">
        <v>255</v>
      </c>
      <c r="K213" s="144"/>
      <c r="L213" s="144"/>
      <c r="M213" s="144"/>
      <c r="N213" s="144"/>
      <c r="O213" s="144"/>
      <c r="P213" s="145" t="e">
        <f t="shared" si="42"/>
        <v>#DIV/0!</v>
      </c>
      <c r="Q213" s="145">
        <f t="shared" si="43"/>
        <v>0</v>
      </c>
      <c r="R213" s="145">
        <f t="shared" si="44"/>
        <v>0</v>
      </c>
      <c r="S213" s="145">
        <f t="shared" si="45"/>
        <v>0</v>
      </c>
      <c r="T213" s="145">
        <f t="shared" si="46"/>
        <v>0</v>
      </c>
      <c r="U213" s="145">
        <f t="shared" si="47"/>
        <v>0</v>
      </c>
      <c r="V213" s="146">
        <f>IF(J213="nio",0,IF(J213&gt;0,VLOOKUP(F213,'3-Productie normen'!A:M,VLOOKUP(J213,'3-Productie normen'!$B$38:$C$41,2,FALSE),FALSE)))*(VLOOKUP(B213,'2-Kosten per locatie'!$A$16:$C$48,3,FALSE))</f>
        <v>0</v>
      </c>
      <c r="W213" s="146">
        <f t="shared" si="48"/>
        <v>0</v>
      </c>
      <c r="X213" s="146">
        <f t="shared" si="49"/>
        <v>0</v>
      </c>
      <c r="Y213" s="146">
        <f t="shared" si="50"/>
        <v>0</v>
      </c>
      <c r="Z213" s="147" t="str">
        <f>VLOOKUP(F213,'3-Productie normen'!A:Q,12,FALSE)</f>
        <v>S</v>
      </c>
      <c r="AA213" s="147"/>
      <c r="AC213" s="148">
        <f t="shared" si="51"/>
        <v>423.29999999999995</v>
      </c>
    </row>
    <row r="214" spans="1:29" ht="14.15" customHeight="1">
      <c r="A214" s="124">
        <f t="shared" si="53"/>
        <v>214</v>
      </c>
      <c r="B214" s="139" t="s">
        <v>90</v>
      </c>
      <c r="C214" s="108">
        <v>2</v>
      </c>
      <c r="D214" s="140" t="s">
        <v>447</v>
      </c>
      <c r="E214" s="141" t="s">
        <v>216</v>
      </c>
      <c r="F214" s="141" t="s">
        <v>167</v>
      </c>
      <c r="G214" s="141" t="s">
        <v>213</v>
      </c>
      <c r="H214" s="142">
        <v>1.2</v>
      </c>
      <c r="I214" s="143">
        <f t="shared" si="52"/>
        <v>255</v>
      </c>
      <c r="J214" s="144">
        <v>255</v>
      </c>
      <c r="K214" s="144"/>
      <c r="L214" s="144"/>
      <c r="M214" s="144"/>
      <c r="N214" s="144"/>
      <c r="O214" s="144"/>
      <c r="P214" s="145" t="e">
        <f t="shared" si="42"/>
        <v>#DIV/0!</v>
      </c>
      <c r="Q214" s="145">
        <f t="shared" si="43"/>
        <v>0</v>
      </c>
      <c r="R214" s="145">
        <f t="shared" si="44"/>
        <v>0</v>
      </c>
      <c r="S214" s="145">
        <f t="shared" si="45"/>
        <v>0</v>
      </c>
      <c r="T214" s="145">
        <f t="shared" si="46"/>
        <v>0</v>
      </c>
      <c r="U214" s="145">
        <f t="shared" si="47"/>
        <v>0</v>
      </c>
      <c r="V214" s="146">
        <f>IF(J214="nio",0,IF(J214&gt;0,VLOOKUP(F214,'3-Productie normen'!A:M,VLOOKUP(J214,'3-Productie normen'!$B$38:$C$41,2,FALSE),FALSE)))*(VLOOKUP(B214,'2-Kosten per locatie'!$A$16:$C$48,3,FALSE))</f>
        <v>0</v>
      </c>
      <c r="W214" s="146">
        <f t="shared" si="48"/>
        <v>0</v>
      </c>
      <c r="X214" s="146">
        <f t="shared" si="49"/>
        <v>0</v>
      </c>
      <c r="Y214" s="146">
        <f t="shared" si="50"/>
        <v>0</v>
      </c>
      <c r="Z214" s="147" t="str">
        <f>VLOOKUP(F214,'3-Productie normen'!A:Q,12,FALSE)</f>
        <v>S</v>
      </c>
      <c r="AA214" s="147"/>
      <c r="AC214" s="148">
        <f t="shared" si="51"/>
        <v>306</v>
      </c>
    </row>
    <row r="215" spans="1:29" ht="14.15" customHeight="1">
      <c r="A215" s="124">
        <f t="shared" si="53"/>
        <v>215</v>
      </c>
      <c r="B215" s="139" t="s">
        <v>90</v>
      </c>
      <c r="C215" s="108">
        <v>2</v>
      </c>
      <c r="D215" s="140" t="s">
        <v>448</v>
      </c>
      <c r="E215" s="141" t="s">
        <v>216</v>
      </c>
      <c r="F215" s="141" t="s">
        <v>167</v>
      </c>
      <c r="G215" s="141" t="s">
        <v>213</v>
      </c>
      <c r="H215" s="142">
        <v>1.21</v>
      </c>
      <c r="I215" s="143">
        <f t="shared" si="52"/>
        <v>255</v>
      </c>
      <c r="J215" s="144">
        <v>255</v>
      </c>
      <c r="K215" s="144"/>
      <c r="L215" s="144"/>
      <c r="M215" s="144"/>
      <c r="N215" s="144"/>
      <c r="O215" s="144"/>
      <c r="P215" s="145" t="e">
        <f t="shared" si="42"/>
        <v>#DIV/0!</v>
      </c>
      <c r="Q215" s="145">
        <f t="shared" si="43"/>
        <v>0</v>
      </c>
      <c r="R215" s="145">
        <f t="shared" si="44"/>
        <v>0</v>
      </c>
      <c r="S215" s="145">
        <f t="shared" si="45"/>
        <v>0</v>
      </c>
      <c r="T215" s="145">
        <f t="shared" si="46"/>
        <v>0</v>
      </c>
      <c r="U215" s="145">
        <f t="shared" si="47"/>
        <v>0</v>
      </c>
      <c r="V215" s="146">
        <f>IF(J215="nio",0,IF(J215&gt;0,VLOOKUP(F215,'3-Productie normen'!A:M,VLOOKUP(J215,'3-Productie normen'!$B$38:$C$41,2,FALSE),FALSE)))*(VLOOKUP(B215,'2-Kosten per locatie'!$A$16:$C$48,3,FALSE))</f>
        <v>0</v>
      </c>
      <c r="W215" s="146">
        <f t="shared" si="48"/>
        <v>0</v>
      </c>
      <c r="X215" s="146">
        <f t="shared" si="49"/>
        <v>0</v>
      </c>
      <c r="Y215" s="146">
        <f t="shared" si="50"/>
        <v>0</v>
      </c>
      <c r="Z215" s="147" t="str">
        <f>VLOOKUP(F215,'3-Productie normen'!A:Q,12,FALSE)</f>
        <v>S</v>
      </c>
      <c r="AA215" s="147"/>
      <c r="AC215" s="148">
        <f t="shared" si="51"/>
        <v>308.55</v>
      </c>
    </row>
    <row r="216" spans="1:29" ht="14.15" customHeight="1">
      <c r="A216" s="124">
        <f t="shared" si="53"/>
        <v>216</v>
      </c>
      <c r="B216" s="139" t="s">
        <v>90</v>
      </c>
      <c r="C216" s="108">
        <v>2</v>
      </c>
      <c r="D216" s="140" t="s">
        <v>449</v>
      </c>
      <c r="E216" s="141" t="s">
        <v>216</v>
      </c>
      <c r="F216" s="141" t="s">
        <v>167</v>
      </c>
      <c r="G216" s="141" t="s">
        <v>213</v>
      </c>
      <c r="H216" s="142">
        <v>1.26</v>
      </c>
      <c r="I216" s="143">
        <f t="shared" si="52"/>
        <v>255</v>
      </c>
      <c r="J216" s="144">
        <v>255</v>
      </c>
      <c r="K216" s="144"/>
      <c r="L216" s="144"/>
      <c r="M216" s="144"/>
      <c r="N216" s="144"/>
      <c r="O216" s="144"/>
      <c r="P216" s="145" t="e">
        <f t="shared" si="42"/>
        <v>#DIV/0!</v>
      </c>
      <c r="Q216" s="145">
        <f t="shared" si="43"/>
        <v>0</v>
      </c>
      <c r="R216" s="145">
        <f t="shared" si="44"/>
        <v>0</v>
      </c>
      <c r="S216" s="145">
        <f t="shared" si="45"/>
        <v>0</v>
      </c>
      <c r="T216" s="145">
        <f t="shared" si="46"/>
        <v>0</v>
      </c>
      <c r="U216" s="145">
        <f t="shared" si="47"/>
        <v>0</v>
      </c>
      <c r="V216" s="146">
        <f>IF(J216="nio",0,IF(J216&gt;0,VLOOKUP(F216,'3-Productie normen'!A:M,VLOOKUP(J216,'3-Productie normen'!$B$38:$C$41,2,FALSE),FALSE)))*(VLOOKUP(B216,'2-Kosten per locatie'!$A$16:$C$48,3,FALSE))</f>
        <v>0</v>
      </c>
      <c r="W216" s="146">
        <f t="shared" si="48"/>
        <v>0</v>
      </c>
      <c r="X216" s="146">
        <f t="shared" si="49"/>
        <v>0</v>
      </c>
      <c r="Y216" s="146">
        <f t="shared" si="50"/>
        <v>0</v>
      </c>
      <c r="Z216" s="147" t="str">
        <f>VLOOKUP(F216,'3-Productie normen'!A:Q,12,FALSE)</f>
        <v>S</v>
      </c>
      <c r="AA216" s="147"/>
      <c r="AC216" s="148">
        <f t="shared" si="51"/>
        <v>321.3</v>
      </c>
    </row>
    <row r="217" spans="1:29" ht="14.15" customHeight="1">
      <c r="A217" s="124">
        <f t="shared" si="53"/>
        <v>217</v>
      </c>
      <c r="B217" s="139" t="s">
        <v>90</v>
      </c>
      <c r="C217" s="108">
        <v>2</v>
      </c>
      <c r="D217" s="140" t="s">
        <v>450</v>
      </c>
      <c r="E217" s="141" t="s">
        <v>249</v>
      </c>
      <c r="F217" s="141" t="s">
        <v>172</v>
      </c>
      <c r="G217" s="141" t="s">
        <v>222</v>
      </c>
      <c r="H217" s="142">
        <v>12.94</v>
      </c>
      <c r="I217" s="143">
        <f t="shared" si="52"/>
        <v>255</v>
      </c>
      <c r="J217" s="144">
        <v>255</v>
      </c>
      <c r="K217" s="144"/>
      <c r="L217" s="144"/>
      <c r="M217" s="144"/>
      <c r="N217" s="144"/>
      <c r="O217" s="144"/>
      <c r="P217" s="145" t="e">
        <f t="shared" si="42"/>
        <v>#DIV/0!</v>
      </c>
      <c r="Q217" s="145">
        <f t="shared" si="43"/>
        <v>0</v>
      </c>
      <c r="R217" s="145">
        <f t="shared" si="44"/>
        <v>0</v>
      </c>
      <c r="S217" s="145">
        <f t="shared" si="45"/>
        <v>0</v>
      </c>
      <c r="T217" s="145">
        <f t="shared" si="46"/>
        <v>0</v>
      </c>
      <c r="U217" s="145">
        <f t="shared" si="47"/>
        <v>0</v>
      </c>
      <c r="V217" s="146">
        <f>IF(J217="nio",0,IF(J217&gt;0,VLOOKUP(F217,'3-Productie normen'!A:M,VLOOKUP(J217,'3-Productie normen'!$B$38:$C$41,2,FALSE),FALSE)))*(VLOOKUP(B217,'2-Kosten per locatie'!$A$16:$C$48,3,FALSE))</f>
        <v>0</v>
      </c>
      <c r="W217" s="146">
        <f t="shared" si="48"/>
        <v>0</v>
      </c>
      <c r="X217" s="146">
        <f t="shared" si="49"/>
        <v>0</v>
      </c>
      <c r="Y217" s="146">
        <f t="shared" si="50"/>
        <v>0</v>
      </c>
      <c r="Z217" s="147" t="str">
        <f>VLOOKUP(F217,'3-Productie normen'!A:Q,12,FALSE)</f>
        <v>V</v>
      </c>
      <c r="AA217" s="147"/>
      <c r="AC217" s="148">
        <f t="shared" si="51"/>
        <v>3299.7</v>
      </c>
    </row>
    <row r="218" spans="1:29" ht="14.15" customHeight="1">
      <c r="A218" s="124">
        <f t="shared" si="53"/>
        <v>218</v>
      </c>
      <c r="B218" s="139" t="s">
        <v>90</v>
      </c>
      <c r="C218" s="108">
        <v>2</v>
      </c>
      <c r="D218" s="140" t="s">
        <v>451</v>
      </c>
      <c r="E218" s="141" t="s">
        <v>249</v>
      </c>
      <c r="F218" s="141" t="s">
        <v>172</v>
      </c>
      <c r="G218" s="141" t="s">
        <v>222</v>
      </c>
      <c r="H218" s="142">
        <v>76.650000000000006</v>
      </c>
      <c r="I218" s="143">
        <f t="shared" si="52"/>
        <v>255</v>
      </c>
      <c r="J218" s="144">
        <v>255</v>
      </c>
      <c r="K218" s="144"/>
      <c r="L218" s="144"/>
      <c r="M218" s="144"/>
      <c r="N218" s="144"/>
      <c r="O218" s="144"/>
      <c r="P218" s="145" t="e">
        <f t="shared" si="42"/>
        <v>#DIV/0!</v>
      </c>
      <c r="Q218" s="145">
        <f t="shared" si="43"/>
        <v>0</v>
      </c>
      <c r="R218" s="145">
        <f t="shared" si="44"/>
        <v>0</v>
      </c>
      <c r="S218" s="145">
        <f t="shared" si="45"/>
        <v>0</v>
      </c>
      <c r="T218" s="145">
        <f t="shared" si="46"/>
        <v>0</v>
      </c>
      <c r="U218" s="145">
        <f t="shared" si="47"/>
        <v>0</v>
      </c>
      <c r="V218" s="146">
        <f>IF(J218="nio",0,IF(J218&gt;0,VLOOKUP(F218,'3-Productie normen'!A:M,VLOOKUP(J218,'3-Productie normen'!$B$38:$C$41,2,FALSE),FALSE)))*(VLOOKUP(B218,'2-Kosten per locatie'!$A$16:$C$48,3,FALSE))</f>
        <v>0</v>
      </c>
      <c r="W218" s="146">
        <f t="shared" si="48"/>
        <v>0</v>
      </c>
      <c r="X218" s="146">
        <f t="shared" si="49"/>
        <v>0</v>
      </c>
      <c r="Y218" s="146">
        <f t="shared" si="50"/>
        <v>0</v>
      </c>
      <c r="Z218" s="147" t="str">
        <f>VLOOKUP(F218,'3-Productie normen'!A:Q,12,FALSE)</f>
        <v>V</v>
      </c>
      <c r="AA218" s="147"/>
      <c r="AC218" s="148">
        <f t="shared" si="51"/>
        <v>19545.75</v>
      </c>
    </row>
    <row r="219" spans="1:29" ht="14.15" customHeight="1">
      <c r="A219" s="124">
        <f t="shared" si="53"/>
        <v>219</v>
      </c>
      <c r="B219" s="139" t="s">
        <v>90</v>
      </c>
      <c r="C219" s="108">
        <v>2</v>
      </c>
      <c r="D219" s="140" t="s">
        <v>452</v>
      </c>
      <c r="E219" s="141" t="s">
        <v>249</v>
      </c>
      <c r="F219" s="141" t="s">
        <v>172</v>
      </c>
      <c r="G219" s="141" t="s">
        <v>222</v>
      </c>
      <c r="H219" s="142">
        <v>20.25</v>
      </c>
      <c r="I219" s="143">
        <f t="shared" si="52"/>
        <v>255</v>
      </c>
      <c r="J219" s="144">
        <v>255</v>
      </c>
      <c r="K219" s="144"/>
      <c r="L219" s="144"/>
      <c r="M219" s="144"/>
      <c r="N219" s="144"/>
      <c r="O219" s="144"/>
      <c r="P219" s="145" t="e">
        <f t="shared" si="42"/>
        <v>#DIV/0!</v>
      </c>
      <c r="Q219" s="145">
        <f t="shared" si="43"/>
        <v>0</v>
      </c>
      <c r="R219" s="145">
        <f t="shared" si="44"/>
        <v>0</v>
      </c>
      <c r="S219" s="145">
        <f t="shared" si="45"/>
        <v>0</v>
      </c>
      <c r="T219" s="145">
        <f t="shared" si="46"/>
        <v>0</v>
      </c>
      <c r="U219" s="145">
        <f t="shared" si="47"/>
        <v>0</v>
      </c>
      <c r="V219" s="146">
        <f>IF(J219="nio",0,IF(J219&gt;0,VLOOKUP(F219,'3-Productie normen'!A:M,VLOOKUP(J219,'3-Productie normen'!$B$38:$C$41,2,FALSE),FALSE)))*(VLOOKUP(B219,'2-Kosten per locatie'!$A$16:$C$48,3,FALSE))</f>
        <v>0</v>
      </c>
      <c r="W219" s="146">
        <f t="shared" si="48"/>
        <v>0</v>
      </c>
      <c r="X219" s="146">
        <f t="shared" si="49"/>
        <v>0</v>
      </c>
      <c r="Y219" s="146">
        <f t="shared" si="50"/>
        <v>0</v>
      </c>
      <c r="Z219" s="147" t="str">
        <f>VLOOKUP(F219,'3-Productie normen'!A:Q,12,FALSE)</f>
        <v>V</v>
      </c>
      <c r="AA219" s="147"/>
      <c r="AC219" s="148">
        <f t="shared" si="51"/>
        <v>5163.75</v>
      </c>
    </row>
    <row r="220" spans="1:29" ht="14.15" customHeight="1">
      <c r="A220" s="124">
        <f t="shared" si="53"/>
        <v>220</v>
      </c>
      <c r="B220" s="139" t="s">
        <v>90</v>
      </c>
      <c r="C220" s="108">
        <v>2</v>
      </c>
      <c r="D220" s="140" t="s">
        <v>453</v>
      </c>
      <c r="E220" s="139" t="s">
        <v>249</v>
      </c>
      <c r="F220" s="141" t="s">
        <v>172</v>
      </c>
      <c r="G220" s="141" t="s">
        <v>222</v>
      </c>
      <c r="H220" s="142">
        <v>10</v>
      </c>
      <c r="I220" s="143">
        <f t="shared" si="52"/>
        <v>255</v>
      </c>
      <c r="J220" s="144">
        <v>255</v>
      </c>
      <c r="K220" s="144"/>
      <c r="L220" s="144"/>
      <c r="M220" s="144"/>
      <c r="N220" s="144"/>
      <c r="O220" s="144"/>
      <c r="P220" s="145" t="e">
        <f t="shared" si="42"/>
        <v>#DIV/0!</v>
      </c>
      <c r="Q220" s="145">
        <f t="shared" si="43"/>
        <v>0</v>
      </c>
      <c r="R220" s="145">
        <f t="shared" si="44"/>
        <v>0</v>
      </c>
      <c r="S220" s="145">
        <f t="shared" si="45"/>
        <v>0</v>
      </c>
      <c r="T220" s="145">
        <f t="shared" si="46"/>
        <v>0</v>
      </c>
      <c r="U220" s="145">
        <f t="shared" si="47"/>
        <v>0</v>
      </c>
      <c r="V220" s="146">
        <f>IF(J220="nio",0,IF(J220&gt;0,VLOOKUP(F220,'3-Productie normen'!A:M,VLOOKUP(J220,'3-Productie normen'!$B$38:$C$41,2,FALSE),FALSE)))*(VLOOKUP(B220,'2-Kosten per locatie'!$A$16:$C$48,3,FALSE))</f>
        <v>0</v>
      </c>
      <c r="W220" s="146">
        <f t="shared" si="48"/>
        <v>0</v>
      </c>
      <c r="X220" s="146">
        <f t="shared" si="49"/>
        <v>0</v>
      </c>
      <c r="Y220" s="146">
        <f t="shared" si="50"/>
        <v>0</v>
      </c>
      <c r="Z220" s="147" t="str">
        <f>VLOOKUP(F220,'3-Productie normen'!A:Q,12,FALSE)</f>
        <v>V</v>
      </c>
      <c r="AA220" s="147"/>
      <c r="AC220" s="148">
        <f t="shared" si="51"/>
        <v>2550</v>
      </c>
    </row>
    <row r="221" spans="1:29" ht="14.15" customHeight="1">
      <c r="A221" s="124">
        <f t="shared" si="53"/>
        <v>221</v>
      </c>
      <c r="B221" s="139" t="s">
        <v>90</v>
      </c>
      <c r="C221" s="108">
        <v>2</v>
      </c>
      <c r="D221" s="140" t="s">
        <v>454</v>
      </c>
      <c r="E221" s="139" t="s">
        <v>249</v>
      </c>
      <c r="F221" s="141" t="s">
        <v>172</v>
      </c>
      <c r="G221" s="141" t="s">
        <v>222</v>
      </c>
      <c r="H221" s="142">
        <v>34.35</v>
      </c>
      <c r="I221" s="143">
        <f t="shared" si="52"/>
        <v>255</v>
      </c>
      <c r="J221" s="144">
        <v>255</v>
      </c>
      <c r="K221" s="144"/>
      <c r="L221" s="144"/>
      <c r="M221" s="144"/>
      <c r="N221" s="144"/>
      <c r="O221" s="144"/>
      <c r="P221" s="145" t="e">
        <f t="shared" si="42"/>
        <v>#DIV/0!</v>
      </c>
      <c r="Q221" s="145">
        <f t="shared" si="43"/>
        <v>0</v>
      </c>
      <c r="R221" s="145">
        <f t="shared" si="44"/>
        <v>0</v>
      </c>
      <c r="S221" s="145">
        <f t="shared" si="45"/>
        <v>0</v>
      </c>
      <c r="T221" s="145">
        <f t="shared" si="46"/>
        <v>0</v>
      </c>
      <c r="U221" s="145">
        <f t="shared" si="47"/>
        <v>0</v>
      </c>
      <c r="V221" s="146">
        <f>IF(J221="nio",0,IF(J221&gt;0,VLOOKUP(F221,'3-Productie normen'!A:M,VLOOKUP(J221,'3-Productie normen'!$B$38:$C$41,2,FALSE),FALSE)))*(VLOOKUP(B221,'2-Kosten per locatie'!$A$16:$C$48,3,FALSE))</f>
        <v>0</v>
      </c>
      <c r="W221" s="146">
        <f t="shared" si="48"/>
        <v>0</v>
      </c>
      <c r="X221" s="146">
        <f t="shared" si="49"/>
        <v>0</v>
      </c>
      <c r="Y221" s="146">
        <f t="shared" si="50"/>
        <v>0</v>
      </c>
      <c r="Z221" s="147" t="str">
        <f>VLOOKUP(F221,'3-Productie normen'!A:Q,12,FALSE)</f>
        <v>V</v>
      </c>
      <c r="AA221" s="147"/>
      <c r="AC221" s="148">
        <f t="shared" si="51"/>
        <v>8759.25</v>
      </c>
    </row>
    <row r="222" spans="1:29" ht="14.15" customHeight="1">
      <c r="A222" s="124">
        <f t="shared" si="53"/>
        <v>222</v>
      </c>
      <c r="B222" s="139" t="s">
        <v>90</v>
      </c>
      <c r="C222" s="108">
        <v>2</v>
      </c>
      <c r="D222" s="140" t="s">
        <v>455</v>
      </c>
      <c r="E222" s="141" t="s">
        <v>170</v>
      </c>
      <c r="F222" s="141" t="s">
        <v>170</v>
      </c>
      <c r="G222" s="141" t="s">
        <v>456</v>
      </c>
      <c r="H222" s="142">
        <v>9.09</v>
      </c>
      <c r="I222" s="143">
        <f t="shared" si="52"/>
        <v>255</v>
      </c>
      <c r="J222" s="144">
        <v>255</v>
      </c>
      <c r="K222" s="144"/>
      <c r="L222" s="144"/>
      <c r="M222" s="144"/>
      <c r="N222" s="144"/>
      <c r="O222" s="144"/>
      <c r="P222" s="145" t="e">
        <f t="shared" si="42"/>
        <v>#DIV/0!</v>
      </c>
      <c r="Q222" s="145">
        <f t="shared" si="43"/>
        <v>0</v>
      </c>
      <c r="R222" s="145">
        <f t="shared" si="44"/>
        <v>0</v>
      </c>
      <c r="S222" s="145">
        <f t="shared" si="45"/>
        <v>0</v>
      </c>
      <c r="T222" s="145">
        <f t="shared" si="46"/>
        <v>0</v>
      </c>
      <c r="U222" s="145">
        <f t="shared" si="47"/>
        <v>0</v>
      </c>
      <c r="V222" s="146">
        <f>IF(J222="nio",0,IF(J222&gt;0,VLOOKUP(F222,'3-Productie normen'!A:M,VLOOKUP(J222,'3-Productie normen'!$B$38:$C$41,2,FALSE),FALSE)))*(VLOOKUP(B222,'2-Kosten per locatie'!$A$16:$C$48,3,FALSE))</f>
        <v>0</v>
      </c>
      <c r="W222" s="146">
        <f t="shared" si="48"/>
        <v>0</v>
      </c>
      <c r="X222" s="146">
        <f t="shared" si="49"/>
        <v>0</v>
      </c>
      <c r="Y222" s="146">
        <f t="shared" si="50"/>
        <v>0</v>
      </c>
      <c r="Z222" s="147" t="str">
        <f>VLOOKUP(F222,'3-Productie normen'!A:Q,12,FALSE)</f>
        <v>V</v>
      </c>
      <c r="AA222" s="147"/>
      <c r="AC222" s="148">
        <f t="shared" si="51"/>
        <v>2317.9499999999998</v>
      </c>
    </row>
    <row r="223" spans="1:29" ht="14.15" customHeight="1">
      <c r="A223" s="124">
        <f t="shared" si="53"/>
        <v>223</v>
      </c>
      <c r="B223" s="139" t="s">
        <v>90</v>
      </c>
      <c r="C223" s="156">
        <v>2</v>
      </c>
      <c r="D223" s="157" t="s">
        <v>457</v>
      </c>
      <c r="E223" s="153" t="s">
        <v>170</v>
      </c>
      <c r="F223" s="141" t="s">
        <v>170</v>
      </c>
      <c r="G223" s="158" t="s">
        <v>456</v>
      </c>
      <c r="H223" s="159">
        <v>12.25</v>
      </c>
      <c r="I223" s="143">
        <f t="shared" si="52"/>
        <v>255</v>
      </c>
      <c r="J223" s="144">
        <v>255</v>
      </c>
      <c r="K223" s="144"/>
      <c r="L223" s="144"/>
      <c r="M223" s="144"/>
      <c r="N223" s="144"/>
      <c r="O223" s="144"/>
      <c r="P223" s="145" t="e">
        <f t="shared" si="42"/>
        <v>#DIV/0!</v>
      </c>
      <c r="Q223" s="145">
        <f t="shared" si="43"/>
        <v>0</v>
      </c>
      <c r="R223" s="145">
        <f t="shared" si="44"/>
        <v>0</v>
      </c>
      <c r="S223" s="145">
        <f t="shared" si="45"/>
        <v>0</v>
      </c>
      <c r="T223" s="145">
        <f t="shared" si="46"/>
        <v>0</v>
      </c>
      <c r="U223" s="145">
        <f t="shared" si="47"/>
        <v>0</v>
      </c>
      <c r="V223" s="146">
        <f>IF(J223="nio",0,IF(J223&gt;0,VLOOKUP(F223,'3-Productie normen'!A:M,VLOOKUP(J223,'3-Productie normen'!$B$38:$C$41,2,FALSE),FALSE)))*(VLOOKUP(B223,'2-Kosten per locatie'!$A$16:$C$48,3,FALSE))</f>
        <v>0</v>
      </c>
      <c r="W223" s="146">
        <f t="shared" si="48"/>
        <v>0</v>
      </c>
      <c r="X223" s="146">
        <f t="shared" si="49"/>
        <v>0</v>
      </c>
      <c r="Y223" s="146">
        <f t="shared" si="50"/>
        <v>0</v>
      </c>
      <c r="Z223" s="147" t="str">
        <f>VLOOKUP(F223,'3-Productie normen'!A:Q,12,FALSE)</f>
        <v>V</v>
      </c>
      <c r="AA223" s="147"/>
      <c r="AC223" s="148">
        <f t="shared" si="51"/>
        <v>3123.75</v>
      </c>
    </row>
    <row r="224" spans="1:29" ht="14.15" customHeight="1">
      <c r="A224" s="124">
        <f t="shared" si="53"/>
        <v>224</v>
      </c>
      <c r="B224" s="139" t="s">
        <v>90</v>
      </c>
      <c r="C224" s="156">
        <v>2</v>
      </c>
      <c r="D224" s="157" t="s">
        <v>458</v>
      </c>
      <c r="E224" s="153" t="s">
        <v>170</v>
      </c>
      <c r="F224" s="141" t="s">
        <v>170</v>
      </c>
      <c r="G224" s="158" t="s">
        <v>456</v>
      </c>
      <c r="H224" s="159">
        <v>14.72</v>
      </c>
      <c r="I224" s="143">
        <f t="shared" si="52"/>
        <v>255</v>
      </c>
      <c r="J224" s="144">
        <v>255</v>
      </c>
      <c r="K224" s="144"/>
      <c r="L224" s="144"/>
      <c r="M224" s="144"/>
      <c r="N224" s="144"/>
      <c r="O224" s="144"/>
      <c r="P224" s="145" t="e">
        <f t="shared" si="42"/>
        <v>#DIV/0!</v>
      </c>
      <c r="Q224" s="145">
        <f t="shared" si="43"/>
        <v>0</v>
      </c>
      <c r="R224" s="145">
        <f t="shared" si="44"/>
        <v>0</v>
      </c>
      <c r="S224" s="145">
        <f t="shared" si="45"/>
        <v>0</v>
      </c>
      <c r="T224" s="145">
        <f t="shared" si="46"/>
        <v>0</v>
      </c>
      <c r="U224" s="145">
        <f t="shared" si="47"/>
        <v>0</v>
      </c>
      <c r="V224" s="146">
        <f>IF(J224="nio",0,IF(J224&gt;0,VLOOKUP(F224,'3-Productie normen'!A:M,VLOOKUP(J224,'3-Productie normen'!$B$38:$C$41,2,FALSE),FALSE)))*(VLOOKUP(B224,'2-Kosten per locatie'!$A$16:$C$48,3,FALSE))</f>
        <v>0</v>
      </c>
      <c r="W224" s="146">
        <f t="shared" si="48"/>
        <v>0</v>
      </c>
      <c r="X224" s="146">
        <f t="shared" si="49"/>
        <v>0</v>
      </c>
      <c r="Y224" s="146">
        <f t="shared" si="50"/>
        <v>0</v>
      </c>
      <c r="Z224" s="147" t="str">
        <f>VLOOKUP(F224,'3-Productie normen'!A:Q,12,FALSE)</f>
        <v>V</v>
      </c>
      <c r="AA224" s="147"/>
      <c r="AC224" s="148">
        <f t="shared" si="51"/>
        <v>3753.6000000000004</v>
      </c>
    </row>
    <row r="225" spans="1:29" ht="14.15" customHeight="1">
      <c r="A225" s="124">
        <f t="shared" si="53"/>
        <v>225</v>
      </c>
      <c r="B225" s="139" t="s">
        <v>90</v>
      </c>
      <c r="C225" s="156">
        <v>2</v>
      </c>
      <c r="D225" s="157" t="s">
        <v>459</v>
      </c>
      <c r="E225" s="153" t="s">
        <v>170</v>
      </c>
      <c r="F225" s="141" t="s">
        <v>170</v>
      </c>
      <c r="G225" s="158" t="s">
        <v>456</v>
      </c>
      <c r="H225" s="159">
        <v>14.59</v>
      </c>
      <c r="I225" s="143">
        <f t="shared" si="52"/>
        <v>255</v>
      </c>
      <c r="J225" s="144">
        <v>255</v>
      </c>
      <c r="K225" s="144"/>
      <c r="L225" s="144"/>
      <c r="M225" s="144"/>
      <c r="N225" s="144"/>
      <c r="O225" s="144"/>
      <c r="P225" s="145" t="e">
        <f t="shared" si="42"/>
        <v>#DIV/0!</v>
      </c>
      <c r="Q225" s="145">
        <f t="shared" si="43"/>
        <v>0</v>
      </c>
      <c r="R225" s="145">
        <f t="shared" si="44"/>
        <v>0</v>
      </c>
      <c r="S225" s="145">
        <f t="shared" si="45"/>
        <v>0</v>
      </c>
      <c r="T225" s="145">
        <f t="shared" si="46"/>
        <v>0</v>
      </c>
      <c r="U225" s="145">
        <f t="shared" si="47"/>
        <v>0</v>
      </c>
      <c r="V225" s="146">
        <f>IF(J225="nio",0,IF(J225&gt;0,VLOOKUP(F225,'3-Productie normen'!A:M,VLOOKUP(J225,'3-Productie normen'!$B$38:$C$41,2,FALSE),FALSE)))*(VLOOKUP(B225,'2-Kosten per locatie'!$A$16:$C$48,3,FALSE))</f>
        <v>0</v>
      </c>
      <c r="W225" s="146">
        <f t="shared" si="48"/>
        <v>0</v>
      </c>
      <c r="X225" s="146">
        <f t="shared" si="49"/>
        <v>0</v>
      </c>
      <c r="Y225" s="146">
        <f t="shared" si="50"/>
        <v>0</v>
      </c>
      <c r="Z225" s="147" t="str">
        <f>VLOOKUP(F225,'3-Productie normen'!A:Q,12,FALSE)</f>
        <v>V</v>
      </c>
      <c r="AA225" s="147"/>
      <c r="AC225" s="148">
        <f t="shared" si="51"/>
        <v>3720.45</v>
      </c>
    </row>
    <row r="226" spans="1:29" ht="14.15" customHeight="1">
      <c r="A226" s="124">
        <f t="shared" si="53"/>
        <v>226</v>
      </c>
      <c r="B226" s="139" t="s">
        <v>90</v>
      </c>
      <c r="C226" s="156">
        <v>2</v>
      </c>
      <c r="D226" s="157" t="s">
        <v>460</v>
      </c>
      <c r="E226" s="153" t="s">
        <v>170</v>
      </c>
      <c r="F226" s="141" t="s">
        <v>170</v>
      </c>
      <c r="G226" s="158" t="s">
        <v>323</v>
      </c>
      <c r="H226" s="159">
        <v>8.7200000000000006</v>
      </c>
      <c r="I226" s="143">
        <f t="shared" si="52"/>
        <v>255</v>
      </c>
      <c r="J226" s="144">
        <v>255</v>
      </c>
      <c r="K226" s="144"/>
      <c r="L226" s="144"/>
      <c r="M226" s="144"/>
      <c r="N226" s="144"/>
      <c r="O226" s="144"/>
      <c r="P226" s="145" t="e">
        <f t="shared" si="42"/>
        <v>#DIV/0!</v>
      </c>
      <c r="Q226" s="145">
        <f t="shared" si="43"/>
        <v>0</v>
      </c>
      <c r="R226" s="145">
        <f t="shared" si="44"/>
        <v>0</v>
      </c>
      <c r="S226" s="145">
        <f t="shared" si="45"/>
        <v>0</v>
      </c>
      <c r="T226" s="145">
        <f t="shared" si="46"/>
        <v>0</v>
      </c>
      <c r="U226" s="145">
        <f t="shared" si="47"/>
        <v>0</v>
      </c>
      <c r="V226" s="146">
        <f>IF(J226="nio",0,IF(J226&gt;0,VLOOKUP(F226,'3-Productie normen'!A:M,VLOOKUP(J226,'3-Productie normen'!$B$38:$C$41,2,FALSE),FALSE)))*(VLOOKUP(B226,'2-Kosten per locatie'!$A$16:$C$48,3,FALSE))</f>
        <v>0</v>
      </c>
      <c r="W226" s="146">
        <f t="shared" si="48"/>
        <v>0</v>
      </c>
      <c r="X226" s="146">
        <f t="shared" si="49"/>
        <v>0</v>
      </c>
      <c r="Y226" s="146">
        <f t="shared" si="50"/>
        <v>0</v>
      </c>
      <c r="Z226" s="147" t="str">
        <f>VLOOKUP(F226,'3-Productie normen'!A:Q,12,FALSE)</f>
        <v>V</v>
      </c>
      <c r="AA226" s="147"/>
      <c r="AC226" s="148">
        <f t="shared" si="51"/>
        <v>2223.6000000000004</v>
      </c>
    </row>
    <row r="227" spans="1:29" ht="14.15" customHeight="1">
      <c r="A227" s="124">
        <f t="shared" si="53"/>
        <v>227</v>
      </c>
      <c r="B227" s="139" t="s">
        <v>90</v>
      </c>
      <c r="C227" s="156">
        <v>3</v>
      </c>
      <c r="D227" s="157" t="s">
        <v>461</v>
      </c>
      <c r="E227" s="153" t="s">
        <v>212</v>
      </c>
      <c r="F227" s="139" t="s">
        <v>167</v>
      </c>
      <c r="G227" s="158" t="s">
        <v>213</v>
      </c>
      <c r="H227" s="159">
        <v>4.72</v>
      </c>
      <c r="I227" s="143">
        <f t="shared" si="52"/>
        <v>255</v>
      </c>
      <c r="J227" s="144">
        <v>255</v>
      </c>
      <c r="K227" s="144"/>
      <c r="L227" s="144"/>
      <c r="M227" s="144"/>
      <c r="N227" s="144"/>
      <c r="O227" s="144"/>
      <c r="P227" s="145" t="e">
        <f t="shared" si="42"/>
        <v>#DIV/0!</v>
      </c>
      <c r="Q227" s="145">
        <f t="shared" si="43"/>
        <v>0</v>
      </c>
      <c r="R227" s="145">
        <f t="shared" si="44"/>
        <v>0</v>
      </c>
      <c r="S227" s="145">
        <f t="shared" si="45"/>
        <v>0</v>
      </c>
      <c r="T227" s="145">
        <f t="shared" si="46"/>
        <v>0</v>
      </c>
      <c r="U227" s="145">
        <f t="shared" si="47"/>
        <v>0</v>
      </c>
      <c r="V227" s="146">
        <f>IF(J227="nio",0,IF(J227&gt;0,VLOOKUP(F227,'3-Productie normen'!A:M,VLOOKUP(J227,'3-Productie normen'!$B$38:$C$41,2,FALSE),FALSE)))*(VLOOKUP(B227,'2-Kosten per locatie'!$A$16:$C$48,3,FALSE))</f>
        <v>0</v>
      </c>
      <c r="W227" s="146">
        <f t="shared" si="48"/>
        <v>0</v>
      </c>
      <c r="X227" s="146">
        <f t="shared" si="49"/>
        <v>0</v>
      </c>
      <c r="Y227" s="146">
        <f t="shared" si="50"/>
        <v>0</v>
      </c>
      <c r="Z227" s="147" t="str">
        <f>VLOOKUP(F227,'3-Productie normen'!A:Q,12,FALSE)</f>
        <v>S</v>
      </c>
      <c r="AA227" s="147"/>
      <c r="AC227" s="148">
        <f t="shared" si="51"/>
        <v>1203.5999999999999</v>
      </c>
    </row>
    <row r="228" spans="1:29" ht="14.15" customHeight="1">
      <c r="A228" s="124">
        <f t="shared" si="53"/>
        <v>228</v>
      </c>
      <c r="B228" s="139" t="s">
        <v>90</v>
      </c>
      <c r="C228" s="156">
        <v>3</v>
      </c>
      <c r="D228" s="157" t="s">
        <v>462</v>
      </c>
      <c r="E228" s="153" t="s">
        <v>212</v>
      </c>
      <c r="F228" s="153" t="s">
        <v>167</v>
      </c>
      <c r="G228" s="153" t="s">
        <v>213</v>
      </c>
      <c r="H228" s="159">
        <v>1.37</v>
      </c>
      <c r="I228" s="143">
        <f t="shared" si="52"/>
        <v>255</v>
      </c>
      <c r="J228" s="144">
        <v>255</v>
      </c>
      <c r="K228" s="144"/>
      <c r="L228" s="144"/>
      <c r="M228" s="144"/>
      <c r="N228" s="144"/>
      <c r="O228" s="144"/>
      <c r="P228" s="145" t="e">
        <f t="shared" si="42"/>
        <v>#DIV/0!</v>
      </c>
      <c r="Q228" s="145">
        <f t="shared" si="43"/>
        <v>0</v>
      </c>
      <c r="R228" s="145">
        <f t="shared" si="44"/>
        <v>0</v>
      </c>
      <c r="S228" s="145">
        <f t="shared" si="45"/>
        <v>0</v>
      </c>
      <c r="T228" s="145">
        <f t="shared" si="46"/>
        <v>0</v>
      </c>
      <c r="U228" s="145">
        <f t="shared" si="47"/>
        <v>0</v>
      </c>
      <c r="V228" s="146">
        <f>IF(J228="nio",0,IF(J228&gt;0,VLOOKUP(F228,'3-Productie normen'!A:M,VLOOKUP(J228,'3-Productie normen'!$B$38:$C$41,2,FALSE),FALSE)))*(VLOOKUP(B228,'2-Kosten per locatie'!$A$16:$C$48,3,FALSE))</f>
        <v>0</v>
      </c>
      <c r="W228" s="146">
        <f t="shared" si="48"/>
        <v>0</v>
      </c>
      <c r="X228" s="146">
        <f t="shared" si="49"/>
        <v>0</v>
      </c>
      <c r="Y228" s="146">
        <f t="shared" si="50"/>
        <v>0</v>
      </c>
      <c r="Z228" s="147" t="str">
        <f>VLOOKUP(F228,'3-Productie normen'!A:Q,12,FALSE)</f>
        <v>S</v>
      </c>
      <c r="AA228" s="147"/>
      <c r="AC228" s="148">
        <f t="shared" si="51"/>
        <v>349.35</v>
      </c>
    </row>
    <row r="229" spans="1:29" ht="14.15" customHeight="1">
      <c r="A229" s="124">
        <f t="shared" si="53"/>
        <v>229</v>
      </c>
      <c r="B229" s="139" t="s">
        <v>90</v>
      </c>
      <c r="C229" s="156">
        <v>3</v>
      </c>
      <c r="D229" s="157" t="s">
        <v>463</v>
      </c>
      <c r="E229" s="153" t="s">
        <v>212</v>
      </c>
      <c r="F229" s="151" t="s">
        <v>167</v>
      </c>
      <c r="G229" s="153" t="s">
        <v>213</v>
      </c>
      <c r="H229" s="159">
        <v>1.37</v>
      </c>
      <c r="I229" s="143">
        <f t="shared" si="52"/>
        <v>255</v>
      </c>
      <c r="J229" s="144">
        <v>255</v>
      </c>
      <c r="K229" s="144"/>
      <c r="L229" s="144"/>
      <c r="M229" s="144"/>
      <c r="N229" s="144"/>
      <c r="O229" s="144"/>
      <c r="P229" s="145" t="e">
        <f t="shared" si="42"/>
        <v>#DIV/0!</v>
      </c>
      <c r="Q229" s="145">
        <f t="shared" si="43"/>
        <v>0</v>
      </c>
      <c r="R229" s="145">
        <f t="shared" si="44"/>
        <v>0</v>
      </c>
      <c r="S229" s="145">
        <f t="shared" si="45"/>
        <v>0</v>
      </c>
      <c r="T229" s="145">
        <f t="shared" si="46"/>
        <v>0</v>
      </c>
      <c r="U229" s="145">
        <f t="shared" si="47"/>
        <v>0</v>
      </c>
      <c r="V229" s="146">
        <f>IF(J229="nio",0,IF(J229&gt;0,VLOOKUP(F229,'3-Productie normen'!A:M,VLOOKUP(J229,'3-Productie normen'!$B$38:$C$41,2,FALSE),FALSE)))*(VLOOKUP(B229,'2-Kosten per locatie'!$A$16:$C$48,3,FALSE))</f>
        <v>0</v>
      </c>
      <c r="W229" s="146">
        <f t="shared" si="48"/>
        <v>0</v>
      </c>
      <c r="X229" s="146">
        <f t="shared" si="49"/>
        <v>0</v>
      </c>
      <c r="Y229" s="146">
        <f t="shared" si="50"/>
        <v>0</v>
      </c>
      <c r="Z229" s="147" t="str">
        <f>VLOOKUP(F229,'3-Productie normen'!A:Q,12,FALSE)</f>
        <v>S</v>
      </c>
      <c r="AA229" s="147"/>
      <c r="AC229" s="148">
        <f t="shared" si="51"/>
        <v>349.35</v>
      </c>
    </row>
    <row r="230" spans="1:29" ht="14.15" customHeight="1">
      <c r="A230" s="124">
        <f t="shared" si="53"/>
        <v>230</v>
      </c>
      <c r="B230" s="139" t="s">
        <v>90</v>
      </c>
      <c r="C230" s="156">
        <v>3</v>
      </c>
      <c r="D230" s="157" t="s">
        <v>464</v>
      </c>
      <c r="E230" s="153" t="s">
        <v>216</v>
      </c>
      <c r="F230" s="153" t="s">
        <v>167</v>
      </c>
      <c r="G230" s="153" t="s">
        <v>213</v>
      </c>
      <c r="H230" s="159">
        <v>5.29</v>
      </c>
      <c r="I230" s="143">
        <f t="shared" si="52"/>
        <v>255</v>
      </c>
      <c r="J230" s="144">
        <v>255</v>
      </c>
      <c r="K230" s="144"/>
      <c r="L230" s="144"/>
      <c r="M230" s="144"/>
      <c r="N230" s="144"/>
      <c r="O230" s="144"/>
      <c r="P230" s="145" t="e">
        <f t="shared" si="42"/>
        <v>#DIV/0!</v>
      </c>
      <c r="Q230" s="145">
        <f t="shared" si="43"/>
        <v>0</v>
      </c>
      <c r="R230" s="145">
        <f t="shared" si="44"/>
        <v>0</v>
      </c>
      <c r="S230" s="145">
        <f t="shared" si="45"/>
        <v>0</v>
      </c>
      <c r="T230" s="145">
        <f t="shared" si="46"/>
        <v>0</v>
      </c>
      <c r="U230" s="145">
        <f t="shared" si="47"/>
        <v>0</v>
      </c>
      <c r="V230" s="146">
        <f>IF(J230="nio",0,IF(J230&gt;0,VLOOKUP(F230,'3-Productie normen'!A:M,VLOOKUP(J230,'3-Productie normen'!$B$38:$C$41,2,FALSE),FALSE)))*(VLOOKUP(B230,'2-Kosten per locatie'!$A$16:$C$48,3,FALSE))</f>
        <v>0</v>
      </c>
      <c r="W230" s="146">
        <f t="shared" si="48"/>
        <v>0</v>
      </c>
      <c r="X230" s="146">
        <f t="shared" si="49"/>
        <v>0</v>
      </c>
      <c r="Y230" s="146">
        <f t="shared" si="50"/>
        <v>0</v>
      </c>
      <c r="Z230" s="147" t="str">
        <f>VLOOKUP(F230,'3-Productie normen'!A:Q,12,FALSE)</f>
        <v>S</v>
      </c>
      <c r="AA230" s="147"/>
      <c r="AC230" s="148">
        <f t="shared" si="51"/>
        <v>1348.95</v>
      </c>
    </row>
    <row r="231" spans="1:29" ht="14.15" customHeight="1">
      <c r="A231" s="124">
        <f t="shared" si="53"/>
        <v>231</v>
      </c>
      <c r="B231" s="139" t="s">
        <v>90</v>
      </c>
      <c r="C231" s="156">
        <v>3</v>
      </c>
      <c r="D231" s="157" t="s">
        <v>465</v>
      </c>
      <c r="E231" s="153" t="s">
        <v>216</v>
      </c>
      <c r="F231" s="153" t="s">
        <v>167</v>
      </c>
      <c r="G231" s="153" t="s">
        <v>213</v>
      </c>
      <c r="H231" s="159">
        <v>1.31</v>
      </c>
      <c r="I231" s="143">
        <f t="shared" si="52"/>
        <v>255</v>
      </c>
      <c r="J231" s="144">
        <v>255</v>
      </c>
      <c r="K231" s="144"/>
      <c r="L231" s="144"/>
      <c r="M231" s="144"/>
      <c r="N231" s="144"/>
      <c r="O231" s="144"/>
      <c r="P231" s="145" t="e">
        <f t="shared" si="42"/>
        <v>#DIV/0!</v>
      </c>
      <c r="Q231" s="145">
        <f t="shared" si="43"/>
        <v>0</v>
      </c>
      <c r="R231" s="145">
        <f t="shared" si="44"/>
        <v>0</v>
      </c>
      <c r="S231" s="145">
        <f t="shared" si="45"/>
        <v>0</v>
      </c>
      <c r="T231" s="145">
        <f t="shared" si="46"/>
        <v>0</v>
      </c>
      <c r="U231" s="145">
        <f t="shared" si="47"/>
        <v>0</v>
      </c>
      <c r="V231" s="146">
        <f>IF(J231="nio",0,IF(J231&gt;0,VLOOKUP(F231,'3-Productie normen'!A:M,VLOOKUP(J231,'3-Productie normen'!$B$38:$C$41,2,FALSE),FALSE)))*(VLOOKUP(B231,'2-Kosten per locatie'!$A$16:$C$48,3,FALSE))</f>
        <v>0</v>
      </c>
      <c r="W231" s="146">
        <f t="shared" si="48"/>
        <v>0</v>
      </c>
      <c r="X231" s="146">
        <f t="shared" si="49"/>
        <v>0</v>
      </c>
      <c r="Y231" s="146">
        <f t="shared" si="50"/>
        <v>0</v>
      </c>
      <c r="Z231" s="147" t="str">
        <f>VLOOKUP(F231,'3-Productie normen'!A:Q,12,FALSE)</f>
        <v>S</v>
      </c>
      <c r="AA231" s="147"/>
      <c r="AC231" s="148">
        <f t="shared" si="51"/>
        <v>334.05</v>
      </c>
    </row>
    <row r="232" spans="1:29" ht="14.15" customHeight="1">
      <c r="A232" s="124">
        <f t="shared" si="53"/>
        <v>232</v>
      </c>
      <c r="B232" s="139" t="s">
        <v>90</v>
      </c>
      <c r="C232" s="156">
        <v>3</v>
      </c>
      <c r="D232" s="157" t="s">
        <v>466</v>
      </c>
      <c r="E232" s="153" t="s">
        <v>216</v>
      </c>
      <c r="F232" s="153" t="s">
        <v>167</v>
      </c>
      <c r="G232" s="153" t="s">
        <v>213</v>
      </c>
      <c r="H232" s="159">
        <v>1.3</v>
      </c>
      <c r="I232" s="143">
        <f t="shared" si="52"/>
        <v>255</v>
      </c>
      <c r="J232" s="144">
        <v>255</v>
      </c>
      <c r="K232" s="144"/>
      <c r="L232" s="144"/>
      <c r="M232" s="144"/>
      <c r="N232" s="144"/>
      <c r="O232" s="144"/>
      <c r="P232" s="145" t="e">
        <f t="shared" si="42"/>
        <v>#DIV/0!</v>
      </c>
      <c r="Q232" s="145">
        <f t="shared" si="43"/>
        <v>0</v>
      </c>
      <c r="R232" s="145">
        <f t="shared" si="44"/>
        <v>0</v>
      </c>
      <c r="S232" s="145">
        <f t="shared" si="45"/>
        <v>0</v>
      </c>
      <c r="T232" s="145">
        <f t="shared" si="46"/>
        <v>0</v>
      </c>
      <c r="U232" s="145">
        <f t="shared" si="47"/>
        <v>0</v>
      </c>
      <c r="V232" s="146">
        <f>IF(J232="nio",0,IF(J232&gt;0,VLOOKUP(F232,'3-Productie normen'!A:M,VLOOKUP(J232,'3-Productie normen'!$B$38:$C$41,2,FALSE),FALSE)))*(VLOOKUP(B232,'2-Kosten per locatie'!$A$16:$C$48,3,FALSE))</f>
        <v>0</v>
      </c>
      <c r="W232" s="146">
        <f t="shared" si="48"/>
        <v>0</v>
      </c>
      <c r="X232" s="146">
        <f t="shared" si="49"/>
        <v>0</v>
      </c>
      <c r="Y232" s="146">
        <f t="shared" si="50"/>
        <v>0</v>
      </c>
      <c r="Z232" s="147" t="str">
        <f>VLOOKUP(F232,'3-Productie normen'!A:Q,12,FALSE)</f>
        <v>S</v>
      </c>
      <c r="AA232" s="147"/>
      <c r="AC232" s="148">
        <f t="shared" si="51"/>
        <v>331.5</v>
      </c>
    </row>
    <row r="233" spans="1:29" ht="14.15" customHeight="1">
      <c r="A233" s="124">
        <f t="shared" si="53"/>
        <v>233</v>
      </c>
      <c r="B233" s="139" t="s">
        <v>90</v>
      </c>
      <c r="C233" s="156">
        <v>3</v>
      </c>
      <c r="D233" s="157" t="s">
        <v>467</v>
      </c>
      <c r="E233" s="153" t="s">
        <v>468</v>
      </c>
      <c r="F233" s="153" t="s">
        <v>168</v>
      </c>
      <c r="G233" s="153" t="s">
        <v>252</v>
      </c>
      <c r="H233" s="159">
        <v>7.3</v>
      </c>
      <c r="I233" s="143">
        <f t="shared" si="52"/>
        <v>1</v>
      </c>
      <c r="J233" s="144">
        <v>1</v>
      </c>
      <c r="K233" s="144"/>
      <c r="L233" s="144"/>
      <c r="M233" s="144"/>
      <c r="N233" s="144"/>
      <c r="O233" s="144"/>
      <c r="P233" s="145" t="e">
        <f t="shared" si="42"/>
        <v>#DIV/0!</v>
      </c>
      <c r="Q233" s="145">
        <f t="shared" si="43"/>
        <v>0</v>
      </c>
      <c r="R233" s="145">
        <f t="shared" si="44"/>
        <v>0</v>
      </c>
      <c r="S233" s="145">
        <f t="shared" si="45"/>
        <v>0</v>
      </c>
      <c r="T233" s="145">
        <f t="shared" si="46"/>
        <v>0</v>
      </c>
      <c r="U233" s="145">
        <f t="shared" si="47"/>
        <v>0</v>
      </c>
      <c r="V233" s="146">
        <f>IF(J233="nio",0,IF(J233&gt;0,VLOOKUP(F233,'3-Productie normen'!A:M,VLOOKUP(J233,'3-Productie normen'!$B$38:$C$41,2,FALSE),FALSE)))*(VLOOKUP(B233,'2-Kosten per locatie'!$A$16:$C$48,3,FALSE))</f>
        <v>0</v>
      </c>
      <c r="W233" s="146">
        <f t="shared" si="48"/>
        <v>0</v>
      </c>
      <c r="X233" s="146">
        <f t="shared" si="49"/>
        <v>0</v>
      </c>
      <c r="Y233" s="146">
        <f t="shared" si="50"/>
        <v>0</v>
      </c>
      <c r="Z233" s="147" t="str">
        <f>VLOOKUP(F233,'3-Productie normen'!A:Q,12,FALSE)</f>
        <v>V</v>
      </c>
      <c r="AA233" s="147"/>
      <c r="AC233" s="148">
        <f t="shared" si="51"/>
        <v>7.3</v>
      </c>
    </row>
    <row r="234" spans="1:29" ht="14.15" customHeight="1">
      <c r="A234" s="124">
        <f t="shared" si="53"/>
        <v>234</v>
      </c>
      <c r="B234" s="139" t="s">
        <v>90</v>
      </c>
      <c r="C234" s="156">
        <v>3</v>
      </c>
      <c r="D234" s="157" t="s">
        <v>469</v>
      </c>
      <c r="E234" s="153" t="s">
        <v>330</v>
      </c>
      <c r="F234" s="153" t="s">
        <v>159</v>
      </c>
      <c r="G234" s="153" t="s">
        <v>244</v>
      </c>
      <c r="H234" s="159">
        <v>3.96</v>
      </c>
      <c r="I234" s="143">
        <f t="shared" si="52"/>
        <v>255</v>
      </c>
      <c r="J234" s="144">
        <v>255</v>
      </c>
      <c r="K234" s="144"/>
      <c r="L234" s="144"/>
      <c r="M234" s="144"/>
      <c r="N234" s="144"/>
      <c r="O234" s="144"/>
      <c r="P234" s="145" t="e">
        <f t="shared" si="42"/>
        <v>#DIV/0!</v>
      </c>
      <c r="Q234" s="145">
        <f t="shared" si="43"/>
        <v>0</v>
      </c>
      <c r="R234" s="145">
        <f t="shared" si="44"/>
        <v>0</v>
      </c>
      <c r="S234" s="145">
        <f t="shared" si="45"/>
        <v>0</v>
      </c>
      <c r="T234" s="145">
        <f t="shared" si="46"/>
        <v>0</v>
      </c>
      <c r="U234" s="145">
        <f t="shared" si="47"/>
        <v>0</v>
      </c>
      <c r="V234" s="146">
        <f>IF(J234="nio",0,IF(J234&gt;0,VLOOKUP(F234,'3-Productie normen'!A:M,VLOOKUP(J234,'3-Productie normen'!$B$38:$C$41,2,FALSE),FALSE)))*(VLOOKUP(B234,'2-Kosten per locatie'!$A$16:$C$48,3,FALSE))</f>
        <v>0</v>
      </c>
      <c r="W234" s="146">
        <f t="shared" si="48"/>
        <v>0</v>
      </c>
      <c r="X234" s="146">
        <f t="shared" si="49"/>
        <v>0</v>
      </c>
      <c r="Y234" s="146">
        <f t="shared" si="50"/>
        <v>0</v>
      </c>
      <c r="Z234" s="147" t="str">
        <f>VLOOKUP(F234,'3-Productie normen'!A:Q,12,FALSE)</f>
        <v>V</v>
      </c>
      <c r="AA234" s="147"/>
      <c r="AC234" s="148">
        <f t="shared" si="51"/>
        <v>1009.8</v>
      </c>
    </row>
    <row r="235" spans="1:29" ht="14.15" customHeight="1">
      <c r="A235" s="124">
        <f t="shared" si="53"/>
        <v>235</v>
      </c>
      <c r="B235" s="139" t="s">
        <v>90</v>
      </c>
      <c r="C235" s="156">
        <v>3</v>
      </c>
      <c r="D235" s="157" t="s">
        <v>470</v>
      </c>
      <c r="E235" s="153" t="s">
        <v>171</v>
      </c>
      <c r="F235" s="153" t="s">
        <v>171</v>
      </c>
      <c r="G235" s="153" t="s">
        <v>222</v>
      </c>
      <c r="H235" s="159">
        <v>44</v>
      </c>
      <c r="I235" s="143">
        <f t="shared" si="52"/>
        <v>255</v>
      </c>
      <c r="J235" s="144">
        <v>255</v>
      </c>
      <c r="K235" s="144"/>
      <c r="L235" s="144"/>
      <c r="M235" s="144"/>
      <c r="N235" s="144"/>
      <c r="O235" s="144"/>
      <c r="P235" s="145" t="e">
        <f t="shared" si="42"/>
        <v>#DIV/0!</v>
      </c>
      <c r="Q235" s="145">
        <f t="shared" si="43"/>
        <v>0</v>
      </c>
      <c r="R235" s="145">
        <f t="shared" si="44"/>
        <v>0</v>
      </c>
      <c r="S235" s="145">
        <f t="shared" si="45"/>
        <v>0</v>
      </c>
      <c r="T235" s="145">
        <f t="shared" si="46"/>
        <v>0</v>
      </c>
      <c r="U235" s="145">
        <f t="shared" si="47"/>
        <v>0</v>
      </c>
      <c r="V235" s="146">
        <f>IF(J235="nio",0,IF(J235&gt;0,VLOOKUP(F235,'3-Productie normen'!A:M,VLOOKUP(J235,'3-Productie normen'!$B$38:$C$41,2,FALSE),FALSE)))*(VLOOKUP(B235,'2-Kosten per locatie'!$A$16:$C$48,3,FALSE))</f>
        <v>0</v>
      </c>
      <c r="W235" s="146">
        <f t="shared" si="48"/>
        <v>0</v>
      </c>
      <c r="X235" s="146">
        <f t="shared" si="49"/>
        <v>0</v>
      </c>
      <c r="Y235" s="146">
        <f t="shared" si="50"/>
        <v>0</v>
      </c>
      <c r="Z235" s="147" t="str">
        <f>VLOOKUP(F235,'3-Productie normen'!A:Q,12,FALSE)</f>
        <v>B</v>
      </c>
      <c r="AA235" s="147"/>
      <c r="AC235" s="148">
        <f t="shared" si="51"/>
        <v>11220</v>
      </c>
    </row>
    <row r="236" spans="1:29" ht="14.15" customHeight="1">
      <c r="A236" s="124">
        <f t="shared" si="53"/>
        <v>236</v>
      </c>
      <c r="B236" s="139" t="s">
        <v>90</v>
      </c>
      <c r="C236" s="156">
        <v>3</v>
      </c>
      <c r="D236" s="157" t="s">
        <v>471</v>
      </c>
      <c r="E236" s="153" t="s">
        <v>224</v>
      </c>
      <c r="F236" s="139" t="s">
        <v>155</v>
      </c>
      <c r="G236" s="153" t="s">
        <v>222</v>
      </c>
      <c r="H236" s="159">
        <v>13.37</v>
      </c>
      <c r="I236" s="143">
        <f t="shared" si="52"/>
        <v>255</v>
      </c>
      <c r="J236" s="144">
        <v>255</v>
      </c>
      <c r="K236" s="144"/>
      <c r="L236" s="144"/>
      <c r="M236" s="144"/>
      <c r="N236" s="144"/>
      <c r="O236" s="144"/>
      <c r="P236" s="145" t="e">
        <f t="shared" si="42"/>
        <v>#DIV/0!</v>
      </c>
      <c r="Q236" s="145">
        <f t="shared" si="43"/>
        <v>0</v>
      </c>
      <c r="R236" s="145">
        <f t="shared" si="44"/>
        <v>0</v>
      </c>
      <c r="S236" s="145">
        <f t="shared" si="45"/>
        <v>0</v>
      </c>
      <c r="T236" s="145">
        <f t="shared" si="46"/>
        <v>0</v>
      </c>
      <c r="U236" s="145">
        <f t="shared" si="47"/>
        <v>0</v>
      </c>
      <c r="V236" s="146">
        <f>IF(J236="nio",0,IF(J236&gt;0,VLOOKUP(F236,'3-Productie normen'!A:M,VLOOKUP(J236,'3-Productie normen'!$B$38:$C$41,2,FALSE),FALSE)))*(VLOOKUP(B236,'2-Kosten per locatie'!$A$16:$C$48,3,FALSE))</f>
        <v>0</v>
      </c>
      <c r="W236" s="146">
        <f t="shared" si="48"/>
        <v>0</v>
      </c>
      <c r="X236" s="146">
        <f t="shared" si="49"/>
        <v>0</v>
      </c>
      <c r="Y236" s="146">
        <f t="shared" si="50"/>
        <v>0</v>
      </c>
      <c r="Z236" s="147" t="str">
        <f>VLOOKUP(F236,'3-Productie normen'!A:Q,12,FALSE)</f>
        <v>B</v>
      </c>
      <c r="AA236" s="147"/>
      <c r="AC236" s="148">
        <f t="shared" si="51"/>
        <v>3409.35</v>
      </c>
    </row>
    <row r="237" spans="1:29" ht="14.15" customHeight="1">
      <c r="A237" s="124">
        <f t="shared" si="53"/>
        <v>237</v>
      </c>
      <c r="B237" s="139" t="s">
        <v>90</v>
      </c>
      <c r="C237" s="156">
        <v>3</v>
      </c>
      <c r="D237" s="157" t="s">
        <v>472</v>
      </c>
      <c r="E237" s="153" t="s">
        <v>330</v>
      </c>
      <c r="F237" s="153" t="s">
        <v>159</v>
      </c>
      <c r="G237" s="153" t="s">
        <v>244</v>
      </c>
      <c r="H237" s="159">
        <v>40.200000000000003</v>
      </c>
      <c r="I237" s="143">
        <f t="shared" si="52"/>
        <v>255</v>
      </c>
      <c r="J237" s="144">
        <v>255</v>
      </c>
      <c r="K237" s="144"/>
      <c r="L237" s="144"/>
      <c r="M237" s="144"/>
      <c r="N237" s="144"/>
      <c r="O237" s="144"/>
      <c r="P237" s="145" t="e">
        <f t="shared" si="42"/>
        <v>#DIV/0!</v>
      </c>
      <c r="Q237" s="145">
        <f t="shared" si="43"/>
        <v>0</v>
      </c>
      <c r="R237" s="145">
        <f t="shared" si="44"/>
        <v>0</v>
      </c>
      <c r="S237" s="145">
        <f t="shared" si="45"/>
        <v>0</v>
      </c>
      <c r="T237" s="145">
        <f t="shared" si="46"/>
        <v>0</v>
      </c>
      <c r="U237" s="145">
        <f t="shared" si="47"/>
        <v>0</v>
      </c>
      <c r="V237" s="146">
        <f>IF(J237="nio",0,IF(J237&gt;0,VLOOKUP(F237,'3-Productie normen'!A:M,VLOOKUP(J237,'3-Productie normen'!$B$38:$C$41,2,FALSE),FALSE)))*(VLOOKUP(B237,'2-Kosten per locatie'!$A$16:$C$48,3,FALSE))</f>
        <v>0</v>
      </c>
      <c r="W237" s="146">
        <f t="shared" si="48"/>
        <v>0</v>
      </c>
      <c r="X237" s="146">
        <f t="shared" si="49"/>
        <v>0</v>
      </c>
      <c r="Y237" s="146">
        <f t="shared" si="50"/>
        <v>0</v>
      </c>
      <c r="Z237" s="147" t="str">
        <f>VLOOKUP(F237,'3-Productie normen'!A:Q,12,FALSE)</f>
        <v>V</v>
      </c>
      <c r="AA237" s="147"/>
      <c r="AC237" s="148">
        <f t="shared" si="51"/>
        <v>10251</v>
      </c>
    </row>
    <row r="238" spans="1:29" ht="14.15" customHeight="1">
      <c r="A238" s="124">
        <f t="shared" si="53"/>
        <v>238</v>
      </c>
      <c r="B238" s="139" t="s">
        <v>90</v>
      </c>
      <c r="C238" s="156">
        <v>3</v>
      </c>
      <c r="D238" s="157" t="s">
        <v>473</v>
      </c>
      <c r="E238" s="153" t="s">
        <v>224</v>
      </c>
      <c r="F238" s="153" t="s">
        <v>155</v>
      </c>
      <c r="G238" s="153" t="s">
        <v>222</v>
      </c>
      <c r="H238" s="159">
        <v>22.55</v>
      </c>
      <c r="I238" s="143">
        <f t="shared" si="52"/>
        <v>255</v>
      </c>
      <c r="J238" s="144">
        <v>255</v>
      </c>
      <c r="K238" s="144"/>
      <c r="L238" s="144"/>
      <c r="M238" s="144"/>
      <c r="N238" s="144"/>
      <c r="O238" s="144"/>
      <c r="P238" s="145" t="e">
        <f t="shared" si="42"/>
        <v>#DIV/0!</v>
      </c>
      <c r="Q238" s="145">
        <f t="shared" si="43"/>
        <v>0</v>
      </c>
      <c r="R238" s="145">
        <f t="shared" si="44"/>
        <v>0</v>
      </c>
      <c r="S238" s="145">
        <f t="shared" si="45"/>
        <v>0</v>
      </c>
      <c r="T238" s="145">
        <f t="shared" si="46"/>
        <v>0</v>
      </c>
      <c r="U238" s="145">
        <f t="shared" si="47"/>
        <v>0</v>
      </c>
      <c r="V238" s="146">
        <f>IF(J238="nio",0,IF(J238&gt;0,VLOOKUP(F238,'3-Productie normen'!A:M,VLOOKUP(J238,'3-Productie normen'!$B$38:$C$41,2,FALSE),FALSE)))*(VLOOKUP(B238,'2-Kosten per locatie'!$A$16:$C$48,3,FALSE))</f>
        <v>0</v>
      </c>
      <c r="W238" s="146">
        <f t="shared" si="48"/>
        <v>0</v>
      </c>
      <c r="X238" s="146">
        <f t="shared" si="49"/>
        <v>0</v>
      </c>
      <c r="Y238" s="146">
        <f t="shared" si="50"/>
        <v>0</v>
      </c>
      <c r="Z238" s="147" t="str">
        <f>VLOOKUP(F238,'3-Productie normen'!A:Q,12,FALSE)</f>
        <v>B</v>
      </c>
      <c r="AA238" s="147"/>
      <c r="AC238" s="148">
        <f t="shared" si="51"/>
        <v>5750.25</v>
      </c>
    </row>
    <row r="239" spans="1:29" ht="14.15" customHeight="1">
      <c r="A239" s="124">
        <f t="shared" si="53"/>
        <v>239</v>
      </c>
      <c r="B239" s="139" t="s">
        <v>90</v>
      </c>
      <c r="C239" s="156">
        <v>3</v>
      </c>
      <c r="D239" s="157" t="s">
        <v>474</v>
      </c>
      <c r="E239" s="153" t="s">
        <v>224</v>
      </c>
      <c r="F239" s="153" t="s">
        <v>155</v>
      </c>
      <c r="G239" s="153" t="s">
        <v>222</v>
      </c>
      <c r="H239" s="159">
        <v>18.34</v>
      </c>
      <c r="I239" s="143">
        <f t="shared" si="52"/>
        <v>255</v>
      </c>
      <c r="J239" s="144">
        <v>255</v>
      </c>
      <c r="K239" s="144"/>
      <c r="L239" s="144"/>
      <c r="M239" s="144"/>
      <c r="N239" s="144"/>
      <c r="O239" s="144"/>
      <c r="P239" s="145" t="e">
        <f t="shared" si="42"/>
        <v>#DIV/0!</v>
      </c>
      <c r="Q239" s="145">
        <f t="shared" si="43"/>
        <v>0</v>
      </c>
      <c r="R239" s="145">
        <f t="shared" si="44"/>
        <v>0</v>
      </c>
      <c r="S239" s="145">
        <f t="shared" si="45"/>
        <v>0</v>
      </c>
      <c r="T239" s="145">
        <f t="shared" si="46"/>
        <v>0</v>
      </c>
      <c r="U239" s="145">
        <f t="shared" si="47"/>
        <v>0</v>
      </c>
      <c r="V239" s="146">
        <f>IF(J239="nio",0,IF(J239&gt;0,VLOOKUP(F239,'3-Productie normen'!A:M,VLOOKUP(J239,'3-Productie normen'!$B$38:$C$41,2,FALSE),FALSE)))*(VLOOKUP(B239,'2-Kosten per locatie'!$A$16:$C$48,3,FALSE))</f>
        <v>0</v>
      </c>
      <c r="W239" s="146">
        <f t="shared" si="48"/>
        <v>0</v>
      </c>
      <c r="X239" s="146">
        <f t="shared" si="49"/>
        <v>0</v>
      </c>
      <c r="Y239" s="146">
        <f t="shared" si="50"/>
        <v>0</v>
      </c>
      <c r="Z239" s="147" t="str">
        <f>VLOOKUP(F239,'3-Productie normen'!A:Q,12,FALSE)</f>
        <v>B</v>
      </c>
      <c r="AA239" s="147"/>
      <c r="AC239" s="148">
        <f t="shared" si="51"/>
        <v>4676.7</v>
      </c>
    </row>
    <row r="240" spans="1:29" ht="14.15" customHeight="1">
      <c r="A240" s="124">
        <f t="shared" si="53"/>
        <v>240</v>
      </c>
      <c r="B240" s="139" t="s">
        <v>90</v>
      </c>
      <c r="C240" s="156">
        <v>3</v>
      </c>
      <c r="D240" s="157" t="s">
        <v>475</v>
      </c>
      <c r="E240" s="153" t="s">
        <v>224</v>
      </c>
      <c r="F240" s="153" t="s">
        <v>155</v>
      </c>
      <c r="G240" s="153" t="s">
        <v>222</v>
      </c>
      <c r="H240" s="159">
        <v>18.350000000000001</v>
      </c>
      <c r="I240" s="143">
        <f t="shared" si="52"/>
        <v>255</v>
      </c>
      <c r="J240" s="144">
        <v>255</v>
      </c>
      <c r="K240" s="144"/>
      <c r="L240" s="144"/>
      <c r="M240" s="144"/>
      <c r="N240" s="144"/>
      <c r="O240" s="144"/>
      <c r="P240" s="145" t="e">
        <f t="shared" si="42"/>
        <v>#DIV/0!</v>
      </c>
      <c r="Q240" s="145">
        <f t="shared" si="43"/>
        <v>0</v>
      </c>
      <c r="R240" s="145">
        <f t="shared" si="44"/>
        <v>0</v>
      </c>
      <c r="S240" s="145">
        <f t="shared" si="45"/>
        <v>0</v>
      </c>
      <c r="T240" s="145">
        <f t="shared" si="46"/>
        <v>0</v>
      </c>
      <c r="U240" s="145">
        <f t="shared" si="47"/>
        <v>0</v>
      </c>
      <c r="V240" s="146">
        <f>IF(J240="nio",0,IF(J240&gt;0,VLOOKUP(F240,'3-Productie normen'!A:M,VLOOKUP(J240,'3-Productie normen'!$B$38:$C$41,2,FALSE),FALSE)))*(VLOOKUP(B240,'2-Kosten per locatie'!$A$16:$C$48,3,FALSE))</f>
        <v>0</v>
      </c>
      <c r="W240" s="146">
        <f t="shared" si="48"/>
        <v>0</v>
      </c>
      <c r="X240" s="146">
        <f t="shared" si="49"/>
        <v>0</v>
      </c>
      <c r="Y240" s="146">
        <f t="shared" si="50"/>
        <v>0</v>
      </c>
      <c r="Z240" s="147" t="str">
        <f>VLOOKUP(F240,'3-Productie normen'!A:Q,12,FALSE)</f>
        <v>B</v>
      </c>
      <c r="AA240" s="147"/>
      <c r="AC240" s="148">
        <f t="shared" si="51"/>
        <v>4679.25</v>
      </c>
    </row>
    <row r="241" spans="1:29" ht="14.15" customHeight="1">
      <c r="A241" s="124">
        <f t="shared" si="53"/>
        <v>241</v>
      </c>
      <c r="B241" s="139" t="s">
        <v>90</v>
      </c>
      <c r="C241" s="156">
        <v>3</v>
      </c>
      <c r="D241" s="157" t="s">
        <v>476</v>
      </c>
      <c r="E241" s="153" t="s">
        <v>224</v>
      </c>
      <c r="F241" s="153" t="s">
        <v>155</v>
      </c>
      <c r="G241" s="153" t="s">
        <v>222</v>
      </c>
      <c r="H241" s="159">
        <v>37.42</v>
      </c>
      <c r="I241" s="143">
        <f t="shared" si="52"/>
        <v>255</v>
      </c>
      <c r="J241" s="144">
        <v>255</v>
      </c>
      <c r="K241" s="144"/>
      <c r="L241" s="144"/>
      <c r="M241" s="144"/>
      <c r="N241" s="144"/>
      <c r="O241" s="144"/>
      <c r="P241" s="145" t="e">
        <f t="shared" si="42"/>
        <v>#DIV/0!</v>
      </c>
      <c r="Q241" s="145">
        <f t="shared" si="43"/>
        <v>0</v>
      </c>
      <c r="R241" s="145">
        <f t="shared" si="44"/>
        <v>0</v>
      </c>
      <c r="S241" s="145">
        <f t="shared" si="45"/>
        <v>0</v>
      </c>
      <c r="T241" s="145">
        <f t="shared" si="46"/>
        <v>0</v>
      </c>
      <c r="U241" s="145">
        <f t="shared" si="47"/>
        <v>0</v>
      </c>
      <c r="V241" s="146">
        <f>IF(J241="nio",0,IF(J241&gt;0,VLOOKUP(F241,'3-Productie normen'!A:M,VLOOKUP(J241,'3-Productie normen'!$B$38:$C$41,2,FALSE),FALSE)))*(VLOOKUP(B241,'2-Kosten per locatie'!$A$16:$C$48,3,FALSE))</f>
        <v>0</v>
      </c>
      <c r="W241" s="146">
        <f t="shared" si="48"/>
        <v>0</v>
      </c>
      <c r="X241" s="146">
        <f t="shared" si="49"/>
        <v>0</v>
      </c>
      <c r="Y241" s="146">
        <f t="shared" si="50"/>
        <v>0</v>
      </c>
      <c r="Z241" s="147" t="str">
        <f>VLOOKUP(F241,'3-Productie normen'!A:Q,12,FALSE)</f>
        <v>B</v>
      </c>
      <c r="AA241" s="147"/>
      <c r="AC241" s="148">
        <f t="shared" si="51"/>
        <v>9542.1</v>
      </c>
    </row>
    <row r="242" spans="1:29" ht="14.15" customHeight="1">
      <c r="A242" s="124">
        <f t="shared" si="53"/>
        <v>242</v>
      </c>
      <c r="B242" s="139" t="s">
        <v>90</v>
      </c>
      <c r="C242" s="156">
        <v>3</v>
      </c>
      <c r="D242" s="157" t="s">
        <v>477</v>
      </c>
      <c r="E242" s="153" t="s">
        <v>224</v>
      </c>
      <c r="F242" s="153" t="s">
        <v>155</v>
      </c>
      <c r="G242" s="153" t="s">
        <v>222</v>
      </c>
      <c r="H242" s="159">
        <v>17.63</v>
      </c>
      <c r="I242" s="143">
        <f t="shared" si="52"/>
        <v>255</v>
      </c>
      <c r="J242" s="144">
        <v>255</v>
      </c>
      <c r="K242" s="144"/>
      <c r="L242" s="144"/>
      <c r="M242" s="144"/>
      <c r="N242" s="144"/>
      <c r="O242" s="144"/>
      <c r="P242" s="145" t="e">
        <f t="shared" si="42"/>
        <v>#DIV/0!</v>
      </c>
      <c r="Q242" s="145">
        <f t="shared" si="43"/>
        <v>0</v>
      </c>
      <c r="R242" s="145">
        <f t="shared" si="44"/>
        <v>0</v>
      </c>
      <c r="S242" s="145">
        <f t="shared" si="45"/>
        <v>0</v>
      </c>
      <c r="T242" s="145">
        <f t="shared" si="46"/>
        <v>0</v>
      </c>
      <c r="U242" s="145">
        <f t="shared" si="47"/>
        <v>0</v>
      </c>
      <c r="V242" s="146">
        <f>IF(J242="nio",0,IF(J242&gt;0,VLOOKUP(F242,'3-Productie normen'!A:M,VLOOKUP(J242,'3-Productie normen'!$B$38:$C$41,2,FALSE),FALSE)))*(VLOOKUP(B242,'2-Kosten per locatie'!$A$16:$C$48,3,FALSE))</f>
        <v>0</v>
      </c>
      <c r="W242" s="146">
        <f t="shared" si="48"/>
        <v>0</v>
      </c>
      <c r="X242" s="146">
        <f t="shared" si="49"/>
        <v>0</v>
      </c>
      <c r="Y242" s="146">
        <f t="shared" si="50"/>
        <v>0</v>
      </c>
      <c r="Z242" s="147" t="str">
        <f>VLOOKUP(F242,'3-Productie normen'!A:Q,12,FALSE)</f>
        <v>B</v>
      </c>
      <c r="AA242" s="147"/>
      <c r="AC242" s="148">
        <f t="shared" si="51"/>
        <v>4495.6499999999996</v>
      </c>
    </row>
    <row r="243" spans="1:29" ht="14.15" customHeight="1">
      <c r="A243" s="124">
        <f t="shared" si="53"/>
        <v>243</v>
      </c>
      <c r="B243" s="139" t="s">
        <v>90</v>
      </c>
      <c r="C243" s="156">
        <v>3</v>
      </c>
      <c r="D243" s="157" t="s">
        <v>478</v>
      </c>
      <c r="E243" s="153" t="s">
        <v>224</v>
      </c>
      <c r="F243" s="153" t="s">
        <v>155</v>
      </c>
      <c r="G243" s="153" t="s">
        <v>222</v>
      </c>
      <c r="H243" s="159">
        <v>17.63</v>
      </c>
      <c r="I243" s="143">
        <f t="shared" si="52"/>
        <v>255</v>
      </c>
      <c r="J243" s="144">
        <v>255</v>
      </c>
      <c r="K243" s="144"/>
      <c r="L243" s="144"/>
      <c r="M243" s="144"/>
      <c r="N243" s="144"/>
      <c r="O243" s="144"/>
      <c r="P243" s="145" t="e">
        <f t="shared" si="42"/>
        <v>#DIV/0!</v>
      </c>
      <c r="Q243" s="145">
        <f t="shared" si="43"/>
        <v>0</v>
      </c>
      <c r="R243" s="145">
        <f t="shared" si="44"/>
        <v>0</v>
      </c>
      <c r="S243" s="145">
        <f t="shared" si="45"/>
        <v>0</v>
      </c>
      <c r="T243" s="145">
        <f t="shared" si="46"/>
        <v>0</v>
      </c>
      <c r="U243" s="145">
        <f t="shared" si="47"/>
        <v>0</v>
      </c>
      <c r="V243" s="146">
        <f>IF(J243="nio",0,IF(J243&gt;0,VLOOKUP(F243,'3-Productie normen'!A:M,VLOOKUP(J243,'3-Productie normen'!$B$38:$C$41,2,FALSE),FALSE)))*(VLOOKUP(B243,'2-Kosten per locatie'!$A$16:$C$48,3,FALSE))</f>
        <v>0</v>
      </c>
      <c r="W243" s="146">
        <f t="shared" si="48"/>
        <v>0</v>
      </c>
      <c r="X243" s="146">
        <f t="shared" si="49"/>
        <v>0</v>
      </c>
      <c r="Y243" s="146">
        <f t="shared" si="50"/>
        <v>0</v>
      </c>
      <c r="Z243" s="147" t="str">
        <f>VLOOKUP(F243,'3-Productie normen'!A:Q,12,FALSE)</f>
        <v>B</v>
      </c>
      <c r="AA243" s="147"/>
      <c r="AC243" s="148">
        <f t="shared" si="51"/>
        <v>4495.6499999999996</v>
      </c>
    </row>
    <row r="244" spans="1:29" ht="14.15" customHeight="1">
      <c r="A244" s="124">
        <f t="shared" si="53"/>
        <v>244</v>
      </c>
      <c r="B244" s="139" t="s">
        <v>90</v>
      </c>
      <c r="C244" s="156">
        <v>3</v>
      </c>
      <c r="D244" s="157" t="s">
        <v>479</v>
      </c>
      <c r="E244" s="153" t="s">
        <v>171</v>
      </c>
      <c r="F244" s="153" t="s">
        <v>171</v>
      </c>
      <c r="G244" s="153" t="s">
        <v>222</v>
      </c>
      <c r="H244" s="159">
        <v>38.06</v>
      </c>
      <c r="I244" s="143">
        <f t="shared" si="52"/>
        <v>255</v>
      </c>
      <c r="J244" s="144">
        <v>255</v>
      </c>
      <c r="K244" s="144"/>
      <c r="L244" s="144"/>
      <c r="M244" s="144"/>
      <c r="N244" s="144"/>
      <c r="O244" s="144"/>
      <c r="P244" s="145" t="e">
        <f t="shared" si="42"/>
        <v>#DIV/0!</v>
      </c>
      <c r="Q244" s="145">
        <f t="shared" si="43"/>
        <v>0</v>
      </c>
      <c r="R244" s="145">
        <f t="shared" si="44"/>
        <v>0</v>
      </c>
      <c r="S244" s="145">
        <f t="shared" si="45"/>
        <v>0</v>
      </c>
      <c r="T244" s="145">
        <f t="shared" si="46"/>
        <v>0</v>
      </c>
      <c r="U244" s="145">
        <f t="shared" si="47"/>
        <v>0</v>
      </c>
      <c r="V244" s="146">
        <f>IF(J244="nio",0,IF(J244&gt;0,VLOOKUP(F244,'3-Productie normen'!A:M,VLOOKUP(J244,'3-Productie normen'!$B$38:$C$41,2,FALSE),FALSE)))*(VLOOKUP(B244,'2-Kosten per locatie'!$A$16:$C$48,3,FALSE))</f>
        <v>0</v>
      </c>
      <c r="W244" s="146">
        <f t="shared" si="48"/>
        <v>0</v>
      </c>
      <c r="X244" s="146">
        <f t="shared" si="49"/>
        <v>0</v>
      </c>
      <c r="Y244" s="146">
        <f t="shared" si="50"/>
        <v>0</v>
      </c>
      <c r="Z244" s="147" t="str">
        <f>VLOOKUP(F244,'3-Productie normen'!A:Q,12,FALSE)</f>
        <v>B</v>
      </c>
      <c r="AA244" s="147"/>
      <c r="AC244" s="148">
        <f t="shared" si="51"/>
        <v>9705.3000000000011</v>
      </c>
    </row>
    <row r="245" spans="1:29" ht="14.15" customHeight="1">
      <c r="A245" s="124">
        <f t="shared" si="53"/>
        <v>245</v>
      </c>
      <c r="B245" s="139" t="s">
        <v>90</v>
      </c>
      <c r="C245" s="156">
        <v>3</v>
      </c>
      <c r="D245" s="157" t="s">
        <v>480</v>
      </c>
      <c r="E245" s="153" t="s">
        <v>171</v>
      </c>
      <c r="F245" s="153" t="s">
        <v>171</v>
      </c>
      <c r="G245" s="153" t="s">
        <v>222</v>
      </c>
      <c r="H245" s="159">
        <v>11</v>
      </c>
      <c r="I245" s="143">
        <f t="shared" si="52"/>
        <v>255</v>
      </c>
      <c r="J245" s="144">
        <v>255</v>
      </c>
      <c r="K245" s="144"/>
      <c r="L245" s="144"/>
      <c r="M245" s="144"/>
      <c r="N245" s="144"/>
      <c r="O245" s="144"/>
      <c r="P245" s="145" t="e">
        <f t="shared" si="42"/>
        <v>#DIV/0!</v>
      </c>
      <c r="Q245" s="145">
        <f t="shared" si="43"/>
        <v>0</v>
      </c>
      <c r="R245" s="145">
        <f t="shared" si="44"/>
        <v>0</v>
      </c>
      <c r="S245" s="145">
        <f t="shared" si="45"/>
        <v>0</v>
      </c>
      <c r="T245" s="145">
        <f t="shared" si="46"/>
        <v>0</v>
      </c>
      <c r="U245" s="145">
        <f t="shared" si="47"/>
        <v>0</v>
      </c>
      <c r="V245" s="146">
        <f>IF(J245="nio",0,IF(J245&gt;0,VLOOKUP(F245,'3-Productie normen'!A:M,VLOOKUP(J245,'3-Productie normen'!$B$38:$C$41,2,FALSE),FALSE)))*(VLOOKUP(B245,'2-Kosten per locatie'!$A$16:$C$48,3,FALSE))</f>
        <v>0</v>
      </c>
      <c r="W245" s="146">
        <f t="shared" si="48"/>
        <v>0</v>
      </c>
      <c r="X245" s="146">
        <f t="shared" si="49"/>
        <v>0</v>
      </c>
      <c r="Y245" s="146">
        <f t="shared" si="50"/>
        <v>0</v>
      </c>
      <c r="Z245" s="147" t="str">
        <f>VLOOKUP(F245,'3-Productie normen'!A:Q,12,FALSE)</f>
        <v>B</v>
      </c>
      <c r="AA245" s="147"/>
      <c r="AC245" s="148">
        <f t="shared" si="51"/>
        <v>2805</v>
      </c>
    </row>
    <row r="246" spans="1:29" ht="14.15" customHeight="1">
      <c r="A246" s="124">
        <f t="shared" si="53"/>
        <v>246</v>
      </c>
      <c r="B246" s="139" t="s">
        <v>90</v>
      </c>
      <c r="C246" s="156">
        <v>3</v>
      </c>
      <c r="D246" s="157" t="s">
        <v>481</v>
      </c>
      <c r="E246" s="153" t="s">
        <v>224</v>
      </c>
      <c r="F246" s="153" t="s">
        <v>155</v>
      </c>
      <c r="G246" s="153" t="s">
        <v>222</v>
      </c>
      <c r="H246" s="159">
        <v>37.229999999999997</v>
      </c>
      <c r="I246" s="143">
        <f t="shared" si="52"/>
        <v>255</v>
      </c>
      <c r="J246" s="144">
        <v>255</v>
      </c>
      <c r="K246" s="144"/>
      <c r="L246" s="144"/>
      <c r="M246" s="144"/>
      <c r="N246" s="144"/>
      <c r="O246" s="144"/>
      <c r="P246" s="145" t="e">
        <f t="shared" si="42"/>
        <v>#DIV/0!</v>
      </c>
      <c r="Q246" s="145">
        <f t="shared" si="43"/>
        <v>0</v>
      </c>
      <c r="R246" s="145">
        <f t="shared" si="44"/>
        <v>0</v>
      </c>
      <c r="S246" s="145">
        <f t="shared" si="45"/>
        <v>0</v>
      </c>
      <c r="T246" s="145">
        <f t="shared" si="46"/>
        <v>0</v>
      </c>
      <c r="U246" s="145">
        <f t="shared" si="47"/>
        <v>0</v>
      </c>
      <c r="V246" s="146">
        <f>IF(J246="nio",0,IF(J246&gt;0,VLOOKUP(F246,'3-Productie normen'!A:M,VLOOKUP(J246,'3-Productie normen'!$B$38:$C$41,2,FALSE),FALSE)))*(VLOOKUP(B246,'2-Kosten per locatie'!$A$16:$C$48,3,FALSE))</f>
        <v>0</v>
      </c>
      <c r="W246" s="146">
        <f t="shared" si="48"/>
        <v>0</v>
      </c>
      <c r="X246" s="146">
        <f t="shared" si="49"/>
        <v>0</v>
      </c>
      <c r="Y246" s="146">
        <f t="shared" si="50"/>
        <v>0</v>
      </c>
      <c r="Z246" s="147" t="str">
        <f>VLOOKUP(F246,'3-Productie normen'!A:Q,12,FALSE)</f>
        <v>B</v>
      </c>
      <c r="AA246" s="147"/>
      <c r="AC246" s="148">
        <f t="shared" si="51"/>
        <v>9493.65</v>
      </c>
    </row>
    <row r="247" spans="1:29" ht="14.15" customHeight="1">
      <c r="A247" s="124">
        <f t="shared" si="53"/>
        <v>247</v>
      </c>
      <c r="B247" s="139" t="s">
        <v>90</v>
      </c>
      <c r="C247" s="156">
        <v>3</v>
      </c>
      <c r="D247" s="157" t="s">
        <v>482</v>
      </c>
      <c r="E247" s="153" t="s">
        <v>224</v>
      </c>
      <c r="F247" s="153" t="s">
        <v>155</v>
      </c>
      <c r="G247" s="153" t="s">
        <v>222</v>
      </c>
      <c r="H247" s="159">
        <v>11</v>
      </c>
      <c r="I247" s="143">
        <f t="shared" si="52"/>
        <v>255</v>
      </c>
      <c r="J247" s="144">
        <v>255</v>
      </c>
      <c r="K247" s="144"/>
      <c r="L247" s="144"/>
      <c r="M247" s="144"/>
      <c r="N247" s="144"/>
      <c r="O247" s="144"/>
      <c r="P247" s="145" t="e">
        <f t="shared" si="42"/>
        <v>#DIV/0!</v>
      </c>
      <c r="Q247" s="145">
        <f t="shared" si="43"/>
        <v>0</v>
      </c>
      <c r="R247" s="145">
        <f t="shared" si="44"/>
        <v>0</v>
      </c>
      <c r="S247" s="145">
        <f t="shared" si="45"/>
        <v>0</v>
      </c>
      <c r="T247" s="145">
        <f t="shared" si="46"/>
        <v>0</v>
      </c>
      <c r="U247" s="145">
        <f t="shared" si="47"/>
        <v>0</v>
      </c>
      <c r="V247" s="146">
        <f>IF(J247="nio",0,IF(J247&gt;0,VLOOKUP(F247,'3-Productie normen'!A:M,VLOOKUP(J247,'3-Productie normen'!$B$38:$C$41,2,FALSE),FALSE)))*(VLOOKUP(B247,'2-Kosten per locatie'!$A$16:$C$48,3,FALSE))</f>
        <v>0</v>
      </c>
      <c r="W247" s="146">
        <f t="shared" si="48"/>
        <v>0</v>
      </c>
      <c r="X247" s="146">
        <f t="shared" si="49"/>
        <v>0</v>
      </c>
      <c r="Y247" s="146">
        <f t="shared" si="50"/>
        <v>0</v>
      </c>
      <c r="Z247" s="147" t="str">
        <f>VLOOKUP(F247,'3-Productie normen'!A:Q,12,FALSE)</f>
        <v>B</v>
      </c>
      <c r="AA247" s="147"/>
      <c r="AC247" s="148">
        <f t="shared" si="51"/>
        <v>2805</v>
      </c>
    </row>
    <row r="248" spans="1:29" ht="14.15" customHeight="1">
      <c r="A248" s="124">
        <f t="shared" si="53"/>
        <v>248</v>
      </c>
      <c r="B248" s="139" t="s">
        <v>90</v>
      </c>
      <c r="C248" s="156">
        <v>3</v>
      </c>
      <c r="D248" s="157" t="s">
        <v>483</v>
      </c>
      <c r="E248" s="153" t="s">
        <v>224</v>
      </c>
      <c r="F248" s="153" t="s">
        <v>155</v>
      </c>
      <c r="G248" s="153" t="s">
        <v>222</v>
      </c>
      <c r="H248" s="159">
        <v>19.91</v>
      </c>
      <c r="I248" s="143">
        <f t="shared" si="52"/>
        <v>255</v>
      </c>
      <c r="J248" s="144">
        <v>255</v>
      </c>
      <c r="K248" s="144"/>
      <c r="L248" s="144"/>
      <c r="M248" s="144"/>
      <c r="N248" s="144"/>
      <c r="O248" s="144"/>
      <c r="P248" s="145" t="e">
        <f t="shared" si="42"/>
        <v>#DIV/0!</v>
      </c>
      <c r="Q248" s="145">
        <f t="shared" si="43"/>
        <v>0</v>
      </c>
      <c r="R248" s="145">
        <f t="shared" si="44"/>
        <v>0</v>
      </c>
      <c r="S248" s="145">
        <f t="shared" si="45"/>
        <v>0</v>
      </c>
      <c r="T248" s="145">
        <f t="shared" si="46"/>
        <v>0</v>
      </c>
      <c r="U248" s="145">
        <f t="shared" si="47"/>
        <v>0</v>
      </c>
      <c r="V248" s="146">
        <f>IF(J248="nio",0,IF(J248&gt;0,VLOOKUP(F248,'3-Productie normen'!A:M,VLOOKUP(J248,'3-Productie normen'!$B$38:$C$41,2,FALSE),FALSE)))*(VLOOKUP(B248,'2-Kosten per locatie'!$A$16:$C$48,3,FALSE))</f>
        <v>0</v>
      </c>
      <c r="W248" s="146">
        <f t="shared" si="48"/>
        <v>0</v>
      </c>
      <c r="X248" s="146">
        <f t="shared" si="49"/>
        <v>0</v>
      </c>
      <c r="Y248" s="146">
        <f t="shared" si="50"/>
        <v>0</v>
      </c>
      <c r="Z248" s="147" t="str">
        <f>VLOOKUP(F248,'3-Productie normen'!A:Q,12,FALSE)</f>
        <v>B</v>
      </c>
      <c r="AA248" s="147"/>
      <c r="AC248" s="148">
        <f t="shared" si="51"/>
        <v>5077.05</v>
      </c>
    </row>
    <row r="249" spans="1:29" ht="14.15" customHeight="1">
      <c r="A249" s="124">
        <f t="shared" si="53"/>
        <v>249</v>
      </c>
      <c r="B249" s="139" t="s">
        <v>90</v>
      </c>
      <c r="C249" s="156">
        <v>3</v>
      </c>
      <c r="D249" s="157" t="s">
        <v>484</v>
      </c>
      <c r="E249" s="153" t="s">
        <v>224</v>
      </c>
      <c r="F249" s="139" t="s">
        <v>155</v>
      </c>
      <c r="G249" s="153" t="s">
        <v>222</v>
      </c>
      <c r="H249" s="159">
        <v>18.3</v>
      </c>
      <c r="I249" s="143">
        <f t="shared" si="52"/>
        <v>255</v>
      </c>
      <c r="J249" s="144">
        <v>255</v>
      </c>
      <c r="K249" s="144"/>
      <c r="L249" s="144"/>
      <c r="M249" s="144"/>
      <c r="N249" s="144"/>
      <c r="O249" s="144"/>
      <c r="P249" s="145" t="e">
        <f t="shared" si="42"/>
        <v>#DIV/0!</v>
      </c>
      <c r="Q249" s="145">
        <f t="shared" si="43"/>
        <v>0</v>
      </c>
      <c r="R249" s="145">
        <f t="shared" si="44"/>
        <v>0</v>
      </c>
      <c r="S249" s="145">
        <f t="shared" si="45"/>
        <v>0</v>
      </c>
      <c r="T249" s="145">
        <f t="shared" si="46"/>
        <v>0</v>
      </c>
      <c r="U249" s="145">
        <f t="shared" si="47"/>
        <v>0</v>
      </c>
      <c r="V249" s="146">
        <f>IF(J249="nio",0,IF(J249&gt;0,VLOOKUP(F249,'3-Productie normen'!A:M,VLOOKUP(J249,'3-Productie normen'!$B$38:$C$41,2,FALSE),FALSE)))*(VLOOKUP(B249,'2-Kosten per locatie'!$A$16:$C$48,3,FALSE))</f>
        <v>0</v>
      </c>
      <c r="W249" s="146">
        <f t="shared" si="48"/>
        <v>0</v>
      </c>
      <c r="X249" s="146">
        <f t="shared" si="49"/>
        <v>0</v>
      </c>
      <c r="Y249" s="146">
        <f t="shared" si="50"/>
        <v>0</v>
      </c>
      <c r="Z249" s="147" t="str">
        <f>VLOOKUP(F249,'3-Productie normen'!A:Q,12,FALSE)</f>
        <v>B</v>
      </c>
      <c r="AA249" s="147"/>
      <c r="AC249" s="148">
        <f t="shared" si="51"/>
        <v>4666.5</v>
      </c>
    </row>
    <row r="250" spans="1:29" ht="14.15" customHeight="1">
      <c r="A250" s="124">
        <f t="shared" si="53"/>
        <v>250</v>
      </c>
      <c r="B250" s="139" t="s">
        <v>90</v>
      </c>
      <c r="C250" s="156">
        <v>3</v>
      </c>
      <c r="D250" s="157" t="s">
        <v>485</v>
      </c>
      <c r="E250" s="153" t="s">
        <v>220</v>
      </c>
      <c r="F250" s="139" t="s">
        <v>167</v>
      </c>
      <c r="G250" s="153" t="s">
        <v>213</v>
      </c>
      <c r="H250" s="159">
        <v>4.45</v>
      </c>
      <c r="I250" s="143">
        <f t="shared" si="52"/>
        <v>255</v>
      </c>
      <c r="J250" s="144">
        <v>255</v>
      </c>
      <c r="K250" s="144"/>
      <c r="L250" s="144"/>
      <c r="M250" s="144"/>
      <c r="N250" s="144"/>
      <c r="O250" s="144"/>
      <c r="P250" s="145" t="e">
        <f t="shared" si="42"/>
        <v>#DIV/0!</v>
      </c>
      <c r="Q250" s="145">
        <f t="shared" si="43"/>
        <v>0</v>
      </c>
      <c r="R250" s="145">
        <f t="shared" si="44"/>
        <v>0</v>
      </c>
      <c r="S250" s="145">
        <f t="shared" si="45"/>
        <v>0</v>
      </c>
      <c r="T250" s="145">
        <f t="shared" si="46"/>
        <v>0</v>
      </c>
      <c r="U250" s="145">
        <f t="shared" si="47"/>
        <v>0</v>
      </c>
      <c r="V250" s="146">
        <f>IF(J250="nio",0,IF(J250&gt;0,VLOOKUP(F250,'3-Productie normen'!A:M,VLOOKUP(J250,'3-Productie normen'!$B$38:$C$41,2,FALSE),FALSE)))*(VLOOKUP(B250,'2-Kosten per locatie'!$A$16:$C$48,3,FALSE))</f>
        <v>0</v>
      </c>
      <c r="W250" s="146">
        <f t="shared" si="48"/>
        <v>0</v>
      </c>
      <c r="X250" s="146">
        <f t="shared" si="49"/>
        <v>0</v>
      </c>
      <c r="Y250" s="146">
        <f t="shared" si="50"/>
        <v>0</v>
      </c>
      <c r="Z250" s="147" t="str">
        <f>VLOOKUP(F250,'3-Productie normen'!A:Q,12,FALSE)</f>
        <v>S</v>
      </c>
      <c r="AA250" s="147"/>
      <c r="AC250" s="148">
        <f t="shared" si="51"/>
        <v>1134.75</v>
      </c>
    </row>
    <row r="251" spans="1:29" ht="14.15" customHeight="1">
      <c r="A251" s="124">
        <f t="shared" si="53"/>
        <v>251</v>
      </c>
      <c r="B251" s="139" t="s">
        <v>90</v>
      </c>
      <c r="C251" s="156">
        <v>3</v>
      </c>
      <c r="D251" s="157" t="s">
        <v>486</v>
      </c>
      <c r="E251" s="153" t="s">
        <v>265</v>
      </c>
      <c r="F251" s="151" t="s">
        <v>167</v>
      </c>
      <c r="G251" s="153" t="s">
        <v>213</v>
      </c>
      <c r="H251" s="159">
        <v>5.71</v>
      </c>
      <c r="I251" s="143">
        <f t="shared" si="52"/>
        <v>255</v>
      </c>
      <c r="J251" s="144">
        <v>255</v>
      </c>
      <c r="K251" s="144"/>
      <c r="L251" s="144"/>
      <c r="M251" s="144"/>
      <c r="N251" s="144"/>
      <c r="O251" s="144"/>
      <c r="P251" s="145" t="e">
        <f t="shared" ref="P251:P306" si="54">IF(J251="nio",0,IF(J251&gt;0,J251*H251/V251,0))</f>
        <v>#DIV/0!</v>
      </c>
      <c r="Q251" s="145">
        <f t="shared" ref="Q251:Q306" si="55">IF(K251&gt;0,K251*H251/W251,0)</f>
        <v>0</v>
      </c>
      <c r="R251" s="145">
        <f t="shared" ref="R251:R306" si="56">IF(L251&gt;0,L251*H251/X251,0)</f>
        <v>0</v>
      </c>
      <c r="S251" s="145">
        <f t="shared" ref="S251:S306" si="57">IF(M251&gt;0,M251*H251/Y251,0)</f>
        <v>0</v>
      </c>
      <c r="T251" s="145">
        <f t="shared" ref="T251:T306" si="58">IF(N251&gt;0,N251*H251/X251,0)</f>
        <v>0</v>
      </c>
      <c r="U251" s="145">
        <f t="shared" ref="U251:U306" si="59">IF(O251&gt;0,O251*H251/Y251,0)</f>
        <v>0</v>
      </c>
      <c r="V251" s="146">
        <f>IF(J251="nio",0,IF(J251&gt;0,VLOOKUP(F251,'3-Productie normen'!A:M,VLOOKUP(J251,'3-Productie normen'!$B$38:$C$41,2,FALSE),FALSE)))*(VLOOKUP(B251,'2-Kosten per locatie'!$A$16:$C$48,3,FALSE))</f>
        <v>0</v>
      </c>
      <c r="W251" s="146">
        <f t="shared" ref="W251:W306" si="60">IF(K251&gt;0,V251*$W$8,0)</f>
        <v>0</v>
      </c>
      <c r="X251" s="146">
        <f t="shared" ref="X251:X306" si="61">IF((OR(L251&gt;0,N251&gt;0)),V251*$X$8,0)</f>
        <v>0</v>
      </c>
      <c r="Y251" s="146">
        <f t="shared" ref="Y251:Y306" si="62">IF((OR(M251&gt;0,O251&gt;0)),V251*$Y$8,0)</f>
        <v>0</v>
      </c>
      <c r="Z251" s="147" t="str">
        <f>VLOOKUP(F251,'3-Productie normen'!A:Q,12,FALSE)</f>
        <v>S</v>
      </c>
      <c r="AA251" s="147"/>
      <c r="AC251" s="148">
        <f t="shared" ref="AC251:AC306" si="63">I251*H251</f>
        <v>1456.05</v>
      </c>
    </row>
    <row r="252" spans="1:29" ht="14.15" customHeight="1">
      <c r="A252" s="124">
        <f t="shared" si="53"/>
        <v>252</v>
      </c>
      <c r="B252" s="139" t="s">
        <v>90</v>
      </c>
      <c r="C252" s="156">
        <v>3</v>
      </c>
      <c r="D252" s="157" t="s">
        <v>487</v>
      </c>
      <c r="E252" s="153" t="s">
        <v>265</v>
      </c>
      <c r="F252" s="139" t="s">
        <v>167</v>
      </c>
      <c r="G252" s="153" t="s">
        <v>213</v>
      </c>
      <c r="H252" s="159">
        <v>1.08</v>
      </c>
      <c r="I252" s="143">
        <f t="shared" si="52"/>
        <v>255</v>
      </c>
      <c r="J252" s="144">
        <v>255</v>
      </c>
      <c r="K252" s="144"/>
      <c r="L252" s="144"/>
      <c r="M252" s="144"/>
      <c r="N252" s="144"/>
      <c r="O252" s="144"/>
      <c r="P252" s="145" t="e">
        <f t="shared" si="54"/>
        <v>#DIV/0!</v>
      </c>
      <c r="Q252" s="145">
        <f t="shared" si="55"/>
        <v>0</v>
      </c>
      <c r="R252" s="145">
        <f t="shared" si="56"/>
        <v>0</v>
      </c>
      <c r="S252" s="145">
        <f t="shared" si="57"/>
        <v>0</v>
      </c>
      <c r="T252" s="145">
        <f t="shared" si="58"/>
        <v>0</v>
      </c>
      <c r="U252" s="145">
        <f t="shared" si="59"/>
        <v>0</v>
      </c>
      <c r="V252" s="146">
        <f>IF(J252="nio",0,IF(J252&gt;0,VLOOKUP(F252,'3-Productie normen'!A:M,VLOOKUP(J252,'3-Productie normen'!$B$38:$C$41,2,FALSE),FALSE)))*(VLOOKUP(B252,'2-Kosten per locatie'!$A$16:$C$48,3,FALSE))</f>
        <v>0</v>
      </c>
      <c r="W252" s="146">
        <f t="shared" si="60"/>
        <v>0</v>
      </c>
      <c r="X252" s="146">
        <f t="shared" si="61"/>
        <v>0</v>
      </c>
      <c r="Y252" s="146">
        <f t="shared" si="62"/>
        <v>0</v>
      </c>
      <c r="Z252" s="147" t="str">
        <f>VLOOKUP(F252,'3-Productie normen'!A:Q,12,FALSE)</f>
        <v>S</v>
      </c>
      <c r="AA252" s="147"/>
      <c r="AC252" s="148">
        <f t="shared" si="63"/>
        <v>275.40000000000003</v>
      </c>
    </row>
    <row r="253" spans="1:29" ht="14.15" customHeight="1">
      <c r="A253" s="124">
        <f t="shared" si="53"/>
        <v>253</v>
      </c>
      <c r="B253" s="139" t="s">
        <v>90</v>
      </c>
      <c r="C253" s="156">
        <v>3</v>
      </c>
      <c r="D253" s="157" t="s">
        <v>488</v>
      </c>
      <c r="E253" s="153" t="s">
        <v>265</v>
      </c>
      <c r="F253" s="153" t="s">
        <v>167</v>
      </c>
      <c r="G253" s="153" t="s">
        <v>213</v>
      </c>
      <c r="H253" s="159">
        <v>1.08</v>
      </c>
      <c r="I253" s="143">
        <f t="shared" si="52"/>
        <v>255</v>
      </c>
      <c r="J253" s="144">
        <v>255</v>
      </c>
      <c r="K253" s="144"/>
      <c r="L253" s="144"/>
      <c r="M253" s="144"/>
      <c r="N253" s="144"/>
      <c r="O253" s="144"/>
      <c r="P253" s="145" t="e">
        <f t="shared" si="54"/>
        <v>#DIV/0!</v>
      </c>
      <c r="Q253" s="145">
        <f t="shared" si="55"/>
        <v>0</v>
      </c>
      <c r="R253" s="145">
        <f t="shared" si="56"/>
        <v>0</v>
      </c>
      <c r="S253" s="145">
        <f t="shared" si="57"/>
        <v>0</v>
      </c>
      <c r="T253" s="145">
        <f t="shared" si="58"/>
        <v>0</v>
      </c>
      <c r="U253" s="145">
        <f t="shared" si="59"/>
        <v>0</v>
      </c>
      <c r="V253" s="146">
        <f>IF(J253="nio",0,IF(J253&gt;0,VLOOKUP(F253,'3-Productie normen'!A:M,VLOOKUP(J253,'3-Productie normen'!$B$38:$C$41,2,FALSE),FALSE)))*(VLOOKUP(B253,'2-Kosten per locatie'!$A$16:$C$48,3,FALSE))</f>
        <v>0</v>
      </c>
      <c r="W253" s="146">
        <f t="shared" si="60"/>
        <v>0</v>
      </c>
      <c r="X253" s="146">
        <f t="shared" si="61"/>
        <v>0</v>
      </c>
      <c r="Y253" s="146">
        <f t="shared" si="62"/>
        <v>0</v>
      </c>
      <c r="Z253" s="147" t="str">
        <f>VLOOKUP(F253,'3-Productie normen'!A:Q,12,FALSE)</f>
        <v>S</v>
      </c>
      <c r="AA253" s="147"/>
      <c r="AC253" s="148">
        <f t="shared" si="63"/>
        <v>275.40000000000003</v>
      </c>
    </row>
    <row r="254" spans="1:29" ht="14.15" customHeight="1">
      <c r="A254" s="124">
        <f t="shared" si="53"/>
        <v>254</v>
      </c>
      <c r="B254" s="139" t="s">
        <v>90</v>
      </c>
      <c r="C254" s="156">
        <v>3</v>
      </c>
      <c r="D254" s="157" t="s">
        <v>489</v>
      </c>
      <c r="E254" s="153" t="s">
        <v>265</v>
      </c>
      <c r="F254" s="139" t="s">
        <v>167</v>
      </c>
      <c r="G254" s="153" t="s">
        <v>213</v>
      </c>
      <c r="H254" s="159">
        <v>1.08</v>
      </c>
      <c r="I254" s="143">
        <f t="shared" si="52"/>
        <v>255</v>
      </c>
      <c r="J254" s="144">
        <v>255</v>
      </c>
      <c r="K254" s="144"/>
      <c r="L254" s="144"/>
      <c r="M254" s="144"/>
      <c r="N254" s="144"/>
      <c r="O254" s="144"/>
      <c r="P254" s="145" t="e">
        <f t="shared" si="54"/>
        <v>#DIV/0!</v>
      </c>
      <c r="Q254" s="145">
        <f t="shared" si="55"/>
        <v>0</v>
      </c>
      <c r="R254" s="145">
        <f t="shared" si="56"/>
        <v>0</v>
      </c>
      <c r="S254" s="145">
        <f t="shared" si="57"/>
        <v>0</v>
      </c>
      <c r="T254" s="145">
        <f t="shared" si="58"/>
        <v>0</v>
      </c>
      <c r="U254" s="145">
        <f t="shared" si="59"/>
        <v>0</v>
      </c>
      <c r="V254" s="146">
        <f>IF(J254="nio",0,IF(J254&gt;0,VLOOKUP(F254,'3-Productie normen'!A:M,VLOOKUP(J254,'3-Productie normen'!$B$38:$C$41,2,FALSE),FALSE)))*(VLOOKUP(B254,'2-Kosten per locatie'!$A$16:$C$48,3,FALSE))</f>
        <v>0</v>
      </c>
      <c r="W254" s="146">
        <f t="shared" si="60"/>
        <v>0</v>
      </c>
      <c r="X254" s="146">
        <f t="shared" si="61"/>
        <v>0</v>
      </c>
      <c r="Y254" s="146">
        <f t="shared" si="62"/>
        <v>0</v>
      </c>
      <c r="Z254" s="147" t="str">
        <f>VLOOKUP(F254,'3-Productie normen'!A:Q,12,FALSE)</f>
        <v>S</v>
      </c>
      <c r="AA254" s="147"/>
      <c r="AC254" s="148">
        <f t="shared" si="63"/>
        <v>275.40000000000003</v>
      </c>
    </row>
    <row r="255" spans="1:29" ht="14.15" customHeight="1">
      <c r="A255" s="124">
        <f t="shared" si="53"/>
        <v>255</v>
      </c>
      <c r="B255" s="139" t="s">
        <v>90</v>
      </c>
      <c r="C255" s="156">
        <v>3</v>
      </c>
      <c r="D255" s="157" t="s">
        <v>490</v>
      </c>
      <c r="E255" s="153" t="s">
        <v>230</v>
      </c>
      <c r="F255" s="153" t="s">
        <v>168</v>
      </c>
      <c r="G255" s="153" t="s">
        <v>227</v>
      </c>
      <c r="H255" s="159">
        <v>3.6</v>
      </c>
      <c r="I255" s="143">
        <f t="shared" si="52"/>
        <v>1</v>
      </c>
      <c r="J255" s="144">
        <v>1</v>
      </c>
      <c r="K255" s="144"/>
      <c r="L255" s="144"/>
      <c r="M255" s="144"/>
      <c r="N255" s="144"/>
      <c r="O255" s="144"/>
      <c r="P255" s="145" t="e">
        <f t="shared" si="54"/>
        <v>#DIV/0!</v>
      </c>
      <c r="Q255" s="145">
        <f t="shared" si="55"/>
        <v>0</v>
      </c>
      <c r="R255" s="145">
        <f t="shared" si="56"/>
        <v>0</v>
      </c>
      <c r="S255" s="145">
        <f t="shared" si="57"/>
        <v>0</v>
      </c>
      <c r="T255" s="145">
        <f t="shared" si="58"/>
        <v>0</v>
      </c>
      <c r="U255" s="145">
        <f t="shared" si="59"/>
        <v>0</v>
      </c>
      <c r="V255" s="146">
        <f>IF(J255="nio",0,IF(J255&gt;0,VLOOKUP(F255,'3-Productie normen'!A:M,VLOOKUP(J255,'3-Productie normen'!$B$38:$C$41,2,FALSE),FALSE)))*(VLOOKUP(B255,'2-Kosten per locatie'!$A$16:$C$48,3,FALSE))</f>
        <v>0</v>
      </c>
      <c r="W255" s="146">
        <f t="shared" si="60"/>
        <v>0</v>
      </c>
      <c r="X255" s="146">
        <f t="shared" si="61"/>
        <v>0</v>
      </c>
      <c r="Y255" s="146">
        <f t="shared" si="62"/>
        <v>0</v>
      </c>
      <c r="Z255" s="147" t="str">
        <f>VLOOKUP(F255,'3-Productie normen'!A:Q,12,FALSE)</f>
        <v>V</v>
      </c>
      <c r="AA255" s="147"/>
      <c r="AC255" s="148">
        <f t="shared" si="63"/>
        <v>3.6</v>
      </c>
    </row>
    <row r="256" spans="1:29" ht="14.15" customHeight="1">
      <c r="A256" s="124">
        <f t="shared" si="53"/>
        <v>256</v>
      </c>
      <c r="B256" s="139" t="s">
        <v>90</v>
      </c>
      <c r="C256" s="156">
        <v>3</v>
      </c>
      <c r="D256" s="157" t="s">
        <v>491</v>
      </c>
      <c r="E256" s="153" t="s">
        <v>262</v>
      </c>
      <c r="F256" s="139" t="s">
        <v>164</v>
      </c>
      <c r="G256" s="153" t="s">
        <v>222</v>
      </c>
      <c r="H256" s="159">
        <v>1.83</v>
      </c>
      <c r="I256" s="143">
        <f t="shared" si="52"/>
        <v>12</v>
      </c>
      <c r="J256" s="144">
        <v>12</v>
      </c>
      <c r="K256" s="144"/>
      <c r="L256" s="144"/>
      <c r="M256" s="144"/>
      <c r="N256" s="144"/>
      <c r="O256" s="144"/>
      <c r="P256" s="145" t="e">
        <f t="shared" si="54"/>
        <v>#DIV/0!</v>
      </c>
      <c r="Q256" s="145">
        <f t="shared" si="55"/>
        <v>0</v>
      </c>
      <c r="R256" s="145">
        <f t="shared" si="56"/>
        <v>0</v>
      </c>
      <c r="S256" s="145">
        <f t="shared" si="57"/>
        <v>0</v>
      </c>
      <c r="T256" s="145">
        <f t="shared" si="58"/>
        <v>0</v>
      </c>
      <c r="U256" s="145">
        <f t="shared" si="59"/>
        <v>0</v>
      </c>
      <c r="V256" s="146">
        <f>IF(J256="nio",0,IF(J256&gt;0,VLOOKUP(F256,'3-Productie normen'!A:M,VLOOKUP(J256,'3-Productie normen'!$B$38:$C$41,2,FALSE),FALSE)))*(VLOOKUP(B256,'2-Kosten per locatie'!$A$16:$C$48,3,FALSE))</f>
        <v>0</v>
      </c>
      <c r="W256" s="146">
        <f t="shared" si="60"/>
        <v>0</v>
      </c>
      <c r="X256" s="146">
        <f t="shared" si="61"/>
        <v>0</v>
      </c>
      <c r="Y256" s="146">
        <f t="shared" si="62"/>
        <v>0</v>
      </c>
      <c r="Z256" s="147" t="str">
        <f>VLOOKUP(F256,'3-Productie normen'!A:Q,12,FALSE)</f>
        <v>V</v>
      </c>
      <c r="AA256" s="147"/>
      <c r="AC256" s="148">
        <f t="shared" si="63"/>
        <v>21.96</v>
      </c>
    </row>
    <row r="257" spans="1:29" ht="14.15" customHeight="1">
      <c r="A257" s="124">
        <f t="shared" si="53"/>
        <v>257</v>
      </c>
      <c r="B257" s="139" t="s">
        <v>90</v>
      </c>
      <c r="C257" s="156">
        <v>3</v>
      </c>
      <c r="D257" s="157" t="s">
        <v>492</v>
      </c>
      <c r="E257" s="153" t="s">
        <v>171</v>
      </c>
      <c r="F257" s="153" t="s">
        <v>171</v>
      </c>
      <c r="G257" s="153" t="s">
        <v>222</v>
      </c>
      <c r="H257" s="159">
        <v>27.85</v>
      </c>
      <c r="I257" s="143">
        <f t="shared" si="52"/>
        <v>255</v>
      </c>
      <c r="J257" s="144">
        <v>255</v>
      </c>
      <c r="K257" s="144"/>
      <c r="L257" s="144"/>
      <c r="M257" s="144"/>
      <c r="N257" s="144"/>
      <c r="O257" s="144"/>
      <c r="P257" s="145" t="e">
        <f t="shared" si="54"/>
        <v>#DIV/0!</v>
      </c>
      <c r="Q257" s="145">
        <f t="shared" si="55"/>
        <v>0</v>
      </c>
      <c r="R257" s="145">
        <f t="shared" si="56"/>
        <v>0</v>
      </c>
      <c r="S257" s="145">
        <f t="shared" si="57"/>
        <v>0</v>
      </c>
      <c r="T257" s="145">
        <f t="shared" si="58"/>
        <v>0</v>
      </c>
      <c r="U257" s="145">
        <f t="shared" si="59"/>
        <v>0</v>
      </c>
      <c r="V257" s="146">
        <f>IF(J257="nio",0,IF(J257&gt;0,VLOOKUP(F257,'3-Productie normen'!A:M,VLOOKUP(J257,'3-Productie normen'!$B$38:$C$41,2,FALSE),FALSE)))*(VLOOKUP(B257,'2-Kosten per locatie'!$A$16:$C$48,3,FALSE))</f>
        <v>0</v>
      </c>
      <c r="W257" s="146">
        <f t="shared" si="60"/>
        <v>0</v>
      </c>
      <c r="X257" s="146">
        <f t="shared" si="61"/>
        <v>0</v>
      </c>
      <c r="Y257" s="146">
        <f t="shared" si="62"/>
        <v>0</v>
      </c>
      <c r="Z257" s="147" t="str">
        <f>VLOOKUP(F257,'3-Productie normen'!A:Q,12,FALSE)</f>
        <v>B</v>
      </c>
      <c r="AA257" s="147"/>
      <c r="AC257" s="148">
        <f t="shared" si="63"/>
        <v>7101.75</v>
      </c>
    </row>
    <row r="258" spans="1:29" ht="14.15" customHeight="1">
      <c r="A258" s="124">
        <f t="shared" si="53"/>
        <v>258</v>
      </c>
      <c r="B258" s="139" t="s">
        <v>90</v>
      </c>
      <c r="C258" s="156">
        <v>3</v>
      </c>
      <c r="D258" s="157" t="s">
        <v>493</v>
      </c>
      <c r="E258" s="153" t="s">
        <v>171</v>
      </c>
      <c r="F258" s="153" t="s">
        <v>171</v>
      </c>
      <c r="G258" s="153" t="s">
        <v>222</v>
      </c>
      <c r="H258" s="159">
        <v>18.25</v>
      </c>
      <c r="I258" s="143">
        <f t="shared" si="52"/>
        <v>255</v>
      </c>
      <c r="J258" s="144">
        <v>255</v>
      </c>
      <c r="K258" s="144"/>
      <c r="L258" s="144"/>
      <c r="M258" s="144"/>
      <c r="N258" s="144"/>
      <c r="O258" s="144"/>
      <c r="P258" s="145" t="e">
        <f t="shared" si="54"/>
        <v>#DIV/0!</v>
      </c>
      <c r="Q258" s="145">
        <f t="shared" si="55"/>
        <v>0</v>
      </c>
      <c r="R258" s="145">
        <f t="shared" si="56"/>
        <v>0</v>
      </c>
      <c r="S258" s="145">
        <f t="shared" si="57"/>
        <v>0</v>
      </c>
      <c r="T258" s="145">
        <f t="shared" si="58"/>
        <v>0</v>
      </c>
      <c r="U258" s="145">
        <f t="shared" si="59"/>
        <v>0</v>
      </c>
      <c r="V258" s="146">
        <f>IF(J258="nio",0,IF(J258&gt;0,VLOOKUP(F258,'3-Productie normen'!A:M,VLOOKUP(J258,'3-Productie normen'!$B$38:$C$41,2,FALSE),FALSE)))*(VLOOKUP(B258,'2-Kosten per locatie'!$A$16:$C$48,3,FALSE))</f>
        <v>0</v>
      </c>
      <c r="W258" s="146">
        <f t="shared" si="60"/>
        <v>0</v>
      </c>
      <c r="X258" s="146">
        <f t="shared" si="61"/>
        <v>0</v>
      </c>
      <c r="Y258" s="146">
        <f t="shared" si="62"/>
        <v>0</v>
      </c>
      <c r="Z258" s="147" t="str">
        <f>VLOOKUP(F258,'3-Productie normen'!A:Q,12,FALSE)</f>
        <v>B</v>
      </c>
      <c r="AA258" s="147"/>
      <c r="AC258" s="148">
        <f t="shared" si="63"/>
        <v>4653.75</v>
      </c>
    </row>
    <row r="259" spans="1:29" ht="14.15" customHeight="1">
      <c r="A259" s="124">
        <f t="shared" si="53"/>
        <v>259</v>
      </c>
      <c r="B259" s="139" t="s">
        <v>90</v>
      </c>
      <c r="C259" s="156">
        <v>3</v>
      </c>
      <c r="D259" s="157" t="s">
        <v>494</v>
      </c>
      <c r="E259" s="153" t="s">
        <v>330</v>
      </c>
      <c r="F259" s="153" t="s">
        <v>159</v>
      </c>
      <c r="G259" s="153" t="s">
        <v>244</v>
      </c>
      <c r="H259" s="159">
        <v>27.56</v>
      </c>
      <c r="I259" s="143">
        <f t="shared" ref="I259:I318" si="64">SUM(J259:O259)</f>
        <v>255</v>
      </c>
      <c r="J259" s="144">
        <v>255</v>
      </c>
      <c r="K259" s="144"/>
      <c r="L259" s="144"/>
      <c r="M259" s="144"/>
      <c r="N259" s="144"/>
      <c r="O259" s="144"/>
      <c r="P259" s="145" t="e">
        <f t="shared" si="54"/>
        <v>#DIV/0!</v>
      </c>
      <c r="Q259" s="145">
        <f t="shared" si="55"/>
        <v>0</v>
      </c>
      <c r="R259" s="145">
        <f t="shared" si="56"/>
        <v>0</v>
      </c>
      <c r="S259" s="145">
        <f t="shared" si="57"/>
        <v>0</v>
      </c>
      <c r="T259" s="145">
        <f t="shared" si="58"/>
        <v>0</v>
      </c>
      <c r="U259" s="145">
        <f t="shared" si="59"/>
        <v>0</v>
      </c>
      <c r="V259" s="146">
        <f>IF(J259="nio",0,IF(J259&gt;0,VLOOKUP(F259,'3-Productie normen'!A:M,VLOOKUP(J259,'3-Productie normen'!$B$38:$C$41,2,FALSE),FALSE)))*(VLOOKUP(B259,'2-Kosten per locatie'!$A$16:$C$48,3,FALSE))</f>
        <v>0</v>
      </c>
      <c r="W259" s="146">
        <f t="shared" si="60"/>
        <v>0</v>
      </c>
      <c r="X259" s="146">
        <f t="shared" si="61"/>
        <v>0</v>
      </c>
      <c r="Y259" s="146">
        <f t="shared" si="62"/>
        <v>0</v>
      </c>
      <c r="Z259" s="147" t="str">
        <f>VLOOKUP(F259,'3-Productie normen'!A:Q,12,FALSE)</f>
        <v>V</v>
      </c>
      <c r="AA259" s="147"/>
      <c r="AC259" s="148">
        <f t="shared" si="63"/>
        <v>7027.7999999999993</v>
      </c>
    </row>
    <row r="260" spans="1:29" ht="14.15" customHeight="1">
      <c r="A260" s="124">
        <f t="shared" si="53"/>
        <v>260</v>
      </c>
      <c r="B260" s="139" t="s">
        <v>90</v>
      </c>
      <c r="C260" s="156">
        <v>3</v>
      </c>
      <c r="D260" s="157" t="s">
        <v>495</v>
      </c>
      <c r="E260" s="153" t="s">
        <v>171</v>
      </c>
      <c r="F260" s="153" t="s">
        <v>171</v>
      </c>
      <c r="G260" s="153" t="s">
        <v>222</v>
      </c>
      <c r="H260" s="159">
        <v>39.14</v>
      </c>
      <c r="I260" s="143">
        <f t="shared" si="64"/>
        <v>255</v>
      </c>
      <c r="J260" s="144">
        <v>255</v>
      </c>
      <c r="K260" s="144"/>
      <c r="L260" s="144"/>
      <c r="M260" s="144"/>
      <c r="N260" s="144"/>
      <c r="O260" s="144"/>
      <c r="P260" s="145" t="e">
        <f t="shared" si="54"/>
        <v>#DIV/0!</v>
      </c>
      <c r="Q260" s="145">
        <f t="shared" si="55"/>
        <v>0</v>
      </c>
      <c r="R260" s="145">
        <f t="shared" si="56"/>
        <v>0</v>
      </c>
      <c r="S260" s="145">
        <f t="shared" si="57"/>
        <v>0</v>
      </c>
      <c r="T260" s="145">
        <f t="shared" si="58"/>
        <v>0</v>
      </c>
      <c r="U260" s="145">
        <f t="shared" si="59"/>
        <v>0</v>
      </c>
      <c r="V260" s="146">
        <f>IF(J260="nio",0,IF(J260&gt;0,VLOOKUP(F260,'3-Productie normen'!A:M,VLOOKUP(J260,'3-Productie normen'!$B$38:$C$41,2,FALSE),FALSE)))*(VLOOKUP(B260,'2-Kosten per locatie'!$A$16:$C$48,3,FALSE))</f>
        <v>0</v>
      </c>
      <c r="W260" s="146">
        <f t="shared" si="60"/>
        <v>0</v>
      </c>
      <c r="X260" s="146">
        <f t="shared" si="61"/>
        <v>0</v>
      </c>
      <c r="Y260" s="146">
        <f t="shared" si="62"/>
        <v>0</v>
      </c>
      <c r="Z260" s="147" t="str">
        <f>VLOOKUP(F260,'3-Productie normen'!A:Q,12,FALSE)</f>
        <v>B</v>
      </c>
      <c r="AA260" s="147"/>
      <c r="AC260" s="148">
        <f t="shared" si="63"/>
        <v>9980.7000000000007</v>
      </c>
    </row>
    <row r="261" spans="1:29" ht="14.15" customHeight="1">
      <c r="A261" s="124">
        <f t="shared" si="53"/>
        <v>261</v>
      </c>
      <c r="B261" s="139" t="s">
        <v>90</v>
      </c>
      <c r="C261" s="156">
        <v>3</v>
      </c>
      <c r="D261" s="157" t="s">
        <v>496</v>
      </c>
      <c r="E261" s="153" t="s">
        <v>224</v>
      </c>
      <c r="F261" s="141" t="s">
        <v>155</v>
      </c>
      <c r="G261" s="153" t="s">
        <v>222</v>
      </c>
      <c r="H261" s="159">
        <v>17.940000000000001</v>
      </c>
      <c r="I261" s="143">
        <f t="shared" si="64"/>
        <v>255</v>
      </c>
      <c r="J261" s="144">
        <v>255</v>
      </c>
      <c r="K261" s="144"/>
      <c r="L261" s="144"/>
      <c r="M261" s="144"/>
      <c r="N261" s="144"/>
      <c r="O261" s="144"/>
      <c r="P261" s="145" t="e">
        <f t="shared" si="54"/>
        <v>#DIV/0!</v>
      </c>
      <c r="Q261" s="145">
        <f t="shared" si="55"/>
        <v>0</v>
      </c>
      <c r="R261" s="145">
        <f t="shared" si="56"/>
        <v>0</v>
      </c>
      <c r="S261" s="145">
        <f t="shared" si="57"/>
        <v>0</v>
      </c>
      <c r="T261" s="145">
        <f t="shared" si="58"/>
        <v>0</v>
      </c>
      <c r="U261" s="145">
        <f t="shared" si="59"/>
        <v>0</v>
      </c>
      <c r="V261" s="146">
        <f>IF(J261="nio",0,IF(J261&gt;0,VLOOKUP(F261,'3-Productie normen'!A:M,VLOOKUP(J261,'3-Productie normen'!$B$38:$C$41,2,FALSE),FALSE)))*(VLOOKUP(B261,'2-Kosten per locatie'!$A$16:$C$48,3,FALSE))</f>
        <v>0</v>
      </c>
      <c r="W261" s="146">
        <f t="shared" si="60"/>
        <v>0</v>
      </c>
      <c r="X261" s="146">
        <f t="shared" si="61"/>
        <v>0</v>
      </c>
      <c r="Y261" s="146">
        <f t="shared" si="62"/>
        <v>0</v>
      </c>
      <c r="Z261" s="147" t="str">
        <f>VLOOKUP(F261,'3-Productie normen'!A:Q,12,FALSE)</f>
        <v>B</v>
      </c>
      <c r="AA261" s="147"/>
      <c r="AC261" s="148">
        <f t="shared" si="63"/>
        <v>4574.7000000000007</v>
      </c>
    </row>
    <row r="262" spans="1:29" ht="14.15" customHeight="1">
      <c r="A262" s="124">
        <f t="shared" si="53"/>
        <v>262</v>
      </c>
      <c r="B262" s="139" t="s">
        <v>90</v>
      </c>
      <c r="C262" s="156">
        <v>3</v>
      </c>
      <c r="D262" s="157" t="s">
        <v>497</v>
      </c>
      <c r="E262" s="153" t="s">
        <v>171</v>
      </c>
      <c r="F262" s="153" t="s">
        <v>171</v>
      </c>
      <c r="G262" s="153" t="s">
        <v>222</v>
      </c>
      <c r="H262" s="159">
        <v>18.059999999999999</v>
      </c>
      <c r="I262" s="143">
        <f t="shared" si="64"/>
        <v>255</v>
      </c>
      <c r="J262" s="144">
        <v>255</v>
      </c>
      <c r="K262" s="144"/>
      <c r="L262" s="144"/>
      <c r="M262" s="144"/>
      <c r="N262" s="144"/>
      <c r="O262" s="144"/>
      <c r="P262" s="145" t="e">
        <f t="shared" si="54"/>
        <v>#DIV/0!</v>
      </c>
      <c r="Q262" s="145">
        <f t="shared" si="55"/>
        <v>0</v>
      </c>
      <c r="R262" s="145">
        <f t="shared" si="56"/>
        <v>0</v>
      </c>
      <c r="S262" s="145">
        <f t="shared" si="57"/>
        <v>0</v>
      </c>
      <c r="T262" s="145">
        <f t="shared" si="58"/>
        <v>0</v>
      </c>
      <c r="U262" s="145">
        <f t="shared" si="59"/>
        <v>0</v>
      </c>
      <c r="V262" s="146">
        <f>IF(J262="nio",0,IF(J262&gt;0,VLOOKUP(F262,'3-Productie normen'!A:M,VLOOKUP(J262,'3-Productie normen'!$B$38:$C$41,2,FALSE),FALSE)))*(VLOOKUP(B262,'2-Kosten per locatie'!$A$16:$C$48,3,FALSE))</f>
        <v>0</v>
      </c>
      <c r="W262" s="146">
        <f t="shared" si="60"/>
        <v>0</v>
      </c>
      <c r="X262" s="146">
        <f t="shared" si="61"/>
        <v>0</v>
      </c>
      <c r="Y262" s="146">
        <f t="shared" si="62"/>
        <v>0</v>
      </c>
      <c r="Z262" s="147" t="str">
        <f>VLOOKUP(F262,'3-Productie normen'!A:Q,12,FALSE)</f>
        <v>B</v>
      </c>
      <c r="AA262" s="147"/>
      <c r="AC262" s="148">
        <f t="shared" si="63"/>
        <v>4605.2999999999993</v>
      </c>
    </row>
    <row r="263" spans="1:29" ht="14.15" customHeight="1">
      <c r="A263" s="124">
        <f t="shared" si="53"/>
        <v>263</v>
      </c>
      <c r="B263" s="139" t="s">
        <v>90</v>
      </c>
      <c r="C263" s="156">
        <v>3</v>
      </c>
      <c r="D263" s="157" t="s">
        <v>498</v>
      </c>
      <c r="E263" s="153" t="s">
        <v>224</v>
      </c>
      <c r="F263" s="153" t="s">
        <v>155</v>
      </c>
      <c r="G263" s="153" t="s">
        <v>222</v>
      </c>
      <c r="H263" s="159">
        <v>37.18</v>
      </c>
      <c r="I263" s="143">
        <f t="shared" si="64"/>
        <v>255</v>
      </c>
      <c r="J263" s="144">
        <v>255</v>
      </c>
      <c r="K263" s="144"/>
      <c r="L263" s="144"/>
      <c r="M263" s="144"/>
      <c r="N263" s="144"/>
      <c r="O263" s="144"/>
      <c r="P263" s="145" t="e">
        <f t="shared" si="54"/>
        <v>#DIV/0!</v>
      </c>
      <c r="Q263" s="145">
        <f t="shared" si="55"/>
        <v>0</v>
      </c>
      <c r="R263" s="145">
        <f t="shared" si="56"/>
        <v>0</v>
      </c>
      <c r="S263" s="145">
        <f t="shared" si="57"/>
        <v>0</v>
      </c>
      <c r="T263" s="145">
        <f t="shared" si="58"/>
        <v>0</v>
      </c>
      <c r="U263" s="145">
        <f t="shared" si="59"/>
        <v>0</v>
      </c>
      <c r="V263" s="146">
        <f>IF(J263="nio",0,IF(J263&gt;0,VLOOKUP(F263,'3-Productie normen'!A:M,VLOOKUP(J263,'3-Productie normen'!$B$38:$C$41,2,FALSE),FALSE)))*(VLOOKUP(B263,'2-Kosten per locatie'!$A$16:$C$48,3,FALSE))</f>
        <v>0</v>
      </c>
      <c r="W263" s="146">
        <f t="shared" si="60"/>
        <v>0</v>
      </c>
      <c r="X263" s="146">
        <f t="shared" si="61"/>
        <v>0</v>
      </c>
      <c r="Y263" s="146">
        <f t="shared" si="62"/>
        <v>0</v>
      </c>
      <c r="Z263" s="147" t="str">
        <f>VLOOKUP(F263,'3-Productie normen'!A:Q,12,FALSE)</f>
        <v>B</v>
      </c>
      <c r="AA263" s="147"/>
      <c r="AC263" s="148">
        <f t="shared" si="63"/>
        <v>9480.9</v>
      </c>
    </row>
    <row r="264" spans="1:29" ht="14.15" customHeight="1">
      <c r="A264" s="124">
        <f t="shared" si="53"/>
        <v>264</v>
      </c>
      <c r="B264" s="139" t="s">
        <v>90</v>
      </c>
      <c r="C264" s="156">
        <v>3</v>
      </c>
      <c r="D264" s="157" t="s">
        <v>499</v>
      </c>
      <c r="E264" s="153" t="s">
        <v>171</v>
      </c>
      <c r="F264" s="153" t="s">
        <v>171</v>
      </c>
      <c r="G264" s="153" t="s">
        <v>222</v>
      </c>
      <c r="H264" s="159">
        <v>18.2</v>
      </c>
      <c r="I264" s="143">
        <f t="shared" si="64"/>
        <v>255</v>
      </c>
      <c r="J264" s="144">
        <v>255</v>
      </c>
      <c r="K264" s="144"/>
      <c r="L264" s="144"/>
      <c r="M264" s="144"/>
      <c r="N264" s="144"/>
      <c r="O264" s="144"/>
      <c r="P264" s="145" t="e">
        <f t="shared" si="54"/>
        <v>#DIV/0!</v>
      </c>
      <c r="Q264" s="145">
        <f t="shared" si="55"/>
        <v>0</v>
      </c>
      <c r="R264" s="145">
        <f t="shared" si="56"/>
        <v>0</v>
      </c>
      <c r="S264" s="145">
        <f t="shared" si="57"/>
        <v>0</v>
      </c>
      <c r="T264" s="145">
        <f t="shared" si="58"/>
        <v>0</v>
      </c>
      <c r="U264" s="145">
        <f t="shared" si="59"/>
        <v>0</v>
      </c>
      <c r="V264" s="146">
        <f>IF(J264="nio",0,IF(J264&gt;0,VLOOKUP(F264,'3-Productie normen'!A:M,VLOOKUP(J264,'3-Productie normen'!$B$38:$C$41,2,FALSE),FALSE)))*(VLOOKUP(B264,'2-Kosten per locatie'!$A$16:$C$48,3,FALSE))</f>
        <v>0</v>
      </c>
      <c r="W264" s="146">
        <f t="shared" si="60"/>
        <v>0</v>
      </c>
      <c r="X264" s="146">
        <f t="shared" si="61"/>
        <v>0</v>
      </c>
      <c r="Y264" s="146">
        <f t="shared" si="62"/>
        <v>0</v>
      </c>
      <c r="Z264" s="147" t="str">
        <f>VLOOKUP(F264,'3-Productie normen'!A:Q,12,FALSE)</f>
        <v>B</v>
      </c>
      <c r="AA264" s="147"/>
      <c r="AC264" s="148">
        <f t="shared" si="63"/>
        <v>4641</v>
      </c>
    </row>
    <row r="265" spans="1:29" ht="14.15" customHeight="1">
      <c r="A265" s="124">
        <f t="shared" si="53"/>
        <v>265</v>
      </c>
      <c r="B265" s="139" t="s">
        <v>90</v>
      </c>
      <c r="C265" s="156">
        <v>3</v>
      </c>
      <c r="D265" s="157" t="s">
        <v>500</v>
      </c>
      <c r="E265" s="153" t="s">
        <v>330</v>
      </c>
      <c r="F265" s="153" t="s">
        <v>159</v>
      </c>
      <c r="G265" s="153" t="s">
        <v>222</v>
      </c>
      <c r="H265" s="159">
        <v>10.01</v>
      </c>
      <c r="I265" s="143">
        <f t="shared" si="64"/>
        <v>255</v>
      </c>
      <c r="J265" s="144">
        <v>255</v>
      </c>
      <c r="K265" s="144"/>
      <c r="L265" s="144"/>
      <c r="M265" s="144"/>
      <c r="N265" s="144"/>
      <c r="O265" s="144"/>
      <c r="P265" s="145" t="e">
        <f t="shared" si="54"/>
        <v>#DIV/0!</v>
      </c>
      <c r="Q265" s="145">
        <f t="shared" si="55"/>
        <v>0</v>
      </c>
      <c r="R265" s="145">
        <f t="shared" si="56"/>
        <v>0</v>
      </c>
      <c r="S265" s="145">
        <f t="shared" si="57"/>
        <v>0</v>
      </c>
      <c r="T265" s="145">
        <f t="shared" si="58"/>
        <v>0</v>
      </c>
      <c r="U265" s="145">
        <f t="shared" si="59"/>
        <v>0</v>
      </c>
      <c r="V265" s="146">
        <f>IF(J265="nio",0,IF(J265&gt;0,VLOOKUP(F265,'3-Productie normen'!A:M,VLOOKUP(J265,'3-Productie normen'!$B$38:$C$41,2,FALSE),FALSE)))*(VLOOKUP(B265,'2-Kosten per locatie'!$A$16:$C$48,3,FALSE))</f>
        <v>0</v>
      </c>
      <c r="W265" s="146">
        <f t="shared" si="60"/>
        <v>0</v>
      </c>
      <c r="X265" s="146">
        <f t="shared" si="61"/>
        <v>0</v>
      </c>
      <c r="Y265" s="146">
        <f t="shared" si="62"/>
        <v>0</v>
      </c>
      <c r="Z265" s="147" t="str">
        <f>VLOOKUP(F265,'3-Productie normen'!A:Q,12,FALSE)</f>
        <v>V</v>
      </c>
      <c r="AA265" s="147"/>
      <c r="AC265" s="148">
        <f t="shared" si="63"/>
        <v>2552.5499999999997</v>
      </c>
    </row>
    <row r="266" spans="1:29" ht="14.15" customHeight="1">
      <c r="A266" s="124">
        <f t="shared" si="53"/>
        <v>266</v>
      </c>
      <c r="B266" s="139" t="s">
        <v>90</v>
      </c>
      <c r="C266" s="156">
        <v>3</v>
      </c>
      <c r="D266" s="157" t="s">
        <v>501</v>
      </c>
      <c r="E266" s="153" t="s">
        <v>224</v>
      </c>
      <c r="F266" s="153" t="s">
        <v>155</v>
      </c>
      <c r="G266" s="153" t="s">
        <v>222</v>
      </c>
      <c r="H266" s="159">
        <v>113.41</v>
      </c>
      <c r="I266" s="143">
        <f t="shared" si="64"/>
        <v>255</v>
      </c>
      <c r="J266" s="144">
        <v>255</v>
      </c>
      <c r="K266" s="144"/>
      <c r="L266" s="144"/>
      <c r="M266" s="144"/>
      <c r="N266" s="144"/>
      <c r="O266" s="144"/>
      <c r="P266" s="145" t="e">
        <f t="shared" si="54"/>
        <v>#DIV/0!</v>
      </c>
      <c r="Q266" s="145">
        <f t="shared" si="55"/>
        <v>0</v>
      </c>
      <c r="R266" s="145">
        <f t="shared" si="56"/>
        <v>0</v>
      </c>
      <c r="S266" s="145">
        <f t="shared" si="57"/>
        <v>0</v>
      </c>
      <c r="T266" s="145">
        <f t="shared" si="58"/>
        <v>0</v>
      </c>
      <c r="U266" s="145">
        <f t="shared" si="59"/>
        <v>0</v>
      </c>
      <c r="V266" s="146">
        <f>IF(J266="nio",0,IF(J266&gt;0,VLOOKUP(F266,'3-Productie normen'!A:M,VLOOKUP(J266,'3-Productie normen'!$B$38:$C$41,2,FALSE),FALSE)))*(VLOOKUP(B266,'2-Kosten per locatie'!$A$16:$C$48,3,FALSE))</f>
        <v>0</v>
      </c>
      <c r="W266" s="146">
        <f t="shared" si="60"/>
        <v>0</v>
      </c>
      <c r="X266" s="146">
        <f t="shared" si="61"/>
        <v>0</v>
      </c>
      <c r="Y266" s="146">
        <f t="shared" si="62"/>
        <v>0</v>
      </c>
      <c r="Z266" s="147" t="str">
        <f>VLOOKUP(F266,'3-Productie normen'!A:Q,12,FALSE)</f>
        <v>B</v>
      </c>
      <c r="AA266" s="147"/>
      <c r="AC266" s="148">
        <f t="shared" si="63"/>
        <v>28919.55</v>
      </c>
    </row>
    <row r="267" spans="1:29" ht="14.15" customHeight="1">
      <c r="A267" s="124">
        <f t="shared" ref="A267:A330" si="65">A266+1</f>
        <v>267</v>
      </c>
      <c r="B267" s="139" t="s">
        <v>90</v>
      </c>
      <c r="C267" s="156">
        <v>3</v>
      </c>
      <c r="D267" s="157" t="s">
        <v>502</v>
      </c>
      <c r="E267" s="153" t="s">
        <v>230</v>
      </c>
      <c r="F267" s="153" t="s">
        <v>168</v>
      </c>
      <c r="G267" s="153" t="s">
        <v>227</v>
      </c>
      <c r="H267" s="159">
        <v>1</v>
      </c>
      <c r="I267" s="143">
        <f t="shared" si="64"/>
        <v>1</v>
      </c>
      <c r="J267" s="144">
        <v>1</v>
      </c>
      <c r="K267" s="144"/>
      <c r="L267" s="144"/>
      <c r="M267" s="144"/>
      <c r="N267" s="144"/>
      <c r="O267" s="144"/>
      <c r="P267" s="145" t="e">
        <f t="shared" si="54"/>
        <v>#DIV/0!</v>
      </c>
      <c r="Q267" s="145">
        <f t="shared" si="55"/>
        <v>0</v>
      </c>
      <c r="R267" s="145">
        <f t="shared" si="56"/>
        <v>0</v>
      </c>
      <c r="S267" s="145">
        <f t="shared" si="57"/>
        <v>0</v>
      </c>
      <c r="T267" s="145">
        <f t="shared" si="58"/>
        <v>0</v>
      </c>
      <c r="U267" s="145">
        <f t="shared" si="59"/>
        <v>0</v>
      </c>
      <c r="V267" s="146">
        <f>IF(J267="nio",0,IF(J267&gt;0,VLOOKUP(F267,'3-Productie normen'!A:M,VLOOKUP(J267,'3-Productie normen'!$B$38:$C$41,2,FALSE),FALSE)))*(VLOOKUP(B267,'2-Kosten per locatie'!$A$16:$C$48,3,FALSE))</f>
        <v>0</v>
      </c>
      <c r="W267" s="146">
        <f t="shared" si="60"/>
        <v>0</v>
      </c>
      <c r="X267" s="146">
        <f t="shared" si="61"/>
        <v>0</v>
      </c>
      <c r="Y267" s="146">
        <f t="shared" si="62"/>
        <v>0</v>
      </c>
      <c r="Z267" s="147" t="str">
        <f>VLOOKUP(F267,'3-Productie normen'!A:Q,12,FALSE)</f>
        <v>V</v>
      </c>
      <c r="AA267" s="147"/>
      <c r="AC267" s="148">
        <f t="shared" si="63"/>
        <v>1</v>
      </c>
    </row>
    <row r="268" spans="1:29" ht="14.15" customHeight="1">
      <c r="A268" s="124">
        <f t="shared" si="65"/>
        <v>268</v>
      </c>
      <c r="B268" s="139" t="s">
        <v>90</v>
      </c>
      <c r="C268" s="156">
        <v>3</v>
      </c>
      <c r="D268" s="157" t="s">
        <v>503</v>
      </c>
      <c r="E268" s="153" t="s">
        <v>504</v>
      </c>
      <c r="F268" s="153" t="s">
        <v>168</v>
      </c>
      <c r="G268" s="153" t="s">
        <v>227</v>
      </c>
      <c r="H268" s="159">
        <v>1.9</v>
      </c>
      <c r="I268" s="143">
        <f t="shared" si="64"/>
        <v>1</v>
      </c>
      <c r="J268" s="144">
        <v>1</v>
      </c>
      <c r="K268" s="144"/>
      <c r="L268" s="144"/>
      <c r="M268" s="144"/>
      <c r="N268" s="144"/>
      <c r="O268" s="144"/>
      <c r="P268" s="145" t="e">
        <f t="shared" si="54"/>
        <v>#DIV/0!</v>
      </c>
      <c r="Q268" s="145">
        <f t="shared" si="55"/>
        <v>0</v>
      </c>
      <c r="R268" s="145">
        <f t="shared" si="56"/>
        <v>0</v>
      </c>
      <c r="S268" s="145">
        <f t="shared" si="57"/>
        <v>0</v>
      </c>
      <c r="T268" s="145">
        <f t="shared" si="58"/>
        <v>0</v>
      </c>
      <c r="U268" s="145">
        <f t="shared" si="59"/>
        <v>0</v>
      </c>
      <c r="V268" s="146">
        <f>IF(J268="nio",0,IF(J268&gt;0,VLOOKUP(F268,'3-Productie normen'!A:M,VLOOKUP(J268,'3-Productie normen'!$B$38:$C$41,2,FALSE),FALSE)))*(VLOOKUP(B268,'2-Kosten per locatie'!$A$16:$C$48,3,FALSE))</f>
        <v>0</v>
      </c>
      <c r="W268" s="146">
        <f t="shared" si="60"/>
        <v>0</v>
      </c>
      <c r="X268" s="146">
        <f t="shared" si="61"/>
        <v>0</v>
      </c>
      <c r="Y268" s="146">
        <f t="shared" si="62"/>
        <v>0</v>
      </c>
      <c r="Z268" s="147" t="str">
        <f>VLOOKUP(F268,'3-Productie normen'!A:Q,12,FALSE)</f>
        <v>V</v>
      </c>
      <c r="AA268" s="147"/>
      <c r="AC268" s="148">
        <f t="shared" si="63"/>
        <v>1.9</v>
      </c>
    </row>
    <row r="269" spans="1:29" ht="14.15" customHeight="1">
      <c r="A269" s="124">
        <f t="shared" si="65"/>
        <v>269</v>
      </c>
      <c r="B269" s="139" t="s">
        <v>90</v>
      </c>
      <c r="C269" s="156">
        <v>3</v>
      </c>
      <c r="D269" s="157" t="s">
        <v>505</v>
      </c>
      <c r="E269" s="153" t="s">
        <v>334</v>
      </c>
      <c r="F269" s="141" t="s">
        <v>163</v>
      </c>
      <c r="G269" s="153" t="s">
        <v>222</v>
      </c>
      <c r="H269" s="159">
        <v>21.25</v>
      </c>
      <c r="I269" s="143">
        <f t="shared" si="64"/>
        <v>255</v>
      </c>
      <c r="J269" s="144">
        <v>255</v>
      </c>
      <c r="K269" s="144"/>
      <c r="L269" s="144"/>
      <c r="M269" s="144"/>
      <c r="N269" s="144"/>
      <c r="O269" s="144"/>
      <c r="P269" s="145" t="e">
        <f t="shared" si="54"/>
        <v>#DIV/0!</v>
      </c>
      <c r="Q269" s="145">
        <f t="shared" si="55"/>
        <v>0</v>
      </c>
      <c r="R269" s="145">
        <f t="shared" si="56"/>
        <v>0</v>
      </c>
      <c r="S269" s="145">
        <f t="shared" si="57"/>
        <v>0</v>
      </c>
      <c r="T269" s="145">
        <f t="shared" si="58"/>
        <v>0</v>
      </c>
      <c r="U269" s="145">
        <f t="shared" si="59"/>
        <v>0</v>
      </c>
      <c r="V269" s="146">
        <f>IF(J269="nio",0,IF(J269&gt;0,VLOOKUP(F269,'3-Productie normen'!A:M,VLOOKUP(J269,'3-Productie normen'!$B$38:$C$41,2,FALSE),FALSE)))*(VLOOKUP(B269,'2-Kosten per locatie'!$A$16:$C$48,3,FALSE))</f>
        <v>0</v>
      </c>
      <c r="W269" s="146">
        <f t="shared" si="60"/>
        <v>0</v>
      </c>
      <c r="X269" s="146">
        <f t="shared" si="61"/>
        <v>0</v>
      </c>
      <c r="Y269" s="146">
        <f t="shared" si="62"/>
        <v>0</v>
      </c>
      <c r="Z269" s="147" t="str">
        <f>VLOOKUP(F269,'3-Productie normen'!A:Q,12,FALSE)</f>
        <v>B</v>
      </c>
      <c r="AA269" s="147"/>
      <c r="AC269" s="148">
        <f t="shared" si="63"/>
        <v>5418.75</v>
      </c>
    </row>
    <row r="270" spans="1:29" ht="14.15" customHeight="1">
      <c r="A270" s="124">
        <f t="shared" si="65"/>
        <v>270</v>
      </c>
      <c r="B270" s="139" t="s">
        <v>90</v>
      </c>
      <c r="C270" s="156">
        <v>3</v>
      </c>
      <c r="D270" s="157" t="s">
        <v>506</v>
      </c>
      <c r="E270" s="153" t="s">
        <v>507</v>
      </c>
      <c r="F270" s="153" t="s">
        <v>157</v>
      </c>
      <c r="G270" s="153" t="s">
        <v>213</v>
      </c>
      <c r="H270" s="159">
        <v>1.9</v>
      </c>
      <c r="I270" s="143">
        <f t="shared" si="64"/>
        <v>255</v>
      </c>
      <c r="J270" s="144">
        <v>255</v>
      </c>
      <c r="K270" s="144"/>
      <c r="L270" s="144"/>
      <c r="M270" s="144"/>
      <c r="N270" s="144"/>
      <c r="O270" s="144"/>
      <c r="P270" s="145" t="e">
        <f t="shared" si="54"/>
        <v>#DIV/0!</v>
      </c>
      <c r="Q270" s="145">
        <f t="shared" si="55"/>
        <v>0</v>
      </c>
      <c r="R270" s="145">
        <f t="shared" si="56"/>
        <v>0</v>
      </c>
      <c r="S270" s="145">
        <f t="shared" si="57"/>
        <v>0</v>
      </c>
      <c r="T270" s="145">
        <f t="shared" si="58"/>
        <v>0</v>
      </c>
      <c r="U270" s="145">
        <f t="shared" si="59"/>
        <v>0</v>
      </c>
      <c r="V270" s="146">
        <f>IF(J270="nio",0,IF(J270&gt;0,VLOOKUP(F270,'3-Productie normen'!A:M,VLOOKUP(J270,'3-Productie normen'!$B$38:$C$41,2,FALSE),FALSE)))*(VLOOKUP(B270,'2-Kosten per locatie'!$A$16:$C$48,3,FALSE))</f>
        <v>0</v>
      </c>
      <c r="W270" s="146">
        <f t="shared" si="60"/>
        <v>0</v>
      </c>
      <c r="X270" s="146">
        <f t="shared" si="61"/>
        <v>0</v>
      </c>
      <c r="Y270" s="146">
        <f t="shared" si="62"/>
        <v>0</v>
      </c>
      <c r="Z270" s="147" t="str">
        <f>VLOOKUP(F270,'3-Productie normen'!A:Q,12,FALSE)</f>
        <v>S</v>
      </c>
      <c r="AA270" s="147"/>
      <c r="AC270" s="148">
        <f t="shared" si="63"/>
        <v>484.5</v>
      </c>
    </row>
    <row r="271" spans="1:29" ht="14.15" customHeight="1">
      <c r="A271" s="124">
        <f t="shared" si="65"/>
        <v>271</v>
      </c>
      <c r="B271" s="139" t="s">
        <v>90</v>
      </c>
      <c r="C271" s="156">
        <v>3</v>
      </c>
      <c r="D271" s="157" t="s">
        <v>508</v>
      </c>
      <c r="E271" s="153" t="s">
        <v>507</v>
      </c>
      <c r="F271" s="153" t="s">
        <v>157</v>
      </c>
      <c r="G271" s="153" t="s">
        <v>213</v>
      </c>
      <c r="H271" s="159">
        <v>1.9</v>
      </c>
      <c r="I271" s="143">
        <f t="shared" si="64"/>
        <v>255</v>
      </c>
      <c r="J271" s="144">
        <v>255</v>
      </c>
      <c r="K271" s="144"/>
      <c r="L271" s="144"/>
      <c r="M271" s="144"/>
      <c r="N271" s="144"/>
      <c r="O271" s="144"/>
      <c r="P271" s="145" t="e">
        <f t="shared" si="54"/>
        <v>#DIV/0!</v>
      </c>
      <c r="Q271" s="145">
        <f t="shared" si="55"/>
        <v>0</v>
      </c>
      <c r="R271" s="145">
        <f t="shared" si="56"/>
        <v>0</v>
      </c>
      <c r="S271" s="145">
        <f t="shared" si="57"/>
        <v>0</v>
      </c>
      <c r="T271" s="145">
        <f t="shared" si="58"/>
        <v>0</v>
      </c>
      <c r="U271" s="145">
        <f t="shared" si="59"/>
        <v>0</v>
      </c>
      <c r="V271" s="146">
        <f>IF(J271="nio",0,IF(J271&gt;0,VLOOKUP(F271,'3-Productie normen'!A:M,VLOOKUP(J271,'3-Productie normen'!$B$38:$C$41,2,FALSE),FALSE)))*(VLOOKUP(B271,'2-Kosten per locatie'!$A$16:$C$48,3,FALSE))</f>
        <v>0</v>
      </c>
      <c r="W271" s="146">
        <f t="shared" si="60"/>
        <v>0</v>
      </c>
      <c r="X271" s="146">
        <f t="shared" si="61"/>
        <v>0</v>
      </c>
      <c r="Y271" s="146">
        <f t="shared" si="62"/>
        <v>0</v>
      </c>
      <c r="Z271" s="147" t="str">
        <f>VLOOKUP(F271,'3-Productie normen'!A:Q,12,FALSE)</f>
        <v>S</v>
      </c>
      <c r="AA271" s="147"/>
      <c r="AC271" s="148">
        <f t="shared" si="63"/>
        <v>484.5</v>
      </c>
    </row>
    <row r="272" spans="1:29" ht="14.15" customHeight="1">
      <c r="A272" s="124">
        <f t="shared" si="65"/>
        <v>272</v>
      </c>
      <c r="B272" s="139" t="s">
        <v>90</v>
      </c>
      <c r="C272" s="156">
        <v>3</v>
      </c>
      <c r="D272" s="157" t="s">
        <v>509</v>
      </c>
      <c r="E272" s="153" t="s">
        <v>230</v>
      </c>
      <c r="F272" s="151" t="s">
        <v>168</v>
      </c>
      <c r="G272" s="153" t="s">
        <v>227</v>
      </c>
      <c r="H272" s="159">
        <v>2</v>
      </c>
      <c r="I272" s="143">
        <f t="shared" si="64"/>
        <v>1</v>
      </c>
      <c r="J272" s="144">
        <v>1</v>
      </c>
      <c r="K272" s="144"/>
      <c r="L272" s="144"/>
      <c r="M272" s="144"/>
      <c r="N272" s="144"/>
      <c r="O272" s="144"/>
      <c r="P272" s="145" t="e">
        <f t="shared" si="54"/>
        <v>#DIV/0!</v>
      </c>
      <c r="Q272" s="145">
        <f t="shared" si="55"/>
        <v>0</v>
      </c>
      <c r="R272" s="145">
        <f t="shared" si="56"/>
        <v>0</v>
      </c>
      <c r="S272" s="145">
        <f t="shared" si="57"/>
        <v>0</v>
      </c>
      <c r="T272" s="145">
        <f t="shared" si="58"/>
        <v>0</v>
      </c>
      <c r="U272" s="145">
        <f t="shared" si="59"/>
        <v>0</v>
      </c>
      <c r="V272" s="146">
        <f>IF(J272="nio",0,IF(J272&gt;0,VLOOKUP(F272,'3-Productie normen'!A:M,VLOOKUP(J272,'3-Productie normen'!$B$38:$C$41,2,FALSE),FALSE)))*(VLOOKUP(B272,'2-Kosten per locatie'!$A$16:$C$48,3,FALSE))</f>
        <v>0</v>
      </c>
      <c r="W272" s="146">
        <f t="shared" si="60"/>
        <v>0</v>
      </c>
      <c r="X272" s="146">
        <f t="shared" si="61"/>
        <v>0</v>
      </c>
      <c r="Y272" s="146">
        <f t="shared" si="62"/>
        <v>0</v>
      </c>
      <c r="Z272" s="147" t="str">
        <f>VLOOKUP(F272,'3-Productie normen'!A:Q,12,FALSE)</f>
        <v>V</v>
      </c>
      <c r="AA272" s="147"/>
      <c r="AC272" s="148">
        <f t="shared" si="63"/>
        <v>2</v>
      </c>
    </row>
    <row r="273" spans="1:29" ht="14.15" customHeight="1">
      <c r="A273" s="124">
        <f t="shared" si="65"/>
        <v>273</v>
      </c>
      <c r="B273" s="139" t="s">
        <v>90</v>
      </c>
      <c r="C273" s="156">
        <v>3</v>
      </c>
      <c r="D273" s="157" t="s">
        <v>510</v>
      </c>
      <c r="E273" s="153" t="s">
        <v>224</v>
      </c>
      <c r="F273" s="153" t="s">
        <v>155</v>
      </c>
      <c r="G273" s="153" t="s">
        <v>222</v>
      </c>
      <c r="H273" s="159">
        <v>115.6</v>
      </c>
      <c r="I273" s="143">
        <f t="shared" si="64"/>
        <v>255</v>
      </c>
      <c r="J273" s="144">
        <v>255</v>
      </c>
      <c r="K273" s="144"/>
      <c r="L273" s="144"/>
      <c r="M273" s="144"/>
      <c r="N273" s="144"/>
      <c r="O273" s="144"/>
      <c r="P273" s="145" t="e">
        <f t="shared" si="54"/>
        <v>#DIV/0!</v>
      </c>
      <c r="Q273" s="145">
        <f t="shared" si="55"/>
        <v>0</v>
      </c>
      <c r="R273" s="145">
        <f t="shared" si="56"/>
        <v>0</v>
      </c>
      <c r="S273" s="145">
        <f t="shared" si="57"/>
        <v>0</v>
      </c>
      <c r="T273" s="145">
        <f t="shared" si="58"/>
        <v>0</v>
      </c>
      <c r="U273" s="145">
        <f t="shared" si="59"/>
        <v>0</v>
      </c>
      <c r="V273" s="146">
        <f>IF(J273="nio",0,IF(J273&gt;0,VLOOKUP(F273,'3-Productie normen'!A:M,VLOOKUP(J273,'3-Productie normen'!$B$38:$C$41,2,FALSE),FALSE)))*(VLOOKUP(B273,'2-Kosten per locatie'!$A$16:$C$48,3,FALSE))</f>
        <v>0</v>
      </c>
      <c r="W273" s="146">
        <f t="shared" si="60"/>
        <v>0</v>
      </c>
      <c r="X273" s="146">
        <f t="shared" si="61"/>
        <v>0</v>
      </c>
      <c r="Y273" s="146">
        <f t="shared" si="62"/>
        <v>0</v>
      </c>
      <c r="Z273" s="147" t="str">
        <f>VLOOKUP(F273,'3-Productie normen'!A:Q,12,FALSE)</f>
        <v>B</v>
      </c>
      <c r="AA273" s="147"/>
      <c r="AC273" s="148">
        <f t="shared" si="63"/>
        <v>29478</v>
      </c>
    </row>
    <row r="274" spans="1:29" ht="14.15" customHeight="1">
      <c r="A274" s="124">
        <f t="shared" si="65"/>
        <v>274</v>
      </c>
      <c r="B274" s="139" t="s">
        <v>90</v>
      </c>
      <c r="C274" s="156">
        <v>3</v>
      </c>
      <c r="D274" s="157" t="s">
        <v>511</v>
      </c>
      <c r="E274" s="153" t="s">
        <v>224</v>
      </c>
      <c r="F274" s="153" t="s">
        <v>155</v>
      </c>
      <c r="G274" s="153" t="s">
        <v>222</v>
      </c>
      <c r="H274" s="159">
        <v>42.01</v>
      </c>
      <c r="I274" s="143">
        <f t="shared" si="64"/>
        <v>255</v>
      </c>
      <c r="J274" s="144">
        <v>255</v>
      </c>
      <c r="K274" s="144"/>
      <c r="L274" s="144"/>
      <c r="M274" s="144"/>
      <c r="N274" s="144"/>
      <c r="O274" s="144"/>
      <c r="P274" s="145" t="e">
        <f t="shared" si="54"/>
        <v>#DIV/0!</v>
      </c>
      <c r="Q274" s="145">
        <f t="shared" si="55"/>
        <v>0</v>
      </c>
      <c r="R274" s="145">
        <f t="shared" si="56"/>
        <v>0</v>
      </c>
      <c r="S274" s="145">
        <f t="shared" si="57"/>
        <v>0</v>
      </c>
      <c r="T274" s="145">
        <f t="shared" si="58"/>
        <v>0</v>
      </c>
      <c r="U274" s="145">
        <f t="shared" si="59"/>
        <v>0</v>
      </c>
      <c r="V274" s="146">
        <f>IF(J274="nio",0,IF(J274&gt;0,VLOOKUP(F274,'3-Productie normen'!A:M,VLOOKUP(J274,'3-Productie normen'!$B$38:$C$41,2,FALSE),FALSE)))*(VLOOKUP(B274,'2-Kosten per locatie'!$A$16:$C$48,3,FALSE))</f>
        <v>0</v>
      </c>
      <c r="W274" s="146">
        <f t="shared" si="60"/>
        <v>0</v>
      </c>
      <c r="X274" s="146">
        <f t="shared" si="61"/>
        <v>0</v>
      </c>
      <c r="Y274" s="146">
        <f t="shared" si="62"/>
        <v>0</v>
      </c>
      <c r="Z274" s="147" t="str">
        <f>VLOOKUP(F274,'3-Productie normen'!A:Q,12,FALSE)</f>
        <v>B</v>
      </c>
      <c r="AA274" s="147"/>
      <c r="AC274" s="148">
        <f t="shared" si="63"/>
        <v>10712.55</v>
      </c>
    </row>
    <row r="275" spans="1:29" ht="14.15" customHeight="1">
      <c r="A275" s="124">
        <f t="shared" si="65"/>
        <v>275</v>
      </c>
      <c r="B275" s="139" t="s">
        <v>90</v>
      </c>
      <c r="C275" s="156">
        <v>3</v>
      </c>
      <c r="D275" s="157" t="s">
        <v>512</v>
      </c>
      <c r="E275" s="153" t="s">
        <v>224</v>
      </c>
      <c r="F275" s="153" t="s">
        <v>155</v>
      </c>
      <c r="G275" s="153" t="s">
        <v>222</v>
      </c>
      <c r="H275" s="159">
        <v>16.059999999999999</v>
      </c>
      <c r="I275" s="143">
        <f t="shared" si="64"/>
        <v>255</v>
      </c>
      <c r="J275" s="144">
        <v>255</v>
      </c>
      <c r="K275" s="144"/>
      <c r="L275" s="144"/>
      <c r="M275" s="144"/>
      <c r="N275" s="144"/>
      <c r="O275" s="144"/>
      <c r="P275" s="145" t="e">
        <f t="shared" si="54"/>
        <v>#DIV/0!</v>
      </c>
      <c r="Q275" s="145">
        <f t="shared" si="55"/>
        <v>0</v>
      </c>
      <c r="R275" s="145">
        <f t="shared" si="56"/>
        <v>0</v>
      </c>
      <c r="S275" s="145">
        <f t="shared" si="57"/>
        <v>0</v>
      </c>
      <c r="T275" s="145">
        <f t="shared" si="58"/>
        <v>0</v>
      </c>
      <c r="U275" s="145">
        <f t="shared" si="59"/>
        <v>0</v>
      </c>
      <c r="V275" s="146">
        <f>IF(J275="nio",0,IF(J275&gt;0,VLOOKUP(F275,'3-Productie normen'!A:M,VLOOKUP(J275,'3-Productie normen'!$B$38:$C$41,2,FALSE),FALSE)))*(VLOOKUP(B275,'2-Kosten per locatie'!$A$16:$C$48,3,FALSE))</f>
        <v>0</v>
      </c>
      <c r="W275" s="146">
        <f t="shared" si="60"/>
        <v>0</v>
      </c>
      <c r="X275" s="146">
        <f t="shared" si="61"/>
        <v>0</v>
      </c>
      <c r="Y275" s="146">
        <f t="shared" si="62"/>
        <v>0</v>
      </c>
      <c r="Z275" s="147" t="str">
        <f>VLOOKUP(F275,'3-Productie normen'!A:Q,12,FALSE)</f>
        <v>B</v>
      </c>
      <c r="AA275" s="147"/>
      <c r="AC275" s="148">
        <f t="shared" si="63"/>
        <v>4095.2999999999997</v>
      </c>
    </row>
    <row r="276" spans="1:29" ht="14.15" customHeight="1">
      <c r="A276" s="124">
        <f t="shared" si="65"/>
        <v>276</v>
      </c>
      <c r="B276" s="139" t="s">
        <v>90</v>
      </c>
      <c r="C276" s="156">
        <v>3</v>
      </c>
      <c r="D276" s="157" t="s">
        <v>513</v>
      </c>
      <c r="E276" s="153" t="s">
        <v>224</v>
      </c>
      <c r="F276" s="153" t="s">
        <v>155</v>
      </c>
      <c r="G276" s="153" t="s">
        <v>222</v>
      </c>
      <c r="H276" s="159">
        <v>17.68</v>
      </c>
      <c r="I276" s="143">
        <f t="shared" si="64"/>
        <v>255</v>
      </c>
      <c r="J276" s="144">
        <v>255</v>
      </c>
      <c r="K276" s="144"/>
      <c r="L276" s="144"/>
      <c r="M276" s="144"/>
      <c r="N276" s="144"/>
      <c r="O276" s="144"/>
      <c r="P276" s="145" t="e">
        <f t="shared" si="54"/>
        <v>#DIV/0!</v>
      </c>
      <c r="Q276" s="145">
        <f t="shared" si="55"/>
        <v>0</v>
      </c>
      <c r="R276" s="145">
        <f t="shared" si="56"/>
        <v>0</v>
      </c>
      <c r="S276" s="145">
        <f t="shared" si="57"/>
        <v>0</v>
      </c>
      <c r="T276" s="145">
        <f t="shared" si="58"/>
        <v>0</v>
      </c>
      <c r="U276" s="145">
        <f t="shared" si="59"/>
        <v>0</v>
      </c>
      <c r="V276" s="146">
        <f>IF(J276="nio",0,IF(J276&gt;0,VLOOKUP(F276,'3-Productie normen'!A:M,VLOOKUP(J276,'3-Productie normen'!$B$38:$C$41,2,FALSE),FALSE)))*(VLOOKUP(B276,'2-Kosten per locatie'!$A$16:$C$48,3,FALSE))</f>
        <v>0</v>
      </c>
      <c r="W276" s="146">
        <f t="shared" si="60"/>
        <v>0</v>
      </c>
      <c r="X276" s="146">
        <f t="shared" si="61"/>
        <v>0</v>
      </c>
      <c r="Y276" s="146">
        <f t="shared" si="62"/>
        <v>0</v>
      </c>
      <c r="Z276" s="147" t="str">
        <f>VLOOKUP(F276,'3-Productie normen'!A:Q,12,FALSE)</f>
        <v>B</v>
      </c>
      <c r="AA276" s="147"/>
      <c r="AC276" s="148">
        <f t="shared" si="63"/>
        <v>4508.3999999999996</v>
      </c>
    </row>
    <row r="277" spans="1:29" ht="14.15" customHeight="1">
      <c r="A277" s="124">
        <f t="shared" si="65"/>
        <v>277</v>
      </c>
      <c r="B277" s="139" t="s">
        <v>90</v>
      </c>
      <c r="C277" s="156">
        <v>3</v>
      </c>
      <c r="D277" s="157" t="s">
        <v>514</v>
      </c>
      <c r="E277" s="153" t="s">
        <v>224</v>
      </c>
      <c r="F277" s="153" t="s">
        <v>155</v>
      </c>
      <c r="G277" s="153" t="s">
        <v>222</v>
      </c>
      <c r="H277" s="159">
        <v>22.01</v>
      </c>
      <c r="I277" s="143">
        <f t="shared" si="64"/>
        <v>255</v>
      </c>
      <c r="J277" s="144">
        <v>255</v>
      </c>
      <c r="K277" s="144"/>
      <c r="L277" s="144"/>
      <c r="M277" s="144"/>
      <c r="N277" s="144"/>
      <c r="O277" s="144"/>
      <c r="P277" s="145" t="e">
        <f t="shared" si="54"/>
        <v>#DIV/0!</v>
      </c>
      <c r="Q277" s="145">
        <f t="shared" si="55"/>
        <v>0</v>
      </c>
      <c r="R277" s="145">
        <f t="shared" si="56"/>
        <v>0</v>
      </c>
      <c r="S277" s="145">
        <f t="shared" si="57"/>
        <v>0</v>
      </c>
      <c r="T277" s="145">
        <f t="shared" si="58"/>
        <v>0</v>
      </c>
      <c r="U277" s="145">
        <f t="shared" si="59"/>
        <v>0</v>
      </c>
      <c r="V277" s="146">
        <f>IF(J277="nio",0,IF(J277&gt;0,VLOOKUP(F277,'3-Productie normen'!A:M,VLOOKUP(J277,'3-Productie normen'!$B$38:$C$41,2,FALSE),FALSE)))*(VLOOKUP(B277,'2-Kosten per locatie'!$A$16:$C$48,3,FALSE))</f>
        <v>0</v>
      </c>
      <c r="W277" s="146">
        <f t="shared" si="60"/>
        <v>0</v>
      </c>
      <c r="X277" s="146">
        <f t="shared" si="61"/>
        <v>0</v>
      </c>
      <c r="Y277" s="146">
        <f t="shared" si="62"/>
        <v>0</v>
      </c>
      <c r="Z277" s="147" t="str">
        <f>VLOOKUP(F277,'3-Productie normen'!A:Q,12,FALSE)</f>
        <v>B</v>
      </c>
      <c r="AA277" s="147"/>
      <c r="AC277" s="148">
        <f t="shared" si="63"/>
        <v>5612.55</v>
      </c>
    </row>
    <row r="278" spans="1:29" ht="14.15" customHeight="1">
      <c r="A278" s="124">
        <f t="shared" si="65"/>
        <v>278</v>
      </c>
      <c r="B278" s="139" t="s">
        <v>90</v>
      </c>
      <c r="C278" s="156">
        <v>3</v>
      </c>
      <c r="D278" s="157" t="s">
        <v>515</v>
      </c>
      <c r="E278" s="153" t="s">
        <v>224</v>
      </c>
      <c r="F278" s="153" t="s">
        <v>155</v>
      </c>
      <c r="G278" s="153" t="s">
        <v>222</v>
      </c>
      <c r="H278" s="159">
        <v>30.76</v>
      </c>
      <c r="I278" s="143">
        <f t="shared" si="64"/>
        <v>255</v>
      </c>
      <c r="J278" s="144">
        <v>255</v>
      </c>
      <c r="K278" s="144"/>
      <c r="L278" s="144"/>
      <c r="M278" s="144"/>
      <c r="N278" s="144"/>
      <c r="O278" s="144"/>
      <c r="P278" s="145" t="e">
        <f t="shared" si="54"/>
        <v>#DIV/0!</v>
      </c>
      <c r="Q278" s="145">
        <f t="shared" si="55"/>
        <v>0</v>
      </c>
      <c r="R278" s="145">
        <f t="shared" si="56"/>
        <v>0</v>
      </c>
      <c r="S278" s="145">
        <f t="shared" si="57"/>
        <v>0</v>
      </c>
      <c r="T278" s="145">
        <f t="shared" si="58"/>
        <v>0</v>
      </c>
      <c r="U278" s="145">
        <f t="shared" si="59"/>
        <v>0</v>
      </c>
      <c r="V278" s="146">
        <f>IF(J278="nio",0,IF(J278&gt;0,VLOOKUP(F278,'3-Productie normen'!A:M,VLOOKUP(J278,'3-Productie normen'!$B$38:$C$41,2,FALSE),FALSE)))*(VLOOKUP(B278,'2-Kosten per locatie'!$A$16:$C$48,3,FALSE))</f>
        <v>0</v>
      </c>
      <c r="W278" s="146">
        <f t="shared" si="60"/>
        <v>0</v>
      </c>
      <c r="X278" s="146">
        <f t="shared" si="61"/>
        <v>0</v>
      </c>
      <c r="Y278" s="146">
        <f t="shared" si="62"/>
        <v>0</v>
      </c>
      <c r="Z278" s="147" t="str">
        <f>VLOOKUP(F278,'3-Productie normen'!A:Q,12,FALSE)</f>
        <v>B</v>
      </c>
      <c r="AA278" s="147"/>
      <c r="AC278" s="148">
        <f t="shared" si="63"/>
        <v>7843.8</v>
      </c>
    </row>
    <row r="279" spans="1:29" ht="14.15" customHeight="1">
      <c r="A279" s="124">
        <f t="shared" si="65"/>
        <v>279</v>
      </c>
      <c r="B279" s="139" t="s">
        <v>90</v>
      </c>
      <c r="C279" s="156">
        <v>3</v>
      </c>
      <c r="D279" s="157" t="s">
        <v>516</v>
      </c>
      <c r="E279" s="153" t="s">
        <v>224</v>
      </c>
      <c r="F279" s="141" t="s">
        <v>155</v>
      </c>
      <c r="G279" s="153" t="s">
        <v>222</v>
      </c>
      <c r="H279" s="159">
        <v>23.41</v>
      </c>
      <c r="I279" s="143">
        <f t="shared" si="64"/>
        <v>255</v>
      </c>
      <c r="J279" s="144">
        <v>255</v>
      </c>
      <c r="K279" s="144"/>
      <c r="L279" s="144"/>
      <c r="M279" s="144"/>
      <c r="N279" s="144"/>
      <c r="O279" s="144"/>
      <c r="P279" s="145" t="e">
        <f t="shared" si="54"/>
        <v>#DIV/0!</v>
      </c>
      <c r="Q279" s="145">
        <f t="shared" si="55"/>
        <v>0</v>
      </c>
      <c r="R279" s="145">
        <f t="shared" si="56"/>
        <v>0</v>
      </c>
      <c r="S279" s="145">
        <f t="shared" si="57"/>
        <v>0</v>
      </c>
      <c r="T279" s="145">
        <f t="shared" si="58"/>
        <v>0</v>
      </c>
      <c r="U279" s="145">
        <f t="shared" si="59"/>
        <v>0</v>
      </c>
      <c r="V279" s="146">
        <f>IF(J279="nio",0,IF(J279&gt;0,VLOOKUP(F279,'3-Productie normen'!A:M,VLOOKUP(J279,'3-Productie normen'!$B$38:$C$41,2,FALSE),FALSE)))*(VLOOKUP(B279,'2-Kosten per locatie'!$A$16:$C$48,3,FALSE))</f>
        <v>0</v>
      </c>
      <c r="W279" s="146">
        <f t="shared" si="60"/>
        <v>0</v>
      </c>
      <c r="X279" s="146">
        <f t="shared" si="61"/>
        <v>0</v>
      </c>
      <c r="Y279" s="146">
        <f t="shared" si="62"/>
        <v>0</v>
      </c>
      <c r="Z279" s="147" t="str">
        <f>VLOOKUP(F279,'3-Productie normen'!A:Q,12,FALSE)</f>
        <v>B</v>
      </c>
      <c r="AA279" s="147"/>
      <c r="AC279" s="148">
        <f t="shared" si="63"/>
        <v>5969.55</v>
      </c>
    </row>
    <row r="280" spans="1:29" ht="14.15" customHeight="1">
      <c r="A280" s="124">
        <f t="shared" si="65"/>
        <v>280</v>
      </c>
      <c r="B280" s="139" t="s">
        <v>90</v>
      </c>
      <c r="C280" s="156">
        <v>3</v>
      </c>
      <c r="D280" s="157" t="s">
        <v>517</v>
      </c>
      <c r="E280" s="153" t="s">
        <v>330</v>
      </c>
      <c r="F280" s="153" t="s">
        <v>159</v>
      </c>
      <c r="G280" s="153" t="s">
        <v>222</v>
      </c>
      <c r="H280" s="159">
        <v>4.16</v>
      </c>
      <c r="I280" s="143">
        <f t="shared" si="64"/>
        <v>255</v>
      </c>
      <c r="J280" s="144">
        <v>255</v>
      </c>
      <c r="K280" s="144"/>
      <c r="L280" s="144"/>
      <c r="M280" s="144"/>
      <c r="N280" s="144"/>
      <c r="O280" s="144"/>
      <c r="P280" s="145" t="e">
        <f t="shared" si="54"/>
        <v>#DIV/0!</v>
      </c>
      <c r="Q280" s="145">
        <f t="shared" si="55"/>
        <v>0</v>
      </c>
      <c r="R280" s="145">
        <f t="shared" si="56"/>
        <v>0</v>
      </c>
      <c r="S280" s="145">
        <f t="shared" si="57"/>
        <v>0</v>
      </c>
      <c r="T280" s="145">
        <f t="shared" si="58"/>
        <v>0</v>
      </c>
      <c r="U280" s="145">
        <f t="shared" si="59"/>
        <v>0</v>
      </c>
      <c r="V280" s="146">
        <f>IF(J280="nio",0,IF(J280&gt;0,VLOOKUP(F280,'3-Productie normen'!A:M,VLOOKUP(J280,'3-Productie normen'!$B$38:$C$41,2,FALSE),FALSE)))*(VLOOKUP(B280,'2-Kosten per locatie'!$A$16:$C$48,3,FALSE))</f>
        <v>0</v>
      </c>
      <c r="W280" s="146">
        <f t="shared" si="60"/>
        <v>0</v>
      </c>
      <c r="X280" s="146">
        <f t="shared" si="61"/>
        <v>0</v>
      </c>
      <c r="Y280" s="146">
        <f t="shared" si="62"/>
        <v>0</v>
      </c>
      <c r="Z280" s="147" t="str">
        <f>VLOOKUP(F280,'3-Productie normen'!A:Q,12,FALSE)</f>
        <v>V</v>
      </c>
      <c r="AA280" s="147"/>
      <c r="AC280" s="148">
        <f t="shared" si="63"/>
        <v>1060.8</v>
      </c>
    </row>
    <row r="281" spans="1:29" ht="14.15" customHeight="1">
      <c r="A281" s="124">
        <f t="shared" si="65"/>
        <v>281</v>
      </c>
      <c r="B281" s="139" t="s">
        <v>90</v>
      </c>
      <c r="C281" s="156">
        <v>3</v>
      </c>
      <c r="D281" s="157" t="s">
        <v>518</v>
      </c>
      <c r="E281" s="153" t="s">
        <v>519</v>
      </c>
      <c r="F281" s="141" t="s">
        <v>174</v>
      </c>
      <c r="G281" s="153" t="s">
        <v>222</v>
      </c>
      <c r="H281" s="159">
        <v>4.3</v>
      </c>
      <c r="I281" s="143">
        <f t="shared" si="64"/>
        <v>0</v>
      </c>
      <c r="J281" s="144" t="s">
        <v>228</v>
      </c>
      <c r="K281" s="144"/>
      <c r="L281" s="144"/>
      <c r="M281" s="144"/>
      <c r="N281" s="144"/>
      <c r="O281" s="144"/>
      <c r="P281" s="145">
        <f t="shared" si="54"/>
        <v>0</v>
      </c>
      <c r="Q281" s="145">
        <f t="shared" si="55"/>
        <v>0</v>
      </c>
      <c r="R281" s="145">
        <f t="shared" si="56"/>
        <v>0</v>
      </c>
      <c r="S281" s="145">
        <f t="shared" si="57"/>
        <v>0</v>
      </c>
      <c r="T281" s="145">
        <f t="shared" si="58"/>
        <v>0</v>
      </c>
      <c r="U281" s="145">
        <f t="shared" si="59"/>
        <v>0</v>
      </c>
      <c r="V281" s="146">
        <f>IF(J281="nio",0,IF(J281&gt;0,VLOOKUP(F281,'3-Productie normen'!A:M,VLOOKUP(J281,'3-Productie normen'!$B$38:$C$41,2,FALSE),FALSE)))*(VLOOKUP(B281,'2-Kosten per locatie'!$A$16:$C$48,3,FALSE))</f>
        <v>0</v>
      </c>
      <c r="W281" s="146">
        <f t="shared" si="60"/>
        <v>0</v>
      </c>
      <c r="X281" s="146">
        <f t="shared" si="61"/>
        <v>0</v>
      </c>
      <c r="Y281" s="146">
        <f t="shared" si="62"/>
        <v>0</v>
      </c>
      <c r="Z281" s="147">
        <f>VLOOKUP(F281,'3-Productie normen'!A:Q,12,FALSE)</f>
        <v>0</v>
      </c>
      <c r="AA281" s="147"/>
      <c r="AC281" s="148">
        <f t="shared" si="63"/>
        <v>0</v>
      </c>
    </row>
    <row r="282" spans="1:29" ht="14.15" customHeight="1">
      <c r="A282" s="124">
        <f t="shared" si="65"/>
        <v>282</v>
      </c>
      <c r="B282" s="139" t="s">
        <v>90</v>
      </c>
      <c r="C282" s="156">
        <v>3</v>
      </c>
      <c r="D282" s="157" t="s">
        <v>520</v>
      </c>
      <c r="E282" s="153" t="s">
        <v>212</v>
      </c>
      <c r="F282" s="141" t="s">
        <v>167</v>
      </c>
      <c r="G282" s="153" t="s">
        <v>213</v>
      </c>
      <c r="H282" s="159">
        <v>1.96</v>
      </c>
      <c r="I282" s="143">
        <f t="shared" si="64"/>
        <v>255</v>
      </c>
      <c r="J282" s="144">
        <v>255</v>
      </c>
      <c r="K282" s="144"/>
      <c r="L282" s="144"/>
      <c r="M282" s="144"/>
      <c r="N282" s="144"/>
      <c r="O282" s="144"/>
      <c r="P282" s="145" t="e">
        <f t="shared" si="54"/>
        <v>#DIV/0!</v>
      </c>
      <c r="Q282" s="145">
        <f t="shared" si="55"/>
        <v>0</v>
      </c>
      <c r="R282" s="145">
        <f t="shared" si="56"/>
        <v>0</v>
      </c>
      <c r="S282" s="145">
        <f t="shared" si="57"/>
        <v>0</v>
      </c>
      <c r="T282" s="145">
        <f t="shared" si="58"/>
        <v>0</v>
      </c>
      <c r="U282" s="145">
        <f t="shared" si="59"/>
        <v>0</v>
      </c>
      <c r="V282" s="146">
        <f>IF(J282="nio",0,IF(J282&gt;0,VLOOKUP(F282,'3-Productie normen'!A:M,VLOOKUP(J282,'3-Productie normen'!$B$38:$C$41,2,FALSE),FALSE)))*(VLOOKUP(B282,'2-Kosten per locatie'!$A$16:$C$48,3,FALSE))</f>
        <v>0</v>
      </c>
      <c r="W282" s="146">
        <f t="shared" si="60"/>
        <v>0</v>
      </c>
      <c r="X282" s="146">
        <f t="shared" si="61"/>
        <v>0</v>
      </c>
      <c r="Y282" s="146">
        <f t="shared" si="62"/>
        <v>0</v>
      </c>
      <c r="Z282" s="147" t="str">
        <f>VLOOKUP(F282,'3-Productie normen'!A:Q,12,FALSE)</f>
        <v>S</v>
      </c>
      <c r="AA282" s="147"/>
      <c r="AC282" s="148">
        <f t="shared" si="63"/>
        <v>499.8</v>
      </c>
    </row>
    <row r="283" spans="1:29" ht="14.15" customHeight="1">
      <c r="A283" s="124">
        <f t="shared" si="65"/>
        <v>283</v>
      </c>
      <c r="B283" s="139" t="s">
        <v>90</v>
      </c>
      <c r="C283" s="156">
        <v>3</v>
      </c>
      <c r="D283" s="157" t="s">
        <v>521</v>
      </c>
      <c r="E283" s="153" t="s">
        <v>212</v>
      </c>
      <c r="F283" s="141" t="s">
        <v>167</v>
      </c>
      <c r="G283" s="153" t="s">
        <v>213</v>
      </c>
      <c r="H283" s="159">
        <v>1.5</v>
      </c>
      <c r="I283" s="143">
        <f t="shared" si="64"/>
        <v>255</v>
      </c>
      <c r="J283" s="144">
        <v>255</v>
      </c>
      <c r="K283" s="144"/>
      <c r="L283" s="144"/>
      <c r="M283" s="144"/>
      <c r="N283" s="144"/>
      <c r="O283" s="144"/>
      <c r="P283" s="145" t="e">
        <f t="shared" si="54"/>
        <v>#DIV/0!</v>
      </c>
      <c r="Q283" s="145">
        <f t="shared" si="55"/>
        <v>0</v>
      </c>
      <c r="R283" s="145">
        <f t="shared" si="56"/>
        <v>0</v>
      </c>
      <c r="S283" s="145">
        <f t="shared" si="57"/>
        <v>0</v>
      </c>
      <c r="T283" s="145">
        <f t="shared" si="58"/>
        <v>0</v>
      </c>
      <c r="U283" s="145">
        <f t="shared" si="59"/>
        <v>0</v>
      </c>
      <c r="V283" s="146">
        <f>IF(J283="nio",0,IF(J283&gt;0,VLOOKUP(F283,'3-Productie normen'!A:M,VLOOKUP(J283,'3-Productie normen'!$B$38:$C$41,2,FALSE),FALSE)))*(VLOOKUP(B283,'2-Kosten per locatie'!$A$16:$C$48,3,FALSE))</f>
        <v>0</v>
      </c>
      <c r="W283" s="146">
        <f t="shared" si="60"/>
        <v>0</v>
      </c>
      <c r="X283" s="146">
        <f t="shared" si="61"/>
        <v>0</v>
      </c>
      <c r="Y283" s="146">
        <f t="shared" si="62"/>
        <v>0</v>
      </c>
      <c r="Z283" s="147" t="str">
        <f>VLOOKUP(F283,'3-Productie normen'!A:Q,12,FALSE)</f>
        <v>S</v>
      </c>
      <c r="AA283" s="147"/>
      <c r="AC283" s="148">
        <f t="shared" si="63"/>
        <v>382.5</v>
      </c>
    </row>
    <row r="284" spans="1:29" ht="14.15" customHeight="1">
      <c r="A284" s="124">
        <f t="shared" si="65"/>
        <v>284</v>
      </c>
      <c r="B284" s="139" t="s">
        <v>90</v>
      </c>
      <c r="C284" s="156">
        <v>3</v>
      </c>
      <c r="D284" s="157" t="s">
        <v>522</v>
      </c>
      <c r="E284" s="153" t="s">
        <v>216</v>
      </c>
      <c r="F284" s="141" t="s">
        <v>167</v>
      </c>
      <c r="G284" s="153" t="s">
        <v>213</v>
      </c>
      <c r="H284" s="159">
        <v>3.17</v>
      </c>
      <c r="I284" s="143">
        <f t="shared" si="64"/>
        <v>255</v>
      </c>
      <c r="J284" s="144">
        <v>255</v>
      </c>
      <c r="K284" s="144"/>
      <c r="L284" s="144"/>
      <c r="M284" s="144"/>
      <c r="N284" s="144"/>
      <c r="O284" s="144"/>
      <c r="P284" s="145" t="e">
        <f t="shared" si="54"/>
        <v>#DIV/0!</v>
      </c>
      <c r="Q284" s="145">
        <f t="shared" si="55"/>
        <v>0</v>
      </c>
      <c r="R284" s="145">
        <f t="shared" si="56"/>
        <v>0</v>
      </c>
      <c r="S284" s="145">
        <f t="shared" si="57"/>
        <v>0</v>
      </c>
      <c r="T284" s="145">
        <f t="shared" si="58"/>
        <v>0</v>
      </c>
      <c r="U284" s="145">
        <f t="shared" si="59"/>
        <v>0</v>
      </c>
      <c r="V284" s="146">
        <f>IF(J284="nio",0,IF(J284&gt;0,VLOOKUP(F284,'3-Productie normen'!A:M,VLOOKUP(J284,'3-Productie normen'!$B$38:$C$41,2,FALSE),FALSE)))*(VLOOKUP(B284,'2-Kosten per locatie'!$A$16:$C$48,3,FALSE))</f>
        <v>0</v>
      </c>
      <c r="W284" s="146">
        <f t="shared" si="60"/>
        <v>0</v>
      </c>
      <c r="X284" s="146">
        <f t="shared" si="61"/>
        <v>0</v>
      </c>
      <c r="Y284" s="146">
        <f t="shared" si="62"/>
        <v>0</v>
      </c>
      <c r="Z284" s="147" t="str">
        <f>VLOOKUP(F284,'3-Productie normen'!A:Q,12,FALSE)</f>
        <v>S</v>
      </c>
      <c r="AA284" s="147"/>
      <c r="AC284" s="148">
        <f t="shared" si="63"/>
        <v>808.35</v>
      </c>
    </row>
    <row r="285" spans="1:29" ht="14.15" customHeight="1">
      <c r="A285" s="124">
        <f t="shared" si="65"/>
        <v>285</v>
      </c>
      <c r="B285" s="139" t="s">
        <v>90</v>
      </c>
      <c r="C285" s="156">
        <v>3</v>
      </c>
      <c r="D285" s="157" t="s">
        <v>523</v>
      </c>
      <c r="E285" s="153" t="s">
        <v>216</v>
      </c>
      <c r="F285" s="141" t="s">
        <v>167</v>
      </c>
      <c r="G285" s="153" t="s">
        <v>213</v>
      </c>
      <c r="H285" s="159">
        <v>1.08</v>
      </c>
      <c r="I285" s="143">
        <f t="shared" si="64"/>
        <v>255</v>
      </c>
      <c r="J285" s="144">
        <v>255</v>
      </c>
      <c r="K285" s="144"/>
      <c r="L285" s="144"/>
      <c r="M285" s="144"/>
      <c r="N285" s="144"/>
      <c r="O285" s="144"/>
      <c r="P285" s="145" t="e">
        <f t="shared" si="54"/>
        <v>#DIV/0!</v>
      </c>
      <c r="Q285" s="145">
        <f t="shared" si="55"/>
        <v>0</v>
      </c>
      <c r="R285" s="145">
        <f t="shared" si="56"/>
        <v>0</v>
      </c>
      <c r="S285" s="145">
        <f t="shared" si="57"/>
        <v>0</v>
      </c>
      <c r="T285" s="145">
        <f t="shared" si="58"/>
        <v>0</v>
      </c>
      <c r="U285" s="145">
        <f t="shared" si="59"/>
        <v>0</v>
      </c>
      <c r="V285" s="146">
        <f>IF(J285="nio",0,IF(J285&gt;0,VLOOKUP(F285,'3-Productie normen'!A:M,VLOOKUP(J285,'3-Productie normen'!$B$38:$C$41,2,FALSE),FALSE)))*(VLOOKUP(B285,'2-Kosten per locatie'!$A$16:$C$48,3,FALSE))</f>
        <v>0</v>
      </c>
      <c r="W285" s="146">
        <f t="shared" si="60"/>
        <v>0</v>
      </c>
      <c r="X285" s="146">
        <f t="shared" si="61"/>
        <v>0</v>
      </c>
      <c r="Y285" s="146">
        <f t="shared" si="62"/>
        <v>0</v>
      </c>
      <c r="Z285" s="147" t="str">
        <f>VLOOKUP(F285,'3-Productie normen'!A:Q,12,FALSE)</f>
        <v>S</v>
      </c>
      <c r="AA285" s="147"/>
      <c r="AC285" s="148">
        <f t="shared" si="63"/>
        <v>275.40000000000003</v>
      </c>
    </row>
    <row r="286" spans="1:29" ht="14.15" customHeight="1">
      <c r="A286" s="124">
        <f t="shared" si="65"/>
        <v>286</v>
      </c>
      <c r="B286" s="139" t="s">
        <v>90</v>
      </c>
      <c r="C286" s="156">
        <v>3</v>
      </c>
      <c r="D286" s="157" t="s">
        <v>524</v>
      </c>
      <c r="E286" s="153" t="s">
        <v>216</v>
      </c>
      <c r="F286" s="141" t="s">
        <v>167</v>
      </c>
      <c r="G286" s="153" t="s">
        <v>213</v>
      </c>
      <c r="H286" s="159">
        <v>1.1299999999999999</v>
      </c>
      <c r="I286" s="143">
        <f t="shared" si="64"/>
        <v>255</v>
      </c>
      <c r="J286" s="144">
        <v>255</v>
      </c>
      <c r="K286" s="144"/>
      <c r="L286" s="144"/>
      <c r="M286" s="144"/>
      <c r="N286" s="144"/>
      <c r="O286" s="144"/>
      <c r="P286" s="145" t="e">
        <f t="shared" si="54"/>
        <v>#DIV/0!</v>
      </c>
      <c r="Q286" s="145">
        <f t="shared" si="55"/>
        <v>0</v>
      </c>
      <c r="R286" s="145">
        <f t="shared" si="56"/>
        <v>0</v>
      </c>
      <c r="S286" s="145">
        <f t="shared" si="57"/>
        <v>0</v>
      </c>
      <c r="T286" s="145">
        <f t="shared" si="58"/>
        <v>0</v>
      </c>
      <c r="U286" s="145">
        <f t="shared" si="59"/>
        <v>0</v>
      </c>
      <c r="V286" s="146">
        <f>IF(J286="nio",0,IF(J286&gt;0,VLOOKUP(F286,'3-Productie normen'!A:M,VLOOKUP(J286,'3-Productie normen'!$B$38:$C$41,2,FALSE),FALSE)))*(VLOOKUP(B286,'2-Kosten per locatie'!$A$16:$C$48,3,FALSE))</f>
        <v>0</v>
      </c>
      <c r="W286" s="146">
        <f t="shared" si="60"/>
        <v>0</v>
      </c>
      <c r="X286" s="146">
        <f t="shared" si="61"/>
        <v>0</v>
      </c>
      <c r="Y286" s="146">
        <f t="shared" si="62"/>
        <v>0</v>
      </c>
      <c r="Z286" s="147" t="str">
        <f>VLOOKUP(F286,'3-Productie normen'!A:Q,12,FALSE)</f>
        <v>S</v>
      </c>
      <c r="AA286" s="147"/>
      <c r="AC286" s="148">
        <f t="shared" si="63"/>
        <v>288.14999999999998</v>
      </c>
    </row>
    <row r="287" spans="1:29" ht="14.15" customHeight="1">
      <c r="A287" s="124">
        <f t="shared" si="65"/>
        <v>287</v>
      </c>
      <c r="B287" s="139" t="s">
        <v>90</v>
      </c>
      <c r="C287" s="156">
        <v>3</v>
      </c>
      <c r="D287" s="157" t="s">
        <v>525</v>
      </c>
      <c r="E287" s="153" t="s">
        <v>249</v>
      </c>
      <c r="F287" s="141" t="s">
        <v>172</v>
      </c>
      <c r="G287" s="153" t="s">
        <v>244</v>
      </c>
      <c r="H287" s="159">
        <v>12.73</v>
      </c>
      <c r="I287" s="143">
        <f t="shared" si="64"/>
        <v>255</v>
      </c>
      <c r="J287" s="144">
        <v>255</v>
      </c>
      <c r="K287" s="144"/>
      <c r="L287" s="144"/>
      <c r="M287" s="144"/>
      <c r="N287" s="144"/>
      <c r="O287" s="144"/>
      <c r="P287" s="145" t="e">
        <f t="shared" si="54"/>
        <v>#DIV/0!</v>
      </c>
      <c r="Q287" s="145">
        <f t="shared" si="55"/>
        <v>0</v>
      </c>
      <c r="R287" s="145">
        <f t="shared" si="56"/>
        <v>0</v>
      </c>
      <c r="S287" s="145">
        <f t="shared" si="57"/>
        <v>0</v>
      </c>
      <c r="T287" s="145">
        <f t="shared" si="58"/>
        <v>0</v>
      </c>
      <c r="U287" s="145">
        <f t="shared" si="59"/>
        <v>0</v>
      </c>
      <c r="V287" s="146">
        <f>IF(J287="nio",0,IF(J287&gt;0,VLOOKUP(F287,'3-Productie normen'!A:M,VLOOKUP(J287,'3-Productie normen'!$B$38:$C$41,2,FALSE),FALSE)))*(VLOOKUP(B287,'2-Kosten per locatie'!$A$16:$C$48,3,FALSE))</f>
        <v>0</v>
      </c>
      <c r="W287" s="146">
        <f t="shared" si="60"/>
        <v>0</v>
      </c>
      <c r="X287" s="146">
        <f t="shared" si="61"/>
        <v>0</v>
      </c>
      <c r="Y287" s="146">
        <f t="shared" si="62"/>
        <v>0</v>
      </c>
      <c r="Z287" s="147" t="str">
        <f>VLOOKUP(F287,'3-Productie normen'!A:Q,12,FALSE)</f>
        <v>V</v>
      </c>
      <c r="AA287" s="147"/>
      <c r="AC287" s="148">
        <f t="shared" si="63"/>
        <v>3246.15</v>
      </c>
    </row>
    <row r="288" spans="1:29" ht="14.15" customHeight="1">
      <c r="A288" s="124">
        <f t="shared" si="65"/>
        <v>288</v>
      </c>
      <c r="B288" s="139" t="s">
        <v>90</v>
      </c>
      <c r="C288" s="156">
        <v>3</v>
      </c>
      <c r="D288" s="157" t="s">
        <v>526</v>
      </c>
      <c r="E288" s="153" t="s">
        <v>249</v>
      </c>
      <c r="F288" s="141" t="s">
        <v>172</v>
      </c>
      <c r="G288" s="153" t="s">
        <v>222</v>
      </c>
      <c r="H288" s="159">
        <v>91.26</v>
      </c>
      <c r="I288" s="143">
        <f t="shared" si="64"/>
        <v>255</v>
      </c>
      <c r="J288" s="144">
        <v>255</v>
      </c>
      <c r="K288" s="144"/>
      <c r="L288" s="144"/>
      <c r="M288" s="144"/>
      <c r="N288" s="144"/>
      <c r="O288" s="144"/>
      <c r="P288" s="145" t="e">
        <f t="shared" si="54"/>
        <v>#DIV/0!</v>
      </c>
      <c r="Q288" s="145">
        <f t="shared" si="55"/>
        <v>0</v>
      </c>
      <c r="R288" s="145">
        <f t="shared" si="56"/>
        <v>0</v>
      </c>
      <c r="S288" s="145">
        <f t="shared" si="57"/>
        <v>0</v>
      </c>
      <c r="T288" s="145">
        <f t="shared" si="58"/>
        <v>0</v>
      </c>
      <c r="U288" s="145">
        <f t="shared" si="59"/>
        <v>0</v>
      </c>
      <c r="V288" s="146">
        <f>IF(J288="nio",0,IF(J288&gt;0,VLOOKUP(F288,'3-Productie normen'!A:M,VLOOKUP(J288,'3-Productie normen'!$B$38:$C$41,2,FALSE),FALSE)))*(VLOOKUP(B288,'2-Kosten per locatie'!$A$16:$C$48,3,FALSE))</f>
        <v>0</v>
      </c>
      <c r="W288" s="146">
        <f t="shared" si="60"/>
        <v>0</v>
      </c>
      <c r="X288" s="146">
        <f t="shared" si="61"/>
        <v>0</v>
      </c>
      <c r="Y288" s="146">
        <f t="shared" si="62"/>
        <v>0</v>
      </c>
      <c r="Z288" s="147" t="str">
        <f>VLOOKUP(F288,'3-Productie normen'!A:Q,12,FALSE)</f>
        <v>V</v>
      </c>
      <c r="AA288" s="147"/>
      <c r="AC288" s="148">
        <f t="shared" si="63"/>
        <v>23271.300000000003</v>
      </c>
    </row>
    <row r="289" spans="1:29" ht="14.15" customHeight="1">
      <c r="A289" s="124">
        <f t="shared" si="65"/>
        <v>289</v>
      </c>
      <c r="B289" s="139" t="s">
        <v>90</v>
      </c>
      <c r="C289" s="156">
        <v>3</v>
      </c>
      <c r="D289" s="157" t="s">
        <v>527</v>
      </c>
      <c r="E289" s="153" t="s">
        <v>249</v>
      </c>
      <c r="F289" s="141" t="s">
        <v>172</v>
      </c>
      <c r="G289" s="153" t="s">
        <v>222</v>
      </c>
      <c r="H289" s="159">
        <v>70.17</v>
      </c>
      <c r="I289" s="143">
        <f t="shared" si="64"/>
        <v>255</v>
      </c>
      <c r="J289" s="144">
        <v>255</v>
      </c>
      <c r="K289" s="144"/>
      <c r="L289" s="144"/>
      <c r="M289" s="144"/>
      <c r="N289" s="144"/>
      <c r="O289" s="144"/>
      <c r="P289" s="145" t="e">
        <f t="shared" si="54"/>
        <v>#DIV/0!</v>
      </c>
      <c r="Q289" s="145">
        <f t="shared" si="55"/>
        <v>0</v>
      </c>
      <c r="R289" s="145">
        <f t="shared" si="56"/>
        <v>0</v>
      </c>
      <c r="S289" s="145">
        <f t="shared" si="57"/>
        <v>0</v>
      </c>
      <c r="T289" s="145">
        <f t="shared" si="58"/>
        <v>0</v>
      </c>
      <c r="U289" s="145">
        <f t="shared" si="59"/>
        <v>0</v>
      </c>
      <c r="V289" s="146">
        <f>IF(J289="nio",0,IF(J289&gt;0,VLOOKUP(F289,'3-Productie normen'!A:M,VLOOKUP(J289,'3-Productie normen'!$B$38:$C$41,2,FALSE),FALSE)))*(VLOOKUP(B289,'2-Kosten per locatie'!$A$16:$C$48,3,FALSE))</f>
        <v>0</v>
      </c>
      <c r="W289" s="146">
        <f t="shared" si="60"/>
        <v>0</v>
      </c>
      <c r="X289" s="146">
        <f t="shared" si="61"/>
        <v>0</v>
      </c>
      <c r="Y289" s="146">
        <f t="shared" si="62"/>
        <v>0</v>
      </c>
      <c r="Z289" s="147" t="str">
        <f>VLOOKUP(F289,'3-Productie normen'!A:Q,12,FALSE)</f>
        <v>V</v>
      </c>
      <c r="AA289" s="147"/>
      <c r="AC289" s="148">
        <f t="shared" si="63"/>
        <v>17893.350000000002</v>
      </c>
    </row>
    <row r="290" spans="1:29" ht="14.15" customHeight="1">
      <c r="A290" s="124">
        <f t="shared" si="65"/>
        <v>290</v>
      </c>
      <c r="B290" s="139" t="s">
        <v>90</v>
      </c>
      <c r="C290" s="156">
        <v>3</v>
      </c>
      <c r="D290" s="157" t="s">
        <v>528</v>
      </c>
      <c r="E290" s="153" t="s">
        <v>249</v>
      </c>
      <c r="F290" s="141" t="s">
        <v>172</v>
      </c>
      <c r="G290" s="153" t="s">
        <v>222</v>
      </c>
      <c r="H290" s="159">
        <v>9.67</v>
      </c>
      <c r="I290" s="143">
        <f t="shared" si="64"/>
        <v>255</v>
      </c>
      <c r="J290" s="144">
        <v>255</v>
      </c>
      <c r="K290" s="144"/>
      <c r="L290" s="144"/>
      <c r="M290" s="144"/>
      <c r="N290" s="144"/>
      <c r="O290" s="144"/>
      <c r="P290" s="145" t="e">
        <f t="shared" si="54"/>
        <v>#DIV/0!</v>
      </c>
      <c r="Q290" s="145">
        <f t="shared" si="55"/>
        <v>0</v>
      </c>
      <c r="R290" s="145">
        <f t="shared" si="56"/>
        <v>0</v>
      </c>
      <c r="S290" s="145">
        <f t="shared" si="57"/>
        <v>0</v>
      </c>
      <c r="T290" s="145">
        <f t="shared" si="58"/>
        <v>0</v>
      </c>
      <c r="U290" s="145">
        <f t="shared" si="59"/>
        <v>0</v>
      </c>
      <c r="V290" s="146">
        <f>IF(J290="nio",0,IF(J290&gt;0,VLOOKUP(F290,'3-Productie normen'!A:M,VLOOKUP(J290,'3-Productie normen'!$B$38:$C$41,2,FALSE),FALSE)))*(VLOOKUP(B290,'2-Kosten per locatie'!$A$16:$C$48,3,FALSE))</f>
        <v>0</v>
      </c>
      <c r="W290" s="146">
        <f t="shared" si="60"/>
        <v>0</v>
      </c>
      <c r="X290" s="146">
        <f t="shared" si="61"/>
        <v>0</v>
      </c>
      <c r="Y290" s="146">
        <f t="shared" si="62"/>
        <v>0</v>
      </c>
      <c r="Z290" s="147" t="str">
        <f>VLOOKUP(F290,'3-Productie normen'!A:Q,12,FALSE)</f>
        <v>V</v>
      </c>
      <c r="AA290" s="147"/>
      <c r="AC290" s="148">
        <f t="shared" si="63"/>
        <v>2465.85</v>
      </c>
    </row>
    <row r="291" spans="1:29" ht="14.15" customHeight="1">
      <c r="A291" s="124">
        <f t="shared" si="65"/>
        <v>291</v>
      </c>
      <c r="B291" s="139" t="s">
        <v>90</v>
      </c>
      <c r="C291" s="156">
        <v>3</v>
      </c>
      <c r="D291" s="157" t="s">
        <v>529</v>
      </c>
      <c r="E291" s="153" t="s">
        <v>249</v>
      </c>
      <c r="F291" s="141" t="s">
        <v>172</v>
      </c>
      <c r="G291" s="153" t="s">
        <v>222</v>
      </c>
      <c r="H291" s="159">
        <v>59.62</v>
      </c>
      <c r="I291" s="143">
        <f t="shared" si="64"/>
        <v>255</v>
      </c>
      <c r="J291" s="144">
        <v>255</v>
      </c>
      <c r="K291" s="144"/>
      <c r="L291" s="144"/>
      <c r="M291" s="144"/>
      <c r="N291" s="144"/>
      <c r="O291" s="144"/>
      <c r="P291" s="145" t="e">
        <f t="shared" si="54"/>
        <v>#DIV/0!</v>
      </c>
      <c r="Q291" s="145">
        <f t="shared" si="55"/>
        <v>0</v>
      </c>
      <c r="R291" s="145">
        <f t="shared" si="56"/>
        <v>0</v>
      </c>
      <c r="S291" s="145">
        <f t="shared" si="57"/>
        <v>0</v>
      </c>
      <c r="T291" s="145">
        <f t="shared" si="58"/>
        <v>0</v>
      </c>
      <c r="U291" s="145">
        <f t="shared" si="59"/>
        <v>0</v>
      </c>
      <c r="V291" s="146">
        <f>IF(J291="nio",0,IF(J291&gt;0,VLOOKUP(F291,'3-Productie normen'!A:M,VLOOKUP(J291,'3-Productie normen'!$B$38:$C$41,2,FALSE),FALSE)))*(VLOOKUP(B291,'2-Kosten per locatie'!$A$16:$C$48,3,FALSE))</f>
        <v>0</v>
      </c>
      <c r="W291" s="146">
        <f t="shared" si="60"/>
        <v>0</v>
      </c>
      <c r="X291" s="146">
        <f t="shared" si="61"/>
        <v>0</v>
      </c>
      <c r="Y291" s="146">
        <f t="shared" si="62"/>
        <v>0</v>
      </c>
      <c r="Z291" s="147" t="str">
        <f>VLOOKUP(F291,'3-Productie normen'!A:Q,12,FALSE)</f>
        <v>V</v>
      </c>
      <c r="AA291" s="147"/>
      <c r="AC291" s="148">
        <f t="shared" si="63"/>
        <v>15203.099999999999</v>
      </c>
    </row>
    <row r="292" spans="1:29" ht="14.15" customHeight="1">
      <c r="A292" s="124">
        <f t="shared" si="65"/>
        <v>292</v>
      </c>
      <c r="B292" s="139" t="s">
        <v>90</v>
      </c>
      <c r="C292" s="156">
        <v>3</v>
      </c>
      <c r="D292" s="157" t="s">
        <v>530</v>
      </c>
      <c r="E292" s="153" t="s">
        <v>249</v>
      </c>
      <c r="F292" s="153" t="s">
        <v>172</v>
      </c>
      <c r="G292" s="153" t="s">
        <v>222</v>
      </c>
      <c r="H292" s="159">
        <v>41.92</v>
      </c>
      <c r="I292" s="143">
        <f t="shared" si="64"/>
        <v>255</v>
      </c>
      <c r="J292" s="144">
        <v>255</v>
      </c>
      <c r="K292" s="144"/>
      <c r="L292" s="144"/>
      <c r="M292" s="144"/>
      <c r="N292" s="144"/>
      <c r="O292" s="144"/>
      <c r="P292" s="145" t="e">
        <f t="shared" si="54"/>
        <v>#DIV/0!</v>
      </c>
      <c r="Q292" s="145">
        <f t="shared" si="55"/>
        <v>0</v>
      </c>
      <c r="R292" s="145">
        <f t="shared" si="56"/>
        <v>0</v>
      </c>
      <c r="S292" s="145">
        <f t="shared" si="57"/>
        <v>0</v>
      </c>
      <c r="T292" s="145">
        <f t="shared" si="58"/>
        <v>0</v>
      </c>
      <c r="U292" s="145">
        <f t="shared" si="59"/>
        <v>0</v>
      </c>
      <c r="V292" s="146">
        <f>IF(J292="nio",0,IF(J292&gt;0,VLOOKUP(F292,'3-Productie normen'!A:M,VLOOKUP(J292,'3-Productie normen'!$B$38:$C$41,2,FALSE),FALSE)))*(VLOOKUP(B292,'2-Kosten per locatie'!$A$16:$C$48,3,FALSE))</f>
        <v>0</v>
      </c>
      <c r="W292" s="146">
        <f t="shared" si="60"/>
        <v>0</v>
      </c>
      <c r="X292" s="146">
        <f t="shared" si="61"/>
        <v>0</v>
      </c>
      <c r="Y292" s="146">
        <f t="shared" si="62"/>
        <v>0</v>
      </c>
      <c r="Z292" s="147" t="str">
        <f>VLOOKUP(F292,'3-Productie normen'!A:Q,12,FALSE)</f>
        <v>V</v>
      </c>
      <c r="AA292" s="147"/>
      <c r="AC292" s="148">
        <f t="shared" si="63"/>
        <v>10689.6</v>
      </c>
    </row>
    <row r="293" spans="1:29" ht="14.15" customHeight="1">
      <c r="A293" s="124">
        <f t="shared" si="65"/>
        <v>293</v>
      </c>
      <c r="B293" s="139" t="s">
        <v>90</v>
      </c>
      <c r="C293" s="156">
        <v>3</v>
      </c>
      <c r="D293" s="157" t="s">
        <v>531</v>
      </c>
      <c r="E293" s="153" t="s">
        <v>249</v>
      </c>
      <c r="F293" s="153" t="s">
        <v>172</v>
      </c>
      <c r="G293" s="153" t="s">
        <v>532</v>
      </c>
      <c r="H293" s="159">
        <v>9.9700000000000006</v>
      </c>
      <c r="I293" s="143">
        <f t="shared" si="64"/>
        <v>255</v>
      </c>
      <c r="J293" s="144">
        <v>255</v>
      </c>
      <c r="K293" s="144"/>
      <c r="L293" s="144"/>
      <c r="M293" s="144"/>
      <c r="N293" s="144"/>
      <c r="O293" s="144"/>
      <c r="P293" s="145" t="e">
        <f t="shared" si="54"/>
        <v>#DIV/0!</v>
      </c>
      <c r="Q293" s="145">
        <f t="shared" si="55"/>
        <v>0</v>
      </c>
      <c r="R293" s="145">
        <f t="shared" si="56"/>
        <v>0</v>
      </c>
      <c r="S293" s="145">
        <f t="shared" si="57"/>
        <v>0</v>
      </c>
      <c r="T293" s="145">
        <f t="shared" si="58"/>
        <v>0</v>
      </c>
      <c r="U293" s="145">
        <f t="shared" si="59"/>
        <v>0</v>
      </c>
      <c r="V293" s="146">
        <f>IF(J293="nio",0,IF(J293&gt;0,VLOOKUP(F293,'3-Productie normen'!A:M,VLOOKUP(J293,'3-Productie normen'!$B$38:$C$41,2,FALSE),FALSE)))*(VLOOKUP(B293,'2-Kosten per locatie'!$A$16:$C$48,3,FALSE))</f>
        <v>0</v>
      </c>
      <c r="W293" s="146">
        <f t="shared" si="60"/>
        <v>0</v>
      </c>
      <c r="X293" s="146">
        <f t="shared" si="61"/>
        <v>0</v>
      </c>
      <c r="Y293" s="146">
        <f t="shared" si="62"/>
        <v>0</v>
      </c>
      <c r="Z293" s="147" t="str">
        <f>VLOOKUP(F293,'3-Productie normen'!A:Q,12,FALSE)</f>
        <v>V</v>
      </c>
      <c r="AA293" s="147"/>
      <c r="AC293" s="148">
        <f t="shared" si="63"/>
        <v>2542.3500000000004</v>
      </c>
    </row>
    <row r="294" spans="1:29" ht="14.15" customHeight="1">
      <c r="A294" s="124">
        <f t="shared" si="65"/>
        <v>294</v>
      </c>
      <c r="B294" s="139" t="s">
        <v>90</v>
      </c>
      <c r="C294" s="156">
        <v>3</v>
      </c>
      <c r="D294" s="157" t="s">
        <v>533</v>
      </c>
      <c r="E294" s="153" t="s">
        <v>249</v>
      </c>
      <c r="F294" s="153" t="s">
        <v>172</v>
      </c>
      <c r="G294" s="153" t="s">
        <v>222</v>
      </c>
      <c r="H294" s="159">
        <v>17.5</v>
      </c>
      <c r="I294" s="143">
        <f t="shared" si="64"/>
        <v>255</v>
      </c>
      <c r="J294" s="144">
        <v>255</v>
      </c>
      <c r="K294" s="144"/>
      <c r="L294" s="144"/>
      <c r="M294" s="144"/>
      <c r="N294" s="144"/>
      <c r="O294" s="144"/>
      <c r="P294" s="145" t="e">
        <f t="shared" si="54"/>
        <v>#DIV/0!</v>
      </c>
      <c r="Q294" s="145">
        <f t="shared" si="55"/>
        <v>0</v>
      </c>
      <c r="R294" s="145">
        <f t="shared" si="56"/>
        <v>0</v>
      </c>
      <c r="S294" s="145">
        <f t="shared" si="57"/>
        <v>0</v>
      </c>
      <c r="T294" s="145">
        <f t="shared" si="58"/>
        <v>0</v>
      </c>
      <c r="U294" s="145">
        <f t="shared" si="59"/>
        <v>0</v>
      </c>
      <c r="V294" s="146">
        <f>IF(J294="nio",0,IF(J294&gt;0,VLOOKUP(F294,'3-Productie normen'!A:M,VLOOKUP(J294,'3-Productie normen'!$B$38:$C$41,2,FALSE),FALSE)))*(VLOOKUP(B294,'2-Kosten per locatie'!$A$16:$C$48,3,FALSE))</f>
        <v>0</v>
      </c>
      <c r="W294" s="146">
        <f t="shared" si="60"/>
        <v>0</v>
      </c>
      <c r="X294" s="146">
        <f t="shared" si="61"/>
        <v>0</v>
      </c>
      <c r="Y294" s="146">
        <f t="shared" si="62"/>
        <v>0</v>
      </c>
      <c r="Z294" s="147" t="str">
        <f>VLOOKUP(F294,'3-Productie normen'!A:Q,12,FALSE)</f>
        <v>V</v>
      </c>
      <c r="AA294" s="147"/>
      <c r="AC294" s="148">
        <f t="shared" si="63"/>
        <v>4462.5</v>
      </c>
    </row>
    <row r="295" spans="1:29" ht="14.15" customHeight="1">
      <c r="A295" s="124">
        <f t="shared" si="65"/>
        <v>295</v>
      </c>
      <c r="B295" s="139" t="s">
        <v>90</v>
      </c>
      <c r="C295" s="156">
        <v>3</v>
      </c>
      <c r="D295" s="157" t="s">
        <v>534</v>
      </c>
      <c r="E295" s="153" t="s">
        <v>170</v>
      </c>
      <c r="F295" s="141" t="s">
        <v>170</v>
      </c>
      <c r="G295" s="153" t="s">
        <v>456</v>
      </c>
      <c r="H295" s="159">
        <v>9.6300000000000008</v>
      </c>
      <c r="I295" s="143">
        <f t="shared" si="64"/>
        <v>255</v>
      </c>
      <c r="J295" s="144">
        <v>255</v>
      </c>
      <c r="K295" s="144"/>
      <c r="L295" s="144"/>
      <c r="M295" s="144"/>
      <c r="N295" s="144"/>
      <c r="O295" s="144"/>
      <c r="P295" s="145" t="e">
        <f t="shared" si="54"/>
        <v>#DIV/0!</v>
      </c>
      <c r="Q295" s="145">
        <f t="shared" si="55"/>
        <v>0</v>
      </c>
      <c r="R295" s="145">
        <f t="shared" si="56"/>
        <v>0</v>
      </c>
      <c r="S295" s="145">
        <f t="shared" si="57"/>
        <v>0</v>
      </c>
      <c r="T295" s="145">
        <f t="shared" si="58"/>
        <v>0</v>
      </c>
      <c r="U295" s="145">
        <f t="shared" si="59"/>
        <v>0</v>
      </c>
      <c r="V295" s="146">
        <f>IF(J295="nio",0,IF(J295&gt;0,VLOOKUP(F295,'3-Productie normen'!A:M,VLOOKUP(J295,'3-Productie normen'!$B$38:$C$41,2,FALSE),FALSE)))*(VLOOKUP(B295,'2-Kosten per locatie'!$A$16:$C$48,3,FALSE))</f>
        <v>0</v>
      </c>
      <c r="W295" s="146">
        <f t="shared" si="60"/>
        <v>0</v>
      </c>
      <c r="X295" s="146">
        <f t="shared" si="61"/>
        <v>0</v>
      </c>
      <c r="Y295" s="146">
        <f t="shared" si="62"/>
        <v>0</v>
      </c>
      <c r="Z295" s="147" t="str">
        <f>VLOOKUP(F295,'3-Productie normen'!A:Q,12,FALSE)</f>
        <v>V</v>
      </c>
      <c r="AA295" s="147"/>
      <c r="AC295" s="148">
        <f t="shared" si="63"/>
        <v>2455.65</v>
      </c>
    </row>
    <row r="296" spans="1:29" ht="14.15" customHeight="1">
      <c r="A296" s="124">
        <f t="shared" si="65"/>
        <v>296</v>
      </c>
      <c r="B296" s="139" t="s">
        <v>90</v>
      </c>
      <c r="C296" s="156">
        <v>3</v>
      </c>
      <c r="D296" s="157" t="s">
        <v>535</v>
      </c>
      <c r="E296" s="153" t="s">
        <v>170</v>
      </c>
      <c r="F296" s="141" t="s">
        <v>170</v>
      </c>
      <c r="G296" s="153" t="s">
        <v>456</v>
      </c>
      <c r="H296" s="159">
        <v>12.25</v>
      </c>
      <c r="I296" s="143">
        <f t="shared" si="64"/>
        <v>255</v>
      </c>
      <c r="J296" s="144">
        <v>255</v>
      </c>
      <c r="K296" s="144"/>
      <c r="L296" s="144"/>
      <c r="M296" s="144"/>
      <c r="N296" s="144"/>
      <c r="O296" s="144"/>
      <c r="P296" s="145" t="e">
        <f t="shared" si="54"/>
        <v>#DIV/0!</v>
      </c>
      <c r="Q296" s="145">
        <f t="shared" si="55"/>
        <v>0</v>
      </c>
      <c r="R296" s="145">
        <f t="shared" si="56"/>
        <v>0</v>
      </c>
      <c r="S296" s="145">
        <f t="shared" si="57"/>
        <v>0</v>
      </c>
      <c r="T296" s="145">
        <f t="shared" si="58"/>
        <v>0</v>
      </c>
      <c r="U296" s="145">
        <f t="shared" si="59"/>
        <v>0</v>
      </c>
      <c r="V296" s="146">
        <f>IF(J296="nio",0,IF(J296&gt;0,VLOOKUP(F296,'3-Productie normen'!A:M,VLOOKUP(J296,'3-Productie normen'!$B$38:$C$41,2,FALSE),FALSE)))*(VLOOKUP(B296,'2-Kosten per locatie'!$A$16:$C$48,3,FALSE))</f>
        <v>0</v>
      </c>
      <c r="W296" s="146">
        <f t="shared" si="60"/>
        <v>0</v>
      </c>
      <c r="X296" s="146">
        <f t="shared" si="61"/>
        <v>0</v>
      </c>
      <c r="Y296" s="146">
        <f t="shared" si="62"/>
        <v>0</v>
      </c>
      <c r="Z296" s="147" t="str">
        <f>VLOOKUP(F296,'3-Productie normen'!A:Q,12,FALSE)</f>
        <v>V</v>
      </c>
      <c r="AA296" s="147"/>
      <c r="AC296" s="148">
        <f t="shared" si="63"/>
        <v>3123.75</v>
      </c>
    </row>
    <row r="297" spans="1:29" ht="14.15" customHeight="1">
      <c r="A297" s="124">
        <f t="shared" si="65"/>
        <v>297</v>
      </c>
      <c r="B297" s="139" t="s">
        <v>90</v>
      </c>
      <c r="C297" s="156">
        <v>3</v>
      </c>
      <c r="D297" s="157" t="s">
        <v>536</v>
      </c>
      <c r="E297" s="153" t="s">
        <v>170</v>
      </c>
      <c r="F297" s="141" t="s">
        <v>170</v>
      </c>
      <c r="G297" s="153" t="s">
        <v>456</v>
      </c>
      <c r="H297" s="159">
        <v>14.66</v>
      </c>
      <c r="I297" s="143">
        <f t="shared" si="64"/>
        <v>255</v>
      </c>
      <c r="J297" s="144">
        <v>255</v>
      </c>
      <c r="K297" s="144"/>
      <c r="L297" s="144"/>
      <c r="M297" s="144"/>
      <c r="N297" s="144"/>
      <c r="O297" s="144"/>
      <c r="P297" s="145" t="e">
        <f t="shared" si="54"/>
        <v>#DIV/0!</v>
      </c>
      <c r="Q297" s="145">
        <f t="shared" si="55"/>
        <v>0</v>
      </c>
      <c r="R297" s="145">
        <f t="shared" si="56"/>
        <v>0</v>
      </c>
      <c r="S297" s="145">
        <f t="shared" si="57"/>
        <v>0</v>
      </c>
      <c r="T297" s="145">
        <f t="shared" si="58"/>
        <v>0</v>
      </c>
      <c r="U297" s="145">
        <f t="shared" si="59"/>
        <v>0</v>
      </c>
      <c r="V297" s="146">
        <f>IF(J297="nio",0,IF(J297&gt;0,VLOOKUP(F297,'3-Productie normen'!A:M,VLOOKUP(J297,'3-Productie normen'!$B$38:$C$41,2,FALSE),FALSE)))*(VLOOKUP(B297,'2-Kosten per locatie'!$A$16:$C$48,3,FALSE))</f>
        <v>0</v>
      </c>
      <c r="W297" s="146">
        <f t="shared" si="60"/>
        <v>0</v>
      </c>
      <c r="X297" s="146">
        <f t="shared" si="61"/>
        <v>0</v>
      </c>
      <c r="Y297" s="146">
        <f t="shared" si="62"/>
        <v>0</v>
      </c>
      <c r="Z297" s="147" t="str">
        <f>VLOOKUP(F297,'3-Productie normen'!A:Q,12,FALSE)</f>
        <v>V</v>
      </c>
      <c r="AA297" s="147"/>
      <c r="AC297" s="148">
        <f t="shared" si="63"/>
        <v>3738.3</v>
      </c>
    </row>
    <row r="298" spans="1:29" ht="14.15" customHeight="1">
      <c r="A298" s="124">
        <f t="shared" si="65"/>
        <v>298</v>
      </c>
      <c r="B298" s="139" t="s">
        <v>90</v>
      </c>
      <c r="C298" s="156">
        <v>3</v>
      </c>
      <c r="D298" s="157" t="s">
        <v>537</v>
      </c>
      <c r="E298" s="153" t="s">
        <v>170</v>
      </c>
      <c r="F298" s="141" t="s">
        <v>170</v>
      </c>
      <c r="G298" s="153" t="s">
        <v>456</v>
      </c>
      <c r="H298" s="159">
        <v>14.59</v>
      </c>
      <c r="I298" s="143">
        <f t="shared" si="64"/>
        <v>255</v>
      </c>
      <c r="J298" s="144">
        <v>255</v>
      </c>
      <c r="K298" s="144"/>
      <c r="L298" s="144"/>
      <c r="M298" s="144"/>
      <c r="N298" s="144"/>
      <c r="O298" s="144"/>
      <c r="P298" s="145" t="e">
        <f t="shared" si="54"/>
        <v>#DIV/0!</v>
      </c>
      <c r="Q298" s="145">
        <f t="shared" si="55"/>
        <v>0</v>
      </c>
      <c r="R298" s="145">
        <f t="shared" si="56"/>
        <v>0</v>
      </c>
      <c r="S298" s="145">
        <f t="shared" si="57"/>
        <v>0</v>
      </c>
      <c r="T298" s="145">
        <f t="shared" si="58"/>
        <v>0</v>
      </c>
      <c r="U298" s="145">
        <f t="shared" si="59"/>
        <v>0</v>
      </c>
      <c r="V298" s="146">
        <f>IF(J298="nio",0,IF(J298&gt;0,VLOOKUP(F298,'3-Productie normen'!A:M,VLOOKUP(J298,'3-Productie normen'!$B$38:$C$41,2,FALSE),FALSE)))*(VLOOKUP(B298,'2-Kosten per locatie'!$A$16:$C$48,3,FALSE))</f>
        <v>0</v>
      </c>
      <c r="W298" s="146">
        <f t="shared" si="60"/>
        <v>0</v>
      </c>
      <c r="X298" s="146">
        <f t="shared" si="61"/>
        <v>0</v>
      </c>
      <c r="Y298" s="146">
        <f t="shared" si="62"/>
        <v>0</v>
      </c>
      <c r="Z298" s="147" t="str">
        <f>VLOOKUP(F298,'3-Productie normen'!A:Q,12,FALSE)</f>
        <v>V</v>
      </c>
      <c r="AA298" s="147"/>
      <c r="AC298" s="148">
        <f t="shared" si="63"/>
        <v>3720.45</v>
      </c>
    </row>
    <row r="299" spans="1:29" ht="14.15" customHeight="1">
      <c r="A299" s="124">
        <f t="shared" si="65"/>
        <v>299</v>
      </c>
      <c r="B299" s="139" t="s">
        <v>90</v>
      </c>
      <c r="C299" s="156">
        <v>3</v>
      </c>
      <c r="D299" s="157" t="s">
        <v>538</v>
      </c>
      <c r="E299" s="153" t="s">
        <v>170</v>
      </c>
      <c r="F299" s="141" t="s">
        <v>170</v>
      </c>
      <c r="G299" s="153" t="s">
        <v>323</v>
      </c>
      <c r="H299" s="159">
        <v>9.52</v>
      </c>
      <c r="I299" s="143">
        <f t="shared" si="64"/>
        <v>255</v>
      </c>
      <c r="J299" s="144">
        <v>255</v>
      </c>
      <c r="K299" s="144"/>
      <c r="L299" s="144"/>
      <c r="M299" s="144"/>
      <c r="N299" s="144"/>
      <c r="O299" s="144"/>
      <c r="P299" s="145" t="e">
        <f t="shared" si="54"/>
        <v>#DIV/0!</v>
      </c>
      <c r="Q299" s="145">
        <f t="shared" si="55"/>
        <v>0</v>
      </c>
      <c r="R299" s="145">
        <f t="shared" si="56"/>
        <v>0</v>
      </c>
      <c r="S299" s="145">
        <f t="shared" si="57"/>
        <v>0</v>
      </c>
      <c r="T299" s="145">
        <f t="shared" si="58"/>
        <v>0</v>
      </c>
      <c r="U299" s="145">
        <f t="shared" si="59"/>
        <v>0</v>
      </c>
      <c r="V299" s="146">
        <f>IF(J299="nio",0,IF(J299&gt;0,VLOOKUP(F299,'3-Productie normen'!A:M,VLOOKUP(J299,'3-Productie normen'!$B$38:$C$41,2,FALSE),FALSE)))*(VLOOKUP(B299,'2-Kosten per locatie'!$A$16:$C$48,3,FALSE))</f>
        <v>0</v>
      </c>
      <c r="W299" s="146">
        <f t="shared" si="60"/>
        <v>0</v>
      </c>
      <c r="X299" s="146">
        <f t="shared" si="61"/>
        <v>0</v>
      </c>
      <c r="Y299" s="146">
        <f t="shared" si="62"/>
        <v>0</v>
      </c>
      <c r="Z299" s="147" t="str">
        <f>VLOOKUP(F299,'3-Productie normen'!A:Q,12,FALSE)</f>
        <v>V</v>
      </c>
      <c r="AA299" s="147"/>
      <c r="AC299" s="148">
        <f t="shared" si="63"/>
        <v>2427.6</v>
      </c>
    </row>
    <row r="300" spans="1:29" ht="14.15" customHeight="1">
      <c r="A300" s="124">
        <f t="shared" si="65"/>
        <v>300</v>
      </c>
      <c r="B300" s="139" t="s">
        <v>90</v>
      </c>
      <c r="C300" s="156">
        <v>4</v>
      </c>
      <c r="D300" s="157" t="s">
        <v>539</v>
      </c>
      <c r="E300" s="153" t="s">
        <v>212</v>
      </c>
      <c r="F300" s="139" t="s">
        <v>167</v>
      </c>
      <c r="G300" s="153" t="s">
        <v>213</v>
      </c>
      <c r="H300" s="159">
        <v>4.95</v>
      </c>
      <c r="I300" s="143">
        <f t="shared" si="64"/>
        <v>255</v>
      </c>
      <c r="J300" s="144">
        <v>255</v>
      </c>
      <c r="K300" s="144"/>
      <c r="L300" s="144"/>
      <c r="M300" s="144"/>
      <c r="N300" s="144"/>
      <c r="O300" s="144"/>
      <c r="P300" s="145" t="e">
        <f t="shared" si="54"/>
        <v>#DIV/0!</v>
      </c>
      <c r="Q300" s="145">
        <f t="shared" si="55"/>
        <v>0</v>
      </c>
      <c r="R300" s="145">
        <f t="shared" si="56"/>
        <v>0</v>
      </c>
      <c r="S300" s="145">
        <f t="shared" si="57"/>
        <v>0</v>
      </c>
      <c r="T300" s="145">
        <f t="shared" si="58"/>
        <v>0</v>
      </c>
      <c r="U300" s="145">
        <f t="shared" si="59"/>
        <v>0</v>
      </c>
      <c r="V300" s="146">
        <f>IF(J300="nio",0,IF(J300&gt;0,VLOOKUP(F300,'3-Productie normen'!A:M,VLOOKUP(J300,'3-Productie normen'!$B$38:$C$41,2,FALSE),FALSE)))*(VLOOKUP(B300,'2-Kosten per locatie'!$A$16:$C$48,3,FALSE))</f>
        <v>0</v>
      </c>
      <c r="W300" s="146">
        <f t="shared" si="60"/>
        <v>0</v>
      </c>
      <c r="X300" s="146">
        <f t="shared" si="61"/>
        <v>0</v>
      </c>
      <c r="Y300" s="146">
        <f t="shared" si="62"/>
        <v>0</v>
      </c>
      <c r="Z300" s="147" t="str">
        <f>VLOOKUP(F300,'3-Productie normen'!A:Q,12,FALSE)</f>
        <v>S</v>
      </c>
      <c r="AA300" s="147"/>
      <c r="AC300" s="148">
        <f t="shared" si="63"/>
        <v>1262.25</v>
      </c>
    </row>
    <row r="301" spans="1:29" ht="14.15" customHeight="1">
      <c r="A301" s="124">
        <f t="shared" si="65"/>
        <v>301</v>
      </c>
      <c r="B301" s="139" t="s">
        <v>90</v>
      </c>
      <c r="C301" s="401">
        <v>4</v>
      </c>
      <c r="D301" s="402" t="s">
        <v>540</v>
      </c>
      <c r="E301" s="403" t="s">
        <v>212</v>
      </c>
      <c r="F301" s="139" t="s">
        <v>167</v>
      </c>
      <c r="G301" s="403" t="s">
        <v>213</v>
      </c>
      <c r="H301" s="404">
        <v>1.37</v>
      </c>
      <c r="I301" s="143">
        <f t="shared" si="64"/>
        <v>255</v>
      </c>
      <c r="J301" s="144">
        <v>255</v>
      </c>
      <c r="K301" s="144"/>
      <c r="L301" s="144"/>
      <c r="M301" s="144"/>
      <c r="N301" s="144"/>
      <c r="O301" s="144"/>
      <c r="P301" s="145" t="e">
        <f t="shared" si="54"/>
        <v>#DIV/0!</v>
      </c>
      <c r="Q301" s="145">
        <f t="shared" si="55"/>
        <v>0</v>
      </c>
      <c r="R301" s="145">
        <f t="shared" si="56"/>
        <v>0</v>
      </c>
      <c r="S301" s="145">
        <f t="shared" si="57"/>
        <v>0</v>
      </c>
      <c r="T301" s="145">
        <f t="shared" si="58"/>
        <v>0</v>
      </c>
      <c r="U301" s="145">
        <f t="shared" si="59"/>
        <v>0</v>
      </c>
      <c r="V301" s="146">
        <f>IF(J301="nio",0,IF(J301&gt;0,VLOOKUP(F301,'3-Productie normen'!A:M,VLOOKUP(J301,'3-Productie normen'!$B$38:$C$41,2,FALSE),FALSE)))*(VLOOKUP(B301,'2-Kosten per locatie'!$A$16:$C$48,3,FALSE))</f>
        <v>0</v>
      </c>
      <c r="W301" s="146">
        <f t="shared" si="60"/>
        <v>0</v>
      </c>
      <c r="X301" s="146">
        <f t="shared" si="61"/>
        <v>0</v>
      </c>
      <c r="Y301" s="146">
        <f t="shared" si="62"/>
        <v>0</v>
      </c>
      <c r="Z301" s="147" t="str">
        <f>VLOOKUP(F301,'3-Productie normen'!A:Q,12,FALSE)</f>
        <v>S</v>
      </c>
      <c r="AA301" s="147"/>
      <c r="AC301" s="148">
        <f t="shared" si="63"/>
        <v>349.35</v>
      </c>
    </row>
    <row r="302" spans="1:29" ht="14.15" customHeight="1">
      <c r="A302" s="124">
        <f t="shared" si="65"/>
        <v>302</v>
      </c>
      <c r="B302" s="139" t="s">
        <v>90</v>
      </c>
      <c r="C302" s="401">
        <v>4</v>
      </c>
      <c r="D302" s="402" t="s">
        <v>541</v>
      </c>
      <c r="E302" s="403" t="s">
        <v>212</v>
      </c>
      <c r="F302" s="403" t="s">
        <v>167</v>
      </c>
      <c r="G302" s="403" t="s">
        <v>213</v>
      </c>
      <c r="H302" s="404">
        <v>1.38</v>
      </c>
      <c r="I302" s="143">
        <f t="shared" si="64"/>
        <v>255</v>
      </c>
      <c r="J302" s="144">
        <v>255</v>
      </c>
      <c r="K302" s="144"/>
      <c r="L302" s="144"/>
      <c r="M302" s="144"/>
      <c r="N302" s="144"/>
      <c r="O302" s="144"/>
      <c r="P302" s="145" t="e">
        <f t="shared" si="54"/>
        <v>#DIV/0!</v>
      </c>
      <c r="Q302" s="145">
        <f t="shared" si="55"/>
        <v>0</v>
      </c>
      <c r="R302" s="145">
        <f t="shared" si="56"/>
        <v>0</v>
      </c>
      <c r="S302" s="145">
        <f t="shared" si="57"/>
        <v>0</v>
      </c>
      <c r="T302" s="145">
        <f t="shared" si="58"/>
        <v>0</v>
      </c>
      <c r="U302" s="145">
        <f t="shared" si="59"/>
        <v>0</v>
      </c>
      <c r="V302" s="146">
        <f>IF(J302="nio",0,IF(J302&gt;0,VLOOKUP(F302,'3-Productie normen'!A:M,VLOOKUP(J302,'3-Productie normen'!$B$38:$C$41,2,FALSE),FALSE)))*(VLOOKUP(B302,'2-Kosten per locatie'!$A$16:$C$48,3,FALSE))</f>
        <v>0</v>
      </c>
      <c r="W302" s="146">
        <f t="shared" si="60"/>
        <v>0</v>
      </c>
      <c r="X302" s="146">
        <f t="shared" si="61"/>
        <v>0</v>
      </c>
      <c r="Y302" s="146">
        <f t="shared" si="62"/>
        <v>0</v>
      </c>
      <c r="Z302" s="147" t="str">
        <f>VLOOKUP(F302,'3-Productie normen'!A:Q,12,FALSE)</f>
        <v>S</v>
      </c>
      <c r="AA302" s="147"/>
      <c r="AC302" s="148">
        <f t="shared" si="63"/>
        <v>351.9</v>
      </c>
    </row>
    <row r="303" spans="1:29" ht="14.15" customHeight="1">
      <c r="A303" s="124">
        <f t="shared" si="65"/>
        <v>303</v>
      </c>
      <c r="B303" s="139" t="s">
        <v>90</v>
      </c>
      <c r="C303" s="401">
        <v>4</v>
      </c>
      <c r="D303" s="402" t="s">
        <v>542</v>
      </c>
      <c r="E303" s="403" t="s">
        <v>216</v>
      </c>
      <c r="F303" s="403" t="s">
        <v>167</v>
      </c>
      <c r="G303" s="403" t="s">
        <v>213</v>
      </c>
      <c r="H303" s="404">
        <v>4.8499999999999996</v>
      </c>
      <c r="I303" s="143">
        <f t="shared" si="64"/>
        <v>255</v>
      </c>
      <c r="J303" s="144">
        <v>255</v>
      </c>
      <c r="K303" s="144"/>
      <c r="L303" s="144"/>
      <c r="M303" s="144"/>
      <c r="N303" s="144"/>
      <c r="O303" s="144"/>
      <c r="P303" s="145" t="e">
        <f t="shared" si="54"/>
        <v>#DIV/0!</v>
      </c>
      <c r="Q303" s="145">
        <f t="shared" si="55"/>
        <v>0</v>
      </c>
      <c r="R303" s="145">
        <f t="shared" si="56"/>
        <v>0</v>
      </c>
      <c r="S303" s="145">
        <f t="shared" si="57"/>
        <v>0</v>
      </c>
      <c r="T303" s="145">
        <f t="shared" si="58"/>
        <v>0</v>
      </c>
      <c r="U303" s="145">
        <f t="shared" si="59"/>
        <v>0</v>
      </c>
      <c r="V303" s="146">
        <f>IF(J303="nio",0,IF(J303&gt;0,VLOOKUP(F303,'3-Productie normen'!A:M,VLOOKUP(J303,'3-Productie normen'!$B$38:$C$41,2,FALSE),FALSE)))*(VLOOKUP(B303,'2-Kosten per locatie'!$A$16:$C$48,3,FALSE))</f>
        <v>0</v>
      </c>
      <c r="W303" s="146">
        <f t="shared" si="60"/>
        <v>0</v>
      </c>
      <c r="X303" s="146">
        <f t="shared" si="61"/>
        <v>0</v>
      </c>
      <c r="Y303" s="146">
        <f t="shared" si="62"/>
        <v>0</v>
      </c>
      <c r="Z303" s="147" t="str">
        <f>VLOOKUP(F303,'3-Productie normen'!A:Q,12,FALSE)</f>
        <v>S</v>
      </c>
      <c r="AA303" s="147"/>
      <c r="AC303" s="148">
        <f t="shared" si="63"/>
        <v>1236.75</v>
      </c>
    </row>
    <row r="304" spans="1:29" ht="14.15" customHeight="1">
      <c r="A304" s="124">
        <f t="shared" si="65"/>
        <v>304</v>
      </c>
      <c r="B304" s="139" t="s">
        <v>90</v>
      </c>
      <c r="C304" s="401">
        <v>4</v>
      </c>
      <c r="D304" s="402" t="s">
        <v>543</v>
      </c>
      <c r="E304" s="403" t="s">
        <v>216</v>
      </c>
      <c r="F304" s="151" t="s">
        <v>167</v>
      </c>
      <c r="G304" s="403" t="s">
        <v>213</v>
      </c>
      <c r="H304" s="404">
        <v>1.1100000000000001</v>
      </c>
      <c r="I304" s="143">
        <f t="shared" si="64"/>
        <v>255</v>
      </c>
      <c r="J304" s="144">
        <v>255</v>
      </c>
      <c r="K304" s="144"/>
      <c r="L304" s="144"/>
      <c r="M304" s="144"/>
      <c r="N304" s="144"/>
      <c r="O304" s="144"/>
      <c r="P304" s="145" t="e">
        <f t="shared" si="54"/>
        <v>#DIV/0!</v>
      </c>
      <c r="Q304" s="145">
        <f t="shared" si="55"/>
        <v>0</v>
      </c>
      <c r="R304" s="145">
        <f t="shared" si="56"/>
        <v>0</v>
      </c>
      <c r="S304" s="145">
        <f t="shared" si="57"/>
        <v>0</v>
      </c>
      <c r="T304" s="145">
        <f t="shared" si="58"/>
        <v>0</v>
      </c>
      <c r="U304" s="145">
        <f t="shared" si="59"/>
        <v>0</v>
      </c>
      <c r="V304" s="146">
        <f>IF(J304="nio",0,IF(J304&gt;0,VLOOKUP(F304,'3-Productie normen'!A:M,VLOOKUP(J304,'3-Productie normen'!$B$38:$C$41,2,FALSE),FALSE)))*(VLOOKUP(B304,'2-Kosten per locatie'!$A$16:$C$48,3,FALSE))</f>
        <v>0</v>
      </c>
      <c r="W304" s="146">
        <f t="shared" si="60"/>
        <v>0</v>
      </c>
      <c r="X304" s="146">
        <f t="shared" si="61"/>
        <v>0</v>
      </c>
      <c r="Y304" s="146">
        <f t="shared" si="62"/>
        <v>0</v>
      </c>
      <c r="Z304" s="147" t="str">
        <f>VLOOKUP(F304,'3-Productie normen'!A:Q,12,FALSE)</f>
        <v>S</v>
      </c>
      <c r="AA304" s="147"/>
      <c r="AC304" s="148">
        <f t="shared" si="63"/>
        <v>283.05</v>
      </c>
    </row>
    <row r="305" spans="1:29" ht="14.15" customHeight="1">
      <c r="A305" s="124">
        <f t="shared" si="65"/>
        <v>305</v>
      </c>
      <c r="B305" s="139" t="s">
        <v>90</v>
      </c>
      <c r="C305" s="401">
        <v>4</v>
      </c>
      <c r="D305" s="402" t="s">
        <v>544</v>
      </c>
      <c r="E305" s="403" t="s">
        <v>216</v>
      </c>
      <c r="F305" s="139" t="s">
        <v>167</v>
      </c>
      <c r="G305" s="403" t="s">
        <v>213</v>
      </c>
      <c r="H305" s="404">
        <v>1.1000000000000001</v>
      </c>
      <c r="I305" s="143">
        <f t="shared" si="64"/>
        <v>255</v>
      </c>
      <c r="J305" s="144">
        <v>255</v>
      </c>
      <c r="K305" s="144"/>
      <c r="L305" s="144"/>
      <c r="M305" s="144"/>
      <c r="N305" s="144"/>
      <c r="O305" s="144"/>
      <c r="P305" s="145" t="e">
        <f t="shared" si="54"/>
        <v>#DIV/0!</v>
      </c>
      <c r="Q305" s="145">
        <f t="shared" si="55"/>
        <v>0</v>
      </c>
      <c r="R305" s="145">
        <f t="shared" si="56"/>
        <v>0</v>
      </c>
      <c r="S305" s="145">
        <f t="shared" si="57"/>
        <v>0</v>
      </c>
      <c r="T305" s="145">
        <f t="shared" si="58"/>
        <v>0</v>
      </c>
      <c r="U305" s="145">
        <f t="shared" si="59"/>
        <v>0</v>
      </c>
      <c r="V305" s="146">
        <f>IF(J305="nio",0,IF(J305&gt;0,VLOOKUP(F305,'3-Productie normen'!A:M,VLOOKUP(J305,'3-Productie normen'!$B$38:$C$41,2,FALSE),FALSE)))*(VLOOKUP(B305,'2-Kosten per locatie'!$A$16:$C$48,3,FALSE))</f>
        <v>0</v>
      </c>
      <c r="W305" s="146">
        <f t="shared" si="60"/>
        <v>0</v>
      </c>
      <c r="X305" s="146">
        <f t="shared" si="61"/>
        <v>0</v>
      </c>
      <c r="Y305" s="146">
        <f t="shared" si="62"/>
        <v>0</v>
      </c>
      <c r="Z305" s="147" t="str">
        <f>VLOOKUP(F305,'3-Productie normen'!A:Q,12,FALSE)</f>
        <v>S</v>
      </c>
      <c r="AA305" s="147"/>
      <c r="AC305" s="148">
        <f t="shared" si="63"/>
        <v>280.5</v>
      </c>
    </row>
    <row r="306" spans="1:29" ht="14.15" customHeight="1">
      <c r="A306" s="124">
        <f t="shared" si="65"/>
        <v>306</v>
      </c>
      <c r="B306" s="139" t="s">
        <v>90</v>
      </c>
      <c r="C306" s="401">
        <v>4</v>
      </c>
      <c r="D306" s="402" t="s">
        <v>545</v>
      </c>
      <c r="E306" s="403" t="s">
        <v>355</v>
      </c>
      <c r="F306" s="141" t="s">
        <v>174</v>
      </c>
      <c r="G306" s="403" t="s">
        <v>227</v>
      </c>
      <c r="H306" s="404">
        <v>1.49</v>
      </c>
      <c r="I306" s="143">
        <f t="shared" si="64"/>
        <v>0</v>
      </c>
      <c r="J306" s="144" t="s">
        <v>228</v>
      </c>
      <c r="K306" s="144"/>
      <c r="L306" s="144"/>
      <c r="M306" s="144"/>
      <c r="N306" s="144"/>
      <c r="O306" s="144"/>
      <c r="P306" s="145">
        <f t="shared" si="54"/>
        <v>0</v>
      </c>
      <c r="Q306" s="145">
        <f t="shared" si="55"/>
        <v>0</v>
      </c>
      <c r="R306" s="145">
        <f t="shared" si="56"/>
        <v>0</v>
      </c>
      <c r="S306" s="145">
        <f t="shared" si="57"/>
        <v>0</v>
      </c>
      <c r="T306" s="145">
        <f t="shared" si="58"/>
        <v>0</v>
      </c>
      <c r="U306" s="145">
        <f t="shared" si="59"/>
        <v>0</v>
      </c>
      <c r="V306" s="146">
        <f>IF(J306="nio",0,IF(J306&gt;0,VLOOKUP(F306,'3-Productie normen'!A:M,VLOOKUP(J306,'3-Productie normen'!$B$38:$C$41,2,FALSE),FALSE)))*(VLOOKUP(B306,'2-Kosten per locatie'!$A$16:$C$48,3,FALSE))</f>
        <v>0</v>
      </c>
      <c r="W306" s="146">
        <f t="shared" si="60"/>
        <v>0</v>
      </c>
      <c r="X306" s="146">
        <f t="shared" si="61"/>
        <v>0</v>
      </c>
      <c r="Y306" s="146">
        <f t="shared" si="62"/>
        <v>0</v>
      </c>
      <c r="Z306" s="147">
        <f>VLOOKUP(F306,'3-Productie normen'!A:Q,12,FALSE)</f>
        <v>0</v>
      </c>
      <c r="AA306" s="147"/>
      <c r="AC306" s="148">
        <f t="shared" si="63"/>
        <v>0</v>
      </c>
    </row>
    <row r="307" spans="1:29" ht="14.15" customHeight="1">
      <c r="A307" s="124">
        <f t="shared" si="65"/>
        <v>307</v>
      </c>
      <c r="B307" s="139" t="s">
        <v>90</v>
      </c>
      <c r="C307" s="401">
        <v>4</v>
      </c>
      <c r="D307" s="402" t="s">
        <v>546</v>
      </c>
      <c r="E307" s="403" t="s">
        <v>171</v>
      </c>
      <c r="F307" s="153" t="s">
        <v>171</v>
      </c>
      <c r="G307" s="403" t="s">
        <v>222</v>
      </c>
      <c r="H307" s="404">
        <v>19.350000000000001</v>
      </c>
      <c r="I307" s="143">
        <f t="shared" si="64"/>
        <v>255</v>
      </c>
      <c r="J307" s="144">
        <v>255</v>
      </c>
      <c r="K307" s="144"/>
      <c r="L307" s="144"/>
      <c r="M307" s="144"/>
      <c r="N307" s="144"/>
      <c r="O307" s="144"/>
      <c r="P307" s="145" t="e">
        <f t="shared" ref="P307:P360" si="66">IF(J307="nio",0,IF(J307&gt;0,J307*H307/V307,0))</f>
        <v>#DIV/0!</v>
      </c>
      <c r="Q307" s="145">
        <f t="shared" ref="Q307:Q360" si="67">IF(K307&gt;0,K307*H307/W307,0)</f>
        <v>0</v>
      </c>
      <c r="R307" s="145">
        <f t="shared" ref="R307:R360" si="68">IF(L307&gt;0,L307*H307/X307,0)</f>
        <v>0</v>
      </c>
      <c r="S307" s="145">
        <f t="shared" ref="S307:S360" si="69">IF(M307&gt;0,M307*H307/Y307,0)</f>
        <v>0</v>
      </c>
      <c r="T307" s="145">
        <f t="shared" ref="T307:T360" si="70">IF(N307&gt;0,N307*H307/X307,0)</f>
        <v>0</v>
      </c>
      <c r="U307" s="145">
        <f t="shared" ref="U307:U360" si="71">IF(O307&gt;0,O307*H307/Y307,0)</f>
        <v>0</v>
      </c>
      <c r="V307" s="146">
        <f>IF(J307="nio",0,IF(J307&gt;0,VLOOKUP(F307,'3-Productie normen'!A:M,VLOOKUP(J307,'3-Productie normen'!$B$38:$C$41,2,FALSE),FALSE)))*(VLOOKUP(B307,'2-Kosten per locatie'!$A$16:$C$48,3,FALSE))</f>
        <v>0</v>
      </c>
      <c r="W307" s="146">
        <f t="shared" ref="W307:W360" si="72">IF(K307&gt;0,V307*$W$8,0)</f>
        <v>0</v>
      </c>
      <c r="X307" s="146">
        <f t="shared" ref="X307:X360" si="73">IF((OR(L307&gt;0,N307&gt;0)),V307*$X$8,0)</f>
        <v>0</v>
      </c>
      <c r="Y307" s="146">
        <f t="shared" ref="Y307:Y360" si="74">IF((OR(M307&gt;0,O307&gt;0)),V307*$Y$8,0)</f>
        <v>0</v>
      </c>
      <c r="Z307" s="147" t="str">
        <f>VLOOKUP(F307,'3-Productie normen'!A:Q,12,FALSE)</f>
        <v>B</v>
      </c>
      <c r="AA307" s="147"/>
      <c r="AC307" s="148">
        <f t="shared" ref="AC307:AC360" si="75">I307*H307</f>
        <v>4934.25</v>
      </c>
    </row>
    <row r="308" spans="1:29" ht="14.15" customHeight="1">
      <c r="A308" s="124">
        <f t="shared" si="65"/>
        <v>308</v>
      </c>
      <c r="B308" s="139" t="s">
        <v>90</v>
      </c>
      <c r="C308" s="401">
        <v>4</v>
      </c>
      <c r="D308" s="402" t="s">
        <v>547</v>
      </c>
      <c r="E308" s="403" t="s">
        <v>224</v>
      </c>
      <c r="F308" s="141" t="s">
        <v>155</v>
      </c>
      <c r="G308" s="403" t="s">
        <v>222</v>
      </c>
      <c r="H308" s="404">
        <v>18.2</v>
      </c>
      <c r="I308" s="143">
        <f t="shared" si="64"/>
        <v>255</v>
      </c>
      <c r="J308" s="144">
        <v>255</v>
      </c>
      <c r="K308" s="144"/>
      <c r="L308" s="144"/>
      <c r="M308" s="144"/>
      <c r="N308" s="144"/>
      <c r="O308" s="144"/>
      <c r="P308" s="145" t="e">
        <f t="shared" si="66"/>
        <v>#DIV/0!</v>
      </c>
      <c r="Q308" s="145">
        <f t="shared" si="67"/>
        <v>0</v>
      </c>
      <c r="R308" s="145">
        <f t="shared" si="68"/>
        <v>0</v>
      </c>
      <c r="S308" s="145">
        <f t="shared" si="69"/>
        <v>0</v>
      </c>
      <c r="T308" s="145">
        <f t="shared" si="70"/>
        <v>0</v>
      </c>
      <c r="U308" s="145">
        <f t="shared" si="71"/>
        <v>0</v>
      </c>
      <c r="V308" s="146">
        <f>IF(J308="nio",0,IF(J308&gt;0,VLOOKUP(F308,'3-Productie normen'!A:M,VLOOKUP(J308,'3-Productie normen'!$B$38:$C$41,2,FALSE),FALSE)))*(VLOOKUP(B308,'2-Kosten per locatie'!$A$16:$C$48,3,FALSE))</f>
        <v>0</v>
      </c>
      <c r="W308" s="146">
        <f t="shared" si="72"/>
        <v>0</v>
      </c>
      <c r="X308" s="146">
        <f t="shared" si="73"/>
        <v>0</v>
      </c>
      <c r="Y308" s="146">
        <f t="shared" si="74"/>
        <v>0</v>
      </c>
      <c r="Z308" s="147" t="str">
        <f>VLOOKUP(F308,'3-Productie normen'!A:Q,12,FALSE)</f>
        <v>B</v>
      </c>
      <c r="AA308" s="147"/>
      <c r="AC308" s="148">
        <f t="shared" si="75"/>
        <v>4641</v>
      </c>
    </row>
    <row r="309" spans="1:29" ht="14.15" customHeight="1">
      <c r="A309" s="124">
        <f t="shared" si="65"/>
        <v>309</v>
      </c>
      <c r="B309" s="139" t="s">
        <v>90</v>
      </c>
      <c r="C309" s="401">
        <v>4</v>
      </c>
      <c r="D309" s="402" t="s">
        <v>548</v>
      </c>
      <c r="E309" s="403" t="s">
        <v>224</v>
      </c>
      <c r="F309" s="141" t="s">
        <v>155</v>
      </c>
      <c r="G309" s="403" t="s">
        <v>222</v>
      </c>
      <c r="H309" s="404">
        <v>58.71</v>
      </c>
      <c r="I309" s="143">
        <f t="shared" si="64"/>
        <v>255</v>
      </c>
      <c r="J309" s="144">
        <v>255</v>
      </c>
      <c r="K309" s="144"/>
      <c r="L309" s="144"/>
      <c r="M309" s="144"/>
      <c r="N309" s="144"/>
      <c r="O309" s="144"/>
      <c r="P309" s="145" t="e">
        <f t="shared" si="66"/>
        <v>#DIV/0!</v>
      </c>
      <c r="Q309" s="145">
        <f t="shared" si="67"/>
        <v>0</v>
      </c>
      <c r="R309" s="145">
        <f t="shared" si="68"/>
        <v>0</v>
      </c>
      <c r="S309" s="145">
        <f t="shared" si="69"/>
        <v>0</v>
      </c>
      <c r="T309" s="145">
        <f t="shared" si="70"/>
        <v>0</v>
      </c>
      <c r="U309" s="145">
        <f t="shared" si="71"/>
        <v>0</v>
      </c>
      <c r="V309" s="146">
        <f>IF(J309="nio",0,IF(J309&gt;0,VLOOKUP(F309,'3-Productie normen'!A:M,VLOOKUP(J309,'3-Productie normen'!$B$38:$C$41,2,FALSE),FALSE)))*(VLOOKUP(B309,'2-Kosten per locatie'!$A$16:$C$48,3,FALSE))</f>
        <v>0</v>
      </c>
      <c r="W309" s="146">
        <f t="shared" si="72"/>
        <v>0</v>
      </c>
      <c r="X309" s="146">
        <f t="shared" si="73"/>
        <v>0</v>
      </c>
      <c r="Y309" s="146">
        <f t="shared" si="74"/>
        <v>0</v>
      </c>
      <c r="Z309" s="147" t="str">
        <f>VLOOKUP(F309,'3-Productie normen'!A:Q,12,FALSE)</f>
        <v>B</v>
      </c>
      <c r="AA309" s="147"/>
      <c r="AC309" s="148">
        <f t="shared" si="75"/>
        <v>14971.050000000001</v>
      </c>
    </row>
    <row r="310" spans="1:29" ht="14.15" customHeight="1">
      <c r="A310" s="124">
        <f t="shared" si="65"/>
        <v>310</v>
      </c>
      <c r="B310" s="139" t="s">
        <v>90</v>
      </c>
      <c r="C310" s="401">
        <v>4</v>
      </c>
      <c r="D310" s="402" t="s">
        <v>549</v>
      </c>
      <c r="E310" s="403" t="s">
        <v>171</v>
      </c>
      <c r="F310" s="153" t="s">
        <v>171</v>
      </c>
      <c r="G310" s="403" t="s">
        <v>222</v>
      </c>
      <c r="H310" s="404">
        <v>19.350000000000001</v>
      </c>
      <c r="I310" s="143">
        <f t="shared" si="64"/>
        <v>255</v>
      </c>
      <c r="J310" s="144">
        <v>255</v>
      </c>
      <c r="K310" s="144"/>
      <c r="L310" s="144"/>
      <c r="M310" s="144"/>
      <c r="N310" s="144"/>
      <c r="O310" s="144"/>
      <c r="P310" s="145" t="e">
        <f t="shared" si="66"/>
        <v>#DIV/0!</v>
      </c>
      <c r="Q310" s="145">
        <f t="shared" si="67"/>
        <v>0</v>
      </c>
      <c r="R310" s="145">
        <f t="shared" si="68"/>
        <v>0</v>
      </c>
      <c r="S310" s="145">
        <f t="shared" si="69"/>
        <v>0</v>
      </c>
      <c r="T310" s="145">
        <f t="shared" si="70"/>
        <v>0</v>
      </c>
      <c r="U310" s="145">
        <f t="shared" si="71"/>
        <v>0</v>
      </c>
      <c r="V310" s="146">
        <f>IF(J310="nio",0,IF(J310&gt;0,VLOOKUP(F310,'3-Productie normen'!A:M,VLOOKUP(J310,'3-Productie normen'!$B$38:$C$41,2,FALSE),FALSE)))*(VLOOKUP(B310,'2-Kosten per locatie'!$A$16:$C$48,3,FALSE))</f>
        <v>0</v>
      </c>
      <c r="W310" s="146">
        <f t="shared" si="72"/>
        <v>0</v>
      </c>
      <c r="X310" s="146">
        <f t="shared" si="73"/>
        <v>0</v>
      </c>
      <c r="Y310" s="146">
        <f t="shared" si="74"/>
        <v>0</v>
      </c>
      <c r="Z310" s="147" t="str">
        <f>VLOOKUP(F310,'3-Productie normen'!A:Q,12,FALSE)</f>
        <v>B</v>
      </c>
      <c r="AA310" s="147"/>
      <c r="AC310" s="148">
        <f t="shared" si="75"/>
        <v>4934.25</v>
      </c>
    </row>
    <row r="311" spans="1:29" ht="14.15" customHeight="1">
      <c r="A311" s="124">
        <f t="shared" si="65"/>
        <v>311</v>
      </c>
      <c r="B311" s="139" t="s">
        <v>90</v>
      </c>
      <c r="C311" s="401">
        <v>4</v>
      </c>
      <c r="D311" s="402" t="s">
        <v>550</v>
      </c>
      <c r="E311" s="403" t="s">
        <v>224</v>
      </c>
      <c r="F311" s="403" t="s">
        <v>155</v>
      </c>
      <c r="G311" s="403" t="s">
        <v>222</v>
      </c>
      <c r="H311" s="404">
        <v>18.2</v>
      </c>
      <c r="I311" s="143">
        <f t="shared" si="64"/>
        <v>255</v>
      </c>
      <c r="J311" s="144">
        <v>255</v>
      </c>
      <c r="K311" s="144"/>
      <c r="L311" s="144"/>
      <c r="M311" s="144"/>
      <c r="N311" s="144"/>
      <c r="O311" s="144"/>
      <c r="P311" s="145" t="e">
        <f t="shared" si="66"/>
        <v>#DIV/0!</v>
      </c>
      <c r="Q311" s="145">
        <f t="shared" si="67"/>
        <v>0</v>
      </c>
      <c r="R311" s="145">
        <f t="shared" si="68"/>
        <v>0</v>
      </c>
      <c r="S311" s="145">
        <f t="shared" si="69"/>
        <v>0</v>
      </c>
      <c r="T311" s="145">
        <f t="shared" si="70"/>
        <v>0</v>
      </c>
      <c r="U311" s="145">
        <f t="shared" si="71"/>
        <v>0</v>
      </c>
      <c r="V311" s="146">
        <f>IF(J311="nio",0,IF(J311&gt;0,VLOOKUP(F311,'3-Productie normen'!A:M,VLOOKUP(J311,'3-Productie normen'!$B$38:$C$41,2,FALSE),FALSE)))*(VLOOKUP(B311,'2-Kosten per locatie'!$A$16:$C$48,3,FALSE))</f>
        <v>0</v>
      </c>
      <c r="W311" s="146">
        <f t="shared" si="72"/>
        <v>0</v>
      </c>
      <c r="X311" s="146">
        <f t="shared" si="73"/>
        <v>0</v>
      </c>
      <c r="Y311" s="146">
        <f t="shared" si="74"/>
        <v>0</v>
      </c>
      <c r="Z311" s="147" t="str">
        <f>VLOOKUP(F311,'3-Productie normen'!A:Q,12,FALSE)</f>
        <v>B</v>
      </c>
      <c r="AA311" s="147"/>
      <c r="AC311" s="148">
        <f t="shared" si="75"/>
        <v>4641</v>
      </c>
    </row>
    <row r="312" spans="1:29" ht="14.15" customHeight="1">
      <c r="A312" s="124">
        <f t="shared" si="65"/>
        <v>312</v>
      </c>
      <c r="B312" s="139" t="s">
        <v>90</v>
      </c>
      <c r="C312" s="401">
        <v>4</v>
      </c>
      <c r="D312" s="402" t="s">
        <v>551</v>
      </c>
      <c r="E312" s="403" t="s">
        <v>171</v>
      </c>
      <c r="F312" s="153" t="s">
        <v>171</v>
      </c>
      <c r="G312" s="403" t="s">
        <v>222</v>
      </c>
      <c r="H312" s="404">
        <v>49.25</v>
      </c>
      <c r="I312" s="143">
        <f t="shared" si="64"/>
        <v>255</v>
      </c>
      <c r="J312" s="144">
        <v>255</v>
      </c>
      <c r="K312" s="144"/>
      <c r="L312" s="144"/>
      <c r="M312" s="144"/>
      <c r="N312" s="144"/>
      <c r="O312" s="144"/>
      <c r="P312" s="145" t="e">
        <f t="shared" si="66"/>
        <v>#DIV/0!</v>
      </c>
      <c r="Q312" s="145">
        <f t="shared" si="67"/>
        <v>0</v>
      </c>
      <c r="R312" s="145">
        <f t="shared" si="68"/>
        <v>0</v>
      </c>
      <c r="S312" s="145">
        <f t="shared" si="69"/>
        <v>0</v>
      </c>
      <c r="T312" s="145">
        <f t="shared" si="70"/>
        <v>0</v>
      </c>
      <c r="U312" s="145">
        <f t="shared" si="71"/>
        <v>0</v>
      </c>
      <c r="V312" s="146">
        <f>IF(J312="nio",0,IF(J312&gt;0,VLOOKUP(F312,'3-Productie normen'!A:M,VLOOKUP(J312,'3-Productie normen'!$B$38:$C$41,2,FALSE),FALSE)))*(VLOOKUP(B312,'2-Kosten per locatie'!$A$16:$C$48,3,FALSE))</f>
        <v>0</v>
      </c>
      <c r="W312" s="146">
        <f t="shared" si="72"/>
        <v>0</v>
      </c>
      <c r="X312" s="146">
        <f t="shared" si="73"/>
        <v>0</v>
      </c>
      <c r="Y312" s="146">
        <f t="shared" si="74"/>
        <v>0</v>
      </c>
      <c r="Z312" s="147" t="str">
        <f>VLOOKUP(F312,'3-Productie normen'!A:Q,12,FALSE)</f>
        <v>B</v>
      </c>
      <c r="AA312" s="147"/>
      <c r="AC312" s="148">
        <f t="shared" si="75"/>
        <v>12558.75</v>
      </c>
    </row>
    <row r="313" spans="1:29" ht="14.15" customHeight="1">
      <c r="A313" s="124">
        <f t="shared" si="65"/>
        <v>313</v>
      </c>
      <c r="B313" s="139" t="s">
        <v>90</v>
      </c>
      <c r="C313" s="401">
        <v>4</v>
      </c>
      <c r="D313" s="402" t="s">
        <v>552</v>
      </c>
      <c r="E313" s="403" t="s">
        <v>230</v>
      </c>
      <c r="F313" s="403" t="s">
        <v>168</v>
      </c>
      <c r="G313" s="403" t="s">
        <v>222</v>
      </c>
      <c r="H313" s="404">
        <v>7.35</v>
      </c>
      <c r="I313" s="143">
        <f t="shared" si="64"/>
        <v>1</v>
      </c>
      <c r="J313" s="144">
        <v>1</v>
      </c>
      <c r="K313" s="144"/>
      <c r="L313" s="144"/>
      <c r="M313" s="144"/>
      <c r="N313" s="144"/>
      <c r="O313" s="144"/>
      <c r="P313" s="145" t="e">
        <f t="shared" si="66"/>
        <v>#DIV/0!</v>
      </c>
      <c r="Q313" s="145">
        <f t="shared" si="67"/>
        <v>0</v>
      </c>
      <c r="R313" s="145">
        <f t="shared" si="68"/>
        <v>0</v>
      </c>
      <c r="S313" s="145">
        <f t="shared" si="69"/>
        <v>0</v>
      </c>
      <c r="T313" s="145">
        <f t="shared" si="70"/>
        <v>0</v>
      </c>
      <c r="U313" s="145">
        <f t="shared" si="71"/>
        <v>0</v>
      </c>
      <c r="V313" s="146">
        <f>IF(J313="nio",0,IF(J313&gt;0,VLOOKUP(F313,'3-Productie normen'!A:M,VLOOKUP(J313,'3-Productie normen'!$B$38:$C$41,2,FALSE),FALSE)))*(VLOOKUP(B313,'2-Kosten per locatie'!$A$16:$C$48,3,FALSE))</f>
        <v>0</v>
      </c>
      <c r="W313" s="146">
        <f t="shared" si="72"/>
        <v>0</v>
      </c>
      <c r="X313" s="146">
        <f t="shared" si="73"/>
        <v>0</v>
      </c>
      <c r="Y313" s="146">
        <f t="shared" si="74"/>
        <v>0</v>
      </c>
      <c r="Z313" s="147" t="str">
        <f>VLOOKUP(F313,'3-Productie normen'!A:Q,12,FALSE)</f>
        <v>V</v>
      </c>
      <c r="AA313" s="147"/>
      <c r="AC313" s="148">
        <f t="shared" si="75"/>
        <v>7.35</v>
      </c>
    </row>
    <row r="314" spans="1:29" ht="14.15" customHeight="1">
      <c r="A314" s="124">
        <f t="shared" si="65"/>
        <v>314</v>
      </c>
      <c r="B314" s="139" t="s">
        <v>90</v>
      </c>
      <c r="C314" s="401">
        <v>4</v>
      </c>
      <c r="D314" s="402" t="s">
        <v>553</v>
      </c>
      <c r="E314" s="403" t="s">
        <v>224</v>
      </c>
      <c r="F314" s="403" t="s">
        <v>155</v>
      </c>
      <c r="G314" s="403" t="s">
        <v>222</v>
      </c>
      <c r="H314" s="404">
        <v>28.71</v>
      </c>
      <c r="I314" s="143">
        <f t="shared" si="64"/>
        <v>255</v>
      </c>
      <c r="J314" s="144">
        <v>255</v>
      </c>
      <c r="K314" s="144"/>
      <c r="L314" s="144"/>
      <c r="M314" s="144"/>
      <c r="N314" s="144"/>
      <c r="O314" s="144"/>
      <c r="P314" s="145" t="e">
        <f t="shared" si="66"/>
        <v>#DIV/0!</v>
      </c>
      <c r="Q314" s="145">
        <f t="shared" si="67"/>
        <v>0</v>
      </c>
      <c r="R314" s="145">
        <f t="shared" si="68"/>
        <v>0</v>
      </c>
      <c r="S314" s="145">
        <f t="shared" si="69"/>
        <v>0</v>
      </c>
      <c r="T314" s="145">
        <f t="shared" si="70"/>
        <v>0</v>
      </c>
      <c r="U314" s="145">
        <f t="shared" si="71"/>
        <v>0</v>
      </c>
      <c r="V314" s="146">
        <f>IF(J314="nio",0,IF(J314&gt;0,VLOOKUP(F314,'3-Productie normen'!A:M,VLOOKUP(J314,'3-Productie normen'!$B$38:$C$41,2,FALSE),FALSE)))*(VLOOKUP(B314,'2-Kosten per locatie'!$A$16:$C$48,3,FALSE))</f>
        <v>0</v>
      </c>
      <c r="W314" s="146">
        <f t="shared" si="72"/>
        <v>0</v>
      </c>
      <c r="X314" s="146">
        <f t="shared" si="73"/>
        <v>0</v>
      </c>
      <c r="Y314" s="146">
        <f t="shared" si="74"/>
        <v>0</v>
      </c>
      <c r="Z314" s="147" t="str">
        <f>VLOOKUP(F314,'3-Productie normen'!A:Q,12,FALSE)</f>
        <v>B</v>
      </c>
      <c r="AA314" s="147"/>
      <c r="AC314" s="148">
        <f t="shared" si="75"/>
        <v>7321.05</v>
      </c>
    </row>
    <row r="315" spans="1:29" ht="14.15" customHeight="1">
      <c r="A315" s="124">
        <f t="shared" si="65"/>
        <v>315</v>
      </c>
      <c r="B315" s="139" t="s">
        <v>90</v>
      </c>
      <c r="C315" s="401">
        <v>4</v>
      </c>
      <c r="D315" s="402" t="s">
        <v>554</v>
      </c>
      <c r="E315" s="403" t="s">
        <v>224</v>
      </c>
      <c r="F315" s="403" t="s">
        <v>155</v>
      </c>
      <c r="G315" s="403" t="s">
        <v>222</v>
      </c>
      <c r="H315" s="404">
        <v>87.73</v>
      </c>
      <c r="I315" s="143">
        <f t="shared" si="64"/>
        <v>255</v>
      </c>
      <c r="J315" s="144">
        <v>255</v>
      </c>
      <c r="K315" s="144"/>
      <c r="L315" s="144"/>
      <c r="M315" s="144"/>
      <c r="N315" s="144"/>
      <c r="O315" s="144"/>
      <c r="P315" s="145" t="e">
        <f t="shared" si="66"/>
        <v>#DIV/0!</v>
      </c>
      <c r="Q315" s="145">
        <f t="shared" si="67"/>
        <v>0</v>
      </c>
      <c r="R315" s="145">
        <f t="shared" si="68"/>
        <v>0</v>
      </c>
      <c r="S315" s="145">
        <f t="shared" si="69"/>
        <v>0</v>
      </c>
      <c r="T315" s="145">
        <f t="shared" si="70"/>
        <v>0</v>
      </c>
      <c r="U315" s="145">
        <f t="shared" si="71"/>
        <v>0</v>
      </c>
      <c r="V315" s="146">
        <f>IF(J315="nio",0,IF(J315&gt;0,VLOOKUP(F315,'3-Productie normen'!A:M,VLOOKUP(J315,'3-Productie normen'!$B$38:$C$41,2,FALSE),FALSE)))*(VLOOKUP(B315,'2-Kosten per locatie'!$A$16:$C$48,3,FALSE))</f>
        <v>0</v>
      </c>
      <c r="W315" s="146">
        <f t="shared" si="72"/>
        <v>0</v>
      </c>
      <c r="X315" s="146">
        <f t="shared" si="73"/>
        <v>0</v>
      </c>
      <c r="Y315" s="146">
        <f t="shared" si="74"/>
        <v>0</v>
      </c>
      <c r="Z315" s="147" t="str">
        <f>VLOOKUP(F315,'3-Productie normen'!A:Q,12,FALSE)</f>
        <v>B</v>
      </c>
      <c r="AA315" s="147"/>
      <c r="AC315" s="148">
        <f t="shared" si="75"/>
        <v>22371.15</v>
      </c>
    </row>
    <row r="316" spans="1:29" ht="14.15" customHeight="1">
      <c r="A316" s="124">
        <f t="shared" si="65"/>
        <v>316</v>
      </c>
      <c r="B316" s="139" t="s">
        <v>90</v>
      </c>
      <c r="C316" s="401">
        <v>4</v>
      </c>
      <c r="D316" s="402" t="s">
        <v>555</v>
      </c>
      <c r="E316" s="403" t="s">
        <v>330</v>
      </c>
      <c r="F316" s="153" t="s">
        <v>159</v>
      </c>
      <c r="G316" s="403" t="s">
        <v>222</v>
      </c>
      <c r="H316" s="404">
        <v>4.1500000000000004</v>
      </c>
      <c r="I316" s="143">
        <f t="shared" si="64"/>
        <v>255</v>
      </c>
      <c r="J316" s="144">
        <v>255</v>
      </c>
      <c r="K316" s="144"/>
      <c r="L316" s="144"/>
      <c r="M316" s="144"/>
      <c r="N316" s="144"/>
      <c r="O316" s="144"/>
      <c r="P316" s="145" t="e">
        <f t="shared" si="66"/>
        <v>#DIV/0!</v>
      </c>
      <c r="Q316" s="145">
        <f t="shared" si="67"/>
        <v>0</v>
      </c>
      <c r="R316" s="145">
        <f t="shared" si="68"/>
        <v>0</v>
      </c>
      <c r="S316" s="145">
        <f t="shared" si="69"/>
        <v>0</v>
      </c>
      <c r="T316" s="145">
        <f t="shared" si="70"/>
        <v>0</v>
      </c>
      <c r="U316" s="145">
        <f t="shared" si="71"/>
        <v>0</v>
      </c>
      <c r="V316" s="146">
        <f>IF(J316="nio",0,IF(J316&gt;0,VLOOKUP(F316,'3-Productie normen'!A:M,VLOOKUP(J316,'3-Productie normen'!$B$38:$C$41,2,FALSE),FALSE)))*(VLOOKUP(B316,'2-Kosten per locatie'!$A$16:$C$48,3,FALSE))</f>
        <v>0</v>
      </c>
      <c r="W316" s="146">
        <f t="shared" si="72"/>
        <v>0</v>
      </c>
      <c r="X316" s="146">
        <f t="shared" si="73"/>
        <v>0</v>
      </c>
      <c r="Y316" s="146">
        <f t="shared" si="74"/>
        <v>0</v>
      </c>
      <c r="Z316" s="147" t="str">
        <f>VLOOKUP(F316,'3-Productie normen'!A:Q,12,FALSE)</f>
        <v>V</v>
      </c>
      <c r="AA316" s="147"/>
      <c r="AC316" s="148">
        <f t="shared" si="75"/>
        <v>1058.25</v>
      </c>
    </row>
    <row r="317" spans="1:29" ht="14.15" customHeight="1">
      <c r="A317" s="124">
        <f t="shared" si="65"/>
        <v>317</v>
      </c>
      <c r="B317" s="139" t="s">
        <v>90</v>
      </c>
      <c r="C317" s="401">
        <v>4</v>
      </c>
      <c r="D317" s="402" t="s">
        <v>556</v>
      </c>
      <c r="E317" s="403" t="s">
        <v>171</v>
      </c>
      <c r="F317" s="153" t="s">
        <v>171</v>
      </c>
      <c r="G317" s="403" t="s">
        <v>222</v>
      </c>
      <c r="H317" s="404">
        <v>28.33</v>
      </c>
      <c r="I317" s="143">
        <f t="shared" si="64"/>
        <v>255</v>
      </c>
      <c r="J317" s="144">
        <v>255</v>
      </c>
      <c r="K317" s="144"/>
      <c r="L317" s="144"/>
      <c r="M317" s="144"/>
      <c r="N317" s="144"/>
      <c r="O317" s="144"/>
      <c r="P317" s="145" t="e">
        <f t="shared" si="66"/>
        <v>#DIV/0!</v>
      </c>
      <c r="Q317" s="145">
        <f t="shared" si="67"/>
        <v>0</v>
      </c>
      <c r="R317" s="145">
        <f t="shared" si="68"/>
        <v>0</v>
      </c>
      <c r="S317" s="145">
        <f t="shared" si="69"/>
        <v>0</v>
      </c>
      <c r="T317" s="145">
        <f t="shared" si="70"/>
        <v>0</v>
      </c>
      <c r="U317" s="145">
        <f t="shared" si="71"/>
        <v>0</v>
      </c>
      <c r="V317" s="146">
        <f>IF(J317="nio",0,IF(J317&gt;0,VLOOKUP(F317,'3-Productie normen'!A:M,VLOOKUP(J317,'3-Productie normen'!$B$38:$C$41,2,FALSE),FALSE)))*(VLOOKUP(B317,'2-Kosten per locatie'!$A$16:$C$48,3,FALSE))</f>
        <v>0</v>
      </c>
      <c r="W317" s="146">
        <f t="shared" si="72"/>
        <v>0</v>
      </c>
      <c r="X317" s="146">
        <f t="shared" si="73"/>
        <v>0</v>
      </c>
      <c r="Y317" s="146">
        <f t="shared" si="74"/>
        <v>0</v>
      </c>
      <c r="Z317" s="147" t="str">
        <f>VLOOKUP(F317,'3-Productie normen'!A:Q,12,FALSE)</f>
        <v>B</v>
      </c>
      <c r="AA317" s="147"/>
      <c r="AC317" s="148">
        <f t="shared" si="75"/>
        <v>7224.15</v>
      </c>
    </row>
    <row r="318" spans="1:29" ht="14.15" customHeight="1">
      <c r="A318" s="124">
        <f t="shared" si="65"/>
        <v>318</v>
      </c>
      <c r="B318" s="139" t="s">
        <v>90</v>
      </c>
      <c r="C318" s="401">
        <v>4</v>
      </c>
      <c r="D318" s="402" t="s">
        <v>557</v>
      </c>
      <c r="E318" s="403" t="s">
        <v>224</v>
      </c>
      <c r="F318" s="403" t="s">
        <v>155</v>
      </c>
      <c r="G318" s="403" t="s">
        <v>222</v>
      </c>
      <c r="H318" s="404">
        <v>58.71</v>
      </c>
      <c r="I318" s="143">
        <f t="shared" si="64"/>
        <v>255</v>
      </c>
      <c r="J318" s="144">
        <v>255</v>
      </c>
      <c r="K318" s="144"/>
      <c r="L318" s="144"/>
      <c r="M318" s="144"/>
      <c r="N318" s="144"/>
      <c r="O318" s="144"/>
      <c r="P318" s="145" t="e">
        <f t="shared" si="66"/>
        <v>#DIV/0!</v>
      </c>
      <c r="Q318" s="145">
        <f t="shared" si="67"/>
        <v>0</v>
      </c>
      <c r="R318" s="145">
        <f t="shared" si="68"/>
        <v>0</v>
      </c>
      <c r="S318" s="145">
        <f t="shared" si="69"/>
        <v>0</v>
      </c>
      <c r="T318" s="145">
        <f t="shared" si="70"/>
        <v>0</v>
      </c>
      <c r="U318" s="145">
        <f t="shared" si="71"/>
        <v>0</v>
      </c>
      <c r="V318" s="146">
        <f>IF(J318="nio",0,IF(J318&gt;0,VLOOKUP(F318,'3-Productie normen'!A:M,VLOOKUP(J318,'3-Productie normen'!$B$38:$C$41,2,FALSE),FALSE)))*(VLOOKUP(B318,'2-Kosten per locatie'!$A$16:$C$48,3,FALSE))</f>
        <v>0</v>
      </c>
      <c r="W318" s="146">
        <f t="shared" si="72"/>
        <v>0</v>
      </c>
      <c r="X318" s="146">
        <f t="shared" si="73"/>
        <v>0</v>
      </c>
      <c r="Y318" s="146">
        <f t="shared" si="74"/>
        <v>0</v>
      </c>
      <c r="Z318" s="147" t="str">
        <f>VLOOKUP(F318,'3-Productie normen'!A:Q,12,FALSE)</f>
        <v>B</v>
      </c>
      <c r="AA318" s="147"/>
      <c r="AC318" s="148">
        <f t="shared" si="75"/>
        <v>14971.050000000001</v>
      </c>
    </row>
    <row r="319" spans="1:29" ht="14.15" customHeight="1">
      <c r="A319" s="124">
        <f t="shared" si="65"/>
        <v>319</v>
      </c>
      <c r="B319" s="139" t="s">
        <v>90</v>
      </c>
      <c r="C319" s="401">
        <v>4</v>
      </c>
      <c r="D319" s="402" t="s">
        <v>558</v>
      </c>
      <c r="E319" s="403" t="s">
        <v>249</v>
      </c>
      <c r="F319" s="403" t="s">
        <v>172</v>
      </c>
      <c r="G319" s="403" t="s">
        <v>222</v>
      </c>
      <c r="H319" s="404">
        <v>79.2</v>
      </c>
      <c r="I319" s="143">
        <f t="shared" ref="I319:I376" si="76">SUM(J319:O319)</f>
        <v>255</v>
      </c>
      <c r="J319" s="144">
        <v>255</v>
      </c>
      <c r="K319" s="144"/>
      <c r="L319" s="144"/>
      <c r="M319" s="144"/>
      <c r="N319" s="144"/>
      <c r="O319" s="144"/>
      <c r="P319" s="145" t="e">
        <f t="shared" si="66"/>
        <v>#DIV/0!</v>
      </c>
      <c r="Q319" s="145">
        <f t="shared" si="67"/>
        <v>0</v>
      </c>
      <c r="R319" s="145">
        <f t="shared" si="68"/>
        <v>0</v>
      </c>
      <c r="S319" s="145">
        <f t="shared" si="69"/>
        <v>0</v>
      </c>
      <c r="T319" s="145">
        <f t="shared" si="70"/>
        <v>0</v>
      </c>
      <c r="U319" s="145">
        <f t="shared" si="71"/>
        <v>0</v>
      </c>
      <c r="V319" s="146">
        <f>IF(J319="nio",0,IF(J319&gt;0,VLOOKUP(F319,'3-Productie normen'!A:M,VLOOKUP(J319,'3-Productie normen'!$B$38:$C$41,2,FALSE),FALSE)))*(VLOOKUP(B319,'2-Kosten per locatie'!$A$16:$C$48,3,FALSE))</f>
        <v>0</v>
      </c>
      <c r="W319" s="146">
        <f t="shared" si="72"/>
        <v>0</v>
      </c>
      <c r="X319" s="146">
        <f t="shared" si="73"/>
        <v>0</v>
      </c>
      <c r="Y319" s="146">
        <f t="shared" si="74"/>
        <v>0</v>
      </c>
      <c r="Z319" s="147" t="str">
        <f>VLOOKUP(F319,'3-Productie normen'!A:Q,12,FALSE)</f>
        <v>V</v>
      </c>
      <c r="AA319" s="147"/>
      <c r="AC319" s="148">
        <f t="shared" si="75"/>
        <v>20196</v>
      </c>
    </row>
    <row r="320" spans="1:29" ht="14.15" customHeight="1">
      <c r="A320" s="124">
        <f t="shared" si="65"/>
        <v>320</v>
      </c>
      <c r="B320" s="139" t="s">
        <v>90</v>
      </c>
      <c r="C320" s="401">
        <v>4</v>
      </c>
      <c r="D320" s="402" t="s">
        <v>559</v>
      </c>
      <c r="E320" s="403" t="s">
        <v>249</v>
      </c>
      <c r="F320" s="403" t="s">
        <v>172</v>
      </c>
      <c r="G320" s="403" t="s">
        <v>222</v>
      </c>
      <c r="H320" s="404">
        <v>2.65</v>
      </c>
      <c r="I320" s="143">
        <f t="shared" si="76"/>
        <v>255</v>
      </c>
      <c r="J320" s="144">
        <v>255</v>
      </c>
      <c r="K320" s="144"/>
      <c r="L320" s="144"/>
      <c r="M320" s="144"/>
      <c r="N320" s="144"/>
      <c r="O320" s="144"/>
      <c r="P320" s="145" t="e">
        <f t="shared" si="66"/>
        <v>#DIV/0!</v>
      </c>
      <c r="Q320" s="145">
        <f t="shared" si="67"/>
        <v>0</v>
      </c>
      <c r="R320" s="145">
        <f t="shared" si="68"/>
        <v>0</v>
      </c>
      <c r="S320" s="145">
        <f t="shared" si="69"/>
        <v>0</v>
      </c>
      <c r="T320" s="145">
        <f t="shared" si="70"/>
        <v>0</v>
      </c>
      <c r="U320" s="145">
        <f t="shared" si="71"/>
        <v>0</v>
      </c>
      <c r="V320" s="146">
        <f>IF(J320="nio",0,IF(J320&gt;0,VLOOKUP(F320,'3-Productie normen'!A:M,VLOOKUP(J320,'3-Productie normen'!$B$38:$C$41,2,FALSE),FALSE)))*(VLOOKUP(B320,'2-Kosten per locatie'!$A$16:$C$48,3,FALSE))</f>
        <v>0</v>
      </c>
      <c r="W320" s="146">
        <f t="shared" si="72"/>
        <v>0</v>
      </c>
      <c r="X320" s="146">
        <f t="shared" si="73"/>
        <v>0</v>
      </c>
      <c r="Y320" s="146">
        <f t="shared" si="74"/>
        <v>0</v>
      </c>
      <c r="Z320" s="147" t="str">
        <f>VLOOKUP(F320,'3-Productie normen'!A:Q,12,FALSE)</f>
        <v>V</v>
      </c>
      <c r="AA320" s="147"/>
      <c r="AC320" s="148">
        <f t="shared" si="75"/>
        <v>675.75</v>
      </c>
    </row>
    <row r="321" spans="1:29" ht="14.15" customHeight="1">
      <c r="A321" s="124">
        <f t="shared" si="65"/>
        <v>321</v>
      </c>
      <c r="B321" s="139" t="s">
        <v>90</v>
      </c>
      <c r="C321" s="156">
        <v>4</v>
      </c>
      <c r="D321" s="157" t="s">
        <v>560</v>
      </c>
      <c r="E321" s="153" t="s">
        <v>170</v>
      </c>
      <c r="F321" s="141" t="s">
        <v>170</v>
      </c>
      <c r="G321" s="153" t="s">
        <v>561</v>
      </c>
      <c r="H321" s="159">
        <v>9.6300000000000008</v>
      </c>
      <c r="I321" s="143">
        <f t="shared" si="76"/>
        <v>255</v>
      </c>
      <c r="J321" s="144">
        <v>255</v>
      </c>
      <c r="K321" s="144"/>
      <c r="L321" s="144"/>
      <c r="M321" s="144"/>
      <c r="N321" s="144"/>
      <c r="O321" s="144"/>
      <c r="P321" s="145" t="e">
        <f t="shared" si="66"/>
        <v>#DIV/0!</v>
      </c>
      <c r="Q321" s="145">
        <f t="shared" si="67"/>
        <v>0</v>
      </c>
      <c r="R321" s="145">
        <f t="shared" si="68"/>
        <v>0</v>
      </c>
      <c r="S321" s="145">
        <f t="shared" si="69"/>
        <v>0</v>
      </c>
      <c r="T321" s="145">
        <f t="shared" si="70"/>
        <v>0</v>
      </c>
      <c r="U321" s="145">
        <f t="shared" si="71"/>
        <v>0</v>
      </c>
      <c r="V321" s="146">
        <f>IF(J321="nio",0,IF(J321&gt;0,VLOOKUP(F321,'3-Productie normen'!A:M,VLOOKUP(J321,'3-Productie normen'!$B$38:$C$41,2,FALSE),FALSE)))*(VLOOKUP(B321,'2-Kosten per locatie'!$A$16:$C$48,3,FALSE))</f>
        <v>0</v>
      </c>
      <c r="W321" s="146">
        <f t="shared" si="72"/>
        <v>0</v>
      </c>
      <c r="X321" s="146">
        <f t="shared" si="73"/>
        <v>0</v>
      </c>
      <c r="Y321" s="146">
        <f t="shared" si="74"/>
        <v>0</v>
      </c>
      <c r="Z321" s="147" t="str">
        <f>VLOOKUP(F321,'3-Productie normen'!A:Q,12,FALSE)</f>
        <v>V</v>
      </c>
      <c r="AA321" s="147"/>
      <c r="AC321" s="148">
        <f t="shared" si="75"/>
        <v>2455.65</v>
      </c>
    </row>
    <row r="322" spans="1:29" ht="14.15" customHeight="1">
      <c r="A322" s="124">
        <f t="shared" si="65"/>
        <v>322</v>
      </c>
      <c r="B322" s="139" t="s">
        <v>90</v>
      </c>
      <c r="C322" s="156">
        <v>4</v>
      </c>
      <c r="D322" s="157" t="s">
        <v>562</v>
      </c>
      <c r="E322" s="153" t="s">
        <v>170</v>
      </c>
      <c r="F322" s="141" t="s">
        <v>170</v>
      </c>
      <c r="G322" s="153" t="s">
        <v>561</v>
      </c>
      <c r="H322" s="159">
        <v>9.3000000000000007</v>
      </c>
      <c r="I322" s="143">
        <f t="shared" si="76"/>
        <v>255</v>
      </c>
      <c r="J322" s="144">
        <v>255</v>
      </c>
      <c r="K322" s="144"/>
      <c r="L322" s="144"/>
      <c r="M322" s="144"/>
      <c r="N322" s="144"/>
      <c r="O322" s="144"/>
      <c r="P322" s="145" t="e">
        <f t="shared" si="66"/>
        <v>#DIV/0!</v>
      </c>
      <c r="Q322" s="145">
        <f t="shared" si="67"/>
        <v>0</v>
      </c>
      <c r="R322" s="145">
        <f t="shared" si="68"/>
        <v>0</v>
      </c>
      <c r="S322" s="145">
        <f t="shared" si="69"/>
        <v>0</v>
      </c>
      <c r="T322" s="145">
        <f t="shared" si="70"/>
        <v>0</v>
      </c>
      <c r="U322" s="145">
        <f t="shared" si="71"/>
        <v>0</v>
      </c>
      <c r="V322" s="146">
        <f>IF(J322="nio",0,IF(J322&gt;0,VLOOKUP(F322,'3-Productie normen'!A:M,VLOOKUP(J322,'3-Productie normen'!$B$38:$C$41,2,FALSE),FALSE)))*(VLOOKUP(B322,'2-Kosten per locatie'!$A$16:$C$48,3,FALSE))</f>
        <v>0</v>
      </c>
      <c r="W322" s="146">
        <f t="shared" si="72"/>
        <v>0</v>
      </c>
      <c r="X322" s="146">
        <f t="shared" si="73"/>
        <v>0</v>
      </c>
      <c r="Y322" s="146">
        <f t="shared" si="74"/>
        <v>0</v>
      </c>
      <c r="Z322" s="147" t="str">
        <f>VLOOKUP(F322,'3-Productie normen'!A:Q,12,FALSE)</f>
        <v>V</v>
      </c>
      <c r="AA322" s="147"/>
      <c r="AC322" s="148">
        <f t="shared" si="75"/>
        <v>2371.5</v>
      </c>
    </row>
    <row r="323" spans="1:29" ht="14.15" customHeight="1">
      <c r="A323" s="124">
        <f t="shared" si="65"/>
        <v>323</v>
      </c>
      <c r="B323" s="139" t="s">
        <v>90</v>
      </c>
      <c r="C323" s="156">
        <v>5</v>
      </c>
      <c r="D323" s="157" t="s">
        <v>563</v>
      </c>
      <c r="E323" s="153" t="s">
        <v>212</v>
      </c>
      <c r="F323" s="139" t="s">
        <v>167</v>
      </c>
      <c r="G323" s="153" t="s">
        <v>564</v>
      </c>
      <c r="H323" s="159">
        <v>4.95</v>
      </c>
      <c r="I323" s="143">
        <f t="shared" si="76"/>
        <v>255</v>
      </c>
      <c r="J323" s="144">
        <v>255</v>
      </c>
      <c r="K323" s="144"/>
      <c r="L323" s="144"/>
      <c r="M323" s="144"/>
      <c r="N323" s="144"/>
      <c r="O323" s="144"/>
      <c r="P323" s="145" t="e">
        <f t="shared" si="66"/>
        <v>#DIV/0!</v>
      </c>
      <c r="Q323" s="145">
        <f t="shared" si="67"/>
        <v>0</v>
      </c>
      <c r="R323" s="145">
        <f t="shared" si="68"/>
        <v>0</v>
      </c>
      <c r="S323" s="145">
        <f t="shared" si="69"/>
        <v>0</v>
      </c>
      <c r="T323" s="145">
        <f t="shared" si="70"/>
        <v>0</v>
      </c>
      <c r="U323" s="145">
        <f t="shared" si="71"/>
        <v>0</v>
      </c>
      <c r="V323" s="146">
        <f>IF(J323="nio",0,IF(J323&gt;0,VLOOKUP(F323,'3-Productie normen'!A:M,VLOOKUP(J323,'3-Productie normen'!$B$38:$C$41,2,FALSE),FALSE)))*(VLOOKUP(B323,'2-Kosten per locatie'!$A$16:$C$48,3,FALSE))</f>
        <v>0</v>
      </c>
      <c r="W323" s="146">
        <f t="shared" si="72"/>
        <v>0</v>
      </c>
      <c r="X323" s="146">
        <f t="shared" si="73"/>
        <v>0</v>
      </c>
      <c r="Y323" s="146">
        <f t="shared" si="74"/>
        <v>0</v>
      </c>
      <c r="Z323" s="147" t="str">
        <f>VLOOKUP(F323,'3-Productie normen'!A:Q,12,FALSE)</f>
        <v>S</v>
      </c>
      <c r="AA323" s="147"/>
      <c r="AC323" s="148">
        <f t="shared" si="75"/>
        <v>1262.25</v>
      </c>
    </row>
    <row r="324" spans="1:29" ht="14.15" customHeight="1">
      <c r="A324" s="124">
        <f t="shared" si="65"/>
        <v>324</v>
      </c>
      <c r="B324" s="139" t="s">
        <v>90</v>
      </c>
      <c r="C324" s="156">
        <v>5</v>
      </c>
      <c r="D324" s="157" t="s">
        <v>565</v>
      </c>
      <c r="E324" s="153" t="s">
        <v>212</v>
      </c>
      <c r="F324" s="153" t="s">
        <v>167</v>
      </c>
      <c r="G324" s="153" t="s">
        <v>564</v>
      </c>
      <c r="H324" s="159">
        <v>1.38</v>
      </c>
      <c r="I324" s="143">
        <f t="shared" si="76"/>
        <v>255</v>
      </c>
      <c r="J324" s="144">
        <v>255</v>
      </c>
      <c r="K324" s="144"/>
      <c r="L324" s="144"/>
      <c r="M324" s="144"/>
      <c r="N324" s="144"/>
      <c r="O324" s="144"/>
      <c r="P324" s="145" t="e">
        <f t="shared" si="66"/>
        <v>#DIV/0!</v>
      </c>
      <c r="Q324" s="145">
        <f t="shared" si="67"/>
        <v>0</v>
      </c>
      <c r="R324" s="145">
        <f t="shared" si="68"/>
        <v>0</v>
      </c>
      <c r="S324" s="145">
        <f t="shared" si="69"/>
        <v>0</v>
      </c>
      <c r="T324" s="145">
        <f t="shared" si="70"/>
        <v>0</v>
      </c>
      <c r="U324" s="145">
        <f t="shared" si="71"/>
        <v>0</v>
      </c>
      <c r="V324" s="146">
        <f>IF(J324="nio",0,IF(J324&gt;0,VLOOKUP(F324,'3-Productie normen'!A:M,VLOOKUP(J324,'3-Productie normen'!$B$38:$C$41,2,FALSE),FALSE)))*(VLOOKUP(B324,'2-Kosten per locatie'!$A$16:$C$48,3,FALSE))</f>
        <v>0</v>
      </c>
      <c r="W324" s="146">
        <f t="shared" si="72"/>
        <v>0</v>
      </c>
      <c r="X324" s="146">
        <f t="shared" si="73"/>
        <v>0</v>
      </c>
      <c r="Y324" s="146">
        <f t="shared" si="74"/>
        <v>0</v>
      </c>
      <c r="Z324" s="147" t="str">
        <f>VLOOKUP(F324,'3-Productie normen'!A:Q,12,FALSE)</f>
        <v>S</v>
      </c>
      <c r="AA324" s="147"/>
      <c r="AC324" s="148">
        <f t="shared" si="75"/>
        <v>351.9</v>
      </c>
    </row>
    <row r="325" spans="1:29" ht="14.15" customHeight="1">
      <c r="A325" s="124">
        <f t="shared" si="65"/>
        <v>325</v>
      </c>
      <c r="B325" s="139" t="s">
        <v>90</v>
      </c>
      <c r="C325" s="156">
        <v>5</v>
      </c>
      <c r="D325" s="157" t="s">
        <v>566</v>
      </c>
      <c r="E325" s="153" t="s">
        <v>212</v>
      </c>
      <c r="F325" s="151" t="s">
        <v>167</v>
      </c>
      <c r="G325" s="153" t="s">
        <v>564</v>
      </c>
      <c r="H325" s="159">
        <v>1.37</v>
      </c>
      <c r="I325" s="143">
        <f t="shared" si="76"/>
        <v>255</v>
      </c>
      <c r="J325" s="144">
        <v>255</v>
      </c>
      <c r="K325" s="144"/>
      <c r="L325" s="144"/>
      <c r="M325" s="144"/>
      <c r="N325" s="144"/>
      <c r="O325" s="144"/>
      <c r="P325" s="145" t="e">
        <f t="shared" si="66"/>
        <v>#DIV/0!</v>
      </c>
      <c r="Q325" s="145">
        <f t="shared" si="67"/>
        <v>0</v>
      </c>
      <c r="R325" s="145">
        <f t="shared" si="68"/>
        <v>0</v>
      </c>
      <c r="S325" s="145">
        <f t="shared" si="69"/>
        <v>0</v>
      </c>
      <c r="T325" s="145">
        <f t="shared" si="70"/>
        <v>0</v>
      </c>
      <c r="U325" s="145">
        <f t="shared" si="71"/>
        <v>0</v>
      </c>
      <c r="V325" s="146">
        <f>IF(J325="nio",0,IF(J325&gt;0,VLOOKUP(F325,'3-Productie normen'!A:M,VLOOKUP(J325,'3-Productie normen'!$B$38:$C$41,2,FALSE),FALSE)))*(VLOOKUP(B325,'2-Kosten per locatie'!$A$16:$C$48,3,FALSE))</f>
        <v>0</v>
      </c>
      <c r="W325" s="146">
        <f t="shared" si="72"/>
        <v>0</v>
      </c>
      <c r="X325" s="146">
        <f t="shared" si="73"/>
        <v>0</v>
      </c>
      <c r="Y325" s="146">
        <f t="shared" si="74"/>
        <v>0</v>
      </c>
      <c r="Z325" s="147" t="str">
        <f>VLOOKUP(F325,'3-Productie normen'!A:Q,12,FALSE)</f>
        <v>S</v>
      </c>
      <c r="AA325" s="147"/>
      <c r="AC325" s="148">
        <f t="shared" si="75"/>
        <v>349.35</v>
      </c>
    </row>
    <row r="326" spans="1:29" ht="14.15" customHeight="1">
      <c r="A326" s="124">
        <f t="shared" si="65"/>
        <v>326</v>
      </c>
      <c r="B326" s="139" t="s">
        <v>90</v>
      </c>
      <c r="C326" s="156">
        <v>5</v>
      </c>
      <c r="D326" s="157" t="s">
        <v>567</v>
      </c>
      <c r="E326" s="153" t="s">
        <v>216</v>
      </c>
      <c r="F326" s="153" t="s">
        <v>167</v>
      </c>
      <c r="G326" s="153" t="s">
        <v>564</v>
      </c>
      <c r="H326" s="159">
        <v>4.8499999999999996</v>
      </c>
      <c r="I326" s="143">
        <f t="shared" si="76"/>
        <v>255</v>
      </c>
      <c r="J326" s="144">
        <v>255</v>
      </c>
      <c r="K326" s="144"/>
      <c r="L326" s="144"/>
      <c r="M326" s="144"/>
      <c r="N326" s="144"/>
      <c r="O326" s="144"/>
      <c r="P326" s="145" t="e">
        <f t="shared" si="66"/>
        <v>#DIV/0!</v>
      </c>
      <c r="Q326" s="145">
        <f t="shared" si="67"/>
        <v>0</v>
      </c>
      <c r="R326" s="145">
        <f t="shared" si="68"/>
        <v>0</v>
      </c>
      <c r="S326" s="145">
        <f t="shared" si="69"/>
        <v>0</v>
      </c>
      <c r="T326" s="145">
        <f t="shared" si="70"/>
        <v>0</v>
      </c>
      <c r="U326" s="145">
        <f t="shared" si="71"/>
        <v>0</v>
      </c>
      <c r="V326" s="146">
        <f>IF(J326="nio",0,IF(J326&gt;0,VLOOKUP(F326,'3-Productie normen'!A:M,VLOOKUP(J326,'3-Productie normen'!$B$38:$C$41,2,FALSE),FALSE)))*(VLOOKUP(B326,'2-Kosten per locatie'!$A$16:$C$48,3,FALSE))</f>
        <v>0</v>
      </c>
      <c r="W326" s="146">
        <f t="shared" si="72"/>
        <v>0</v>
      </c>
      <c r="X326" s="146">
        <f t="shared" si="73"/>
        <v>0</v>
      </c>
      <c r="Y326" s="146">
        <f t="shared" si="74"/>
        <v>0</v>
      </c>
      <c r="Z326" s="147" t="str">
        <f>VLOOKUP(F326,'3-Productie normen'!A:Q,12,FALSE)</f>
        <v>S</v>
      </c>
      <c r="AA326" s="147"/>
      <c r="AC326" s="148">
        <f t="shared" si="75"/>
        <v>1236.75</v>
      </c>
    </row>
    <row r="327" spans="1:29" ht="14.15" customHeight="1">
      <c r="A327" s="124">
        <f t="shared" si="65"/>
        <v>327</v>
      </c>
      <c r="B327" s="139" t="s">
        <v>90</v>
      </c>
      <c r="C327" s="156">
        <v>5</v>
      </c>
      <c r="D327" s="157" t="s">
        <v>568</v>
      </c>
      <c r="E327" s="153" t="s">
        <v>216</v>
      </c>
      <c r="F327" s="153" t="s">
        <v>167</v>
      </c>
      <c r="G327" s="153" t="s">
        <v>564</v>
      </c>
      <c r="H327" s="159">
        <v>1.1100000000000001</v>
      </c>
      <c r="I327" s="143">
        <f t="shared" si="76"/>
        <v>255</v>
      </c>
      <c r="J327" s="144">
        <v>255</v>
      </c>
      <c r="K327" s="144"/>
      <c r="L327" s="144"/>
      <c r="M327" s="144"/>
      <c r="N327" s="144"/>
      <c r="O327" s="144"/>
      <c r="P327" s="145" t="e">
        <f t="shared" si="66"/>
        <v>#DIV/0!</v>
      </c>
      <c r="Q327" s="145">
        <f t="shared" si="67"/>
        <v>0</v>
      </c>
      <c r="R327" s="145">
        <f t="shared" si="68"/>
        <v>0</v>
      </c>
      <c r="S327" s="145">
        <f t="shared" si="69"/>
        <v>0</v>
      </c>
      <c r="T327" s="145">
        <f t="shared" si="70"/>
        <v>0</v>
      </c>
      <c r="U327" s="145">
        <f t="shared" si="71"/>
        <v>0</v>
      </c>
      <c r="V327" s="146">
        <f>IF(J327="nio",0,IF(J327&gt;0,VLOOKUP(F327,'3-Productie normen'!A:M,VLOOKUP(J327,'3-Productie normen'!$B$38:$C$41,2,FALSE),FALSE)))*(VLOOKUP(B327,'2-Kosten per locatie'!$A$16:$C$48,3,FALSE))</f>
        <v>0</v>
      </c>
      <c r="W327" s="146">
        <f t="shared" si="72"/>
        <v>0</v>
      </c>
      <c r="X327" s="146">
        <f t="shared" si="73"/>
        <v>0</v>
      </c>
      <c r="Y327" s="146">
        <f t="shared" si="74"/>
        <v>0</v>
      </c>
      <c r="Z327" s="147" t="str">
        <f>VLOOKUP(F327,'3-Productie normen'!A:Q,12,FALSE)</f>
        <v>S</v>
      </c>
      <c r="AA327" s="147"/>
      <c r="AC327" s="148">
        <f t="shared" si="75"/>
        <v>283.05</v>
      </c>
    </row>
    <row r="328" spans="1:29" ht="14.15" customHeight="1">
      <c r="A328" s="124">
        <f t="shared" si="65"/>
        <v>328</v>
      </c>
      <c r="B328" s="139" t="s">
        <v>90</v>
      </c>
      <c r="C328" s="156">
        <v>5</v>
      </c>
      <c r="D328" s="157" t="s">
        <v>569</v>
      </c>
      <c r="E328" s="153" t="s">
        <v>216</v>
      </c>
      <c r="F328" s="141" t="s">
        <v>167</v>
      </c>
      <c r="G328" s="153" t="s">
        <v>564</v>
      </c>
      <c r="H328" s="159">
        <v>1.1000000000000001</v>
      </c>
      <c r="I328" s="143">
        <f t="shared" si="76"/>
        <v>255</v>
      </c>
      <c r="J328" s="144">
        <v>255</v>
      </c>
      <c r="K328" s="144"/>
      <c r="L328" s="144"/>
      <c r="M328" s="144"/>
      <c r="N328" s="144"/>
      <c r="O328" s="144"/>
      <c r="P328" s="145" t="e">
        <f t="shared" si="66"/>
        <v>#DIV/0!</v>
      </c>
      <c r="Q328" s="145">
        <f t="shared" si="67"/>
        <v>0</v>
      </c>
      <c r="R328" s="145">
        <f t="shared" si="68"/>
        <v>0</v>
      </c>
      <c r="S328" s="145">
        <f t="shared" si="69"/>
        <v>0</v>
      </c>
      <c r="T328" s="145">
        <f t="shared" si="70"/>
        <v>0</v>
      </c>
      <c r="U328" s="145">
        <f t="shared" si="71"/>
        <v>0</v>
      </c>
      <c r="V328" s="146">
        <f>IF(J328="nio",0,IF(J328&gt;0,VLOOKUP(F328,'3-Productie normen'!A:M,VLOOKUP(J328,'3-Productie normen'!$B$38:$C$41,2,FALSE),FALSE)))*(VLOOKUP(B328,'2-Kosten per locatie'!$A$16:$C$48,3,FALSE))</f>
        <v>0</v>
      </c>
      <c r="W328" s="146">
        <f t="shared" si="72"/>
        <v>0</v>
      </c>
      <c r="X328" s="146">
        <f t="shared" si="73"/>
        <v>0</v>
      </c>
      <c r="Y328" s="146">
        <f t="shared" si="74"/>
        <v>0</v>
      </c>
      <c r="Z328" s="147" t="str">
        <f>VLOOKUP(F328,'3-Productie normen'!A:Q,12,FALSE)</f>
        <v>S</v>
      </c>
      <c r="AA328" s="147"/>
      <c r="AC328" s="148">
        <f t="shared" si="75"/>
        <v>280.5</v>
      </c>
    </row>
    <row r="329" spans="1:29" ht="14.15" customHeight="1">
      <c r="A329" s="124">
        <f t="shared" si="65"/>
        <v>329</v>
      </c>
      <c r="B329" s="139" t="s">
        <v>90</v>
      </c>
      <c r="C329" s="156">
        <v>5</v>
      </c>
      <c r="D329" s="157" t="s">
        <v>570</v>
      </c>
      <c r="E329" s="153" t="s">
        <v>355</v>
      </c>
      <c r="F329" s="141" t="s">
        <v>174</v>
      </c>
      <c r="G329" s="153" t="s">
        <v>213</v>
      </c>
      <c r="H329" s="159">
        <v>1.49</v>
      </c>
      <c r="I329" s="143">
        <f t="shared" si="76"/>
        <v>0</v>
      </c>
      <c r="J329" s="144" t="s">
        <v>228</v>
      </c>
      <c r="K329" s="144"/>
      <c r="L329" s="144"/>
      <c r="M329" s="144"/>
      <c r="N329" s="144"/>
      <c r="O329" s="144"/>
      <c r="P329" s="145">
        <f t="shared" si="66"/>
        <v>0</v>
      </c>
      <c r="Q329" s="145">
        <f t="shared" si="67"/>
        <v>0</v>
      </c>
      <c r="R329" s="145">
        <f t="shared" si="68"/>
        <v>0</v>
      </c>
      <c r="S329" s="145">
        <f t="shared" si="69"/>
        <v>0</v>
      </c>
      <c r="T329" s="145">
        <f t="shared" si="70"/>
        <v>0</v>
      </c>
      <c r="U329" s="145">
        <f t="shared" si="71"/>
        <v>0</v>
      </c>
      <c r="V329" s="146">
        <f>IF(J329="nio",0,IF(J329&gt;0,VLOOKUP(F329,'3-Productie normen'!A:M,VLOOKUP(J329,'3-Productie normen'!$B$38:$C$41,2,FALSE),FALSE)))*(VLOOKUP(B329,'2-Kosten per locatie'!$A$16:$C$48,3,FALSE))</f>
        <v>0</v>
      </c>
      <c r="W329" s="146">
        <f t="shared" si="72"/>
        <v>0</v>
      </c>
      <c r="X329" s="146">
        <f t="shared" si="73"/>
        <v>0</v>
      </c>
      <c r="Y329" s="146">
        <f t="shared" si="74"/>
        <v>0</v>
      </c>
      <c r="Z329" s="147">
        <f>VLOOKUP(F329,'3-Productie normen'!A:Q,12,FALSE)</f>
        <v>0</v>
      </c>
      <c r="AA329" s="147"/>
      <c r="AC329" s="148">
        <f t="shared" si="75"/>
        <v>0</v>
      </c>
    </row>
    <row r="330" spans="1:29" ht="14.15" customHeight="1">
      <c r="A330" s="124">
        <f t="shared" si="65"/>
        <v>330</v>
      </c>
      <c r="B330" s="139" t="s">
        <v>90</v>
      </c>
      <c r="C330" s="156">
        <v>5</v>
      </c>
      <c r="D330" s="157" t="s">
        <v>571</v>
      </c>
      <c r="E330" s="153" t="s">
        <v>224</v>
      </c>
      <c r="F330" s="141" t="s">
        <v>155</v>
      </c>
      <c r="G330" s="153" t="s">
        <v>222</v>
      </c>
      <c r="H330" s="159">
        <v>19.5</v>
      </c>
      <c r="I330" s="143">
        <f t="shared" si="76"/>
        <v>255</v>
      </c>
      <c r="J330" s="144">
        <v>255</v>
      </c>
      <c r="K330" s="144"/>
      <c r="L330" s="144"/>
      <c r="M330" s="144"/>
      <c r="N330" s="144"/>
      <c r="O330" s="144"/>
      <c r="P330" s="145" t="e">
        <f t="shared" si="66"/>
        <v>#DIV/0!</v>
      </c>
      <c r="Q330" s="145">
        <f t="shared" si="67"/>
        <v>0</v>
      </c>
      <c r="R330" s="145">
        <f t="shared" si="68"/>
        <v>0</v>
      </c>
      <c r="S330" s="145">
        <f t="shared" si="69"/>
        <v>0</v>
      </c>
      <c r="T330" s="145">
        <f t="shared" si="70"/>
        <v>0</v>
      </c>
      <c r="U330" s="145">
        <f t="shared" si="71"/>
        <v>0</v>
      </c>
      <c r="V330" s="146">
        <f>IF(J330="nio",0,IF(J330&gt;0,VLOOKUP(F330,'3-Productie normen'!A:M,VLOOKUP(J330,'3-Productie normen'!$B$38:$C$41,2,FALSE),FALSE)))*(VLOOKUP(B330,'2-Kosten per locatie'!$A$16:$C$48,3,FALSE))</f>
        <v>0</v>
      </c>
      <c r="W330" s="146">
        <f t="shared" si="72"/>
        <v>0</v>
      </c>
      <c r="X330" s="146">
        <f t="shared" si="73"/>
        <v>0</v>
      </c>
      <c r="Y330" s="146">
        <f t="shared" si="74"/>
        <v>0</v>
      </c>
      <c r="Z330" s="147" t="str">
        <f>VLOOKUP(F330,'3-Productie normen'!A:Q,12,FALSE)</f>
        <v>B</v>
      </c>
      <c r="AA330" s="147"/>
      <c r="AC330" s="148">
        <f t="shared" si="75"/>
        <v>4972.5</v>
      </c>
    </row>
    <row r="331" spans="1:29" ht="14.15" customHeight="1">
      <c r="A331" s="124">
        <f t="shared" ref="A331:A394" si="77">A330+1</f>
        <v>331</v>
      </c>
      <c r="B331" s="139" t="s">
        <v>90</v>
      </c>
      <c r="C331" s="156">
        <v>5</v>
      </c>
      <c r="D331" s="157" t="s">
        <v>572</v>
      </c>
      <c r="E331" s="153" t="s">
        <v>224</v>
      </c>
      <c r="F331" s="141" t="s">
        <v>155</v>
      </c>
      <c r="G331" s="153" t="s">
        <v>222</v>
      </c>
      <c r="H331" s="159">
        <v>18.2</v>
      </c>
      <c r="I331" s="143">
        <f t="shared" si="76"/>
        <v>255</v>
      </c>
      <c r="J331" s="144">
        <v>255</v>
      </c>
      <c r="K331" s="144"/>
      <c r="L331" s="144"/>
      <c r="M331" s="144"/>
      <c r="N331" s="144"/>
      <c r="O331" s="144"/>
      <c r="P331" s="145" t="e">
        <f t="shared" si="66"/>
        <v>#DIV/0!</v>
      </c>
      <c r="Q331" s="145">
        <f t="shared" si="67"/>
        <v>0</v>
      </c>
      <c r="R331" s="145">
        <f t="shared" si="68"/>
        <v>0</v>
      </c>
      <c r="S331" s="145">
        <f t="shared" si="69"/>
        <v>0</v>
      </c>
      <c r="T331" s="145">
        <f t="shared" si="70"/>
        <v>0</v>
      </c>
      <c r="U331" s="145">
        <f t="shared" si="71"/>
        <v>0</v>
      </c>
      <c r="V331" s="146">
        <f>IF(J331="nio",0,IF(J331&gt;0,VLOOKUP(F331,'3-Productie normen'!A:M,VLOOKUP(J331,'3-Productie normen'!$B$38:$C$41,2,FALSE),FALSE)))*(VLOOKUP(B331,'2-Kosten per locatie'!$A$16:$C$48,3,FALSE))</f>
        <v>0</v>
      </c>
      <c r="W331" s="146">
        <f t="shared" si="72"/>
        <v>0</v>
      </c>
      <c r="X331" s="146">
        <f t="shared" si="73"/>
        <v>0</v>
      </c>
      <c r="Y331" s="146">
        <f t="shared" si="74"/>
        <v>0</v>
      </c>
      <c r="Z331" s="147" t="str">
        <f>VLOOKUP(F331,'3-Productie normen'!A:Q,12,FALSE)</f>
        <v>B</v>
      </c>
      <c r="AA331" s="147"/>
      <c r="AC331" s="148">
        <f t="shared" si="75"/>
        <v>4641</v>
      </c>
    </row>
    <row r="332" spans="1:29" ht="14.15" customHeight="1">
      <c r="A332" s="124">
        <f t="shared" si="77"/>
        <v>332</v>
      </c>
      <c r="B332" s="139" t="s">
        <v>90</v>
      </c>
      <c r="C332" s="156">
        <v>5</v>
      </c>
      <c r="D332" s="157" t="s">
        <v>573</v>
      </c>
      <c r="E332" s="153" t="s">
        <v>224</v>
      </c>
      <c r="F332" s="141" t="s">
        <v>155</v>
      </c>
      <c r="G332" s="153" t="s">
        <v>222</v>
      </c>
      <c r="H332" s="159">
        <v>58.71</v>
      </c>
      <c r="I332" s="143">
        <f t="shared" si="76"/>
        <v>255</v>
      </c>
      <c r="J332" s="144">
        <v>255</v>
      </c>
      <c r="K332" s="144"/>
      <c r="L332" s="144"/>
      <c r="M332" s="144"/>
      <c r="N332" s="144"/>
      <c r="O332" s="144"/>
      <c r="P332" s="145" t="e">
        <f t="shared" si="66"/>
        <v>#DIV/0!</v>
      </c>
      <c r="Q332" s="145">
        <f t="shared" si="67"/>
        <v>0</v>
      </c>
      <c r="R332" s="145">
        <f t="shared" si="68"/>
        <v>0</v>
      </c>
      <c r="S332" s="145">
        <f t="shared" si="69"/>
        <v>0</v>
      </c>
      <c r="T332" s="145">
        <f t="shared" si="70"/>
        <v>0</v>
      </c>
      <c r="U332" s="145">
        <f t="shared" si="71"/>
        <v>0</v>
      </c>
      <c r="V332" s="146">
        <f>IF(J332="nio",0,IF(J332&gt;0,VLOOKUP(F332,'3-Productie normen'!A:M,VLOOKUP(J332,'3-Productie normen'!$B$38:$C$41,2,FALSE),FALSE)))*(VLOOKUP(B332,'2-Kosten per locatie'!$A$16:$C$48,3,FALSE))</f>
        <v>0</v>
      </c>
      <c r="W332" s="146">
        <f t="shared" si="72"/>
        <v>0</v>
      </c>
      <c r="X332" s="146">
        <f t="shared" si="73"/>
        <v>0</v>
      </c>
      <c r="Y332" s="146">
        <f t="shared" si="74"/>
        <v>0</v>
      </c>
      <c r="Z332" s="147" t="str">
        <f>VLOOKUP(F332,'3-Productie normen'!A:Q,12,FALSE)</f>
        <v>B</v>
      </c>
      <c r="AA332" s="147"/>
      <c r="AC332" s="148">
        <f t="shared" si="75"/>
        <v>14971.050000000001</v>
      </c>
    </row>
    <row r="333" spans="1:29" ht="14.15" customHeight="1">
      <c r="A333" s="124">
        <f t="shared" si="77"/>
        <v>333</v>
      </c>
      <c r="B333" s="139" t="s">
        <v>90</v>
      </c>
      <c r="C333" s="156">
        <v>5</v>
      </c>
      <c r="D333" s="157" t="s">
        <v>574</v>
      </c>
      <c r="E333" s="153" t="s">
        <v>224</v>
      </c>
      <c r="F333" s="153" t="s">
        <v>155</v>
      </c>
      <c r="G333" s="153" t="s">
        <v>222</v>
      </c>
      <c r="H333" s="159">
        <v>19.350000000000001</v>
      </c>
      <c r="I333" s="143">
        <f t="shared" si="76"/>
        <v>255</v>
      </c>
      <c r="J333" s="144">
        <v>255</v>
      </c>
      <c r="K333" s="144"/>
      <c r="L333" s="144"/>
      <c r="M333" s="144"/>
      <c r="N333" s="144"/>
      <c r="O333" s="144"/>
      <c r="P333" s="145" t="e">
        <f t="shared" si="66"/>
        <v>#DIV/0!</v>
      </c>
      <c r="Q333" s="145">
        <f t="shared" si="67"/>
        <v>0</v>
      </c>
      <c r="R333" s="145">
        <f t="shared" si="68"/>
        <v>0</v>
      </c>
      <c r="S333" s="145">
        <f t="shared" si="69"/>
        <v>0</v>
      </c>
      <c r="T333" s="145">
        <f t="shared" si="70"/>
        <v>0</v>
      </c>
      <c r="U333" s="145">
        <f t="shared" si="71"/>
        <v>0</v>
      </c>
      <c r="V333" s="146">
        <f>IF(J333="nio",0,IF(J333&gt;0,VLOOKUP(F333,'3-Productie normen'!A:M,VLOOKUP(J333,'3-Productie normen'!$B$38:$C$41,2,FALSE),FALSE)))*(VLOOKUP(B333,'2-Kosten per locatie'!$A$16:$C$48,3,FALSE))</f>
        <v>0</v>
      </c>
      <c r="W333" s="146">
        <f t="shared" si="72"/>
        <v>0</v>
      </c>
      <c r="X333" s="146">
        <f t="shared" si="73"/>
        <v>0</v>
      </c>
      <c r="Y333" s="146">
        <f t="shared" si="74"/>
        <v>0</v>
      </c>
      <c r="Z333" s="147" t="str">
        <f>VLOOKUP(F333,'3-Productie normen'!A:Q,12,FALSE)</f>
        <v>B</v>
      </c>
      <c r="AA333" s="147"/>
      <c r="AC333" s="148">
        <f t="shared" si="75"/>
        <v>4934.25</v>
      </c>
    </row>
    <row r="334" spans="1:29" ht="14.15" customHeight="1">
      <c r="A334" s="124">
        <f t="shared" si="77"/>
        <v>334</v>
      </c>
      <c r="B334" s="139" t="s">
        <v>90</v>
      </c>
      <c r="C334" s="156">
        <v>5</v>
      </c>
      <c r="D334" s="157" t="s">
        <v>575</v>
      </c>
      <c r="E334" s="153" t="s">
        <v>224</v>
      </c>
      <c r="F334" s="153" t="s">
        <v>155</v>
      </c>
      <c r="G334" s="153" t="s">
        <v>222</v>
      </c>
      <c r="H334" s="159">
        <v>18.2</v>
      </c>
      <c r="I334" s="143">
        <f t="shared" si="76"/>
        <v>255</v>
      </c>
      <c r="J334" s="144">
        <v>255</v>
      </c>
      <c r="K334" s="144"/>
      <c r="L334" s="144"/>
      <c r="M334" s="144"/>
      <c r="N334" s="144"/>
      <c r="O334" s="144"/>
      <c r="P334" s="145" t="e">
        <f t="shared" si="66"/>
        <v>#DIV/0!</v>
      </c>
      <c r="Q334" s="145">
        <f t="shared" si="67"/>
        <v>0</v>
      </c>
      <c r="R334" s="145">
        <f t="shared" si="68"/>
        <v>0</v>
      </c>
      <c r="S334" s="145">
        <f t="shared" si="69"/>
        <v>0</v>
      </c>
      <c r="T334" s="145">
        <f t="shared" si="70"/>
        <v>0</v>
      </c>
      <c r="U334" s="145">
        <f t="shared" si="71"/>
        <v>0</v>
      </c>
      <c r="V334" s="146">
        <f>IF(J334="nio",0,IF(J334&gt;0,VLOOKUP(F334,'3-Productie normen'!A:M,VLOOKUP(J334,'3-Productie normen'!$B$38:$C$41,2,FALSE),FALSE)))*(VLOOKUP(B334,'2-Kosten per locatie'!$A$16:$C$48,3,FALSE))</f>
        <v>0</v>
      </c>
      <c r="W334" s="146">
        <f t="shared" si="72"/>
        <v>0</v>
      </c>
      <c r="X334" s="146">
        <f t="shared" si="73"/>
        <v>0</v>
      </c>
      <c r="Y334" s="146">
        <f t="shared" si="74"/>
        <v>0</v>
      </c>
      <c r="Z334" s="147" t="str">
        <f>VLOOKUP(F334,'3-Productie normen'!A:Q,12,FALSE)</f>
        <v>B</v>
      </c>
      <c r="AA334" s="147"/>
      <c r="AC334" s="148">
        <f t="shared" si="75"/>
        <v>4641</v>
      </c>
    </row>
    <row r="335" spans="1:29" ht="14.15" customHeight="1">
      <c r="A335" s="124">
        <f t="shared" si="77"/>
        <v>335</v>
      </c>
      <c r="B335" s="139" t="s">
        <v>90</v>
      </c>
      <c r="C335" s="156">
        <v>5</v>
      </c>
      <c r="D335" s="157" t="s">
        <v>576</v>
      </c>
      <c r="E335" s="153" t="s">
        <v>224</v>
      </c>
      <c r="F335" s="153" t="s">
        <v>155</v>
      </c>
      <c r="G335" s="153" t="s">
        <v>222</v>
      </c>
      <c r="H335" s="159">
        <v>49.25</v>
      </c>
      <c r="I335" s="143">
        <f t="shared" si="76"/>
        <v>255</v>
      </c>
      <c r="J335" s="144">
        <v>255</v>
      </c>
      <c r="K335" s="144"/>
      <c r="L335" s="144"/>
      <c r="M335" s="144"/>
      <c r="N335" s="144"/>
      <c r="O335" s="144"/>
      <c r="P335" s="145" t="e">
        <f t="shared" si="66"/>
        <v>#DIV/0!</v>
      </c>
      <c r="Q335" s="145">
        <f t="shared" si="67"/>
        <v>0</v>
      </c>
      <c r="R335" s="145">
        <f t="shared" si="68"/>
        <v>0</v>
      </c>
      <c r="S335" s="145">
        <f t="shared" si="69"/>
        <v>0</v>
      </c>
      <c r="T335" s="145">
        <f t="shared" si="70"/>
        <v>0</v>
      </c>
      <c r="U335" s="145">
        <f t="shared" si="71"/>
        <v>0</v>
      </c>
      <c r="V335" s="146">
        <f>IF(J335="nio",0,IF(J335&gt;0,VLOOKUP(F335,'3-Productie normen'!A:M,VLOOKUP(J335,'3-Productie normen'!$B$38:$C$41,2,FALSE),FALSE)))*(VLOOKUP(B335,'2-Kosten per locatie'!$A$16:$C$48,3,FALSE))</f>
        <v>0</v>
      </c>
      <c r="W335" s="146">
        <f t="shared" si="72"/>
        <v>0</v>
      </c>
      <c r="X335" s="146">
        <f t="shared" si="73"/>
        <v>0</v>
      </c>
      <c r="Y335" s="146">
        <f t="shared" si="74"/>
        <v>0</v>
      </c>
      <c r="Z335" s="147" t="str">
        <f>VLOOKUP(F335,'3-Productie normen'!A:Q,12,FALSE)</f>
        <v>B</v>
      </c>
      <c r="AA335" s="147"/>
      <c r="AC335" s="148">
        <f t="shared" si="75"/>
        <v>12558.75</v>
      </c>
    </row>
    <row r="336" spans="1:29" ht="14.15" customHeight="1">
      <c r="A336" s="124">
        <f t="shared" si="77"/>
        <v>336</v>
      </c>
      <c r="B336" s="139" t="s">
        <v>90</v>
      </c>
      <c r="C336" s="156">
        <v>5</v>
      </c>
      <c r="D336" s="157" t="s">
        <v>577</v>
      </c>
      <c r="E336" s="153" t="s">
        <v>224</v>
      </c>
      <c r="F336" s="153" t="s">
        <v>155</v>
      </c>
      <c r="G336" s="153" t="s">
        <v>222</v>
      </c>
      <c r="H336" s="159">
        <v>28.71</v>
      </c>
      <c r="I336" s="143">
        <f t="shared" si="76"/>
        <v>255</v>
      </c>
      <c r="J336" s="144">
        <v>255</v>
      </c>
      <c r="K336" s="144"/>
      <c r="L336" s="144"/>
      <c r="M336" s="144"/>
      <c r="N336" s="144"/>
      <c r="O336" s="144"/>
      <c r="P336" s="145" t="e">
        <f t="shared" si="66"/>
        <v>#DIV/0!</v>
      </c>
      <c r="Q336" s="145">
        <f t="shared" si="67"/>
        <v>0</v>
      </c>
      <c r="R336" s="145">
        <f t="shared" si="68"/>
        <v>0</v>
      </c>
      <c r="S336" s="145">
        <f t="shared" si="69"/>
        <v>0</v>
      </c>
      <c r="T336" s="145">
        <f t="shared" si="70"/>
        <v>0</v>
      </c>
      <c r="U336" s="145">
        <f t="shared" si="71"/>
        <v>0</v>
      </c>
      <c r="V336" s="146">
        <f>IF(J336="nio",0,IF(J336&gt;0,VLOOKUP(F336,'3-Productie normen'!A:M,VLOOKUP(J336,'3-Productie normen'!$B$38:$C$41,2,FALSE),FALSE)))*(VLOOKUP(B336,'2-Kosten per locatie'!$A$16:$C$48,3,FALSE))</f>
        <v>0</v>
      </c>
      <c r="W336" s="146">
        <f t="shared" si="72"/>
        <v>0</v>
      </c>
      <c r="X336" s="146">
        <f t="shared" si="73"/>
        <v>0</v>
      </c>
      <c r="Y336" s="146">
        <f t="shared" si="74"/>
        <v>0</v>
      </c>
      <c r="Z336" s="147" t="str">
        <f>VLOOKUP(F336,'3-Productie normen'!A:Q,12,FALSE)</f>
        <v>B</v>
      </c>
      <c r="AA336" s="147"/>
      <c r="AC336" s="148">
        <f t="shared" si="75"/>
        <v>7321.05</v>
      </c>
    </row>
    <row r="337" spans="1:29" ht="14.15" customHeight="1">
      <c r="A337" s="124">
        <f t="shared" si="77"/>
        <v>337</v>
      </c>
      <c r="B337" s="139" t="s">
        <v>90</v>
      </c>
      <c r="C337" s="156">
        <v>5</v>
      </c>
      <c r="D337" s="157" t="s">
        <v>578</v>
      </c>
      <c r="E337" s="153" t="s">
        <v>230</v>
      </c>
      <c r="F337" s="153" t="s">
        <v>168</v>
      </c>
      <c r="G337" s="153" t="s">
        <v>222</v>
      </c>
      <c r="H337" s="159">
        <v>7.35</v>
      </c>
      <c r="I337" s="143">
        <f t="shared" si="76"/>
        <v>1</v>
      </c>
      <c r="J337" s="144">
        <v>1</v>
      </c>
      <c r="K337" s="144"/>
      <c r="L337" s="144"/>
      <c r="M337" s="144"/>
      <c r="N337" s="144"/>
      <c r="O337" s="144"/>
      <c r="P337" s="145" t="e">
        <f t="shared" si="66"/>
        <v>#DIV/0!</v>
      </c>
      <c r="Q337" s="145">
        <f t="shared" si="67"/>
        <v>0</v>
      </c>
      <c r="R337" s="145">
        <f t="shared" si="68"/>
        <v>0</v>
      </c>
      <c r="S337" s="145">
        <f t="shared" si="69"/>
        <v>0</v>
      </c>
      <c r="T337" s="145">
        <f t="shared" si="70"/>
        <v>0</v>
      </c>
      <c r="U337" s="145">
        <f t="shared" si="71"/>
        <v>0</v>
      </c>
      <c r="V337" s="146">
        <f>IF(J337="nio",0,IF(J337&gt;0,VLOOKUP(F337,'3-Productie normen'!A:M,VLOOKUP(J337,'3-Productie normen'!$B$38:$C$41,2,FALSE),FALSE)))*(VLOOKUP(B337,'2-Kosten per locatie'!$A$16:$C$48,3,FALSE))</f>
        <v>0</v>
      </c>
      <c r="W337" s="146">
        <f t="shared" si="72"/>
        <v>0</v>
      </c>
      <c r="X337" s="146">
        <f t="shared" si="73"/>
        <v>0</v>
      </c>
      <c r="Y337" s="146">
        <f t="shared" si="74"/>
        <v>0</v>
      </c>
      <c r="Z337" s="147" t="str">
        <f>VLOOKUP(F337,'3-Productie normen'!A:Q,12,FALSE)</f>
        <v>V</v>
      </c>
      <c r="AA337" s="147"/>
      <c r="AC337" s="148">
        <f t="shared" si="75"/>
        <v>7.35</v>
      </c>
    </row>
    <row r="338" spans="1:29" ht="14.15" customHeight="1">
      <c r="A338" s="124">
        <f t="shared" si="77"/>
        <v>338</v>
      </c>
      <c r="B338" s="139" t="s">
        <v>90</v>
      </c>
      <c r="C338" s="156">
        <v>5</v>
      </c>
      <c r="D338" s="157" t="s">
        <v>579</v>
      </c>
      <c r="E338" s="153" t="s">
        <v>224</v>
      </c>
      <c r="F338" s="153" t="s">
        <v>155</v>
      </c>
      <c r="G338" s="153" t="s">
        <v>222</v>
      </c>
      <c r="H338" s="159">
        <v>87.73</v>
      </c>
      <c r="I338" s="143">
        <f t="shared" si="76"/>
        <v>255</v>
      </c>
      <c r="J338" s="144">
        <v>255</v>
      </c>
      <c r="K338" s="144"/>
      <c r="L338" s="144"/>
      <c r="M338" s="144"/>
      <c r="N338" s="144"/>
      <c r="O338" s="144"/>
      <c r="P338" s="145" t="e">
        <f t="shared" si="66"/>
        <v>#DIV/0!</v>
      </c>
      <c r="Q338" s="145">
        <f t="shared" si="67"/>
        <v>0</v>
      </c>
      <c r="R338" s="145">
        <f t="shared" si="68"/>
        <v>0</v>
      </c>
      <c r="S338" s="145">
        <f t="shared" si="69"/>
        <v>0</v>
      </c>
      <c r="T338" s="145">
        <f t="shared" si="70"/>
        <v>0</v>
      </c>
      <c r="U338" s="145">
        <f t="shared" si="71"/>
        <v>0</v>
      </c>
      <c r="V338" s="146">
        <f>IF(J338="nio",0,IF(J338&gt;0,VLOOKUP(F338,'3-Productie normen'!A:M,VLOOKUP(J338,'3-Productie normen'!$B$38:$C$41,2,FALSE),FALSE)))*(VLOOKUP(B338,'2-Kosten per locatie'!$A$16:$C$48,3,FALSE))</f>
        <v>0</v>
      </c>
      <c r="W338" s="146">
        <f t="shared" si="72"/>
        <v>0</v>
      </c>
      <c r="X338" s="146">
        <f t="shared" si="73"/>
        <v>0</v>
      </c>
      <c r="Y338" s="146">
        <f t="shared" si="74"/>
        <v>0</v>
      </c>
      <c r="Z338" s="147" t="str">
        <f>VLOOKUP(F338,'3-Productie normen'!A:Q,12,FALSE)</f>
        <v>B</v>
      </c>
      <c r="AA338" s="147"/>
      <c r="AC338" s="148">
        <f t="shared" si="75"/>
        <v>22371.15</v>
      </c>
    </row>
    <row r="339" spans="1:29" ht="14.15" customHeight="1">
      <c r="A339" s="124">
        <f t="shared" si="77"/>
        <v>339</v>
      </c>
      <c r="B339" s="139" t="s">
        <v>90</v>
      </c>
      <c r="C339" s="156">
        <v>5</v>
      </c>
      <c r="D339" s="157" t="s">
        <v>580</v>
      </c>
      <c r="E339" s="153" t="s">
        <v>330</v>
      </c>
      <c r="F339" s="153" t="s">
        <v>159</v>
      </c>
      <c r="G339" s="153" t="s">
        <v>299</v>
      </c>
      <c r="H339" s="159">
        <v>4.1500000000000004</v>
      </c>
      <c r="I339" s="143">
        <f t="shared" si="76"/>
        <v>255</v>
      </c>
      <c r="J339" s="144">
        <v>255</v>
      </c>
      <c r="K339" s="144"/>
      <c r="L339" s="144"/>
      <c r="M339" s="144"/>
      <c r="N339" s="144"/>
      <c r="O339" s="144"/>
      <c r="P339" s="145" t="e">
        <f t="shared" si="66"/>
        <v>#DIV/0!</v>
      </c>
      <c r="Q339" s="145">
        <f t="shared" si="67"/>
        <v>0</v>
      </c>
      <c r="R339" s="145">
        <f t="shared" si="68"/>
        <v>0</v>
      </c>
      <c r="S339" s="145">
        <f t="shared" si="69"/>
        <v>0</v>
      </c>
      <c r="T339" s="145">
        <f t="shared" si="70"/>
        <v>0</v>
      </c>
      <c r="U339" s="145">
        <f t="shared" si="71"/>
        <v>0</v>
      </c>
      <c r="V339" s="146">
        <f>IF(J339="nio",0,IF(J339&gt;0,VLOOKUP(F339,'3-Productie normen'!A:M,VLOOKUP(J339,'3-Productie normen'!$B$38:$C$41,2,FALSE),FALSE)))*(VLOOKUP(B339,'2-Kosten per locatie'!$A$16:$C$48,3,FALSE))</f>
        <v>0</v>
      </c>
      <c r="W339" s="146">
        <f t="shared" si="72"/>
        <v>0</v>
      </c>
      <c r="X339" s="146">
        <f t="shared" si="73"/>
        <v>0</v>
      </c>
      <c r="Y339" s="146">
        <f t="shared" si="74"/>
        <v>0</v>
      </c>
      <c r="Z339" s="147" t="str">
        <f>VLOOKUP(F339,'3-Productie normen'!A:Q,12,FALSE)</f>
        <v>V</v>
      </c>
      <c r="AA339" s="147"/>
      <c r="AC339" s="148">
        <f t="shared" si="75"/>
        <v>1058.25</v>
      </c>
    </row>
    <row r="340" spans="1:29" ht="14.15" customHeight="1">
      <c r="A340" s="124">
        <f t="shared" si="77"/>
        <v>340</v>
      </c>
      <c r="B340" s="139" t="s">
        <v>90</v>
      </c>
      <c r="C340" s="156">
        <v>5</v>
      </c>
      <c r="D340" s="157" t="s">
        <v>581</v>
      </c>
      <c r="E340" s="153" t="s">
        <v>224</v>
      </c>
      <c r="F340" s="153" t="s">
        <v>155</v>
      </c>
      <c r="G340" s="153" t="s">
        <v>222</v>
      </c>
      <c r="H340" s="159">
        <v>28.33</v>
      </c>
      <c r="I340" s="143">
        <f t="shared" si="76"/>
        <v>255</v>
      </c>
      <c r="J340" s="144">
        <v>255</v>
      </c>
      <c r="K340" s="144"/>
      <c r="L340" s="144"/>
      <c r="M340" s="144"/>
      <c r="N340" s="144"/>
      <c r="O340" s="144"/>
      <c r="P340" s="145" t="e">
        <f t="shared" si="66"/>
        <v>#DIV/0!</v>
      </c>
      <c r="Q340" s="145">
        <f t="shared" si="67"/>
        <v>0</v>
      </c>
      <c r="R340" s="145">
        <f t="shared" si="68"/>
        <v>0</v>
      </c>
      <c r="S340" s="145">
        <f t="shared" si="69"/>
        <v>0</v>
      </c>
      <c r="T340" s="145">
        <f t="shared" si="70"/>
        <v>0</v>
      </c>
      <c r="U340" s="145">
        <f t="shared" si="71"/>
        <v>0</v>
      </c>
      <c r="V340" s="146">
        <f>IF(J340="nio",0,IF(J340&gt;0,VLOOKUP(F340,'3-Productie normen'!A:M,VLOOKUP(J340,'3-Productie normen'!$B$38:$C$41,2,FALSE),FALSE)))*(VLOOKUP(B340,'2-Kosten per locatie'!$A$16:$C$48,3,FALSE))</f>
        <v>0</v>
      </c>
      <c r="W340" s="146">
        <f t="shared" si="72"/>
        <v>0</v>
      </c>
      <c r="X340" s="146">
        <f t="shared" si="73"/>
        <v>0</v>
      </c>
      <c r="Y340" s="146">
        <f t="shared" si="74"/>
        <v>0</v>
      </c>
      <c r="Z340" s="147" t="str">
        <f>VLOOKUP(F340,'3-Productie normen'!A:Q,12,FALSE)</f>
        <v>B</v>
      </c>
      <c r="AA340" s="147"/>
      <c r="AC340" s="148">
        <f t="shared" si="75"/>
        <v>7224.15</v>
      </c>
    </row>
    <row r="341" spans="1:29" ht="14.15" customHeight="1">
      <c r="A341" s="124">
        <f t="shared" si="77"/>
        <v>341</v>
      </c>
      <c r="B341" s="139" t="s">
        <v>90</v>
      </c>
      <c r="C341" s="156">
        <v>5</v>
      </c>
      <c r="D341" s="157" t="s">
        <v>582</v>
      </c>
      <c r="E341" s="153" t="s">
        <v>224</v>
      </c>
      <c r="F341" s="153" t="s">
        <v>155</v>
      </c>
      <c r="G341" s="153" t="s">
        <v>222</v>
      </c>
      <c r="H341" s="159">
        <v>58.71</v>
      </c>
      <c r="I341" s="143">
        <f t="shared" si="76"/>
        <v>255</v>
      </c>
      <c r="J341" s="144">
        <v>255</v>
      </c>
      <c r="K341" s="144"/>
      <c r="L341" s="144"/>
      <c r="M341" s="144"/>
      <c r="N341" s="144"/>
      <c r="O341" s="144"/>
      <c r="P341" s="145" t="e">
        <f t="shared" si="66"/>
        <v>#DIV/0!</v>
      </c>
      <c r="Q341" s="145">
        <f t="shared" si="67"/>
        <v>0</v>
      </c>
      <c r="R341" s="145">
        <f t="shared" si="68"/>
        <v>0</v>
      </c>
      <c r="S341" s="145">
        <f t="shared" si="69"/>
        <v>0</v>
      </c>
      <c r="T341" s="145">
        <f t="shared" si="70"/>
        <v>0</v>
      </c>
      <c r="U341" s="145">
        <f t="shared" si="71"/>
        <v>0</v>
      </c>
      <c r="V341" s="146">
        <f>IF(J341="nio",0,IF(J341&gt;0,VLOOKUP(F341,'3-Productie normen'!A:M,VLOOKUP(J341,'3-Productie normen'!$B$38:$C$41,2,FALSE),FALSE)))*(VLOOKUP(B341,'2-Kosten per locatie'!$A$16:$C$48,3,FALSE))</f>
        <v>0</v>
      </c>
      <c r="W341" s="146">
        <f t="shared" si="72"/>
        <v>0</v>
      </c>
      <c r="X341" s="146">
        <f t="shared" si="73"/>
        <v>0</v>
      </c>
      <c r="Y341" s="146">
        <f t="shared" si="74"/>
        <v>0</v>
      </c>
      <c r="Z341" s="147" t="str">
        <f>VLOOKUP(F341,'3-Productie normen'!A:Q,12,FALSE)</f>
        <v>B</v>
      </c>
      <c r="AA341" s="147"/>
      <c r="AC341" s="148">
        <f t="shared" si="75"/>
        <v>14971.050000000001</v>
      </c>
    </row>
    <row r="342" spans="1:29" ht="14.15" customHeight="1">
      <c r="A342" s="124">
        <f t="shared" si="77"/>
        <v>342</v>
      </c>
      <c r="B342" s="139" t="s">
        <v>90</v>
      </c>
      <c r="C342" s="156">
        <v>5</v>
      </c>
      <c r="D342" s="157" t="s">
        <v>583</v>
      </c>
      <c r="E342" s="153" t="s">
        <v>249</v>
      </c>
      <c r="F342" s="141" t="s">
        <v>172</v>
      </c>
      <c r="G342" s="153" t="s">
        <v>299</v>
      </c>
      <c r="H342" s="159">
        <v>12.73</v>
      </c>
      <c r="I342" s="143">
        <f t="shared" si="76"/>
        <v>255</v>
      </c>
      <c r="J342" s="144">
        <v>255</v>
      </c>
      <c r="K342" s="144"/>
      <c r="L342" s="144"/>
      <c r="M342" s="144"/>
      <c r="N342" s="144"/>
      <c r="O342" s="144"/>
      <c r="P342" s="145" t="e">
        <f t="shared" si="66"/>
        <v>#DIV/0!</v>
      </c>
      <c r="Q342" s="145">
        <f t="shared" si="67"/>
        <v>0</v>
      </c>
      <c r="R342" s="145">
        <f t="shared" si="68"/>
        <v>0</v>
      </c>
      <c r="S342" s="145">
        <f t="shared" si="69"/>
        <v>0</v>
      </c>
      <c r="T342" s="145">
        <f t="shared" si="70"/>
        <v>0</v>
      </c>
      <c r="U342" s="145">
        <f t="shared" si="71"/>
        <v>0</v>
      </c>
      <c r="V342" s="146">
        <f>IF(J342="nio",0,IF(J342&gt;0,VLOOKUP(F342,'3-Productie normen'!A:M,VLOOKUP(J342,'3-Productie normen'!$B$38:$C$41,2,FALSE),FALSE)))*(VLOOKUP(B342,'2-Kosten per locatie'!$A$16:$C$48,3,FALSE))</f>
        <v>0</v>
      </c>
      <c r="W342" s="146">
        <f t="shared" si="72"/>
        <v>0</v>
      </c>
      <c r="X342" s="146">
        <f t="shared" si="73"/>
        <v>0</v>
      </c>
      <c r="Y342" s="146">
        <f t="shared" si="74"/>
        <v>0</v>
      </c>
      <c r="Z342" s="147" t="str">
        <f>VLOOKUP(F342,'3-Productie normen'!A:Q,12,FALSE)</f>
        <v>V</v>
      </c>
      <c r="AA342" s="147"/>
      <c r="AC342" s="148">
        <f t="shared" si="75"/>
        <v>3246.15</v>
      </c>
    </row>
    <row r="343" spans="1:29" ht="14.15" customHeight="1">
      <c r="A343" s="124">
        <f t="shared" si="77"/>
        <v>343</v>
      </c>
      <c r="B343" s="139" t="s">
        <v>90</v>
      </c>
      <c r="C343" s="156">
        <v>5</v>
      </c>
      <c r="D343" s="157" t="s">
        <v>584</v>
      </c>
      <c r="E343" s="153" t="s">
        <v>249</v>
      </c>
      <c r="F343" s="141" t="s">
        <v>172</v>
      </c>
      <c r="G343" s="153" t="s">
        <v>222</v>
      </c>
      <c r="H343" s="159">
        <v>79.2</v>
      </c>
      <c r="I343" s="143">
        <f t="shared" si="76"/>
        <v>255</v>
      </c>
      <c r="J343" s="144">
        <v>255</v>
      </c>
      <c r="K343" s="144"/>
      <c r="L343" s="144"/>
      <c r="M343" s="144"/>
      <c r="N343" s="144"/>
      <c r="O343" s="144"/>
      <c r="P343" s="145" t="e">
        <f t="shared" si="66"/>
        <v>#DIV/0!</v>
      </c>
      <c r="Q343" s="145">
        <f t="shared" si="67"/>
        <v>0</v>
      </c>
      <c r="R343" s="145">
        <f t="shared" si="68"/>
        <v>0</v>
      </c>
      <c r="S343" s="145">
        <f t="shared" si="69"/>
        <v>0</v>
      </c>
      <c r="T343" s="145">
        <f t="shared" si="70"/>
        <v>0</v>
      </c>
      <c r="U343" s="145">
        <f t="shared" si="71"/>
        <v>0</v>
      </c>
      <c r="V343" s="146">
        <f>IF(J343="nio",0,IF(J343&gt;0,VLOOKUP(F343,'3-Productie normen'!A:M,VLOOKUP(J343,'3-Productie normen'!$B$38:$C$41,2,FALSE),FALSE)))*(VLOOKUP(B343,'2-Kosten per locatie'!$A$16:$C$48,3,FALSE))</f>
        <v>0</v>
      </c>
      <c r="W343" s="146">
        <f t="shared" si="72"/>
        <v>0</v>
      </c>
      <c r="X343" s="146">
        <f t="shared" si="73"/>
        <v>0</v>
      </c>
      <c r="Y343" s="146">
        <f t="shared" si="74"/>
        <v>0</v>
      </c>
      <c r="Z343" s="147" t="str">
        <f>VLOOKUP(F343,'3-Productie normen'!A:Q,12,FALSE)</f>
        <v>V</v>
      </c>
      <c r="AA343" s="147"/>
      <c r="AC343" s="148">
        <f t="shared" si="75"/>
        <v>20196</v>
      </c>
    </row>
    <row r="344" spans="1:29" ht="14.15" customHeight="1">
      <c r="A344" s="124">
        <f t="shared" si="77"/>
        <v>344</v>
      </c>
      <c r="B344" s="139" t="s">
        <v>90</v>
      </c>
      <c r="C344" s="156">
        <v>5</v>
      </c>
      <c r="D344" s="157" t="s">
        <v>585</v>
      </c>
      <c r="E344" s="153" t="s">
        <v>249</v>
      </c>
      <c r="F344" s="139" t="s">
        <v>172</v>
      </c>
      <c r="G344" s="153" t="s">
        <v>222</v>
      </c>
      <c r="H344" s="159">
        <v>2.65</v>
      </c>
      <c r="I344" s="143">
        <f t="shared" si="76"/>
        <v>255</v>
      </c>
      <c r="J344" s="144">
        <v>255</v>
      </c>
      <c r="K344" s="144"/>
      <c r="L344" s="144"/>
      <c r="M344" s="144"/>
      <c r="N344" s="144"/>
      <c r="O344" s="144"/>
      <c r="P344" s="145" t="e">
        <f t="shared" si="66"/>
        <v>#DIV/0!</v>
      </c>
      <c r="Q344" s="145">
        <f t="shared" si="67"/>
        <v>0</v>
      </c>
      <c r="R344" s="145">
        <f t="shared" si="68"/>
        <v>0</v>
      </c>
      <c r="S344" s="145">
        <f t="shared" si="69"/>
        <v>0</v>
      </c>
      <c r="T344" s="145">
        <f t="shared" si="70"/>
        <v>0</v>
      </c>
      <c r="U344" s="145">
        <f t="shared" si="71"/>
        <v>0</v>
      </c>
      <c r="V344" s="146">
        <f>IF(J344="nio",0,IF(J344&gt;0,VLOOKUP(F344,'3-Productie normen'!A:M,VLOOKUP(J344,'3-Productie normen'!$B$38:$C$41,2,FALSE),FALSE)))*(VLOOKUP(B344,'2-Kosten per locatie'!$A$16:$C$48,3,FALSE))</f>
        <v>0</v>
      </c>
      <c r="W344" s="146">
        <f t="shared" si="72"/>
        <v>0</v>
      </c>
      <c r="X344" s="146">
        <f t="shared" si="73"/>
        <v>0</v>
      </c>
      <c r="Y344" s="146">
        <f t="shared" si="74"/>
        <v>0</v>
      </c>
      <c r="Z344" s="147" t="str">
        <f>VLOOKUP(F344,'3-Productie normen'!A:Q,12,FALSE)</f>
        <v>V</v>
      </c>
      <c r="AA344" s="147"/>
      <c r="AC344" s="148">
        <f t="shared" si="75"/>
        <v>675.75</v>
      </c>
    </row>
    <row r="345" spans="1:29" ht="14.15" customHeight="1">
      <c r="A345" s="124">
        <f t="shared" si="77"/>
        <v>345</v>
      </c>
      <c r="B345" s="139" t="s">
        <v>90</v>
      </c>
      <c r="C345" s="156">
        <v>5</v>
      </c>
      <c r="D345" s="157" t="s">
        <v>586</v>
      </c>
      <c r="E345" s="153" t="s">
        <v>170</v>
      </c>
      <c r="F345" s="141" t="s">
        <v>170</v>
      </c>
      <c r="G345" s="153" t="s">
        <v>561</v>
      </c>
      <c r="H345" s="159">
        <v>9.6300000000000008</v>
      </c>
      <c r="I345" s="143">
        <f t="shared" si="76"/>
        <v>255</v>
      </c>
      <c r="J345" s="144">
        <v>255</v>
      </c>
      <c r="K345" s="144"/>
      <c r="L345" s="144"/>
      <c r="M345" s="144"/>
      <c r="N345" s="144"/>
      <c r="O345" s="144"/>
      <c r="P345" s="145" t="e">
        <f t="shared" si="66"/>
        <v>#DIV/0!</v>
      </c>
      <c r="Q345" s="145">
        <f t="shared" si="67"/>
        <v>0</v>
      </c>
      <c r="R345" s="145">
        <f t="shared" si="68"/>
        <v>0</v>
      </c>
      <c r="S345" s="145">
        <f t="shared" si="69"/>
        <v>0</v>
      </c>
      <c r="T345" s="145">
        <f t="shared" si="70"/>
        <v>0</v>
      </c>
      <c r="U345" s="145">
        <f t="shared" si="71"/>
        <v>0</v>
      </c>
      <c r="V345" s="146">
        <f>IF(J345="nio",0,IF(J345&gt;0,VLOOKUP(F345,'3-Productie normen'!A:M,VLOOKUP(J345,'3-Productie normen'!$B$38:$C$41,2,FALSE),FALSE)))*(VLOOKUP(B345,'2-Kosten per locatie'!$A$16:$C$48,3,FALSE))</f>
        <v>0</v>
      </c>
      <c r="W345" s="146">
        <f t="shared" si="72"/>
        <v>0</v>
      </c>
      <c r="X345" s="146">
        <f t="shared" si="73"/>
        <v>0</v>
      </c>
      <c r="Y345" s="146">
        <f t="shared" si="74"/>
        <v>0</v>
      </c>
      <c r="Z345" s="147" t="str">
        <f>VLOOKUP(F345,'3-Productie normen'!A:Q,12,FALSE)</f>
        <v>V</v>
      </c>
      <c r="AA345" s="147"/>
      <c r="AC345" s="148">
        <f t="shared" si="75"/>
        <v>2455.65</v>
      </c>
    </row>
    <row r="346" spans="1:29" ht="14.15" customHeight="1">
      <c r="A346" s="124">
        <f t="shared" si="77"/>
        <v>346</v>
      </c>
      <c r="B346" s="139" t="s">
        <v>90</v>
      </c>
      <c r="C346" s="156">
        <v>5</v>
      </c>
      <c r="D346" s="157" t="s">
        <v>587</v>
      </c>
      <c r="E346" s="153" t="s">
        <v>170</v>
      </c>
      <c r="F346" s="141" t="s">
        <v>170</v>
      </c>
      <c r="G346" s="153" t="s">
        <v>561</v>
      </c>
      <c r="H346" s="159">
        <v>9.3000000000000007</v>
      </c>
      <c r="I346" s="143">
        <f t="shared" si="76"/>
        <v>255</v>
      </c>
      <c r="J346" s="144">
        <v>255</v>
      </c>
      <c r="K346" s="144"/>
      <c r="L346" s="144"/>
      <c r="M346" s="144"/>
      <c r="N346" s="144"/>
      <c r="O346" s="144"/>
      <c r="P346" s="145" t="e">
        <f t="shared" si="66"/>
        <v>#DIV/0!</v>
      </c>
      <c r="Q346" s="145">
        <f t="shared" si="67"/>
        <v>0</v>
      </c>
      <c r="R346" s="145">
        <f t="shared" si="68"/>
        <v>0</v>
      </c>
      <c r="S346" s="145">
        <f t="shared" si="69"/>
        <v>0</v>
      </c>
      <c r="T346" s="145">
        <f t="shared" si="70"/>
        <v>0</v>
      </c>
      <c r="U346" s="145">
        <f t="shared" si="71"/>
        <v>0</v>
      </c>
      <c r="V346" s="146">
        <f>IF(J346="nio",0,IF(J346&gt;0,VLOOKUP(F346,'3-Productie normen'!A:M,VLOOKUP(J346,'3-Productie normen'!$B$38:$C$41,2,FALSE),FALSE)))*(VLOOKUP(B346,'2-Kosten per locatie'!$A$16:$C$48,3,FALSE))</f>
        <v>0</v>
      </c>
      <c r="W346" s="146">
        <f t="shared" si="72"/>
        <v>0</v>
      </c>
      <c r="X346" s="146">
        <f t="shared" si="73"/>
        <v>0</v>
      </c>
      <c r="Y346" s="146">
        <f t="shared" si="74"/>
        <v>0</v>
      </c>
      <c r="Z346" s="147" t="str">
        <f>VLOOKUP(F346,'3-Productie normen'!A:Q,12,FALSE)</f>
        <v>V</v>
      </c>
      <c r="AA346" s="147"/>
      <c r="AC346" s="148">
        <f t="shared" si="75"/>
        <v>2371.5</v>
      </c>
    </row>
    <row r="347" spans="1:29" ht="14.15" customHeight="1">
      <c r="A347" s="124">
        <f t="shared" si="77"/>
        <v>347</v>
      </c>
      <c r="B347" s="139" t="s">
        <v>90</v>
      </c>
      <c r="C347" s="156">
        <v>6</v>
      </c>
      <c r="D347" s="157" t="s">
        <v>588</v>
      </c>
      <c r="E347" s="153" t="s">
        <v>212</v>
      </c>
      <c r="F347" s="141" t="s">
        <v>167</v>
      </c>
      <c r="G347" s="153" t="s">
        <v>213</v>
      </c>
      <c r="H347" s="159">
        <v>6.05</v>
      </c>
      <c r="I347" s="143">
        <f t="shared" si="76"/>
        <v>255</v>
      </c>
      <c r="J347" s="144">
        <v>255</v>
      </c>
      <c r="K347" s="144"/>
      <c r="L347" s="144"/>
      <c r="M347" s="144"/>
      <c r="N347" s="144"/>
      <c r="O347" s="144"/>
      <c r="P347" s="145" t="e">
        <f t="shared" si="66"/>
        <v>#DIV/0!</v>
      </c>
      <c r="Q347" s="145">
        <f t="shared" si="67"/>
        <v>0</v>
      </c>
      <c r="R347" s="145">
        <f t="shared" si="68"/>
        <v>0</v>
      </c>
      <c r="S347" s="145">
        <f t="shared" si="69"/>
        <v>0</v>
      </c>
      <c r="T347" s="145">
        <f t="shared" si="70"/>
        <v>0</v>
      </c>
      <c r="U347" s="145">
        <f t="shared" si="71"/>
        <v>0</v>
      </c>
      <c r="V347" s="146">
        <f>IF(J347="nio",0,IF(J347&gt;0,VLOOKUP(F347,'3-Productie normen'!A:M,VLOOKUP(J347,'3-Productie normen'!$B$38:$C$41,2,FALSE),FALSE)))*(VLOOKUP(B347,'2-Kosten per locatie'!$A$16:$C$48,3,FALSE))</f>
        <v>0</v>
      </c>
      <c r="W347" s="146">
        <f t="shared" si="72"/>
        <v>0</v>
      </c>
      <c r="X347" s="146">
        <f t="shared" si="73"/>
        <v>0</v>
      </c>
      <c r="Y347" s="146">
        <f t="shared" si="74"/>
        <v>0</v>
      </c>
      <c r="Z347" s="147" t="str">
        <f>VLOOKUP(F347,'3-Productie normen'!A:Q,12,FALSE)</f>
        <v>S</v>
      </c>
      <c r="AA347" s="147"/>
      <c r="AC347" s="148">
        <f t="shared" si="75"/>
        <v>1542.75</v>
      </c>
    </row>
    <row r="348" spans="1:29" ht="14.15" customHeight="1">
      <c r="A348" s="124">
        <f t="shared" si="77"/>
        <v>348</v>
      </c>
      <c r="B348" s="139" t="s">
        <v>90</v>
      </c>
      <c r="C348" s="156">
        <v>6</v>
      </c>
      <c r="D348" s="157" t="s">
        <v>589</v>
      </c>
      <c r="E348" s="153" t="s">
        <v>212</v>
      </c>
      <c r="F348" s="141" t="s">
        <v>167</v>
      </c>
      <c r="G348" s="153" t="s">
        <v>213</v>
      </c>
      <c r="H348" s="159">
        <v>1.19</v>
      </c>
      <c r="I348" s="143">
        <f t="shared" si="76"/>
        <v>255</v>
      </c>
      <c r="J348" s="144">
        <v>255</v>
      </c>
      <c r="K348" s="144"/>
      <c r="L348" s="144"/>
      <c r="M348" s="144"/>
      <c r="N348" s="144"/>
      <c r="O348" s="144"/>
      <c r="P348" s="145" t="e">
        <f t="shared" si="66"/>
        <v>#DIV/0!</v>
      </c>
      <c r="Q348" s="145">
        <f t="shared" si="67"/>
        <v>0</v>
      </c>
      <c r="R348" s="145">
        <f t="shared" si="68"/>
        <v>0</v>
      </c>
      <c r="S348" s="145">
        <f t="shared" si="69"/>
        <v>0</v>
      </c>
      <c r="T348" s="145">
        <f t="shared" si="70"/>
        <v>0</v>
      </c>
      <c r="U348" s="145">
        <f t="shared" si="71"/>
        <v>0</v>
      </c>
      <c r="V348" s="146">
        <f>IF(J348="nio",0,IF(J348&gt;0,VLOOKUP(F348,'3-Productie normen'!A:M,VLOOKUP(J348,'3-Productie normen'!$B$38:$C$41,2,FALSE),FALSE)))*(VLOOKUP(B348,'2-Kosten per locatie'!$A$16:$C$48,3,FALSE))</f>
        <v>0</v>
      </c>
      <c r="W348" s="146">
        <f t="shared" si="72"/>
        <v>0</v>
      </c>
      <c r="X348" s="146">
        <f t="shared" si="73"/>
        <v>0</v>
      </c>
      <c r="Y348" s="146">
        <f t="shared" si="74"/>
        <v>0</v>
      </c>
      <c r="Z348" s="147" t="str">
        <f>VLOOKUP(F348,'3-Productie normen'!A:Q,12,FALSE)</f>
        <v>S</v>
      </c>
      <c r="AA348" s="147"/>
      <c r="AC348" s="148">
        <f t="shared" si="75"/>
        <v>303.45</v>
      </c>
    </row>
    <row r="349" spans="1:29" ht="14.15" customHeight="1">
      <c r="A349" s="124">
        <f t="shared" si="77"/>
        <v>349</v>
      </c>
      <c r="B349" s="139" t="s">
        <v>90</v>
      </c>
      <c r="C349" s="156">
        <v>6</v>
      </c>
      <c r="D349" s="157" t="s">
        <v>590</v>
      </c>
      <c r="E349" s="153" t="s">
        <v>212</v>
      </c>
      <c r="F349" s="141" t="s">
        <v>167</v>
      </c>
      <c r="G349" s="153" t="s">
        <v>213</v>
      </c>
      <c r="H349" s="159">
        <v>1.48</v>
      </c>
      <c r="I349" s="143">
        <f t="shared" si="76"/>
        <v>255</v>
      </c>
      <c r="J349" s="144">
        <v>255</v>
      </c>
      <c r="K349" s="144"/>
      <c r="L349" s="144"/>
      <c r="M349" s="144"/>
      <c r="N349" s="144"/>
      <c r="O349" s="144"/>
      <c r="P349" s="145" t="e">
        <f t="shared" si="66"/>
        <v>#DIV/0!</v>
      </c>
      <c r="Q349" s="145">
        <f t="shared" si="67"/>
        <v>0</v>
      </c>
      <c r="R349" s="145">
        <f t="shared" si="68"/>
        <v>0</v>
      </c>
      <c r="S349" s="145">
        <f t="shared" si="69"/>
        <v>0</v>
      </c>
      <c r="T349" s="145">
        <f t="shared" si="70"/>
        <v>0</v>
      </c>
      <c r="U349" s="145">
        <f t="shared" si="71"/>
        <v>0</v>
      </c>
      <c r="V349" s="146">
        <f>IF(J349="nio",0,IF(J349&gt;0,VLOOKUP(F349,'3-Productie normen'!A:M,VLOOKUP(J349,'3-Productie normen'!$B$38:$C$41,2,FALSE),FALSE)))*(VLOOKUP(B349,'2-Kosten per locatie'!$A$16:$C$48,3,FALSE))</f>
        <v>0</v>
      </c>
      <c r="W349" s="146">
        <f t="shared" si="72"/>
        <v>0</v>
      </c>
      <c r="X349" s="146">
        <f t="shared" si="73"/>
        <v>0</v>
      </c>
      <c r="Y349" s="146">
        <f t="shared" si="74"/>
        <v>0</v>
      </c>
      <c r="Z349" s="147" t="str">
        <f>VLOOKUP(F349,'3-Productie normen'!A:Q,12,FALSE)</f>
        <v>S</v>
      </c>
      <c r="AA349" s="147"/>
      <c r="AC349" s="148">
        <f t="shared" si="75"/>
        <v>377.4</v>
      </c>
    </row>
    <row r="350" spans="1:29" ht="14.15" customHeight="1">
      <c r="A350" s="124">
        <f t="shared" si="77"/>
        <v>350</v>
      </c>
      <c r="B350" s="139" t="s">
        <v>90</v>
      </c>
      <c r="C350" s="156">
        <v>6</v>
      </c>
      <c r="D350" s="157" t="s">
        <v>591</v>
      </c>
      <c r="E350" s="153" t="s">
        <v>216</v>
      </c>
      <c r="F350" s="141" t="s">
        <v>167</v>
      </c>
      <c r="G350" s="153" t="s">
        <v>213</v>
      </c>
      <c r="H350" s="159">
        <v>4.95</v>
      </c>
      <c r="I350" s="143">
        <f t="shared" si="76"/>
        <v>255</v>
      </c>
      <c r="J350" s="144">
        <v>255</v>
      </c>
      <c r="K350" s="144"/>
      <c r="L350" s="144"/>
      <c r="M350" s="144"/>
      <c r="N350" s="144"/>
      <c r="O350" s="144"/>
      <c r="P350" s="145" t="e">
        <f t="shared" si="66"/>
        <v>#DIV/0!</v>
      </c>
      <c r="Q350" s="145">
        <f t="shared" si="67"/>
        <v>0</v>
      </c>
      <c r="R350" s="145">
        <f t="shared" si="68"/>
        <v>0</v>
      </c>
      <c r="S350" s="145">
        <f t="shared" si="69"/>
        <v>0</v>
      </c>
      <c r="T350" s="145">
        <f t="shared" si="70"/>
        <v>0</v>
      </c>
      <c r="U350" s="145">
        <f t="shared" si="71"/>
        <v>0</v>
      </c>
      <c r="V350" s="146">
        <f>IF(J350="nio",0,IF(J350&gt;0,VLOOKUP(F350,'3-Productie normen'!A:M,VLOOKUP(J350,'3-Productie normen'!$B$38:$C$41,2,FALSE),FALSE)))*(VLOOKUP(B350,'2-Kosten per locatie'!$A$16:$C$48,3,FALSE))</f>
        <v>0</v>
      </c>
      <c r="W350" s="146">
        <f t="shared" si="72"/>
        <v>0</v>
      </c>
      <c r="X350" s="146">
        <f t="shared" si="73"/>
        <v>0</v>
      </c>
      <c r="Y350" s="146">
        <f t="shared" si="74"/>
        <v>0</v>
      </c>
      <c r="Z350" s="147" t="str">
        <f>VLOOKUP(F350,'3-Productie normen'!A:Q,12,FALSE)</f>
        <v>S</v>
      </c>
      <c r="AA350" s="147"/>
      <c r="AC350" s="148">
        <f t="shared" si="75"/>
        <v>1262.25</v>
      </c>
    </row>
    <row r="351" spans="1:29" ht="14.15" customHeight="1">
      <c r="A351" s="124">
        <f t="shared" si="77"/>
        <v>351</v>
      </c>
      <c r="B351" s="139" t="s">
        <v>90</v>
      </c>
      <c r="C351" s="156">
        <v>6</v>
      </c>
      <c r="D351" s="157" t="s">
        <v>592</v>
      </c>
      <c r="E351" s="153" t="s">
        <v>216</v>
      </c>
      <c r="F351" s="153" t="s">
        <v>167</v>
      </c>
      <c r="G351" s="153" t="s">
        <v>213</v>
      </c>
      <c r="H351" s="159">
        <v>1.2</v>
      </c>
      <c r="I351" s="143">
        <f t="shared" si="76"/>
        <v>255</v>
      </c>
      <c r="J351" s="144">
        <v>255</v>
      </c>
      <c r="K351" s="144"/>
      <c r="L351" s="144"/>
      <c r="M351" s="144"/>
      <c r="N351" s="144"/>
      <c r="O351" s="144"/>
      <c r="P351" s="145" t="e">
        <f t="shared" si="66"/>
        <v>#DIV/0!</v>
      </c>
      <c r="Q351" s="145">
        <f t="shared" si="67"/>
        <v>0</v>
      </c>
      <c r="R351" s="145">
        <f t="shared" si="68"/>
        <v>0</v>
      </c>
      <c r="S351" s="145">
        <f t="shared" si="69"/>
        <v>0</v>
      </c>
      <c r="T351" s="145">
        <f t="shared" si="70"/>
        <v>0</v>
      </c>
      <c r="U351" s="145">
        <f t="shared" si="71"/>
        <v>0</v>
      </c>
      <c r="V351" s="146">
        <f>IF(J351="nio",0,IF(J351&gt;0,VLOOKUP(F351,'3-Productie normen'!A:M,VLOOKUP(J351,'3-Productie normen'!$B$38:$C$41,2,FALSE),FALSE)))*(VLOOKUP(B351,'2-Kosten per locatie'!$A$16:$C$48,3,FALSE))</f>
        <v>0</v>
      </c>
      <c r="W351" s="146">
        <f t="shared" si="72"/>
        <v>0</v>
      </c>
      <c r="X351" s="146">
        <f t="shared" si="73"/>
        <v>0</v>
      </c>
      <c r="Y351" s="146">
        <f t="shared" si="74"/>
        <v>0</v>
      </c>
      <c r="Z351" s="147" t="str">
        <f>VLOOKUP(F351,'3-Productie normen'!A:Q,12,FALSE)</f>
        <v>S</v>
      </c>
      <c r="AA351" s="147"/>
      <c r="AC351" s="148">
        <f t="shared" si="75"/>
        <v>306</v>
      </c>
    </row>
    <row r="352" spans="1:29" ht="14.15" customHeight="1">
      <c r="A352" s="124">
        <f t="shared" si="77"/>
        <v>352</v>
      </c>
      <c r="B352" s="139" t="s">
        <v>90</v>
      </c>
      <c r="C352" s="156">
        <v>6</v>
      </c>
      <c r="D352" s="157" t="s">
        <v>593</v>
      </c>
      <c r="E352" s="153" t="s">
        <v>216</v>
      </c>
      <c r="F352" s="153" t="s">
        <v>167</v>
      </c>
      <c r="G352" s="153" t="s">
        <v>213</v>
      </c>
      <c r="H352" s="159">
        <v>1.2</v>
      </c>
      <c r="I352" s="143">
        <f t="shared" si="76"/>
        <v>255</v>
      </c>
      <c r="J352" s="144">
        <v>255</v>
      </c>
      <c r="K352" s="144"/>
      <c r="L352" s="144"/>
      <c r="M352" s="144"/>
      <c r="N352" s="144"/>
      <c r="O352" s="144"/>
      <c r="P352" s="145" t="e">
        <f t="shared" si="66"/>
        <v>#DIV/0!</v>
      </c>
      <c r="Q352" s="145">
        <f t="shared" si="67"/>
        <v>0</v>
      </c>
      <c r="R352" s="145">
        <f t="shared" si="68"/>
        <v>0</v>
      </c>
      <c r="S352" s="145">
        <f t="shared" si="69"/>
        <v>0</v>
      </c>
      <c r="T352" s="145">
        <f t="shared" si="70"/>
        <v>0</v>
      </c>
      <c r="U352" s="145">
        <f t="shared" si="71"/>
        <v>0</v>
      </c>
      <c r="V352" s="146">
        <f>IF(J352="nio",0,IF(J352&gt;0,VLOOKUP(F352,'3-Productie normen'!A:M,VLOOKUP(J352,'3-Productie normen'!$B$38:$C$41,2,FALSE),FALSE)))*(VLOOKUP(B352,'2-Kosten per locatie'!$A$16:$C$48,3,FALSE))</f>
        <v>0</v>
      </c>
      <c r="W352" s="146">
        <f t="shared" si="72"/>
        <v>0</v>
      </c>
      <c r="X352" s="146">
        <f t="shared" si="73"/>
        <v>0</v>
      </c>
      <c r="Y352" s="146">
        <f t="shared" si="74"/>
        <v>0</v>
      </c>
      <c r="Z352" s="147" t="str">
        <f>VLOOKUP(F352,'3-Productie normen'!A:Q,12,FALSE)</f>
        <v>S</v>
      </c>
      <c r="AA352" s="147"/>
      <c r="AC352" s="148">
        <f t="shared" si="75"/>
        <v>306</v>
      </c>
    </row>
    <row r="353" spans="1:29" ht="14.15" customHeight="1">
      <c r="A353" s="124">
        <f t="shared" si="77"/>
        <v>353</v>
      </c>
      <c r="B353" s="139" t="s">
        <v>90</v>
      </c>
      <c r="C353" s="156">
        <v>6</v>
      </c>
      <c r="D353" s="157" t="s">
        <v>594</v>
      </c>
      <c r="E353" s="153" t="s">
        <v>334</v>
      </c>
      <c r="F353" s="141" t="s">
        <v>163</v>
      </c>
      <c r="G353" s="153" t="s">
        <v>299</v>
      </c>
      <c r="H353" s="159">
        <v>37.49</v>
      </c>
      <c r="I353" s="143">
        <f t="shared" si="76"/>
        <v>255</v>
      </c>
      <c r="J353" s="144">
        <v>255</v>
      </c>
      <c r="K353" s="144"/>
      <c r="L353" s="144"/>
      <c r="M353" s="144"/>
      <c r="N353" s="144"/>
      <c r="O353" s="144"/>
      <c r="P353" s="145" t="e">
        <f t="shared" si="66"/>
        <v>#DIV/0!</v>
      </c>
      <c r="Q353" s="145">
        <f t="shared" si="67"/>
        <v>0</v>
      </c>
      <c r="R353" s="145">
        <f t="shared" si="68"/>
        <v>0</v>
      </c>
      <c r="S353" s="145">
        <f t="shared" si="69"/>
        <v>0</v>
      </c>
      <c r="T353" s="145">
        <f t="shared" si="70"/>
        <v>0</v>
      </c>
      <c r="U353" s="145">
        <f t="shared" si="71"/>
        <v>0</v>
      </c>
      <c r="V353" s="146">
        <f>IF(J353="nio",0,IF(J353&gt;0,VLOOKUP(F353,'3-Productie normen'!A:M,VLOOKUP(J353,'3-Productie normen'!$B$38:$C$41,2,FALSE),FALSE)))*(VLOOKUP(B353,'2-Kosten per locatie'!$A$16:$C$48,3,FALSE))</f>
        <v>0</v>
      </c>
      <c r="W353" s="146">
        <f t="shared" si="72"/>
        <v>0</v>
      </c>
      <c r="X353" s="146">
        <f t="shared" si="73"/>
        <v>0</v>
      </c>
      <c r="Y353" s="146">
        <f t="shared" si="74"/>
        <v>0</v>
      </c>
      <c r="Z353" s="147" t="str">
        <f>VLOOKUP(F353,'3-Productie normen'!A:Q,12,FALSE)</f>
        <v>B</v>
      </c>
      <c r="AA353" s="147"/>
      <c r="AC353" s="148">
        <f t="shared" si="75"/>
        <v>9559.9500000000007</v>
      </c>
    </row>
    <row r="354" spans="1:29" ht="14.15" customHeight="1">
      <c r="A354" s="124">
        <f t="shared" si="77"/>
        <v>354</v>
      </c>
      <c r="B354" s="139" t="s">
        <v>90</v>
      </c>
      <c r="C354" s="156">
        <v>6</v>
      </c>
      <c r="D354" s="157" t="s">
        <v>595</v>
      </c>
      <c r="E354" s="153" t="s">
        <v>224</v>
      </c>
      <c r="F354" s="153" t="s">
        <v>155</v>
      </c>
      <c r="G354" s="153" t="s">
        <v>222</v>
      </c>
      <c r="H354" s="159">
        <v>78.13</v>
      </c>
      <c r="I354" s="143">
        <f t="shared" si="76"/>
        <v>255</v>
      </c>
      <c r="J354" s="144">
        <v>255</v>
      </c>
      <c r="K354" s="144"/>
      <c r="L354" s="144"/>
      <c r="M354" s="144"/>
      <c r="N354" s="144"/>
      <c r="O354" s="144"/>
      <c r="P354" s="145" t="e">
        <f t="shared" si="66"/>
        <v>#DIV/0!</v>
      </c>
      <c r="Q354" s="145">
        <f t="shared" si="67"/>
        <v>0</v>
      </c>
      <c r="R354" s="145">
        <f t="shared" si="68"/>
        <v>0</v>
      </c>
      <c r="S354" s="145">
        <f t="shared" si="69"/>
        <v>0</v>
      </c>
      <c r="T354" s="145">
        <f t="shared" si="70"/>
        <v>0</v>
      </c>
      <c r="U354" s="145">
        <f t="shared" si="71"/>
        <v>0</v>
      </c>
      <c r="V354" s="146">
        <f>IF(J354="nio",0,IF(J354&gt;0,VLOOKUP(F354,'3-Productie normen'!A:M,VLOOKUP(J354,'3-Productie normen'!$B$38:$C$41,2,FALSE),FALSE)))*(VLOOKUP(B354,'2-Kosten per locatie'!$A$16:$C$48,3,FALSE))</f>
        <v>0</v>
      </c>
      <c r="W354" s="146">
        <f t="shared" si="72"/>
        <v>0</v>
      </c>
      <c r="X354" s="146">
        <f t="shared" si="73"/>
        <v>0</v>
      </c>
      <c r="Y354" s="146">
        <f t="shared" si="74"/>
        <v>0</v>
      </c>
      <c r="Z354" s="147" t="str">
        <f>VLOOKUP(F354,'3-Productie normen'!A:Q,12,FALSE)</f>
        <v>B</v>
      </c>
      <c r="AA354" s="147"/>
      <c r="AC354" s="148">
        <f t="shared" si="75"/>
        <v>19923.149999999998</v>
      </c>
    </row>
    <row r="355" spans="1:29" ht="14.15" customHeight="1">
      <c r="A355" s="124">
        <f t="shared" si="77"/>
        <v>355</v>
      </c>
      <c r="B355" s="139" t="s">
        <v>90</v>
      </c>
      <c r="C355" s="156">
        <v>6</v>
      </c>
      <c r="D355" s="157" t="s">
        <v>596</v>
      </c>
      <c r="E355" s="153" t="s">
        <v>224</v>
      </c>
      <c r="F355" s="153" t="s">
        <v>155</v>
      </c>
      <c r="G355" s="153" t="s">
        <v>222</v>
      </c>
      <c r="H355" s="159">
        <v>78.08</v>
      </c>
      <c r="I355" s="143">
        <f t="shared" si="76"/>
        <v>255</v>
      </c>
      <c r="J355" s="144">
        <v>255</v>
      </c>
      <c r="K355" s="144"/>
      <c r="L355" s="144"/>
      <c r="M355" s="144"/>
      <c r="N355" s="144"/>
      <c r="O355" s="144"/>
      <c r="P355" s="145" t="e">
        <f t="shared" si="66"/>
        <v>#DIV/0!</v>
      </c>
      <c r="Q355" s="145">
        <f t="shared" si="67"/>
        <v>0</v>
      </c>
      <c r="R355" s="145">
        <f t="shared" si="68"/>
        <v>0</v>
      </c>
      <c r="S355" s="145">
        <f t="shared" si="69"/>
        <v>0</v>
      </c>
      <c r="T355" s="145">
        <f t="shared" si="70"/>
        <v>0</v>
      </c>
      <c r="U355" s="145">
        <f t="shared" si="71"/>
        <v>0</v>
      </c>
      <c r="V355" s="146">
        <f>IF(J355="nio",0,IF(J355&gt;0,VLOOKUP(F355,'3-Productie normen'!A:M,VLOOKUP(J355,'3-Productie normen'!$B$38:$C$41,2,FALSE),FALSE)))*(VLOOKUP(B355,'2-Kosten per locatie'!$A$16:$C$48,3,FALSE))</f>
        <v>0</v>
      </c>
      <c r="W355" s="146">
        <f t="shared" si="72"/>
        <v>0</v>
      </c>
      <c r="X355" s="146">
        <f t="shared" si="73"/>
        <v>0</v>
      </c>
      <c r="Y355" s="146">
        <f t="shared" si="74"/>
        <v>0</v>
      </c>
      <c r="Z355" s="147" t="str">
        <f>VLOOKUP(F355,'3-Productie normen'!A:Q,12,FALSE)</f>
        <v>B</v>
      </c>
      <c r="AA355" s="147"/>
      <c r="AC355" s="148">
        <f t="shared" si="75"/>
        <v>19910.399999999998</v>
      </c>
    </row>
    <row r="356" spans="1:29" ht="14.15" customHeight="1">
      <c r="A356" s="124">
        <f t="shared" si="77"/>
        <v>356</v>
      </c>
      <c r="B356" s="139" t="s">
        <v>90</v>
      </c>
      <c r="C356" s="156">
        <v>6</v>
      </c>
      <c r="D356" s="157" t="s">
        <v>597</v>
      </c>
      <c r="E356" s="153" t="s">
        <v>251</v>
      </c>
      <c r="F356" s="153" t="s">
        <v>168</v>
      </c>
      <c r="G356" s="153" t="s">
        <v>222</v>
      </c>
      <c r="H356" s="159">
        <v>5.0599999999999996</v>
      </c>
      <c r="I356" s="143">
        <f t="shared" si="76"/>
        <v>1</v>
      </c>
      <c r="J356" s="144">
        <v>1</v>
      </c>
      <c r="K356" s="144"/>
      <c r="L356" s="144"/>
      <c r="M356" s="144"/>
      <c r="N356" s="144"/>
      <c r="O356" s="144"/>
      <c r="P356" s="145" t="e">
        <f t="shared" si="66"/>
        <v>#DIV/0!</v>
      </c>
      <c r="Q356" s="145">
        <f t="shared" si="67"/>
        <v>0</v>
      </c>
      <c r="R356" s="145">
        <f t="shared" si="68"/>
        <v>0</v>
      </c>
      <c r="S356" s="145">
        <f t="shared" si="69"/>
        <v>0</v>
      </c>
      <c r="T356" s="145">
        <f t="shared" si="70"/>
        <v>0</v>
      </c>
      <c r="U356" s="145">
        <f t="shared" si="71"/>
        <v>0</v>
      </c>
      <c r="V356" s="146">
        <f>IF(J356="nio",0,IF(J356&gt;0,VLOOKUP(F356,'3-Productie normen'!A:M,VLOOKUP(J356,'3-Productie normen'!$B$38:$C$41,2,FALSE),FALSE)))*(VLOOKUP(B356,'2-Kosten per locatie'!$A$16:$C$48,3,FALSE))</f>
        <v>0</v>
      </c>
      <c r="W356" s="146">
        <f t="shared" si="72"/>
        <v>0</v>
      </c>
      <c r="X356" s="146">
        <f t="shared" si="73"/>
        <v>0</v>
      </c>
      <c r="Y356" s="146">
        <f t="shared" si="74"/>
        <v>0</v>
      </c>
      <c r="Z356" s="147" t="str">
        <f>VLOOKUP(F356,'3-Productie normen'!A:Q,12,FALSE)</f>
        <v>V</v>
      </c>
      <c r="AA356" s="147"/>
      <c r="AC356" s="148">
        <f t="shared" si="75"/>
        <v>5.0599999999999996</v>
      </c>
    </row>
    <row r="357" spans="1:29" ht="14.15" customHeight="1">
      <c r="A357" s="124">
        <f t="shared" si="77"/>
        <v>357</v>
      </c>
      <c r="B357" s="139" t="s">
        <v>90</v>
      </c>
      <c r="C357" s="156">
        <v>6</v>
      </c>
      <c r="D357" s="157" t="s">
        <v>598</v>
      </c>
      <c r="E357" s="153" t="s">
        <v>431</v>
      </c>
      <c r="F357" s="141" t="s">
        <v>163</v>
      </c>
      <c r="G357" s="153" t="s">
        <v>299</v>
      </c>
      <c r="H357" s="159">
        <v>31.2</v>
      </c>
      <c r="I357" s="143">
        <f t="shared" si="76"/>
        <v>255</v>
      </c>
      <c r="J357" s="144">
        <v>255</v>
      </c>
      <c r="K357" s="144"/>
      <c r="L357" s="144"/>
      <c r="M357" s="144"/>
      <c r="N357" s="144"/>
      <c r="O357" s="144"/>
      <c r="P357" s="145" t="e">
        <f t="shared" si="66"/>
        <v>#DIV/0!</v>
      </c>
      <c r="Q357" s="145">
        <f t="shared" si="67"/>
        <v>0</v>
      </c>
      <c r="R357" s="145">
        <f t="shared" si="68"/>
        <v>0</v>
      </c>
      <c r="S357" s="145">
        <f t="shared" si="69"/>
        <v>0</v>
      </c>
      <c r="T357" s="145">
        <f t="shared" si="70"/>
        <v>0</v>
      </c>
      <c r="U357" s="145">
        <f t="shared" si="71"/>
        <v>0</v>
      </c>
      <c r="V357" s="146">
        <f>IF(J357="nio",0,IF(J357&gt;0,VLOOKUP(F357,'3-Productie normen'!A:M,VLOOKUP(J357,'3-Productie normen'!$B$38:$C$41,2,FALSE),FALSE)))*(VLOOKUP(B357,'2-Kosten per locatie'!$A$16:$C$48,3,FALSE))</f>
        <v>0</v>
      </c>
      <c r="W357" s="146">
        <f t="shared" si="72"/>
        <v>0</v>
      </c>
      <c r="X357" s="146">
        <f t="shared" si="73"/>
        <v>0</v>
      </c>
      <c r="Y357" s="146">
        <f t="shared" si="74"/>
        <v>0</v>
      </c>
      <c r="Z357" s="147" t="str">
        <f>VLOOKUP(F357,'3-Productie normen'!A:Q,12,FALSE)</f>
        <v>B</v>
      </c>
      <c r="AA357" s="147"/>
      <c r="AC357" s="148">
        <f t="shared" si="75"/>
        <v>7956</v>
      </c>
    </row>
    <row r="358" spans="1:29" ht="14.15" customHeight="1">
      <c r="A358" s="124">
        <f t="shared" si="77"/>
        <v>358</v>
      </c>
      <c r="B358" s="139" t="s">
        <v>90</v>
      </c>
      <c r="C358" s="156">
        <v>6</v>
      </c>
      <c r="D358" s="157" t="s">
        <v>599</v>
      </c>
      <c r="E358" s="153" t="s">
        <v>230</v>
      </c>
      <c r="F358" s="141" t="s">
        <v>168</v>
      </c>
      <c r="G358" s="153" t="s">
        <v>222</v>
      </c>
      <c r="H358" s="159">
        <v>7.35</v>
      </c>
      <c r="I358" s="143">
        <f t="shared" si="76"/>
        <v>1</v>
      </c>
      <c r="J358" s="144">
        <v>1</v>
      </c>
      <c r="K358" s="144"/>
      <c r="L358" s="144"/>
      <c r="M358" s="144"/>
      <c r="N358" s="144"/>
      <c r="O358" s="144"/>
      <c r="P358" s="145" t="e">
        <f t="shared" si="66"/>
        <v>#DIV/0!</v>
      </c>
      <c r="Q358" s="145">
        <f t="shared" si="67"/>
        <v>0</v>
      </c>
      <c r="R358" s="145">
        <f t="shared" si="68"/>
        <v>0</v>
      </c>
      <c r="S358" s="145">
        <f t="shared" si="69"/>
        <v>0</v>
      </c>
      <c r="T358" s="145">
        <f t="shared" si="70"/>
        <v>0</v>
      </c>
      <c r="U358" s="145">
        <f t="shared" si="71"/>
        <v>0</v>
      </c>
      <c r="V358" s="146">
        <f>IF(J358="nio",0,IF(J358&gt;0,VLOOKUP(F358,'3-Productie normen'!A:M,VLOOKUP(J358,'3-Productie normen'!$B$38:$C$41,2,FALSE),FALSE)))*(VLOOKUP(B358,'2-Kosten per locatie'!$A$16:$C$48,3,FALSE))</f>
        <v>0</v>
      </c>
      <c r="W358" s="146">
        <f t="shared" si="72"/>
        <v>0</v>
      </c>
      <c r="X358" s="146">
        <f t="shared" si="73"/>
        <v>0</v>
      </c>
      <c r="Y358" s="146">
        <f t="shared" si="74"/>
        <v>0</v>
      </c>
      <c r="Z358" s="147" t="str">
        <f>VLOOKUP(F358,'3-Productie normen'!A:Q,12,FALSE)</f>
        <v>V</v>
      </c>
      <c r="AA358" s="147"/>
      <c r="AC358" s="148">
        <f t="shared" si="75"/>
        <v>7.35</v>
      </c>
    </row>
    <row r="359" spans="1:29" ht="14.15" customHeight="1">
      <c r="A359" s="124">
        <f t="shared" si="77"/>
        <v>359</v>
      </c>
      <c r="B359" s="139" t="s">
        <v>90</v>
      </c>
      <c r="C359" s="156">
        <v>6</v>
      </c>
      <c r="D359" s="157" t="s">
        <v>600</v>
      </c>
      <c r="E359" s="153" t="s">
        <v>224</v>
      </c>
      <c r="F359" s="139" t="s">
        <v>155</v>
      </c>
      <c r="G359" s="153" t="s">
        <v>222</v>
      </c>
      <c r="H359" s="159">
        <v>78.02</v>
      </c>
      <c r="I359" s="143">
        <f t="shared" si="76"/>
        <v>255</v>
      </c>
      <c r="J359" s="144">
        <v>255</v>
      </c>
      <c r="K359" s="144"/>
      <c r="L359" s="144"/>
      <c r="M359" s="144"/>
      <c r="N359" s="144"/>
      <c r="O359" s="144"/>
      <c r="P359" s="145" t="e">
        <f t="shared" si="66"/>
        <v>#DIV/0!</v>
      </c>
      <c r="Q359" s="145">
        <f t="shared" si="67"/>
        <v>0</v>
      </c>
      <c r="R359" s="145">
        <f t="shared" si="68"/>
        <v>0</v>
      </c>
      <c r="S359" s="145">
        <f t="shared" si="69"/>
        <v>0</v>
      </c>
      <c r="T359" s="145">
        <f t="shared" si="70"/>
        <v>0</v>
      </c>
      <c r="U359" s="145">
        <f t="shared" si="71"/>
        <v>0</v>
      </c>
      <c r="V359" s="146">
        <f>IF(J359="nio",0,IF(J359&gt;0,VLOOKUP(F359,'3-Productie normen'!A:M,VLOOKUP(J359,'3-Productie normen'!$B$38:$C$41,2,FALSE),FALSE)))*(VLOOKUP(B359,'2-Kosten per locatie'!$A$16:$C$48,3,FALSE))</f>
        <v>0</v>
      </c>
      <c r="W359" s="146">
        <f t="shared" si="72"/>
        <v>0</v>
      </c>
      <c r="X359" s="146">
        <f t="shared" si="73"/>
        <v>0</v>
      </c>
      <c r="Y359" s="146">
        <f t="shared" si="74"/>
        <v>0</v>
      </c>
      <c r="Z359" s="147" t="str">
        <f>VLOOKUP(F359,'3-Productie normen'!A:Q,12,FALSE)</f>
        <v>B</v>
      </c>
      <c r="AA359" s="147"/>
      <c r="AC359" s="148">
        <f t="shared" si="75"/>
        <v>19895.099999999999</v>
      </c>
    </row>
    <row r="360" spans="1:29" ht="14.15" customHeight="1">
      <c r="A360" s="124">
        <f t="shared" si="77"/>
        <v>360</v>
      </c>
      <c r="B360" s="139" t="s">
        <v>90</v>
      </c>
      <c r="C360" s="156">
        <v>6</v>
      </c>
      <c r="D360" s="157" t="s">
        <v>601</v>
      </c>
      <c r="E360" s="153" t="s">
        <v>330</v>
      </c>
      <c r="F360" s="153" t="s">
        <v>159</v>
      </c>
      <c r="G360" s="153" t="s">
        <v>299</v>
      </c>
      <c r="H360" s="159">
        <v>6.99</v>
      </c>
      <c r="I360" s="143">
        <f t="shared" si="76"/>
        <v>255</v>
      </c>
      <c r="J360" s="144">
        <v>255</v>
      </c>
      <c r="K360" s="144"/>
      <c r="L360" s="144"/>
      <c r="M360" s="144"/>
      <c r="N360" s="144"/>
      <c r="O360" s="144"/>
      <c r="P360" s="145" t="e">
        <f t="shared" si="66"/>
        <v>#DIV/0!</v>
      </c>
      <c r="Q360" s="145">
        <f t="shared" si="67"/>
        <v>0</v>
      </c>
      <c r="R360" s="145">
        <f t="shared" si="68"/>
        <v>0</v>
      </c>
      <c r="S360" s="145">
        <f t="shared" si="69"/>
        <v>0</v>
      </c>
      <c r="T360" s="145">
        <f t="shared" si="70"/>
        <v>0</v>
      </c>
      <c r="U360" s="145">
        <f t="shared" si="71"/>
        <v>0</v>
      </c>
      <c r="V360" s="146">
        <f>IF(J360="nio",0,IF(J360&gt;0,VLOOKUP(F360,'3-Productie normen'!A:M,VLOOKUP(J360,'3-Productie normen'!$B$38:$C$41,2,FALSE),FALSE)))*(VLOOKUP(B360,'2-Kosten per locatie'!$A$16:$C$48,3,FALSE))</f>
        <v>0</v>
      </c>
      <c r="W360" s="146">
        <f t="shared" si="72"/>
        <v>0</v>
      </c>
      <c r="X360" s="146">
        <f t="shared" si="73"/>
        <v>0</v>
      </c>
      <c r="Y360" s="146">
        <f t="shared" si="74"/>
        <v>0</v>
      </c>
      <c r="Z360" s="147" t="str">
        <f>VLOOKUP(F360,'3-Productie normen'!A:Q,12,FALSE)</f>
        <v>V</v>
      </c>
      <c r="AA360" s="147"/>
      <c r="AC360" s="148">
        <f t="shared" si="75"/>
        <v>1782.45</v>
      </c>
    </row>
    <row r="361" spans="1:29" ht="14.15" customHeight="1">
      <c r="A361" s="124">
        <f t="shared" si="77"/>
        <v>361</v>
      </c>
      <c r="B361" s="139" t="s">
        <v>90</v>
      </c>
      <c r="C361" s="156">
        <v>6</v>
      </c>
      <c r="D361" s="157" t="s">
        <v>602</v>
      </c>
      <c r="E361" s="153" t="s">
        <v>224</v>
      </c>
      <c r="F361" s="139" t="s">
        <v>155</v>
      </c>
      <c r="G361" s="153" t="s">
        <v>222</v>
      </c>
      <c r="H361" s="159">
        <v>78.09</v>
      </c>
      <c r="I361" s="143">
        <f t="shared" si="76"/>
        <v>255</v>
      </c>
      <c r="J361" s="144">
        <v>255</v>
      </c>
      <c r="K361" s="144"/>
      <c r="L361" s="144"/>
      <c r="M361" s="144"/>
      <c r="N361" s="144"/>
      <c r="O361" s="144"/>
      <c r="P361" s="145" t="e">
        <f t="shared" ref="P361:P414" si="78">IF(J361="nio",0,IF(J361&gt;0,J361*H361/V361,0))</f>
        <v>#DIV/0!</v>
      </c>
      <c r="Q361" s="145">
        <f t="shared" ref="Q361:Q414" si="79">IF(K361&gt;0,K361*H361/W361,0)</f>
        <v>0</v>
      </c>
      <c r="R361" s="145">
        <f t="shared" ref="R361:R414" si="80">IF(L361&gt;0,L361*H361/X361,0)</f>
        <v>0</v>
      </c>
      <c r="S361" s="145">
        <f t="shared" ref="S361:S414" si="81">IF(M361&gt;0,M361*H361/Y361,0)</f>
        <v>0</v>
      </c>
      <c r="T361" s="145">
        <f t="shared" ref="T361:T414" si="82">IF(N361&gt;0,N361*H361/X361,0)</f>
        <v>0</v>
      </c>
      <c r="U361" s="145">
        <f t="shared" ref="U361:U414" si="83">IF(O361&gt;0,O361*H361/Y361,0)</f>
        <v>0</v>
      </c>
      <c r="V361" s="146">
        <f>IF(J361="nio",0,IF(J361&gt;0,VLOOKUP(F361,'3-Productie normen'!A:M,VLOOKUP(J361,'3-Productie normen'!$B$38:$C$41,2,FALSE),FALSE)))*(VLOOKUP(B361,'2-Kosten per locatie'!$A$16:$C$48,3,FALSE))</f>
        <v>0</v>
      </c>
      <c r="W361" s="146">
        <f t="shared" ref="W361:W414" si="84">IF(K361&gt;0,V361*$W$8,0)</f>
        <v>0</v>
      </c>
      <c r="X361" s="146">
        <f t="shared" ref="X361:X414" si="85">IF((OR(L361&gt;0,N361&gt;0)),V361*$X$8,0)</f>
        <v>0</v>
      </c>
      <c r="Y361" s="146">
        <f t="shared" ref="Y361:Y414" si="86">IF((OR(M361&gt;0,O361&gt;0)),V361*$Y$8,0)</f>
        <v>0</v>
      </c>
      <c r="Z361" s="147" t="str">
        <f>VLOOKUP(F361,'3-Productie normen'!A:Q,12,FALSE)</f>
        <v>B</v>
      </c>
      <c r="AA361" s="147"/>
      <c r="AC361" s="148">
        <f t="shared" ref="AC361:AC414" si="87">I361*H361</f>
        <v>19912.95</v>
      </c>
    </row>
    <row r="362" spans="1:29" ht="14.15" customHeight="1">
      <c r="A362" s="124">
        <f t="shared" si="77"/>
        <v>362</v>
      </c>
      <c r="B362" s="139" t="s">
        <v>90</v>
      </c>
      <c r="C362" s="156">
        <v>6</v>
      </c>
      <c r="D362" s="157" t="s">
        <v>603</v>
      </c>
      <c r="E362" s="153" t="s">
        <v>249</v>
      </c>
      <c r="F362" s="139" t="s">
        <v>172</v>
      </c>
      <c r="G362" s="153" t="s">
        <v>299</v>
      </c>
      <c r="H362" s="159">
        <v>12.73</v>
      </c>
      <c r="I362" s="143">
        <f t="shared" si="76"/>
        <v>255</v>
      </c>
      <c r="J362" s="144">
        <v>255</v>
      </c>
      <c r="K362" s="144"/>
      <c r="L362" s="144"/>
      <c r="M362" s="144"/>
      <c r="N362" s="144"/>
      <c r="O362" s="144"/>
      <c r="P362" s="145" t="e">
        <f t="shared" si="78"/>
        <v>#DIV/0!</v>
      </c>
      <c r="Q362" s="145">
        <f t="shared" si="79"/>
        <v>0</v>
      </c>
      <c r="R362" s="145">
        <f t="shared" si="80"/>
        <v>0</v>
      </c>
      <c r="S362" s="145">
        <f t="shared" si="81"/>
        <v>0</v>
      </c>
      <c r="T362" s="145">
        <f t="shared" si="82"/>
        <v>0</v>
      </c>
      <c r="U362" s="145">
        <f t="shared" si="83"/>
        <v>0</v>
      </c>
      <c r="V362" s="146">
        <f>IF(J362="nio",0,IF(J362&gt;0,VLOOKUP(F362,'3-Productie normen'!A:M,VLOOKUP(J362,'3-Productie normen'!$B$38:$C$41,2,FALSE),FALSE)))*(VLOOKUP(B362,'2-Kosten per locatie'!$A$16:$C$48,3,FALSE))</f>
        <v>0</v>
      </c>
      <c r="W362" s="146">
        <f t="shared" si="84"/>
        <v>0</v>
      </c>
      <c r="X362" s="146">
        <f t="shared" si="85"/>
        <v>0</v>
      </c>
      <c r="Y362" s="146">
        <f t="shared" si="86"/>
        <v>0</v>
      </c>
      <c r="Z362" s="147" t="str">
        <f>VLOOKUP(F362,'3-Productie normen'!A:Q,12,FALSE)</f>
        <v>V</v>
      </c>
      <c r="AA362" s="147"/>
      <c r="AC362" s="148">
        <f t="shared" si="87"/>
        <v>3246.15</v>
      </c>
    </row>
    <row r="363" spans="1:29" ht="14.15" customHeight="1">
      <c r="A363" s="124">
        <f t="shared" si="77"/>
        <v>363</v>
      </c>
      <c r="B363" s="139" t="s">
        <v>90</v>
      </c>
      <c r="C363" s="156">
        <v>6</v>
      </c>
      <c r="D363" s="157" t="s">
        <v>604</v>
      </c>
      <c r="E363" s="153" t="s">
        <v>249</v>
      </c>
      <c r="F363" s="139" t="s">
        <v>172</v>
      </c>
      <c r="G363" s="153" t="s">
        <v>299</v>
      </c>
      <c r="H363" s="159">
        <v>75.400000000000006</v>
      </c>
      <c r="I363" s="143">
        <f t="shared" si="76"/>
        <v>255</v>
      </c>
      <c r="J363" s="144">
        <v>255</v>
      </c>
      <c r="K363" s="144"/>
      <c r="L363" s="144"/>
      <c r="M363" s="144"/>
      <c r="N363" s="144"/>
      <c r="O363" s="144"/>
      <c r="P363" s="145" t="e">
        <f t="shared" si="78"/>
        <v>#DIV/0!</v>
      </c>
      <c r="Q363" s="145">
        <f t="shared" si="79"/>
        <v>0</v>
      </c>
      <c r="R363" s="145">
        <f t="shared" si="80"/>
        <v>0</v>
      </c>
      <c r="S363" s="145">
        <f t="shared" si="81"/>
        <v>0</v>
      </c>
      <c r="T363" s="145">
        <f t="shared" si="82"/>
        <v>0</v>
      </c>
      <c r="U363" s="145">
        <f t="shared" si="83"/>
        <v>0</v>
      </c>
      <c r="V363" s="146">
        <f>IF(J363="nio",0,IF(J363&gt;0,VLOOKUP(F363,'3-Productie normen'!A:M,VLOOKUP(J363,'3-Productie normen'!$B$38:$C$41,2,FALSE),FALSE)))*(VLOOKUP(B363,'2-Kosten per locatie'!$A$16:$C$48,3,FALSE))</f>
        <v>0</v>
      </c>
      <c r="W363" s="146">
        <f t="shared" si="84"/>
        <v>0</v>
      </c>
      <c r="X363" s="146">
        <f t="shared" si="85"/>
        <v>0</v>
      </c>
      <c r="Y363" s="146">
        <f t="shared" si="86"/>
        <v>0</v>
      </c>
      <c r="Z363" s="147" t="str">
        <f>VLOOKUP(F363,'3-Productie normen'!A:Q,12,FALSE)</f>
        <v>V</v>
      </c>
      <c r="AA363" s="147"/>
      <c r="AC363" s="148">
        <f t="shared" si="87"/>
        <v>19227</v>
      </c>
    </row>
    <row r="364" spans="1:29" ht="14.15" customHeight="1">
      <c r="A364" s="124">
        <f t="shared" si="77"/>
        <v>364</v>
      </c>
      <c r="B364" s="139" t="s">
        <v>90</v>
      </c>
      <c r="C364" s="156">
        <v>6</v>
      </c>
      <c r="D364" s="157" t="s">
        <v>605</v>
      </c>
      <c r="E364" s="153" t="s">
        <v>249</v>
      </c>
      <c r="F364" s="139" t="s">
        <v>172</v>
      </c>
      <c r="G364" s="153" t="s">
        <v>244</v>
      </c>
      <c r="H364" s="159">
        <v>75.3</v>
      </c>
      <c r="I364" s="143">
        <f t="shared" si="76"/>
        <v>255</v>
      </c>
      <c r="J364" s="144">
        <v>255</v>
      </c>
      <c r="K364" s="144"/>
      <c r="L364" s="144"/>
      <c r="M364" s="144"/>
      <c r="N364" s="144"/>
      <c r="O364" s="144"/>
      <c r="P364" s="145" t="e">
        <f t="shared" si="78"/>
        <v>#DIV/0!</v>
      </c>
      <c r="Q364" s="145">
        <f t="shared" si="79"/>
        <v>0</v>
      </c>
      <c r="R364" s="145">
        <f t="shared" si="80"/>
        <v>0</v>
      </c>
      <c r="S364" s="145">
        <f t="shared" si="81"/>
        <v>0</v>
      </c>
      <c r="T364" s="145">
        <f t="shared" si="82"/>
        <v>0</v>
      </c>
      <c r="U364" s="145">
        <f t="shared" si="83"/>
        <v>0</v>
      </c>
      <c r="V364" s="146">
        <f>IF(J364="nio",0,IF(J364&gt;0,VLOOKUP(F364,'3-Productie normen'!A:M,VLOOKUP(J364,'3-Productie normen'!$B$38:$C$41,2,FALSE),FALSE)))*(VLOOKUP(B364,'2-Kosten per locatie'!$A$16:$C$48,3,FALSE))</f>
        <v>0</v>
      </c>
      <c r="W364" s="146">
        <f t="shared" si="84"/>
        <v>0</v>
      </c>
      <c r="X364" s="146">
        <f t="shared" si="85"/>
        <v>0</v>
      </c>
      <c r="Y364" s="146">
        <f t="shared" si="86"/>
        <v>0</v>
      </c>
      <c r="Z364" s="147" t="str">
        <f>VLOOKUP(F364,'3-Productie normen'!A:Q,12,FALSE)</f>
        <v>V</v>
      </c>
      <c r="AA364" s="147"/>
      <c r="AC364" s="148">
        <f t="shared" si="87"/>
        <v>19201.5</v>
      </c>
    </row>
    <row r="365" spans="1:29" ht="14.15" customHeight="1">
      <c r="A365" s="124">
        <f t="shared" si="77"/>
        <v>365</v>
      </c>
      <c r="B365" s="139" t="s">
        <v>90</v>
      </c>
      <c r="C365" s="156">
        <v>6</v>
      </c>
      <c r="D365" s="157" t="s">
        <v>606</v>
      </c>
      <c r="E365" s="153" t="s">
        <v>170</v>
      </c>
      <c r="F365" s="141" t="s">
        <v>170</v>
      </c>
      <c r="G365" s="153" t="s">
        <v>561</v>
      </c>
      <c r="H365" s="159">
        <v>9.6300000000000008</v>
      </c>
      <c r="I365" s="143">
        <f t="shared" si="76"/>
        <v>255</v>
      </c>
      <c r="J365" s="144">
        <v>255</v>
      </c>
      <c r="K365" s="144"/>
      <c r="L365" s="144"/>
      <c r="M365" s="144"/>
      <c r="N365" s="144"/>
      <c r="O365" s="144"/>
      <c r="P365" s="145" t="e">
        <f t="shared" si="78"/>
        <v>#DIV/0!</v>
      </c>
      <c r="Q365" s="145">
        <f t="shared" si="79"/>
        <v>0</v>
      </c>
      <c r="R365" s="145">
        <f t="shared" si="80"/>
        <v>0</v>
      </c>
      <c r="S365" s="145">
        <f t="shared" si="81"/>
        <v>0</v>
      </c>
      <c r="T365" s="145">
        <f t="shared" si="82"/>
        <v>0</v>
      </c>
      <c r="U365" s="145">
        <f t="shared" si="83"/>
        <v>0</v>
      </c>
      <c r="V365" s="146">
        <f>IF(J365="nio",0,IF(J365&gt;0,VLOOKUP(F365,'3-Productie normen'!A:M,VLOOKUP(J365,'3-Productie normen'!$B$38:$C$41,2,FALSE),FALSE)))*(VLOOKUP(B365,'2-Kosten per locatie'!$A$16:$C$48,3,FALSE))</f>
        <v>0</v>
      </c>
      <c r="W365" s="146">
        <f t="shared" si="84"/>
        <v>0</v>
      </c>
      <c r="X365" s="146">
        <f t="shared" si="85"/>
        <v>0</v>
      </c>
      <c r="Y365" s="146">
        <f t="shared" si="86"/>
        <v>0</v>
      </c>
      <c r="Z365" s="147" t="str">
        <f>VLOOKUP(F365,'3-Productie normen'!A:Q,12,FALSE)</f>
        <v>V</v>
      </c>
      <c r="AA365" s="147"/>
      <c r="AC365" s="148">
        <f t="shared" si="87"/>
        <v>2455.65</v>
      </c>
    </row>
    <row r="366" spans="1:29" ht="14.15" customHeight="1">
      <c r="A366" s="124">
        <f t="shared" si="77"/>
        <v>366</v>
      </c>
      <c r="B366" s="139" t="s">
        <v>90</v>
      </c>
      <c r="C366" s="156">
        <v>6</v>
      </c>
      <c r="D366" s="157" t="s">
        <v>607</v>
      </c>
      <c r="E366" s="153" t="s">
        <v>170</v>
      </c>
      <c r="F366" s="141" t="s">
        <v>170</v>
      </c>
      <c r="G366" s="153" t="s">
        <v>561</v>
      </c>
      <c r="H366" s="159">
        <v>12.25</v>
      </c>
      <c r="I366" s="143">
        <f t="shared" si="76"/>
        <v>255</v>
      </c>
      <c r="J366" s="144">
        <v>255</v>
      </c>
      <c r="K366" s="144"/>
      <c r="L366" s="144"/>
      <c r="M366" s="144"/>
      <c r="N366" s="144"/>
      <c r="O366" s="144"/>
      <c r="P366" s="145" t="e">
        <f t="shared" si="78"/>
        <v>#DIV/0!</v>
      </c>
      <c r="Q366" s="145">
        <f t="shared" si="79"/>
        <v>0</v>
      </c>
      <c r="R366" s="145">
        <f t="shared" si="80"/>
        <v>0</v>
      </c>
      <c r="S366" s="145">
        <f t="shared" si="81"/>
        <v>0</v>
      </c>
      <c r="T366" s="145">
        <f t="shared" si="82"/>
        <v>0</v>
      </c>
      <c r="U366" s="145">
        <f t="shared" si="83"/>
        <v>0</v>
      </c>
      <c r="V366" s="146">
        <f>IF(J366="nio",0,IF(J366&gt;0,VLOOKUP(F366,'3-Productie normen'!A:M,VLOOKUP(J366,'3-Productie normen'!$B$38:$C$41,2,FALSE),FALSE)))*(VLOOKUP(B366,'2-Kosten per locatie'!$A$16:$C$48,3,FALSE))</f>
        <v>0</v>
      </c>
      <c r="W366" s="146">
        <f t="shared" si="84"/>
        <v>0</v>
      </c>
      <c r="X366" s="146">
        <f t="shared" si="85"/>
        <v>0</v>
      </c>
      <c r="Y366" s="146">
        <f t="shared" si="86"/>
        <v>0</v>
      </c>
      <c r="Z366" s="147" t="str">
        <f>VLOOKUP(F366,'3-Productie normen'!A:Q,12,FALSE)</f>
        <v>V</v>
      </c>
      <c r="AA366" s="147"/>
      <c r="AC366" s="148">
        <f t="shared" si="87"/>
        <v>3123.75</v>
      </c>
    </row>
    <row r="367" spans="1:29" ht="14.15" customHeight="1">
      <c r="A367" s="124">
        <f t="shared" si="77"/>
        <v>367</v>
      </c>
      <c r="B367" s="139" t="s">
        <v>90</v>
      </c>
      <c r="C367" s="156">
        <v>7</v>
      </c>
      <c r="D367" s="157" t="s">
        <v>608</v>
      </c>
      <c r="E367" s="153" t="s">
        <v>212</v>
      </c>
      <c r="F367" s="151" t="s">
        <v>167</v>
      </c>
      <c r="G367" s="153" t="s">
        <v>213</v>
      </c>
      <c r="H367" s="159">
        <v>4.95</v>
      </c>
      <c r="I367" s="143">
        <f t="shared" si="76"/>
        <v>255</v>
      </c>
      <c r="J367" s="144">
        <v>255</v>
      </c>
      <c r="K367" s="144"/>
      <c r="L367" s="144"/>
      <c r="M367" s="144"/>
      <c r="N367" s="144"/>
      <c r="O367" s="144"/>
      <c r="P367" s="145" t="e">
        <f t="shared" si="78"/>
        <v>#DIV/0!</v>
      </c>
      <c r="Q367" s="145">
        <f t="shared" si="79"/>
        <v>0</v>
      </c>
      <c r="R367" s="145">
        <f t="shared" si="80"/>
        <v>0</v>
      </c>
      <c r="S367" s="145">
        <f t="shared" si="81"/>
        <v>0</v>
      </c>
      <c r="T367" s="145">
        <f t="shared" si="82"/>
        <v>0</v>
      </c>
      <c r="U367" s="145">
        <f t="shared" si="83"/>
        <v>0</v>
      </c>
      <c r="V367" s="146">
        <f>IF(J367="nio",0,IF(J367&gt;0,VLOOKUP(F367,'3-Productie normen'!A:M,VLOOKUP(J367,'3-Productie normen'!$B$38:$C$41,2,FALSE),FALSE)))*(VLOOKUP(B367,'2-Kosten per locatie'!$A$16:$C$48,3,FALSE))</f>
        <v>0</v>
      </c>
      <c r="W367" s="146">
        <f t="shared" si="84"/>
        <v>0</v>
      </c>
      <c r="X367" s="146">
        <f t="shared" si="85"/>
        <v>0</v>
      </c>
      <c r="Y367" s="146">
        <f t="shared" si="86"/>
        <v>0</v>
      </c>
      <c r="Z367" s="147" t="str">
        <f>VLOOKUP(F367,'3-Productie normen'!A:Q,12,FALSE)</f>
        <v>S</v>
      </c>
      <c r="AA367" s="147"/>
      <c r="AC367" s="148">
        <f t="shared" si="87"/>
        <v>1262.25</v>
      </c>
    </row>
    <row r="368" spans="1:29" ht="14.15" customHeight="1">
      <c r="A368" s="124">
        <f t="shared" si="77"/>
        <v>368</v>
      </c>
      <c r="B368" s="139" t="s">
        <v>90</v>
      </c>
      <c r="C368" s="156">
        <v>7</v>
      </c>
      <c r="D368" s="157" t="s">
        <v>609</v>
      </c>
      <c r="E368" s="153" t="s">
        <v>212</v>
      </c>
      <c r="F368" s="139" t="s">
        <v>167</v>
      </c>
      <c r="G368" s="153" t="s">
        <v>213</v>
      </c>
      <c r="H368" s="159">
        <v>1.37</v>
      </c>
      <c r="I368" s="143">
        <f t="shared" si="76"/>
        <v>255</v>
      </c>
      <c r="J368" s="144">
        <v>255</v>
      </c>
      <c r="K368" s="144"/>
      <c r="L368" s="144"/>
      <c r="M368" s="144"/>
      <c r="N368" s="144"/>
      <c r="O368" s="144"/>
      <c r="P368" s="145" t="e">
        <f t="shared" si="78"/>
        <v>#DIV/0!</v>
      </c>
      <c r="Q368" s="145">
        <f t="shared" si="79"/>
        <v>0</v>
      </c>
      <c r="R368" s="145">
        <f t="shared" si="80"/>
        <v>0</v>
      </c>
      <c r="S368" s="145">
        <f t="shared" si="81"/>
        <v>0</v>
      </c>
      <c r="T368" s="145">
        <f t="shared" si="82"/>
        <v>0</v>
      </c>
      <c r="U368" s="145">
        <f t="shared" si="83"/>
        <v>0</v>
      </c>
      <c r="V368" s="146">
        <f>IF(J368="nio",0,IF(J368&gt;0,VLOOKUP(F368,'3-Productie normen'!A:M,VLOOKUP(J368,'3-Productie normen'!$B$38:$C$41,2,FALSE),FALSE)))*(VLOOKUP(B368,'2-Kosten per locatie'!$A$16:$C$48,3,FALSE))</f>
        <v>0</v>
      </c>
      <c r="W368" s="146">
        <f t="shared" si="84"/>
        <v>0</v>
      </c>
      <c r="X368" s="146">
        <f t="shared" si="85"/>
        <v>0</v>
      </c>
      <c r="Y368" s="146">
        <f t="shared" si="86"/>
        <v>0</v>
      </c>
      <c r="Z368" s="147" t="str">
        <f>VLOOKUP(F368,'3-Productie normen'!A:Q,12,FALSE)</f>
        <v>S</v>
      </c>
      <c r="AA368" s="147"/>
      <c r="AC368" s="148">
        <f t="shared" si="87"/>
        <v>349.35</v>
      </c>
    </row>
    <row r="369" spans="1:29" ht="14.15" customHeight="1">
      <c r="A369" s="124">
        <f t="shared" si="77"/>
        <v>369</v>
      </c>
      <c r="B369" s="139" t="s">
        <v>90</v>
      </c>
      <c r="C369" s="156">
        <v>7</v>
      </c>
      <c r="D369" s="157" t="s">
        <v>610</v>
      </c>
      <c r="E369" s="153" t="s">
        <v>212</v>
      </c>
      <c r="F369" s="141" t="s">
        <v>167</v>
      </c>
      <c r="G369" s="153" t="s">
        <v>213</v>
      </c>
      <c r="H369" s="159">
        <v>1.37</v>
      </c>
      <c r="I369" s="143">
        <f t="shared" si="76"/>
        <v>255</v>
      </c>
      <c r="J369" s="144">
        <v>255</v>
      </c>
      <c r="K369" s="144"/>
      <c r="L369" s="144"/>
      <c r="M369" s="144"/>
      <c r="N369" s="144"/>
      <c r="O369" s="144"/>
      <c r="P369" s="145" t="e">
        <f t="shared" si="78"/>
        <v>#DIV/0!</v>
      </c>
      <c r="Q369" s="145">
        <f t="shared" si="79"/>
        <v>0</v>
      </c>
      <c r="R369" s="145">
        <f t="shared" si="80"/>
        <v>0</v>
      </c>
      <c r="S369" s="145">
        <f t="shared" si="81"/>
        <v>0</v>
      </c>
      <c r="T369" s="145">
        <f t="shared" si="82"/>
        <v>0</v>
      </c>
      <c r="U369" s="145">
        <f t="shared" si="83"/>
        <v>0</v>
      </c>
      <c r="V369" s="146">
        <f>IF(J369="nio",0,IF(J369&gt;0,VLOOKUP(F369,'3-Productie normen'!A:M,VLOOKUP(J369,'3-Productie normen'!$B$38:$C$41,2,FALSE),FALSE)))*(VLOOKUP(B369,'2-Kosten per locatie'!$A$16:$C$48,3,FALSE))</f>
        <v>0</v>
      </c>
      <c r="W369" s="146">
        <f t="shared" si="84"/>
        <v>0</v>
      </c>
      <c r="X369" s="146">
        <f t="shared" si="85"/>
        <v>0</v>
      </c>
      <c r="Y369" s="146">
        <f t="shared" si="86"/>
        <v>0</v>
      </c>
      <c r="Z369" s="147" t="str">
        <f>VLOOKUP(F369,'3-Productie normen'!A:Q,12,FALSE)</f>
        <v>S</v>
      </c>
      <c r="AA369" s="147"/>
      <c r="AC369" s="148">
        <f t="shared" si="87"/>
        <v>349.35</v>
      </c>
    </row>
    <row r="370" spans="1:29" ht="14.15" customHeight="1">
      <c r="A370" s="124">
        <f t="shared" si="77"/>
        <v>370</v>
      </c>
      <c r="B370" s="139" t="s">
        <v>90</v>
      </c>
      <c r="C370" s="156">
        <v>7</v>
      </c>
      <c r="D370" s="157" t="s">
        <v>611</v>
      </c>
      <c r="E370" s="153" t="s">
        <v>216</v>
      </c>
      <c r="F370" s="141" t="s">
        <v>167</v>
      </c>
      <c r="G370" s="153" t="s">
        <v>213</v>
      </c>
      <c r="H370" s="159">
        <v>4.95</v>
      </c>
      <c r="I370" s="143">
        <f t="shared" si="76"/>
        <v>255</v>
      </c>
      <c r="J370" s="144">
        <v>255</v>
      </c>
      <c r="K370" s="144"/>
      <c r="L370" s="144"/>
      <c r="M370" s="144"/>
      <c r="N370" s="144"/>
      <c r="O370" s="144"/>
      <c r="P370" s="145" t="e">
        <f t="shared" si="78"/>
        <v>#DIV/0!</v>
      </c>
      <c r="Q370" s="145">
        <f t="shared" si="79"/>
        <v>0</v>
      </c>
      <c r="R370" s="145">
        <f t="shared" si="80"/>
        <v>0</v>
      </c>
      <c r="S370" s="145">
        <f t="shared" si="81"/>
        <v>0</v>
      </c>
      <c r="T370" s="145">
        <f t="shared" si="82"/>
        <v>0</v>
      </c>
      <c r="U370" s="145">
        <f t="shared" si="83"/>
        <v>0</v>
      </c>
      <c r="V370" s="146">
        <f>IF(J370="nio",0,IF(J370&gt;0,VLOOKUP(F370,'3-Productie normen'!A:M,VLOOKUP(J370,'3-Productie normen'!$B$38:$C$41,2,FALSE),FALSE)))*(VLOOKUP(B370,'2-Kosten per locatie'!$A$16:$C$48,3,FALSE))</f>
        <v>0</v>
      </c>
      <c r="W370" s="146">
        <f t="shared" si="84"/>
        <v>0</v>
      </c>
      <c r="X370" s="146">
        <f t="shared" si="85"/>
        <v>0</v>
      </c>
      <c r="Y370" s="146">
        <f t="shared" si="86"/>
        <v>0</v>
      </c>
      <c r="Z370" s="147" t="str">
        <f>VLOOKUP(F370,'3-Productie normen'!A:Q,12,FALSE)</f>
        <v>S</v>
      </c>
      <c r="AA370" s="147"/>
      <c r="AC370" s="148">
        <f t="shared" si="87"/>
        <v>1262.25</v>
      </c>
    </row>
    <row r="371" spans="1:29" ht="14.15" customHeight="1">
      <c r="A371" s="124">
        <f t="shared" si="77"/>
        <v>371</v>
      </c>
      <c r="B371" s="139" t="s">
        <v>90</v>
      </c>
      <c r="C371" s="156">
        <v>7</v>
      </c>
      <c r="D371" s="157" t="s">
        <v>612</v>
      </c>
      <c r="E371" s="153" t="s">
        <v>216</v>
      </c>
      <c r="F371" s="141" t="s">
        <v>167</v>
      </c>
      <c r="G371" s="153" t="s">
        <v>213</v>
      </c>
      <c r="H371" s="159">
        <v>1.31</v>
      </c>
      <c r="I371" s="143">
        <f t="shared" si="76"/>
        <v>255</v>
      </c>
      <c r="J371" s="144">
        <v>255</v>
      </c>
      <c r="K371" s="144"/>
      <c r="L371" s="144"/>
      <c r="M371" s="144"/>
      <c r="N371" s="144"/>
      <c r="O371" s="144"/>
      <c r="P371" s="145" t="e">
        <f t="shared" si="78"/>
        <v>#DIV/0!</v>
      </c>
      <c r="Q371" s="145">
        <f t="shared" si="79"/>
        <v>0</v>
      </c>
      <c r="R371" s="145">
        <f t="shared" si="80"/>
        <v>0</v>
      </c>
      <c r="S371" s="145">
        <f t="shared" si="81"/>
        <v>0</v>
      </c>
      <c r="T371" s="145">
        <f t="shared" si="82"/>
        <v>0</v>
      </c>
      <c r="U371" s="145">
        <f t="shared" si="83"/>
        <v>0</v>
      </c>
      <c r="V371" s="146">
        <f>IF(J371="nio",0,IF(J371&gt;0,VLOOKUP(F371,'3-Productie normen'!A:M,VLOOKUP(J371,'3-Productie normen'!$B$38:$C$41,2,FALSE),FALSE)))*(VLOOKUP(B371,'2-Kosten per locatie'!$A$16:$C$48,3,FALSE))</f>
        <v>0</v>
      </c>
      <c r="W371" s="146">
        <f t="shared" si="84"/>
        <v>0</v>
      </c>
      <c r="X371" s="146">
        <f t="shared" si="85"/>
        <v>0</v>
      </c>
      <c r="Y371" s="146">
        <f t="shared" si="86"/>
        <v>0</v>
      </c>
      <c r="Z371" s="147" t="str">
        <f>VLOOKUP(F371,'3-Productie normen'!A:Q,12,FALSE)</f>
        <v>S</v>
      </c>
      <c r="AA371" s="147"/>
      <c r="AC371" s="148">
        <f t="shared" si="87"/>
        <v>334.05</v>
      </c>
    </row>
    <row r="372" spans="1:29" ht="14.15" customHeight="1">
      <c r="A372" s="124">
        <f t="shared" si="77"/>
        <v>372</v>
      </c>
      <c r="B372" s="139" t="s">
        <v>90</v>
      </c>
      <c r="C372" s="156">
        <v>7</v>
      </c>
      <c r="D372" s="157" t="s">
        <v>613</v>
      </c>
      <c r="E372" s="153" t="s">
        <v>216</v>
      </c>
      <c r="F372" s="141" t="s">
        <v>167</v>
      </c>
      <c r="G372" s="153" t="s">
        <v>213</v>
      </c>
      <c r="H372" s="159">
        <v>1.3</v>
      </c>
      <c r="I372" s="143">
        <f t="shared" si="76"/>
        <v>255</v>
      </c>
      <c r="J372" s="144">
        <v>255</v>
      </c>
      <c r="K372" s="144"/>
      <c r="L372" s="144"/>
      <c r="M372" s="144"/>
      <c r="N372" s="144"/>
      <c r="O372" s="144"/>
      <c r="P372" s="145" t="e">
        <f t="shared" si="78"/>
        <v>#DIV/0!</v>
      </c>
      <c r="Q372" s="145">
        <f t="shared" si="79"/>
        <v>0</v>
      </c>
      <c r="R372" s="145">
        <f t="shared" si="80"/>
        <v>0</v>
      </c>
      <c r="S372" s="145">
        <f t="shared" si="81"/>
        <v>0</v>
      </c>
      <c r="T372" s="145">
        <f t="shared" si="82"/>
        <v>0</v>
      </c>
      <c r="U372" s="145">
        <f t="shared" si="83"/>
        <v>0</v>
      </c>
      <c r="V372" s="146">
        <f>IF(J372="nio",0,IF(J372&gt;0,VLOOKUP(F372,'3-Productie normen'!A:M,VLOOKUP(J372,'3-Productie normen'!$B$38:$C$41,2,FALSE),FALSE)))*(VLOOKUP(B372,'2-Kosten per locatie'!$A$16:$C$48,3,FALSE))</f>
        <v>0</v>
      </c>
      <c r="W372" s="146">
        <f t="shared" si="84"/>
        <v>0</v>
      </c>
      <c r="X372" s="146">
        <f t="shared" si="85"/>
        <v>0</v>
      </c>
      <c r="Y372" s="146">
        <f t="shared" si="86"/>
        <v>0</v>
      </c>
      <c r="Z372" s="147" t="str">
        <f>VLOOKUP(F372,'3-Productie normen'!A:Q,12,FALSE)</f>
        <v>S</v>
      </c>
      <c r="AA372" s="147"/>
      <c r="AC372" s="148">
        <f t="shared" si="87"/>
        <v>331.5</v>
      </c>
    </row>
    <row r="373" spans="1:29" ht="14.15" customHeight="1">
      <c r="A373" s="124">
        <f t="shared" si="77"/>
        <v>373</v>
      </c>
      <c r="B373" s="139" t="s">
        <v>90</v>
      </c>
      <c r="C373" s="156">
        <v>7</v>
      </c>
      <c r="D373" s="157" t="s">
        <v>614</v>
      </c>
      <c r="E373" s="153" t="s">
        <v>334</v>
      </c>
      <c r="F373" s="141" t="s">
        <v>163</v>
      </c>
      <c r="G373" s="153" t="s">
        <v>299</v>
      </c>
      <c r="H373" s="159">
        <v>32.51</v>
      </c>
      <c r="I373" s="143">
        <f t="shared" si="76"/>
        <v>255</v>
      </c>
      <c r="J373" s="144">
        <v>255</v>
      </c>
      <c r="K373" s="144"/>
      <c r="L373" s="144"/>
      <c r="M373" s="144"/>
      <c r="N373" s="144"/>
      <c r="O373" s="144"/>
      <c r="P373" s="145" t="e">
        <f t="shared" si="78"/>
        <v>#DIV/0!</v>
      </c>
      <c r="Q373" s="145">
        <f t="shared" si="79"/>
        <v>0</v>
      </c>
      <c r="R373" s="145">
        <f t="shared" si="80"/>
        <v>0</v>
      </c>
      <c r="S373" s="145">
        <f t="shared" si="81"/>
        <v>0</v>
      </c>
      <c r="T373" s="145">
        <f t="shared" si="82"/>
        <v>0</v>
      </c>
      <c r="U373" s="145">
        <f t="shared" si="83"/>
        <v>0</v>
      </c>
      <c r="V373" s="146">
        <f>IF(J373="nio",0,IF(J373&gt;0,VLOOKUP(F373,'3-Productie normen'!A:M,VLOOKUP(J373,'3-Productie normen'!$B$38:$C$41,2,FALSE),FALSE)))*(VLOOKUP(B373,'2-Kosten per locatie'!$A$16:$C$48,3,FALSE))</f>
        <v>0</v>
      </c>
      <c r="W373" s="146">
        <f t="shared" si="84"/>
        <v>0</v>
      </c>
      <c r="X373" s="146">
        <f t="shared" si="85"/>
        <v>0</v>
      </c>
      <c r="Y373" s="146">
        <f t="shared" si="86"/>
        <v>0</v>
      </c>
      <c r="Z373" s="147" t="str">
        <f>VLOOKUP(F373,'3-Productie normen'!A:Q,12,FALSE)</f>
        <v>B</v>
      </c>
      <c r="AA373" s="147"/>
      <c r="AC373" s="148">
        <f t="shared" si="87"/>
        <v>8290.0499999999993</v>
      </c>
    </row>
    <row r="374" spans="1:29" ht="14.15" customHeight="1">
      <c r="A374" s="124">
        <f t="shared" si="77"/>
        <v>374</v>
      </c>
      <c r="B374" s="139" t="s">
        <v>90</v>
      </c>
      <c r="C374" s="156">
        <v>7</v>
      </c>
      <c r="D374" s="157" t="s">
        <v>615</v>
      </c>
      <c r="E374" s="153" t="s">
        <v>251</v>
      </c>
      <c r="F374" s="153" t="s">
        <v>168</v>
      </c>
      <c r="G374" s="153" t="s">
        <v>222</v>
      </c>
      <c r="H374" s="159">
        <v>4.1900000000000004</v>
      </c>
      <c r="I374" s="143">
        <f t="shared" si="76"/>
        <v>1</v>
      </c>
      <c r="J374" s="144">
        <v>1</v>
      </c>
      <c r="K374" s="144"/>
      <c r="L374" s="144"/>
      <c r="M374" s="144"/>
      <c r="N374" s="144"/>
      <c r="O374" s="144"/>
      <c r="P374" s="145" t="e">
        <f t="shared" si="78"/>
        <v>#DIV/0!</v>
      </c>
      <c r="Q374" s="145">
        <f t="shared" si="79"/>
        <v>0</v>
      </c>
      <c r="R374" s="145">
        <f t="shared" si="80"/>
        <v>0</v>
      </c>
      <c r="S374" s="145">
        <f t="shared" si="81"/>
        <v>0</v>
      </c>
      <c r="T374" s="145">
        <f t="shared" si="82"/>
        <v>0</v>
      </c>
      <c r="U374" s="145">
        <f t="shared" si="83"/>
        <v>0</v>
      </c>
      <c r="V374" s="146">
        <f>IF(J374="nio",0,IF(J374&gt;0,VLOOKUP(F374,'3-Productie normen'!A:M,VLOOKUP(J374,'3-Productie normen'!$B$38:$C$41,2,FALSE),FALSE)))*(VLOOKUP(B374,'2-Kosten per locatie'!$A$16:$C$48,3,FALSE))</f>
        <v>0</v>
      </c>
      <c r="W374" s="146">
        <f t="shared" si="84"/>
        <v>0</v>
      </c>
      <c r="X374" s="146">
        <f t="shared" si="85"/>
        <v>0</v>
      </c>
      <c r="Y374" s="146">
        <f t="shared" si="86"/>
        <v>0</v>
      </c>
      <c r="Z374" s="147" t="str">
        <f>VLOOKUP(F374,'3-Productie normen'!A:Q,12,FALSE)</f>
        <v>V</v>
      </c>
      <c r="AA374" s="147"/>
      <c r="AC374" s="148">
        <f t="shared" si="87"/>
        <v>4.1900000000000004</v>
      </c>
    </row>
    <row r="375" spans="1:29" ht="14.15" customHeight="1">
      <c r="A375" s="124">
        <f t="shared" si="77"/>
        <v>375</v>
      </c>
      <c r="B375" s="139" t="s">
        <v>90</v>
      </c>
      <c r="C375" s="156">
        <v>7</v>
      </c>
      <c r="D375" s="157" t="s">
        <v>616</v>
      </c>
      <c r="E375" s="153" t="s">
        <v>617</v>
      </c>
      <c r="F375" s="153" t="s">
        <v>171</v>
      </c>
      <c r="G375" s="153" t="s">
        <v>222</v>
      </c>
      <c r="H375" s="159">
        <v>78.2</v>
      </c>
      <c r="I375" s="143">
        <f t="shared" si="76"/>
        <v>255</v>
      </c>
      <c r="J375" s="144">
        <v>255</v>
      </c>
      <c r="K375" s="144"/>
      <c r="L375" s="144"/>
      <c r="M375" s="144"/>
      <c r="N375" s="144"/>
      <c r="O375" s="144"/>
      <c r="P375" s="145" t="e">
        <f t="shared" si="78"/>
        <v>#DIV/0!</v>
      </c>
      <c r="Q375" s="145">
        <f t="shared" si="79"/>
        <v>0</v>
      </c>
      <c r="R375" s="145">
        <f t="shared" si="80"/>
        <v>0</v>
      </c>
      <c r="S375" s="145">
        <f t="shared" si="81"/>
        <v>0</v>
      </c>
      <c r="T375" s="145">
        <f t="shared" si="82"/>
        <v>0</v>
      </c>
      <c r="U375" s="145">
        <f t="shared" si="83"/>
        <v>0</v>
      </c>
      <c r="V375" s="146">
        <f>IF(J375="nio",0,IF(J375&gt;0,VLOOKUP(F375,'3-Productie normen'!A:M,VLOOKUP(J375,'3-Productie normen'!$B$38:$C$41,2,FALSE),FALSE)))*(VLOOKUP(B375,'2-Kosten per locatie'!$A$16:$C$48,3,FALSE))</f>
        <v>0</v>
      </c>
      <c r="W375" s="146">
        <f t="shared" si="84"/>
        <v>0</v>
      </c>
      <c r="X375" s="146">
        <f t="shared" si="85"/>
        <v>0</v>
      </c>
      <c r="Y375" s="146">
        <f t="shared" si="86"/>
        <v>0</v>
      </c>
      <c r="Z375" s="147" t="str">
        <f>VLOOKUP(F375,'3-Productie normen'!A:Q,12,FALSE)</f>
        <v>B</v>
      </c>
      <c r="AA375" s="147"/>
      <c r="AC375" s="148">
        <f t="shared" si="87"/>
        <v>19941</v>
      </c>
    </row>
    <row r="376" spans="1:29" ht="14.15" customHeight="1">
      <c r="A376" s="124">
        <f t="shared" si="77"/>
        <v>376</v>
      </c>
      <c r="B376" s="139" t="s">
        <v>90</v>
      </c>
      <c r="C376" s="156">
        <v>7</v>
      </c>
      <c r="D376" s="157" t="s">
        <v>618</v>
      </c>
      <c r="E376" s="153" t="s">
        <v>224</v>
      </c>
      <c r="F376" s="153" t="s">
        <v>155</v>
      </c>
      <c r="G376" s="153" t="s">
        <v>222</v>
      </c>
      <c r="H376" s="159">
        <v>37.200000000000003</v>
      </c>
      <c r="I376" s="143">
        <f t="shared" si="76"/>
        <v>255</v>
      </c>
      <c r="J376" s="144">
        <v>255</v>
      </c>
      <c r="K376" s="144"/>
      <c r="L376" s="144"/>
      <c r="M376" s="144"/>
      <c r="N376" s="144"/>
      <c r="O376" s="144"/>
      <c r="P376" s="145" t="e">
        <f t="shared" si="78"/>
        <v>#DIV/0!</v>
      </c>
      <c r="Q376" s="145">
        <f t="shared" si="79"/>
        <v>0</v>
      </c>
      <c r="R376" s="145">
        <f t="shared" si="80"/>
        <v>0</v>
      </c>
      <c r="S376" s="145">
        <f t="shared" si="81"/>
        <v>0</v>
      </c>
      <c r="T376" s="145">
        <f t="shared" si="82"/>
        <v>0</v>
      </c>
      <c r="U376" s="145">
        <f t="shared" si="83"/>
        <v>0</v>
      </c>
      <c r="V376" s="146">
        <f>IF(J376="nio",0,IF(J376&gt;0,VLOOKUP(F376,'3-Productie normen'!A:M,VLOOKUP(J376,'3-Productie normen'!$B$38:$C$41,2,FALSE),FALSE)))*(VLOOKUP(B376,'2-Kosten per locatie'!$A$16:$C$48,3,FALSE))</f>
        <v>0</v>
      </c>
      <c r="W376" s="146">
        <f t="shared" si="84"/>
        <v>0</v>
      </c>
      <c r="X376" s="146">
        <f t="shared" si="85"/>
        <v>0</v>
      </c>
      <c r="Y376" s="146">
        <f t="shared" si="86"/>
        <v>0</v>
      </c>
      <c r="Z376" s="147" t="str">
        <f>VLOOKUP(F376,'3-Productie normen'!A:Q,12,FALSE)</f>
        <v>B</v>
      </c>
      <c r="AA376" s="147"/>
      <c r="AC376" s="148">
        <f t="shared" si="87"/>
        <v>9486</v>
      </c>
    </row>
    <row r="377" spans="1:29" ht="14.15" customHeight="1">
      <c r="A377" s="124">
        <f t="shared" si="77"/>
        <v>377</v>
      </c>
      <c r="B377" s="139" t="s">
        <v>90</v>
      </c>
      <c r="C377" s="156">
        <v>7</v>
      </c>
      <c r="D377" s="157" t="s">
        <v>619</v>
      </c>
      <c r="E377" s="153" t="s">
        <v>617</v>
      </c>
      <c r="F377" s="153" t="s">
        <v>171</v>
      </c>
      <c r="G377" s="153" t="s">
        <v>222</v>
      </c>
      <c r="H377" s="159">
        <v>39.58</v>
      </c>
      <c r="I377" s="143">
        <f t="shared" ref="I377:I434" si="88">SUM(J377:O377)</f>
        <v>255</v>
      </c>
      <c r="J377" s="144">
        <v>255</v>
      </c>
      <c r="K377" s="144"/>
      <c r="L377" s="144"/>
      <c r="M377" s="144"/>
      <c r="N377" s="144"/>
      <c r="O377" s="144"/>
      <c r="P377" s="145" t="e">
        <f t="shared" si="78"/>
        <v>#DIV/0!</v>
      </c>
      <c r="Q377" s="145">
        <f t="shared" si="79"/>
        <v>0</v>
      </c>
      <c r="R377" s="145">
        <f t="shared" si="80"/>
        <v>0</v>
      </c>
      <c r="S377" s="145">
        <f t="shared" si="81"/>
        <v>0</v>
      </c>
      <c r="T377" s="145">
        <f t="shared" si="82"/>
        <v>0</v>
      </c>
      <c r="U377" s="145">
        <f t="shared" si="83"/>
        <v>0</v>
      </c>
      <c r="V377" s="146">
        <f>IF(J377="nio",0,IF(J377&gt;0,VLOOKUP(F377,'3-Productie normen'!A:M,VLOOKUP(J377,'3-Productie normen'!$B$38:$C$41,2,FALSE),FALSE)))*(VLOOKUP(B377,'2-Kosten per locatie'!$A$16:$C$48,3,FALSE))</f>
        <v>0</v>
      </c>
      <c r="W377" s="146">
        <f t="shared" si="84"/>
        <v>0</v>
      </c>
      <c r="X377" s="146">
        <f t="shared" si="85"/>
        <v>0</v>
      </c>
      <c r="Y377" s="146">
        <f t="shared" si="86"/>
        <v>0</v>
      </c>
      <c r="Z377" s="147" t="str">
        <f>VLOOKUP(F377,'3-Productie normen'!A:Q,12,FALSE)</f>
        <v>B</v>
      </c>
      <c r="AA377" s="147"/>
      <c r="AC377" s="148">
        <f t="shared" si="87"/>
        <v>10092.9</v>
      </c>
    </row>
    <row r="378" spans="1:29" ht="14.15" customHeight="1">
      <c r="A378" s="124">
        <f t="shared" si="77"/>
        <v>378</v>
      </c>
      <c r="B378" s="139" t="s">
        <v>90</v>
      </c>
      <c r="C378" s="156">
        <v>7</v>
      </c>
      <c r="D378" s="157" t="s">
        <v>620</v>
      </c>
      <c r="E378" s="153" t="s">
        <v>617</v>
      </c>
      <c r="F378" s="153" t="s">
        <v>171</v>
      </c>
      <c r="G378" s="153" t="s">
        <v>222</v>
      </c>
      <c r="H378" s="159">
        <v>38.06</v>
      </c>
      <c r="I378" s="143">
        <f t="shared" si="88"/>
        <v>255</v>
      </c>
      <c r="J378" s="144">
        <v>255</v>
      </c>
      <c r="K378" s="144"/>
      <c r="L378" s="144"/>
      <c r="M378" s="144"/>
      <c r="N378" s="144"/>
      <c r="O378" s="144"/>
      <c r="P378" s="145" t="e">
        <f t="shared" si="78"/>
        <v>#DIV/0!</v>
      </c>
      <c r="Q378" s="145">
        <f t="shared" si="79"/>
        <v>0</v>
      </c>
      <c r="R378" s="145">
        <f t="shared" si="80"/>
        <v>0</v>
      </c>
      <c r="S378" s="145">
        <f t="shared" si="81"/>
        <v>0</v>
      </c>
      <c r="T378" s="145">
        <f t="shared" si="82"/>
        <v>0</v>
      </c>
      <c r="U378" s="145">
        <f t="shared" si="83"/>
        <v>0</v>
      </c>
      <c r="V378" s="146">
        <f>IF(J378="nio",0,IF(J378&gt;0,VLOOKUP(F378,'3-Productie normen'!A:M,VLOOKUP(J378,'3-Productie normen'!$B$38:$C$41,2,FALSE),FALSE)))*(VLOOKUP(B378,'2-Kosten per locatie'!$A$16:$C$48,3,FALSE))</f>
        <v>0</v>
      </c>
      <c r="W378" s="146">
        <f t="shared" si="84"/>
        <v>0</v>
      </c>
      <c r="X378" s="146">
        <f t="shared" si="85"/>
        <v>0</v>
      </c>
      <c r="Y378" s="146">
        <f t="shared" si="86"/>
        <v>0</v>
      </c>
      <c r="Z378" s="147" t="str">
        <f>VLOOKUP(F378,'3-Productie normen'!A:Q,12,FALSE)</f>
        <v>B</v>
      </c>
      <c r="AA378" s="147"/>
      <c r="AC378" s="148">
        <f t="shared" si="87"/>
        <v>9705.3000000000011</v>
      </c>
    </row>
    <row r="379" spans="1:29" ht="14.15" customHeight="1">
      <c r="A379" s="124">
        <f t="shared" si="77"/>
        <v>379</v>
      </c>
      <c r="B379" s="139" t="s">
        <v>90</v>
      </c>
      <c r="C379" s="156">
        <v>7</v>
      </c>
      <c r="D379" s="157" t="s">
        <v>621</v>
      </c>
      <c r="E379" s="153" t="s">
        <v>230</v>
      </c>
      <c r="F379" s="153" t="s">
        <v>168</v>
      </c>
      <c r="G379" s="153" t="s">
        <v>222</v>
      </c>
      <c r="H379" s="159">
        <v>7.08</v>
      </c>
      <c r="I379" s="143">
        <f t="shared" si="88"/>
        <v>1</v>
      </c>
      <c r="J379" s="144">
        <v>1</v>
      </c>
      <c r="K379" s="144"/>
      <c r="L379" s="144"/>
      <c r="M379" s="144"/>
      <c r="N379" s="144"/>
      <c r="O379" s="144"/>
      <c r="P379" s="145" t="e">
        <f t="shared" si="78"/>
        <v>#DIV/0!</v>
      </c>
      <c r="Q379" s="145">
        <f t="shared" si="79"/>
        <v>0</v>
      </c>
      <c r="R379" s="145">
        <f t="shared" si="80"/>
        <v>0</v>
      </c>
      <c r="S379" s="145">
        <f t="shared" si="81"/>
        <v>0</v>
      </c>
      <c r="T379" s="145">
        <f t="shared" si="82"/>
        <v>0</v>
      </c>
      <c r="U379" s="145">
        <f t="shared" si="83"/>
        <v>0</v>
      </c>
      <c r="V379" s="146">
        <f>IF(J379="nio",0,IF(J379&gt;0,VLOOKUP(F379,'3-Productie normen'!A:M,VLOOKUP(J379,'3-Productie normen'!$B$38:$C$41,2,FALSE),FALSE)))*(VLOOKUP(B379,'2-Kosten per locatie'!$A$16:$C$48,3,FALSE))</f>
        <v>0</v>
      </c>
      <c r="W379" s="146">
        <f t="shared" si="84"/>
        <v>0</v>
      </c>
      <c r="X379" s="146">
        <f t="shared" si="85"/>
        <v>0</v>
      </c>
      <c r="Y379" s="146">
        <f t="shared" si="86"/>
        <v>0</v>
      </c>
      <c r="Z379" s="147" t="str">
        <f>VLOOKUP(F379,'3-Productie normen'!A:Q,12,FALSE)</f>
        <v>V</v>
      </c>
      <c r="AA379" s="147"/>
      <c r="AC379" s="148">
        <f t="shared" si="87"/>
        <v>7.08</v>
      </c>
    </row>
    <row r="380" spans="1:29" ht="14.15" customHeight="1">
      <c r="A380" s="124">
        <f t="shared" si="77"/>
        <v>380</v>
      </c>
      <c r="B380" s="139" t="s">
        <v>90</v>
      </c>
      <c r="C380" s="156">
        <v>7</v>
      </c>
      <c r="D380" s="157" t="s">
        <v>622</v>
      </c>
      <c r="E380" s="153" t="s">
        <v>171</v>
      </c>
      <c r="F380" s="153" t="s">
        <v>171</v>
      </c>
      <c r="G380" s="153" t="s">
        <v>222</v>
      </c>
      <c r="H380" s="159">
        <v>38.049999999999997</v>
      </c>
      <c r="I380" s="143">
        <f t="shared" si="88"/>
        <v>255</v>
      </c>
      <c r="J380" s="144">
        <v>255</v>
      </c>
      <c r="K380" s="144"/>
      <c r="L380" s="144"/>
      <c r="M380" s="144"/>
      <c r="N380" s="144"/>
      <c r="O380" s="144"/>
      <c r="P380" s="145" t="e">
        <f t="shared" si="78"/>
        <v>#DIV/0!</v>
      </c>
      <c r="Q380" s="145">
        <f t="shared" si="79"/>
        <v>0</v>
      </c>
      <c r="R380" s="145">
        <f t="shared" si="80"/>
        <v>0</v>
      </c>
      <c r="S380" s="145">
        <f t="shared" si="81"/>
        <v>0</v>
      </c>
      <c r="T380" s="145">
        <f t="shared" si="82"/>
        <v>0</v>
      </c>
      <c r="U380" s="145">
        <f t="shared" si="83"/>
        <v>0</v>
      </c>
      <c r="V380" s="146">
        <f>IF(J380="nio",0,IF(J380&gt;0,VLOOKUP(F380,'3-Productie normen'!A:M,VLOOKUP(J380,'3-Productie normen'!$B$38:$C$41,2,FALSE),FALSE)))*(VLOOKUP(B380,'2-Kosten per locatie'!$A$16:$C$48,3,FALSE))</f>
        <v>0</v>
      </c>
      <c r="W380" s="146">
        <f t="shared" si="84"/>
        <v>0</v>
      </c>
      <c r="X380" s="146">
        <f t="shared" si="85"/>
        <v>0</v>
      </c>
      <c r="Y380" s="146">
        <f t="shared" si="86"/>
        <v>0</v>
      </c>
      <c r="Z380" s="147" t="str">
        <f>VLOOKUP(F380,'3-Productie normen'!A:Q,12,FALSE)</f>
        <v>B</v>
      </c>
      <c r="AA380" s="147"/>
      <c r="AC380" s="148">
        <f t="shared" si="87"/>
        <v>9702.75</v>
      </c>
    </row>
    <row r="381" spans="1:29" ht="14.15" customHeight="1">
      <c r="A381" s="124">
        <f t="shared" si="77"/>
        <v>381</v>
      </c>
      <c r="B381" s="139" t="s">
        <v>90</v>
      </c>
      <c r="C381" s="156">
        <v>7</v>
      </c>
      <c r="D381" s="157" t="s">
        <v>623</v>
      </c>
      <c r="E381" s="153" t="s">
        <v>171</v>
      </c>
      <c r="F381" s="153" t="s">
        <v>171</v>
      </c>
      <c r="G381" s="153" t="s">
        <v>222</v>
      </c>
      <c r="H381" s="159">
        <v>11.87</v>
      </c>
      <c r="I381" s="143">
        <f t="shared" si="88"/>
        <v>255</v>
      </c>
      <c r="J381" s="144">
        <v>255</v>
      </c>
      <c r="K381" s="144"/>
      <c r="L381" s="144"/>
      <c r="M381" s="144"/>
      <c r="N381" s="144"/>
      <c r="O381" s="144"/>
      <c r="P381" s="145" t="e">
        <f t="shared" si="78"/>
        <v>#DIV/0!</v>
      </c>
      <c r="Q381" s="145">
        <f t="shared" si="79"/>
        <v>0</v>
      </c>
      <c r="R381" s="145">
        <f t="shared" si="80"/>
        <v>0</v>
      </c>
      <c r="S381" s="145">
        <f t="shared" si="81"/>
        <v>0</v>
      </c>
      <c r="T381" s="145">
        <f t="shared" si="82"/>
        <v>0</v>
      </c>
      <c r="U381" s="145">
        <f t="shared" si="83"/>
        <v>0</v>
      </c>
      <c r="V381" s="146">
        <f>IF(J381="nio",0,IF(J381&gt;0,VLOOKUP(F381,'3-Productie normen'!A:M,VLOOKUP(J381,'3-Productie normen'!$B$38:$C$41,2,FALSE),FALSE)))*(VLOOKUP(B381,'2-Kosten per locatie'!$A$16:$C$48,3,FALSE))</f>
        <v>0</v>
      </c>
      <c r="W381" s="146">
        <f t="shared" si="84"/>
        <v>0</v>
      </c>
      <c r="X381" s="146">
        <f t="shared" si="85"/>
        <v>0</v>
      </c>
      <c r="Y381" s="146">
        <f t="shared" si="86"/>
        <v>0</v>
      </c>
      <c r="Z381" s="147" t="str">
        <f>VLOOKUP(F381,'3-Productie normen'!A:Q,12,FALSE)</f>
        <v>B</v>
      </c>
      <c r="AA381" s="147"/>
      <c r="AC381" s="148">
        <f t="shared" si="87"/>
        <v>3026.85</v>
      </c>
    </row>
    <row r="382" spans="1:29" ht="14.15" customHeight="1">
      <c r="A382" s="124">
        <f t="shared" si="77"/>
        <v>382</v>
      </c>
      <c r="B382" s="139" t="s">
        <v>90</v>
      </c>
      <c r="C382" s="156">
        <v>7</v>
      </c>
      <c r="D382" s="157" t="s">
        <v>624</v>
      </c>
      <c r="E382" s="153" t="s">
        <v>171</v>
      </c>
      <c r="F382" s="153" t="s">
        <v>171</v>
      </c>
      <c r="G382" s="153" t="s">
        <v>222</v>
      </c>
      <c r="H382" s="159">
        <v>10.48</v>
      </c>
      <c r="I382" s="143">
        <f t="shared" si="88"/>
        <v>255</v>
      </c>
      <c r="J382" s="144">
        <v>255</v>
      </c>
      <c r="K382" s="144"/>
      <c r="L382" s="144"/>
      <c r="M382" s="144"/>
      <c r="N382" s="144"/>
      <c r="O382" s="144"/>
      <c r="P382" s="145" t="e">
        <f t="shared" si="78"/>
        <v>#DIV/0!</v>
      </c>
      <c r="Q382" s="145">
        <f t="shared" si="79"/>
        <v>0</v>
      </c>
      <c r="R382" s="145">
        <f t="shared" si="80"/>
        <v>0</v>
      </c>
      <c r="S382" s="145">
        <f t="shared" si="81"/>
        <v>0</v>
      </c>
      <c r="T382" s="145">
        <f t="shared" si="82"/>
        <v>0</v>
      </c>
      <c r="U382" s="145">
        <f t="shared" si="83"/>
        <v>0</v>
      </c>
      <c r="V382" s="146">
        <f>IF(J382="nio",0,IF(J382&gt;0,VLOOKUP(F382,'3-Productie normen'!A:M,VLOOKUP(J382,'3-Productie normen'!$B$38:$C$41,2,FALSE),FALSE)))*(VLOOKUP(B382,'2-Kosten per locatie'!$A$16:$C$48,3,FALSE))</f>
        <v>0</v>
      </c>
      <c r="W382" s="146">
        <f t="shared" si="84"/>
        <v>0</v>
      </c>
      <c r="X382" s="146">
        <f t="shared" si="85"/>
        <v>0</v>
      </c>
      <c r="Y382" s="146">
        <f t="shared" si="86"/>
        <v>0</v>
      </c>
      <c r="Z382" s="147" t="str">
        <f>VLOOKUP(F382,'3-Productie normen'!A:Q,12,FALSE)</f>
        <v>B</v>
      </c>
      <c r="AA382" s="147"/>
      <c r="AC382" s="148">
        <f t="shared" si="87"/>
        <v>2672.4</v>
      </c>
    </row>
    <row r="383" spans="1:29" ht="14.15" customHeight="1">
      <c r="A383" s="124">
        <f t="shared" si="77"/>
        <v>383</v>
      </c>
      <c r="B383" s="139" t="s">
        <v>90</v>
      </c>
      <c r="C383" s="160">
        <v>7</v>
      </c>
      <c r="D383" s="161" t="s">
        <v>625</v>
      </c>
      <c r="E383" s="162" t="s">
        <v>243</v>
      </c>
      <c r="F383" s="139" t="s">
        <v>155</v>
      </c>
      <c r="G383" s="162" t="s">
        <v>299</v>
      </c>
      <c r="H383" s="163">
        <v>21.37</v>
      </c>
      <c r="I383" s="143">
        <f t="shared" si="88"/>
        <v>255</v>
      </c>
      <c r="J383" s="144">
        <v>255</v>
      </c>
      <c r="K383" s="144"/>
      <c r="L383" s="144"/>
      <c r="M383" s="144"/>
      <c r="N383" s="144"/>
      <c r="O383" s="144"/>
      <c r="P383" s="145" t="e">
        <f t="shared" si="78"/>
        <v>#DIV/0!</v>
      </c>
      <c r="Q383" s="145">
        <f t="shared" si="79"/>
        <v>0</v>
      </c>
      <c r="R383" s="145">
        <f t="shared" si="80"/>
        <v>0</v>
      </c>
      <c r="S383" s="145">
        <f t="shared" si="81"/>
        <v>0</v>
      </c>
      <c r="T383" s="145">
        <f t="shared" si="82"/>
        <v>0</v>
      </c>
      <c r="U383" s="145">
        <f t="shared" si="83"/>
        <v>0</v>
      </c>
      <c r="V383" s="146">
        <f>IF(J383="nio",0,IF(J383&gt;0,VLOOKUP(F383,'3-Productie normen'!A:M,VLOOKUP(J383,'3-Productie normen'!$B$38:$C$41,2,FALSE),FALSE)))*(VLOOKUP(B383,'2-Kosten per locatie'!$A$16:$C$48,3,FALSE))</f>
        <v>0</v>
      </c>
      <c r="W383" s="146">
        <f t="shared" si="84"/>
        <v>0</v>
      </c>
      <c r="X383" s="146">
        <f t="shared" si="85"/>
        <v>0</v>
      </c>
      <c r="Y383" s="146">
        <f t="shared" si="86"/>
        <v>0</v>
      </c>
      <c r="Z383" s="147" t="str">
        <f>VLOOKUP(F383,'3-Productie normen'!A:Q,12,FALSE)</f>
        <v>B</v>
      </c>
      <c r="AA383" s="147"/>
      <c r="AC383" s="148">
        <f t="shared" si="87"/>
        <v>5449.35</v>
      </c>
    </row>
    <row r="384" spans="1:29" ht="14.15" customHeight="1">
      <c r="A384" s="124">
        <f t="shared" si="77"/>
        <v>384</v>
      </c>
      <c r="B384" s="139" t="s">
        <v>90</v>
      </c>
      <c r="C384" s="108">
        <v>7</v>
      </c>
      <c r="D384" s="140" t="s">
        <v>626</v>
      </c>
      <c r="E384" s="166" t="s">
        <v>224</v>
      </c>
      <c r="F384" s="139" t="s">
        <v>155</v>
      </c>
      <c r="G384" s="141" t="s">
        <v>222</v>
      </c>
      <c r="H384" s="142">
        <v>34.22</v>
      </c>
      <c r="I384" s="143">
        <f t="shared" si="88"/>
        <v>255</v>
      </c>
      <c r="J384" s="144">
        <v>255</v>
      </c>
      <c r="K384" s="144"/>
      <c r="L384" s="144"/>
      <c r="M384" s="144"/>
      <c r="N384" s="144"/>
      <c r="O384" s="144"/>
      <c r="P384" s="145" t="e">
        <f t="shared" si="78"/>
        <v>#DIV/0!</v>
      </c>
      <c r="Q384" s="145">
        <f t="shared" si="79"/>
        <v>0</v>
      </c>
      <c r="R384" s="145">
        <f t="shared" si="80"/>
        <v>0</v>
      </c>
      <c r="S384" s="145">
        <f t="shared" si="81"/>
        <v>0</v>
      </c>
      <c r="T384" s="145">
        <f t="shared" si="82"/>
        <v>0</v>
      </c>
      <c r="U384" s="145">
        <f t="shared" si="83"/>
        <v>0</v>
      </c>
      <c r="V384" s="146">
        <f>IF(J384="nio",0,IF(J384&gt;0,VLOOKUP(F384,'3-Productie normen'!A:M,VLOOKUP(J384,'3-Productie normen'!$B$38:$C$41,2,FALSE),FALSE)))*(VLOOKUP(B384,'2-Kosten per locatie'!$A$16:$C$48,3,FALSE))</f>
        <v>0</v>
      </c>
      <c r="W384" s="146">
        <f t="shared" si="84"/>
        <v>0</v>
      </c>
      <c r="X384" s="146">
        <f t="shared" si="85"/>
        <v>0</v>
      </c>
      <c r="Y384" s="146">
        <f t="shared" si="86"/>
        <v>0</v>
      </c>
      <c r="Z384" s="147" t="str">
        <f>VLOOKUP(F384,'3-Productie normen'!A:Q,12,FALSE)</f>
        <v>B</v>
      </c>
      <c r="AA384" s="147"/>
      <c r="AC384" s="148">
        <f t="shared" si="87"/>
        <v>8726.1</v>
      </c>
    </row>
    <row r="385" spans="1:29" ht="14.15" customHeight="1">
      <c r="A385" s="124">
        <f t="shared" si="77"/>
        <v>385</v>
      </c>
      <c r="B385" s="139" t="s">
        <v>90</v>
      </c>
      <c r="C385" s="108">
        <v>7</v>
      </c>
      <c r="D385" s="140" t="s">
        <v>627</v>
      </c>
      <c r="E385" s="166" t="s">
        <v>330</v>
      </c>
      <c r="F385" s="153" t="s">
        <v>159</v>
      </c>
      <c r="G385" s="141" t="s">
        <v>299</v>
      </c>
      <c r="H385" s="142">
        <v>7</v>
      </c>
      <c r="I385" s="143">
        <f t="shared" si="88"/>
        <v>255</v>
      </c>
      <c r="J385" s="144">
        <v>255</v>
      </c>
      <c r="K385" s="144"/>
      <c r="L385" s="144"/>
      <c r="M385" s="144"/>
      <c r="N385" s="144"/>
      <c r="O385" s="144"/>
      <c r="P385" s="145" t="e">
        <f t="shared" si="78"/>
        <v>#DIV/0!</v>
      </c>
      <c r="Q385" s="145">
        <f t="shared" si="79"/>
        <v>0</v>
      </c>
      <c r="R385" s="145">
        <f t="shared" si="80"/>
        <v>0</v>
      </c>
      <c r="S385" s="145">
        <f t="shared" si="81"/>
        <v>0</v>
      </c>
      <c r="T385" s="145">
        <f t="shared" si="82"/>
        <v>0</v>
      </c>
      <c r="U385" s="145">
        <f t="shared" si="83"/>
        <v>0</v>
      </c>
      <c r="V385" s="146">
        <f>IF(J385="nio",0,IF(J385&gt;0,VLOOKUP(F385,'3-Productie normen'!A:M,VLOOKUP(J385,'3-Productie normen'!$B$38:$C$41,2,FALSE),FALSE)))*(VLOOKUP(B385,'2-Kosten per locatie'!$A$16:$C$48,3,FALSE))</f>
        <v>0</v>
      </c>
      <c r="W385" s="146">
        <f t="shared" si="84"/>
        <v>0</v>
      </c>
      <c r="X385" s="146">
        <f t="shared" si="85"/>
        <v>0</v>
      </c>
      <c r="Y385" s="146">
        <f t="shared" si="86"/>
        <v>0</v>
      </c>
      <c r="Z385" s="147" t="str">
        <f>VLOOKUP(F385,'3-Productie normen'!A:Q,12,FALSE)</f>
        <v>V</v>
      </c>
      <c r="AA385" s="147"/>
      <c r="AC385" s="148">
        <f t="shared" si="87"/>
        <v>1785</v>
      </c>
    </row>
    <row r="386" spans="1:29" ht="14.15" customHeight="1">
      <c r="A386" s="124">
        <f t="shared" si="77"/>
        <v>386</v>
      </c>
      <c r="B386" s="139" t="s">
        <v>90</v>
      </c>
      <c r="C386" s="108">
        <v>7</v>
      </c>
      <c r="D386" s="140" t="s">
        <v>628</v>
      </c>
      <c r="E386" s="166" t="s">
        <v>171</v>
      </c>
      <c r="F386" s="153" t="s">
        <v>171</v>
      </c>
      <c r="G386" s="141" t="s">
        <v>222</v>
      </c>
      <c r="H386" s="142">
        <v>40.78</v>
      </c>
      <c r="I386" s="143">
        <f t="shared" si="88"/>
        <v>255</v>
      </c>
      <c r="J386" s="144">
        <v>255</v>
      </c>
      <c r="K386" s="144"/>
      <c r="L386" s="144"/>
      <c r="M386" s="144"/>
      <c r="N386" s="144"/>
      <c r="O386" s="144"/>
      <c r="P386" s="145" t="e">
        <f t="shared" si="78"/>
        <v>#DIV/0!</v>
      </c>
      <c r="Q386" s="145">
        <f t="shared" si="79"/>
        <v>0</v>
      </c>
      <c r="R386" s="145">
        <f t="shared" si="80"/>
        <v>0</v>
      </c>
      <c r="S386" s="145">
        <f t="shared" si="81"/>
        <v>0</v>
      </c>
      <c r="T386" s="145">
        <f t="shared" si="82"/>
        <v>0</v>
      </c>
      <c r="U386" s="145">
        <f t="shared" si="83"/>
        <v>0</v>
      </c>
      <c r="V386" s="146">
        <f>IF(J386="nio",0,IF(J386&gt;0,VLOOKUP(F386,'3-Productie normen'!A:M,VLOOKUP(J386,'3-Productie normen'!$B$38:$C$41,2,FALSE),FALSE)))*(VLOOKUP(B386,'2-Kosten per locatie'!$A$16:$C$48,3,FALSE))</f>
        <v>0</v>
      </c>
      <c r="W386" s="146">
        <f t="shared" si="84"/>
        <v>0</v>
      </c>
      <c r="X386" s="146">
        <f t="shared" si="85"/>
        <v>0</v>
      </c>
      <c r="Y386" s="146">
        <f t="shared" si="86"/>
        <v>0</v>
      </c>
      <c r="Z386" s="147" t="str">
        <f>VLOOKUP(F386,'3-Productie normen'!A:Q,12,FALSE)</f>
        <v>B</v>
      </c>
      <c r="AA386" s="147"/>
      <c r="AC386" s="148">
        <f t="shared" si="87"/>
        <v>10398.9</v>
      </c>
    </row>
    <row r="387" spans="1:29" ht="14.15" customHeight="1">
      <c r="A387" s="124">
        <f t="shared" si="77"/>
        <v>387</v>
      </c>
      <c r="B387" s="139" t="s">
        <v>90</v>
      </c>
      <c r="C387" s="108">
        <v>7</v>
      </c>
      <c r="D387" s="140" t="s">
        <v>629</v>
      </c>
      <c r="E387" s="166" t="s">
        <v>249</v>
      </c>
      <c r="F387" s="139" t="s">
        <v>172</v>
      </c>
      <c r="G387" s="141" t="s">
        <v>299</v>
      </c>
      <c r="H387" s="142">
        <v>12.73</v>
      </c>
      <c r="I387" s="143">
        <f t="shared" si="88"/>
        <v>255</v>
      </c>
      <c r="J387" s="144">
        <v>255</v>
      </c>
      <c r="K387" s="144"/>
      <c r="L387" s="144"/>
      <c r="M387" s="144"/>
      <c r="N387" s="144"/>
      <c r="O387" s="144"/>
      <c r="P387" s="145" t="e">
        <f t="shared" si="78"/>
        <v>#DIV/0!</v>
      </c>
      <c r="Q387" s="145">
        <f t="shared" si="79"/>
        <v>0</v>
      </c>
      <c r="R387" s="145">
        <f t="shared" si="80"/>
        <v>0</v>
      </c>
      <c r="S387" s="145">
        <f t="shared" si="81"/>
        <v>0</v>
      </c>
      <c r="T387" s="145">
        <f t="shared" si="82"/>
        <v>0</v>
      </c>
      <c r="U387" s="145">
        <f t="shared" si="83"/>
        <v>0</v>
      </c>
      <c r="V387" s="146">
        <f>IF(J387="nio",0,IF(J387&gt;0,VLOOKUP(F387,'3-Productie normen'!A:M,VLOOKUP(J387,'3-Productie normen'!$B$38:$C$41,2,FALSE),FALSE)))*(VLOOKUP(B387,'2-Kosten per locatie'!$A$16:$C$48,3,FALSE))</f>
        <v>0</v>
      </c>
      <c r="W387" s="146">
        <f t="shared" si="84"/>
        <v>0</v>
      </c>
      <c r="X387" s="146">
        <f t="shared" si="85"/>
        <v>0</v>
      </c>
      <c r="Y387" s="146">
        <f t="shared" si="86"/>
        <v>0</v>
      </c>
      <c r="Z387" s="147" t="str">
        <f>VLOOKUP(F387,'3-Productie normen'!A:Q,12,FALSE)</f>
        <v>V</v>
      </c>
      <c r="AA387" s="147"/>
      <c r="AC387" s="148">
        <f t="shared" si="87"/>
        <v>3246.15</v>
      </c>
    </row>
    <row r="388" spans="1:29" ht="14.15" customHeight="1">
      <c r="A388" s="124">
        <f t="shared" si="77"/>
        <v>388</v>
      </c>
      <c r="B388" s="139" t="s">
        <v>90</v>
      </c>
      <c r="C388" s="108">
        <v>7</v>
      </c>
      <c r="D388" s="140" t="s">
        <v>630</v>
      </c>
      <c r="E388" s="166" t="s">
        <v>249</v>
      </c>
      <c r="F388" s="166" t="s">
        <v>172</v>
      </c>
      <c r="G388" s="141" t="s">
        <v>299</v>
      </c>
      <c r="H388" s="142">
        <v>76.12</v>
      </c>
      <c r="I388" s="143">
        <f t="shared" si="88"/>
        <v>255</v>
      </c>
      <c r="J388" s="144">
        <v>255</v>
      </c>
      <c r="K388" s="144"/>
      <c r="L388" s="144"/>
      <c r="M388" s="144"/>
      <c r="N388" s="144"/>
      <c r="O388" s="144"/>
      <c r="P388" s="145" t="e">
        <f t="shared" si="78"/>
        <v>#DIV/0!</v>
      </c>
      <c r="Q388" s="145">
        <f t="shared" si="79"/>
        <v>0</v>
      </c>
      <c r="R388" s="145">
        <f t="shared" si="80"/>
        <v>0</v>
      </c>
      <c r="S388" s="145">
        <f t="shared" si="81"/>
        <v>0</v>
      </c>
      <c r="T388" s="145">
        <f t="shared" si="82"/>
        <v>0</v>
      </c>
      <c r="U388" s="145">
        <f t="shared" si="83"/>
        <v>0</v>
      </c>
      <c r="V388" s="146">
        <f>IF(J388="nio",0,IF(J388&gt;0,VLOOKUP(F388,'3-Productie normen'!A:M,VLOOKUP(J388,'3-Productie normen'!$B$38:$C$41,2,FALSE),FALSE)))*(VLOOKUP(B388,'2-Kosten per locatie'!$A$16:$C$48,3,FALSE))</f>
        <v>0</v>
      </c>
      <c r="W388" s="146">
        <f t="shared" si="84"/>
        <v>0</v>
      </c>
      <c r="X388" s="146">
        <f t="shared" si="85"/>
        <v>0</v>
      </c>
      <c r="Y388" s="146">
        <f t="shared" si="86"/>
        <v>0</v>
      </c>
      <c r="Z388" s="147" t="str">
        <f>VLOOKUP(F388,'3-Productie normen'!A:Q,12,FALSE)</f>
        <v>V</v>
      </c>
      <c r="AA388" s="147"/>
      <c r="AC388" s="148">
        <f t="shared" si="87"/>
        <v>19410.600000000002</v>
      </c>
    </row>
    <row r="389" spans="1:29" ht="14.15" customHeight="1">
      <c r="A389" s="124">
        <f t="shared" si="77"/>
        <v>389</v>
      </c>
      <c r="B389" s="139" t="s">
        <v>90</v>
      </c>
      <c r="C389" s="108">
        <v>7</v>
      </c>
      <c r="D389" s="140" t="s">
        <v>631</v>
      </c>
      <c r="E389" s="166" t="s">
        <v>249</v>
      </c>
      <c r="F389" s="166" t="s">
        <v>172</v>
      </c>
      <c r="G389" s="141" t="s">
        <v>222</v>
      </c>
      <c r="H389" s="142">
        <v>2.5499999999999998</v>
      </c>
      <c r="I389" s="143">
        <f t="shared" si="88"/>
        <v>255</v>
      </c>
      <c r="J389" s="144">
        <v>255</v>
      </c>
      <c r="K389" s="144"/>
      <c r="L389" s="144"/>
      <c r="M389" s="144"/>
      <c r="N389" s="144"/>
      <c r="O389" s="144"/>
      <c r="P389" s="145" t="e">
        <f t="shared" si="78"/>
        <v>#DIV/0!</v>
      </c>
      <c r="Q389" s="145">
        <f t="shared" si="79"/>
        <v>0</v>
      </c>
      <c r="R389" s="145">
        <f t="shared" si="80"/>
        <v>0</v>
      </c>
      <c r="S389" s="145">
        <f t="shared" si="81"/>
        <v>0</v>
      </c>
      <c r="T389" s="145">
        <f t="shared" si="82"/>
        <v>0</v>
      </c>
      <c r="U389" s="145">
        <f t="shared" si="83"/>
        <v>0</v>
      </c>
      <c r="V389" s="146">
        <f>IF(J389="nio",0,IF(J389&gt;0,VLOOKUP(F389,'3-Productie normen'!A:M,VLOOKUP(J389,'3-Productie normen'!$B$38:$C$41,2,FALSE),FALSE)))*(VLOOKUP(B389,'2-Kosten per locatie'!$A$16:$C$48,3,FALSE))</f>
        <v>0</v>
      </c>
      <c r="W389" s="146">
        <f t="shared" si="84"/>
        <v>0</v>
      </c>
      <c r="X389" s="146">
        <f t="shared" si="85"/>
        <v>0</v>
      </c>
      <c r="Y389" s="146">
        <f t="shared" si="86"/>
        <v>0</v>
      </c>
      <c r="Z389" s="147" t="str">
        <f>VLOOKUP(F389,'3-Productie normen'!A:Q,12,FALSE)</f>
        <v>V</v>
      </c>
      <c r="AA389" s="147"/>
      <c r="AC389" s="148">
        <f t="shared" si="87"/>
        <v>650.25</v>
      </c>
    </row>
    <row r="390" spans="1:29" ht="14.15" customHeight="1">
      <c r="A390" s="124">
        <f t="shared" si="77"/>
        <v>390</v>
      </c>
      <c r="B390" s="139" t="s">
        <v>90</v>
      </c>
      <c r="C390" s="108">
        <v>7</v>
      </c>
      <c r="D390" s="140" t="s">
        <v>632</v>
      </c>
      <c r="E390" s="166" t="s">
        <v>170</v>
      </c>
      <c r="F390" s="141" t="s">
        <v>170</v>
      </c>
      <c r="G390" s="141" t="s">
        <v>561</v>
      </c>
      <c r="H390" s="142">
        <v>9.6300000000000008</v>
      </c>
      <c r="I390" s="143">
        <f t="shared" si="88"/>
        <v>255</v>
      </c>
      <c r="J390" s="144">
        <v>255</v>
      </c>
      <c r="K390" s="144"/>
      <c r="L390" s="144"/>
      <c r="M390" s="144"/>
      <c r="N390" s="144"/>
      <c r="O390" s="144"/>
      <c r="P390" s="145" t="e">
        <f t="shared" si="78"/>
        <v>#DIV/0!</v>
      </c>
      <c r="Q390" s="145">
        <f t="shared" si="79"/>
        <v>0</v>
      </c>
      <c r="R390" s="145">
        <f t="shared" si="80"/>
        <v>0</v>
      </c>
      <c r="S390" s="145">
        <f t="shared" si="81"/>
        <v>0</v>
      </c>
      <c r="T390" s="145">
        <f t="shared" si="82"/>
        <v>0</v>
      </c>
      <c r="U390" s="145">
        <f t="shared" si="83"/>
        <v>0</v>
      </c>
      <c r="V390" s="146">
        <f>IF(J390="nio",0,IF(J390&gt;0,VLOOKUP(F390,'3-Productie normen'!A:M,VLOOKUP(J390,'3-Productie normen'!$B$38:$C$41,2,FALSE),FALSE)))*(VLOOKUP(B390,'2-Kosten per locatie'!$A$16:$C$48,3,FALSE))</f>
        <v>0</v>
      </c>
      <c r="W390" s="146">
        <f t="shared" si="84"/>
        <v>0</v>
      </c>
      <c r="X390" s="146">
        <f t="shared" si="85"/>
        <v>0</v>
      </c>
      <c r="Y390" s="146">
        <f t="shared" si="86"/>
        <v>0</v>
      </c>
      <c r="Z390" s="147" t="str">
        <f>VLOOKUP(F390,'3-Productie normen'!A:Q,12,FALSE)</f>
        <v>V</v>
      </c>
      <c r="AA390" s="147"/>
      <c r="AC390" s="148">
        <f t="shared" si="87"/>
        <v>2455.65</v>
      </c>
    </row>
    <row r="391" spans="1:29" ht="14.15" customHeight="1">
      <c r="A391" s="124">
        <f t="shared" si="77"/>
        <v>391</v>
      </c>
      <c r="B391" s="139" t="s">
        <v>90</v>
      </c>
      <c r="C391" s="108">
        <v>7</v>
      </c>
      <c r="D391" s="140" t="s">
        <v>633</v>
      </c>
      <c r="E391" s="166" t="s">
        <v>170</v>
      </c>
      <c r="F391" s="141" t="s">
        <v>170</v>
      </c>
      <c r="G391" s="141" t="s">
        <v>561</v>
      </c>
      <c r="H391" s="142">
        <v>9.4</v>
      </c>
      <c r="I391" s="143">
        <f t="shared" si="88"/>
        <v>255</v>
      </c>
      <c r="J391" s="144">
        <v>255</v>
      </c>
      <c r="K391" s="144"/>
      <c r="L391" s="144"/>
      <c r="M391" s="144"/>
      <c r="N391" s="144"/>
      <c r="O391" s="144"/>
      <c r="P391" s="145" t="e">
        <f t="shared" si="78"/>
        <v>#DIV/0!</v>
      </c>
      <c r="Q391" s="145">
        <f t="shared" si="79"/>
        <v>0</v>
      </c>
      <c r="R391" s="145">
        <f t="shared" si="80"/>
        <v>0</v>
      </c>
      <c r="S391" s="145">
        <f t="shared" si="81"/>
        <v>0</v>
      </c>
      <c r="T391" s="145">
        <f t="shared" si="82"/>
        <v>0</v>
      </c>
      <c r="U391" s="145">
        <f t="shared" si="83"/>
        <v>0</v>
      </c>
      <c r="V391" s="146">
        <f>IF(J391="nio",0,IF(J391&gt;0,VLOOKUP(F391,'3-Productie normen'!A:M,VLOOKUP(J391,'3-Productie normen'!$B$38:$C$41,2,FALSE),FALSE)))*(VLOOKUP(B391,'2-Kosten per locatie'!$A$16:$C$48,3,FALSE))</f>
        <v>0</v>
      </c>
      <c r="W391" s="146">
        <f t="shared" si="84"/>
        <v>0</v>
      </c>
      <c r="X391" s="146">
        <f t="shared" si="85"/>
        <v>0</v>
      </c>
      <c r="Y391" s="146">
        <f t="shared" si="86"/>
        <v>0</v>
      </c>
      <c r="Z391" s="147" t="str">
        <f>VLOOKUP(F391,'3-Productie normen'!A:Q,12,FALSE)</f>
        <v>V</v>
      </c>
      <c r="AA391" s="147"/>
      <c r="AC391" s="148">
        <f t="shared" si="87"/>
        <v>2397</v>
      </c>
    </row>
    <row r="392" spans="1:29" ht="14.15" customHeight="1">
      <c r="A392" s="124">
        <f t="shared" si="77"/>
        <v>392</v>
      </c>
      <c r="B392" s="139" t="s">
        <v>90</v>
      </c>
      <c r="C392" s="108">
        <v>8</v>
      </c>
      <c r="D392" s="140" t="s">
        <v>634</v>
      </c>
      <c r="E392" s="166" t="s">
        <v>212</v>
      </c>
      <c r="F392" s="139" t="s">
        <v>167</v>
      </c>
      <c r="G392" s="141" t="s">
        <v>213</v>
      </c>
      <c r="H392" s="142">
        <v>4.95</v>
      </c>
      <c r="I392" s="143">
        <f t="shared" si="88"/>
        <v>255</v>
      </c>
      <c r="J392" s="144">
        <v>255</v>
      </c>
      <c r="K392" s="144"/>
      <c r="L392" s="144"/>
      <c r="M392" s="144"/>
      <c r="N392" s="144"/>
      <c r="O392" s="144"/>
      <c r="P392" s="145" t="e">
        <f t="shared" si="78"/>
        <v>#DIV/0!</v>
      </c>
      <c r="Q392" s="145">
        <f t="shared" si="79"/>
        <v>0</v>
      </c>
      <c r="R392" s="145">
        <f t="shared" si="80"/>
        <v>0</v>
      </c>
      <c r="S392" s="145">
        <f t="shared" si="81"/>
        <v>0</v>
      </c>
      <c r="T392" s="145">
        <f t="shared" si="82"/>
        <v>0</v>
      </c>
      <c r="U392" s="145">
        <f t="shared" si="83"/>
        <v>0</v>
      </c>
      <c r="V392" s="146">
        <f>IF(J392="nio",0,IF(J392&gt;0,VLOOKUP(F392,'3-Productie normen'!A:M,VLOOKUP(J392,'3-Productie normen'!$B$38:$C$41,2,FALSE),FALSE)))*(VLOOKUP(B392,'2-Kosten per locatie'!$A$16:$C$48,3,FALSE))</f>
        <v>0</v>
      </c>
      <c r="W392" s="146">
        <f t="shared" si="84"/>
        <v>0</v>
      </c>
      <c r="X392" s="146">
        <f t="shared" si="85"/>
        <v>0</v>
      </c>
      <c r="Y392" s="146">
        <f t="shared" si="86"/>
        <v>0</v>
      </c>
      <c r="Z392" s="147" t="str">
        <f>VLOOKUP(F392,'3-Productie normen'!A:Q,12,FALSE)</f>
        <v>S</v>
      </c>
      <c r="AA392" s="147"/>
      <c r="AC392" s="148">
        <f t="shared" si="87"/>
        <v>1262.25</v>
      </c>
    </row>
    <row r="393" spans="1:29" ht="14.15" customHeight="1">
      <c r="A393" s="124">
        <f t="shared" si="77"/>
        <v>393</v>
      </c>
      <c r="B393" s="139" t="s">
        <v>90</v>
      </c>
      <c r="C393" s="108">
        <v>8</v>
      </c>
      <c r="D393" s="140" t="s">
        <v>635</v>
      </c>
      <c r="E393" s="166" t="s">
        <v>212</v>
      </c>
      <c r="F393" s="141" t="s">
        <v>167</v>
      </c>
      <c r="G393" s="141" t="s">
        <v>213</v>
      </c>
      <c r="H393" s="142">
        <v>1.37</v>
      </c>
      <c r="I393" s="143">
        <f t="shared" si="88"/>
        <v>255</v>
      </c>
      <c r="J393" s="144">
        <v>255</v>
      </c>
      <c r="K393" s="144"/>
      <c r="L393" s="144"/>
      <c r="M393" s="144"/>
      <c r="N393" s="144"/>
      <c r="O393" s="144"/>
      <c r="P393" s="145" t="e">
        <f t="shared" si="78"/>
        <v>#DIV/0!</v>
      </c>
      <c r="Q393" s="145">
        <f t="shared" si="79"/>
        <v>0</v>
      </c>
      <c r="R393" s="145">
        <f t="shared" si="80"/>
        <v>0</v>
      </c>
      <c r="S393" s="145">
        <f t="shared" si="81"/>
        <v>0</v>
      </c>
      <c r="T393" s="145">
        <f t="shared" si="82"/>
        <v>0</v>
      </c>
      <c r="U393" s="145">
        <f t="shared" si="83"/>
        <v>0</v>
      </c>
      <c r="V393" s="146">
        <f>IF(J393="nio",0,IF(J393&gt;0,VLOOKUP(F393,'3-Productie normen'!A:M,VLOOKUP(J393,'3-Productie normen'!$B$38:$C$41,2,FALSE),FALSE)))*(VLOOKUP(B393,'2-Kosten per locatie'!$A$16:$C$48,3,FALSE))</f>
        <v>0</v>
      </c>
      <c r="W393" s="146">
        <f t="shared" si="84"/>
        <v>0</v>
      </c>
      <c r="X393" s="146">
        <f t="shared" si="85"/>
        <v>0</v>
      </c>
      <c r="Y393" s="146">
        <f t="shared" si="86"/>
        <v>0</v>
      </c>
      <c r="Z393" s="147" t="str">
        <f>VLOOKUP(F393,'3-Productie normen'!A:Q,12,FALSE)</f>
        <v>S</v>
      </c>
      <c r="AA393" s="147"/>
      <c r="AC393" s="148">
        <f t="shared" si="87"/>
        <v>349.35</v>
      </c>
    </row>
    <row r="394" spans="1:29" ht="14.15" customHeight="1">
      <c r="A394" s="124">
        <f t="shared" si="77"/>
        <v>394</v>
      </c>
      <c r="B394" s="139" t="s">
        <v>90</v>
      </c>
      <c r="C394" s="108">
        <v>8</v>
      </c>
      <c r="D394" s="140" t="s">
        <v>636</v>
      </c>
      <c r="E394" s="166" t="s">
        <v>212</v>
      </c>
      <c r="F394" s="141" t="s">
        <v>167</v>
      </c>
      <c r="G394" s="141" t="s">
        <v>213</v>
      </c>
      <c r="H394" s="142">
        <v>1.38</v>
      </c>
      <c r="I394" s="143">
        <f t="shared" si="88"/>
        <v>255</v>
      </c>
      <c r="J394" s="144">
        <v>255</v>
      </c>
      <c r="K394" s="144"/>
      <c r="L394" s="144"/>
      <c r="M394" s="144"/>
      <c r="N394" s="144"/>
      <c r="O394" s="144"/>
      <c r="P394" s="145" t="e">
        <f t="shared" si="78"/>
        <v>#DIV/0!</v>
      </c>
      <c r="Q394" s="145">
        <f t="shared" si="79"/>
        <v>0</v>
      </c>
      <c r="R394" s="145">
        <f t="shared" si="80"/>
        <v>0</v>
      </c>
      <c r="S394" s="145">
        <f t="shared" si="81"/>
        <v>0</v>
      </c>
      <c r="T394" s="145">
        <f t="shared" si="82"/>
        <v>0</v>
      </c>
      <c r="U394" s="145">
        <f t="shared" si="83"/>
        <v>0</v>
      </c>
      <c r="V394" s="146">
        <f>IF(J394="nio",0,IF(J394&gt;0,VLOOKUP(F394,'3-Productie normen'!A:M,VLOOKUP(J394,'3-Productie normen'!$B$38:$C$41,2,FALSE),FALSE)))*(VLOOKUP(B394,'2-Kosten per locatie'!$A$16:$C$48,3,FALSE))</f>
        <v>0</v>
      </c>
      <c r="W394" s="146">
        <f t="shared" si="84"/>
        <v>0</v>
      </c>
      <c r="X394" s="146">
        <f t="shared" si="85"/>
        <v>0</v>
      </c>
      <c r="Y394" s="146">
        <f t="shared" si="86"/>
        <v>0</v>
      </c>
      <c r="Z394" s="147" t="str">
        <f>VLOOKUP(F394,'3-Productie normen'!A:Q,12,FALSE)</f>
        <v>S</v>
      </c>
      <c r="AA394" s="147"/>
      <c r="AC394" s="148">
        <f t="shared" si="87"/>
        <v>351.9</v>
      </c>
    </row>
    <row r="395" spans="1:29" ht="14.15" customHeight="1">
      <c r="A395" s="124">
        <f t="shared" ref="A395:A458" si="89">A394+1</f>
        <v>395</v>
      </c>
      <c r="B395" s="139" t="s">
        <v>90</v>
      </c>
      <c r="C395" s="108">
        <v>8</v>
      </c>
      <c r="D395" s="140" t="s">
        <v>637</v>
      </c>
      <c r="E395" s="166" t="s">
        <v>216</v>
      </c>
      <c r="F395" s="141" t="s">
        <v>167</v>
      </c>
      <c r="G395" s="141" t="s">
        <v>213</v>
      </c>
      <c r="H395" s="142">
        <v>4.8499999999999996</v>
      </c>
      <c r="I395" s="143">
        <f t="shared" si="88"/>
        <v>255</v>
      </c>
      <c r="J395" s="144">
        <v>255</v>
      </c>
      <c r="K395" s="144"/>
      <c r="L395" s="144"/>
      <c r="M395" s="144"/>
      <c r="N395" s="144"/>
      <c r="O395" s="144"/>
      <c r="P395" s="145" t="e">
        <f t="shared" si="78"/>
        <v>#DIV/0!</v>
      </c>
      <c r="Q395" s="145">
        <f t="shared" si="79"/>
        <v>0</v>
      </c>
      <c r="R395" s="145">
        <f t="shared" si="80"/>
        <v>0</v>
      </c>
      <c r="S395" s="145">
        <f t="shared" si="81"/>
        <v>0</v>
      </c>
      <c r="T395" s="145">
        <f t="shared" si="82"/>
        <v>0</v>
      </c>
      <c r="U395" s="145">
        <f t="shared" si="83"/>
        <v>0</v>
      </c>
      <c r="V395" s="146">
        <f>IF(J395="nio",0,IF(J395&gt;0,VLOOKUP(F395,'3-Productie normen'!A:M,VLOOKUP(J395,'3-Productie normen'!$B$38:$C$41,2,FALSE),FALSE)))*(VLOOKUP(B395,'2-Kosten per locatie'!$A$16:$C$48,3,FALSE))</f>
        <v>0</v>
      </c>
      <c r="W395" s="146">
        <f t="shared" si="84"/>
        <v>0</v>
      </c>
      <c r="X395" s="146">
        <f t="shared" si="85"/>
        <v>0</v>
      </c>
      <c r="Y395" s="146">
        <f t="shared" si="86"/>
        <v>0</v>
      </c>
      <c r="Z395" s="147" t="str">
        <f>VLOOKUP(F395,'3-Productie normen'!A:Q,12,FALSE)</f>
        <v>S</v>
      </c>
      <c r="AA395" s="147"/>
      <c r="AC395" s="148">
        <f t="shared" si="87"/>
        <v>1236.75</v>
      </c>
    </row>
    <row r="396" spans="1:29" ht="14.15" customHeight="1">
      <c r="A396" s="124">
        <f t="shared" si="89"/>
        <v>396</v>
      </c>
      <c r="B396" s="139" t="s">
        <v>90</v>
      </c>
      <c r="C396" s="108">
        <v>8</v>
      </c>
      <c r="D396" s="140" t="s">
        <v>638</v>
      </c>
      <c r="E396" s="166" t="s">
        <v>216</v>
      </c>
      <c r="F396" s="141" t="s">
        <v>167</v>
      </c>
      <c r="G396" s="141" t="s">
        <v>213</v>
      </c>
      <c r="H396" s="142">
        <v>1.1100000000000001</v>
      </c>
      <c r="I396" s="143">
        <f t="shared" si="88"/>
        <v>255</v>
      </c>
      <c r="J396" s="144">
        <v>255</v>
      </c>
      <c r="K396" s="144"/>
      <c r="L396" s="144"/>
      <c r="M396" s="144"/>
      <c r="N396" s="144"/>
      <c r="O396" s="144"/>
      <c r="P396" s="145" t="e">
        <f t="shared" si="78"/>
        <v>#DIV/0!</v>
      </c>
      <c r="Q396" s="145">
        <f t="shared" si="79"/>
        <v>0</v>
      </c>
      <c r="R396" s="145">
        <f t="shared" si="80"/>
        <v>0</v>
      </c>
      <c r="S396" s="145">
        <f t="shared" si="81"/>
        <v>0</v>
      </c>
      <c r="T396" s="145">
        <f t="shared" si="82"/>
        <v>0</v>
      </c>
      <c r="U396" s="145">
        <f t="shared" si="83"/>
        <v>0</v>
      </c>
      <c r="V396" s="146">
        <f>IF(J396="nio",0,IF(J396&gt;0,VLOOKUP(F396,'3-Productie normen'!A:M,VLOOKUP(J396,'3-Productie normen'!$B$38:$C$41,2,FALSE),FALSE)))*(VLOOKUP(B396,'2-Kosten per locatie'!$A$16:$C$48,3,FALSE))</f>
        <v>0</v>
      </c>
      <c r="W396" s="146">
        <f t="shared" si="84"/>
        <v>0</v>
      </c>
      <c r="X396" s="146">
        <f t="shared" si="85"/>
        <v>0</v>
      </c>
      <c r="Y396" s="146">
        <f t="shared" si="86"/>
        <v>0</v>
      </c>
      <c r="Z396" s="147" t="str">
        <f>VLOOKUP(F396,'3-Productie normen'!A:Q,12,FALSE)</f>
        <v>S</v>
      </c>
      <c r="AA396" s="147"/>
      <c r="AC396" s="148">
        <f t="shared" si="87"/>
        <v>283.05</v>
      </c>
    </row>
    <row r="397" spans="1:29" ht="14.15" customHeight="1">
      <c r="A397" s="124">
        <f t="shared" si="89"/>
        <v>397</v>
      </c>
      <c r="B397" s="139" t="s">
        <v>90</v>
      </c>
      <c r="C397" s="108">
        <v>8</v>
      </c>
      <c r="D397" s="140" t="s">
        <v>639</v>
      </c>
      <c r="E397" s="166" t="s">
        <v>216</v>
      </c>
      <c r="F397" s="166" t="s">
        <v>167</v>
      </c>
      <c r="G397" s="141" t="s">
        <v>213</v>
      </c>
      <c r="H397" s="142">
        <v>1.1000000000000001</v>
      </c>
      <c r="I397" s="143">
        <f t="shared" si="88"/>
        <v>255</v>
      </c>
      <c r="J397" s="144">
        <v>255</v>
      </c>
      <c r="K397" s="144"/>
      <c r="L397" s="144"/>
      <c r="M397" s="144"/>
      <c r="N397" s="144"/>
      <c r="O397" s="144"/>
      <c r="P397" s="145" t="e">
        <f t="shared" si="78"/>
        <v>#DIV/0!</v>
      </c>
      <c r="Q397" s="145">
        <f t="shared" si="79"/>
        <v>0</v>
      </c>
      <c r="R397" s="145">
        <f t="shared" si="80"/>
        <v>0</v>
      </c>
      <c r="S397" s="145">
        <f t="shared" si="81"/>
        <v>0</v>
      </c>
      <c r="T397" s="145">
        <f t="shared" si="82"/>
        <v>0</v>
      </c>
      <c r="U397" s="145">
        <f t="shared" si="83"/>
        <v>0</v>
      </c>
      <c r="V397" s="146">
        <f>IF(J397="nio",0,IF(J397&gt;0,VLOOKUP(F397,'3-Productie normen'!A:M,VLOOKUP(J397,'3-Productie normen'!$B$38:$C$41,2,FALSE),FALSE)))*(VLOOKUP(B397,'2-Kosten per locatie'!$A$16:$C$48,3,FALSE))</f>
        <v>0</v>
      </c>
      <c r="W397" s="146">
        <f t="shared" si="84"/>
        <v>0</v>
      </c>
      <c r="X397" s="146">
        <f t="shared" si="85"/>
        <v>0</v>
      </c>
      <c r="Y397" s="146">
        <f t="shared" si="86"/>
        <v>0</v>
      </c>
      <c r="Z397" s="147" t="str">
        <f>VLOOKUP(F397,'3-Productie normen'!A:Q,12,FALSE)</f>
        <v>S</v>
      </c>
      <c r="AA397" s="147"/>
      <c r="AC397" s="148">
        <f t="shared" si="87"/>
        <v>280.5</v>
      </c>
    </row>
    <row r="398" spans="1:29" ht="14.15" customHeight="1">
      <c r="A398" s="124">
        <f t="shared" si="89"/>
        <v>398</v>
      </c>
      <c r="B398" s="139" t="s">
        <v>90</v>
      </c>
      <c r="C398" s="108">
        <v>8</v>
      </c>
      <c r="D398" s="140" t="s">
        <v>640</v>
      </c>
      <c r="E398" s="166" t="s">
        <v>230</v>
      </c>
      <c r="F398" s="166" t="s">
        <v>168</v>
      </c>
      <c r="G398" s="141" t="s">
        <v>561</v>
      </c>
      <c r="H398" s="142">
        <v>1.49</v>
      </c>
      <c r="I398" s="143">
        <f t="shared" si="88"/>
        <v>1</v>
      </c>
      <c r="J398" s="144">
        <v>1</v>
      </c>
      <c r="K398" s="144"/>
      <c r="L398" s="144"/>
      <c r="M398" s="144"/>
      <c r="N398" s="144"/>
      <c r="O398" s="144"/>
      <c r="P398" s="145" t="e">
        <f t="shared" si="78"/>
        <v>#DIV/0!</v>
      </c>
      <c r="Q398" s="145">
        <f t="shared" si="79"/>
        <v>0</v>
      </c>
      <c r="R398" s="145">
        <f t="shared" si="80"/>
        <v>0</v>
      </c>
      <c r="S398" s="145">
        <f t="shared" si="81"/>
        <v>0</v>
      </c>
      <c r="T398" s="145">
        <f t="shared" si="82"/>
        <v>0</v>
      </c>
      <c r="U398" s="145">
        <f t="shared" si="83"/>
        <v>0</v>
      </c>
      <c r="V398" s="146">
        <f>IF(J398="nio",0,IF(J398&gt;0,VLOOKUP(F398,'3-Productie normen'!A:M,VLOOKUP(J398,'3-Productie normen'!$B$38:$C$41,2,FALSE),FALSE)))*(VLOOKUP(B398,'2-Kosten per locatie'!$A$16:$C$48,3,FALSE))</f>
        <v>0</v>
      </c>
      <c r="W398" s="146">
        <f t="shared" si="84"/>
        <v>0</v>
      </c>
      <c r="X398" s="146">
        <f t="shared" si="85"/>
        <v>0</v>
      </c>
      <c r="Y398" s="146">
        <f t="shared" si="86"/>
        <v>0</v>
      </c>
      <c r="Z398" s="147" t="str">
        <f>VLOOKUP(F398,'3-Productie normen'!A:Q,12,FALSE)</f>
        <v>V</v>
      </c>
      <c r="AA398" s="147"/>
      <c r="AC398" s="148">
        <f t="shared" si="87"/>
        <v>1.49</v>
      </c>
    </row>
    <row r="399" spans="1:29" ht="14.15" customHeight="1">
      <c r="A399" s="124">
        <f t="shared" si="89"/>
        <v>399</v>
      </c>
      <c r="B399" s="139" t="s">
        <v>90</v>
      </c>
      <c r="C399" s="108">
        <v>8</v>
      </c>
      <c r="D399" s="140" t="s">
        <v>641</v>
      </c>
      <c r="E399" s="166" t="s">
        <v>251</v>
      </c>
      <c r="F399" s="166" t="s">
        <v>168</v>
      </c>
      <c r="G399" s="141" t="s">
        <v>244</v>
      </c>
      <c r="H399" s="142">
        <v>1.5</v>
      </c>
      <c r="I399" s="143">
        <f t="shared" si="88"/>
        <v>1</v>
      </c>
      <c r="J399" s="144">
        <v>1</v>
      </c>
      <c r="K399" s="144"/>
      <c r="L399" s="144"/>
      <c r="M399" s="144"/>
      <c r="N399" s="144"/>
      <c r="O399" s="144"/>
      <c r="P399" s="145" t="e">
        <f t="shared" si="78"/>
        <v>#DIV/0!</v>
      </c>
      <c r="Q399" s="145">
        <f t="shared" si="79"/>
        <v>0</v>
      </c>
      <c r="R399" s="145">
        <f t="shared" si="80"/>
        <v>0</v>
      </c>
      <c r="S399" s="145">
        <f t="shared" si="81"/>
        <v>0</v>
      </c>
      <c r="T399" s="145">
        <f t="shared" si="82"/>
        <v>0</v>
      </c>
      <c r="U399" s="145">
        <f t="shared" si="83"/>
        <v>0</v>
      </c>
      <c r="V399" s="146">
        <f>IF(J399="nio",0,IF(J399&gt;0,VLOOKUP(F399,'3-Productie normen'!A:M,VLOOKUP(J399,'3-Productie normen'!$B$38:$C$41,2,FALSE),FALSE)))*(VLOOKUP(B399,'2-Kosten per locatie'!$A$16:$C$48,3,FALSE))</f>
        <v>0</v>
      </c>
      <c r="W399" s="146">
        <f t="shared" si="84"/>
        <v>0</v>
      </c>
      <c r="X399" s="146">
        <f t="shared" si="85"/>
        <v>0</v>
      </c>
      <c r="Y399" s="146">
        <f t="shared" si="86"/>
        <v>0</v>
      </c>
      <c r="Z399" s="147" t="str">
        <f>VLOOKUP(F399,'3-Productie normen'!A:Q,12,FALSE)</f>
        <v>V</v>
      </c>
      <c r="AA399" s="147"/>
      <c r="AC399" s="148">
        <f t="shared" si="87"/>
        <v>1.5</v>
      </c>
    </row>
    <row r="400" spans="1:29" ht="14.15" customHeight="1">
      <c r="A400" s="124">
        <f t="shared" si="89"/>
        <v>400</v>
      </c>
      <c r="B400" s="139" t="s">
        <v>90</v>
      </c>
      <c r="C400" s="108">
        <v>8</v>
      </c>
      <c r="D400" s="140" t="s">
        <v>642</v>
      </c>
      <c r="E400" s="166" t="s">
        <v>431</v>
      </c>
      <c r="F400" s="141" t="s">
        <v>163</v>
      </c>
      <c r="G400" s="141" t="s">
        <v>299</v>
      </c>
      <c r="H400" s="142">
        <v>35.03</v>
      </c>
      <c r="I400" s="143">
        <f t="shared" si="88"/>
        <v>255</v>
      </c>
      <c r="J400" s="144">
        <v>255</v>
      </c>
      <c r="K400" s="144"/>
      <c r="L400" s="144"/>
      <c r="M400" s="144"/>
      <c r="N400" s="144"/>
      <c r="O400" s="144"/>
      <c r="P400" s="145" t="e">
        <f t="shared" si="78"/>
        <v>#DIV/0!</v>
      </c>
      <c r="Q400" s="145">
        <f t="shared" si="79"/>
        <v>0</v>
      </c>
      <c r="R400" s="145">
        <f t="shared" si="80"/>
        <v>0</v>
      </c>
      <c r="S400" s="145">
        <f t="shared" si="81"/>
        <v>0</v>
      </c>
      <c r="T400" s="145">
        <f t="shared" si="82"/>
        <v>0</v>
      </c>
      <c r="U400" s="145">
        <f t="shared" si="83"/>
        <v>0</v>
      </c>
      <c r="V400" s="146">
        <f>IF(J400="nio",0,IF(J400&gt;0,VLOOKUP(F400,'3-Productie normen'!A:M,VLOOKUP(J400,'3-Productie normen'!$B$38:$C$41,2,FALSE),FALSE)))*(VLOOKUP(B400,'2-Kosten per locatie'!$A$16:$C$48,3,FALSE))</f>
        <v>0</v>
      </c>
      <c r="W400" s="146">
        <f t="shared" si="84"/>
        <v>0</v>
      </c>
      <c r="X400" s="146">
        <f t="shared" si="85"/>
        <v>0</v>
      </c>
      <c r="Y400" s="146">
        <f t="shared" si="86"/>
        <v>0</v>
      </c>
      <c r="Z400" s="147" t="str">
        <f>VLOOKUP(F400,'3-Productie normen'!A:Q,12,FALSE)</f>
        <v>B</v>
      </c>
      <c r="AA400" s="147"/>
      <c r="AC400" s="148">
        <f t="shared" si="87"/>
        <v>8932.65</v>
      </c>
    </row>
    <row r="401" spans="1:29" ht="14.15" customHeight="1">
      <c r="A401" s="124">
        <f t="shared" si="89"/>
        <v>401</v>
      </c>
      <c r="B401" s="139" t="s">
        <v>90</v>
      </c>
      <c r="C401" s="108">
        <v>8</v>
      </c>
      <c r="D401" s="140" t="s">
        <v>643</v>
      </c>
      <c r="E401" s="166" t="s">
        <v>171</v>
      </c>
      <c r="F401" s="153" t="s">
        <v>171</v>
      </c>
      <c r="G401" s="141" t="s">
        <v>222</v>
      </c>
      <c r="H401" s="142">
        <v>39.340000000000003</v>
      </c>
      <c r="I401" s="143">
        <f t="shared" si="88"/>
        <v>255</v>
      </c>
      <c r="J401" s="144">
        <v>255</v>
      </c>
      <c r="K401" s="144"/>
      <c r="L401" s="144"/>
      <c r="M401" s="144"/>
      <c r="N401" s="144"/>
      <c r="O401" s="144"/>
      <c r="P401" s="145" t="e">
        <f t="shared" si="78"/>
        <v>#DIV/0!</v>
      </c>
      <c r="Q401" s="145">
        <f t="shared" si="79"/>
        <v>0</v>
      </c>
      <c r="R401" s="145">
        <f t="shared" si="80"/>
        <v>0</v>
      </c>
      <c r="S401" s="145">
        <f t="shared" si="81"/>
        <v>0</v>
      </c>
      <c r="T401" s="145">
        <f t="shared" si="82"/>
        <v>0</v>
      </c>
      <c r="U401" s="145">
        <f t="shared" si="83"/>
        <v>0</v>
      </c>
      <c r="V401" s="146">
        <f>IF(J401="nio",0,IF(J401&gt;0,VLOOKUP(F401,'3-Productie normen'!A:M,VLOOKUP(J401,'3-Productie normen'!$B$38:$C$41,2,FALSE),FALSE)))*(VLOOKUP(B401,'2-Kosten per locatie'!$A$16:$C$48,3,FALSE))</f>
        <v>0</v>
      </c>
      <c r="W401" s="146">
        <f t="shared" si="84"/>
        <v>0</v>
      </c>
      <c r="X401" s="146">
        <f t="shared" si="85"/>
        <v>0</v>
      </c>
      <c r="Y401" s="146">
        <f t="shared" si="86"/>
        <v>0</v>
      </c>
      <c r="Z401" s="147" t="str">
        <f>VLOOKUP(F401,'3-Productie normen'!A:Q,12,FALSE)</f>
        <v>B</v>
      </c>
      <c r="AA401" s="147"/>
      <c r="AC401" s="148">
        <f t="shared" si="87"/>
        <v>10031.700000000001</v>
      </c>
    </row>
    <row r="402" spans="1:29" ht="14.15" customHeight="1">
      <c r="A402" s="124">
        <f t="shared" si="89"/>
        <v>402</v>
      </c>
      <c r="B402" s="139" t="s">
        <v>90</v>
      </c>
      <c r="C402" s="108">
        <v>8</v>
      </c>
      <c r="D402" s="140" t="s">
        <v>644</v>
      </c>
      <c r="E402" s="166" t="s">
        <v>171</v>
      </c>
      <c r="F402" s="153" t="s">
        <v>171</v>
      </c>
      <c r="G402" s="141" t="s">
        <v>222</v>
      </c>
      <c r="H402" s="142">
        <v>18.88</v>
      </c>
      <c r="I402" s="143">
        <f t="shared" si="88"/>
        <v>255</v>
      </c>
      <c r="J402" s="144">
        <v>255</v>
      </c>
      <c r="K402" s="144"/>
      <c r="L402" s="144"/>
      <c r="M402" s="144"/>
      <c r="N402" s="144"/>
      <c r="O402" s="144"/>
      <c r="P402" s="145" t="e">
        <f t="shared" si="78"/>
        <v>#DIV/0!</v>
      </c>
      <c r="Q402" s="145">
        <f t="shared" si="79"/>
        <v>0</v>
      </c>
      <c r="R402" s="145">
        <f t="shared" si="80"/>
        <v>0</v>
      </c>
      <c r="S402" s="145">
        <f t="shared" si="81"/>
        <v>0</v>
      </c>
      <c r="T402" s="145">
        <f t="shared" si="82"/>
        <v>0</v>
      </c>
      <c r="U402" s="145">
        <f t="shared" si="83"/>
        <v>0</v>
      </c>
      <c r="V402" s="146">
        <f>IF(J402="nio",0,IF(J402&gt;0,VLOOKUP(F402,'3-Productie normen'!A:M,VLOOKUP(J402,'3-Productie normen'!$B$38:$C$41,2,FALSE),FALSE)))*(VLOOKUP(B402,'2-Kosten per locatie'!$A$16:$C$48,3,FALSE))</f>
        <v>0</v>
      </c>
      <c r="W402" s="146">
        <f t="shared" si="84"/>
        <v>0</v>
      </c>
      <c r="X402" s="146">
        <f t="shared" si="85"/>
        <v>0</v>
      </c>
      <c r="Y402" s="146">
        <f t="shared" si="86"/>
        <v>0</v>
      </c>
      <c r="Z402" s="147" t="str">
        <f>VLOOKUP(F402,'3-Productie normen'!A:Q,12,FALSE)</f>
        <v>B</v>
      </c>
      <c r="AA402" s="147"/>
      <c r="AC402" s="148">
        <f t="shared" si="87"/>
        <v>4814.3999999999996</v>
      </c>
    </row>
    <row r="403" spans="1:29" ht="14.15" customHeight="1">
      <c r="A403" s="124">
        <f t="shared" si="89"/>
        <v>403</v>
      </c>
      <c r="B403" s="139" t="s">
        <v>90</v>
      </c>
      <c r="C403" s="108">
        <v>8</v>
      </c>
      <c r="D403" s="140" t="s">
        <v>645</v>
      </c>
      <c r="E403" s="166" t="s">
        <v>171</v>
      </c>
      <c r="F403" s="153" t="s">
        <v>171</v>
      </c>
      <c r="G403" s="141" t="s">
        <v>222</v>
      </c>
      <c r="H403" s="142">
        <v>37.4</v>
      </c>
      <c r="I403" s="143">
        <f t="shared" si="88"/>
        <v>255</v>
      </c>
      <c r="J403" s="144">
        <v>255</v>
      </c>
      <c r="K403" s="144"/>
      <c r="L403" s="144"/>
      <c r="M403" s="144"/>
      <c r="N403" s="144"/>
      <c r="O403" s="144"/>
      <c r="P403" s="145" t="e">
        <f t="shared" si="78"/>
        <v>#DIV/0!</v>
      </c>
      <c r="Q403" s="145">
        <f t="shared" si="79"/>
        <v>0</v>
      </c>
      <c r="R403" s="145">
        <f t="shared" si="80"/>
        <v>0</v>
      </c>
      <c r="S403" s="145">
        <f t="shared" si="81"/>
        <v>0</v>
      </c>
      <c r="T403" s="145">
        <f t="shared" si="82"/>
        <v>0</v>
      </c>
      <c r="U403" s="145">
        <f t="shared" si="83"/>
        <v>0</v>
      </c>
      <c r="V403" s="146">
        <f>IF(J403="nio",0,IF(J403&gt;0,VLOOKUP(F403,'3-Productie normen'!A:M,VLOOKUP(J403,'3-Productie normen'!$B$38:$C$41,2,FALSE),FALSE)))*(VLOOKUP(B403,'2-Kosten per locatie'!$A$16:$C$48,3,FALSE))</f>
        <v>0</v>
      </c>
      <c r="W403" s="146">
        <f t="shared" si="84"/>
        <v>0</v>
      </c>
      <c r="X403" s="146">
        <f t="shared" si="85"/>
        <v>0</v>
      </c>
      <c r="Y403" s="146">
        <f t="shared" si="86"/>
        <v>0</v>
      </c>
      <c r="Z403" s="147" t="str">
        <f>VLOOKUP(F403,'3-Productie normen'!A:Q,12,FALSE)</f>
        <v>B</v>
      </c>
      <c r="AA403" s="147"/>
      <c r="AC403" s="148">
        <f t="shared" si="87"/>
        <v>9537</v>
      </c>
    </row>
    <row r="404" spans="1:29" ht="14.15" customHeight="1">
      <c r="A404" s="124">
        <f t="shared" si="89"/>
        <v>404</v>
      </c>
      <c r="B404" s="139" t="s">
        <v>90</v>
      </c>
      <c r="C404" s="108">
        <v>8</v>
      </c>
      <c r="D404" s="140" t="s">
        <v>646</v>
      </c>
      <c r="E404" s="166" t="s">
        <v>224</v>
      </c>
      <c r="F404" s="166" t="s">
        <v>155</v>
      </c>
      <c r="G404" s="141" t="s">
        <v>222</v>
      </c>
      <c r="H404" s="142">
        <v>60.25</v>
      </c>
      <c r="I404" s="143">
        <f t="shared" si="88"/>
        <v>255</v>
      </c>
      <c r="J404" s="144">
        <v>255</v>
      </c>
      <c r="K404" s="144"/>
      <c r="L404" s="144"/>
      <c r="M404" s="144"/>
      <c r="N404" s="144"/>
      <c r="O404" s="144"/>
      <c r="P404" s="145" t="e">
        <f t="shared" si="78"/>
        <v>#DIV/0!</v>
      </c>
      <c r="Q404" s="145">
        <f t="shared" si="79"/>
        <v>0</v>
      </c>
      <c r="R404" s="145">
        <f t="shared" si="80"/>
        <v>0</v>
      </c>
      <c r="S404" s="145">
        <f t="shared" si="81"/>
        <v>0</v>
      </c>
      <c r="T404" s="145">
        <f t="shared" si="82"/>
        <v>0</v>
      </c>
      <c r="U404" s="145">
        <f t="shared" si="83"/>
        <v>0</v>
      </c>
      <c r="V404" s="146">
        <f>IF(J404="nio",0,IF(J404&gt;0,VLOOKUP(F404,'3-Productie normen'!A:M,VLOOKUP(J404,'3-Productie normen'!$B$38:$C$41,2,FALSE),FALSE)))*(VLOOKUP(B404,'2-Kosten per locatie'!$A$16:$C$48,3,FALSE))</f>
        <v>0</v>
      </c>
      <c r="W404" s="146">
        <f t="shared" si="84"/>
        <v>0</v>
      </c>
      <c r="X404" s="146">
        <f t="shared" si="85"/>
        <v>0</v>
      </c>
      <c r="Y404" s="146">
        <f t="shared" si="86"/>
        <v>0</v>
      </c>
      <c r="Z404" s="147" t="str">
        <f>VLOOKUP(F404,'3-Productie normen'!A:Q,12,FALSE)</f>
        <v>B</v>
      </c>
      <c r="AA404" s="147"/>
      <c r="AC404" s="148">
        <f t="shared" si="87"/>
        <v>15363.75</v>
      </c>
    </row>
    <row r="405" spans="1:29" ht="14.15" customHeight="1">
      <c r="A405" s="124">
        <f t="shared" si="89"/>
        <v>405</v>
      </c>
      <c r="B405" s="139" t="s">
        <v>90</v>
      </c>
      <c r="C405" s="108">
        <v>8</v>
      </c>
      <c r="D405" s="140" t="s">
        <v>647</v>
      </c>
      <c r="E405" s="166" t="s">
        <v>230</v>
      </c>
      <c r="F405" s="166" t="s">
        <v>168</v>
      </c>
      <c r="G405" s="141" t="s">
        <v>222</v>
      </c>
      <c r="H405" s="142">
        <v>7.35</v>
      </c>
      <c r="I405" s="143">
        <f t="shared" si="88"/>
        <v>1</v>
      </c>
      <c r="J405" s="144">
        <v>1</v>
      </c>
      <c r="K405" s="144"/>
      <c r="L405" s="144"/>
      <c r="M405" s="144"/>
      <c r="N405" s="144"/>
      <c r="O405" s="144"/>
      <c r="P405" s="145" t="e">
        <f t="shared" si="78"/>
        <v>#DIV/0!</v>
      </c>
      <c r="Q405" s="145">
        <f t="shared" si="79"/>
        <v>0</v>
      </c>
      <c r="R405" s="145">
        <f t="shared" si="80"/>
        <v>0</v>
      </c>
      <c r="S405" s="145">
        <f t="shared" si="81"/>
        <v>0</v>
      </c>
      <c r="T405" s="145">
        <f t="shared" si="82"/>
        <v>0</v>
      </c>
      <c r="U405" s="145">
        <f t="shared" si="83"/>
        <v>0</v>
      </c>
      <c r="V405" s="146">
        <f>IF(J405="nio",0,IF(J405&gt;0,VLOOKUP(F405,'3-Productie normen'!A:M,VLOOKUP(J405,'3-Productie normen'!$B$38:$C$41,2,FALSE),FALSE)))*(VLOOKUP(B405,'2-Kosten per locatie'!$A$16:$C$48,3,FALSE))</f>
        <v>0</v>
      </c>
      <c r="W405" s="146">
        <f t="shared" si="84"/>
        <v>0</v>
      </c>
      <c r="X405" s="146">
        <f t="shared" si="85"/>
        <v>0</v>
      </c>
      <c r="Y405" s="146">
        <f t="shared" si="86"/>
        <v>0</v>
      </c>
      <c r="Z405" s="147" t="str">
        <f>VLOOKUP(F405,'3-Productie normen'!A:Q,12,FALSE)</f>
        <v>V</v>
      </c>
      <c r="AA405" s="147"/>
      <c r="AC405" s="148">
        <f t="shared" si="87"/>
        <v>7.35</v>
      </c>
    </row>
    <row r="406" spans="1:29" ht="14.15" customHeight="1">
      <c r="A406" s="124">
        <f t="shared" si="89"/>
        <v>406</v>
      </c>
      <c r="B406" s="139" t="s">
        <v>90</v>
      </c>
      <c r="C406" s="108">
        <v>8</v>
      </c>
      <c r="D406" s="140" t="s">
        <v>648</v>
      </c>
      <c r="E406" s="166" t="s">
        <v>224</v>
      </c>
      <c r="F406" s="166" t="s">
        <v>155</v>
      </c>
      <c r="G406" s="141" t="s">
        <v>222</v>
      </c>
      <c r="H406" s="142">
        <v>38.5</v>
      </c>
      <c r="I406" s="143">
        <f t="shared" si="88"/>
        <v>255</v>
      </c>
      <c r="J406" s="144">
        <v>255</v>
      </c>
      <c r="K406" s="144"/>
      <c r="L406" s="144"/>
      <c r="M406" s="144"/>
      <c r="N406" s="144"/>
      <c r="O406" s="144"/>
      <c r="P406" s="145" t="e">
        <f t="shared" si="78"/>
        <v>#DIV/0!</v>
      </c>
      <c r="Q406" s="145">
        <f t="shared" si="79"/>
        <v>0</v>
      </c>
      <c r="R406" s="145">
        <f t="shared" si="80"/>
        <v>0</v>
      </c>
      <c r="S406" s="145">
        <f t="shared" si="81"/>
        <v>0</v>
      </c>
      <c r="T406" s="145">
        <f t="shared" si="82"/>
        <v>0</v>
      </c>
      <c r="U406" s="145">
        <f t="shared" si="83"/>
        <v>0</v>
      </c>
      <c r="V406" s="146">
        <f>IF(J406="nio",0,IF(J406&gt;0,VLOOKUP(F406,'3-Productie normen'!A:M,VLOOKUP(J406,'3-Productie normen'!$B$38:$C$41,2,FALSE),FALSE)))*(VLOOKUP(B406,'2-Kosten per locatie'!$A$16:$C$48,3,FALSE))</f>
        <v>0</v>
      </c>
      <c r="W406" s="146">
        <f t="shared" si="84"/>
        <v>0</v>
      </c>
      <c r="X406" s="146">
        <f t="shared" si="85"/>
        <v>0</v>
      </c>
      <c r="Y406" s="146">
        <f t="shared" si="86"/>
        <v>0</v>
      </c>
      <c r="Z406" s="147" t="str">
        <f>VLOOKUP(F406,'3-Productie normen'!A:Q,12,FALSE)</f>
        <v>B</v>
      </c>
      <c r="AA406" s="147"/>
      <c r="AC406" s="148">
        <f t="shared" si="87"/>
        <v>9817.5</v>
      </c>
    </row>
    <row r="407" spans="1:29" ht="14.15" customHeight="1">
      <c r="A407" s="124">
        <f t="shared" si="89"/>
        <v>407</v>
      </c>
      <c r="B407" s="139" t="s">
        <v>90</v>
      </c>
      <c r="C407" s="108">
        <v>8</v>
      </c>
      <c r="D407" s="140" t="s">
        <v>649</v>
      </c>
      <c r="E407" s="166" t="s">
        <v>224</v>
      </c>
      <c r="F407" s="139" t="s">
        <v>155</v>
      </c>
      <c r="G407" s="141" t="s">
        <v>222</v>
      </c>
      <c r="H407" s="142">
        <v>39.14</v>
      </c>
      <c r="I407" s="143">
        <f t="shared" si="88"/>
        <v>255</v>
      </c>
      <c r="J407" s="144">
        <v>255</v>
      </c>
      <c r="K407" s="144"/>
      <c r="L407" s="144"/>
      <c r="M407" s="144"/>
      <c r="N407" s="144"/>
      <c r="O407" s="144"/>
      <c r="P407" s="145" t="e">
        <f t="shared" si="78"/>
        <v>#DIV/0!</v>
      </c>
      <c r="Q407" s="145">
        <f t="shared" si="79"/>
        <v>0</v>
      </c>
      <c r="R407" s="145">
        <f t="shared" si="80"/>
        <v>0</v>
      </c>
      <c r="S407" s="145">
        <f t="shared" si="81"/>
        <v>0</v>
      </c>
      <c r="T407" s="145">
        <f t="shared" si="82"/>
        <v>0</v>
      </c>
      <c r="U407" s="145">
        <f t="shared" si="83"/>
        <v>0</v>
      </c>
      <c r="V407" s="146">
        <f>IF(J407="nio",0,IF(J407&gt;0,VLOOKUP(F407,'3-Productie normen'!A:M,VLOOKUP(J407,'3-Productie normen'!$B$38:$C$41,2,FALSE),FALSE)))*(VLOOKUP(B407,'2-Kosten per locatie'!$A$16:$C$48,3,FALSE))</f>
        <v>0</v>
      </c>
      <c r="W407" s="146">
        <f t="shared" si="84"/>
        <v>0</v>
      </c>
      <c r="X407" s="146">
        <f t="shared" si="85"/>
        <v>0</v>
      </c>
      <c r="Y407" s="146">
        <f t="shared" si="86"/>
        <v>0</v>
      </c>
      <c r="Z407" s="147" t="str">
        <f>VLOOKUP(F407,'3-Productie normen'!A:Q,12,FALSE)</f>
        <v>B</v>
      </c>
      <c r="AA407" s="147"/>
      <c r="AC407" s="148">
        <f t="shared" si="87"/>
        <v>9980.7000000000007</v>
      </c>
    </row>
    <row r="408" spans="1:29" ht="14.15" customHeight="1">
      <c r="A408" s="124">
        <f t="shared" si="89"/>
        <v>408</v>
      </c>
      <c r="B408" s="139" t="s">
        <v>90</v>
      </c>
      <c r="C408" s="108">
        <v>8</v>
      </c>
      <c r="D408" s="140" t="s">
        <v>650</v>
      </c>
      <c r="E408" s="166" t="s">
        <v>224</v>
      </c>
      <c r="F408" s="141" t="s">
        <v>155</v>
      </c>
      <c r="G408" s="141" t="s">
        <v>222</v>
      </c>
      <c r="H408" s="142">
        <v>23.27</v>
      </c>
      <c r="I408" s="143">
        <f t="shared" si="88"/>
        <v>255</v>
      </c>
      <c r="J408" s="144">
        <v>255</v>
      </c>
      <c r="K408" s="144"/>
      <c r="L408" s="144"/>
      <c r="M408" s="144"/>
      <c r="N408" s="144"/>
      <c r="O408" s="144"/>
      <c r="P408" s="145" t="e">
        <f t="shared" si="78"/>
        <v>#DIV/0!</v>
      </c>
      <c r="Q408" s="145">
        <f t="shared" si="79"/>
        <v>0</v>
      </c>
      <c r="R408" s="145">
        <f t="shared" si="80"/>
        <v>0</v>
      </c>
      <c r="S408" s="145">
        <f t="shared" si="81"/>
        <v>0</v>
      </c>
      <c r="T408" s="145">
        <f t="shared" si="82"/>
        <v>0</v>
      </c>
      <c r="U408" s="145">
        <f t="shared" si="83"/>
        <v>0</v>
      </c>
      <c r="V408" s="146">
        <f>IF(J408="nio",0,IF(J408&gt;0,VLOOKUP(F408,'3-Productie normen'!A:M,VLOOKUP(J408,'3-Productie normen'!$B$38:$C$41,2,FALSE),FALSE)))*(VLOOKUP(B408,'2-Kosten per locatie'!$A$16:$C$48,3,FALSE))</f>
        <v>0</v>
      </c>
      <c r="W408" s="146">
        <f t="shared" si="84"/>
        <v>0</v>
      </c>
      <c r="X408" s="146">
        <f t="shared" si="85"/>
        <v>0</v>
      </c>
      <c r="Y408" s="146">
        <f t="shared" si="86"/>
        <v>0</v>
      </c>
      <c r="Z408" s="147" t="str">
        <f>VLOOKUP(F408,'3-Productie normen'!A:Q,12,FALSE)</f>
        <v>B</v>
      </c>
      <c r="AA408" s="147"/>
      <c r="AC408" s="148">
        <f t="shared" si="87"/>
        <v>5933.8499999999995</v>
      </c>
    </row>
    <row r="409" spans="1:29" ht="14.15" customHeight="1">
      <c r="A409" s="124">
        <f t="shared" si="89"/>
        <v>409</v>
      </c>
      <c r="B409" s="139" t="s">
        <v>90</v>
      </c>
      <c r="C409" s="108">
        <v>8</v>
      </c>
      <c r="D409" s="140" t="s">
        <v>651</v>
      </c>
      <c r="E409" s="166" t="s">
        <v>224</v>
      </c>
      <c r="F409" s="166" t="s">
        <v>155</v>
      </c>
      <c r="G409" s="141" t="s">
        <v>222</v>
      </c>
      <c r="H409" s="142">
        <v>26.99</v>
      </c>
      <c r="I409" s="143">
        <f t="shared" si="88"/>
        <v>255</v>
      </c>
      <c r="J409" s="144">
        <v>255</v>
      </c>
      <c r="K409" s="144"/>
      <c r="L409" s="144"/>
      <c r="M409" s="144"/>
      <c r="N409" s="144"/>
      <c r="O409" s="144"/>
      <c r="P409" s="145" t="e">
        <f t="shared" si="78"/>
        <v>#DIV/0!</v>
      </c>
      <c r="Q409" s="145">
        <f t="shared" si="79"/>
        <v>0</v>
      </c>
      <c r="R409" s="145">
        <f t="shared" si="80"/>
        <v>0</v>
      </c>
      <c r="S409" s="145">
        <f t="shared" si="81"/>
        <v>0</v>
      </c>
      <c r="T409" s="145">
        <f t="shared" si="82"/>
        <v>0</v>
      </c>
      <c r="U409" s="145">
        <f t="shared" si="83"/>
        <v>0</v>
      </c>
      <c r="V409" s="146">
        <f>IF(J409="nio",0,IF(J409&gt;0,VLOOKUP(F409,'3-Productie normen'!A:M,VLOOKUP(J409,'3-Productie normen'!$B$38:$C$41,2,FALSE),FALSE)))*(VLOOKUP(B409,'2-Kosten per locatie'!$A$16:$C$48,3,FALSE))</f>
        <v>0</v>
      </c>
      <c r="W409" s="146">
        <f t="shared" si="84"/>
        <v>0</v>
      </c>
      <c r="X409" s="146">
        <f t="shared" si="85"/>
        <v>0</v>
      </c>
      <c r="Y409" s="146">
        <f t="shared" si="86"/>
        <v>0</v>
      </c>
      <c r="Z409" s="147" t="str">
        <f>VLOOKUP(F409,'3-Productie normen'!A:Q,12,FALSE)</f>
        <v>B</v>
      </c>
      <c r="AA409" s="147"/>
      <c r="AC409" s="148">
        <f t="shared" si="87"/>
        <v>6882.45</v>
      </c>
    </row>
    <row r="410" spans="1:29" ht="14.15" customHeight="1">
      <c r="A410" s="124">
        <f t="shared" si="89"/>
        <v>410</v>
      </c>
      <c r="B410" s="139" t="s">
        <v>90</v>
      </c>
      <c r="C410" s="108">
        <v>8</v>
      </c>
      <c r="D410" s="140" t="s">
        <v>652</v>
      </c>
      <c r="E410" s="166" t="s">
        <v>330</v>
      </c>
      <c r="F410" s="153" t="s">
        <v>159</v>
      </c>
      <c r="G410" s="141" t="s">
        <v>299</v>
      </c>
      <c r="H410" s="142">
        <v>4.1500000000000004</v>
      </c>
      <c r="I410" s="143">
        <f t="shared" si="88"/>
        <v>255</v>
      </c>
      <c r="J410" s="144">
        <v>255</v>
      </c>
      <c r="K410" s="144"/>
      <c r="L410" s="144"/>
      <c r="M410" s="144"/>
      <c r="N410" s="144"/>
      <c r="O410" s="144"/>
      <c r="P410" s="145" t="e">
        <f t="shared" si="78"/>
        <v>#DIV/0!</v>
      </c>
      <c r="Q410" s="145">
        <f t="shared" si="79"/>
        <v>0</v>
      </c>
      <c r="R410" s="145">
        <f t="shared" si="80"/>
        <v>0</v>
      </c>
      <c r="S410" s="145">
        <f t="shared" si="81"/>
        <v>0</v>
      </c>
      <c r="T410" s="145">
        <f t="shared" si="82"/>
        <v>0</v>
      </c>
      <c r="U410" s="145">
        <f t="shared" si="83"/>
        <v>0</v>
      </c>
      <c r="V410" s="146">
        <f>IF(J410="nio",0,IF(J410&gt;0,VLOOKUP(F410,'3-Productie normen'!A:M,VLOOKUP(J410,'3-Productie normen'!$B$38:$C$41,2,FALSE),FALSE)))*(VLOOKUP(B410,'2-Kosten per locatie'!$A$16:$C$48,3,FALSE))</f>
        <v>0</v>
      </c>
      <c r="W410" s="146">
        <f t="shared" si="84"/>
        <v>0</v>
      </c>
      <c r="X410" s="146">
        <f t="shared" si="85"/>
        <v>0</v>
      </c>
      <c r="Y410" s="146">
        <f t="shared" si="86"/>
        <v>0</v>
      </c>
      <c r="Z410" s="147" t="str">
        <f>VLOOKUP(F410,'3-Productie normen'!A:Q,12,FALSE)</f>
        <v>V</v>
      </c>
      <c r="AA410" s="147"/>
      <c r="AC410" s="148">
        <f t="shared" si="87"/>
        <v>1058.25</v>
      </c>
    </row>
    <row r="411" spans="1:29" ht="14.15" customHeight="1">
      <c r="A411" s="124">
        <f t="shared" si="89"/>
        <v>411</v>
      </c>
      <c r="B411" s="139" t="s">
        <v>90</v>
      </c>
      <c r="C411" s="108">
        <v>8</v>
      </c>
      <c r="D411" s="140" t="s">
        <v>653</v>
      </c>
      <c r="E411" s="166" t="s">
        <v>224</v>
      </c>
      <c r="F411" s="141" t="s">
        <v>155</v>
      </c>
      <c r="G411" s="141" t="s">
        <v>222</v>
      </c>
      <c r="H411" s="142">
        <v>23.4</v>
      </c>
      <c r="I411" s="143">
        <f t="shared" si="88"/>
        <v>255</v>
      </c>
      <c r="J411" s="144">
        <v>255</v>
      </c>
      <c r="K411" s="144"/>
      <c r="L411" s="144"/>
      <c r="M411" s="144"/>
      <c r="N411" s="144"/>
      <c r="O411" s="144"/>
      <c r="P411" s="145" t="e">
        <f t="shared" si="78"/>
        <v>#DIV/0!</v>
      </c>
      <c r="Q411" s="145">
        <f t="shared" si="79"/>
        <v>0</v>
      </c>
      <c r="R411" s="145">
        <f t="shared" si="80"/>
        <v>0</v>
      </c>
      <c r="S411" s="145">
        <f t="shared" si="81"/>
        <v>0</v>
      </c>
      <c r="T411" s="145">
        <f t="shared" si="82"/>
        <v>0</v>
      </c>
      <c r="U411" s="145">
        <f t="shared" si="83"/>
        <v>0</v>
      </c>
      <c r="V411" s="146">
        <f>IF(J411="nio",0,IF(J411&gt;0,VLOOKUP(F411,'3-Productie normen'!A:M,VLOOKUP(J411,'3-Productie normen'!$B$38:$C$41,2,FALSE),FALSE)))*(VLOOKUP(B411,'2-Kosten per locatie'!$A$16:$C$48,3,FALSE))</f>
        <v>0</v>
      </c>
      <c r="W411" s="146">
        <f t="shared" si="84"/>
        <v>0</v>
      </c>
      <c r="X411" s="146">
        <f t="shared" si="85"/>
        <v>0</v>
      </c>
      <c r="Y411" s="146">
        <f t="shared" si="86"/>
        <v>0</v>
      </c>
      <c r="Z411" s="147" t="str">
        <f>VLOOKUP(F411,'3-Productie normen'!A:Q,12,FALSE)</f>
        <v>B</v>
      </c>
      <c r="AA411" s="147"/>
      <c r="AC411" s="148">
        <f t="shared" si="87"/>
        <v>5967</v>
      </c>
    </row>
    <row r="412" spans="1:29" ht="14.15" customHeight="1">
      <c r="A412" s="124">
        <f t="shared" si="89"/>
        <v>412</v>
      </c>
      <c r="B412" s="139" t="s">
        <v>90</v>
      </c>
      <c r="C412" s="108">
        <v>8</v>
      </c>
      <c r="D412" s="140" t="s">
        <v>654</v>
      </c>
      <c r="E412" s="166" t="s">
        <v>171</v>
      </c>
      <c r="F412" s="153" t="s">
        <v>171</v>
      </c>
      <c r="G412" s="141" t="s">
        <v>222</v>
      </c>
      <c r="H412" s="142">
        <v>39.86</v>
      </c>
      <c r="I412" s="143">
        <f t="shared" si="88"/>
        <v>255</v>
      </c>
      <c r="J412" s="144">
        <v>255</v>
      </c>
      <c r="K412" s="144"/>
      <c r="L412" s="144"/>
      <c r="M412" s="144"/>
      <c r="N412" s="144"/>
      <c r="O412" s="144"/>
      <c r="P412" s="145" t="e">
        <f t="shared" si="78"/>
        <v>#DIV/0!</v>
      </c>
      <c r="Q412" s="145">
        <f t="shared" si="79"/>
        <v>0</v>
      </c>
      <c r="R412" s="145">
        <f t="shared" si="80"/>
        <v>0</v>
      </c>
      <c r="S412" s="145">
        <f t="shared" si="81"/>
        <v>0</v>
      </c>
      <c r="T412" s="145">
        <f t="shared" si="82"/>
        <v>0</v>
      </c>
      <c r="U412" s="145">
        <f t="shared" si="83"/>
        <v>0</v>
      </c>
      <c r="V412" s="146">
        <f>IF(J412="nio",0,IF(J412&gt;0,VLOOKUP(F412,'3-Productie normen'!A:M,VLOOKUP(J412,'3-Productie normen'!$B$38:$C$41,2,FALSE),FALSE)))*(VLOOKUP(B412,'2-Kosten per locatie'!$A$16:$C$48,3,FALSE))</f>
        <v>0</v>
      </c>
      <c r="W412" s="146">
        <f t="shared" si="84"/>
        <v>0</v>
      </c>
      <c r="X412" s="146">
        <f t="shared" si="85"/>
        <v>0</v>
      </c>
      <c r="Y412" s="146">
        <f t="shared" si="86"/>
        <v>0</v>
      </c>
      <c r="Z412" s="147" t="str">
        <f>VLOOKUP(F412,'3-Productie normen'!A:Q,12,FALSE)</f>
        <v>B</v>
      </c>
      <c r="AA412" s="147"/>
      <c r="AC412" s="148">
        <f t="shared" si="87"/>
        <v>10164.299999999999</v>
      </c>
    </row>
    <row r="413" spans="1:29" ht="14.15" customHeight="1">
      <c r="A413" s="124">
        <f t="shared" si="89"/>
        <v>413</v>
      </c>
      <c r="B413" s="139" t="s">
        <v>90</v>
      </c>
      <c r="C413" s="108">
        <v>8</v>
      </c>
      <c r="D413" s="140" t="s">
        <v>655</v>
      </c>
      <c r="E413" s="166" t="s">
        <v>249</v>
      </c>
      <c r="F413" s="141" t="s">
        <v>172</v>
      </c>
      <c r="G413" s="141" t="s">
        <v>299</v>
      </c>
      <c r="H413" s="142">
        <v>80.08</v>
      </c>
      <c r="I413" s="143">
        <f t="shared" si="88"/>
        <v>255</v>
      </c>
      <c r="J413" s="144">
        <v>255</v>
      </c>
      <c r="K413" s="144"/>
      <c r="L413" s="144"/>
      <c r="M413" s="144"/>
      <c r="N413" s="144"/>
      <c r="O413" s="144"/>
      <c r="P413" s="145" t="e">
        <f t="shared" si="78"/>
        <v>#DIV/0!</v>
      </c>
      <c r="Q413" s="145">
        <f t="shared" si="79"/>
        <v>0</v>
      </c>
      <c r="R413" s="145">
        <f t="shared" si="80"/>
        <v>0</v>
      </c>
      <c r="S413" s="145">
        <f t="shared" si="81"/>
        <v>0</v>
      </c>
      <c r="T413" s="145">
        <f t="shared" si="82"/>
        <v>0</v>
      </c>
      <c r="U413" s="145">
        <f t="shared" si="83"/>
        <v>0</v>
      </c>
      <c r="V413" s="146">
        <f>IF(J413="nio",0,IF(J413&gt;0,VLOOKUP(F413,'3-Productie normen'!A:M,VLOOKUP(J413,'3-Productie normen'!$B$38:$C$41,2,FALSE),FALSE)))*(VLOOKUP(B413,'2-Kosten per locatie'!$A$16:$C$48,3,FALSE))</f>
        <v>0</v>
      </c>
      <c r="W413" s="146">
        <f t="shared" si="84"/>
        <v>0</v>
      </c>
      <c r="X413" s="146">
        <f t="shared" si="85"/>
        <v>0</v>
      </c>
      <c r="Y413" s="146">
        <f t="shared" si="86"/>
        <v>0</v>
      </c>
      <c r="Z413" s="147" t="str">
        <f>VLOOKUP(F413,'3-Productie normen'!A:Q,12,FALSE)</f>
        <v>V</v>
      </c>
      <c r="AA413" s="147"/>
      <c r="AC413" s="148">
        <f t="shared" si="87"/>
        <v>20420.399999999998</v>
      </c>
    </row>
    <row r="414" spans="1:29" ht="14.15" customHeight="1">
      <c r="A414" s="124">
        <f t="shared" si="89"/>
        <v>414</v>
      </c>
      <c r="B414" s="139" t="s">
        <v>90</v>
      </c>
      <c r="C414" s="108">
        <v>8</v>
      </c>
      <c r="D414" s="140" t="s">
        <v>656</v>
      </c>
      <c r="E414" s="166" t="s">
        <v>249</v>
      </c>
      <c r="F414" s="141" t="s">
        <v>172</v>
      </c>
      <c r="G414" s="141" t="s">
        <v>299</v>
      </c>
      <c r="H414" s="142">
        <v>12.73</v>
      </c>
      <c r="I414" s="143">
        <f t="shared" si="88"/>
        <v>255</v>
      </c>
      <c r="J414" s="144">
        <v>255</v>
      </c>
      <c r="K414" s="144"/>
      <c r="L414" s="144"/>
      <c r="M414" s="144"/>
      <c r="N414" s="144"/>
      <c r="O414" s="144"/>
      <c r="P414" s="145" t="e">
        <f t="shared" si="78"/>
        <v>#DIV/0!</v>
      </c>
      <c r="Q414" s="145">
        <f t="shared" si="79"/>
        <v>0</v>
      </c>
      <c r="R414" s="145">
        <f t="shared" si="80"/>
        <v>0</v>
      </c>
      <c r="S414" s="145">
        <f t="shared" si="81"/>
        <v>0</v>
      </c>
      <c r="T414" s="145">
        <f t="shared" si="82"/>
        <v>0</v>
      </c>
      <c r="U414" s="145">
        <f t="shared" si="83"/>
        <v>0</v>
      </c>
      <c r="V414" s="146">
        <f>IF(J414="nio",0,IF(J414&gt;0,VLOOKUP(F414,'3-Productie normen'!A:M,VLOOKUP(J414,'3-Productie normen'!$B$38:$C$41,2,FALSE),FALSE)))*(VLOOKUP(B414,'2-Kosten per locatie'!$A$16:$C$48,3,FALSE))</f>
        <v>0</v>
      </c>
      <c r="W414" s="146">
        <f t="shared" si="84"/>
        <v>0</v>
      </c>
      <c r="X414" s="146">
        <f t="shared" si="85"/>
        <v>0</v>
      </c>
      <c r="Y414" s="146">
        <f t="shared" si="86"/>
        <v>0</v>
      </c>
      <c r="Z414" s="147" t="str">
        <f>VLOOKUP(F414,'3-Productie normen'!A:Q,12,FALSE)</f>
        <v>V</v>
      </c>
      <c r="AA414" s="147"/>
      <c r="AC414" s="148">
        <f t="shared" si="87"/>
        <v>3246.15</v>
      </c>
    </row>
    <row r="415" spans="1:29" ht="14.15" customHeight="1">
      <c r="A415" s="124">
        <f t="shared" si="89"/>
        <v>415</v>
      </c>
      <c r="B415" s="139" t="s">
        <v>90</v>
      </c>
      <c r="C415" s="108">
        <v>8</v>
      </c>
      <c r="D415" s="140" t="s">
        <v>657</v>
      </c>
      <c r="E415" s="166" t="s">
        <v>170</v>
      </c>
      <c r="F415" s="141" t="s">
        <v>170</v>
      </c>
      <c r="G415" s="141" t="s">
        <v>561</v>
      </c>
      <c r="H415" s="142">
        <v>9.6300000000000008</v>
      </c>
      <c r="I415" s="143">
        <f t="shared" si="88"/>
        <v>255</v>
      </c>
      <c r="J415" s="144">
        <v>255</v>
      </c>
      <c r="K415" s="144"/>
      <c r="L415" s="144"/>
      <c r="M415" s="144"/>
      <c r="N415" s="144"/>
      <c r="O415" s="144"/>
      <c r="P415" s="145" t="e">
        <f t="shared" ref="P415:P474" si="90">IF(J415="nio",0,IF(J415&gt;0,J415*H415/V415,0))</f>
        <v>#DIV/0!</v>
      </c>
      <c r="Q415" s="145">
        <f t="shared" ref="Q415:Q474" si="91">IF(K415&gt;0,K415*H415/W415,0)</f>
        <v>0</v>
      </c>
      <c r="R415" s="145">
        <f t="shared" ref="R415:R474" si="92">IF(L415&gt;0,L415*H415/X415,0)</f>
        <v>0</v>
      </c>
      <c r="S415" s="145">
        <f t="shared" ref="S415:S474" si="93">IF(M415&gt;0,M415*H415/Y415,0)</f>
        <v>0</v>
      </c>
      <c r="T415" s="145">
        <f t="shared" ref="T415:T474" si="94">IF(N415&gt;0,N415*H415/X415,0)</f>
        <v>0</v>
      </c>
      <c r="U415" s="145">
        <f t="shared" ref="U415:U474" si="95">IF(O415&gt;0,O415*H415/Y415,0)</f>
        <v>0</v>
      </c>
      <c r="V415" s="146">
        <f>IF(J415="nio",0,IF(J415&gt;0,VLOOKUP(F415,'3-Productie normen'!A:M,VLOOKUP(J415,'3-Productie normen'!$B$38:$C$41,2,FALSE),FALSE)))*(VLOOKUP(B415,'2-Kosten per locatie'!$A$16:$C$48,3,FALSE))</f>
        <v>0</v>
      </c>
      <c r="W415" s="146">
        <f t="shared" ref="W415:W474" si="96">IF(K415&gt;0,V415*$W$8,0)</f>
        <v>0</v>
      </c>
      <c r="X415" s="146">
        <f t="shared" ref="X415:X474" si="97">IF((OR(L415&gt;0,N415&gt;0)),V415*$X$8,0)</f>
        <v>0</v>
      </c>
      <c r="Y415" s="146">
        <f t="shared" ref="Y415:Y474" si="98">IF((OR(M415&gt;0,O415&gt;0)),V415*$Y$8,0)</f>
        <v>0</v>
      </c>
      <c r="Z415" s="147" t="str">
        <f>VLOOKUP(F415,'3-Productie normen'!A:Q,12,FALSE)</f>
        <v>V</v>
      </c>
      <c r="AA415" s="147"/>
      <c r="AC415" s="148">
        <f t="shared" ref="AC415:AC474" si="99">I415*H415</f>
        <v>2455.65</v>
      </c>
    </row>
    <row r="416" spans="1:29" ht="14.15" customHeight="1">
      <c r="A416" s="124">
        <f t="shared" si="89"/>
        <v>416</v>
      </c>
      <c r="B416" s="139" t="s">
        <v>90</v>
      </c>
      <c r="C416" s="108">
        <v>8</v>
      </c>
      <c r="D416" s="140" t="s">
        <v>658</v>
      </c>
      <c r="E416" s="166" t="s">
        <v>170</v>
      </c>
      <c r="F416" s="141" t="s">
        <v>170</v>
      </c>
      <c r="G416" s="141" t="s">
        <v>561</v>
      </c>
      <c r="H416" s="142">
        <v>12.25</v>
      </c>
      <c r="I416" s="143">
        <f t="shared" si="88"/>
        <v>255</v>
      </c>
      <c r="J416" s="144">
        <v>255</v>
      </c>
      <c r="K416" s="144"/>
      <c r="L416" s="144"/>
      <c r="M416" s="144"/>
      <c r="N416" s="144"/>
      <c r="O416" s="144"/>
      <c r="P416" s="145" t="e">
        <f t="shared" si="90"/>
        <v>#DIV/0!</v>
      </c>
      <c r="Q416" s="145">
        <f t="shared" si="91"/>
        <v>0</v>
      </c>
      <c r="R416" s="145">
        <f t="shared" si="92"/>
        <v>0</v>
      </c>
      <c r="S416" s="145">
        <f t="shared" si="93"/>
        <v>0</v>
      </c>
      <c r="T416" s="145">
        <f t="shared" si="94"/>
        <v>0</v>
      </c>
      <c r="U416" s="145">
        <f t="shared" si="95"/>
        <v>0</v>
      </c>
      <c r="V416" s="146">
        <f>IF(J416="nio",0,IF(J416&gt;0,VLOOKUP(F416,'3-Productie normen'!A:M,VLOOKUP(J416,'3-Productie normen'!$B$38:$C$41,2,FALSE),FALSE)))*(VLOOKUP(B416,'2-Kosten per locatie'!$A$16:$C$48,3,FALSE))</f>
        <v>0</v>
      </c>
      <c r="W416" s="146">
        <f t="shared" si="96"/>
        <v>0</v>
      </c>
      <c r="X416" s="146">
        <f t="shared" si="97"/>
        <v>0</v>
      </c>
      <c r="Y416" s="146">
        <f t="shared" si="98"/>
        <v>0</v>
      </c>
      <c r="Z416" s="147" t="str">
        <f>VLOOKUP(F416,'3-Productie normen'!A:Q,12,FALSE)</f>
        <v>V</v>
      </c>
      <c r="AA416" s="147"/>
      <c r="AC416" s="148">
        <f t="shared" si="99"/>
        <v>3123.75</v>
      </c>
    </row>
    <row r="417" spans="1:29" ht="14.15" customHeight="1">
      <c r="A417" s="124">
        <f t="shared" si="89"/>
        <v>417</v>
      </c>
      <c r="B417" s="139" t="s">
        <v>90</v>
      </c>
      <c r="C417" s="108">
        <v>9</v>
      </c>
      <c r="D417" s="140" t="s">
        <v>659</v>
      </c>
      <c r="E417" s="166" t="s">
        <v>212</v>
      </c>
      <c r="F417" s="166" t="s">
        <v>167</v>
      </c>
      <c r="G417" s="141" t="s">
        <v>213</v>
      </c>
      <c r="H417" s="142">
        <v>4.97</v>
      </c>
      <c r="I417" s="143">
        <f t="shared" si="88"/>
        <v>255</v>
      </c>
      <c r="J417" s="144">
        <v>255</v>
      </c>
      <c r="K417" s="144"/>
      <c r="L417" s="144"/>
      <c r="M417" s="144"/>
      <c r="N417" s="144"/>
      <c r="O417" s="144"/>
      <c r="P417" s="145" t="e">
        <f t="shared" si="90"/>
        <v>#DIV/0!</v>
      </c>
      <c r="Q417" s="145">
        <f t="shared" si="91"/>
        <v>0</v>
      </c>
      <c r="R417" s="145">
        <f t="shared" si="92"/>
        <v>0</v>
      </c>
      <c r="S417" s="145">
        <f t="shared" si="93"/>
        <v>0</v>
      </c>
      <c r="T417" s="145">
        <f t="shared" si="94"/>
        <v>0</v>
      </c>
      <c r="U417" s="145">
        <f t="shared" si="95"/>
        <v>0</v>
      </c>
      <c r="V417" s="146">
        <f>IF(J417="nio",0,IF(J417&gt;0,VLOOKUP(F417,'3-Productie normen'!A:M,VLOOKUP(J417,'3-Productie normen'!$B$38:$C$41,2,FALSE),FALSE)))*(VLOOKUP(B417,'2-Kosten per locatie'!$A$16:$C$48,3,FALSE))</f>
        <v>0</v>
      </c>
      <c r="W417" s="146">
        <f t="shared" si="96"/>
        <v>0</v>
      </c>
      <c r="X417" s="146">
        <f t="shared" si="97"/>
        <v>0</v>
      </c>
      <c r="Y417" s="146">
        <f t="shared" si="98"/>
        <v>0</v>
      </c>
      <c r="Z417" s="147" t="str">
        <f>VLOOKUP(F417,'3-Productie normen'!A:Q,12,FALSE)</f>
        <v>S</v>
      </c>
      <c r="AA417" s="147"/>
      <c r="AC417" s="148">
        <f t="shared" si="99"/>
        <v>1267.3499999999999</v>
      </c>
    </row>
    <row r="418" spans="1:29" ht="14.15" customHeight="1">
      <c r="A418" s="124">
        <f t="shared" si="89"/>
        <v>418</v>
      </c>
      <c r="B418" s="139" t="s">
        <v>90</v>
      </c>
      <c r="C418" s="108">
        <v>9</v>
      </c>
      <c r="D418" s="140" t="s">
        <v>659</v>
      </c>
      <c r="E418" s="166" t="s">
        <v>212</v>
      </c>
      <c r="F418" s="166" t="s">
        <v>167</v>
      </c>
      <c r="G418" s="141" t="s">
        <v>213</v>
      </c>
      <c r="H418" s="142">
        <v>1.1000000000000001</v>
      </c>
      <c r="I418" s="143">
        <f t="shared" si="88"/>
        <v>255</v>
      </c>
      <c r="J418" s="144">
        <v>255</v>
      </c>
      <c r="K418" s="144"/>
      <c r="L418" s="144"/>
      <c r="M418" s="144"/>
      <c r="N418" s="144"/>
      <c r="O418" s="144"/>
      <c r="P418" s="145" t="e">
        <f t="shared" si="90"/>
        <v>#DIV/0!</v>
      </c>
      <c r="Q418" s="145">
        <f t="shared" si="91"/>
        <v>0</v>
      </c>
      <c r="R418" s="145">
        <f t="shared" si="92"/>
        <v>0</v>
      </c>
      <c r="S418" s="145">
        <f t="shared" si="93"/>
        <v>0</v>
      </c>
      <c r="T418" s="145">
        <f t="shared" si="94"/>
        <v>0</v>
      </c>
      <c r="U418" s="145">
        <f t="shared" si="95"/>
        <v>0</v>
      </c>
      <c r="V418" s="146">
        <f>IF(J418="nio",0,IF(J418&gt;0,VLOOKUP(F418,'3-Productie normen'!A:M,VLOOKUP(J418,'3-Productie normen'!$B$38:$C$41,2,FALSE),FALSE)))*(VLOOKUP(B418,'2-Kosten per locatie'!$A$16:$C$48,3,FALSE))</f>
        <v>0</v>
      </c>
      <c r="W418" s="146">
        <f t="shared" si="96"/>
        <v>0</v>
      </c>
      <c r="X418" s="146">
        <f t="shared" si="97"/>
        <v>0</v>
      </c>
      <c r="Y418" s="146">
        <f t="shared" si="98"/>
        <v>0</v>
      </c>
      <c r="Z418" s="147" t="str">
        <f>VLOOKUP(F418,'3-Productie normen'!A:Q,12,FALSE)</f>
        <v>S</v>
      </c>
      <c r="AA418" s="147"/>
      <c r="AC418" s="148">
        <f t="shared" si="99"/>
        <v>280.5</v>
      </c>
    </row>
    <row r="419" spans="1:29" ht="14.15" customHeight="1">
      <c r="A419" s="124">
        <f t="shared" si="89"/>
        <v>419</v>
      </c>
      <c r="B419" s="139" t="s">
        <v>90</v>
      </c>
      <c r="C419" s="108">
        <v>9</v>
      </c>
      <c r="D419" s="140" t="s">
        <v>660</v>
      </c>
      <c r="E419" s="166" t="s">
        <v>212</v>
      </c>
      <c r="F419" s="166" t="s">
        <v>167</v>
      </c>
      <c r="G419" s="141" t="s">
        <v>213</v>
      </c>
      <c r="H419" s="142">
        <v>1.34</v>
      </c>
      <c r="I419" s="143">
        <f t="shared" si="88"/>
        <v>255</v>
      </c>
      <c r="J419" s="144">
        <v>255</v>
      </c>
      <c r="K419" s="144"/>
      <c r="L419" s="144"/>
      <c r="M419" s="144"/>
      <c r="N419" s="144"/>
      <c r="O419" s="144"/>
      <c r="P419" s="145" t="e">
        <f t="shared" si="90"/>
        <v>#DIV/0!</v>
      </c>
      <c r="Q419" s="145">
        <f t="shared" si="91"/>
        <v>0</v>
      </c>
      <c r="R419" s="145">
        <f t="shared" si="92"/>
        <v>0</v>
      </c>
      <c r="S419" s="145">
        <f t="shared" si="93"/>
        <v>0</v>
      </c>
      <c r="T419" s="145">
        <f t="shared" si="94"/>
        <v>0</v>
      </c>
      <c r="U419" s="145">
        <f t="shared" si="95"/>
        <v>0</v>
      </c>
      <c r="V419" s="146">
        <f>IF(J419="nio",0,IF(J419&gt;0,VLOOKUP(F419,'3-Productie normen'!A:M,VLOOKUP(J419,'3-Productie normen'!$B$38:$C$41,2,FALSE),FALSE)))*(VLOOKUP(B419,'2-Kosten per locatie'!$A$16:$C$48,3,FALSE))</f>
        <v>0</v>
      </c>
      <c r="W419" s="146">
        <f t="shared" si="96"/>
        <v>0</v>
      </c>
      <c r="X419" s="146">
        <f t="shared" si="97"/>
        <v>0</v>
      </c>
      <c r="Y419" s="146">
        <f t="shared" si="98"/>
        <v>0</v>
      </c>
      <c r="Z419" s="147" t="str">
        <f>VLOOKUP(F419,'3-Productie normen'!A:Q,12,FALSE)</f>
        <v>S</v>
      </c>
      <c r="AA419" s="147"/>
      <c r="AC419" s="148">
        <f t="shared" si="99"/>
        <v>341.70000000000005</v>
      </c>
    </row>
    <row r="420" spans="1:29" ht="14.15" customHeight="1">
      <c r="A420" s="124">
        <f t="shared" si="89"/>
        <v>420</v>
      </c>
      <c r="B420" s="139" t="s">
        <v>90</v>
      </c>
      <c r="C420" s="108">
        <v>9</v>
      </c>
      <c r="D420" s="140" t="s">
        <v>661</v>
      </c>
      <c r="E420" s="166" t="s">
        <v>212</v>
      </c>
      <c r="F420" s="166" t="s">
        <v>167</v>
      </c>
      <c r="G420" s="141" t="s">
        <v>213</v>
      </c>
      <c r="H420" s="142">
        <v>1.2</v>
      </c>
      <c r="I420" s="143">
        <f t="shared" si="88"/>
        <v>255</v>
      </c>
      <c r="J420" s="144">
        <v>255</v>
      </c>
      <c r="K420" s="144"/>
      <c r="L420" s="144"/>
      <c r="M420" s="144"/>
      <c r="N420" s="144"/>
      <c r="O420" s="144"/>
      <c r="P420" s="145" t="e">
        <f t="shared" si="90"/>
        <v>#DIV/0!</v>
      </c>
      <c r="Q420" s="145">
        <f t="shared" si="91"/>
        <v>0</v>
      </c>
      <c r="R420" s="145">
        <f t="shared" si="92"/>
        <v>0</v>
      </c>
      <c r="S420" s="145">
        <f t="shared" si="93"/>
        <v>0</v>
      </c>
      <c r="T420" s="145">
        <f t="shared" si="94"/>
        <v>0</v>
      </c>
      <c r="U420" s="145">
        <f t="shared" si="95"/>
        <v>0</v>
      </c>
      <c r="V420" s="146">
        <f>IF(J420="nio",0,IF(J420&gt;0,VLOOKUP(F420,'3-Productie normen'!A:M,VLOOKUP(J420,'3-Productie normen'!$B$38:$C$41,2,FALSE),FALSE)))*(VLOOKUP(B420,'2-Kosten per locatie'!$A$16:$C$48,3,FALSE))</f>
        <v>0</v>
      </c>
      <c r="W420" s="146">
        <f t="shared" si="96"/>
        <v>0</v>
      </c>
      <c r="X420" s="146">
        <f t="shared" si="97"/>
        <v>0</v>
      </c>
      <c r="Y420" s="146">
        <f t="shared" si="98"/>
        <v>0</v>
      </c>
      <c r="Z420" s="147" t="str">
        <f>VLOOKUP(F420,'3-Productie normen'!A:Q,12,FALSE)</f>
        <v>S</v>
      </c>
      <c r="AA420" s="147"/>
      <c r="AC420" s="148">
        <f t="shared" si="99"/>
        <v>306</v>
      </c>
    </row>
    <row r="421" spans="1:29" ht="14.15" customHeight="1">
      <c r="A421" s="124">
        <f t="shared" si="89"/>
        <v>421</v>
      </c>
      <c r="B421" s="139" t="s">
        <v>90</v>
      </c>
      <c r="C421" s="108">
        <v>9</v>
      </c>
      <c r="D421" s="140" t="s">
        <v>662</v>
      </c>
      <c r="E421" s="166" t="s">
        <v>216</v>
      </c>
      <c r="F421" s="166" t="s">
        <v>167</v>
      </c>
      <c r="G421" s="141" t="s">
        <v>213</v>
      </c>
      <c r="H421" s="142">
        <v>6.33</v>
      </c>
      <c r="I421" s="143">
        <f t="shared" si="88"/>
        <v>255</v>
      </c>
      <c r="J421" s="144">
        <v>255</v>
      </c>
      <c r="K421" s="144"/>
      <c r="L421" s="144"/>
      <c r="M421" s="144"/>
      <c r="N421" s="144"/>
      <c r="O421" s="144"/>
      <c r="P421" s="145" t="e">
        <f t="shared" si="90"/>
        <v>#DIV/0!</v>
      </c>
      <c r="Q421" s="145">
        <f t="shared" si="91"/>
        <v>0</v>
      </c>
      <c r="R421" s="145">
        <f t="shared" si="92"/>
        <v>0</v>
      </c>
      <c r="S421" s="145">
        <f t="shared" si="93"/>
        <v>0</v>
      </c>
      <c r="T421" s="145">
        <f t="shared" si="94"/>
        <v>0</v>
      </c>
      <c r="U421" s="145">
        <f t="shared" si="95"/>
        <v>0</v>
      </c>
      <c r="V421" s="146">
        <f>IF(J421="nio",0,IF(J421&gt;0,VLOOKUP(F421,'3-Productie normen'!A:M,VLOOKUP(J421,'3-Productie normen'!$B$38:$C$41,2,FALSE),FALSE)))*(VLOOKUP(B421,'2-Kosten per locatie'!$A$16:$C$48,3,FALSE))</f>
        <v>0</v>
      </c>
      <c r="W421" s="146">
        <f t="shared" si="96"/>
        <v>0</v>
      </c>
      <c r="X421" s="146">
        <f t="shared" si="97"/>
        <v>0</v>
      </c>
      <c r="Y421" s="146">
        <f t="shared" si="98"/>
        <v>0</v>
      </c>
      <c r="Z421" s="147" t="str">
        <f>VLOOKUP(F421,'3-Productie normen'!A:Q,12,FALSE)</f>
        <v>S</v>
      </c>
      <c r="AA421" s="147"/>
      <c r="AC421" s="148">
        <f t="shared" si="99"/>
        <v>1614.15</v>
      </c>
    </row>
    <row r="422" spans="1:29" ht="14.15" customHeight="1">
      <c r="A422" s="124">
        <f t="shared" si="89"/>
        <v>422</v>
      </c>
      <c r="B422" s="139" t="s">
        <v>90</v>
      </c>
      <c r="C422" s="108">
        <v>9</v>
      </c>
      <c r="D422" s="140" t="s">
        <v>663</v>
      </c>
      <c r="E422" s="166" t="s">
        <v>216</v>
      </c>
      <c r="F422" s="166" t="s">
        <v>167</v>
      </c>
      <c r="G422" s="141" t="s">
        <v>213</v>
      </c>
      <c r="H422" s="142">
        <v>1.1100000000000001</v>
      </c>
      <c r="I422" s="143">
        <f t="shared" si="88"/>
        <v>255</v>
      </c>
      <c r="J422" s="144">
        <v>255</v>
      </c>
      <c r="K422" s="144"/>
      <c r="L422" s="144"/>
      <c r="M422" s="144"/>
      <c r="N422" s="144"/>
      <c r="O422" s="144"/>
      <c r="P422" s="145" t="e">
        <f t="shared" si="90"/>
        <v>#DIV/0!</v>
      </c>
      <c r="Q422" s="145">
        <f t="shared" si="91"/>
        <v>0</v>
      </c>
      <c r="R422" s="145">
        <f t="shared" si="92"/>
        <v>0</v>
      </c>
      <c r="S422" s="145">
        <f t="shared" si="93"/>
        <v>0</v>
      </c>
      <c r="T422" s="145">
        <f t="shared" si="94"/>
        <v>0</v>
      </c>
      <c r="U422" s="145">
        <f t="shared" si="95"/>
        <v>0</v>
      </c>
      <c r="V422" s="146">
        <f>IF(J422="nio",0,IF(J422&gt;0,VLOOKUP(F422,'3-Productie normen'!A:M,VLOOKUP(J422,'3-Productie normen'!$B$38:$C$41,2,FALSE),FALSE)))*(VLOOKUP(B422,'2-Kosten per locatie'!$A$16:$C$48,3,FALSE))</f>
        <v>0</v>
      </c>
      <c r="W422" s="146">
        <f t="shared" si="96"/>
        <v>0</v>
      </c>
      <c r="X422" s="146">
        <f t="shared" si="97"/>
        <v>0</v>
      </c>
      <c r="Y422" s="146">
        <f t="shared" si="98"/>
        <v>0</v>
      </c>
      <c r="Z422" s="147" t="str">
        <f>VLOOKUP(F422,'3-Productie normen'!A:Q,12,FALSE)</f>
        <v>S</v>
      </c>
      <c r="AA422" s="147"/>
      <c r="AC422" s="148">
        <f t="shared" si="99"/>
        <v>283.05</v>
      </c>
    </row>
    <row r="423" spans="1:29" ht="14.15" customHeight="1">
      <c r="A423" s="124">
        <f t="shared" si="89"/>
        <v>423</v>
      </c>
      <c r="B423" s="139" t="s">
        <v>90</v>
      </c>
      <c r="C423" s="108">
        <v>9</v>
      </c>
      <c r="D423" s="140" t="s">
        <v>664</v>
      </c>
      <c r="E423" s="166" t="s">
        <v>216</v>
      </c>
      <c r="F423" s="166" t="s">
        <v>167</v>
      </c>
      <c r="G423" s="141" t="s">
        <v>213</v>
      </c>
      <c r="H423" s="142">
        <v>1.1000000000000001</v>
      </c>
      <c r="I423" s="143">
        <f t="shared" si="88"/>
        <v>255</v>
      </c>
      <c r="J423" s="144">
        <v>255</v>
      </c>
      <c r="K423" s="144"/>
      <c r="L423" s="144"/>
      <c r="M423" s="144"/>
      <c r="N423" s="144"/>
      <c r="O423" s="144"/>
      <c r="P423" s="145" t="e">
        <f t="shared" si="90"/>
        <v>#DIV/0!</v>
      </c>
      <c r="Q423" s="145">
        <f t="shared" si="91"/>
        <v>0</v>
      </c>
      <c r="R423" s="145">
        <f t="shared" si="92"/>
        <v>0</v>
      </c>
      <c r="S423" s="145">
        <f t="shared" si="93"/>
        <v>0</v>
      </c>
      <c r="T423" s="145">
        <f t="shared" si="94"/>
        <v>0</v>
      </c>
      <c r="U423" s="145">
        <f t="shared" si="95"/>
        <v>0</v>
      </c>
      <c r="V423" s="146">
        <f>IF(J423="nio",0,IF(J423&gt;0,VLOOKUP(F423,'3-Productie normen'!A:M,VLOOKUP(J423,'3-Productie normen'!$B$38:$C$41,2,FALSE),FALSE)))*(VLOOKUP(B423,'2-Kosten per locatie'!$A$16:$C$48,3,FALSE))</f>
        <v>0</v>
      </c>
      <c r="W423" s="146">
        <f t="shared" si="96"/>
        <v>0</v>
      </c>
      <c r="X423" s="146">
        <f t="shared" si="97"/>
        <v>0</v>
      </c>
      <c r="Y423" s="146">
        <f t="shared" si="98"/>
        <v>0</v>
      </c>
      <c r="Z423" s="147" t="str">
        <f>VLOOKUP(F423,'3-Productie normen'!A:Q,12,FALSE)</f>
        <v>S</v>
      </c>
      <c r="AA423" s="147"/>
      <c r="AC423" s="148">
        <f t="shared" si="99"/>
        <v>280.5</v>
      </c>
    </row>
    <row r="424" spans="1:29" ht="14.15" customHeight="1">
      <c r="A424" s="124">
        <f t="shared" si="89"/>
        <v>424</v>
      </c>
      <c r="B424" s="139" t="s">
        <v>90</v>
      </c>
      <c r="C424" s="108">
        <v>9</v>
      </c>
      <c r="D424" s="140" t="s">
        <v>665</v>
      </c>
      <c r="E424" s="166" t="s">
        <v>666</v>
      </c>
      <c r="F424" s="166" t="s">
        <v>166</v>
      </c>
      <c r="G424" s="141" t="s">
        <v>244</v>
      </c>
      <c r="H424" s="142">
        <v>91.65</v>
      </c>
      <c r="I424" s="143">
        <f t="shared" si="88"/>
        <v>255</v>
      </c>
      <c r="J424" s="144">
        <v>255</v>
      </c>
      <c r="K424" s="144"/>
      <c r="L424" s="144"/>
      <c r="M424" s="144"/>
      <c r="N424" s="144"/>
      <c r="O424" s="144"/>
      <c r="P424" s="145" t="e">
        <f t="shared" si="90"/>
        <v>#DIV/0!</v>
      </c>
      <c r="Q424" s="145">
        <f t="shared" si="91"/>
        <v>0</v>
      </c>
      <c r="R424" s="145">
        <f t="shared" si="92"/>
        <v>0</v>
      </c>
      <c r="S424" s="145">
        <f t="shared" si="93"/>
        <v>0</v>
      </c>
      <c r="T424" s="145">
        <f t="shared" si="94"/>
        <v>0</v>
      </c>
      <c r="U424" s="145">
        <f t="shared" si="95"/>
        <v>0</v>
      </c>
      <c r="V424" s="146">
        <f>IF(J424="nio",0,IF(J424&gt;0,VLOOKUP(F424,'3-Productie normen'!A:M,VLOOKUP(J424,'3-Productie normen'!$B$38:$C$41,2,FALSE),FALSE)))*(VLOOKUP(B424,'2-Kosten per locatie'!$A$16:$C$48,3,FALSE))</f>
        <v>0</v>
      </c>
      <c r="W424" s="146">
        <f t="shared" si="96"/>
        <v>0</v>
      </c>
      <c r="X424" s="146">
        <f t="shared" si="97"/>
        <v>0</v>
      </c>
      <c r="Y424" s="146">
        <f t="shared" si="98"/>
        <v>0</v>
      </c>
      <c r="Z424" s="147" t="str">
        <f>VLOOKUP(F424,'3-Productie normen'!A:Q,12,FALSE)</f>
        <v>V</v>
      </c>
      <c r="AA424" s="147"/>
      <c r="AC424" s="148">
        <f t="shared" si="99"/>
        <v>23370.75</v>
      </c>
    </row>
    <row r="425" spans="1:29" ht="14.15" customHeight="1">
      <c r="A425" s="124">
        <f t="shared" si="89"/>
        <v>425</v>
      </c>
      <c r="B425" s="139" t="s">
        <v>90</v>
      </c>
      <c r="C425" s="108">
        <v>9</v>
      </c>
      <c r="D425" s="140" t="s">
        <v>667</v>
      </c>
      <c r="E425" s="166" t="s">
        <v>666</v>
      </c>
      <c r="F425" s="166" t="s">
        <v>166</v>
      </c>
      <c r="G425" s="141" t="s">
        <v>299</v>
      </c>
      <c r="H425" s="142">
        <v>128.44</v>
      </c>
      <c r="I425" s="143">
        <f t="shared" si="88"/>
        <v>255</v>
      </c>
      <c r="J425" s="144">
        <v>255</v>
      </c>
      <c r="K425" s="144"/>
      <c r="L425" s="144"/>
      <c r="M425" s="144"/>
      <c r="N425" s="144"/>
      <c r="O425" s="144"/>
      <c r="P425" s="145" t="e">
        <f t="shared" si="90"/>
        <v>#DIV/0!</v>
      </c>
      <c r="Q425" s="145">
        <f t="shared" si="91"/>
        <v>0</v>
      </c>
      <c r="R425" s="145">
        <f t="shared" si="92"/>
        <v>0</v>
      </c>
      <c r="S425" s="145">
        <f t="shared" si="93"/>
        <v>0</v>
      </c>
      <c r="T425" s="145">
        <f t="shared" si="94"/>
        <v>0</v>
      </c>
      <c r="U425" s="145">
        <f t="shared" si="95"/>
        <v>0</v>
      </c>
      <c r="V425" s="146">
        <f>IF(J425="nio",0,IF(J425&gt;0,VLOOKUP(F425,'3-Productie normen'!A:M,VLOOKUP(J425,'3-Productie normen'!$B$38:$C$41,2,FALSE),FALSE)))*(VLOOKUP(B425,'2-Kosten per locatie'!$A$16:$C$48,3,FALSE))</f>
        <v>0</v>
      </c>
      <c r="W425" s="146">
        <f t="shared" si="96"/>
        <v>0</v>
      </c>
      <c r="X425" s="146">
        <f t="shared" si="97"/>
        <v>0</v>
      </c>
      <c r="Y425" s="146">
        <f t="shared" si="98"/>
        <v>0</v>
      </c>
      <c r="Z425" s="147" t="str">
        <f>VLOOKUP(F425,'3-Productie normen'!A:Q,12,FALSE)</f>
        <v>V</v>
      </c>
      <c r="AA425" s="147"/>
      <c r="AC425" s="148">
        <f t="shared" si="99"/>
        <v>32752.2</v>
      </c>
    </row>
    <row r="426" spans="1:29" ht="14.15" customHeight="1">
      <c r="A426" s="124">
        <f t="shared" si="89"/>
        <v>426</v>
      </c>
      <c r="B426" s="139" t="s">
        <v>90</v>
      </c>
      <c r="C426" s="108">
        <v>9</v>
      </c>
      <c r="D426" s="140" t="s">
        <v>668</v>
      </c>
      <c r="E426" s="166" t="s">
        <v>666</v>
      </c>
      <c r="F426" s="166" t="s">
        <v>166</v>
      </c>
      <c r="G426" s="141" t="s">
        <v>299</v>
      </c>
      <c r="H426" s="142">
        <v>87.61</v>
      </c>
      <c r="I426" s="143">
        <f t="shared" si="88"/>
        <v>255</v>
      </c>
      <c r="J426" s="144">
        <v>255</v>
      </c>
      <c r="K426" s="144"/>
      <c r="L426" s="144"/>
      <c r="M426" s="144"/>
      <c r="N426" s="144"/>
      <c r="O426" s="144"/>
      <c r="P426" s="145" t="e">
        <f t="shared" si="90"/>
        <v>#DIV/0!</v>
      </c>
      <c r="Q426" s="145">
        <f t="shared" si="91"/>
        <v>0</v>
      </c>
      <c r="R426" s="145">
        <f t="shared" si="92"/>
        <v>0</v>
      </c>
      <c r="S426" s="145">
        <f t="shared" si="93"/>
        <v>0</v>
      </c>
      <c r="T426" s="145">
        <f t="shared" si="94"/>
        <v>0</v>
      </c>
      <c r="U426" s="145">
        <f t="shared" si="95"/>
        <v>0</v>
      </c>
      <c r="V426" s="146">
        <f>IF(J426="nio",0,IF(J426&gt;0,VLOOKUP(F426,'3-Productie normen'!A:M,VLOOKUP(J426,'3-Productie normen'!$B$38:$C$41,2,FALSE),FALSE)))*(VLOOKUP(B426,'2-Kosten per locatie'!$A$16:$C$48,3,FALSE))</f>
        <v>0</v>
      </c>
      <c r="W426" s="146">
        <f t="shared" si="96"/>
        <v>0</v>
      </c>
      <c r="X426" s="146">
        <f t="shared" si="97"/>
        <v>0</v>
      </c>
      <c r="Y426" s="146">
        <f t="shared" si="98"/>
        <v>0</v>
      </c>
      <c r="Z426" s="147" t="str">
        <f>VLOOKUP(F426,'3-Productie normen'!A:Q,12,FALSE)</f>
        <v>V</v>
      </c>
      <c r="AA426" s="147"/>
      <c r="AC426" s="148">
        <f t="shared" si="99"/>
        <v>22340.55</v>
      </c>
    </row>
    <row r="427" spans="1:29" ht="14.15" customHeight="1">
      <c r="A427" s="124">
        <f t="shared" si="89"/>
        <v>427</v>
      </c>
      <c r="B427" s="139" t="s">
        <v>90</v>
      </c>
      <c r="C427" s="108">
        <v>9</v>
      </c>
      <c r="D427" s="140" t="s">
        <v>669</v>
      </c>
      <c r="E427" s="166" t="s">
        <v>230</v>
      </c>
      <c r="F427" s="166" t="s">
        <v>168</v>
      </c>
      <c r="G427" s="141" t="s">
        <v>244</v>
      </c>
      <c r="H427" s="142">
        <v>108.99</v>
      </c>
      <c r="I427" s="143">
        <f t="shared" si="88"/>
        <v>1</v>
      </c>
      <c r="J427" s="144">
        <v>1</v>
      </c>
      <c r="K427" s="144"/>
      <c r="L427" s="144"/>
      <c r="M427" s="144"/>
      <c r="N427" s="144"/>
      <c r="O427" s="144"/>
      <c r="P427" s="145" t="e">
        <f t="shared" si="90"/>
        <v>#DIV/0!</v>
      </c>
      <c r="Q427" s="145">
        <f t="shared" si="91"/>
        <v>0</v>
      </c>
      <c r="R427" s="145">
        <f t="shared" si="92"/>
        <v>0</v>
      </c>
      <c r="S427" s="145">
        <f t="shared" si="93"/>
        <v>0</v>
      </c>
      <c r="T427" s="145">
        <f t="shared" si="94"/>
        <v>0</v>
      </c>
      <c r="U427" s="145">
        <f t="shared" si="95"/>
        <v>0</v>
      </c>
      <c r="V427" s="146">
        <f>IF(J427="nio",0,IF(J427&gt;0,VLOOKUP(F427,'3-Productie normen'!A:M,VLOOKUP(J427,'3-Productie normen'!$B$38:$C$41,2,FALSE),FALSE)))*(VLOOKUP(B427,'2-Kosten per locatie'!$A$16:$C$48,3,FALSE))</f>
        <v>0</v>
      </c>
      <c r="W427" s="146">
        <f t="shared" si="96"/>
        <v>0</v>
      </c>
      <c r="X427" s="146">
        <f t="shared" si="97"/>
        <v>0</v>
      </c>
      <c r="Y427" s="146">
        <f t="shared" si="98"/>
        <v>0</v>
      </c>
      <c r="Z427" s="147" t="str">
        <f>VLOOKUP(F427,'3-Productie normen'!A:Q,12,FALSE)</f>
        <v>V</v>
      </c>
      <c r="AA427" s="147"/>
      <c r="AC427" s="148">
        <f t="shared" si="99"/>
        <v>108.99</v>
      </c>
    </row>
    <row r="428" spans="1:29" ht="14.15" customHeight="1">
      <c r="A428" s="124">
        <f t="shared" si="89"/>
        <v>428</v>
      </c>
      <c r="B428" s="139" t="s">
        <v>90</v>
      </c>
      <c r="C428" s="108">
        <v>9</v>
      </c>
      <c r="D428" s="140" t="s">
        <v>670</v>
      </c>
      <c r="E428" s="166" t="s">
        <v>413</v>
      </c>
      <c r="F428" s="400" t="s">
        <v>159</v>
      </c>
      <c r="G428" s="141" t="s">
        <v>222</v>
      </c>
      <c r="H428" s="142">
        <v>12.54</v>
      </c>
      <c r="I428" s="143">
        <f t="shared" si="88"/>
        <v>255</v>
      </c>
      <c r="J428" s="144">
        <v>255</v>
      </c>
      <c r="K428" s="144"/>
      <c r="L428" s="144"/>
      <c r="M428" s="144"/>
      <c r="N428" s="144"/>
      <c r="O428" s="144"/>
      <c r="P428" s="145" t="e">
        <f t="shared" si="90"/>
        <v>#DIV/0!</v>
      </c>
      <c r="Q428" s="145">
        <f t="shared" si="91"/>
        <v>0</v>
      </c>
      <c r="R428" s="145">
        <f t="shared" si="92"/>
        <v>0</v>
      </c>
      <c r="S428" s="145">
        <f t="shared" si="93"/>
        <v>0</v>
      </c>
      <c r="T428" s="145">
        <f t="shared" si="94"/>
        <v>0</v>
      </c>
      <c r="U428" s="145">
        <f t="shared" si="95"/>
        <v>0</v>
      </c>
      <c r="V428" s="146">
        <f>IF(J428="nio",0,IF(J428&gt;0,VLOOKUP(F428,'3-Productie normen'!A:M,VLOOKUP(J428,'3-Productie normen'!$B$38:$C$41,2,FALSE),FALSE)))*(VLOOKUP(B428,'2-Kosten per locatie'!$A$16:$C$48,3,FALSE))</f>
        <v>0</v>
      </c>
      <c r="W428" s="146">
        <f t="shared" si="96"/>
        <v>0</v>
      </c>
      <c r="X428" s="146">
        <f t="shared" si="97"/>
        <v>0</v>
      </c>
      <c r="Y428" s="146">
        <f t="shared" si="98"/>
        <v>0</v>
      </c>
      <c r="Z428" s="147" t="str">
        <f>VLOOKUP(F428,'3-Productie normen'!A:Q,12,FALSE)</f>
        <v>V</v>
      </c>
      <c r="AA428" s="147"/>
      <c r="AC428" s="148">
        <f t="shared" si="99"/>
        <v>3197.7</v>
      </c>
    </row>
    <row r="429" spans="1:29" ht="14.15" customHeight="1">
      <c r="A429" s="124">
        <f t="shared" si="89"/>
        <v>429</v>
      </c>
      <c r="B429" s="139" t="s">
        <v>90</v>
      </c>
      <c r="C429" s="108">
        <v>9</v>
      </c>
      <c r="D429" s="140" t="s">
        <v>671</v>
      </c>
      <c r="E429" s="166" t="s">
        <v>224</v>
      </c>
      <c r="F429" s="166" t="s">
        <v>155</v>
      </c>
      <c r="G429" s="141" t="s">
        <v>299</v>
      </c>
      <c r="H429" s="142">
        <v>5.72</v>
      </c>
      <c r="I429" s="143">
        <f t="shared" si="88"/>
        <v>255</v>
      </c>
      <c r="J429" s="144">
        <v>255</v>
      </c>
      <c r="K429" s="144"/>
      <c r="L429" s="144"/>
      <c r="M429" s="144"/>
      <c r="N429" s="144"/>
      <c r="O429" s="144"/>
      <c r="P429" s="145" t="e">
        <f t="shared" si="90"/>
        <v>#DIV/0!</v>
      </c>
      <c r="Q429" s="145">
        <f t="shared" si="91"/>
        <v>0</v>
      </c>
      <c r="R429" s="145">
        <f t="shared" si="92"/>
        <v>0</v>
      </c>
      <c r="S429" s="145">
        <f t="shared" si="93"/>
        <v>0</v>
      </c>
      <c r="T429" s="145">
        <f t="shared" si="94"/>
        <v>0</v>
      </c>
      <c r="U429" s="145">
        <f t="shared" si="95"/>
        <v>0</v>
      </c>
      <c r="V429" s="146">
        <f>IF(J429="nio",0,IF(J429&gt;0,VLOOKUP(F429,'3-Productie normen'!A:M,VLOOKUP(J429,'3-Productie normen'!$B$38:$C$41,2,FALSE),FALSE)))*(VLOOKUP(B429,'2-Kosten per locatie'!$A$16:$C$48,3,FALSE))</f>
        <v>0</v>
      </c>
      <c r="W429" s="146">
        <f t="shared" si="96"/>
        <v>0</v>
      </c>
      <c r="X429" s="146">
        <f t="shared" si="97"/>
        <v>0</v>
      </c>
      <c r="Y429" s="146">
        <f t="shared" si="98"/>
        <v>0</v>
      </c>
      <c r="Z429" s="147" t="str">
        <f>VLOOKUP(F429,'3-Productie normen'!A:Q,12,FALSE)</f>
        <v>B</v>
      </c>
      <c r="AA429" s="147"/>
      <c r="AC429" s="148">
        <f t="shared" si="99"/>
        <v>1458.6</v>
      </c>
    </row>
    <row r="430" spans="1:29" ht="14.15" customHeight="1">
      <c r="A430" s="124">
        <f t="shared" si="89"/>
        <v>430</v>
      </c>
      <c r="B430" s="139" t="s">
        <v>90</v>
      </c>
      <c r="C430" s="108">
        <v>9</v>
      </c>
      <c r="D430" s="140" t="s">
        <v>672</v>
      </c>
      <c r="E430" s="166" t="s">
        <v>226</v>
      </c>
      <c r="F430" s="141" t="s">
        <v>174</v>
      </c>
      <c r="G430" s="141" t="s">
        <v>213</v>
      </c>
      <c r="H430" s="142">
        <v>5.2</v>
      </c>
      <c r="I430" s="143">
        <f t="shared" si="88"/>
        <v>0</v>
      </c>
      <c r="J430" s="144" t="s">
        <v>228</v>
      </c>
      <c r="K430" s="144"/>
      <c r="L430" s="144"/>
      <c r="M430" s="144"/>
      <c r="N430" s="144"/>
      <c r="O430" s="144"/>
      <c r="P430" s="145">
        <f t="shared" si="90"/>
        <v>0</v>
      </c>
      <c r="Q430" s="145">
        <f t="shared" si="91"/>
        <v>0</v>
      </c>
      <c r="R430" s="145">
        <f t="shared" si="92"/>
        <v>0</v>
      </c>
      <c r="S430" s="145">
        <f t="shared" si="93"/>
        <v>0</v>
      </c>
      <c r="T430" s="145">
        <f t="shared" si="94"/>
        <v>0</v>
      </c>
      <c r="U430" s="145">
        <f t="shared" si="95"/>
        <v>0</v>
      </c>
      <c r="V430" s="146">
        <f>IF(J430="nio",0,IF(J430&gt;0,VLOOKUP(F430,'3-Productie normen'!A:M,VLOOKUP(J430,'3-Productie normen'!$B$38:$C$41,2,FALSE),FALSE)))*(VLOOKUP(B430,'2-Kosten per locatie'!$A$16:$C$48,3,FALSE))</f>
        <v>0</v>
      </c>
      <c r="W430" s="146">
        <f t="shared" si="96"/>
        <v>0</v>
      </c>
      <c r="X430" s="146">
        <f t="shared" si="97"/>
        <v>0</v>
      </c>
      <c r="Y430" s="146">
        <f t="shared" si="98"/>
        <v>0</v>
      </c>
      <c r="Z430" s="147">
        <f>VLOOKUP(F430,'3-Productie normen'!A:Q,12,FALSE)</f>
        <v>0</v>
      </c>
      <c r="AA430" s="147"/>
      <c r="AC430" s="148">
        <f t="shared" si="99"/>
        <v>0</v>
      </c>
    </row>
    <row r="431" spans="1:29" ht="14.15" customHeight="1">
      <c r="A431" s="124">
        <f t="shared" si="89"/>
        <v>431</v>
      </c>
      <c r="B431" s="139" t="s">
        <v>90</v>
      </c>
      <c r="C431" s="108">
        <v>9</v>
      </c>
      <c r="D431" s="140" t="s">
        <v>673</v>
      </c>
      <c r="E431" s="166" t="s">
        <v>674</v>
      </c>
      <c r="F431" s="400" t="s">
        <v>159</v>
      </c>
      <c r="G431" s="141" t="s">
        <v>213</v>
      </c>
      <c r="H431" s="142">
        <v>9.89</v>
      </c>
      <c r="I431" s="143">
        <f t="shared" si="88"/>
        <v>255</v>
      </c>
      <c r="J431" s="144">
        <v>255</v>
      </c>
      <c r="K431" s="144"/>
      <c r="L431" s="144"/>
      <c r="M431" s="144"/>
      <c r="N431" s="144"/>
      <c r="O431" s="144"/>
      <c r="P431" s="145" t="e">
        <f t="shared" si="90"/>
        <v>#DIV/0!</v>
      </c>
      <c r="Q431" s="145">
        <f t="shared" si="91"/>
        <v>0</v>
      </c>
      <c r="R431" s="145">
        <f t="shared" si="92"/>
        <v>0</v>
      </c>
      <c r="S431" s="145">
        <f t="shared" si="93"/>
        <v>0</v>
      </c>
      <c r="T431" s="145">
        <f t="shared" si="94"/>
        <v>0</v>
      </c>
      <c r="U431" s="145">
        <f t="shared" si="95"/>
        <v>0</v>
      </c>
      <c r="V431" s="146">
        <f>IF(J431="nio",0,IF(J431&gt;0,VLOOKUP(F431,'3-Productie normen'!A:M,VLOOKUP(J431,'3-Productie normen'!$B$38:$C$41,2,FALSE),FALSE)))*(VLOOKUP(B431,'2-Kosten per locatie'!$A$16:$C$48,3,FALSE))</f>
        <v>0</v>
      </c>
      <c r="W431" s="146">
        <f t="shared" si="96"/>
        <v>0</v>
      </c>
      <c r="X431" s="146">
        <f t="shared" si="97"/>
        <v>0</v>
      </c>
      <c r="Y431" s="146">
        <f t="shared" si="98"/>
        <v>0</v>
      </c>
      <c r="Z431" s="147" t="str">
        <f>VLOOKUP(F431,'3-Productie normen'!A:Q,12,FALSE)</f>
        <v>V</v>
      </c>
      <c r="AA431" s="147"/>
      <c r="AC431" s="148">
        <f t="shared" si="99"/>
        <v>2521.9500000000003</v>
      </c>
    </row>
    <row r="432" spans="1:29" ht="14.15" customHeight="1">
      <c r="A432" s="124">
        <f t="shared" si="89"/>
        <v>432</v>
      </c>
      <c r="B432" s="139" t="s">
        <v>90</v>
      </c>
      <c r="C432" s="108">
        <v>9</v>
      </c>
      <c r="D432" s="140" t="s">
        <v>675</v>
      </c>
      <c r="E432" s="166" t="s">
        <v>230</v>
      </c>
      <c r="F432" s="166" t="s">
        <v>168</v>
      </c>
      <c r="G432" s="141" t="s">
        <v>384</v>
      </c>
      <c r="H432" s="142">
        <v>7.35</v>
      </c>
      <c r="I432" s="143">
        <f t="shared" si="88"/>
        <v>1</v>
      </c>
      <c r="J432" s="144">
        <v>1</v>
      </c>
      <c r="K432" s="144"/>
      <c r="L432" s="144"/>
      <c r="M432" s="144"/>
      <c r="N432" s="144"/>
      <c r="O432" s="144"/>
      <c r="P432" s="145" t="e">
        <f t="shared" si="90"/>
        <v>#DIV/0!</v>
      </c>
      <c r="Q432" s="145">
        <f t="shared" si="91"/>
        <v>0</v>
      </c>
      <c r="R432" s="145">
        <f t="shared" si="92"/>
        <v>0</v>
      </c>
      <c r="S432" s="145">
        <f t="shared" si="93"/>
        <v>0</v>
      </c>
      <c r="T432" s="145">
        <f t="shared" si="94"/>
        <v>0</v>
      </c>
      <c r="U432" s="145">
        <f t="shared" si="95"/>
        <v>0</v>
      </c>
      <c r="V432" s="146">
        <f>IF(J432="nio",0,IF(J432&gt;0,VLOOKUP(F432,'3-Productie normen'!A:M,VLOOKUP(J432,'3-Productie normen'!$B$38:$C$41,2,FALSE),FALSE)))*(VLOOKUP(B432,'2-Kosten per locatie'!$A$16:$C$48,3,FALSE))</f>
        <v>0</v>
      </c>
      <c r="W432" s="146">
        <f t="shared" si="96"/>
        <v>0</v>
      </c>
      <c r="X432" s="146">
        <f t="shared" si="97"/>
        <v>0</v>
      </c>
      <c r="Y432" s="146">
        <f t="shared" si="98"/>
        <v>0</v>
      </c>
      <c r="Z432" s="147" t="str">
        <f>VLOOKUP(F432,'3-Productie normen'!A:Q,12,FALSE)</f>
        <v>V</v>
      </c>
      <c r="AA432" s="147"/>
      <c r="AC432" s="148">
        <f t="shared" si="99"/>
        <v>7.35</v>
      </c>
    </row>
    <row r="433" spans="1:29" ht="14.15" customHeight="1">
      <c r="A433" s="124">
        <f t="shared" si="89"/>
        <v>433</v>
      </c>
      <c r="B433" s="139" t="s">
        <v>90</v>
      </c>
      <c r="C433" s="108">
        <v>9</v>
      </c>
      <c r="D433" s="140" t="s">
        <v>676</v>
      </c>
      <c r="E433" s="166" t="s">
        <v>249</v>
      </c>
      <c r="F433" s="141" t="s">
        <v>172</v>
      </c>
      <c r="G433" s="141" t="s">
        <v>299</v>
      </c>
      <c r="H433" s="142">
        <v>12.73</v>
      </c>
      <c r="I433" s="143">
        <f t="shared" si="88"/>
        <v>255</v>
      </c>
      <c r="J433" s="144">
        <v>255</v>
      </c>
      <c r="K433" s="144"/>
      <c r="L433" s="144"/>
      <c r="M433" s="144"/>
      <c r="N433" s="144"/>
      <c r="O433" s="144"/>
      <c r="P433" s="145" t="e">
        <f t="shared" si="90"/>
        <v>#DIV/0!</v>
      </c>
      <c r="Q433" s="145">
        <f t="shared" si="91"/>
        <v>0</v>
      </c>
      <c r="R433" s="145">
        <f t="shared" si="92"/>
        <v>0</v>
      </c>
      <c r="S433" s="145">
        <f t="shared" si="93"/>
        <v>0</v>
      </c>
      <c r="T433" s="145">
        <f t="shared" si="94"/>
        <v>0</v>
      </c>
      <c r="U433" s="145">
        <f t="shared" si="95"/>
        <v>0</v>
      </c>
      <c r="V433" s="146">
        <f>IF(J433="nio",0,IF(J433&gt;0,VLOOKUP(F433,'3-Productie normen'!A:M,VLOOKUP(J433,'3-Productie normen'!$B$38:$C$41,2,FALSE),FALSE)))*(VLOOKUP(B433,'2-Kosten per locatie'!$A$16:$C$48,3,FALSE))</f>
        <v>0</v>
      </c>
      <c r="W433" s="146">
        <f t="shared" si="96"/>
        <v>0</v>
      </c>
      <c r="X433" s="146">
        <f t="shared" si="97"/>
        <v>0</v>
      </c>
      <c r="Y433" s="146">
        <f t="shared" si="98"/>
        <v>0</v>
      </c>
      <c r="Z433" s="147" t="str">
        <f>VLOOKUP(F433,'3-Productie normen'!A:Q,12,FALSE)</f>
        <v>V</v>
      </c>
      <c r="AA433" s="147"/>
      <c r="AC433" s="148">
        <f t="shared" si="99"/>
        <v>3246.15</v>
      </c>
    </row>
    <row r="434" spans="1:29" ht="14.15" customHeight="1">
      <c r="A434" s="124">
        <f t="shared" si="89"/>
        <v>434</v>
      </c>
      <c r="B434" s="139" t="s">
        <v>90</v>
      </c>
      <c r="C434" s="108">
        <v>9</v>
      </c>
      <c r="D434" s="140" t="s">
        <v>677</v>
      </c>
      <c r="E434" s="166" t="s">
        <v>170</v>
      </c>
      <c r="F434" s="141" t="s">
        <v>170</v>
      </c>
      <c r="G434" s="141" t="s">
        <v>561</v>
      </c>
      <c r="H434" s="142">
        <v>12.25</v>
      </c>
      <c r="I434" s="143">
        <f t="shared" si="88"/>
        <v>255</v>
      </c>
      <c r="J434" s="144">
        <v>255</v>
      </c>
      <c r="K434" s="144"/>
      <c r="L434" s="144"/>
      <c r="M434" s="144"/>
      <c r="N434" s="144"/>
      <c r="O434" s="144"/>
      <c r="P434" s="145" t="e">
        <f t="shared" si="90"/>
        <v>#DIV/0!</v>
      </c>
      <c r="Q434" s="145">
        <f t="shared" si="91"/>
        <v>0</v>
      </c>
      <c r="R434" s="145">
        <f t="shared" si="92"/>
        <v>0</v>
      </c>
      <c r="S434" s="145">
        <f t="shared" si="93"/>
        <v>0</v>
      </c>
      <c r="T434" s="145">
        <f t="shared" si="94"/>
        <v>0</v>
      </c>
      <c r="U434" s="145">
        <f t="shared" si="95"/>
        <v>0</v>
      </c>
      <c r="V434" s="146">
        <f>IF(J434="nio",0,IF(J434&gt;0,VLOOKUP(F434,'3-Productie normen'!A:M,VLOOKUP(J434,'3-Productie normen'!$B$38:$C$41,2,FALSE),FALSE)))*(VLOOKUP(B434,'2-Kosten per locatie'!$A$16:$C$48,3,FALSE))</f>
        <v>0</v>
      </c>
      <c r="W434" s="146">
        <f t="shared" si="96"/>
        <v>0</v>
      </c>
      <c r="X434" s="146">
        <f t="shared" si="97"/>
        <v>0</v>
      </c>
      <c r="Y434" s="146">
        <f t="shared" si="98"/>
        <v>0</v>
      </c>
      <c r="Z434" s="147" t="str">
        <f>VLOOKUP(F434,'3-Productie normen'!A:Q,12,FALSE)</f>
        <v>V</v>
      </c>
      <c r="AA434" s="147"/>
      <c r="AC434" s="148">
        <f t="shared" si="99"/>
        <v>3123.75</v>
      </c>
    </row>
    <row r="435" spans="1:29" ht="14.15" customHeight="1">
      <c r="A435" s="124">
        <f t="shared" si="89"/>
        <v>435</v>
      </c>
      <c r="B435" s="139" t="s">
        <v>90</v>
      </c>
      <c r="C435" s="108">
        <v>9</v>
      </c>
      <c r="D435" s="140" t="s">
        <v>678</v>
      </c>
      <c r="E435" s="166" t="s">
        <v>170</v>
      </c>
      <c r="F435" s="141" t="s">
        <v>170</v>
      </c>
      <c r="G435" s="141" t="s">
        <v>561</v>
      </c>
      <c r="H435" s="142">
        <v>12.25</v>
      </c>
      <c r="I435" s="143">
        <f t="shared" ref="I435:I498" si="100">SUM(J435:O435)</f>
        <v>255</v>
      </c>
      <c r="J435" s="144">
        <v>255</v>
      </c>
      <c r="K435" s="144"/>
      <c r="L435" s="144"/>
      <c r="M435" s="144"/>
      <c r="N435" s="144"/>
      <c r="O435" s="144"/>
      <c r="P435" s="145" t="e">
        <f t="shared" si="90"/>
        <v>#DIV/0!</v>
      </c>
      <c r="Q435" s="145">
        <f t="shared" si="91"/>
        <v>0</v>
      </c>
      <c r="R435" s="145">
        <f t="shared" si="92"/>
        <v>0</v>
      </c>
      <c r="S435" s="145">
        <f t="shared" si="93"/>
        <v>0</v>
      </c>
      <c r="T435" s="145">
        <f t="shared" si="94"/>
        <v>0</v>
      </c>
      <c r="U435" s="145">
        <f t="shared" si="95"/>
        <v>0</v>
      </c>
      <c r="V435" s="146">
        <f>IF(J435="nio",0,IF(J435&gt;0,VLOOKUP(F435,'3-Productie normen'!A:M,VLOOKUP(J435,'3-Productie normen'!$B$38:$C$41,2,FALSE),FALSE)))*(VLOOKUP(B435,'2-Kosten per locatie'!$A$16:$C$48,3,FALSE))</f>
        <v>0</v>
      </c>
      <c r="W435" s="146">
        <f t="shared" si="96"/>
        <v>0</v>
      </c>
      <c r="X435" s="146">
        <f t="shared" si="97"/>
        <v>0</v>
      </c>
      <c r="Y435" s="146">
        <f t="shared" si="98"/>
        <v>0</v>
      </c>
      <c r="Z435" s="147" t="str">
        <f>VLOOKUP(F435,'3-Productie normen'!A:Q,12,FALSE)</f>
        <v>V</v>
      </c>
      <c r="AA435" s="147"/>
      <c r="AC435" s="148">
        <f t="shared" si="99"/>
        <v>3123.75</v>
      </c>
    </row>
    <row r="436" spans="1:29" ht="14.15" customHeight="1">
      <c r="A436" s="124">
        <f t="shared" si="89"/>
        <v>436</v>
      </c>
      <c r="B436" s="139" t="s">
        <v>94</v>
      </c>
      <c r="C436" s="108" t="s">
        <v>210</v>
      </c>
      <c r="D436" s="140" t="s">
        <v>679</v>
      </c>
      <c r="E436" s="166" t="s">
        <v>680</v>
      </c>
      <c r="F436" s="141" t="s">
        <v>169</v>
      </c>
      <c r="G436" s="141" t="s">
        <v>561</v>
      </c>
      <c r="H436" s="142">
        <v>1053.48</v>
      </c>
      <c r="I436" s="143">
        <f t="shared" si="100"/>
        <v>255</v>
      </c>
      <c r="J436" s="144">
        <v>255</v>
      </c>
      <c r="K436" s="144"/>
      <c r="L436" s="144"/>
      <c r="M436" s="144"/>
      <c r="N436" s="144"/>
      <c r="O436" s="144"/>
      <c r="P436" s="145" t="e">
        <f t="shared" si="90"/>
        <v>#DIV/0!</v>
      </c>
      <c r="Q436" s="145">
        <f t="shared" si="91"/>
        <v>0</v>
      </c>
      <c r="R436" s="145">
        <f t="shared" si="92"/>
        <v>0</v>
      </c>
      <c r="S436" s="145">
        <f t="shared" si="93"/>
        <v>0</v>
      </c>
      <c r="T436" s="145">
        <f t="shared" si="94"/>
        <v>0</v>
      </c>
      <c r="U436" s="145">
        <f t="shared" si="95"/>
        <v>0</v>
      </c>
      <c r="V436" s="146">
        <f>IF(J436="nio",0,IF(J436&gt;0,VLOOKUP(F436,'3-Productie normen'!A:M,VLOOKUP(J436,'3-Productie normen'!$B$38:$C$41,2,FALSE),FALSE)))*(VLOOKUP(B436,'2-Kosten per locatie'!$A$16:$C$48,3,FALSE))</f>
        <v>0</v>
      </c>
      <c r="W436" s="146">
        <f t="shared" si="96"/>
        <v>0</v>
      </c>
      <c r="X436" s="146">
        <f t="shared" si="97"/>
        <v>0</v>
      </c>
      <c r="Y436" s="146">
        <f t="shared" si="98"/>
        <v>0</v>
      </c>
      <c r="Z436" s="147" t="str">
        <f>VLOOKUP(F436,'3-Productie normen'!A:Q,12,FALSE)</f>
        <v>V</v>
      </c>
      <c r="AA436" s="147"/>
      <c r="AC436" s="148">
        <f t="shared" si="99"/>
        <v>268637.40000000002</v>
      </c>
    </row>
    <row r="437" spans="1:29" ht="14.15" customHeight="1">
      <c r="A437" s="124">
        <f t="shared" si="89"/>
        <v>437</v>
      </c>
      <c r="B437" s="139" t="s">
        <v>94</v>
      </c>
      <c r="C437" s="108" t="s">
        <v>210</v>
      </c>
      <c r="D437" s="140" t="s">
        <v>681</v>
      </c>
      <c r="E437" s="166" t="s">
        <v>680</v>
      </c>
      <c r="F437" s="141" t="s">
        <v>169</v>
      </c>
      <c r="G437" s="141" t="s">
        <v>561</v>
      </c>
      <c r="H437" s="142">
        <v>806</v>
      </c>
      <c r="I437" s="143">
        <f t="shared" si="100"/>
        <v>255</v>
      </c>
      <c r="J437" s="144">
        <v>255</v>
      </c>
      <c r="K437" s="144"/>
      <c r="L437" s="144"/>
      <c r="M437" s="144"/>
      <c r="N437" s="144"/>
      <c r="O437" s="144"/>
      <c r="P437" s="145" t="e">
        <f t="shared" si="90"/>
        <v>#DIV/0!</v>
      </c>
      <c r="Q437" s="145">
        <f t="shared" si="91"/>
        <v>0</v>
      </c>
      <c r="R437" s="145">
        <f t="shared" si="92"/>
        <v>0</v>
      </c>
      <c r="S437" s="145">
        <f t="shared" si="93"/>
        <v>0</v>
      </c>
      <c r="T437" s="145">
        <f t="shared" si="94"/>
        <v>0</v>
      </c>
      <c r="U437" s="145">
        <f t="shared" si="95"/>
        <v>0</v>
      </c>
      <c r="V437" s="146">
        <f>IF(J437="nio",0,IF(J437&gt;0,VLOOKUP(F437,'3-Productie normen'!A:M,VLOOKUP(J437,'3-Productie normen'!$B$38:$C$41,2,FALSE),FALSE)))*(VLOOKUP(B437,'2-Kosten per locatie'!$A$16:$C$48,3,FALSE))</f>
        <v>0</v>
      </c>
      <c r="W437" s="146">
        <f t="shared" si="96"/>
        <v>0</v>
      </c>
      <c r="X437" s="146">
        <f t="shared" si="97"/>
        <v>0</v>
      </c>
      <c r="Y437" s="146">
        <f t="shared" si="98"/>
        <v>0</v>
      </c>
      <c r="Z437" s="147" t="str">
        <f>VLOOKUP(F437,'3-Productie normen'!A:Q,12,FALSE)</f>
        <v>V</v>
      </c>
      <c r="AA437" s="147"/>
      <c r="AC437" s="148">
        <f t="shared" si="99"/>
        <v>205530</v>
      </c>
    </row>
    <row r="438" spans="1:29" ht="14.15" customHeight="1">
      <c r="A438" s="124">
        <f t="shared" si="89"/>
        <v>438</v>
      </c>
      <c r="B438" s="139" t="s">
        <v>94</v>
      </c>
      <c r="C438" s="108" t="s">
        <v>210</v>
      </c>
      <c r="D438" s="140" t="s">
        <v>221</v>
      </c>
      <c r="E438" s="166" t="s">
        <v>355</v>
      </c>
      <c r="F438" s="141" t="s">
        <v>174</v>
      </c>
      <c r="G438" s="141"/>
      <c r="H438" s="142">
        <v>4.5999999999999996</v>
      </c>
      <c r="I438" s="143">
        <f t="shared" si="100"/>
        <v>0</v>
      </c>
      <c r="J438" s="144" t="s">
        <v>228</v>
      </c>
      <c r="K438" s="144"/>
      <c r="L438" s="144"/>
      <c r="M438" s="144"/>
      <c r="N438" s="144"/>
      <c r="O438" s="144"/>
      <c r="P438" s="145">
        <f t="shared" si="90"/>
        <v>0</v>
      </c>
      <c r="Q438" s="145">
        <f t="shared" si="91"/>
        <v>0</v>
      </c>
      <c r="R438" s="145">
        <f t="shared" si="92"/>
        <v>0</v>
      </c>
      <c r="S438" s="145">
        <f t="shared" si="93"/>
        <v>0</v>
      </c>
      <c r="T438" s="145">
        <f t="shared" si="94"/>
        <v>0</v>
      </c>
      <c r="U438" s="145">
        <f t="shared" si="95"/>
        <v>0</v>
      </c>
      <c r="V438" s="146">
        <f>IF(J438="nio",0,IF(J438&gt;0,VLOOKUP(F438,'3-Productie normen'!A:M,VLOOKUP(J438,'3-Productie normen'!$B$38:$C$41,2,FALSE),FALSE)))*(VLOOKUP(B438,'2-Kosten per locatie'!$A$16:$C$48,3,FALSE))</f>
        <v>0</v>
      </c>
      <c r="W438" s="146">
        <f t="shared" si="96"/>
        <v>0</v>
      </c>
      <c r="X438" s="146">
        <f t="shared" si="97"/>
        <v>0</v>
      </c>
      <c r="Y438" s="146">
        <f t="shared" si="98"/>
        <v>0</v>
      </c>
      <c r="Z438" s="147">
        <f>VLOOKUP(F438,'3-Productie normen'!A:Q,12,FALSE)</f>
        <v>0</v>
      </c>
      <c r="AA438" s="147"/>
      <c r="AC438" s="148">
        <f t="shared" si="99"/>
        <v>0</v>
      </c>
    </row>
    <row r="439" spans="1:29" ht="14.15" customHeight="1">
      <c r="A439" s="124">
        <f t="shared" si="89"/>
        <v>439</v>
      </c>
      <c r="B439" s="139" t="s">
        <v>94</v>
      </c>
      <c r="C439" s="108" t="s">
        <v>210</v>
      </c>
      <c r="D439" s="140" t="s">
        <v>223</v>
      </c>
      <c r="E439" s="166" t="s">
        <v>226</v>
      </c>
      <c r="F439" s="141" t="s">
        <v>174</v>
      </c>
      <c r="G439" s="141" t="s">
        <v>227</v>
      </c>
      <c r="H439" s="142">
        <v>38.01</v>
      </c>
      <c r="I439" s="143">
        <f t="shared" si="100"/>
        <v>0</v>
      </c>
      <c r="J439" s="144" t="s">
        <v>228</v>
      </c>
      <c r="K439" s="144"/>
      <c r="L439" s="144"/>
      <c r="M439" s="144"/>
      <c r="N439" s="144"/>
      <c r="O439" s="144"/>
      <c r="P439" s="145">
        <f t="shared" si="90"/>
        <v>0</v>
      </c>
      <c r="Q439" s="145">
        <f t="shared" si="91"/>
        <v>0</v>
      </c>
      <c r="R439" s="145">
        <f t="shared" si="92"/>
        <v>0</v>
      </c>
      <c r="S439" s="145">
        <f t="shared" si="93"/>
        <v>0</v>
      </c>
      <c r="T439" s="145">
        <f t="shared" si="94"/>
        <v>0</v>
      </c>
      <c r="U439" s="145">
        <f t="shared" si="95"/>
        <v>0</v>
      </c>
      <c r="V439" s="146">
        <f>IF(J439="nio",0,IF(J439&gt;0,VLOOKUP(F439,'3-Productie normen'!A:M,VLOOKUP(J439,'3-Productie normen'!$B$38:$C$41,2,FALSE),FALSE)))*(VLOOKUP(B439,'2-Kosten per locatie'!$A$16:$C$48,3,FALSE))</f>
        <v>0</v>
      </c>
      <c r="W439" s="146">
        <f t="shared" si="96"/>
        <v>0</v>
      </c>
      <c r="X439" s="146">
        <f t="shared" si="97"/>
        <v>0</v>
      </c>
      <c r="Y439" s="146">
        <f t="shared" si="98"/>
        <v>0</v>
      </c>
      <c r="Z439" s="147">
        <f>VLOOKUP(F439,'3-Productie normen'!A:Q,12,FALSE)</f>
        <v>0</v>
      </c>
      <c r="AA439" s="147"/>
      <c r="AC439" s="148">
        <f t="shared" si="99"/>
        <v>0</v>
      </c>
    </row>
    <row r="440" spans="1:29" ht="14.15" customHeight="1">
      <c r="A440" s="124">
        <f t="shared" si="89"/>
        <v>440</v>
      </c>
      <c r="B440" s="139" t="s">
        <v>94</v>
      </c>
      <c r="C440" s="108" t="s">
        <v>210</v>
      </c>
      <c r="D440" s="140" t="s">
        <v>225</v>
      </c>
      <c r="E440" s="166" t="s">
        <v>226</v>
      </c>
      <c r="F440" s="141" t="s">
        <v>174</v>
      </c>
      <c r="G440" s="141" t="s">
        <v>213</v>
      </c>
      <c r="H440" s="142">
        <v>17.600000000000001</v>
      </c>
      <c r="I440" s="143">
        <f t="shared" si="100"/>
        <v>0</v>
      </c>
      <c r="J440" s="144" t="s">
        <v>228</v>
      </c>
      <c r="K440" s="144"/>
      <c r="L440" s="144"/>
      <c r="M440" s="144"/>
      <c r="N440" s="144"/>
      <c r="O440" s="144"/>
      <c r="P440" s="145">
        <f t="shared" si="90"/>
        <v>0</v>
      </c>
      <c r="Q440" s="145">
        <f t="shared" si="91"/>
        <v>0</v>
      </c>
      <c r="R440" s="145">
        <f t="shared" si="92"/>
        <v>0</v>
      </c>
      <c r="S440" s="145">
        <f t="shared" si="93"/>
        <v>0</v>
      </c>
      <c r="T440" s="145">
        <f t="shared" si="94"/>
        <v>0</v>
      </c>
      <c r="U440" s="145">
        <f t="shared" si="95"/>
        <v>0</v>
      </c>
      <c r="V440" s="146">
        <f>IF(J440="nio",0,IF(J440&gt;0,VLOOKUP(F440,'3-Productie normen'!A:M,VLOOKUP(J440,'3-Productie normen'!$B$38:$C$41,2,FALSE),FALSE)))*(VLOOKUP(B440,'2-Kosten per locatie'!$A$16:$C$48,3,FALSE))</f>
        <v>0</v>
      </c>
      <c r="W440" s="146">
        <f t="shared" si="96"/>
        <v>0</v>
      </c>
      <c r="X440" s="146">
        <f t="shared" si="97"/>
        <v>0</v>
      </c>
      <c r="Y440" s="146">
        <f t="shared" si="98"/>
        <v>0</v>
      </c>
      <c r="Z440" s="147">
        <f>VLOOKUP(F440,'3-Productie normen'!A:Q,12,FALSE)</f>
        <v>0</v>
      </c>
      <c r="AA440" s="147"/>
      <c r="AC440" s="148">
        <f t="shared" si="99"/>
        <v>0</v>
      </c>
    </row>
    <row r="441" spans="1:29" ht="14.15" customHeight="1">
      <c r="A441" s="124">
        <f t="shared" si="89"/>
        <v>441</v>
      </c>
      <c r="B441" s="139" t="s">
        <v>94</v>
      </c>
      <c r="C441" s="108" t="s">
        <v>210</v>
      </c>
      <c r="D441" s="140" t="s">
        <v>229</v>
      </c>
      <c r="E441" s="166" t="s">
        <v>682</v>
      </c>
      <c r="F441" s="139" t="s">
        <v>164</v>
      </c>
      <c r="G441" s="141" t="s">
        <v>683</v>
      </c>
      <c r="H441" s="142">
        <v>28.99</v>
      </c>
      <c r="I441" s="143">
        <f t="shared" si="100"/>
        <v>12</v>
      </c>
      <c r="J441" s="144">
        <v>12</v>
      </c>
      <c r="K441" s="144"/>
      <c r="L441" s="144"/>
      <c r="M441" s="144"/>
      <c r="N441" s="144"/>
      <c r="O441" s="144"/>
      <c r="P441" s="145" t="e">
        <f t="shared" si="90"/>
        <v>#DIV/0!</v>
      </c>
      <c r="Q441" s="145">
        <f t="shared" si="91"/>
        <v>0</v>
      </c>
      <c r="R441" s="145">
        <f t="shared" si="92"/>
        <v>0</v>
      </c>
      <c r="S441" s="145">
        <f t="shared" si="93"/>
        <v>0</v>
      </c>
      <c r="T441" s="145">
        <f t="shared" si="94"/>
        <v>0</v>
      </c>
      <c r="U441" s="145">
        <f t="shared" si="95"/>
        <v>0</v>
      </c>
      <c r="V441" s="146">
        <f>IF(J441="nio",0,IF(J441&gt;0,VLOOKUP(F441,'3-Productie normen'!A:M,VLOOKUP(J441,'3-Productie normen'!$B$38:$C$41,2,FALSE),FALSE)))*(VLOOKUP(B441,'2-Kosten per locatie'!$A$16:$C$48,3,FALSE))</f>
        <v>0</v>
      </c>
      <c r="W441" s="146">
        <f t="shared" si="96"/>
        <v>0</v>
      </c>
      <c r="X441" s="146">
        <f t="shared" si="97"/>
        <v>0</v>
      </c>
      <c r="Y441" s="146">
        <f t="shared" si="98"/>
        <v>0</v>
      </c>
      <c r="Z441" s="147" t="str">
        <f>VLOOKUP(F441,'3-Productie normen'!A:Q,12,FALSE)</f>
        <v>V</v>
      </c>
      <c r="AA441" s="147"/>
      <c r="AC441" s="148">
        <f t="shared" si="99"/>
        <v>347.88</v>
      </c>
    </row>
    <row r="442" spans="1:29" ht="14.15" customHeight="1">
      <c r="A442" s="124">
        <f t="shared" si="89"/>
        <v>442</v>
      </c>
      <c r="B442" s="139" t="s">
        <v>94</v>
      </c>
      <c r="C442" s="108" t="s">
        <v>210</v>
      </c>
      <c r="D442" s="140" t="s">
        <v>231</v>
      </c>
      <c r="E442" s="166" t="s">
        <v>226</v>
      </c>
      <c r="F442" s="141" t="s">
        <v>174</v>
      </c>
      <c r="G442" s="141"/>
      <c r="H442" s="142">
        <v>15.63</v>
      </c>
      <c r="I442" s="143">
        <f t="shared" si="100"/>
        <v>0</v>
      </c>
      <c r="J442" s="144" t="s">
        <v>228</v>
      </c>
      <c r="K442" s="144"/>
      <c r="L442" s="144"/>
      <c r="M442" s="144"/>
      <c r="N442" s="144"/>
      <c r="O442" s="144"/>
      <c r="P442" s="145">
        <f t="shared" si="90"/>
        <v>0</v>
      </c>
      <c r="Q442" s="145">
        <f t="shared" si="91"/>
        <v>0</v>
      </c>
      <c r="R442" s="145">
        <f t="shared" si="92"/>
        <v>0</v>
      </c>
      <c r="S442" s="145">
        <f t="shared" si="93"/>
        <v>0</v>
      </c>
      <c r="T442" s="145">
        <f t="shared" si="94"/>
        <v>0</v>
      </c>
      <c r="U442" s="145">
        <f t="shared" si="95"/>
        <v>0</v>
      </c>
      <c r="V442" s="146">
        <f>IF(J442="nio",0,IF(J442&gt;0,VLOOKUP(F442,'3-Productie normen'!A:M,VLOOKUP(J442,'3-Productie normen'!$B$38:$C$41,2,FALSE),FALSE)))*(VLOOKUP(B442,'2-Kosten per locatie'!$A$16:$C$48,3,FALSE))</f>
        <v>0</v>
      </c>
      <c r="W442" s="146">
        <f t="shared" si="96"/>
        <v>0</v>
      </c>
      <c r="X442" s="146">
        <f t="shared" si="97"/>
        <v>0</v>
      </c>
      <c r="Y442" s="146">
        <f t="shared" si="98"/>
        <v>0</v>
      </c>
      <c r="Z442" s="147">
        <f>VLOOKUP(F442,'3-Productie normen'!A:Q,12,FALSE)</f>
        <v>0</v>
      </c>
      <c r="AA442" s="147"/>
      <c r="AC442" s="148">
        <f t="shared" si="99"/>
        <v>0</v>
      </c>
    </row>
    <row r="443" spans="1:29" ht="14.15" customHeight="1">
      <c r="A443" s="124">
        <f t="shared" si="89"/>
        <v>443</v>
      </c>
      <c r="B443" s="139" t="s">
        <v>94</v>
      </c>
      <c r="C443" s="108" t="s">
        <v>210</v>
      </c>
      <c r="D443" s="140" t="s">
        <v>232</v>
      </c>
      <c r="E443" s="166" t="s">
        <v>519</v>
      </c>
      <c r="F443" s="141" t="s">
        <v>174</v>
      </c>
      <c r="G443" s="141"/>
      <c r="H443" s="142">
        <v>22.95</v>
      </c>
      <c r="I443" s="143">
        <f t="shared" si="100"/>
        <v>0</v>
      </c>
      <c r="J443" s="144" t="s">
        <v>228</v>
      </c>
      <c r="K443" s="144"/>
      <c r="L443" s="144"/>
      <c r="M443" s="144"/>
      <c r="N443" s="144"/>
      <c r="O443" s="144"/>
      <c r="P443" s="145">
        <f t="shared" si="90"/>
        <v>0</v>
      </c>
      <c r="Q443" s="145">
        <f t="shared" si="91"/>
        <v>0</v>
      </c>
      <c r="R443" s="145">
        <f t="shared" si="92"/>
        <v>0</v>
      </c>
      <c r="S443" s="145">
        <f t="shared" si="93"/>
        <v>0</v>
      </c>
      <c r="T443" s="145">
        <f t="shared" si="94"/>
        <v>0</v>
      </c>
      <c r="U443" s="145">
        <f t="shared" si="95"/>
        <v>0</v>
      </c>
      <c r="V443" s="146">
        <f>IF(J443="nio",0,IF(J443&gt;0,VLOOKUP(F443,'3-Productie normen'!A:M,VLOOKUP(J443,'3-Productie normen'!$B$38:$C$41,2,FALSE),FALSE)))*(VLOOKUP(B443,'2-Kosten per locatie'!$A$16:$C$48,3,FALSE))</f>
        <v>0</v>
      </c>
      <c r="W443" s="146">
        <f t="shared" si="96"/>
        <v>0</v>
      </c>
      <c r="X443" s="146">
        <f t="shared" si="97"/>
        <v>0</v>
      </c>
      <c r="Y443" s="146">
        <f t="shared" si="98"/>
        <v>0</v>
      </c>
      <c r="Z443" s="147">
        <f>VLOOKUP(F443,'3-Productie normen'!A:Q,12,FALSE)</f>
        <v>0</v>
      </c>
      <c r="AA443" s="147"/>
      <c r="AC443" s="148">
        <f t="shared" si="99"/>
        <v>0</v>
      </c>
    </row>
    <row r="444" spans="1:29" ht="14.15" customHeight="1">
      <c r="A444" s="124">
        <f t="shared" si="89"/>
        <v>444</v>
      </c>
      <c r="B444" s="139" t="s">
        <v>94</v>
      </c>
      <c r="C444" s="108" t="s">
        <v>210</v>
      </c>
      <c r="D444" s="140" t="s">
        <v>684</v>
      </c>
      <c r="E444" s="166" t="s">
        <v>468</v>
      </c>
      <c r="F444" s="141" t="s">
        <v>168</v>
      </c>
      <c r="G444" s="141" t="s">
        <v>323</v>
      </c>
      <c r="H444" s="142">
        <v>5.09</v>
      </c>
      <c r="I444" s="143">
        <f t="shared" si="100"/>
        <v>1</v>
      </c>
      <c r="J444" s="144">
        <v>1</v>
      </c>
      <c r="K444" s="144"/>
      <c r="L444" s="144"/>
      <c r="M444" s="144"/>
      <c r="N444" s="144"/>
      <c r="O444" s="144"/>
      <c r="P444" s="145" t="e">
        <f t="shared" si="90"/>
        <v>#DIV/0!</v>
      </c>
      <c r="Q444" s="145">
        <f t="shared" si="91"/>
        <v>0</v>
      </c>
      <c r="R444" s="145">
        <f t="shared" si="92"/>
        <v>0</v>
      </c>
      <c r="S444" s="145">
        <f t="shared" si="93"/>
        <v>0</v>
      </c>
      <c r="T444" s="145">
        <f t="shared" si="94"/>
        <v>0</v>
      </c>
      <c r="U444" s="145">
        <f t="shared" si="95"/>
        <v>0</v>
      </c>
      <c r="V444" s="146">
        <f>IF(J444="nio",0,IF(J444&gt;0,VLOOKUP(F444,'3-Productie normen'!A:M,VLOOKUP(J444,'3-Productie normen'!$B$38:$C$41,2,FALSE),FALSE)))*(VLOOKUP(B444,'2-Kosten per locatie'!$A$16:$C$48,3,FALSE))</f>
        <v>0</v>
      </c>
      <c r="W444" s="146">
        <f t="shared" si="96"/>
        <v>0</v>
      </c>
      <c r="X444" s="146">
        <f t="shared" si="97"/>
        <v>0</v>
      </c>
      <c r="Y444" s="146">
        <f t="shared" si="98"/>
        <v>0</v>
      </c>
      <c r="Z444" s="147" t="str">
        <f>VLOOKUP(F444,'3-Productie normen'!A:Q,12,FALSE)</f>
        <v>V</v>
      </c>
      <c r="AA444" s="147"/>
      <c r="AC444" s="148">
        <f t="shared" si="99"/>
        <v>5.09</v>
      </c>
    </row>
    <row r="445" spans="1:29" ht="14.15" customHeight="1">
      <c r="A445" s="124">
        <f t="shared" si="89"/>
        <v>445</v>
      </c>
      <c r="B445" s="139" t="s">
        <v>94</v>
      </c>
      <c r="C445" s="108" t="s">
        <v>210</v>
      </c>
      <c r="D445" s="140" t="s">
        <v>233</v>
      </c>
      <c r="E445" s="166" t="s">
        <v>275</v>
      </c>
      <c r="F445" s="139" t="s">
        <v>168</v>
      </c>
      <c r="G445" s="141" t="s">
        <v>683</v>
      </c>
      <c r="H445" s="142">
        <v>0</v>
      </c>
      <c r="I445" s="143">
        <f t="shared" si="100"/>
        <v>1</v>
      </c>
      <c r="J445" s="144">
        <v>1</v>
      </c>
      <c r="K445" s="144"/>
      <c r="L445" s="144"/>
      <c r="M445" s="144"/>
      <c r="N445" s="144"/>
      <c r="O445" s="144"/>
      <c r="P445" s="145" t="e">
        <f t="shared" si="90"/>
        <v>#DIV/0!</v>
      </c>
      <c r="Q445" s="145">
        <f t="shared" si="91"/>
        <v>0</v>
      </c>
      <c r="R445" s="145">
        <f t="shared" si="92"/>
        <v>0</v>
      </c>
      <c r="S445" s="145">
        <f t="shared" si="93"/>
        <v>0</v>
      </c>
      <c r="T445" s="145">
        <f t="shared" si="94"/>
        <v>0</v>
      </c>
      <c r="U445" s="145">
        <f t="shared" si="95"/>
        <v>0</v>
      </c>
      <c r="V445" s="146">
        <f>IF(J445="nio",0,IF(J445&gt;0,VLOOKUP(F445,'3-Productie normen'!A:M,VLOOKUP(J445,'3-Productie normen'!$B$38:$C$41,2,FALSE),FALSE)))*(VLOOKUP(B445,'2-Kosten per locatie'!$A$16:$C$48,3,FALSE))</f>
        <v>0</v>
      </c>
      <c r="W445" s="146">
        <f t="shared" si="96"/>
        <v>0</v>
      </c>
      <c r="X445" s="146">
        <f t="shared" si="97"/>
        <v>0</v>
      </c>
      <c r="Y445" s="146">
        <f t="shared" si="98"/>
        <v>0</v>
      </c>
      <c r="Z445" s="147" t="str">
        <f>VLOOKUP(F445,'3-Productie normen'!A:Q,12,FALSE)</f>
        <v>V</v>
      </c>
      <c r="AA445" s="147"/>
      <c r="AC445" s="148">
        <f t="shared" si="99"/>
        <v>0</v>
      </c>
    </row>
    <row r="446" spans="1:29" ht="14.15" customHeight="1">
      <c r="A446" s="124">
        <f t="shared" si="89"/>
        <v>446</v>
      </c>
      <c r="B446" s="139" t="s">
        <v>94</v>
      </c>
      <c r="C446" s="108" t="s">
        <v>210</v>
      </c>
      <c r="D446" s="140" t="s">
        <v>234</v>
      </c>
      <c r="E446" s="166" t="s">
        <v>519</v>
      </c>
      <c r="F446" s="141" t="s">
        <v>174</v>
      </c>
      <c r="G446" s="141"/>
      <c r="H446" s="142">
        <v>28.61</v>
      </c>
      <c r="I446" s="143">
        <f t="shared" si="100"/>
        <v>0</v>
      </c>
      <c r="J446" s="144" t="s">
        <v>228</v>
      </c>
      <c r="K446" s="144"/>
      <c r="L446" s="144"/>
      <c r="M446" s="144"/>
      <c r="N446" s="144"/>
      <c r="O446" s="144"/>
      <c r="P446" s="145">
        <f t="shared" si="90"/>
        <v>0</v>
      </c>
      <c r="Q446" s="145">
        <f t="shared" si="91"/>
        <v>0</v>
      </c>
      <c r="R446" s="145">
        <f t="shared" si="92"/>
        <v>0</v>
      </c>
      <c r="S446" s="145">
        <f t="shared" si="93"/>
        <v>0</v>
      </c>
      <c r="T446" s="145">
        <f t="shared" si="94"/>
        <v>0</v>
      </c>
      <c r="U446" s="145">
        <f t="shared" si="95"/>
        <v>0</v>
      </c>
      <c r="V446" s="146">
        <f>IF(J446="nio",0,IF(J446&gt;0,VLOOKUP(F446,'3-Productie normen'!A:M,VLOOKUP(J446,'3-Productie normen'!$B$38:$C$41,2,FALSE),FALSE)))*(VLOOKUP(B446,'2-Kosten per locatie'!$A$16:$C$48,3,FALSE))</f>
        <v>0</v>
      </c>
      <c r="W446" s="146">
        <f t="shared" si="96"/>
        <v>0</v>
      </c>
      <c r="X446" s="146">
        <f t="shared" si="97"/>
        <v>0</v>
      </c>
      <c r="Y446" s="146">
        <f t="shared" si="98"/>
        <v>0</v>
      </c>
      <c r="Z446" s="147">
        <f>VLOOKUP(F446,'3-Productie normen'!A:Q,12,FALSE)</f>
        <v>0</v>
      </c>
      <c r="AA446" s="147"/>
      <c r="AC446" s="148">
        <f t="shared" si="99"/>
        <v>0</v>
      </c>
    </row>
    <row r="447" spans="1:29" ht="14.15" customHeight="1">
      <c r="A447" s="124">
        <f t="shared" si="89"/>
        <v>447</v>
      </c>
      <c r="B447" s="139" t="s">
        <v>94</v>
      </c>
      <c r="C447" s="108" t="s">
        <v>210</v>
      </c>
      <c r="D447" s="140" t="s">
        <v>235</v>
      </c>
      <c r="E447" s="166" t="s">
        <v>685</v>
      </c>
      <c r="F447" s="166" t="s">
        <v>168</v>
      </c>
      <c r="G447" s="141" t="s">
        <v>683</v>
      </c>
      <c r="H447" s="142">
        <v>19.600000000000001</v>
      </c>
      <c r="I447" s="143">
        <f t="shared" si="100"/>
        <v>1</v>
      </c>
      <c r="J447" s="144">
        <v>1</v>
      </c>
      <c r="K447" s="144"/>
      <c r="L447" s="144"/>
      <c r="M447" s="144"/>
      <c r="N447" s="144"/>
      <c r="O447" s="144"/>
      <c r="P447" s="145" t="e">
        <f t="shared" si="90"/>
        <v>#DIV/0!</v>
      </c>
      <c r="Q447" s="145">
        <f t="shared" si="91"/>
        <v>0</v>
      </c>
      <c r="R447" s="145">
        <f t="shared" si="92"/>
        <v>0</v>
      </c>
      <c r="S447" s="145">
        <f t="shared" si="93"/>
        <v>0</v>
      </c>
      <c r="T447" s="145">
        <f t="shared" si="94"/>
        <v>0</v>
      </c>
      <c r="U447" s="145">
        <f t="shared" si="95"/>
        <v>0</v>
      </c>
      <c r="V447" s="146">
        <f>IF(J447="nio",0,IF(J447&gt;0,VLOOKUP(F447,'3-Productie normen'!A:M,VLOOKUP(J447,'3-Productie normen'!$B$38:$C$41,2,FALSE),FALSE)))*(VLOOKUP(B447,'2-Kosten per locatie'!$A$16:$C$48,3,FALSE))</f>
        <v>0</v>
      </c>
      <c r="W447" s="146">
        <f t="shared" si="96"/>
        <v>0</v>
      </c>
      <c r="X447" s="146">
        <f t="shared" si="97"/>
        <v>0</v>
      </c>
      <c r="Y447" s="146">
        <f t="shared" si="98"/>
        <v>0</v>
      </c>
      <c r="Z447" s="147" t="str">
        <f>VLOOKUP(F447,'3-Productie normen'!A:Q,12,FALSE)</f>
        <v>V</v>
      </c>
      <c r="AA447" s="147"/>
      <c r="AC447" s="148">
        <f t="shared" si="99"/>
        <v>19.600000000000001</v>
      </c>
    </row>
    <row r="448" spans="1:29" ht="14.15" customHeight="1">
      <c r="A448" s="124">
        <f t="shared" si="89"/>
        <v>448</v>
      </c>
      <c r="B448" s="139" t="s">
        <v>94</v>
      </c>
      <c r="C448" s="108" t="s">
        <v>210</v>
      </c>
      <c r="D448" s="140" t="s">
        <v>686</v>
      </c>
      <c r="E448" s="166" t="s">
        <v>168</v>
      </c>
      <c r="F448" s="139" t="s">
        <v>168</v>
      </c>
      <c r="G448" s="141" t="s">
        <v>384</v>
      </c>
      <c r="H448" s="142">
        <v>1.31</v>
      </c>
      <c r="I448" s="143">
        <f t="shared" si="100"/>
        <v>1</v>
      </c>
      <c r="J448" s="144">
        <v>1</v>
      </c>
      <c r="K448" s="144"/>
      <c r="L448" s="144"/>
      <c r="M448" s="144"/>
      <c r="N448" s="144"/>
      <c r="O448" s="144"/>
      <c r="P448" s="145" t="e">
        <f t="shared" si="90"/>
        <v>#DIV/0!</v>
      </c>
      <c r="Q448" s="145">
        <f t="shared" si="91"/>
        <v>0</v>
      </c>
      <c r="R448" s="145">
        <f t="shared" si="92"/>
        <v>0</v>
      </c>
      <c r="S448" s="145">
        <f t="shared" si="93"/>
        <v>0</v>
      </c>
      <c r="T448" s="145">
        <f t="shared" si="94"/>
        <v>0</v>
      </c>
      <c r="U448" s="145">
        <f t="shared" si="95"/>
        <v>0</v>
      </c>
      <c r="V448" s="146">
        <f>IF(J448="nio",0,IF(J448&gt;0,VLOOKUP(F448,'3-Productie normen'!A:M,VLOOKUP(J448,'3-Productie normen'!$B$38:$C$41,2,FALSE),FALSE)))*(VLOOKUP(B448,'2-Kosten per locatie'!$A$16:$C$48,3,FALSE))</f>
        <v>0</v>
      </c>
      <c r="W448" s="146">
        <f t="shared" si="96"/>
        <v>0</v>
      </c>
      <c r="X448" s="146">
        <f t="shared" si="97"/>
        <v>0</v>
      </c>
      <c r="Y448" s="146">
        <f t="shared" si="98"/>
        <v>0</v>
      </c>
      <c r="Z448" s="147" t="str">
        <f>VLOOKUP(F448,'3-Productie normen'!A:Q,12,FALSE)</f>
        <v>V</v>
      </c>
      <c r="AA448" s="147"/>
      <c r="AC448" s="148">
        <f t="shared" si="99"/>
        <v>1.31</v>
      </c>
    </row>
    <row r="449" spans="1:29" ht="14.15" customHeight="1">
      <c r="A449" s="124">
        <f t="shared" si="89"/>
        <v>449</v>
      </c>
      <c r="B449" s="139" t="s">
        <v>94</v>
      </c>
      <c r="C449" s="108" t="s">
        <v>210</v>
      </c>
      <c r="D449" s="140" t="s">
        <v>236</v>
      </c>
      <c r="E449" s="166" t="s">
        <v>168</v>
      </c>
      <c r="F449" s="139" t="s">
        <v>168</v>
      </c>
      <c r="G449" s="141" t="s">
        <v>683</v>
      </c>
      <c r="H449" s="142">
        <v>38.5</v>
      </c>
      <c r="I449" s="143">
        <f t="shared" si="100"/>
        <v>1</v>
      </c>
      <c r="J449" s="144">
        <v>1</v>
      </c>
      <c r="K449" s="144"/>
      <c r="L449" s="144"/>
      <c r="M449" s="144"/>
      <c r="N449" s="144"/>
      <c r="O449" s="144"/>
      <c r="P449" s="145" t="e">
        <f t="shared" si="90"/>
        <v>#DIV/0!</v>
      </c>
      <c r="Q449" s="145">
        <f t="shared" si="91"/>
        <v>0</v>
      </c>
      <c r="R449" s="145">
        <f t="shared" si="92"/>
        <v>0</v>
      </c>
      <c r="S449" s="145">
        <f t="shared" si="93"/>
        <v>0</v>
      </c>
      <c r="T449" s="145">
        <f t="shared" si="94"/>
        <v>0</v>
      </c>
      <c r="U449" s="145">
        <f t="shared" si="95"/>
        <v>0</v>
      </c>
      <c r="V449" s="146">
        <f>IF(J449="nio",0,IF(J449&gt;0,VLOOKUP(F449,'3-Productie normen'!A:M,VLOOKUP(J449,'3-Productie normen'!$B$38:$C$41,2,FALSE),FALSE)))*(VLOOKUP(B449,'2-Kosten per locatie'!$A$16:$C$48,3,FALSE))</f>
        <v>0</v>
      </c>
      <c r="W449" s="146">
        <f t="shared" si="96"/>
        <v>0</v>
      </c>
      <c r="X449" s="146">
        <f t="shared" si="97"/>
        <v>0</v>
      </c>
      <c r="Y449" s="146">
        <f t="shared" si="98"/>
        <v>0</v>
      </c>
      <c r="Z449" s="147" t="str">
        <f>VLOOKUP(F449,'3-Productie normen'!A:Q,12,FALSE)</f>
        <v>V</v>
      </c>
      <c r="AA449" s="147"/>
      <c r="AC449" s="148">
        <f t="shared" si="99"/>
        <v>38.5</v>
      </c>
    </row>
    <row r="450" spans="1:29" ht="14.15" customHeight="1">
      <c r="A450" s="124">
        <f t="shared" si="89"/>
        <v>450</v>
      </c>
      <c r="B450" s="139" t="s">
        <v>94</v>
      </c>
      <c r="C450" s="108" t="s">
        <v>210</v>
      </c>
      <c r="D450" s="140" t="s">
        <v>238</v>
      </c>
      <c r="E450" s="166" t="s">
        <v>226</v>
      </c>
      <c r="F450" s="141" t="s">
        <v>174</v>
      </c>
      <c r="G450" s="141"/>
      <c r="H450" s="142">
        <v>0</v>
      </c>
      <c r="I450" s="143">
        <f t="shared" si="100"/>
        <v>0</v>
      </c>
      <c r="J450" s="144" t="s">
        <v>228</v>
      </c>
      <c r="K450" s="144"/>
      <c r="L450" s="144"/>
      <c r="M450" s="144"/>
      <c r="N450" s="144"/>
      <c r="O450" s="144"/>
      <c r="P450" s="145">
        <f t="shared" si="90"/>
        <v>0</v>
      </c>
      <c r="Q450" s="145">
        <f t="shared" si="91"/>
        <v>0</v>
      </c>
      <c r="R450" s="145">
        <f t="shared" si="92"/>
        <v>0</v>
      </c>
      <c r="S450" s="145">
        <f t="shared" si="93"/>
        <v>0</v>
      </c>
      <c r="T450" s="145">
        <f t="shared" si="94"/>
        <v>0</v>
      </c>
      <c r="U450" s="145">
        <f t="shared" si="95"/>
        <v>0</v>
      </c>
      <c r="V450" s="146">
        <f>IF(J450="nio",0,IF(J450&gt;0,VLOOKUP(F450,'3-Productie normen'!A:M,VLOOKUP(J450,'3-Productie normen'!$B$38:$C$41,2,FALSE),FALSE)))*(VLOOKUP(B450,'2-Kosten per locatie'!$A$16:$C$48,3,FALSE))</f>
        <v>0</v>
      </c>
      <c r="W450" s="146">
        <f t="shared" si="96"/>
        <v>0</v>
      </c>
      <c r="X450" s="146">
        <f t="shared" si="97"/>
        <v>0</v>
      </c>
      <c r="Y450" s="146">
        <f t="shared" si="98"/>
        <v>0</v>
      </c>
      <c r="Z450" s="147">
        <f>VLOOKUP(F450,'3-Productie normen'!A:Q,12,FALSE)</f>
        <v>0</v>
      </c>
      <c r="AA450" s="147"/>
      <c r="AC450" s="148">
        <f t="shared" si="99"/>
        <v>0</v>
      </c>
    </row>
    <row r="451" spans="1:29" ht="14.15" customHeight="1">
      <c r="A451" s="124">
        <f t="shared" si="89"/>
        <v>451</v>
      </c>
      <c r="B451" s="139" t="s">
        <v>94</v>
      </c>
      <c r="C451" s="108" t="s">
        <v>210</v>
      </c>
      <c r="D451" s="140" t="s">
        <v>239</v>
      </c>
      <c r="E451" s="166" t="s">
        <v>226</v>
      </c>
      <c r="F451" s="141" t="s">
        <v>174</v>
      </c>
      <c r="G451" s="141"/>
      <c r="H451" s="142">
        <v>0</v>
      </c>
      <c r="I451" s="143">
        <f t="shared" si="100"/>
        <v>0</v>
      </c>
      <c r="J451" s="144" t="s">
        <v>228</v>
      </c>
      <c r="K451" s="144"/>
      <c r="L451" s="144"/>
      <c r="M451" s="144"/>
      <c r="N451" s="144"/>
      <c r="O451" s="144"/>
      <c r="P451" s="145">
        <f t="shared" si="90"/>
        <v>0</v>
      </c>
      <c r="Q451" s="145">
        <f t="shared" si="91"/>
        <v>0</v>
      </c>
      <c r="R451" s="145">
        <f t="shared" si="92"/>
        <v>0</v>
      </c>
      <c r="S451" s="145">
        <f t="shared" si="93"/>
        <v>0</v>
      </c>
      <c r="T451" s="145">
        <f t="shared" si="94"/>
        <v>0</v>
      </c>
      <c r="U451" s="145">
        <f t="shared" si="95"/>
        <v>0</v>
      </c>
      <c r="V451" s="146">
        <f>IF(J451="nio",0,IF(J451&gt;0,VLOOKUP(F451,'3-Productie normen'!A:M,VLOOKUP(J451,'3-Productie normen'!$B$38:$C$41,2,FALSE),FALSE)))*(VLOOKUP(B451,'2-Kosten per locatie'!$A$16:$C$48,3,FALSE))</f>
        <v>0</v>
      </c>
      <c r="W451" s="146">
        <f t="shared" si="96"/>
        <v>0</v>
      </c>
      <c r="X451" s="146">
        <f t="shared" si="97"/>
        <v>0</v>
      </c>
      <c r="Y451" s="146">
        <f t="shared" si="98"/>
        <v>0</v>
      </c>
      <c r="Z451" s="147">
        <f>VLOOKUP(F451,'3-Productie normen'!A:Q,12,FALSE)</f>
        <v>0</v>
      </c>
      <c r="AA451" s="147"/>
      <c r="AC451" s="148">
        <f t="shared" si="99"/>
        <v>0</v>
      </c>
    </row>
    <row r="452" spans="1:29" ht="14.15" customHeight="1">
      <c r="A452" s="124">
        <f t="shared" si="89"/>
        <v>452</v>
      </c>
      <c r="B452" s="139" t="s">
        <v>94</v>
      </c>
      <c r="C452" s="108" t="s">
        <v>210</v>
      </c>
      <c r="D452" s="140" t="s">
        <v>240</v>
      </c>
      <c r="E452" s="166" t="s">
        <v>226</v>
      </c>
      <c r="F452" s="141" t="s">
        <v>174</v>
      </c>
      <c r="G452" s="141"/>
      <c r="H452" s="142">
        <v>0</v>
      </c>
      <c r="I452" s="143">
        <f t="shared" si="100"/>
        <v>0</v>
      </c>
      <c r="J452" s="144" t="s">
        <v>228</v>
      </c>
      <c r="K452" s="144"/>
      <c r="L452" s="144"/>
      <c r="M452" s="144"/>
      <c r="N452" s="144"/>
      <c r="O452" s="144"/>
      <c r="P452" s="145">
        <f t="shared" si="90"/>
        <v>0</v>
      </c>
      <c r="Q452" s="145">
        <f t="shared" si="91"/>
        <v>0</v>
      </c>
      <c r="R452" s="145">
        <f t="shared" si="92"/>
        <v>0</v>
      </c>
      <c r="S452" s="145">
        <f t="shared" si="93"/>
        <v>0</v>
      </c>
      <c r="T452" s="145">
        <f t="shared" si="94"/>
        <v>0</v>
      </c>
      <c r="U452" s="145">
        <f t="shared" si="95"/>
        <v>0</v>
      </c>
      <c r="V452" s="146">
        <f>IF(J452="nio",0,IF(J452&gt;0,VLOOKUP(F452,'3-Productie normen'!A:M,VLOOKUP(J452,'3-Productie normen'!$B$38:$C$41,2,FALSE),FALSE)))*(VLOOKUP(B452,'2-Kosten per locatie'!$A$16:$C$48,3,FALSE))</f>
        <v>0</v>
      </c>
      <c r="W452" s="146">
        <f t="shared" si="96"/>
        <v>0</v>
      </c>
      <c r="X452" s="146">
        <f t="shared" si="97"/>
        <v>0</v>
      </c>
      <c r="Y452" s="146">
        <f t="shared" si="98"/>
        <v>0</v>
      </c>
      <c r="Z452" s="147">
        <f>VLOOKUP(F452,'3-Productie normen'!A:Q,12,FALSE)</f>
        <v>0</v>
      </c>
      <c r="AA452" s="147"/>
      <c r="AC452" s="148">
        <f t="shared" si="99"/>
        <v>0</v>
      </c>
    </row>
    <row r="453" spans="1:29" ht="14.15" customHeight="1">
      <c r="A453" s="124">
        <f t="shared" si="89"/>
        <v>453</v>
      </c>
      <c r="B453" s="139" t="s">
        <v>94</v>
      </c>
      <c r="C453" s="108" t="s">
        <v>210</v>
      </c>
      <c r="D453" s="140" t="s">
        <v>242</v>
      </c>
      <c r="E453" s="166" t="s">
        <v>226</v>
      </c>
      <c r="F453" s="141" t="s">
        <v>174</v>
      </c>
      <c r="G453" s="141"/>
      <c r="H453" s="142">
        <v>0</v>
      </c>
      <c r="I453" s="143">
        <f t="shared" si="100"/>
        <v>0</v>
      </c>
      <c r="J453" s="144" t="s">
        <v>228</v>
      </c>
      <c r="K453" s="144"/>
      <c r="L453" s="144"/>
      <c r="M453" s="144"/>
      <c r="N453" s="144"/>
      <c r="O453" s="144"/>
      <c r="P453" s="145">
        <f t="shared" si="90"/>
        <v>0</v>
      </c>
      <c r="Q453" s="145">
        <f t="shared" si="91"/>
        <v>0</v>
      </c>
      <c r="R453" s="145">
        <f t="shared" si="92"/>
        <v>0</v>
      </c>
      <c r="S453" s="145">
        <f t="shared" si="93"/>
        <v>0</v>
      </c>
      <c r="T453" s="145">
        <f t="shared" si="94"/>
        <v>0</v>
      </c>
      <c r="U453" s="145">
        <f t="shared" si="95"/>
        <v>0</v>
      </c>
      <c r="V453" s="146">
        <f>IF(J453="nio",0,IF(J453&gt;0,VLOOKUP(F453,'3-Productie normen'!A:M,VLOOKUP(J453,'3-Productie normen'!$B$38:$C$41,2,FALSE),FALSE)))*(VLOOKUP(B453,'2-Kosten per locatie'!$A$16:$C$48,3,FALSE))</f>
        <v>0</v>
      </c>
      <c r="W453" s="146">
        <f t="shared" si="96"/>
        <v>0</v>
      </c>
      <c r="X453" s="146">
        <f t="shared" si="97"/>
        <v>0</v>
      </c>
      <c r="Y453" s="146">
        <f t="shared" si="98"/>
        <v>0</v>
      </c>
      <c r="Z453" s="147">
        <f>VLOOKUP(F453,'3-Productie normen'!A:Q,12,FALSE)</f>
        <v>0</v>
      </c>
      <c r="AA453" s="147"/>
      <c r="AC453" s="148">
        <f t="shared" si="99"/>
        <v>0</v>
      </c>
    </row>
    <row r="454" spans="1:29" ht="14.15" customHeight="1">
      <c r="A454" s="124">
        <f t="shared" si="89"/>
        <v>454</v>
      </c>
      <c r="B454" s="139" t="s">
        <v>94</v>
      </c>
      <c r="C454" s="108" t="s">
        <v>210</v>
      </c>
      <c r="D454" s="140" t="s">
        <v>247</v>
      </c>
      <c r="E454" s="166" t="s">
        <v>226</v>
      </c>
      <c r="F454" s="141" t="s">
        <v>174</v>
      </c>
      <c r="G454" s="141"/>
      <c r="H454" s="142">
        <v>14.28</v>
      </c>
      <c r="I454" s="143">
        <f t="shared" si="100"/>
        <v>0</v>
      </c>
      <c r="J454" s="144" t="s">
        <v>228</v>
      </c>
      <c r="K454" s="144"/>
      <c r="L454" s="144"/>
      <c r="M454" s="144"/>
      <c r="N454" s="144"/>
      <c r="O454" s="144"/>
      <c r="P454" s="145">
        <f t="shared" si="90"/>
        <v>0</v>
      </c>
      <c r="Q454" s="145">
        <f t="shared" si="91"/>
        <v>0</v>
      </c>
      <c r="R454" s="145">
        <f t="shared" si="92"/>
        <v>0</v>
      </c>
      <c r="S454" s="145">
        <f t="shared" si="93"/>
        <v>0</v>
      </c>
      <c r="T454" s="145">
        <f t="shared" si="94"/>
        <v>0</v>
      </c>
      <c r="U454" s="145">
        <f t="shared" si="95"/>
        <v>0</v>
      </c>
      <c r="V454" s="146">
        <f>IF(J454="nio",0,IF(J454&gt;0,VLOOKUP(F454,'3-Productie normen'!A:M,VLOOKUP(J454,'3-Productie normen'!$B$38:$C$41,2,FALSE),FALSE)))*(VLOOKUP(B454,'2-Kosten per locatie'!$A$16:$C$48,3,FALSE))</f>
        <v>0</v>
      </c>
      <c r="W454" s="146">
        <f t="shared" si="96"/>
        <v>0</v>
      </c>
      <c r="X454" s="146">
        <f t="shared" si="97"/>
        <v>0</v>
      </c>
      <c r="Y454" s="146">
        <f t="shared" si="98"/>
        <v>0</v>
      </c>
      <c r="Z454" s="147">
        <f>VLOOKUP(F454,'3-Productie normen'!A:Q,12,FALSE)</f>
        <v>0</v>
      </c>
      <c r="AA454" s="147"/>
      <c r="AC454" s="148">
        <f t="shared" si="99"/>
        <v>0</v>
      </c>
    </row>
    <row r="455" spans="1:29" ht="14.15" customHeight="1">
      <c r="A455" s="124">
        <f t="shared" si="89"/>
        <v>455</v>
      </c>
      <c r="B455" s="139" t="s">
        <v>94</v>
      </c>
      <c r="C455" s="108" t="s">
        <v>210</v>
      </c>
      <c r="D455" s="140" t="s">
        <v>687</v>
      </c>
      <c r="E455" s="166" t="s">
        <v>249</v>
      </c>
      <c r="F455" s="141" t="s">
        <v>172</v>
      </c>
      <c r="G455" s="141" t="s">
        <v>213</v>
      </c>
      <c r="H455" s="142">
        <v>30.73</v>
      </c>
      <c r="I455" s="143">
        <f t="shared" si="100"/>
        <v>255</v>
      </c>
      <c r="J455" s="144">
        <v>255</v>
      </c>
      <c r="K455" s="144"/>
      <c r="L455" s="144"/>
      <c r="M455" s="144"/>
      <c r="N455" s="144"/>
      <c r="O455" s="144"/>
      <c r="P455" s="145" t="e">
        <f t="shared" si="90"/>
        <v>#DIV/0!</v>
      </c>
      <c r="Q455" s="145">
        <f t="shared" si="91"/>
        <v>0</v>
      </c>
      <c r="R455" s="145">
        <f t="shared" si="92"/>
        <v>0</v>
      </c>
      <c r="S455" s="145">
        <f t="shared" si="93"/>
        <v>0</v>
      </c>
      <c r="T455" s="145">
        <f t="shared" si="94"/>
        <v>0</v>
      </c>
      <c r="U455" s="145">
        <f t="shared" si="95"/>
        <v>0</v>
      </c>
      <c r="V455" s="146">
        <f>IF(J455="nio",0,IF(J455&gt;0,VLOOKUP(F455,'3-Productie normen'!A:M,VLOOKUP(J455,'3-Productie normen'!$B$38:$C$41,2,FALSE),FALSE)))*(VLOOKUP(B455,'2-Kosten per locatie'!$A$16:$C$48,3,FALSE))</f>
        <v>0</v>
      </c>
      <c r="W455" s="146">
        <f t="shared" si="96"/>
        <v>0</v>
      </c>
      <c r="X455" s="146">
        <f t="shared" si="97"/>
        <v>0</v>
      </c>
      <c r="Y455" s="146">
        <f t="shared" si="98"/>
        <v>0</v>
      </c>
      <c r="Z455" s="147" t="str">
        <f>VLOOKUP(F455,'3-Productie normen'!A:Q,12,FALSE)</f>
        <v>V</v>
      </c>
      <c r="AA455" s="147"/>
      <c r="AC455" s="148">
        <f t="shared" si="99"/>
        <v>7836.1500000000005</v>
      </c>
    </row>
    <row r="456" spans="1:29" ht="14.15" customHeight="1">
      <c r="A456" s="124">
        <f t="shared" si="89"/>
        <v>456</v>
      </c>
      <c r="B456" s="139" t="s">
        <v>94</v>
      </c>
      <c r="C456" s="108" t="s">
        <v>210</v>
      </c>
      <c r="D456" s="140" t="s">
        <v>688</v>
      </c>
      <c r="E456" s="166" t="s">
        <v>162</v>
      </c>
      <c r="F456" s="141" t="s">
        <v>162</v>
      </c>
      <c r="G456" s="141" t="s">
        <v>244</v>
      </c>
      <c r="H456" s="142">
        <v>4.49</v>
      </c>
      <c r="I456" s="143">
        <f t="shared" si="100"/>
        <v>255</v>
      </c>
      <c r="J456" s="144">
        <v>255</v>
      </c>
      <c r="K456" s="144"/>
      <c r="L456" s="144"/>
      <c r="M456" s="144"/>
      <c r="N456" s="144"/>
      <c r="O456" s="144"/>
      <c r="P456" s="145" t="e">
        <f t="shared" si="90"/>
        <v>#DIV/0!</v>
      </c>
      <c r="Q456" s="145">
        <f t="shared" si="91"/>
        <v>0</v>
      </c>
      <c r="R456" s="145">
        <f t="shared" si="92"/>
        <v>0</v>
      </c>
      <c r="S456" s="145">
        <f t="shared" si="93"/>
        <v>0</v>
      </c>
      <c r="T456" s="145">
        <f t="shared" si="94"/>
        <v>0</v>
      </c>
      <c r="U456" s="145">
        <f t="shared" si="95"/>
        <v>0</v>
      </c>
      <c r="V456" s="146">
        <f>IF(J456="nio",0,IF(J456&gt;0,VLOOKUP(F456,'3-Productie normen'!A:M,VLOOKUP(J456,'3-Productie normen'!$B$38:$C$41,2,FALSE),FALSE)))*(VLOOKUP(B456,'2-Kosten per locatie'!$A$16:$C$48,3,FALSE))</f>
        <v>0</v>
      </c>
      <c r="W456" s="146">
        <f t="shared" si="96"/>
        <v>0</v>
      </c>
      <c r="X456" s="146">
        <f t="shared" si="97"/>
        <v>0</v>
      </c>
      <c r="Y456" s="146">
        <f t="shared" si="98"/>
        <v>0</v>
      </c>
      <c r="Z456" s="147" t="str">
        <f>VLOOKUP(F456,'3-Productie normen'!A:Q,12,FALSE)</f>
        <v>V</v>
      </c>
      <c r="AA456" s="147"/>
      <c r="AC456" s="148">
        <f t="shared" si="99"/>
        <v>1144.95</v>
      </c>
    </row>
    <row r="457" spans="1:29" ht="14.15" customHeight="1">
      <c r="A457" s="124">
        <f t="shared" si="89"/>
        <v>457</v>
      </c>
      <c r="B457" s="139" t="s">
        <v>94</v>
      </c>
      <c r="C457" s="108" t="s">
        <v>210</v>
      </c>
      <c r="D457" s="140" t="s">
        <v>689</v>
      </c>
      <c r="E457" s="166" t="s">
        <v>162</v>
      </c>
      <c r="F457" s="151" t="s">
        <v>162</v>
      </c>
      <c r="G457" s="141" t="s">
        <v>244</v>
      </c>
      <c r="H457" s="142">
        <v>4.5999999999999996</v>
      </c>
      <c r="I457" s="143">
        <f t="shared" si="100"/>
        <v>255</v>
      </c>
      <c r="J457" s="144">
        <v>255</v>
      </c>
      <c r="K457" s="144"/>
      <c r="L457" s="144"/>
      <c r="M457" s="144"/>
      <c r="N457" s="144"/>
      <c r="O457" s="144"/>
      <c r="P457" s="145" t="e">
        <f t="shared" si="90"/>
        <v>#DIV/0!</v>
      </c>
      <c r="Q457" s="145">
        <f t="shared" si="91"/>
        <v>0</v>
      </c>
      <c r="R457" s="145">
        <f t="shared" si="92"/>
        <v>0</v>
      </c>
      <c r="S457" s="145">
        <f t="shared" si="93"/>
        <v>0</v>
      </c>
      <c r="T457" s="145">
        <f t="shared" si="94"/>
        <v>0</v>
      </c>
      <c r="U457" s="145">
        <f t="shared" si="95"/>
        <v>0</v>
      </c>
      <c r="V457" s="146">
        <f>IF(J457="nio",0,IF(J457&gt;0,VLOOKUP(F457,'3-Productie normen'!A:M,VLOOKUP(J457,'3-Productie normen'!$B$38:$C$41,2,FALSE),FALSE)))*(VLOOKUP(B457,'2-Kosten per locatie'!$A$16:$C$48,3,FALSE))</f>
        <v>0</v>
      </c>
      <c r="W457" s="146">
        <f t="shared" si="96"/>
        <v>0</v>
      </c>
      <c r="X457" s="146">
        <f t="shared" si="97"/>
        <v>0</v>
      </c>
      <c r="Y457" s="146">
        <f t="shared" si="98"/>
        <v>0</v>
      </c>
      <c r="Z457" s="147" t="str">
        <f>VLOOKUP(F457,'3-Productie normen'!A:Q,12,FALSE)</f>
        <v>V</v>
      </c>
      <c r="AA457" s="147"/>
      <c r="AC457" s="148">
        <f t="shared" si="99"/>
        <v>1173</v>
      </c>
    </row>
    <row r="458" spans="1:29" ht="14.15" customHeight="1">
      <c r="A458" s="124">
        <f t="shared" si="89"/>
        <v>458</v>
      </c>
      <c r="B458" s="139" t="s">
        <v>94</v>
      </c>
      <c r="C458" s="108" t="s">
        <v>210</v>
      </c>
      <c r="D458" s="140" t="s">
        <v>690</v>
      </c>
      <c r="E458" s="166" t="s">
        <v>275</v>
      </c>
      <c r="F458" s="166" t="s">
        <v>168</v>
      </c>
      <c r="G458" s="141" t="s">
        <v>683</v>
      </c>
      <c r="H458" s="142"/>
      <c r="I458" s="143">
        <f t="shared" si="100"/>
        <v>1</v>
      </c>
      <c r="J458" s="144">
        <v>1</v>
      </c>
      <c r="K458" s="144"/>
      <c r="L458" s="144"/>
      <c r="M458" s="144"/>
      <c r="N458" s="144"/>
      <c r="O458" s="144"/>
      <c r="P458" s="145" t="e">
        <f t="shared" si="90"/>
        <v>#DIV/0!</v>
      </c>
      <c r="Q458" s="145">
        <f t="shared" si="91"/>
        <v>0</v>
      </c>
      <c r="R458" s="145">
        <f t="shared" si="92"/>
        <v>0</v>
      </c>
      <c r="S458" s="145">
        <f t="shared" si="93"/>
        <v>0</v>
      </c>
      <c r="T458" s="145">
        <f t="shared" si="94"/>
        <v>0</v>
      </c>
      <c r="U458" s="145">
        <f t="shared" si="95"/>
        <v>0</v>
      </c>
      <c r="V458" s="146">
        <f>IF(J458="nio",0,IF(J458&gt;0,VLOOKUP(F458,'3-Productie normen'!A:M,VLOOKUP(J458,'3-Productie normen'!$B$38:$C$41,2,FALSE),FALSE)))*(VLOOKUP(B458,'2-Kosten per locatie'!$A$16:$C$48,3,FALSE))</f>
        <v>0</v>
      </c>
      <c r="W458" s="146">
        <f t="shared" si="96"/>
        <v>0</v>
      </c>
      <c r="X458" s="146">
        <f t="shared" si="97"/>
        <v>0</v>
      </c>
      <c r="Y458" s="146">
        <f t="shared" si="98"/>
        <v>0</v>
      </c>
      <c r="Z458" s="147" t="str">
        <f>VLOOKUP(F458,'3-Productie normen'!A:Q,12,FALSE)</f>
        <v>V</v>
      </c>
      <c r="AA458" s="147"/>
      <c r="AC458" s="148">
        <f t="shared" si="99"/>
        <v>0</v>
      </c>
    </row>
    <row r="459" spans="1:29" ht="14.15" customHeight="1">
      <c r="A459" s="124">
        <f t="shared" ref="A459:A522" si="101">A458+1</f>
        <v>459</v>
      </c>
      <c r="B459" s="139" t="s">
        <v>94</v>
      </c>
      <c r="C459" s="108" t="s">
        <v>210</v>
      </c>
      <c r="D459" s="140" t="s">
        <v>248</v>
      </c>
      <c r="E459" s="166" t="s">
        <v>171</v>
      </c>
      <c r="F459" s="153" t="s">
        <v>171</v>
      </c>
      <c r="G459" s="141" t="s">
        <v>222</v>
      </c>
      <c r="H459" s="142">
        <v>25.68</v>
      </c>
      <c r="I459" s="143">
        <f t="shared" si="100"/>
        <v>255</v>
      </c>
      <c r="J459" s="144">
        <v>255</v>
      </c>
      <c r="K459" s="144"/>
      <c r="L459" s="144"/>
      <c r="M459" s="144"/>
      <c r="N459" s="144"/>
      <c r="O459" s="144"/>
      <c r="P459" s="145" t="e">
        <f t="shared" si="90"/>
        <v>#DIV/0!</v>
      </c>
      <c r="Q459" s="145">
        <f t="shared" si="91"/>
        <v>0</v>
      </c>
      <c r="R459" s="145">
        <f t="shared" si="92"/>
        <v>0</v>
      </c>
      <c r="S459" s="145">
        <f t="shared" si="93"/>
        <v>0</v>
      </c>
      <c r="T459" s="145">
        <f t="shared" si="94"/>
        <v>0</v>
      </c>
      <c r="U459" s="145">
        <f t="shared" si="95"/>
        <v>0</v>
      </c>
      <c r="V459" s="146">
        <f>IF(J459="nio",0,IF(J459&gt;0,VLOOKUP(F459,'3-Productie normen'!A:M,VLOOKUP(J459,'3-Productie normen'!$B$38:$C$41,2,FALSE),FALSE)))*(VLOOKUP(B459,'2-Kosten per locatie'!$A$16:$C$48,3,FALSE))</f>
        <v>0</v>
      </c>
      <c r="W459" s="146">
        <f t="shared" si="96"/>
        <v>0</v>
      </c>
      <c r="X459" s="146">
        <f t="shared" si="97"/>
        <v>0</v>
      </c>
      <c r="Y459" s="146">
        <f t="shared" si="98"/>
        <v>0</v>
      </c>
      <c r="Z459" s="147" t="str">
        <f>VLOOKUP(F459,'3-Productie normen'!A:Q,12,FALSE)</f>
        <v>B</v>
      </c>
      <c r="AA459" s="147"/>
      <c r="AC459" s="148">
        <f t="shared" si="99"/>
        <v>6548.4</v>
      </c>
    </row>
    <row r="460" spans="1:29" ht="14.15" customHeight="1">
      <c r="A460" s="124">
        <f t="shared" si="101"/>
        <v>460</v>
      </c>
      <c r="B460" s="139" t="s">
        <v>94</v>
      </c>
      <c r="C460" s="108" t="s">
        <v>210</v>
      </c>
      <c r="D460" s="140" t="s">
        <v>691</v>
      </c>
      <c r="E460" s="166" t="s">
        <v>249</v>
      </c>
      <c r="F460" s="139" t="s">
        <v>172</v>
      </c>
      <c r="G460" s="141" t="s">
        <v>213</v>
      </c>
      <c r="H460" s="142">
        <v>8.6</v>
      </c>
      <c r="I460" s="143">
        <f t="shared" si="100"/>
        <v>255</v>
      </c>
      <c r="J460" s="144">
        <v>255</v>
      </c>
      <c r="K460" s="144"/>
      <c r="L460" s="144"/>
      <c r="M460" s="144"/>
      <c r="N460" s="144"/>
      <c r="O460" s="144"/>
      <c r="P460" s="145" t="e">
        <f t="shared" si="90"/>
        <v>#DIV/0!</v>
      </c>
      <c r="Q460" s="145">
        <f t="shared" si="91"/>
        <v>0</v>
      </c>
      <c r="R460" s="145">
        <f t="shared" si="92"/>
        <v>0</v>
      </c>
      <c r="S460" s="145">
        <f t="shared" si="93"/>
        <v>0</v>
      </c>
      <c r="T460" s="145">
        <f t="shared" si="94"/>
        <v>0</v>
      </c>
      <c r="U460" s="145">
        <f t="shared" si="95"/>
        <v>0</v>
      </c>
      <c r="V460" s="146">
        <f>IF(J460="nio",0,IF(J460&gt;0,VLOOKUP(F460,'3-Productie normen'!A:M,VLOOKUP(J460,'3-Productie normen'!$B$38:$C$41,2,FALSE),FALSE)))*(VLOOKUP(B460,'2-Kosten per locatie'!$A$16:$C$48,3,FALSE))</f>
        <v>0</v>
      </c>
      <c r="W460" s="146">
        <f t="shared" si="96"/>
        <v>0</v>
      </c>
      <c r="X460" s="146">
        <f t="shared" si="97"/>
        <v>0</v>
      </c>
      <c r="Y460" s="146">
        <f t="shared" si="98"/>
        <v>0</v>
      </c>
      <c r="Z460" s="147" t="str">
        <f>VLOOKUP(F460,'3-Productie normen'!A:Q,12,FALSE)</f>
        <v>V</v>
      </c>
      <c r="AA460" s="147"/>
      <c r="AC460" s="148">
        <f t="shared" si="99"/>
        <v>2193</v>
      </c>
    </row>
    <row r="461" spans="1:29" ht="14.15" customHeight="1">
      <c r="A461" s="124">
        <f t="shared" si="101"/>
        <v>461</v>
      </c>
      <c r="B461" s="139" t="s">
        <v>94</v>
      </c>
      <c r="C461" s="108" t="s">
        <v>210</v>
      </c>
      <c r="D461" s="140" t="s">
        <v>692</v>
      </c>
      <c r="E461" s="166" t="s">
        <v>249</v>
      </c>
      <c r="F461" s="166" t="s">
        <v>172</v>
      </c>
      <c r="G461" s="141" t="s">
        <v>683</v>
      </c>
      <c r="H461" s="142">
        <v>20.69</v>
      </c>
      <c r="I461" s="143">
        <f t="shared" si="100"/>
        <v>255</v>
      </c>
      <c r="J461" s="144">
        <v>255</v>
      </c>
      <c r="K461" s="144"/>
      <c r="L461" s="144"/>
      <c r="M461" s="144"/>
      <c r="N461" s="144"/>
      <c r="O461" s="144"/>
      <c r="P461" s="145" t="e">
        <f t="shared" si="90"/>
        <v>#DIV/0!</v>
      </c>
      <c r="Q461" s="145">
        <f t="shared" si="91"/>
        <v>0</v>
      </c>
      <c r="R461" s="145">
        <f t="shared" si="92"/>
        <v>0</v>
      </c>
      <c r="S461" s="145">
        <f t="shared" si="93"/>
        <v>0</v>
      </c>
      <c r="T461" s="145">
        <f t="shared" si="94"/>
        <v>0</v>
      </c>
      <c r="U461" s="145">
        <f t="shared" si="95"/>
        <v>0</v>
      </c>
      <c r="V461" s="146">
        <f>IF(J461="nio",0,IF(J461&gt;0,VLOOKUP(F461,'3-Productie normen'!A:M,VLOOKUP(J461,'3-Productie normen'!$B$38:$C$41,2,FALSE),FALSE)))*(VLOOKUP(B461,'2-Kosten per locatie'!$A$16:$C$48,3,FALSE))</f>
        <v>0</v>
      </c>
      <c r="W461" s="146">
        <f t="shared" si="96"/>
        <v>0</v>
      </c>
      <c r="X461" s="146">
        <f t="shared" si="97"/>
        <v>0</v>
      </c>
      <c r="Y461" s="146">
        <f t="shared" si="98"/>
        <v>0</v>
      </c>
      <c r="Z461" s="147" t="str">
        <f>VLOOKUP(F461,'3-Productie normen'!A:Q,12,FALSE)</f>
        <v>V</v>
      </c>
      <c r="AA461" s="147"/>
      <c r="AC461" s="148">
        <f t="shared" si="99"/>
        <v>5275.9500000000007</v>
      </c>
    </row>
    <row r="462" spans="1:29" ht="14.15" customHeight="1">
      <c r="A462" s="124">
        <f t="shared" si="101"/>
        <v>462</v>
      </c>
      <c r="B462" s="139" t="s">
        <v>94</v>
      </c>
      <c r="C462" s="108" t="s">
        <v>210</v>
      </c>
      <c r="D462" s="140" t="s">
        <v>253</v>
      </c>
      <c r="E462" s="166" t="s">
        <v>334</v>
      </c>
      <c r="F462" s="141" t="s">
        <v>163</v>
      </c>
      <c r="G462" s="141" t="s">
        <v>222</v>
      </c>
      <c r="H462" s="142">
        <v>30</v>
      </c>
      <c r="I462" s="143">
        <f t="shared" si="100"/>
        <v>255</v>
      </c>
      <c r="J462" s="144">
        <v>255</v>
      </c>
      <c r="K462" s="144"/>
      <c r="L462" s="144"/>
      <c r="M462" s="144"/>
      <c r="N462" s="144"/>
      <c r="O462" s="144"/>
      <c r="P462" s="145" t="e">
        <f t="shared" si="90"/>
        <v>#DIV/0!</v>
      </c>
      <c r="Q462" s="145">
        <f t="shared" si="91"/>
        <v>0</v>
      </c>
      <c r="R462" s="145">
        <f t="shared" si="92"/>
        <v>0</v>
      </c>
      <c r="S462" s="145">
        <f t="shared" si="93"/>
        <v>0</v>
      </c>
      <c r="T462" s="145">
        <f t="shared" si="94"/>
        <v>0</v>
      </c>
      <c r="U462" s="145">
        <f t="shared" si="95"/>
        <v>0</v>
      </c>
      <c r="V462" s="146">
        <f>IF(J462="nio",0,IF(J462&gt;0,VLOOKUP(F462,'3-Productie normen'!A:M,VLOOKUP(J462,'3-Productie normen'!$B$38:$C$41,2,FALSE),FALSE)))*(VLOOKUP(B462,'2-Kosten per locatie'!$A$16:$C$48,3,FALSE))</f>
        <v>0</v>
      </c>
      <c r="W462" s="146">
        <f t="shared" si="96"/>
        <v>0</v>
      </c>
      <c r="X462" s="146">
        <f t="shared" si="97"/>
        <v>0</v>
      </c>
      <c r="Y462" s="146">
        <f t="shared" si="98"/>
        <v>0</v>
      </c>
      <c r="Z462" s="147" t="str">
        <f>VLOOKUP(F462,'3-Productie normen'!A:Q,12,FALSE)</f>
        <v>B</v>
      </c>
      <c r="AA462" s="147"/>
      <c r="AC462" s="148">
        <f t="shared" si="99"/>
        <v>7650</v>
      </c>
    </row>
    <row r="463" spans="1:29" ht="14.15" customHeight="1">
      <c r="A463" s="124">
        <f t="shared" si="101"/>
        <v>463</v>
      </c>
      <c r="B463" s="139" t="s">
        <v>94</v>
      </c>
      <c r="C463" s="108" t="s">
        <v>210</v>
      </c>
      <c r="D463" s="140" t="s">
        <v>255</v>
      </c>
      <c r="E463" s="166" t="s">
        <v>171</v>
      </c>
      <c r="F463" s="153" t="s">
        <v>171</v>
      </c>
      <c r="G463" s="141" t="s">
        <v>222</v>
      </c>
      <c r="H463" s="142">
        <v>31.21</v>
      </c>
      <c r="I463" s="143">
        <f t="shared" si="100"/>
        <v>255</v>
      </c>
      <c r="J463" s="144">
        <v>255</v>
      </c>
      <c r="K463" s="144"/>
      <c r="L463" s="144"/>
      <c r="M463" s="144"/>
      <c r="N463" s="144"/>
      <c r="O463" s="144"/>
      <c r="P463" s="145" t="e">
        <f t="shared" si="90"/>
        <v>#DIV/0!</v>
      </c>
      <c r="Q463" s="145">
        <f t="shared" si="91"/>
        <v>0</v>
      </c>
      <c r="R463" s="145">
        <f t="shared" si="92"/>
        <v>0</v>
      </c>
      <c r="S463" s="145">
        <f t="shared" si="93"/>
        <v>0</v>
      </c>
      <c r="T463" s="145">
        <f t="shared" si="94"/>
        <v>0</v>
      </c>
      <c r="U463" s="145">
        <f t="shared" si="95"/>
        <v>0</v>
      </c>
      <c r="V463" s="146">
        <f>IF(J463="nio",0,IF(J463&gt;0,VLOOKUP(F463,'3-Productie normen'!A:M,VLOOKUP(J463,'3-Productie normen'!$B$38:$C$41,2,FALSE),FALSE)))*(VLOOKUP(B463,'2-Kosten per locatie'!$A$16:$C$48,3,FALSE))</f>
        <v>0</v>
      </c>
      <c r="W463" s="146">
        <f t="shared" si="96"/>
        <v>0</v>
      </c>
      <c r="X463" s="146">
        <f t="shared" si="97"/>
        <v>0</v>
      </c>
      <c r="Y463" s="146">
        <f t="shared" si="98"/>
        <v>0</v>
      </c>
      <c r="Z463" s="147" t="str">
        <f>VLOOKUP(F463,'3-Productie normen'!A:Q,12,FALSE)</f>
        <v>B</v>
      </c>
      <c r="AA463" s="147"/>
      <c r="AC463" s="148">
        <f t="shared" si="99"/>
        <v>7958.55</v>
      </c>
    </row>
    <row r="464" spans="1:29" ht="14.15" customHeight="1">
      <c r="A464" s="124">
        <f t="shared" si="101"/>
        <v>464</v>
      </c>
      <c r="B464" s="139" t="s">
        <v>94</v>
      </c>
      <c r="C464" s="108" t="s">
        <v>210</v>
      </c>
      <c r="D464" s="140" t="s">
        <v>256</v>
      </c>
      <c r="E464" s="166" t="s">
        <v>334</v>
      </c>
      <c r="F464" s="141" t="s">
        <v>163</v>
      </c>
      <c r="G464" s="141" t="s">
        <v>222</v>
      </c>
      <c r="H464" s="142">
        <v>29.81</v>
      </c>
      <c r="I464" s="143">
        <f t="shared" si="100"/>
        <v>255</v>
      </c>
      <c r="J464" s="144">
        <v>255</v>
      </c>
      <c r="K464" s="144"/>
      <c r="L464" s="144"/>
      <c r="M464" s="144"/>
      <c r="N464" s="144"/>
      <c r="O464" s="144"/>
      <c r="P464" s="145" t="e">
        <f t="shared" si="90"/>
        <v>#DIV/0!</v>
      </c>
      <c r="Q464" s="145">
        <f t="shared" si="91"/>
        <v>0</v>
      </c>
      <c r="R464" s="145">
        <f t="shared" si="92"/>
        <v>0</v>
      </c>
      <c r="S464" s="145">
        <f t="shared" si="93"/>
        <v>0</v>
      </c>
      <c r="T464" s="145">
        <f t="shared" si="94"/>
        <v>0</v>
      </c>
      <c r="U464" s="145">
        <f t="shared" si="95"/>
        <v>0</v>
      </c>
      <c r="V464" s="146">
        <f>IF(J464="nio",0,IF(J464&gt;0,VLOOKUP(F464,'3-Productie normen'!A:M,VLOOKUP(J464,'3-Productie normen'!$B$38:$C$41,2,FALSE),FALSE)))*(VLOOKUP(B464,'2-Kosten per locatie'!$A$16:$C$48,3,FALSE))</f>
        <v>0</v>
      </c>
      <c r="W464" s="146">
        <f t="shared" si="96"/>
        <v>0</v>
      </c>
      <c r="X464" s="146">
        <f t="shared" si="97"/>
        <v>0</v>
      </c>
      <c r="Y464" s="146">
        <f t="shared" si="98"/>
        <v>0</v>
      </c>
      <c r="Z464" s="147" t="str">
        <f>VLOOKUP(F464,'3-Productie normen'!A:Q,12,FALSE)</f>
        <v>B</v>
      </c>
      <c r="AA464" s="147"/>
      <c r="AC464" s="148">
        <f t="shared" si="99"/>
        <v>7601.5499999999993</v>
      </c>
    </row>
    <row r="465" spans="1:29" ht="14.15" customHeight="1">
      <c r="A465" s="124">
        <f t="shared" si="101"/>
        <v>465</v>
      </c>
      <c r="B465" s="139" t="s">
        <v>94</v>
      </c>
      <c r="C465" s="108" t="s">
        <v>210</v>
      </c>
      <c r="D465" s="140" t="s">
        <v>257</v>
      </c>
      <c r="E465" s="166" t="s">
        <v>171</v>
      </c>
      <c r="F465" s="153" t="s">
        <v>171</v>
      </c>
      <c r="G465" s="141" t="s">
        <v>222</v>
      </c>
      <c r="H465" s="142">
        <v>30.87</v>
      </c>
      <c r="I465" s="143">
        <f t="shared" si="100"/>
        <v>255</v>
      </c>
      <c r="J465" s="144">
        <v>255</v>
      </c>
      <c r="K465" s="144"/>
      <c r="L465" s="144"/>
      <c r="M465" s="144"/>
      <c r="N465" s="144"/>
      <c r="O465" s="144"/>
      <c r="P465" s="145" t="e">
        <f t="shared" si="90"/>
        <v>#DIV/0!</v>
      </c>
      <c r="Q465" s="145">
        <f t="shared" si="91"/>
        <v>0</v>
      </c>
      <c r="R465" s="145">
        <f t="shared" si="92"/>
        <v>0</v>
      </c>
      <c r="S465" s="145">
        <f t="shared" si="93"/>
        <v>0</v>
      </c>
      <c r="T465" s="145">
        <f t="shared" si="94"/>
        <v>0</v>
      </c>
      <c r="U465" s="145">
        <f t="shared" si="95"/>
        <v>0</v>
      </c>
      <c r="V465" s="146">
        <f>IF(J465="nio",0,IF(J465&gt;0,VLOOKUP(F465,'3-Productie normen'!A:M,VLOOKUP(J465,'3-Productie normen'!$B$38:$C$41,2,FALSE),FALSE)))*(VLOOKUP(B465,'2-Kosten per locatie'!$A$16:$C$48,3,FALSE))</f>
        <v>0</v>
      </c>
      <c r="W465" s="146">
        <f t="shared" si="96"/>
        <v>0</v>
      </c>
      <c r="X465" s="146">
        <f t="shared" si="97"/>
        <v>0</v>
      </c>
      <c r="Y465" s="146">
        <f t="shared" si="98"/>
        <v>0</v>
      </c>
      <c r="Z465" s="147" t="str">
        <f>VLOOKUP(F465,'3-Productie normen'!A:Q,12,FALSE)</f>
        <v>B</v>
      </c>
      <c r="AA465" s="147"/>
      <c r="AC465" s="148">
        <f t="shared" si="99"/>
        <v>7871.85</v>
      </c>
    </row>
    <row r="466" spans="1:29" ht="14.15" customHeight="1">
      <c r="A466" s="124">
        <f t="shared" si="101"/>
        <v>466</v>
      </c>
      <c r="B466" s="139" t="s">
        <v>94</v>
      </c>
      <c r="C466" s="108" t="s">
        <v>210</v>
      </c>
      <c r="D466" s="140" t="s">
        <v>693</v>
      </c>
      <c r="E466" s="166" t="s">
        <v>334</v>
      </c>
      <c r="F466" s="141" t="s">
        <v>163</v>
      </c>
      <c r="G466" s="141" t="s">
        <v>222</v>
      </c>
      <c r="H466" s="142">
        <v>28.47</v>
      </c>
      <c r="I466" s="143">
        <f t="shared" si="100"/>
        <v>255</v>
      </c>
      <c r="J466" s="144">
        <v>255</v>
      </c>
      <c r="K466" s="144"/>
      <c r="L466" s="144"/>
      <c r="M466" s="144"/>
      <c r="N466" s="144"/>
      <c r="O466" s="144"/>
      <c r="P466" s="145" t="e">
        <f t="shared" si="90"/>
        <v>#DIV/0!</v>
      </c>
      <c r="Q466" s="145">
        <f t="shared" si="91"/>
        <v>0</v>
      </c>
      <c r="R466" s="145">
        <f t="shared" si="92"/>
        <v>0</v>
      </c>
      <c r="S466" s="145">
        <f t="shared" si="93"/>
        <v>0</v>
      </c>
      <c r="T466" s="145">
        <f t="shared" si="94"/>
        <v>0</v>
      </c>
      <c r="U466" s="145">
        <f t="shared" si="95"/>
        <v>0</v>
      </c>
      <c r="V466" s="146">
        <f>IF(J466="nio",0,IF(J466&gt;0,VLOOKUP(F466,'3-Productie normen'!A:M,VLOOKUP(J466,'3-Productie normen'!$B$38:$C$41,2,FALSE),FALSE)))*(VLOOKUP(B466,'2-Kosten per locatie'!$A$16:$C$48,3,FALSE))</f>
        <v>0</v>
      </c>
      <c r="W466" s="146">
        <f t="shared" si="96"/>
        <v>0</v>
      </c>
      <c r="X466" s="146">
        <f t="shared" si="97"/>
        <v>0</v>
      </c>
      <c r="Y466" s="146">
        <f t="shared" si="98"/>
        <v>0</v>
      </c>
      <c r="Z466" s="147" t="str">
        <f>VLOOKUP(F466,'3-Productie normen'!A:Q,12,FALSE)</f>
        <v>B</v>
      </c>
      <c r="AA466" s="147"/>
      <c r="AC466" s="148">
        <f t="shared" si="99"/>
        <v>7259.8499999999995</v>
      </c>
    </row>
    <row r="467" spans="1:29" ht="14.15" customHeight="1">
      <c r="A467" s="124">
        <f t="shared" si="101"/>
        <v>467</v>
      </c>
      <c r="B467" s="139" t="s">
        <v>94</v>
      </c>
      <c r="C467" s="108" t="s">
        <v>210</v>
      </c>
      <c r="D467" s="140" t="s">
        <v>694</v>
      </c>
      <c r="E467" s="166" t="s">
        <v>171</v>
      </c>
      <c r="F467" s="153" t="s">
        <v>171</v>
      </c>
      <c r="G467" s="141" t="s">
        <v>222</v>
      </c>
      <c r="H467" s="142">
        <v>30.6</v>
      </c>
      <c r="I467" s="143">
        <f t="shared" si="100"/>
        <v>255</v>
      </c>
      <c r="J467" s="144">
        <v>255</v>
      </c>
      <c r="K467" s="144"/>
      <c r="L467" s="144"/>
      <c r="M467" s="144"/>
      <c r="N467" s="144"/>
      <c r="O467" s="144"/>
      <c r="P467" s="145" t="e">
        <f t="shared" si="90"/>
        <v>#DIV/0!</v>
      </c>
      <c r="Q467" s="145">
        <f t="shared" si="91"/>
        <v>0</v>
      </c>
      <c r="R467" s="145">
        <f t="shared" si="92"/>
        <v>0</v>
      </c>
      <c r="S467" s="145">
        <f t="shared" si="93"/>
        <v>0</v>
      </c>
      <c r="T467" s="145">
        <f t="shared" si="94"/>
        <v>0</v>
      </c>
      <c r="U467" s="145">
        <f t="shared" si="95"/>
        <v>0</v>
      </c>
      <c r="V467" s="146">
        <f>IF(J467="nio",0,IF(J467&gt;0,VLOOKUP(F467,'3-Productie normen'!A:M,VLOOKUP(J467,'3-Productie normen'!$B$38:$C$41,2,FALSE),FALSE)))*(VLOOKUP(B467,'2-Kosten per locatie'!$A$16:$C$48,3,FALSE))</f>
        <v>0</v>
      </c>
      <c r="W467" s="146">
        <f t="shared" si="96"/>
        <v>0</v>
      </c>
      <c r="X467" s="146">
        <f t="shared" si="97"/>
        <v>0</v>
      </c>
      <c r="Y467" s="146">
        <f t="shared" si="98"/>
        <v>0</v>
      </c>
      <c r="Z467" s="147" t="str">
        <f>VLOOKUP(F467,'3-Productie normen'!A:Q,12,FALSE)</f>
        <v>B</v>
      </c>
      <c r="AA467" s="147"/>
      <c r="AC467" s="148">
        <f t="shared" si="99"/>
        <v>7803</v>
      </c>
    </row>
    <row r="468" spans="1:29" ht="14.15" customHeight="1">
      <c r="A468" s="124">
        <f t="shared" si="101"/>
        <v>468</v>
      </c>
      <c r="B468" s="139" t="s">
        <v>94</v>
      </c>
      <c r="C468" s="108" t="s">
        <v>210</v>
      </c>
      <c r="D468" s="140" t="s">
        <v>695</v>
      </c>
      <c r="E468" s="166" t="s">
        <v>334</v>
      </c>
      <c r="F468" s="141" t="s">
        <v>163</v>
      </c>
      <c r="G468" s="141" t="s">
        <v>222</v>
      </c>
      <c r="H468" s="142">
        <v>27.57</v>
      </c>
      <c r="I468" s="143">
        <f t="shared" si="100"/>
        <v>255</v>
      </c>
      <c r="J468" s="144">
        <v>255</v>
      </c>
      <c r="K468" s="144"/>
      <c r="L468" s="144"/>
      <c r="M468" s="144"/>
      <c r="N468" s="144"/>
      <c r="O468" s="144"/>
      <c r="P468" s="145" t="e">
        <f t="shared" si="90"/>
        <v>#DIV/0!</v>
      </c>
      <c r="Q468" s="145">
        <f t="shared" si="91"/>
        <v>0</v>
      </c>
      <c r="R468" s="145">
        <f t="shared" si="92"/>
        <v>0</v>
      </c>
      <c r="S468" s="145">
        <f t="shared" si="93"/>
        <v>0</v>
      </c>
      <c r="T468" s="145">
        <f t="shared" si="94"/>
        <v>0</v>
      </c>
      <c r="U468" s="145">
        <f t="shared" si="95"/>
        <v>0</v>
      </c>
      <c r="V468" s="146">
        <f>IF(J468="nio",0,IF(J468&gt;0,VLOOKUP(F468,'3-Productie normen'!A:M,VLOOKUP(J468,'3-Productie normen'!$B$38:$C$41,2,FALSE),FALSE)))*(VLOOKUP(B468,'2-Kosten per locatie'!$A$16:$C$48,3,FALSE))</f>
        <v>0</v>
      </c>
      <c r="W468" s="146">
        <f t="shared" si="96"/>
        <v>0</v>
      </c>
      <c r="X468" s="146">
        <f t="shared" si="97"/>
        <v>0</v>
      </c>
      <c r="Y468" s="146">
        <f t="shared" si="98"/>
        <v>0</v>
      </c>
      <c r="Z468" s="147" t="str">
        <f>VLOOKUP(F468,'3-Productie normen'!A:Q,12,FALSE)</f>
        <v>B</v>
      </c>
      <c r="AA468" s="147"/>
      <c r="AC468" s="148">
        <f t="shared" si="99"/>
        <v>7030.35</v>
      </c>
    </row>
    <row r="469" spans="1:29" ht="14.15" customHeight="1">
      <c r="A469" s="124">
        <f t="shared" si="101"/>
        <v>469</v>
      </c>
      <c r="B469" s="139" t="s">
        <v>94</v>
      </c>
      <c r="C469" s="108" t="s">
        <v>210</v>
      </c>
      <c r="D469" s="140" t="s">
        <v>696</v>
      </c>
      <c r="E469" s="166" t="s">
        <v>171</v>
      </c>
      <c r="F469" s="153" t="s">
        <v>171</v>
      </c>
      <c r="G469" s="141" t="s">
        <v>222</v>
      </c>
      <c r="H469" s="142">
        <v>30.07</v>
      </c>
      <c r="I469" s="143">
        <f t="shared" si="100"/>
        <v>255</v>
      </c>
      <c r="J469" s="144">
        <v>255</v>
      </c>
      <c r="K469" s="144"/>
      <c r="L469" s="144"/>
      <c r="M469" s="144"/>
      <c r="N469" s="144"/>
      <c r="O469" s="144"/>
      <c r="P469" s="145" t="e">
        <f t="shared" si="90"/>
        <v>#DIV/0!</v>
      </c>
      <c r="Q469" s="145">
        <f t="shared" si="91"/>
        <v>0</v>
      </c>
      <c r="R469" s="145">
        <f t="shared" si="92"/>
        <v>0</v>
      </c>
      <c r="S469" s="145">
        <f t="shared" si="93"/>
        <v>0</v>
      </c>
      <c r="T469" s="145">
        <f t="shared" si="94"/>
        <v>0</v>
      </c>
      <c r="U469" s="145">
        <f t="shared" si="95"/>
        <v>0</v>
      </c>
      <c r="V469" s="146">
        <f>IF(J469="nio",0,IF(J469&gt;0,VLOOKUP(F469,'3-Productie normen'!A:M,VLOOKUP(J469,'3-Productie normen'!$B$38:$C$41,2,FALSE),FALSE)))*(VLOOKUP(B469,'2-Kosten per locatie'!$A$16:$C$48,3,FALSE))</f>
        <v>0</v>
      </c>
      <c r="W469" s="146">
        <f t="shared" si="96"/>
        <v>0</v>
      </c>
      <c r="X469" s="146">
        <f t="shared" si="97"/>
        <v>0</v>
      </c>
      <c r="Y469" s="146">
        <f t="shared" si="98"/>
        <v>0</v>
      </c>
      <c r="Z469" s="147" t="str">
        <f>VLOOKUP(F469,'3-Productie normen'!A:Q,12,FALSE)</f>
        <v>B</v>
      </c>
      <c r="AA469" s="147"/>
      <c r="AC469" s="148">
        <f t="shared" si="99"/>
        <v>7667.85</v>
      </c>
    </row>
    <row r="470" spans="1:29" ht="14.15" customHeight="1">
      <c r="A470" s="124">
        <f t="shared" si="101"/>
        <v>470</v>
      </c>
      <c r="B470" s="139" t="s">
        <v>94</v>
      </c>
      <c r="C470" s="108" t="s">
        <v>210</v>
      </c>
      <c r="D470" s="140" t="s">
        <v>697</v>
      </c>
      <c r="E470" s="166" t="s">
        <v>171</v>
      </c>
      <c r="F470" s="153" t="s">
        <v>171</v>
      </c>
      <c r="G470" s="141" t="s">
        <v>222</v>
      </c>
      <c r="H470" s="142">
        <v>29.24</v>
      </c>
      <c r="I470" s="143">
        <f t="shared" si="100"/>
        <v>255</v>
      </c>
      <c r="J470" s="144">
        <v>255</v>
      </c>
      <c r="K470" s="144"/>
      <c r="L470" s="144"/>
      <c r="M470" s="144"/>
      <c r="N470" s="144"/>
      <c r="O470" s="144"/>
      <c r="P470" s="145" t="e">
        <f t="shared" si="90"/>
        <v>#DIV/0!</v>
      </c>
      <c r="Q470" s="145">
        <f t="shared" si="91"/>
        <v>0</v>
      </c>
      <c r="R470" s="145">
        <f t="shared" si="92"/>
        <v>0</v>
      </c>
      <c r="S470" s="145">
        <f t="shared" si="93"/>
        <v>0</v>
      </c>
      <c r="T470" s="145">
        <f t="shared" si="94"/>
        <v>0</v>
      </c>
      <c r="U470" s="145">
        <f t="shared" si="95"/>
        <v>0</v>
      </c>
      <c r="V470" s="146">
        <f>IF(J470="nio",0,IF(J470&gt;0,VLOOKUP(F470,'3-Productie normen'!A:M,VLOOKUP(J470,'3-Productie normen'!$B$38:$C$41,2,FALSE),FALSE)))*(VLOOKUP(B470,'2-Kosten per locatie'!$A$16:$C$48,3,FALSE))</f>
        <v>0</v>
      </c>
      <c r="W470" s="146">
        <f t="shared" si="96"/>
        <v>0</v>
      </c>
      <c r="X470" s="146">
        <f t="shared" si="97"/>
        <v>0</v>
      </c>
      <c r="Y470" s="146">
        <f t="shared" si="98"/>
        <v>0</v>
      </c>
      <c r="Z470" s="147" t="str">
        <f>VLOOKUP(F470,'3-Productie normen'!A:Q,12,FALSE)</f>
        <v>B</v>
      </c>
      <c r="AA470" s="147"/>
      <c r="AC470" s="148">
        <f t="shared" si="99"/>
        <v>7456.2</v>
      </c>
    </row>
    <row r="471" spans="1:29" ht="14.15" customHeight="1">
      <c r="A471" s="124">
        <f t="shared" si="101"/>
        <v>471</v>
      </c>
      <c r="B471" s="139" t="s">
        <v>94</v>
      </c>
      <c r="C471" s="108" t="s">
        <v>210</v>
      </c>
      <c r="D471" s="140" t="s">
        <v>698</v>
      </c>
      <c r="E471" s="166" t="s">
        <v>699</v>
      </c>
      <c r="F471" s="166" t="s">
        <v>155</v>
      </c>
      <c r="G471" s="141" t="s">
        <v>222</v>
      </c>
      <c r="H471" s="142">
        <v>33.26</v>
      </c>
      <c r="I471" s="143">
        <f t="shared" si="100"/>
        <v>255</v>
      </c>
      <c r="J471" s="144">
        <v>255</v>
      </c>
      <c r="K471" s="144"/>
      <c r="L471" s="144"/>
      <c r="M471" s="144"/>
      <c r="N471" s="144"/>
      <c r="O471" s="144"/>
      <c r="P471" s="145" t="e">
        <f t="shared" si="90"/>
        <v>#DIV/0!</v>
      </c>
      <c r="Q471" s="145">
        <f t="shared" si="91"/>
        <v>0</v>
      </c>
      <c r="R471" s="145">
        <f t="shared" si="92"/>
        <v>0</v>
      </c>
      <c r="S471" s="145">
        <f t="shared" si="93"/>
        <v>0</v>
      </c>
      <c r="T471" s="145">
        <f t="shared" si="94"/>
        <v>0</v>
      </c>
      <c r="U471" s="145">
        <f t="shared" si="95"/>
        <v>0</v>
      </c>
      <c r="V471" s="146">
        <f>IF(J471="nio",0,IF(J471&gt;0,VLOOKUP(F471,'3-Productie normen'!A:M,VLOOKUP(J471,'3-Productie normen'!$B$38:$C$41,2,FALSE),FALSE)))*(VLOOKUP(B471,'2-Kosten per locatie'!$A$16:$C$48,3,FALSE))</f>
        <v>0</v>
      </c>
      <c r="W471" s="146">
        <f t="shared" si="96"/>
        <v>0</v>
      </c>
      <c r="X471" s="146">
        <f t="shared" si="97"/>
        <v>0</v>
      </c>
      <c r="Y471" s="146">
        <f t="shared" si="98"/>
        <v>0</v>
      </c>
      <c r="Z471" s="147" t="str">
        <f>VLOOKUP(F471,'3-Productie normen'!A:Q,12,FALSE)</f>
        <v>B</v>
      </c>
      <c r="AA471" s="147"/>
      <c r="AC471" s="148">
        <f t="shared" si="99"/>
        <v>8481.2999999999993</v>
      </c>
    </row>
    <row r="472" spans="1:29" ht="14.15" customHeight="1">
      <c r="A472" s="124">
        <f t="shared" si="101"/>
        <v>472</v>
      </c>
      <c r="B472" s="139" t="s">
        <v>94</v>
      </c>
      <c r="C472" s="108" t="s">
        <v>210</v>
      </c>
      <c r="D472" s="140" t="s">
        <v>700</v>
      </c>
      <c r="E472" s="166" t="s">
        <v>171</v>
      </c>
      <c r="F472" s="153" t="s">
        <v>171</v>
      </c>
      <c r="G472" s="141" t="s">
        <v>222</v>
      </c>
      <c r="H472" s="142">
        <v>30.71</v>
      </c>
      <c r="I472" s="143">
        <f t="shared" si="100"/>
        <v>255</v>
      </c>
      <c r="J472" s="144">
        <v>255</v>
      </c>
      <c r="K472" s="144"/>
      <c r="L472" s="144"/>
      <c r="M472" s="144"/>
      <c r="N472" s="144"/>
      <c r="O472" s="144"/>
      <c r="P472" s="145" t="e">
        <f t="shared" si="90"/>
        <v>#DIV/0!</v>
      </c>
      <c r="Q472" s="145">
        <f t="shared" si="91"/>
        <v>0</v>
      </c>
      <c r="R472" s="145">
        <f t="shared" si="92"/>
        <v>0</v>
      </c>
      <c r="S472" s="145">
        <f t="shared" si="93"/>
        <v>0</v>
      </c>
      <c r="T472" s="145">
        <f t="shared" si="94"/>
        <v>0</v>
      </c>
      <c r="U472" s="145">
        <f t="shared" si="95"/>
        <v>0</v>
      </c>
      <c r="V472" s="146">
        <f>IF(J472="nio",0,IF(J472&gt;0,VLOOKUP(F472,'3-Productie normen'!A:M,VLOOKUP(J472,'3-Productie normen'!$B$38:$C$41,2,FALSE),FALSE)))*(VLOOKUP(B472,'2-Kosten per locatie'!$A$16:$C$48,3,FALSE))</f>
        <v>0</v>
      </c>
      <c r="W472" s="146">
        <f t="shared" si="96"/>
        <v>0</v>
      </c>
      <c r="X472" s="146">
        <f t="shared" si="97"/>
        <v>0</v>
      </c>
      <c r="Y472" s="146">
        <f t="shared" si="98"/>
        <v>0</v>
      </c>
      <c r="Z472" s="147" t="str">
        <f>VLOOKUP(F472,'3-Productie normen'!A:Q,12,FALSE)</f>
        <v>B</v>
      </c>
      <c r="AA472" s="147"/>
      <c r="AC472" s="148">
        <f t="shared" si="99"/>
        <v>7831.05</v>
      </c>
    </row>
    <row r="473" spans="1:29" ht="14.15" customHeight="1">
      <c r="A473" s="124">
        <f t="shared" si="101"/>
        <v>473</v>
      </c>
      <c r="B473" s="139" t="s">
        <v>94</v>
      </c>
      <c r="C473" s="108" t="s">
        <v>210</v>
      </c>
      <c r="D473" s="140" t="s">
        <v>701</v>
      </c>
      <c r="E473" s="166" t="s">
        <v>171</v>
      </c>
      <c r="F473" s="153" t="s">
        <v>171</v>
      </c>
      <c r="G473" s="141" t="s">
        <v>222</v>
      </c>
      <c r="H473" s="142">
        <v>30.5</v>
      </c>
      <c r="I473" s="143">
        <f t="shared" si="100"/>
        <v>255</v>
      </c>
      <c r="J473" s="144">
        <v>255</v>
      </c>
      <c r="K473" s="144"/>
      <c r="L473" s="144"/>
      <c r="M473" s="144"/>
      <c r="N473" s="144"/>
      <c r="O473" s="144"/>
      <c r="P473" s="145" t="e">
        <f t="shared" si="90"/>
        <v>#DIV/0!</v>
      </c>
      <c r="Q473" s="145">
        <f t="shared" si="91"/>
        <v>0</v>
      </c>
      <c r="R473" s="145">
        <f t="shared" si="92"/>
        <v>0</v>
      </c>
      <c r="S473" s="145">
        <f t="shared" si="93"/>
        <v>0</v>
      </c>
      <c r="T473" s="145">
        <f t="shared" si="94"/>
        <v>0</v>
      </c>
      <c r="U473" s="145">
        <f t="shared" si="95"/>
        <v>0</v>
      </c>
      <c r="V473" s="146">
        <f>IF(J473="nio",0,IF(J473&gt;0,VLOOKUP(F473,'3-Productie normen'!A:M,VLOOKUP(J473,'3-Productie normen'!$B$38:$C$41,2,FALSE),FALSE)))*(VLOOKUP(B473,'2-Kosten per locatie'!$A$16:$C$48,3,FALSE))</f>
        <v>0</v>
      </c>
      <c r="W473" s="146">
        <f t="shared" si="96"/>
        <v>0</v>
      </c>
      <c r="X473" s="146">
        <f t="shared" si="97"/>
        <v>0</v>
      </c>
      <c r="Y473" s="146">
        <f t="shared" si="98"/>
        <v>0</v>
      </c>
      <c r="Z473" s="147" t="str">
        <f>VLOOKUP(F473,'3-Productie normen'!A:Q,12,FALSE)</f>
        <v>B</v>
      </c>
      <c r="AA473" s="147"/>
      <c r="AC473" s="148">
        <f t="shared" si="99"/>
        <v>7777.5</v>
      </c>
    </row>
    <row r="474" spans="1:29" ht="14.15" customHeight="1">
      <c r="A474" s="124">
        <f t="shared" si="101"/>
        <v>474</v>
      </c>
      <c r="B474" s="139" t="s">
        <v>94</v>
      </c>
      <c r="C474" s="108" t="s">
        <v>210</v>
      </c>
      <c r="D474" s="140" t="s">
        <v>702</v>
      </c>
      <c r="E474" s="166" t="s">
        <v>171</v>
      </c>
      <c r="F474" s="153" t="s">
        <v>171</v>
      </c>
      <c r="G474" s="141" t="s">
        <v>222</v>
      </c>
      <c r="H474" s="142">
        <v>27.91</v>
      </c>
      <c r="I474" s="143">
        <f t="shared" si="100"/>
        <v>255</v>
      </c>
      <c r="J474" s="144">
        <v>255</v>
      </c>
      <c r="K474" s="144"/>
      <c r="L474" s="144"/>
      <c r="M474" s="144"/>
      <c r="N474" s="144"/>
      <c r="O474" s="144"/>
      <c r="P474" s="145" t="e">
        <f t="shared" si="90"/>
        <v>#DIV/0!</v>
      </c>
      <c r="Q474" s="145">
        <f t="shared" si="91"/>
        <v>0</v>
      </c>
      <c r="R474" s="145">
        <f t="shared" si="92"/>
        <v>0</v>
      </c>
      <c r="S474" s="145">
        <f t="shared" si="93"/>
        <v>0</v>
      </c>
      <c r="T474" s="145">
        <f t="shared" si="94"/>
        <v>0</v>
      </c>
      <c r="U474" s="145">
        <f t="shared" si="95"/>
        <v>0</v>
      </c>
      <c r="V474" s="146">
        <f>IF(J474="nio",0,IF(J474&gt;0,VLOOKUP(F474,'3-Productie normen'!A:M,VLOOKUP(J474,'3-Productie normen'!$B$38:$C$41,2,FALSE),FALSE)))*(VLOOKUP(B474,'2-Kosten per locatie'!$A$16:$C$48,3,FALSE))</f>
        <v>0</v>
      </c>
      <c r="W474" s="146">
        <f t="shared" si="96"/>
        <v>0</v>
      </c>
      <c r="X474" s="146">
        <f t="shared" si="97"/>
        <v>0</v>
      </c>
      <c r="Y474" s="146">
        <f t="shared" si="98"/>
        <v>0</v>
      </c>
      <c r="Z474" s="147" t="str">
        <f>VLOOKUP(F474,'3-Productie normen'!A:Q,12,FALSE)</f>
        <v>B</v>
      </c>
      <c r="AA474" s="147"/>
      <c r="AC474" s="148">
        <f t="shared" si="99"/>
        <v>7117.05</v>
      </c>
    </row>
    <row r="475" spans="1:29" ht="14.15" customHeight="1">
      <c r="A475" s="124">
        <f t="shared" si="101"/>
        <v>475</v>
      </c>
      <c r="B475" s="139" t="s">
        <v>94</v>
      </c>
      <c r="C475" s="108" t="s">
        <v>210</v>
      </c>
      <c r="D475" s="140" t="s">
        <v>703</v>
      </c>
      <c r="E475" s="166" t="s">
        <v>171</v>
      </c>
      <c r="F475" s="153" t="s">
        <v>171</v>
      </c>
      <c r="G475" s="141" t="s">
        <v>222</v>
      </c>
      <c r="H475" s="142">
        <v>30.22</v>
      </c>
      <c r="I475" s="143">
        <f t="shared" si="100"/>
        <v>255</v>
      </c>
      <c r="J475" s="144">
        <v>255</v>
      </c>
      <c r="K475" s="144"/>
      <c r="L475" s="144"/>
      <c r="M475" s="144"/>
      <c r="N475" s="144"/>
      <c r="O475" s="144"/>
      <c r="P475" s="145" t="e">
        <f t="shared" ref="P475:P538" si="102">IF(J475="nio",0,IF(J475&gt;0,J475*H475/V475,0))</f>
        <v>#DIV/0!</v>
      </c>
      <c r="Q475" s="145">
        <f t="shared" ref="Q475:Q538" si="103">IF(K475&gt;0,K475*H475/W475,0)</f>
        <v>0</v>
      </c>
      <c r="R475" s="145">
        <f t="shared" ref="R475:R538" si="104">IF(L475&gt;0,L475*H475/X475,0)</f>
        <v>0</v>
      </c>
      <c r="S475" s="145">
        <f t="shared" ref="S475:S538" si="105">IF(M475&gt;0,M475*H475/Y475,0)</f>
        <v>0</v>
      </c>
      <c r="T475" s="145">
        <f t="shared" ref="T475:T538" si="106">IF(N475&gt;0,N475*H475/X475,0)</f>
        <v>0</v>
      </c>
      <c r="U475" s="145">
        <f t="shared" ref="U475:U538" si="107">IF(O475&gt;0,O475*H475/Y475,0)</f>
        <v>0</v>
      </c>
      <c r="V475" s="146">
        <f>IF(J475="nio",0,IF(J475&gt;0,VLOOKUP(F475,'3-Productie normen'!A:M,VLOOKUP(J475,'3-Productie normen'!$B$38:$C$41,2,FALSE),FALSE)))*(VLOOKUP(B475,'2-Kosten per locatie'!$A$16:$C$48,3,FALSE))</f>
        <v>0</v>
      </c>
      <c r="W475" s="146">
        <f t="shared" ref="W475:W538" si="108">IF(K475&gt;0,V475*$W$8,0)</f>
        <v>0</v>
      </c>
      <c r="X475" s="146">
        <f t="shared" ref="X475:X538" si="109">IF((OR(L475&gt;0,N475&gt;0)),V475*$X$8,0)</f>
        <v>0</v>
      </c>
      <c r="Y475" s="146">
        <f t="shared" ref="Y475:Y538" si="110">IF((OR(M475&gt;0,O475&gt;0)),V475*$Y$8,0)</f>
        <v>0</v>
      </c>
      <c r="Z475" s="147" t="str">
        <f>VLOOKUP(F475,'3-Productie normen'!A:Q,12,FALSE)</f>
        <v>B</v>
      </c>
      <c r="AA475" s="147"/>
      <c r="AC475" s="148">
        <f t="shared" ref="AC475:AC538" si="111">I475*H475</f>
        <v>7706.0999999999995</v>
      </c>
    </row>
    <row r="476" spans="1:29" ht="14.15" customHeight="1">
      <c r="A476" s="124">
        <f t="shared" si="101"/>
        <v>476</v>
      </c>
      <c r="B476" s="139" t="s">
        <v>94</v>
      </c>
      <c r="C476" s="108" t="s">
        <v>210</v>
      </c>
      <c r="D476" s="140" t="s">
        <v>704</v>
      </c>
      <c r="E476" s="166" t="s">
        <v>334</v>
      </c>
      <c r="F476" s="141" t="s">
        <v>163</v>
      </c>
      <c r="G476" s="141" t="s">
        <v>222</v>
      </c>
      <c r="H476" s="142">
        <v>29.39</v>
      </c>
      <c r="I476" s="143">
        <f t="shared" si="100"/>
        <v>255</v>
      </c>
      <c r="J476" s="144">
        <v>255</v>
      </c>
      <c r="K476" s="144"/>
      <c r="L476" s="144"/>
      <c r="M476" s="144"/>
      <c r="N476" s="144"/>
      <c r="O476" s="144"/>
      <c r="P476" s="145" t="e">
        <f t="shared" si="102"/>
        <v>#DIV/0!</v>
      </c>
      <c r="Q476" s="145">
        <f t="shared" si="103"/>
        <v>0</v>
      </c>
      <c r="R476" s="145">
        <f t="shared" si="104"/>
        <v>0</v>
      </c>
      <c r="S476" s="145">
        <f t="shared" si="105"/>
        <v>0</v>
      </c>
      <c r="T476" s="145">
        <f t="shared" si="106"/>
        <v>0</v>
      </c>
      <c r="U476" s="145">
        <f t="shared" si="107"/>
        <v>0</v>
      </c>
      <c r="V476" s="146">
        <f>IF(J476="nio",0,IF(J476&gt;0,VLOOKUP(F476,'3-Productie normen'!A:M,VLOOKUP(J476,'3-Productie normen'!$B$38:$C$41,2,FALSE),FALSE)))*(VLOOKUP(B476,'2-Kosten per locatie'!$A$16:$C$48,3,FALSE))</f>
        <v>0</v>
      </c>
      <c r="W476" s="146">
        <f t="shared" si="108"/>
        <v>0</v>
      </c>
      <c r="X476" s="146">
        <f t="shared" si="109"/>
        <v>0</v>
      </c>
      <c r="Y476" s="146">
        <f t="shared" si="110"/>
        <v>0</v>
      </c>
      <c r="Z476" s="147" t="str">
        <f>VLOOKUP(F476,'3-Productie normen'!A:Q,12,FALSE)</f>
        <v>B</v>
      </c>
      <c r="AA476" s="147"/>
      <c r="AC476" s="148">
        <f t="shared" si="111"/>
        <v>7494.45</v>
      </c>
    </row>
    <row r="477" spans="1:29" ht="14.15" customHeight="1">
      <c r="A477" s="124">
        <f t="shared" si="101"/>
        <v>477</v>
      </c>
      <c r="B477" s="139" t="s">
        <v>94</v>
      </c>
      <c r="C477" s="108" t="s">
        <v>210</v>
      </c>
      <c r="D477" s="140" t="s">
        <v>705</v>
      </c>
      <c r="E477" s="166" t="s">
        <v>171</v>
      </c>
      <c r="F477" s="153" t="s">
        <v>171</v>
      </c>
      <c r="G477" s="141" t="s">
        <v>222</v>
      </c>
      <c r="H477" s="142">
        <v>31.01</v>
      </c>
      <c r="I477" s="143">
        <f t="shared" si="100"/>
        <v>255</v>
      </c>
      <c r="J477" s="144">
        <v>255</v>
      </c>
      <c r="K477" s="144"/>
      <c r="L477" s="144"/>
      <c r="M477" s="144"/>
      <c r="N477" s="144"/>
      <c r="O477" s="144"/>
      <c r="P477" s="145" t="e">
        <f t="shared" si="102"/>
        <v>#DIV/0!</v>
      </c>
      <c r="Q477" s="145">
        <f t="shared" si="103"/>
        <v>0</v>
      </c>
      <c r="R477" s="145">
        <f t="shared" si="104"/>
        <v>0</v>
      </c>
      <c r="S477" s="145">
        <f t="shared" si="105"/>
        <v>0</v>
      </c>
      <c r="T477" s="145">
        <f t="shared" si="106"/>
        <v>0</v>
      </c>
      <c r="U477" s="145">
        <f t="shared" si="107"/>
        <v>0</v>
      </c>
      <c r="V477" s="146">
        <f>IF(J477="nio",0,IF(J477&gt;0,VLOOKUP(F477,'3-Productie normen'!A:M,VLOOKUP(J477,'3-Productie normen'!$B$38:$C$41,2,FALSE),FALSE)))*(VLOOKUP(B477,'2-Kosten per locatie'!$A$16:$C$48,3,FALSE))</f>
        <v>0</v>
      </c>
      <c r="W477" s="146">
        <f t="shared" si="108"/>
        <v>0</v>
      </c>
      <c r="X477" s="146">
        <f t="shared" si="109"/>
        <v>0</v>
      </c>
      <c r="Y477" s="146">
        <f t="shared" si="110"/>
        <v>0</v>
      </c>
      <c r="Z477" s="147" t="str">
        <f>VLOOKUP(F477,'3-Productie normen'!A:Q,12,FALSE)</f>
        <v>B</v>
      </c>
      <c r="AA477" s="147"/>
      <c r="AC477" s="148">
        <f t="shared" si="111"/>
        <v>7907.55</v>
      </c>
    </row>
    <row r="478" spans="1:29" ht="14.15" customHeight="1">
      <c r="A478" s="124">
        <f t="shared" si="101"/>
        <v>478</v>
      </c>
      <c r="B478" s="139" t="s">
        <v>94</v>
      </c>
      <c r="C478" s="108" t="s">
        <v>210</v>
      </c>
      <c r="D478" s="140" t="s">
        <v>706</v>
      </c>
      <c r="E478" s="166" t="s">
        <v>699</v>
      </c>
      <c r="F478" s="141" t="s">
        <v>155</v>
      </c>
      <c r="G478" s="141" t="s">
        <v>222</v>
      </c>
      <c r="H478" s="142">
        <v>29.27</v>
      </c>
      <c r="I478" s="143">
        <f t="shared" si="100"/>
        <v>255</v>
      </c>
      <c r="J478" s="144">
        <v>255</v>
      </c>
      <c r="K478" s="144"/>
      <c r="L478" s="144"/>
      <c r="M478" s="144"/>
      <c r="N478" s="144"/>
      <c r="O478" s="144"/>
      <c r="P478" s="145" t="e">
        <f t="shared" si="102"/>
        <v>#DIV/0!</v>
      </c>
      <c r="Q478" s="145">
        <f t="shared" si="103"/>
        <v>0</v>
      </c>
      <c r="R478" s="145">
        <f t="shared" si="104"/>
        <v>0</v>
      </c>
      <c r="S478" s="145">
        <f t="shared" si="105"/>
        <v>0</v>
      </c>
      <c r="T478" s="145">
        <f t="shared" si="106"/>
        <v>0</v>
      </c>
      <c r="U478" s="145">
        <f t="shared" si="107"/>
        <v>0</v>
      </c>
      <c r="V478" s="146">
        <f>IF(J478="nio",0,IF(J478&gt;0,VLOOKUP(F478,'3-Productie normen'!A:M,VLOOKUP(J478,'3-Productie normen'!$B$38:$C$41,2,FALSE),FALSE)))*(VLOOKUP(B478,'2-Kosten per locatie'!$A$16:$C$48,3,FALSE))</f>
        <v>0</v>
      </c>
      <c r="W478" s="146">
        <f t="shared" si="108"/>
        <v>0</v>
      </c>
      <c r="X478" s="146">
        <f t="shared" si="109"/>
        <v>0</v>
      </c>
      <c r="Y478" s="146">
        <f t="shared" si="110"/>
        <v>0</v>
      </c>
      <c r="Z478" s="147" t="str">
        <f>VLOOKUP(F478,'3-Productie normen'!A:Q,12,FALSE)</f>
        <v>B</v>
      </c>
      <c r="AA478" s="147"/>
      <c r="AC478" s="148">
        <f t="shared" si="111"/>
        <v>7463.8499999999995</v>
      </c>
    </row>
    <row r="479" spans="1:29" ht="14.15" customHeight="1">
      <c r="A479" s="124">
        <f t="shared" si="101"/>
        <v>479</v>
      </c>
      <c r="B479" s="139" t="s">
        <v>94</v>
      </c>
      <c r="C479" s="108" t="s">
        <v>210</v>
      </c>
      <c r="D479" s="140" t="s">
        <v>707</v>
      </c>
      <c r="E479" s="166" t="s">
        <v>249</v>
      </c>
      <c r="F479" s="139" t="s">
        <v>172</v>
      </c>
      <c r="G479" s="141" t="s">
        <v>213</v>
      </c>
      <c r="H479" s="142">
        <v>20.94</v>
      </c>
      <c r="I479" s="143">
        <f t="shared" si="100"/>
        <v>255</v>
      </c>
      <c r="J479" s="144">
        <v>255</v>
      </c>
      <c r="K479" s="144"/>
      <c r="L479" s="144"/>
      <c r="M479" s="144"/>
      <c r="N479" s="144"/>
      <c r="O479" s="144"/>
      <c r="P479" s="145" t="e">
        <f t="shared" si="102"/>
        <v>#DIV/0!</v>
      </c>
      <c r="Q479" s="145">
        <f t="shared" si="103"/>
        <v>0</v>
      </c>
      <c r="R479" s="145">
        <f t="shared" si="104"/>
        <v>0</v>
      </c>
      <c r="S479" s="145">
        <f t="shared" si="105"/>
        <v>0</v>
      </c>
      <c r="T479" s="145">
        <f t="shared" si="106"/>
        <v>0</v>
      </c>
      <c r="U479" s="145">
        <f t="shared" si="107"/>
        <v>0</v>
      </c>
      <c r="V479" s="146">
        <f>IF(J479="nio",0,IF(J479&gt;0,VLOOKUP(F479,'3-Productie normen'!A:M,VLOOKUP(J479,'3-Productie normen'!$B$38:$C$41,2,FALSE),FALSE)))*(VLOOKUP(B479,'2-Kosten per locatie'!$A$16:$C$48,3,FALSE))</f>
        <v>0</v>
      </c>
      <c r="W479" s="146">
        <f t="shared" si="108"/>
        <v>0</v>
      </c>
      <c r="X479" s="146">
        <f t="shared" si="109"/>
        <v>0</v>
      </c>
      <c r="Y479" s="146">
        <f t="shared" si="110"/>
        <v>0</v>
      </c>
      <c r="Z479" s="147" t="str">
        <f>VLOOKUP(F479,'3-Productie normen'!A:Q,12,FALSE)</f>
        <v>V</v>
      </c>
      <c r="AA479" s="147"/>
      <c r="AC479" s="148">
        <f t="shared" si="111"/>
        <v>5339.7000000000007</v>
      </c>
    </row>
    <row r="480" spans="1:29" ht="14.15" customHeight="1">
      <c r="A480" s="124">
        <f t="shared" si="101"/>
        <v>480</v>
      </c>
      <c r="B480" s="139" t="s">
        <v>94</v>
      </c>
      <c r="C480" s="108" t="s">
        <v>210</v>
      </c>
      <c r="D480" s="140" t="s">
        <v>708</v>
      </c>
      <c r="E480" s="166" t="s">
        <v>249</v>
      </c>
      <c r="F480" s="141" t="s">
        <v>172</v>
      </c>
      <c r="G480" s="141" t="s">
        <v>213</v>
      </c>
      <c r="H480" s="142">
        <v>2.86</v>
      </c>
      <c r="I480" s="143">
        <f t="shared" si="100"/>
        <v>255</v>
      </c>
      <c r="J480" s="144">
        <v>255</v>
      </c>
      <c r="K480" s="144"/>
      <c r="L480" s="144"/>
      <c r="M480" s="144"/>
      <c r="N480" s="144"/>
      <c r="O480" s="144"/>
      <c r="P480" s="145" t="e">
        <f t="shared" si="102"/>
        <v>#DIV/0!</v>
      </c>
      <c r="Q480" s="145">
        <f t="shared" si="103"/>
        <v>0</v>
      </c>
      <c r="R480" s="145">
        <f t="shared" si="104"/>
        <v>0</v>
      </c>
      <c r="S480" s="145">
        <f t="shared" si="105"/>
        <v>0</v>
      </c>
      <c r="T480" s="145">
        <f t="shared" si="106"/>
        <v>0</v>
      </c>
      <c r="U480" s="145">
        <f t="shared" si="107"/>
        <v>0</v>
      </c>
      <c r="V480" s="146">
        <f>IF(J480="nio",0,IF(J480&gt;0,VLOOKUP(F480,'3-Productie normen'!A:M,VLOOKUP(J480,'3-Productie normen'!$B$38:$C$41,2,FALSE),FALSE)))*(VLOOKUP(B480,'2-Kosten per locatie'!$A$16:$C$48,3,FALSE))</f>
        <v>0</v>
      </c>
      <c r="W480" s="146">
        <f t="shared" si="108"/>
        <v>0</v>
      </c>
      <c r="X480" s="146">
        <f t="shared" si="109"/>
        <v>0</v>
      </c>
      <c r="Y480" s="146">
        <f t="shared" si="110"/>
        <v>0</v>
      </c>
      <c r="Z480" s="147" t="str">
        <f>VLOOKUP(F480,'3-Productie normen'!A:Q,12,FALSE)</f>
        <v>V</v>
      </c>
      <c r="AA480" s="147"/>
      <c r="AC480" s="148">
        <f t="shared" si="111"/>
        <v>729.3</v>
      </c>
    </row>
    <row r="481" spans="1:29" ht="14.15" customHeight="1">
      <c r="A481" s="124">
        <f t="shared" si="101"/>
        <v>481</v>
      </c>
      <c r="B481" s="139" t="s">
        <v>94</v>
      </c>
      <c r="C481" s="108" t="s">
        <v>210</v>
      </c>
      <c r="D481" s="140" t="s">
        <v>258</v>
      </c>
      <c r="E481" s="166" t="s">
        <v>330</v>
      </c>
      <c r="F481" s="153" t="s">
        <v>159</v>
      </c>
      <c r="G481" s="141" t="s">
        <v>213</v>
      </c>
      <c r="H481" s="142">
        <v>4.42</v>
      </c>
      <c r="I481" s="143">
        <f t="shared" si="100"/>
        <v>255</v>
      </c>
      <c r="J481" s="144">
        <v>255</v>
      </c>
      <c r="K481" s="144"/>
      <c r="L481" s="144"/>
      <c r="M481" s="144"/>
      <c r="N481" s="144"/>
      <c r="O481" s="144"/>
      <c r="P481" s="145" t="e">
        <f t="shared" si="102"/>
        <v>#DIV/0!</v>
      </c>
      <c r="Q481" s="145">
        <f t="shared" si="103"/>
        <v>0</v>
      </c>
      <c r="R481" s="145">
        <f t="shared" si="104"/>
        <v>0</v>
      </c>
      <c r="S481" s="145">
        <f t="shared" si="105"/>
        <v>0</v>
      </c>
      <c r="T481" s="145">
        <f t="shared" si="106"/>
        <v>0</v>
      </c>
      <c r="U481" s="145">
        <f t="shared" si="107"/>
        <v>0</v>
      </c>
      <c r="V481" s="146">
        <f>IF(J481="nio",0,IF(J481&gt;0,VLOOKUP(F481,'3-Productie normen'!A:M,VLOOKUP(J481,'3-Productie normen'!$B$38:$C$41,2,FALSE),FALSE)))*(VLOOKUP(B481,'2-Kosten per locatie'!$A$16:$C$48,3,FALSE))</f>
        <v>0</v>
      </c>
      <c r="W481" s="146">
        <f t="shared" si="108"/>
        <v>0</v>
      </c>
      <c r="X481" s="146">
        <f t="shared" si="109"/>
        <v>0</v>
      </c>
      <c r="Y481" s="146">
        <f t="shared" si="110"/>
        <v>0</v>
      </c>
      <c r="Z481" s="147" t="str">
        <f>VLOOKUP(F481,'3-Productie normen'!A:Q,12,FALSE)</f>
        <v>V</v>
      </c>
      <c r="AA481" s="147"/>
      <c r="AC481" s="148">
        <f t="shared" si="111"/>
        <v>1127.0999999999999</v>
      </c>
    </row>
    <row r="482" spans="1:29" ht="14.15" customHeight="1">
      <c r="A482" s="124">
        <f t="shared" si="101"/>
        <v>482</v>
      </c>
      <c r="B482" s="139" t="s">
        <v>94</v>
      </c>
      <c r="C482" s="108" t="s">
        <v>210</v>
      </c>
      <c r="D482" s="140" t="s">
        <v>261</v>
      </c>
      <c r="E482" s="166" t="s">
        <v>682</v>
      </c>
      <c r="F482" s="139" t="s">
        <v>164</v>
      </c>
      <c r="G482" s="141" t="s">
        <v>709</v>
      </c>
      <c r="H482" s="142">
        <v>24.46</v>
      </c>
      <c r="I482" s="143">
        <f t="shared" si="100"/>
        <v>12</v>
      </c>
      <c r="J482" s="144">
        <v>12</v>
      </c>
      <c r="K482" s="144"/>
      <c r="L482" s="144"/>
      <c r="M482" s="144"/>
      <c r="N482" s="144"/>
      <c r="O482" s="144"/>
      <c r="P482" s="145" t="e">
        <f t="shared" si="102"/>
        <v>#DIV/0!</v>
      </c>
      <c r="Q482" s="145">
        <f t="shared" si="103"/>
        <v>0</v>
      </c>
      <c r="R482" s="145">
        <f t="shared" si="104"/>
        <v>0</v>
      </c>
      <c r="S482" s="145">
        <f t="shared" si="105"/>
        <v>0</v>
      </c>
      <c r="T482" s="145">
        <f t="shared" si="106"/>
        <v>0</v>
      </c>
      <c r="U482" s="145">
        <f t="shared" si="107"/>
        <v>0</v>
      </c>
      <c r="V482" s="146">
        <f>IF(J482="nio",0,IF(J482&gt;0,VLOOKUP(F482,'3-Productie normen'!A:M,VLOOKUP(J482,'3-Productie normen'!$B$38:$C$41,2,FALSE),FALSE)))*(VLOOKUP(B482,'2-Kosten per locatie'!$A$16:$C$48,3,FALSE))</f>
        <v>0</v>
      </c>
      <c r="W482" s="146">
        <f t="shared" si="108"/>
        <v>0</v>
      </c>
      <c r="X482" s="146">
        <f t="shared" si="109"/>
        <v>0</v>
      </c>
      <c r="Y482" s="146">
        <f t="shared" si="110"/>
        <v>0</v>
      </c>
      <c r="Z482" s="147" t="str">
        <f>VLOOKUP(F482,'3-Productie normen'!A:Q,12,FALSE)</f>
        <v>V</v>
      </c>
      <c r="AA482" s="147"/>
      <c r="AC482" s="148">
        <f t="shared" si="111"/>
        <v>293.52</v>
      </c>
    </row>
    <row r="483" spans="1:29" ht="14.15" customHeight="1">
      <c r="A483" s="124">
        <f t="shared" si="101"/>
        <v>483</v>
      </c>
      <c r="B483" s="139" t="s">
        <v>94</v>
      </c>
      <c r="C483" s="108" t="s">
        <v>210</v>
      </c>
      <c r="D483" s="140" t="s">
        <v>263</v>
      </c>
      <c r="E483" s="166" t="s">
        <v>617</v>
      </c>
      <c r="F483" s="153" t="s">
        <v>171</v>
      </c>
      <c r="G483" s="141" t="s">
        <v>222</v>
      </c>
      <c r="H483" s="142">
        <v>33.4</v>
      </c>
      <c r="I483" s="143">
        <f t="shared" si="100"/>
        <v>255</v>
      </c>
      <c r="J483" s="144">
        <v>255</v>
      </c>
      <c r="K483" s="144"/>
      <c r="L483" s="144"/>
      <c r="M483" s="144"/>
      <c r="N483" s="144"/>
      <c r="O483" s="144"/>
      <c r="P483" s="145" t="e">
        <f t="shared" si="102"/>
        <v>#DIV/0!</v>
      </c>
      <c r="Q483" s="145">
        <f t="shared" si="103"/>
        <v>0</v>
      </c>
      <c r="R483" s="145">
        <f t="shared" si="104"/>
        <v>0</v>
      </c>
      <c r="S483" s="145">
        <f t="shared" si="105"/>
        <v>0</v>
      </c>
      <c r="T483" s="145">
        <f t="shared" si="106"/>
        <v>0</v>
      </c>
      <c r="U483" s="145">
        <f t="shared" si="107"/>
        <v>0</v>
      </c>
      <c r="V483" s="146">
        <f>IF(J483="nio",0,IF(J483&gt;0,VLOOKUP(F483,'3-Productie normen'!A:M,VLOOKUP(J483,'3-Productie normen'!$B$38:$C$41,2,FALSE),FALSE)))*(VLOOKUP(B483,'2-Kosten per locatie'!$A$16:$C$48,3,FALSE))</f>
        <v>0</v>
      </c>
      <c r="W483" s="146">
        <f t="shared" si="108"/>
        <v>0</v>
      </c>
      <c r="X483" s="146">
        <f t="shared" si="109"/>
        <v>0</v>
      </c>
      <c r="Y483" s="146">
        <f t="shared" si="110"/>
        <v>0</v>
      </c>
      <c r="Z483" s="147" t="str">
        <f>VLOOKUP(F483,'3-Productie normen'!A:Q,12,FALSE)</f>
        <v>B</v>
      </c>
      <c r="AA483" s="147"/>
      <c r="AC483" s="148">
        <f t="shared" si="111"/>
        <v>8517</v>
      </c>
    </row>
    <row r="484" spans="1:29" ht="14.15" customHeight="1">
      <c r="A484" s="124">
        <f t="shared" si="101"/>
        <v>484</v>
      </c>
      <c r="B484" s="139" t="s">
        <v>94</v>
      </c>
      <c r="C484" s="108" t="s">
        <v>210</v>
      </c>
      <c r="D484" s="140" t="s">
        <v>267</v>
      </c>
      <c r="E484" s="166" t="s">
        <v>171</v>
      </c>
      <c r="F484" s="153" t="s">
        <v>171</v>
      </c>
      <c r="G484" s="141" t="s">
        <v>222</v>
      </c>
      <c r="H484" s="142">
        <v>29.8</v>
      </c>
      <c r="I484" s="143">
        <f t="shared" si="100"/>
        <v>255</v>
      </c>
      <c r="J484" s="144">
        <v>255</v>
      </c>
      <c r="K484" s="144"/>
      <c r="L484" s="144"/>
      <c r="M484" s="144"/>
      <c r="N484" s="144"/>
      <c r="O484" s="144"/>
      <c r="P484" s="145" t="e">
        <f t="shared" si="102"/>
        <v>#DIV/0!</v>
      </c>
      <c r="Q484" s="145">
        <f t="shared" si="103"/>
        <v>0</v>
      </c>
      <c r="R484" s="145">
        <f t="shared" si="104"/>
        <v>0</v>
      </c>
      <c r="S484" s="145">
        <f t="shared" si="105"/>
        <v>0</v>
      </c>
      <c r="T484" s="145">
        <f t="shared" si="106"/>
        <v>0</v>
      </c>
      <c r="U484" s="145">
        <f t="shared" si="107"/>
        <v>0</v>
      </c>
      <c r="V484" s="146">
        <f>IF(J484="nio",0,IF(J484&gt;0,VLOOKUP(F484,'3-Productie normen'!A:M,VLOOKUP(J484,'3-Productie normen'!$B$38:$C$41,2,FALSE),FALSE)))*(VLOOKUP(B484,'2-Kosten per locatie'!$A$16:$C$48,3,FALSE))</f>
        <v>0</v>
      </c>
      <c r="W484" s="146">
        <f t="shared" si="108"/>
        <v>0</v>
      </c>
      <c r="X484" s="146">
        <f t="shared" si="109"/>
        <v>0</v>
      </c>
      <c r="Y484" s="146">
        <f t="shared" si="110"/>
        <v>0</v>
      </c>
      <c r="Z484" s="147" t="str">
        <f>VLOOKUP(F484,'3-Productie normen'!A:Q,12,FALSE)</f>
        <v>B</v>
      </c>
      <c r="AA484" s="147"/>
      <c r="AC484" s="148">
        <f t="shared" si="111"/>
        <v>7599</v>
      </c>
    </row>
    <row r="485" spans="1:29" ht="14.15" customHeight="1">
      <c r="A485" s="124">
        <f t="shared" si="101"/>
        <v>485</v>
      </c>
      <c r="B485" s="139" t="s">
        <v>94</v>
      </c>
      <c r="C485" s="108" t="s">
        <v>210</v>
      </c>
      <c r="D485" s="140" t="s">
        <v>268</v>
      </c>
      <c r="E485" s="166" t="s">
        <v>468</v>
      </c>
      <c r="F485" s="151" t="s">
        <v>168</v>
      </c>
      <c r="G485" s="141" t="s">
        <v>683</v>
      </c>
      <c r="H485" s="142">
        <v>6.7</v>
      </c>
      <c r="I485" s="143">
        <f t="shared" si="100"/>
        <v>1</v>
      </c>
      <c r="J485" s="144">
        <v>1</v>
      </c>
      <c r="K485" s="144"/>
      <c r="L485" s="144"/>
      <c r="M485" s="144"/>
      <c r="N485" s="144"/>
      <c r="O485" s="144"/>
      <c r="P485" s="145" t="e">
        <f t="shared" si="102"/>
        <v>#DIV/0!</v>
      </c>
      <c r="Q485" s="145">
        <f t="shared" si="103"/>
        <v>0</v>
      </c>
      <c r="R485" s="145">
        <f t="shared" si="104"/>
        <v>0</v>
      </c>
      <c r="S485" s="145">
        <f t="shared" si="105"/>
        <v>0</v>
      </c>
      <c r="T485" s="145">
        <f t="shared" si="106"/>
        <v>0</v>
      </c>
      <c r="U485" s="145">
        <f t="shared" si="107"/>
        <v>0</v>
      </c>
      <c r="V485" s="146">
        <f>IF(J485="nio",0,IF(J485&gt;0,VLOOKUP(F485,'3-Productie normen'!A:M,VLOOKUP(J485,'3-Productie normen'!$B$38:$C$41,2,FALSE),FALSE)))*(VLOOKUP(B485,'2-Kosten per locatie'!$A$16:$C$48,3,FALSE))</f>
        <v>0</v>
      </c>
      <c r="W485" s="146">
        <f t="shared" si="108"/>
        <v>0</v>
      </c>
      <c r="X485" s="146">
        <f t="shared" si="109"/>
        <v>0</v>
      </c>
      <c r="Y485" s="146">
        <f t="shared" si="110"/>
        <v>0</v>
      </c>
      <c r="Z485" s="147" t="str">
        <f>VLOOKUP(F485,'3-Productie normen'!A:Q,12,FALSE)</f>
        <v>V</v>
      </c>
      <c r="AA485" s="147"/>
      <c r="AC485" s="148">
        <f t="shared" si="111"/>
        <v>6.7</v>
      </c>
    </row>
    <row r="486" spans="1:29" ht="14.15" customHeight="1">
      <c r="A486" s="124">
        <f t="shared" si="101"/>
        <v>486</v>
      </c>
      <c r="B486" s="139" t="s">
        <v>94</v>
      </c>
      <c r="C486" s="108" t="s">
        <v>210</v>
      </c>
      <c r="D486" s="140" t="s">
        <v>269</v>
      </c>
      <c r="E486" s="166" t="s">
        <v>171</v>
      </c>
      <c r="F486" s="153" t="s">
        <v>171</v>
      </c>
      <c r="G486" s="141" t="s">
        <v>222</v>
      </c>
      <c r="H486" s="142">
        <v>30.47</v>
      </c>
      <c r="I486" s="143">
        <f t="shared" si="100"/>
        <v>255</v>
      </c>
      <c r="J486" s="144">
        <v>255</v>
      </c>
      <c r="K486" s="144"/>
      <c r="L486" s="144"/>
      <c r="M486" s="144"/>
      <c r="N486" s="144"/>
      <c r="O486" s="144"/>
      <c r="P486" s="145" t="e">
        <f t="shared" si="102"/>
        <v>#DIV/0!</v>
      </c>
      <c r="Q486" s="145">
        <f t="shared" si="103"/>
        <v>0</v>
      </c>
      <c r="R486" s="145">
        <f t="shared" si="104"/>
        <v>0</v>
      </c>
      <c r="S486" s="145">
        <f t="shared" si="105"/>
        <v>0</v>
      </c>
      <c r="T486" s="145">
        <f t="shared" si="106"/>
        <v>0</v>
      </c>
      <c r="U486" s="145">
        <f t="shared" si="107"/>
        <v>0</v>
      </c>
      <c r="V486" s="146">
        <f>IF(J486="nio",0,IF(J486&gt;0,VLOOKUP(F486,'3-Productie normen'!A:M,VLOOKUP(J486,'3-Productie normen'!$B$38:$C$41,2,FALSE),FALSE)))*(VLOOKUP(B486,'2-Kosten per locatie'!$A$16:$C$48,3,FALSE))</f>
        <v>0</v>
      </c>
      <c r="W486" s="146">
        <f t="shared" si="108"/>
        <v>0</v>
      </c>
      <c r="X486" s="146">
        <f t="shared" si="109"/>
        <v>0</v>
      </c>
      <c r="Y486" s="146">
        <f t="shared" si="110"/>
        <v>0</v>
      </c>
      <c r="Z486" s="147" t="str">
        <f>VLOOKUP(F486,'3-Productie normen'!A:Q,12,FALSE)</f>
        <v>B</v>
      </c>
      <c r="AA486" s="147"/>
      <c r="AC486" s="148">
        <f t="shared" si="111"/>
        <v>7769.8499999999995</v>
      </c>
    </row>
    <row r="487" spans="1:29" ht="14.15" customHeight="1">
      <c r="A487" s="124">
        <f t="shared" si="101"/>
        <v>487</v>
      </c>
      <c r="B487" s="139" t="s">
        <v>94</v>
      </c>
      <c r="C487" s="108" t="s">
        <v>210</v>
      </c>
      <c r="D487" s="140" t="s">
        <v>270</v>
      </c>
      <c r="E487" s="166" t="s">
        <v>685</v>
      </c>
      <c r="F487" s="166" t="s">
        <v>168</v>
      </c>
      <c r="G487" s="141" t="s">
        <v>222</v>
      </c>
      <c r="H487" s="142">
        <v>8.1999999999999993</v>
      </c>
      <c r="I487" s="143">
        <f t="shared" si="100"/>
        <v>1</v>
      </c>
      <c r="J487" s="144">
        <v>1</v>
      </c>
      <c r="K487" s="144"/>
      <c r="L487" s="144"/>
      <c r="M487" s="144"/>
      <c r="N487" s="144"/>
      <c r="O487" s="144"/>
      <c r="P487" s="145" t="e">
        <f t="shared" si="102"/>
        <v>#DIV/0!</v>
      </c>
      <c r="Q487" s="145">
        <f t="shared" si="103"/>
        <v>0</v>
      </c>
      <c r="R487" s="145">
        <f t="shared" si="104"/>
        <v>0</v>
      </c>
      <c r="S487" s="145">
        <f t="shared" si="105"/>
        <v>0</v>
      </c>
      <c r="T487" s="145">
        <f t="shared" si="106"/>
        <v>0</v>
      </c>
      <c r="U487" s="145">
        <f t="shared" si="107"/>
        <v>0</v>
      </c>
      <c r="V487" s="146">
        <f>IF(J487="nio",0,IF(J487&gt;0,VLOOKUP(F487,'3-Productie normen'!A:M,VLOOKUP(J487,'3-Productie normen'!$B$38:$C$41,2,FALSE),FALSE)))*(VLOOKUP(B487,'2-Kosten per locatie'!$A$16:$C$48,3,FALSE))</f>
        <v>0</v>
      </c>
      <c r="W487" s="146">
        <f t="shared" si="108"/>
        <v>0</v>
      </c>
      <c r="X487" s="146">
        <f t="shared" si="109"/>
        <v>0</v>
      </c>
      <c r="Y487" s="146">
        <f t="shared" si="110"/>
        <v>0</v>
      </c>
      <c r="Z487" s="147" t="str">
        <f>VLOOKUP(F487,'3-Productie normen'!A:Q,12,FALSE)</f>
        <v>V</v>
      </c>
      <c r="AA487" s="147"/>
      <c r="AC487" s="148">
        <f t="shared" si="111"/>
        <v>8.1999999999999993</v>
      </c>
    </row>
    <row r="488" spans="1:29" ht="14.15" customHeight="1">
      <c r="A488" s="124">
        <f t="shared" si="101"/>
        <v>488</v>
      </c>
      <c r="B488" s="139" t="s">
        <v>94</v>
      </c>
      <c r="C488" s="108" t="s">
        <v>210</v>
      </c>
      <c r="D488" s="140" t="s">
        <v>710</v>
      </c>
      <c r="E488" s="166" t="s">
        <v>711</v>
      </c>
      <c r="F488" s="166" t="s">
        <v>168</v>
      </c>
      <c r="G488" s="141" t="s">
        <v>227</v>
      </c>
      <c r="H488" s="142">
        <v>0</v>
      </c>
      <c r="I488" s="143">
        <f t="shared" si="100"/>
        <v>1</v>
      </c>
      <c r="J488" s="144">
        <v>1</v>
      </c>
      <c r="K488" s="144"/>
      <c r="L488" s="144"/>
      <c r="M488" s="144"/>
      <c r="N488" s="144"/>
      <c r="O488" s="144"/>
      <c r="P488" s="145" t="e">
        <f t="shared" si="102"/>
        <v>#DIV/0!</v>
      </c>
      <c r="Q488" s="145">
        <f t="shared" si="103"/>
        <v>0</v>
      </c>
      <c r="R488" s="145">
        <f t="shared" si="104"/>
        <v>0</v>
      </c>
      <c r="S488" s="145">
        <f t="shared" si="105"/>
        <v>0</v>
      </c>
      <c r="T488" s="145">
        <f t="shared" si="106"/>
        <v>0</v>
      </c>
      <c r="U488" s="145">
        <f t="shared" si="107"/>
        <v>0</v>
      </c>
      <c r="V488" s="146">
        <f>IF(J488="nio",0,IF(J488&gt;0,VLOOKUP(F488,'3-Productie normen'!A:M,VLOOKUP(J488,'3-Productie normen'!$B$38:$C$41,2,FALSE),FALSE)))*(VLOOKUP(B488,'2-Kosten per locatie'!$A$16:$C$48,3,FALSE))</f>
        <v>0</v>
      </c>
      <c r="W488" s="146">
        <f t="shared" si="108"/>
        <v>0</v>
      </c>
      <c r="X488" s="146">
        <f t="shared" si="109"/>
        <v>0</v>
      </c>
      <c r="Y488" s="146">
        <f t="shared" si="110"/>
        <v>0</v>
      </c>
      <c r="Z488" s="147" t="str">
        <f>VLOOKUP(F488,'3-Productie normen'!A:Q,12,FALSE)</f>
        <v>V</v>
      </c>
      <c r="AA488" s="147"/>
      <c r="AC488" s="148">
        <f t="shared" si="111"/>
        <v>0</v>
      </c>
    </row>
    <row r="489" spans="1:29" ht="14.15" customHeight="1">
      <c r="A489" s="124">
        <f t="shared" si="101"/>
        <v>489</v>
      </c>
      <c r="B489" s="139" t="s">
        <v>94</v>
      </c>
      <c r="C489" s="108" t="s">
        <v>210</v>
      </c>
      <c r="D489" s="140" t="s">
        <v>271</v>
      </c>
      <c r="E489" s="166" t="s">
        <v>171</v>
      </c>
      <c r="F489" s="153" t="s">
        <v>171</v>
      </c>
      <c r="G489" s="141" t="s">
        <v>222</v>
      </c>
      <c r="H489" s="142">
        <v>33.950000000000003</v>
      </c>
      <c r="I489" s="143">
        <f t="shared" si="100"/>
        <v>255</v>
      </c>
      <c r="J489" s="144">
        <v>255</v>
      </c>
      <c r="K489" s="144"/>
      <c r="L489" s="144"/>
      <c r="M489" s="144"/>
      <c r="N489" s="144"/>
      <c r="O489" s="144"/>
      <c r="P489" s="145" t="e">
        <f t="shared" si="102"/>
        <v>#DIV/0!</v>
      </c>
      <c r="Q489" s="145">
        <f t="shared" si="103"/>
        <v>0</v>
      </c>
      <c r="R489" s="145">
        <f t="shared" si="104"/>
        <v>0</v>
      </c>
      <c r="S489" s="145">
        <f t="shared" si="105"/>
        <v>0</v>
      </c>
      <c r="T489" s="145">
        <f t="shared" si="106"/>
        <v>0</v>
      </c>
      <c r="U489" s="145">
        <f t="shared" si="107"/>
        <v>0</v>
      </c>
      <c r="V489" s="146">
        <f>IF(J489="nio",0,IF(J489&gt;0,VLOOKUP(F489,'3-Productie normen'!A:M,VLOOKUP(J489,'3-Productie normen'!$B$38:$C$41,2,FALSE),FALSE)))*(VLOOKUP(B489,'2-Kosten per locatie'!$A$16:$C$48,3,FALSE))</f>
        <v>0</v>
      </c>
      <c r="W489" s="146">
        <f t="shared" si="108"/>
        <v>0</v>
      </c>
      <c r="X489" s="146">
        <f t="shared" si="109"/>
        <v>0</v>
      </c>
      <c r="Y489" s="146">
        <f t="shared" si="110"/>
        <v>0</v>
      </c>
      <c r="Z489" s="147" t="str">
        <f>VLOOKUP(F489,'3-Productie normen'!A:Q,12,FALSE)</f>
        <v>B</v>
      </c>
      <c r="AA489" s="147"/>
      <c r="AC489" s="148">
        <f t="shared" si="111"/>
        <v>8657.25</v>
      </c>
    </row>
    <row r="490" spans="1:29" ht="14.15" customHeight="1">
      <c r="A490" s="124">
        <f t="shared" si="101"/>
        <v>490</v>
      </c>
      <c r="B490" s="139" t="s">
        <v>94</v>
      </c>
      <c r="C490" s="108" t="s">
        <v>210</v>
      </c>
      <c r="D490" s="140" t="s">
        <v>712</v>
      </c>
      <c r="E490" s="166" t="s">
        <v>226</v>
      </c>
      <c r="F490" s="141" t="s">
        <v>174</v>
      </c>
      <c r="G490" s="141"/>
      <c r="H490" s="142">
        <v>4.96</v>
      </c>
      <c r="I490" s="143">
        <f t="shared" si="100"/>
        <v>0</v>
      </c>
      <c r="J490" s="144" t="s">
        <v>228</v>
      </c>
      <c r="K490" s="144"/>
      <c r="L490" s="144"/>
      <c r="M490" s="144"/>
      <c r="N490" s="144"/>
      <c r="O490" s="144"/>
      <c r="P490" s="145">
        <f t="shared" si="102"/>
        <v>0</v>
      </c>
      <c r="Q490" s="145">
        <f t="shared" si="103"/>
        <v>0</v>
      </c>
      <c r="R490" s="145">
        <f t="shared" si="104"/>
        <v>0</v>
      </c>
      <c r="S490" s="145">
        <f t="shared" si="105"/>
        <v>0</v>
      </c>
      <c r="T490" s="145">
        <f t="shared" si="106"/>
        <v>0</v>
      </c>
      <c r="U490" s="145">
        <f t="shared" si="107"/>
        <v>0</v>
      </c>
      <c r="V490" s="146">
        <f>IF(J490="nio",0,IF(J490&gt;0,VLOOKUP(F490,'3-Productie normen'!A:M,VLOOKUP(J490,'3-Productie normen'!$B$38:$C$41,2,FALSE),FALSE)))*(VLOOKUP(B490,'2-Kosten per locatie'!$A$16:$C$48,3,FALSE))</f>
        <v>0</v>
      </c>
      <c r="W490" s="146">
        <f t="shared" si="108"/>
        <v>0</v>
      </c>
      <c r="X490" s="146">
        <f t="shared" si="109"/>
        <v>0</v>
      </c>
      <c r="Y490" s="146">
        <f t="shared" si="110"/>
        <v>0</v>
      </c>
      <c r="Z490" s="147">
        <f>VLOOKUP(F490,'3-Productie normen'!A:Q,12,FALSE)</f>
        <v>0</v>
      </c>
      <c r="AA490" s="147"/>
      <c r="AC490" s="148">
        <f t="shared" si="111"/>
        <v>0</v>
      </c>
    </row>
    <row r="491" spans="1:29" ht="14.15" customHeight="1">
      <c r="A491" s="124">
        <f t="shared" si="101"/>
        <v>491</v>
      </c>
      <c r="B491" s="139" t="s">
        <v>94</v>
      </c>
      <c r="C491" s="108" t="s">
        <v>210</v>
      </c>
      <c r="D491" s="140" t="s">
        <v>713</v>
      </c>
      <c r="E491" s="166" t="s">
        <v>226</v>
      </c>
      <c r="F491" s="141" t="s">
        <v>174</v>
      </c>
      <c r="G491" s="141"/>
      <c r="H491" s="142">
        <v>17.73</v>
      </c>
      <c r="I491" s="143">
        <f t="shared" si="100"/>
        <v>0</v>
      </c>
      <c r="J491" s="144" t="s">
        <v>228</v>
      </c>
      <c r="K491" s="144"/>
      <c r="L491" s="144"/>
      <c r="M491" s="144"/>
      <c r="N491" s="144"/>
      <c r="O491" s="144"/>
      <c r="P491" s="145">
        <f t="shared" si="102"/>
        <v>0</v>
      </c>
      <c r="Q491" s="145">
        <f t="shared" si="103"/>
        <v>0</v>
      </c>
      <c r="R491" s="145">
        <f t="shared" si="104"/>
        <v>0</v>
      </c>
      <c r="S491" s="145">
        <f t="shared" si="105"/>
        <v>0</v>
      </c>
      <c r="T491" s="145">
        <f t="shared" si="106"/>
        <v>0</v>
      </c>
      <c r="U491" s="145">
        <f t="shared" si="107"/>
        <v>0</v>
      </c>
      <c r="V491" s="146">
        <f>IF(J491="nio",0,IF(J491&gt;0,VLOOKUP(F491,'3-Productie normen'!A:M,VLOOKUP(J491,'3-Productie normen'!$B$38:$C$41,2,FALSE),FALSE)))*(VLOOKUP(B491,'2-Kosten per locatie'!$A$16:$C$48,3,FALSE))</f>
        <v>0</v>
      </c>
      <c r="W491" s="146">
        <f t="shared" si="108"/>
        <v>0</v>
      </c>
      <c r="X491" s="146">
        <f t="shared" si="109"/>
        <v>0</v>
      </c>
      <c r="Y491" s="146">
        <f t="shared" si="110"/>
        <v>0</v>
      </c>
      <c r="Z491" s="147">
        <f>VLOOKUP(F491,'3-Productie normen'!A:Q,12,FALSE)</f>
        <v>0</v>
      </c>
      <c r="AA491" s="147"/>
      <c r="AC491" s="148">
        <f t="shared" si="111"/>
        <v>0</v>
      </c>
    </row>
    <row r="492" spans="1:29" ht="14.15" customHeight="1">
      <c r="A492" s="124">
        <f t="shared" si="101"/>
        <v>492</v>
      </c>
      <c r="B492" s="139" t="s">
        <v>94</v>
      </c>
      <c r="C492" s="108" t="s">
        <v>210</v>
      </c>
      <c r="D492" s="140" t="s">
        <v>714</v>
      </c>
      <c r="E492" s="166" t="s">
        <v>212</v>
      </c>
      <c r="F492" s="166" t="s">
        <v>167</v>
      </c>
      <c r="G492" s="141" t="s">
        <v>213</v>
      </c>
      <c r="H492" s="142">
        <v>10.98</v>
      </c>
      <c r="I492" s="143">
        <f t="shared" si="100"/>
        <v>255</v>
      </c>
      <c r="J492" s="144">
        <v>255</v>
      </c>
      <c r="K492" s="144"/>
      <c r="L492" s="144"/>
      <c r="M492" s="144"/>
      <c r="N492" s="144"/>
      <c r="O492" s="144"/>
      <c r="P492" s="145" t="e">
        <f t="shared" si="102"/>
        <v>#DIV/0!</v>
      </c>
      <c r="Q492" s="145">
        <f t="shared" si="103"/>
        <v>0</v>
      </c>
      <c r="R492" s="145">
        <f t="shared" si="104"/>
        <v>0</v>
      </c>
      <c r="S492" s="145">
        <f t="shared" si="105"/>
        <v>0</v>
      </c>
      <c r="T492" s="145">
        <f t="shared" si="106"/>
        <v>0</v>
      </c>
      <c r="U492" s="145">
        <f t="shared" si="107"/>
        <v>0</v>
      </c>
      <c r="V492" s="146">
        <f>IF(J492="nio",0,IF(J492&gt;0,VLOOKUP(F492,'3-Productie normen'!A:M,VLOOKUP(J492,'3-Productie normen'!$B$38:$C$41,2,FALSE),FALSE)))*(VLOOKUP(B492,'2-Kosten per locatie'!$A$16:$C$48,3,FALSE))</f>
        <v>0</v>
      </c>
      <c r="W492" s="146">
        <f t="shared" si="108"/>
        <v>0</v>
      </c>
      <c r="X492" s="146">
        <f t="shared" si="109"/>
        <v>0</v>
      </c>
      <c r="Y492" s="146">
        <f t="shared" si="110"/>
        <v>0</v>
      </c>
      <c r="Z492" s="147" t="str">
        <f>VLOOKUP(F492,'3-Productie normen'!A:Q,12,FALSE)</f>
        <v>S</v>
      </c>
      <c r="AA492" s="147"/>
      <c r="AC492" s="148">
        <f t="shared" si="111"/>
        <v>2799.9</v>
      </c>
    </row>
    <row r="493" spans="1:29" ht="14.15" customHeight="1">
      <c r="A493" s="124">
        <f t="shared" si="101"/>
        <v>493</v>
      </c>
      <c r="B493" s="139" t="s">
        <v>94</v>
      </c>
      <c r="C493" s="108" t="s">
        <v>210</v>
      </c>
      <c r="D493" s="140" t="s">
        <v>715</v>
      </c>
      <c r="E493" s="166" t="s">
        <v>212</v>
      </c>
      <c r="F493" s="166" t="s">
        <v>167</v>
      </c>
      <c r="G493" s="141" t="s">
        <v>213</v>
      </c>
      <c r="H493" s="142">
        <v>1.05</v>
      </c>
      <c r="I493" s="143">
        <f t="shared" si="100"/>
        <v>255</v>
      </c>
      <c r="J493" s="144">
        <v>255</v>
      </c>
      <c r="K493" s="144"/>
      <c r="L493" s="144"/>
      <c r="M493" s="144"/>
      <c r="N493" s="144"/>
      <c r="O493" s="144"/>
      <c r="P493" s="145" t="e">
        <f t="shared" si="102"/>
        <v>#DIV/0!</v>
      </c>
      <c r="Q493" s="145">
        <f t="shared" si="103"/>
        <v>0</v>
      </c>
      <c r="R493" s="145">
        <f t="shared" si="104"/>
        <v>0</v>
      </c>
      <c r="S493" s="145">
        <f t="shared" si="105"/>
        <v>0</v>
      </c>
      <c r="T493" s="145">
        <f t="shared" si="106"/>
        <v>0</v>
      </c>
      <c r="U493" s="145">
        <f t="shared" si="107"/>
        <v>0</v>
      </c>
      <c r="V493" s="146">
        <f>IF(J493="nio",0,IF(J493&gt;0,VLOOKUP(F493,'3-Productie normen'!A:M,VLOOKUP(J493,'3-Productie normen'!$B$38:$C$41,2,FALSE),FALSE)))*(VLOOKUP(B493,'2-Kosten per locatie'!$A$16:$C$48,3,FALSE))</f>
        <v>0</v>
      </c>
      <c r="W493" s="146">
        <f t="shared" si="108"/>
        <v>0</v>
      </c>
      <c r="X493" s="146">
        <f t="shared" si="109"/>
        <v>0</v>
      </c>
      <c r="Y493" s="146">
        <f t="shared" si="110"/>
        <v>0</v>
      </c>
      <c r="Z493" s="147" t="str">
        <f>VLOOKUP(F493,'3-Productie normen'!A:Q,12,FALSE)</f>
        <v>S</v>
      </c>
      <c r="AA493" s="147"/>
      <c r="AC493" s="148">
        <f t="shared" si="111"/>
        <v>267.75</v>
      </c>
    </row>
    <row r="494" spans="1:29" ht="14.15" customHeight="1">
      <c r="A494" s="124">
        <f t="shared" si="101"/>
        <v>494</v>
      </c>
      <c r="B494" s="139" t="s">
        <v>94</v>
      </c>
      <c r="C494" s="108" t="s">
        <v>210</v>
      </c>
      <c r="D494" s="140" t="s">
        <v>716</v>
      </c>
      <c r="E494" s="166" t="s">
        <v>212</v>
      </c>
      <c r="F494" s="166" t="s">
        <v>167</v>
      </c>
      <c r="G494" s="141" t="s">
        <v>213</v>
      </c>
      <c r="H494" s="142">
        <v>1.05</v>
      </c>
      <c r="I494" s="143">
        <f t="shared" si="100"/>
        <v>255</v>
      </c>
      <c r="J494" s="144">
        <v>255</v>
      </c>
      <c r="K494" s="144"/>
      <c r="L494" s="144"/>
      <c r="M494" s="144"/>
      <c r="N494" s="144"/>
      <c r="O494" s="144"/>
      <c r="P494" s="145" t="e">
        <f t="shared" si="102"/>
        <v>#DIV/0!</v>
      </c>
      <c r="Q494" s="145">
        <f t="shared" si="103"/>
        <v>0</v>
      </c>
      <c r="R494" s="145">
        <f t="shared" si="104"/>
        <v>0</v>
      </c>
      <c r="S494" s="145">
        <f t="shared" si="105"/>
        <v>0</v>
      </c>
      <c r="T494" s="145">
        <f t="shared" si="106"/>
        <v>0</v>
      </c>
      <c r="U494" s="145">
        <f t="shared" si="107"/>
        <v>0</v>
      </c>
      <c r="V494" s="146">
        <f>IF(J494="nio",0,IF(J494&gt;0,VLOOKUP(F494,'3-Productie normen'!A:M,VLOOKUP(J494,'3-Productie normen'!$B$38:$C$41,2,FALSE),FALSE)))*(VLOOKUP(B494,'2-Kosten per locatie'!$A$16:$C$48,3,FALSE))</f>
        <v>0</v>
      </c>
      <c r="W494" s="146">
        <f t="shared" si="108"/>
        <v>0</v>
      </c>
      <c r="X494" s="146">
        <f t="shared" si="109"/>
        <v>0</v>
      </c>
      <c r="Y494" s="146">
        <f t="shared" si="110"/>
        <v>0</v>
      </c>
      <c r="Z494" s="147" t="str">
        <f>VLOOKUP(F494,'3-Productie normen'!A:Q,12,FALSE)</f>
        <v>S</v>
      </c>
      <c r="AA494" s="147"/>
      <c r="AC494" s="148">
        <f t="shared" si="111"/>
        <v>267.75</v>
      </c>
    </row>
    <row r="495" spans="1:29" ht="14.15" customHeight="1">
      <c r="A495" s="124">
        <f t="shared" si="101"/>
        <v>495</v>
      </c>
      <c r="B495" s="139" t="s">
        <v>94</v>
      </c>
      <c r="C495" s="108" t="s">
        <v>210</v>
      </c>
      <c r="D495" s="140" t="s">
        <v>717</v>
      </c>
      <c r="E495" s="166" t="s">
        <v>212</v>
      </c>
      <c r="F495" s="166" t="s">
        <v>167</v>
      </c>
      <c r="G495" s="141" t="s">
        <v>213</v>
      </c>
      <c r="H495" s="142">
        <v>1.05</v>
      </c>
      <c r="I495" s="143">
        <f t="shared" si="100"/>
        <v>255</v>
      </c>
      <c r="J495" s="144">
        <v>255</v>
      </c>
      <c r="K495" s="144"/>
      <c r="L495" s="144"/>
      <c r="M495" s="144"/>
      <c r="N495" s="144"/>
      <c r="O495" s="144"/>
      <c r="P495" s="145" t="e">
        <f t="shared" si="102"/>
        <v>#DIV/0!</v>
      </c>
      <c r="Q495" s="145">
        <f t="shared" si="103"/>
        <v>0</v>
      </c>
      <c r="R495" s="145">
        <f t="shared" si="104"/>
        <v>0</v>
      </c>
      <c r="S495" s="145">
        <f t="shared" si="105"/>
        <v>0</v>
      </c>
      <c r="T495" s="145">
        <f t="shared" si="106"/>
        <v>0</v>
      </c>
      <c r="U495" s="145">
        <f t="shared" si="107"/>
        <v>0</v>
      </c>
      <c r="V495" s="146">
        <f>IF(J495="nio",0,IF(J495&gt;0,VLOOKUP(F495,'3-Productie normen'!A:M,VLOOKUP(J495,'3-Productie normen'!$B$38:$C$41,2,FALSE),FALSE)))*(VLOOKUP(B495,'2-Kosten per locatie'!$A$16:$C$48,3,FALSE))</f>
        <v>0</v>
      </c>
      <c r="W495" s="146">
        <f t="shared" si="108"/>
        <v>0</v>
      </c>
      <c r="X495" s="146">
        <f t="shared" si="109"/>
        <v>0</v>
      </c>
      <c r="Y495" s="146">
        <f t="shared" si="110"/>
        <v>0</v>
      </c>
      <c r="Z495" s="147" t="str">
        <f>VLOOKUP(F495,'3-Productie normen'!A:Q,12,FALSE)</f>
        <v>S</v>
      </c>
      <c r="AA495" s="147"/>
      <c r="AC495" s="148">
        <f t="shared" si="111"/>
        <v>267.75</v>
      </c>
    </row>
    <row r="496" spans="1:29" ht="14.15" customHeight="1">
      <c r="A496" s="124">
        <f t="shared" si="101"/>
        <v>496</v>
      </c>
      <c r="B496" s="139" t="s">
        <v>94</v>
      </c>
      <c r="C496" s="108" t="s">
        <v>210</v>
      </c>
      <c r="D496" s="140" t="s">
        <v>718</v>
      </c>
      <c r="E496" s="166" t="s">
        <v>212</v>
      </c>
      <c r="F496" s="166" t="s">
        <v>167</v>
      </c>
      <c r="G496" s="141" t="s">
        <v>213</v>
      </c>
      <c r="H496" s="142">
        <v>1.06</v>
      </c>
      <c r="I496" s="143">
        <f t="shared" si="100"/>
        <v>255</v>
      </c>
      <c r="J496" s="144">
        <v>255</v>
      </c>
      <c r="K496" s="144"/>
      <c r="L496" s="144"/>
      <c r="M496" s="144"/>
      <c r="N496" s="144"/>
      <c r="O496" s="144"/>
      <c r="P496" s="145" t="e">
        <f t="shared" si="102"/>
        <v>#DIV/0!</v>
      </c>
      <c r="Q496" s="145">
        <f t="shared" si="103"/>
        <v>0</v>
      </c>
      <c r="R496" s="145">
        <f t="shared" si="104"/>
        <v>0</v>
      </c>
      <c r="S496" s="145">
        <f t="shared" si="105"/>
        <v>0</v>
      </c>
      <c r="T496" s="145">
        <f t="shared" si="106"/>
        <v>0</v>
      </c>
      <c r="U496" s="145">
        <f t="shared" si="107"/>
        <v>0</v>
      </c>
      <c r="V496" s="146">
        <f>IF(J496="nio",0,IF(J496&gt;0,VLOOKUP(F496,'3-Productie normen'!A:M,VLOOKUP(J496,'3-Productie normen'!$B$38:$C$41,2,FALSE),FALSE)))*(VLOOKUP(B496,'2-Kosten per locatie'!$A$16:$C$48,3,FALSE))</f>
        <v>0</v>
      </c>
      <c r="W496" s="146">
        <f t="shared" si="108"/>
        <v>0</v>
      </c>
      <c r="X496" s="146">
        <f t="shared" si="109"/>
        <v>0</v>
      </c>
      <c r="Y496" s="146">
        <f t="shared" si="110"/>
        <v>0</v>
      </c>
      <c r="Z496" s="147" t="str">
        <f>VLOOKUP(F496,'3-Productie normen'!A:Q,12,FALSE)</f>
        <v>S</v>
      </c>
      <c r="AA496" s="147"/>
      <c r="AC496" s="148">
        <f t="shared" si="111"/>
        <v>270.3</v>
      </c>
    </row>
    <row r="497" spans="1:29" ht="14.15" customHeight="1">
      <c r="A497" s="124">
        <f t="shared" si="101"/>
        <v>497</v>
      </c>
      <c r="B497" s="139" t="s">
        <v>94</v>
      </c>
      <c r="C497" s="108" t="s">
        <v>210</v>
      </c>
      <c r="D497" s="140" t="s">
        <v>719</v>
      </c>
      <c r="E497" s="166" t="s">
        <v>216</v>
      </c>
      <c r="F497" s="166" t="s">
        <v>167</v>
      </c>
      <c r="G497" s="141" t="s">
        <v>213</v>
      </c>
      <c r="H497" s="142">
        <v>10.89</v>
      </c>
      <c r="I497" s="143">
        <f t="shared" si="100"/>
        <v>255</v>
      </c>
      <c r="J497" s="144">
        <v>255</v>
      </c>
      <c r="K497" s="144"/>
      <c r="L497" s="144"/>
      <c r="M497" s="144"/>
      <c r="N497" s="144"/>
      <c r="O497" s="144"/>
      <c r="P497" s="145" t="e">
        <f t="shared" si="102"/>
        <v>#DIV/0!</v>
      </c>
      <c r="Q497" s="145">
        <f t="shared" si="103"/>
        <v>0</v>
      </c>
      <c r="R497" s="145">
        <f t="shared" si="104"/>
        <v>0</v>
      </c>
      <c r="S497" s="145">
        <f t="shared" si="105"/>
        <v>0</v>
      </c>
      <c r="T497" s="145">
        <f t="shared" si="106"/>
        <v>0</v>
      </c>
      <c r="U497" s="145">
        <f t="shared" si="107"/>
        <v>0</v>
      </c>
      <c r="V497" s="146">
        <f>IF(J497="nio",0,IF(J497&gt;0,VLOOKUP(F497,'3-Productie normen'!A:M,VLOOKUP(J497,'3-Productie normen'!$B$38:$C$41,2,FALSE),FALSE)))*(VLOOKUP(B497,'2-Kosten per locatie'!$A$16:$C$48,3,FALSE))</f>
        <v>0</v>
      </c>
      <c r="W497" s="146">
        <f t="shared" si="108"/>
        <v>0</v>
      </c>
      <c r="X497" s="146">
        <f t="shared" si="109"/>
        <v>0</v>
      </c>
      <c r="Y497" s="146">
        <f t="shared" si="110"/>
        <v>0</v>
      </c>
      <c r="Z497" s="147" t="str">
        <f>VLOOKUP(F497,'3-Productie normen'!A:Q,12,FALSE)</f>
        <v>S</v>
      </c>
      <c r="AA497" s="147"/>
      <c r="AC497" s="148">
        <f t="shared" si="111"/>
        <v>2776.9500000000003</v>
      </c>
    </row>
    <row r="498" spans="1:29" ht="14.15" customHeight="1">
      <c r="A498" s="124">
        <f t="shared" si="101"/>
        <v>498</v>
      </c>
      <c r="B498" s="139" t="s">
        <v>94</v>
      </c>
      <c r="C498" s="108" t="s">
        <v>210</v>
      </c>
      <c r="D498" s="140" t="s">
        <v>720</v>
      </c>
      <c r="E498" s="166" t="s">
        <v>216</v>
      </c>
      <c r="F498" s="141" t="s">
        <v>167</v>
      </c>
      <c r="G498" s="141" t="s">
        <v>213</v>
      </c>
      <c r="H498" s="142">
        <v>1.05</v>
      </c>
      <c r="I498" s="143">
        <f t="shared" si="100"/>
        <v>255</v>
      </c>
      <c r="J498" s="144">
        <v>255</v>
      </c>
      <c r="K498" s="144"/>
      <c r="L498" s="144"/>
      <c r="M498" s="144"/>
      <c r="N498" s="144"/>
      <c r="O498" s="144"/>
      <c r="P498" s="145" t="e">
        <f t="shared" si="102"/>
        <v>#DIV/0!</v>
      </c>
      <c r="Q498" s="145">
        <f t="shared" si="103"/>
        <v>0</v>
      </c>
      <c r="R498" s="145">
        <f t="shared" si="104"/>
        <v>0</v>
      </c>
      <c r="S498" s="145">
        <f t="shared" si="105"/>
        <v>0</v>
      </c>
      <c r="T498" s="145">
        <f t="shared" si="106"/>
        <v>0</v>
      </c>
      <c r="U498" s="145">
        <f t="shared" si="107"/>
        <v>0</v>
      </c>
      <c r="V498" s="146">
        <f>IF(J498="nio",0,IF(J498&gt;0,VLOOKUP(F498,'3-Productie normen'!A:M,VLOOKUP(J498,'3-Productie normen'!$B$38:$C$41,2,FALSE),FALSE)))*(VLOOKUP(B498,'2-Kosten per locatie'!$A$16:$C$48,3,FALSE))</f>
        <v>0</v>
      </c>
      <c r="W498" s="146">
        <f t="shared" si="108"/>
        <v>0</v>
      </c>
      <c r="X498" s="146">
        <f t="shared" si="109"/>
        <v>0</v>
      </c>
      <c r="Y498" s="146">
        <f t="shared" si="110"/>
        <v>0</v>
      </c>
      <c r="Z498" s="147" t="str">
        <f>VLOOKUP(F498,'3-Productie normen'!A:Q,12,FALSE)</f>
        <v>S</v>
      </c>
      <c r="AA498" s="147"/>
      <c r="AC498" s="148">
        <f t="shared" si="111"/>
        <v>267.75</v>
      </c>
    </row>
    <row r="499" spans="1:29" ht="14.15" customHeight="1">
      <c r="A499" s="124">
        <f t="shared" si="101"/>
        <v>499</v>
      </c>
      <c r="B499" s="139" t="s">
        <v>94</v>
      </c>
      <c r="C499" s="108" t="s">
        <v>210</v>
      </c>
      <c r="D499" s="140" t="s">
        <v>721</v>
      </c>
      <c r="E499" s="166" t="s">
        <v>216</v>
      </c>
      <c r="F499" s="166" t="s">
        <v>167</v>
      </c>
      <c r="G499" s="141" t="s">
        <v>213</v>
      </c>
      <c r="H499" s="142">
        <v>1.05</v>
      </c>
      <c r="I499" s="143">
        <f t="shared" ref="I499:I562" si="112">SUM(J499:O499)</f>
        <v>255</v>
      </c>
      <c r="J499" s="144">
        <v>255</v>
      </c>
      <c r="K499" s="144"/>
      <c r="L499" s="144"/>
      <c r="M499" s="144"/>
      <c r="N499" s="144"/>
      <c r="O499" s="144"/>
      <c r="P499" s="145" t="e">
        <f t="shared" si="102"/>
        <v>#DIV/0!</v>
      </c>
      <c r="Q499" s="145">
        <f t="shared" si="103"/>
        <v>0</v>
      </c>
      <c r="R499" s="145">
        <f t="shared" si="104"/>
        <v>0</v>
      </c>
      <c r="S499" s="145">
        <f t="shared" si="105"/>
        <v>0</v>
      </c>
      <c r="T499" s="145">
        <f t="shared" si="106"/>
        <v>0</v>
      </c>
      <c r="U499" s="145">
        <f t="shared" si="107"/>
        <v>0</v>
      </c>
      <c r="V499" s="146">
        <f>IF(J499="nio",0,IF(J499&gt;0,VLOOKUP(F499,'3-Productie normen'!A:M,VLOOKUP(J499,'3-Productie normen'!$B$38:$C$41,2,FALSE),FALSE)))*(VLOOKUP(B499,'2-Kosten per locatie'!$A$16:$C$48,3,FALSE))</f>
        <v>0</v>
      </c>
      <c r="W499" s="146">
        <f t="shared" si="108"/>
        <v>0</v>
      </c>
      <c r="X499" s="146">
        <f t="shared" si="109"/>
        <v>0</v>
      </c>
      <c r="Y499" s="146">
        <f t="shared" si="110"/>
        <v>0</v>
      </c>
      <c r="Z499" s="147" t="str">
        <f>VLOOKUP(F499,'3-Productie normen'!A:Q,12,FALSE)</f>
        <v>S</v>
      </c>
      <c r="AA499" s="147"/>
      <c r="AC499" s="148">
        <f t="shared" si="111"/>
        <v>267.75</v>
      </c>
    </row>
    <row r="500" spans="1:29" ht="14.15" customHeight="1">
      <c r="A500" s="124">
        <f t="shared" si="101"/>
        <v>500</v>
      </c>
      <c r="B500" s="139" t="s">
        <v>94</v>
      </c>
      <c r="C500" s="108" t="s">
        <v>210</v>
      </c>
      <c r="D500" s="140" t="s">
        <v>722</v>
      </c>
      <c r="E500" s="166" t="s">
        <v>216</v>
      </c>
      <c r="F500" s="166" t="s">
        <v>167</v>
      </c>
      <c r="G500" s="141" t="s">
        <v>213</v>
      </c>
      <c r="H500" s="142">
        <v>1.05</v>
      </c>
      <c r="I500" s="143">
        <f t="shared" si="112"/>
        <v>255</v>
      </c>
      <c r="J500" s="144">
        <v>255</v>
      </c>
      <c r="K500" s="144"/>
      <c r="L500" s="144"/>
      <c r="M500" s="144"/>
      <c r="N500" s="144"/>
      <c r="O500" s="144"/>
      <c r="P500" s="145" t="e">
        <f t="shared" si="102"/>
        <v>#DIV/0!</v>
      </c>
      <c r="Q500" s="145">
        <f t="shared" si="103"/>
        <v>0</v>
      </c>
      <c r="R500" s="145">
        <f t="shared" si="104"/>
        <v>0</v>
      </c>
      <c r="S500" s="145">
        <f t="shared" si="105"/>
        <v>0</v>
      </c>
      <c r="T500" s="145">
        <f t="shared" si="106"/>
        <v>0</v>
      </c>
      <c r="U500" s="145">
        <f t="shared" si="107"/>
        <v>0</v>
      </c>
      <c r="V500" s="146">
        <f>IF(J500="nio",0,IF(J500&gt;0,VLOOKUP(F500,'3-Productie normen'!A:M,VLOOKUP(J500,'3-Productie normen'!$B$38:$C$41,2,FALSE),FALSE)))*(VLOOKUP(B500,'2-Kosten per locatie'!$A$16:$C$48,3,FALSE))</f>
        <v>0</v>
      </c>
      <c r="W500" s="146">
        <f t="shared" si="108"/>
        <v>0</v>
      </c>
      <c r="X500" s="146">
        <f t="shared" si="109"/>
        <v>0</v>
      </c>
      <c r="Y500" s="146">
        <f t="shared" si="110"/>
        <v>0</v>
      </c>
      <c r="Z500" s="147" t="str">
        <f>VLOOKUP(F500,'3-Productie normen'!A:Q,12,FALSE)</f>
        <v>S</v>
      </c>
      <c r="AA500" s="147"/>
      <c r="AC500" s="148">
        <f t="shared" si="111"/>
        <v>267.75</v>
      </c>
    </row>
    <row r="501" spans="1:29" ht="14.15" customHeight="1">
      <c r="A501" s="124">
        <f t="shared" si="101"/>
        <v>501</v>
      </c>
      <c r="B501" s="139" t="s">
        <v>94</v>
      </c>
      <c r="C501" s="108" t="s">
        <v>210</v>
      </c>
      <c r="D501" s="140" t="s">
        <v>723</v>
      </c>
      <c r="E501" s="166" t="s">
        <v>216</v>
      </c>
      <c r="F501" s="166" t="s">
        <v>167</v>
      </c>
      <c r="G501" s="141" t="s">
        <v>213</v>
      </c>
      <c r="H501" s="142">
        <v>1.06</v>
      </c>
      <c r="I501" s="143">
        <f t="shared" si="112"/>
        <v>255</v>
      </c>
      <c r="J501" s="144">
        <v>255</v>
      </c>
      <c r="K501" s="144"/>
      <c r="L501" s="144"/>
      <c r="M501" s="144"/>
      <c r="N501" s="144"/>
      <c r="O501" s="144"/>
      <c r="P501" s="145" t="e">
        <f t="shared" si="102"/>
        <v>#DIV/0!</v>
      </c>
      <c r="Q501" s="145">
        <f t="shared" si="103"/>
        <v>0</v>
      </c>
      <c r="R501" s="145">
        <f t="shared" si="104"/>
        <v>0</v>
      </c>
      <c r="S501" s="145">
        <f t="shared" si="105"/>
        <v>0</v>
      </c>
      <c r="T501" s="145">
        <f t="shared" si="106"/>
        <v>0</v>
      </c>
      <c r="U501" s="145">
        <f t="shared" si="107"/>
        <v>0</v>
      </c>
      <c r="V501" s="146">
        <f>IF(J501="nio",0,IF(J501&gt;0,VLOOKUP(F501,'3-Productie normen'!A:M,VLOOKUP(J501,'3-Productie normen'!$B$38:$C$41,2,FALSE),FALSE)))*(VLOOKUP(B501,'2-Kosten per locatie'!$A$16:$C$48,3,FALSE))</f>
        <v>0</v>
      </c>
      <c r="W501" s="146">
        <f t="shared" si="108"/>
        <v>0</v>
      </c>
      <c r="X501" s="146">
        <f t="shared" si="109"/>
        <v>0</v>
      </c>
      <c r="Y501" s="146">
        <f t="shared" si="110"/>
        <v>0</v>
      </c>
      <c r="Z501" s="147" t="str">
        <f>VLOOKUP(F501,'3-Productie normen'!A:Q,12,FALSE)</f>
        <v>S</v>
      </c>
      <c r="AA501" s="147"/>
      <c r="AC501" s="148">
        <f t="shared" si="111"/>
        <v>270.3</v>
      </c>
    </row>
    <row r="502" spans="1:29" ht="14.15" customHeight="1">
      <c r="A502" s="124">
        <f t="shared" si="101"/>
        <v>502</v>
      </c>
      <c r="B502" s="139" t="s">
        <v>94</v>
      </c>
      <c r="C502" s="108" t="s">
        <v>210</v>
      </c>
      <c r="D502" s="140" t="s">
        <v>724</v>
      </c>
      <c r="E502" s="166" t="s">
        <v>162</v>
      </c>
      <c r="F502" s="166" t="s">
        <v>162</v>
      </c>
      <c r="G502" s="141" t="s">
        <v>244</v>
      </c>
      <c r="H502" s="142">
        <v>3.9</v>
      </c>
      <c r="I502" s="143">
        <f t="shared" si="112"/>
        <v>255</v>
      </c>
      <c r="J502" s="144">
        <v>255</v>
      </c>
      <c r="K502" s="144"/>
      <c r="L502" s="144"/>
      <c r="M502" s="144"/>
      <c r="N502" s="144"/>
      <c r="O502" s="144"/>
      <c r="P502" s="145" t="e">
        <f t="shared" si="102"/>
        <v>#DIV/0!</v>
      </c>
      <c r="Q502" s="145">
        <f t="shared" si="103"/>
        <v>0</v>
      </c>
      <c r="R502" s="145">
        <f t="shared" si="104"/>
        <v>0</v>
      </c>
      <c r="S502" s="145">
        <f t="shared" si="105"/>
        <v>0</v>
      </c>
      <c r="T502" s="145">
        <f t="shared" si="106"/>
        <v>0</v>
      </c>
      <c r="U502" s="145">
        <f t="shared" si="107"/>
        <v>0</v>
      </c>
      <c r="V502" s="146">
        <f>IF(J502="nio",0,IF(J502&gt;0,VLOOKUP(F502,'3-Productie normen'!A:M,VLOOKUP(J502,'3-Productie normen'!$B$38:$C$41,2,FALSE),FALSE)))*(VLOOKUP(B502,'2-Kosten per locatie'!$A$16:$C$48,3,FALSE))</f>
        <v>0</v>
      </c>
      <c r="W502" s="146">
        <f t="shared" si="108"/>
        <v>0</v>
      </c>
      <c r="X502" s="146">
        <f t="shared" si="109"/>
        <v>0</v>
      </c>
      <c r="Y502" s="146">
        <f t="shared" si="110"/>
        <v>0</v>
      </c>
      <c r="Z502" s="147" t="str">
        <f>VLOOKUP(F502,'3-Productie normen'!A:Q,12,FALSE)</f>
        <v>V</v>
      </c>
      <c r="AA502" s="147"/>
      <c r="AC502" s="148">
        <f t="shared" si="111"/>
        <v>994.5</v>
      </c>
    </row>
    <row r="503" spans="1:29" ht="14.15" customHeight="1">
      <c r="A503" s="124">
        <f t="shared" si="101"/>
        <v>503</v>
      </c>
      <c r="B503" s="139" t="s">
        <v>94</v>
      </c>
      <c r="C503" s="108" t="s">
        <v>210</v>
      </c>
      <c r="D503" s="140" t="s">
        <v>725</v>
      </c>
      <c r="E503" s="166" t="s">
        <v>171</v>
      </c>
      <c r="F503" s="153" t="s">
        <v>171</v>
      </c>
      <c r="G503" s="141" t="s">
        <v>222</v>
      </c>
      <c r="H503" s="142">
        <v>28.7</v>
      </c>
      <c r="I503" s="143">
        <f t="shared" si="112"/>
        <v>255</v>
      </c>
      <c r="J503" s="144">
        <v>255</v>
      </c>
      <c r="K503" s="144"/>
      <c r="L503" s="144"/>
      <c r="M503" s="144"/>
      <c r="N503" s="144"/>
      <c r="O503" s="144"/>
      <c r="P503" s="145" t="e">
        <f t="shared" si="102"/>
        <v>#DIV/0!</v>
      </c>
      <c r="Q503" s="145">
        <f t="shared" si="103"/>
        <v>0</v>
      </c>
      <c r="R503" s="145">
        <f t="shared" si="104"/>
        <v>0</v>
      </c>
      <c r="S503" s="145">
        <f t="shared" si="105"/>
        <v>0</v>
      </c>
      <c r="T503" s="145">
        <f t="shared" si="106"/>
        <v>0</v>
      </c>
      <c r="U503" s="145">
        <f t="shared" si="107"/>
        <v>0</v>
      </c>
      <c r="V503" s="146">
        <f>IF(J503="nio",0,IF(J503&gt;0,VLOOKUP(F503,'3-Productie normen'!A:M,VLOOKUP(J503,'3-Productie normen'!$B$38:$C$41,2,FALSE),FALSE)))*(VLOOKUP(B503,'2-Kosten per locatie'!$A$16:$C$48,3,FALSE))</f>
        <v>0</v>
      </c>
      <c r="W503" s="146">
        <f t="shared" si="108"/>
        <v>0</v>
      </c>
      <c r="X503" s="146">
        <f t="shared" si="109"/>
        <v>0</v>
      </c>
      <c r="Y503" s="146">
        <f t="shared" si="110"/>
        <v>0</v>
      </c>
      <c r="Z503" s="147" t="str">
        <f>VLOOKUP(F503,'3-Productie normen'!A:Q,12,FALSE)</f>
        <v>B</v>
      </c>
      <c r="AA503" s="147"/>
      <c r="AC503" s="148">
        <f t="shared" si="111"/>
        <v>7318.5</v>
      </c>
    </row>
    <row r="504" spans="1:29" ht="14.15" customHeight="1">
      <c r="A504" s="124">
        <f t="shared" si="101"/>
        <v>504</v>
      </c>
      <c r="B504" s="139" t="s">
        <v>94</v>
      </c>
      <c r="C504" s="108" t="s">
        <v>210</v>
      </c>
      <c r="D504" s="140" t="s">
        <v>726</v>
      </c>
      <c r="E504" s="166" t="s">
        <v>249</v>
      </c>
      <c r="F504" s="166" t="s">
        <v>172</v>
      </c>
      <c r="G504" s="141" t="s">
        <v>213</v>
      </c>
      <c r="H504" s="142">
        <v>20.96</v>
      </c>
      <c r="I504" s="143">
        <f t="shared" si="112"/>
        <v>255</v>
      </c>
      <c r="J504" s="144">
        <v>255</v>
      </c>
      <c r="K504" s="144"/>
      <c r="L504" s="144"/>
      <c r="M504" s="144"/>
      <c r="N504" s="144"/>
      <c r="O504" s="144"/>
      <c r="P504" s="145" t="e">
        <f t="shared" si="102"/>
        <v>#DIV/0!</v>
      </c>
      <c r="Q504" s="145">
        <f t="shared" si="103"/>
        <v>0</v>
      </c>
      <c r="R504" s="145">
        <f t="shared" si="104"/>
        <v>0</v>
      </c>
      <c r="S504" s="145">
        <f t="shared" si="105"/>
        <v>0</v>
      </c>
      <c r="T504" s="145">
        <f t="shared" si="106"/>
        <v>0</v>
      </c>
      <c r="U504" s="145">
        <f t="shared" si="107"/>
        <v>0</v>
      </c>
      <c r="V504" s="146">
        <f>IF(J504="nio",0,IF(J504&gt;0,VLOOKUP(F504,'3-Productie normen'!A:M,VLOOKUP(J504,'3-Productie normen'!$B$38:$C$41,2,FALSE),FALSE)))*(VLOOKUP(B504,'2-Kosten per locatie'!$A$16:$C$48,3,FALSE))</f>
        <v>0</v>
      </c>
      <c r="W504" s="146">
        <f t="shared" si="108"/>
        <v>0</v>
      </c>
      <c r="X504" s="146">
        <f t="shared" si="109"/>
        <v>0</v>
      </c>
      <c r="Y504" s="146">
        <f t="shared" si="110"/>
        <v>0</v>
      </c>
      <c r="Z504" s="147" t="str">
        <f>VLOOKUP(F504,'3-Productie normen'!A:Q,12,FALSE)</f>
        <v>V</v>
      </c>
      <c r="AA504" s="147"/>
      <c r="AC504" s="148">
        <f t="shared" si="111"/>
        <v>5344.8</v>
      </c>
    </row>
    <row r="505" spans="1:29" ht="14.15" customHeight="1">
      <c r="A505" s="124">
        <f t="shared" si="101"/>
        <v>505</v>
      </c>
      <c r="B505" s="139" t="s">
        <v>94</v>
      </c>
      <c r="C505" s="108" t="s">
        <v>210</v>
      </c>
      <c r="D505" s="140" t="s">
        <v>727</v>
      </c>
      <c r="E505" s="166" t="s">
        <v>171</v>
      </c>
      <c r="F505" s="153" t="s">
        <v>171</v>
      </c>
      <c r="G505" s="141" t="s">
        <v>222</v>
      </c>
      <c r="H505" s="142">
        <v>28.83</v>
      </c>
      <c r="I505" s="143">
        <f t="shared" si="112"/>
        <v>255</v>
      </c>
      <c r="J505" s="144">
        <v>255</v>
      </c>
      <c r="K505" s="144"/>
      <c r="L505" s="144"/>
      <c r="M505" s="144"/>
      <c r="N505" s="144"/>
      <c r="O505" s="144"/>
      <c r="P505" s="145" t="e">
        <f t="shared" si="102"/>
        <v>#DIV/0!</v>
      </c>
      <c r="Q505" s="145">
        <f t="shared" si="103"/>
        <v>0</v>
      </c>
      <c r="R505" s="145">
        <f t="shared" si="104"/>
        <v>0</v>
      </c>
      <c r="S505" s="145">
        <f t="shared" si="105"/>
        <v>0</v>
      </c>
      <c r="T505" s="145">
        <f t="shared" si="106"/>
        <v>0</v>
      </c>
      <c r="U505" s="145">
        <f t="shared" si="107"/>
        <v>0</v>
      </c>
      <c r="V505" s="146">
        <f>IF(J505="nio",0,IF(J505&gt;0,VLOOKUP(F505,'3-Productie normen'!A:M,VLOOKUP(J505,'3-Productie normen'!$B$38:$C$41,2,FALSE),FALSE)))*(VLOOKUP(B505,'2-Kosten per locatie'!$A$16:$C$48,3,FALSE))</f>
        <v>0</v>
      </c>
      <c r="W505" s="146">
        <f t="shared" si="108"/>
        <v>0</v>
      </c>
      <c r="X505" s="146">
        <f t="shared" si="109"/>
        <v>0</v>
      </c>
      <c r="Y505" s="146">
        <f t="shared" si="110"/>
        <v>0</v>
      </c>
      <c r="Z505" s="147" t="str">
        <f>VLOOKUP(F505,'3-Productie normen'!A:Q,12,FALSE)</f>
        <v>B</v>
      </c>
      <c r="AA505" s="147"/>
      <c r="AC505" s="148">
        <f t="shared" si="111"/>
        <v>7351.65</v>
      </c>
    </row>
    <row r="506" spans="1:29" ht="14.15" customHeight="1">
      <c r="A506" s="124">
        <f t="shared" si="101"/>
        <v>506</v>
      </c>
      <c r="B506" s="139" t="s">
        <v>94</v>
      </c>
      <c r="C506" s="108" t="s">
        <v>210</v>
      </c>
      <c r="D506" s="140" t="s">
        <v>728</v>
      </c>
      <c r="E506" s="166" t="s">
        <v>171</v>
      </c>
      <c r="F506" s="153" t="s">
        <v>171</v>
      </c>
      <c r="G506" s="141" t="s">
        <v>222</v>
      </c>
      <c r="H506" s="142">
        <v>40.93</v>
      </c>
      <c r="I506" s="143">
        <f t="shared" si="112"/>
        <v>255</v>
      </c>
      <c r="J506" s="144">
        <v>255</v>
      </c>
      <c r="K506" s="144"/>
      <c r="L506" s="144"/>
      <c r="M506" s="144"/>
      <c r="N506" s="144"/>
      <c r="O506" s="144"/>
      <c r="P506" s="145" t="e">
        <f t="shared" si="102"/>
        <v>#DIV/0!</v>
      </c>
      <c r="Q506" s="145">
        <f t="shared" si="103"/>
        <v>0</v>
      </c>
      <c r="R506" s="145">
        <f t="shared" si="104"/>
        <v>0</v>
      </c>
      <c r="S506" s="145">
        <f t="shared" si="105"/>
        <v>0</v>
      </c>
      <c r="T506" s="145">
        <f t="shared" si="106"/>
        <v>0</v>
      </c>
      <c r="U506" s="145">
        <f t="shared" si="107"/>
        <v>0</v>
      </c>
      <c r="V506" s="146">
        <f>IF(J506="nio",0,IF(J506&gt;0,VLOOKUP(F506,'3-Productie normen'!A:M,VLOOKUP(J506,'3-Productie normen'!$B$38:$C$41,2,FALSE),FALSE)))*(VLOOKUP(B506,'2-Kosten per locatie'!$A$16:$C$48,3,FALSE))</f>
        <v>0</v>
      </c>
      <c r="W506" s="146">
        <f t="shared" si="108"/>
        <v>0</v>
      </c>
      <c r="X506" s="146">
        <f t="shared" si="109"/>
        <v>0</v>
      </c>
      <c r="Y506" s="146">
        <f t="shared" si="110"/>
        <v>0</v>
      </c>
      <c r="Z506" s="147" t="str">
        <f>VLOOKUP(F506,'3-Productie normen'!A:Q,12,FALSE)</f>
        <v>B</v>
      </c>
      <c r="AA506" s="147"/>
      <c r="AC506" s="148">
        <f t="shared" si="111"/>
        <v>10437.15</v>
      </c>
    </row>
    <row r="507" spans="1:29" ht="14.15" customHeight="1">
      <c r="A507" s="124">
        <f t="shared" si="101"/>
        <v>507</v>
      </c>
      <c r="B507" s="139" t="s">
        <v>94</v>
      </c>
      <c r="C507" s="108" t="s">
        <v>210</v>
      </c>
      <c r="D507" s="140" t="s">
        <v>729</v>
      </c>
      <c r="E507" s="166" t="s">
        <v>171</v>
      </c>
      <c r="F507" s="153" t="s">
        <v>171</v>
      </c>
      <c r="G507" s="141" t="s">
        <v>222</v>
      </c>
      <c r="H507" s="142">
        <v>26.28</v>
      </c>
      <c r="I507" s="143">
        <f t="shared" si="112"/>
        <v>255</v>
      </c>
      <c r="J507" s="144">
        <v>255</v>
      </c>
      <c r="K507" s="144"/>
      <c r="L507" s="144"/>
      <c r="M507" s="144"/>
      <c r="N507" s="144"/>
      <c r="O507" s="144"/>
      <c r="P507" s="145" t="e">
        <f t="shared" si="102"/>
        <v>#DIV/0!</v>
      </c>
      <c r="Q507" s="145">
        <f t="shared" si="103"/>
        <v>0</v>
      </c>
      <c r="R507" s="145">
        <f t="shared" si="104"/>
        <v>0</v>
      </c>
      <c r="S507" s="145">
        <f t="shared" si="105"/>
        <v>0</v>
      </c>
      <c r="T507" s="145">
        <f t="shared" si="106"/>
        <v>0</v>
      </c>
      <c r="U507" s="145">
        <f t="shared" si="107"/>
        <v>0</v>
      </c>
      <c r="V507" s="146">
        <f>IF(J507="nio",0,IF(J507&gt;0,VLOOKUP(F507,'3-Productie normen'!A:M,VLOOKUP(J507,'3-Productie normen'!$B$38:$C$41,2,FALSE),FALSE)))*(VLOOKUP(B507,'2-Kosten per locatie'!$A$16:$C$48,3,FALSE))</f>
        <v>0</v>
      </c>
      <c r="W507" s="146">
        <f t="shared" si="108"/>
        <v>0</v>
      </c>
      <c r="X507" s="146">
        <f t="shared" si="109"/>
        <v>0</v>
      </c>
      <c r="Y507" s="146">
        <f t="shared" si="110"/>
        <v>0</v>
      </c>
      <c r="Z507" s="147" t="str">
        <f>VLOOKUP(F507,'3-Productie normen'!A:Q,12,FALSE)</f>
        <v>B</v>
      </c>
      <c r="AA507" s="147"/>
      <c r="AC507" s="148">
        <f t="shared" si="111"/>
        <v>6701.4000000000005</v>
      </c>
    </row>
    <row r="508" spans="1:29" ht="14.15" customHeight="1">
      <c r="A508" s="124">
        <f t="shared" si="101"/>
        <v>508</v>
      </c>
      <c r="B508" s="139" t="s">
        <v>94</v>
      </c>
      <c r="C508" s="108" t="s">
        <v>210</v>
      </c>
      <c r="D508" s="140" t="s">
        <v>730</v>
      </c>
      <c r="E508" s="166" t="s">
        <v>171</v>
      </c>
      <c r="F508" s="153" t="s">
        <v>171</v>
      </c>
      <c r="G508" s="141" t="s">
        <v>222</v>
      </c>
      <c r="H508" s="142">
        <v>29.01</v>
      </c>
      <c r="I508" s="143">
        <f t="shared" si="112"/>
        <v>255</v>
      </c>
      <c r="J508" s="144">
        <v>255</v>
      </c>
      <c r="K508" s="144"/>
      <c r="L508" s="144"/>
      <c r="M508" s="144"/>
      <c r="N508" s="144"/>
      <c r="O508" s="144"/>
      <c r="P508" s="145" t="e">
        <f t="shared" si="102"/>
        <v>#DIV/0!</v>
      </c>
      <c r="Q508" s="145">
        <f t="shared" si="103"/>
        <v>0</v>
      </c>
      <c r="R508" s="145">
        <f t="shared" si="104"/>
        <v>0</v>
      </c>
      <c r="S508" s="145">
        <f t="shared" si="105"/>
        <v>0</v>
      </c>
      <c r="T508" s="145">
        <f t="shared" si="106"/>
        <v>0</v>
      </c>
      <c r="U508" s="145">
        <f t="shared" si="107"/>
        <v>0</v>
      </c>
      <c r="V508" s="146">
        <f>IF(J508="nio",0,IF(J508&gt;0,VLOOKUP(F508,'3-Productie normen'!A:M,VLOOKUP(J508,'3-Productie normen'!$B$38:$C$41,2,FALSE),FALSE)))*(VLOOKUP(B508,'2-Kosten per locatie'!$A$16:$C$48,3,FALSE))</f>
        <v>0</v>
      </c>
      <c r="W508" s="146">
        <f t="shared" si="108"/>
        <v>0</v>
      </c>
      <c r="X508" s="146">
        <f t="shared" si="109"/>
        <v>0</v>
      </c>
      <c r="Y508" s="146">
        <f t="shared" si="110"/>
        <v>0</v>
      </c>
      <c r="Z508" s="147" t="str">
        <f>VLOOKUP(F508,'3-Productie normen'!A:Q,12,FALSE)</f>
        <v>B</v>
      </c>
      <c r="AA508" s="147"/>
      <c r="AC508" s="148">
        <f t="shared" si="111"/>
        <v>7397.55</v>
      </c>
    </row>
    <row r="509" spans="1:29" ht="14.15" customHeight="1">
      <c r="A509" s="124">
        <f t="shared" si="101"/>
        <v>509</v>
      </c>
      <c r="B509" s="139" t="s">
        <v>94</v>
      </c>
      <c r="C509" s="108" t="s">
        <v>210</v>
      </c>
      <c r="D509" s="140" t="s">
        <v>731</v>
      </c>
      <c r="E509" s="166" t="s">
        <v>243</v>
      </c>
      <c r="F509" s="166" t="s">
        <v>155</v>
      </c>
      <c r="G509" s="141" t="s">
        <v>222</v>
      </c>
      <c r="H509" s="142">
        <v>26.59</v>
      </c>
      <c r="I509" s="143">
        <f t="shared" si="112"/>
        <v>255</v>
      </c>
      <c r="J509" s="144">
        <v>255</v>
      </c>
      <c r="K509" s="144"/>
      <c r="L509" s="144"/>
      <c r="M509" s="144"/>
      <c r="N509" s="144"/>
      <c r="O509" s="144"/>
      <c r="P509" s="145" t="e">
        <f t="shared" si="102"/>
        <v>#DIV/0!</v>
      </c>
      <c r="Q509" s="145">
        <f t="shared" si="103"/>
        <v>0</v>
      </c>
      <c r="R509" s="145">
        <f t="shared" si="104"/>
        <v>0</v>
      </c>
      <c r="S509" s="145">
        <f t="shared" si="105"/>
        <v>0</v>
      </c>
      <c r="T509" s="145">
        <f t="shared" si="106"/>
        <v>0</v>
      </c>
      <c r="U509" s="145">
        <f t="shared" si="107"/>
        <v>0</v>
      </c>
      <c r="V509" s="146">
        <f>IF(J509="nio",0,IF(J509&gt;0,VLOOKUP(F509,'3-Productie normen'!A:M,VLOOKUP(J509,'3-Productie normen'!$B$38:$C$41,2,FALSE),FALSE)))*(VLOOKUP(B509,'2-Kosten per locatie'!$A$16:$C$48,3,FALSE))</f>
        <v>0</v>
      </c>
      <c r="W509" s="146">
        <f t="shared" si="108"/>
        <v>0</v>
      </c>
      <c r="X509" s="146">
        <f t="shared" si="109"/>
        <v>0</v>
      </c>
      <c r="Y509" s="146">
        <f t="shared" si="110"/>
        <v>0</v>
      </c>
      <c r="Z509" s="147" t="str">
        <f>VLOOKUP(F509,'3-Productie normen'!A:Q,12,FALSE)</f>
        <v>B</v>
      </c>
      <c r="AA509" s="147"/>
      <c r="AC509" s="148">
        <f t="shared" si="111"/>
        <v>6780.45</v>
      </c>
    </row>
    <row r="510" spans="1:29" ht="14.15" customHeight="1">
      <c r="A510" s="124">
        <f t="shared" si="101"/>
        <v>510</v>
      </c>
      <c r="B510" s="139" t="s">
        <v>94</v>
      </c>
      <c r="C510" s="108" t="s">
        <v>210</v>
      </c>
      <c r="D510" s="140" t="s">
        <v>732</v>
      </c>
      <c r="E510" s="166" t="s">
        <v>224</v>
      </c>
      <c r="F510" s="166" t="s">
        <v>155</v>
      </c>
      <c r="G510" s="141" t="s">
        <v>222</v>
      </c>
      <c r="H510" s="142">
        <v>31.28</v>
      </c>
      <c r="I510" s="143">
        <f t="shared" si="112"/>
        <v>255</v>
      </c>
      <c r="J510" s="144">
        <v>255</v>
      </c>
      <c r="K510" s="144"/>
      <c r="L510" s="144"/>
      <c r="M510" s="144"/>
      <c r="N510" s="144"/>
      <c r="O510" s="144"/>
      <c r="P510" s="145" t="e">
        <f t="shared" si="102"/>
        <v>#DIV/0!</v>
      </c>
      <c r="Q510" s="145">
        <f t="shared" si="103"/>
        <v>0</v>
      </c>
      <c r="R510" s="145">
        <f t="shared" si="104"/>
        <v>0</v>
      </c>
      <c r="S510" s="145">
        <f t="shared" si="105"/>
        <v>0</v>
      </c>
      <c r="T510" s="145">
        <f t="shared" si="106"/>
        <v>0</v>
      </c>
      <c r="U510" s="145">
        <f t="shared" si="107"/>
        <v>0</v>
      </c>
      <c r="V510" s="146">
        <f>IF(J510="nio",0,IF(J510&gt;0,VLOOKUP(F510,'3-Productie normen'!A:M,VLOOKUP(J510,'3-Productie normen'!$B$38:$C$41,2,FALSE),FALSE)))*(VLOOKUP(B510,'2-Kosten per locatie'!$A$16:$C$48,3,FALSE))</f>
        <v>0</v>
      </c>
      <c r="W510" s="146">
        <f t="shared" si="108"/>
        <v>0</v>
      </c>
      <c r="X510" s="146">
        <f t="shared" si="109"/>
        <v>0</v>
      </c>
      <c r="Y510" s="146">
        <f t="shared" si="110"/>
        <v>0</v>
      </c>
      <c r="Z510" s="147" t="str">
        <f>VLOOKUP(F510,'3-Productie normen'!A:Q,12,FALSE)</f>
        <v>B</v>
      </c>
      <c r="AA510" s="147"/>
      <c r="AC510" s="148">
        <f t="shared" si="111"/>
        <v>7976.4000000000005</v>
      </c>
    </row>
    <row r="511" spans="1:29" ht="14.15" customHeight="1">
      <c r="A511" s="124">
        <f t="shared" si="101"/>
        <v>511</v>
      </c>
      <c r="B511" s="139" t="s">
        <v>94</v>
      </c>
      <c r="C511" s="108" t="s">
        <v>210</v>
      </c>
      <c r="D511" s="140" t="s">
        <v>733</v>
      </c>
      <c r="E511" s="166" t="s">
        <v>224</v>
      </c>
      <c r="F511" s="166" t="s">
        <v>155</v>
      </c>
      <c r="G511" s="141" t="s">
        <v>222</v>
      </c>
      <c r="H511" s="142">
        <v>28.8</v>
      </c>
      <c r="I511" s="143">
        <f t="shared" si="112"/>
        <v>255</v>
      </c>
      <c r="J511" s="144">
        <v>255</v>
      </c>
      <c r="K511" s="144"/>
      <c r="L511" s="144"/>
      <c r="M511" s="144"/>
      <c r="N511" s="144"/>
      <c r="O511" s="144"/>
      <c r="P511" s="145" t="e">
        <f t="shared" si="102"/>
        <v>#DIV/0!</v>
      </c>
      <c r="Q511" s="145">
        <f t="shared" si="103"/>
        <v>0</v>
      </c>
      <c r="R511" s="145">
        <f t="shared" si="104"/>
        <v>0</v>
      </c>
      <c r="S511" s="145">
        <f t="shared" si="105"/>
        <v>0</v>
      </c>
      <c r="T511" s="145">
        <f t="shared" si="106"/>
        <v>0</v>
      </c>
      <c r="U511" s="145">
        <f t="shared" si="107"/>
        <v>0</v>
      </c>
      <c r="V511" s="146">
        <f>IF(J511="nio",0,IF(J511&gt;0,VLOOKUP(F511,'3-Productie normen'!A:M,VLOOKUP(J511,'3-Productie normen'!$B$38:$C$41,2,FALSE),FALSE)))*(VLOOKUP(B511,'2-Kosten per locatie'!$A$16:$C$48,3,FALSE))</f>
        <v>0</v>
      </c>
      <c r="W511" s="146">
        <f t="shared" si="108"/>
        <v>0</v>
      </c>
      <c r="X511" s="146">
        <f t="shared" si="109"/>
        <v>0</v>
      </c>
      <c r="Y511" s="146">
        <f t="shared" si="110"/>
        <v>0</v>
      </c>
      <c r="Z511" s="147" t="str">
        <f>VLOOKUP(F511,'3-Productie normen'!A:Q,12,FALSE)</f>
        <v>B</v>
      </c>
      <c r="AA511" s="147"/>
      <c r="AC511" s="148">
        <f t="shared" si="111"/>
        <v>7344</v>
      </c>
    </row>
    <row r="512" spans="1:29" ht="14.15" customHeight="1">
      <c r="A512" s="124">
        <f t="shared" si="101"/>
        <v>512</v>
      </c>
      <c r="B512" s="139" t="s">
        <v>94</v>
      </c>
      <c r="C512" s="108" t="s">
        <v>210</v>
      </c>
      <c r="D512" s="140" t="s">
        <v>734</v>
      </c>
      <c r="E512" s="166" t="s">
        <v>224</v>
      </c>
      <c r="F512" s="166" t="s">
        <v>155</v>
      </c>
      <c r="G512" s="141" t="s">
        <v>222</v>
      </c>
      <c r="H512" s="142">
        <v>33.92</v>
      </c>
      <c r="I512" s="143">
        <f t="shared" si="112"/>
        <v>255</v>
      </c>
      <c r="J512" s="144">
        <v>255</v>
      </c>
      <c r="K512" s="144"/>
      <c r="L512" s="144"/>
      <c r="M512" s="144"/>
      <c r="N512" s="144"/>
      <c r="O512" s="144"/>
      <c r="P512" s="145" t="e">
        <f t="shared" si="102"/>
        <v>#DIV/0!</v>
      </c>
      <c r="Q512" s="145">
        <f t="shared" si="103"/>
        <v>0</v>
      </c>
      <c r="R512" s="145">
        <f t="shared" si="104"/>
        <v>0</v>
      </c>
      <c r="S512" s="145">
        <f t="shared" si="105"/>
        <v>0</v>
      </c>
      <c r="T512" s="145">
        <f t="shared" si="106"/>
        <v>0</v>
      </c>
      <c r="U512" s="145">
        <f t="shared" si="107"/>
        <v>0</v>
      </c>
      <c r="V512" s="146">
        <f>IF(J512="nio",0,IF(J512&gt;0,VLOOKUP(F512,'3-Productie normen'!A:M,VLOOKUP(J512,'3-Productie normen'!$B$38:$C$41,2,FALSE),FALSE)))*(VLOOKUP(B512,'2-Kosten per locatie'!$A$16:$C$48,3,FALSE))</f>
        <v>0</v>
      </c>
      <c r="W512" s="146">
        <f t="shared" si="108"/>
        <v>0</v>
      </c>
      <c r="X512" s="146">
        <f t="shared" si="109"/>
        <v>0</v>
      </c>
      <c r="Y512" s="146">
        <f t="shared" si="110"/>
        <v>0</v>
      </c>
      <c r="Z512" s="147" t="str">
        <f>VLOOKUP(F512,'3-Productie normen'!A:Q,12,FALSE)</f>
        <v>B</v>
      </c>
      <c r="AA512" s="147"/>
      <c r="AC512" s="148">
        <f t="shared" si="111"/>
        <v>8649.6</v>
      </c>
    </row>
    <row r="513" spans="1:29" ht="14.15" customHeight="1">
      <c r="A513" s="124">
        <f t="shared" si="101"/>
        <v>513</v>
      </c>
      <c r="B513" s="139" t="s">
        <v>94</v>
      </c>
      <c r="C513" s="108" t="s">
        <v>210</v>
      </c>
      <c r="D513" s="140" t="s">
        <v>735</v>
      </c>
      <c r="E513" s="166" t="s">
        <v>224</v>
      </c>
      <c r="F513" s="166" t="s">
        <v>155</v>
      </c>
      <c r="G513" s="141" t="s">
        <v>222</v>
      </c>
      <c r="H513" s="142">
        <v>29.52</v>
      </c>
      <c r="I513" s="143">
        <f t="shared" si="112"/>
        <v>255</v>
      </c>
      <c r="J513" s="144">
        <v>255</v>
      </c>
      <c r="K513" s="144"/>
      <c r="L513" s="144"/>
      <c r="M513" s="144"/>
      <c r="N513" s="144"/>
      <c r="O513" s="144"/>
      <c r="P513" s="145" t="e">
        <f t="shared" si="102"/>
        <v>#DIV/0!</v>
      </c>
      <c r="Q513" s="145">
        <f t="shared" si="103"/>
        <v>0</v>
      </c>
      <c r="R513" s="145">
        <f t="shared" si="104"/>
        <v>0</v>
      </c>
      <c r="S513" s="145">
        <f t="shared" si="105"/>
        <v>0</v>
      </c>
      <c r="T513" s="145">
        <f t="shared" si="106"/>
        <v>0</v>
      </c>
      <c r="U513" s="145">
        <f t="shared" si="107"/>
        <v>0</v>
      </c>
      <c r="V513" s="146">
        <f>IF(J513="nio",0,IF(J513&gt;0,VLOOKUP(F513,'3-Productie normen'!A:M,VLOOKUP(J513,'3-Productie normen'!$B$38:$C$41,2,FALSE),FALSE)))*(VLOOKUP(B513,'2-Kosten per locatie'!$A$16:$C$48,3,FALSE))</f>
        <v>0</v>
      </c>
      <c r="W513" s="146">
        <f t="shared" si="108"/>
        <v>0</v>
      </c>
      <c r="X513" s="146">
        <f t="shared" si="109"/>
        <v>0</v>
      </c>
      <c r="Y513" s="146">
        <f t="shared" si="110"/>
        <v>0</v>
      </c>
      <c r="Z513" s="147" t="str">
        <f>VLOOKUP(F513,'3-Productie normen'!A:Q,12,FALSE)</f>
        <v>B</v>
      </c>
      <c r="AA513" s="147"/>
      <c r="AC513" s="148">
        <f t="shared" si="111"/>
        <v>7527.5999999999995</v>
      </c>
    </row>
    <row r="514" spans="1:29" ht="14.15" customHeight="1">
      <c r="A514" s="124">
        <f t="shared" si="101"/>
        <v>514</v>
      </c>
      <c r="B514" s="139" t="s">
        <v>94</v>
      </c>
      <c r="C514" s="108" t="s">
        <v>210</v>
      </c>
      <c r="D514" s="140" t="s">
        <v>736</v>
      </c>
      <c r="E514" s="166" t="s">
        <v>224</v>
      </c>
      <c r="F514" s="166" t="s">
        <v>155</v>
      </c>
      <c r="G514" s="141" t="s">
        <v>222</v>
      </c>
      <c r="H514" s="142">
        <v>30.29</v>
      </c>
      <c r="I514" s="143">
        <f t="shared" si="112"/>
        <v>255</v>
      </c>
      <c r="J514" s="144">
        <v>255</v>
      </c>
      <c r="K514" s="144"/>
      <c r="L514" s="144"/>
      <c r="M514" s="144"/>
      <c r="N514" s="144"/>
      <c r="O514" s="144"/>
      <c r="P514" s="145" t="e">
        <f t="shared" si="102"/>
        <v>#DIV/0!</v>
      </c>
      <c r="Q514" s="145">
        <f t="shared" si="103"/>
        <v>0</v>
      </c>
      <c r="R514" s="145">
        <f t="shared" si="104"/>
        <v>0</v>
      </c>
      <c r="S514" s="145">
        <f t="shared" si="105"/>
        <v>0</v>
      </c>
      <c r="T514" s="145">
        <f t="shared" si="106"/>
        <v>0</v>
      </c>
      <c r="U514" s="145">
        <f t="shared" si="107"/>
        <v>0</v>
      </c>
      <c r="V514" s="146">
        <f>IF(J514="nio",0,IF(J514&gt;0,VLOOKUP(F514,'3-Productie normen'!A:M,VLOOKUP(J514,'3-Productie normen'!$B$38:$C$41,2,FALSE),FALSE)))*(VLOOKUP(B514,'2-Kosten per locatie'!$A$16:$C$48,3,FALSE))</f>
        <v>0</v>
      </c>
      <c r="W514" s="146">
        <f t="shared" si="108"/>
        <v>0</v>
      </c>
      <c r="X514" s="146">
        <f t="shared" si="109"/>
        <v>0</v>
      </c>
      <c r="Y514" s="146">
        <f t="shared" si="110"/>
        <v>0</v>
      </c>
      <c r="Z514" s="147" t="str">
        <f>VLOOKUP(F514,'3-Productie normen'!A:Q,12,FALSE)</f>
        <v>B</v>
      </c>
      <c r="AA514" s="147"/>
      <c r="AC514" s="148">
        <f t="shared" si="111"/>
        <v>7723.95</v>
      </c>
    </row>
    <row r="515" spans="1:29" ht="14.15" customHeight="1">
      <c r="A515" s="124">
        <f t="shared" si="101"/>
        <v>515</v>
      </c>
      <c r="B515" s="139" t="s">
        <v>94</v>
      </c>
      <c r="C515" s="108" t="s">
        <v>210</v>
      </c>
      <c r="D515" s="140" t="s">
        <v>737</v>
      </c>
      <c r="E515" s="166" t="s">
        <v>224</v>
      </c>
      <c r="F515" s="166" t="s">
        <v>155</v>
      </c>
      <c r="G515" s="141" t="s">
        <v>222</v>
      </c>
      <c r="H515" s="142">
        <v>27.89</v>
      </c>
      <c r="I515" s="143">
        <f t="shared" si="112"/>
        <v>255</v>
      </c>
      <c r="J515" s="144">
        <v>255</v>
      </c>
      <c r="K515" s="144"/>
      <c r="L515" s="144"/>
      <c r="M515" s="144"/>
      <c r="N515" s="144"/>
      <c r="O515" s="144"/>
      <c r="P515" s="145" t="e">
        <f t="shared" si="102"/>
        <v>#DIV/0!</v>
      </c>
      <c r="Q515" s="145">
        <f t="shared" si="103"/>
        <v>0</v>
      </c>
      <c r="R515" s="145">
        <f t="shared" si="104"/>
        <v>0</v>
      </c>
      <c r="S515" s="145">
        <f t="shared" si="105"/>
        <v>0</v>
      </c>
      <c r="T515" s="145">
        <f t="shared" si="106"/>
        <v>0</v>
      </c>
      <c r="U515" s="145">
        <f t="shared" si="107"/>
        <v>0</v>
      </c>
      <c r="V515" s="146">
        <f>IF(J515="nio",0,IF(J515&gt;0,VLOOKUP(F515,'3-Productie normen'!A:M,VLOOKUP(J515,'3-Productie normen'!$B$38:$C$41,2,FALSE),FALSE)))*(VLOOKUP(B515,'2-Kosten per locatie'!$A$16:$C$48,3,FALSE))</f>
        <v>0</v>
      </c>
      <c r="W515" s="146">
        <f t="shared" si="108"/>
        <v>0</v>
      </c>
      <c r="X515" s="146">
        <f t="shared" si="109"/>
        <v>0</v>
      </c>
      <c r="Y515" s="146">
        <f t="shared" si="110"/>
        <v>0</v>
      </c>
      <c r="Z515" s="147" t="str">
        <f>VLOOKUP(F515,'3-Productie normen'!A:Q,12,FALSE)</f>
        <v>B</v>
      </c>
      <c r="AA515" s="147"/>
      <c r="AC515" s="148">
        <f t="shared" si="111"/>
        <v>7111.95</v>
      </c>
    </row>
    <row r="516" spans="1:29" ht="14.15" customHeight="1">
      <c r="A516" s="124">
        <f t="shared" si="101"/>
        <v>516</v>
      </c>
      <c r="B516" s="139" t="s">
        <v>94</v>
      </c>
      <c r="C516" s="108" t="s">
        <v>210</v>
      </c>
      <c r="D516" s="140" t="s">
        <v>738</v>
      </c>
      <c r="E516" s="166" t="s">
        <v>224</v>
      </c>
      <c r="F516" s="166" t="s">
        <v>155</v>
      </c>
      <c r="G516" s="141" t="s">
        <v>222</v>
      </c>
      <c r="H516" s="142">
        <v>31.7</v>
      </c>
      <c r="I516" s="143">
        <f t="shared" si="112"/>
        <v>255</v>
      </c>
      <c r="J516" s="144">
        <v>255</v>
      </c>
      <c r="K516" s="144"/>
      <c r="L516" s="144"/>
      <c r="M516" s="144"/>
      <c r="N516" s="144"/>
      <c r="O516" s="144"/>
      <c r="P516" s="145" t="e">
        <f t="shared" si="102"/>
        <v>#DIV/0!</v>
      </c>
      <c r="Q516" s="145">
        <f t="shared" si="103"/>
        <v>0</v>
      </c>
      <c r="R516" s="145">
        <f t="shared" si="104"/>
        <v>0</v>
      </c>
      <c r="S516" s="145">
        <f t="shared" si="105"/>
        <v>0</v>
      </c>
      <c r="T516" s="145">
        <f t="shared" si="106"/>
        <v>0</v>
      </c>
      <c r="U516" s="145">
        <f t="shared" si="107"/>
        <v>0</v>
      </c>
      <c r="V516" s="146">
        <f>IF(J516="nio",0,IF(J516&gt;0,VLOOKUP(F516,'3-Productie normen'!A:M,VLOOKUP(J516,'3-Productie normen'!$B$38:$C$41,2,FALSE),FALSE)))*(VLOOKUP(B516,'2-Kosten per locatie'!$A$16:$C$48,3,FALSE))</f>
        <v>0</v>
      </c>
      <c r="W516" s="146">
        <f t="shared" si="108"/>
        <v>0</v>
      </c>
      <c r="X516" s="146">
        <f t="shared" si="109"/>
        <v>0</v>
      </c>
      <c r="Y516" s="146">
        <f t="shared" si="110"/>
        <v>0</v>
      </c>
      <c r="Z516" s="147" t="str">
        <f>VLOOKUP(F516,'3-Productie normen'!A:Q,12,FALSE)</f>
        <v>B</v>
      </c>
      <c r="AA516" s="147"/>
      <c r="AC516" s="148">
        <f t="shared" si="111"/>
        <v>8083.5</v>
      </c>
    </row>
    <row r="517" spans="1:29" ht="14.15" customHeight="1">
      <c r="A517" s="124">
        <f t="shared" si="101"/>
        <v>517</v>
      </c>
      <c r="B517" s="139" t="s">
        <v>94</v>
      </c>
      <c r="C517" s="108" t="s">
        <v>210</v>
      </c>
      <c r="D517" s="140" t="s">
        <v>739</v>
      </c>
      <c r="E517" s="166" t="s">
        <v>224</v>
      </c>
      <c r="F517" s="166" t="s">
        <v>155</v>
      </c>
      <c r="G517" s="141" t="s">
        <v>222</v>
      </c>
      <c r="H517" s="142">
        <v>29.07</v>
      </c>
      <c r="I517" s="143">
        <f t="shared" si="112"/>
        <v>255</v>
      </c>
      <c r="J517" s="144">
        <v>255</v>
      </c>
      <c r="K517" s="144"/>
      <c r="L517" s="144"/>
      <c r="M517" s="144"/>
      <c r="N517" s="144"/>
      <c r="O517" s="144"/>
      <c r="P517" s="145" t="e">
        <f t="shared" si="102"/>
        <v>#DIV/0!</v>
      </c>
      <c r="Q517" s="145">
        <f t="shared" si="103"/>
        <v>0</v>
      </c>
      <c r="R517" s="145">
        <f t="shared" si="104"/>
        <v>0</v>
      </c>
      <c r="S517" s="145">
        <f t="shared" si="105"/>
        <v>0</v>
      </c>
      <c r="T517" s="145">
        <f t="shared" si="106"/>
        <v>0</v>
      </c>
      <c r="U517" s="145">
        <f t="shared" si="107"/>
        <v>0</v>
      </c>
      <c r="V517" s="146">
        <f>IF(J517="nio",0,IF(J517&gt;0,VLOOKUP(F517,'3-Productie normen'!A:M,VLOOKUP(J517,'3-Productie normen'!$B$38:$C$41,2,FALSE),FALSE)))*(VLOOKUP(B517,'2-Kosten per locatie'!$A$16:$C$48,3,FALSE))</f>
        <v>0</v>
      </c>
      <c r="W517" s="146">
        <f t="shared" si="108"/>
        <v>0</v>
      </c>
      <c r="X517" s="146">
        <f t="shared" si="109"/>
        <v>0</v>
      </c>
      <c r="Y517" s="146">
        <f t="shared" si="110"/>
        <v>0</v>
      </c>
      <c r="Z517" s="147" t="str">
        <f>VLOOKUP(F517,'3-Productie normen'!A:Q,12,FALSE)</f>
        <v>B</v>
      </c>
      <c r="AA517" s="147"/>
      <c r="AC517" s="148">
        <f t="shared" si="111"/>
        <v>7412.85</v>
      </c>
    </row>
    <row r="518" spans="1:29" ht="14.15" customHeight="1">
      <c r="A518" s="124">
        <f t="shared" si="101"/>
        <v>518</v>
      </c>
      <c r="B518" s="139" t="s">
        <v>94</v>
      </c>
      <c r="C518" s="108" t="s">
        <v>210</v>
      </c>
      <c r="D518" s="140" t="s">
        <v>740</v>
      </c>
      <c r="E518" s="166" t="s">
        <v>224</v>
      </c>
      <c r="F518" s="166" t="s">
        <v>155</v>
      </c>
      <c r="G518" s="141" t="s">
        <v>222</v>
      </c>
      <c r="H518" s="142">
        <v>29.62</v>
      </c>
      <c r="I518" s="143">
        <f t="shared" si="112"/>
        <v>255</v>
      </c>
      <c r="J518" s="144">
        <v>255</v>
      </c>
      <c r="K518" s="144"/>
      <c r="L518" s="144"/>
      <c r="M518" s="144"/>
      <c r="N518" s="144"/>
      <c r="O518" s="144"/>
      <c r="P518" s="145" t="e">
        <f t="shared" si="102"/>
        <v>#DIV/0!</v>
      </c>
      <c r="Q518" s="145">
        <f t="shared" si="103"/>
        <v>0</v>
      </c>
      <c r="R518" s="145">
        <f t="shared" si="104"/>
        <v>0</v>
      </c>
      <c r="S518" s="145">
        <f t="shared" si="105"/>
        <v>0</v>
      </c>
      <c r="T518" s="145">
        <f t="shared" si="106"/>
        <v>0</v>
      </c>
      <c r="U518" s="145">
        <f t="shared" si="107"/>
        <v>0</v>
      </c>
      <c r="V518" s="146">
        <f>IF(J518="nio",0,IF(J518&gt;0,VLOOKUP(F518,'3-Productie normen'!A:M,VLOOKUP(J518,'3-Productie normen'!$B$38:$C$41,2,FALSE),FALSE)))*(VLOOKUP(B518,'2-Kosten per locatie'!$A$16:$C$48,3,FALSE))</f>
        <v>0</v>
      </c>
      <c r="W518" s="146">
        <f t="shared" si="108"/>
        <v>0</v>
      </c>
      <c r="X518" s="146">
        <f t="shared" si="109"/>
        <v>0</v>
      </c>
      <c r="Y518" s="146">
        <f t="shared" si="110"/>
        <v>0</v>
      </c>
      <c r="Z518" s="147" t="str">
        <f>VLOOKUP(F518,'3-Productie normen'!A:Q,12,FALSE)</f>
        <v>B</v>
      </c>
      <c r="AA518" s="147"/>
      <c r="AC518" s="148">
        <f t="shared" si="111"/>
        <v>7553.1</v>
      </c>
    </row>
    <row r="519" spans="1:29" ht="14.15" customHeight="1">
      <c r="A519" s="124">
        <f t="shared" si="101"/>
        <v>519</v>
      </c>
      <c r="B519" s="139" t="s">
        <v>94</v>
      </c>
      <c r="C519" s="108" t="s">
        <v>210</v>
      </c>
      <c r="D519" s="140" t="s">
        <v>741</v>
      </c>
      <c r="E519" s="166" t="s">
        <v>682</v>
      </c>
      <c r="F519" s="166" t="s">
        <v>164</v>
      </c>
      <c r="G519" s="141" t="s">
        <v>222</v>
      </c>
      <c r="H519" s="142">
        <v>29.07</v>
      </c>
      <c r="I519" s="143">
        <f t="shared" si="112"/>
        <v>12</v>
      </c>
      <c r="J519" s="144">
        <v>12</v>
      </c>
      <c r="K519" s="144"/>
      <c r="L519" s="144"/>
      <c r="M519" s="144"/>
      <c r="N519" s="144"/>
      <c r="O519" s="144"/>
      <c r="P519" s="145" t="e">
        <f t="shared" si="102"/>
        <v>#DIV/0!</v>
      </c>
      <c r="Q519" s="145">
        <f t="shared" si="103"/>
        <v>0</v>
      </c>
      <c r="R519" s="145">
        <f t="shared" si="104"/>
        <v>0</v>
      </c>
      <c r="S519" s="145">
        <f t="shared" si="105"/>
        <v>0</v>
      </c>
      <c r="T519" s="145">
        <f t="shared" si="106"/>
        <v>0</v>
      </c>
      <c r="U519" s="145">
        <f t="shared" si="107"/>
        <v>0</v>
      </c>
      <c r="V519" s="146">
        <f>IF(J519="nio",0,IF(J519&gt;0,VLOOKUP(F519,'3-Productie normen'!A:M,VLOOKUP(J519,'3-Productie normen'!$B$38:$C$41,2,FALSE),FALSE)))*(VLOOKUP(B519,'2-Kosten per locatie'!$A$16:$C$48,3,FALSE))</f>
        <v>0</v>
      </c>
      <c r="W519" s="146">
        <f t="shared" si="108"/>
        <v>0</v>
      </c>
      <c r="X519" s="146">
        <f t="shared" si="109"/>
        <v>0</v>
      </c>
      <c r="Y519" s="146">
        <f t="shared" si="110"/>
        <v>0</v>
      </c>
      <c r="Z519" s="147" t="str">
        <f>VLOOKUP(F519,'3-Productie normen'!A:Q,12,FALSE)</f>
        <v>V</v>
      </c>
      <c r="AA519" s="147"/>
      <c r="AC519" s="148">
        <f t="shared" si="111"/>
        <v>348.84000000000003</v>
      </c>
    </row>
    <row r="520" spans="1:29" ht="14.15" customHeight="1">
      <c r="A520" s="124">
        <f t="shared" si="101"/>
        <v>520</v>
      </c>
      <c r="B520" s="139" t="s">
        <v>94</v>
      </c>
      <c r="C520" s="108" t="s">
        <v>210</v>
      </c>
      <c r="D520" s="140" t="s">
        <v>742</v>
      </c>
      <c r="E520" s="166" t="s">
        <v>224</v>
      </c>
      <c r="F520" s="166" t="s">
        <v>155</v>
      </c>
      <c r="G520" s="141" t="s">
        <v>222</v>
      </c>
      <c r="H520" s="142">
        <v>41.41</v>
      </c>
      <c r="I520" s="143">
        <f t="shared" si="112"/>
        <v>255</v>
      </c>
      <c r="J520" s="144">
        <v>255</v>
      </c>
      <c r="K520" s="144"/>
      <c r="L520" s="144"/>
      <c r="M520" s="144"/>
      <c r="N520" s="144"/>
      <c r="O520" s="144"/>
      <c r="P520" s="145" t="e">
        <f t="shared" si="102"/>
        <v>#DIV/0!</v>
      </c>
      <c r="Q520" s="145">
        <f t="shared" si="103"/>
        <v>0</v>
      </c>
      <c r="R520" s="145">
        <f t="shared" si="104"/>
        <v>0</v>
      </c>
      <c r="S520" s="145">
        <f t="shared" si="105"/>
        <v>0</v>
      </c>
      <c r="T520" s="145">
        <f t="shared" si="106"/>
        <v>0</v>
      </c>
      <c r="U520" s="145">
        <f t="shared" si="107"/>
        <v>0</v>
      </c>
      <c r="V520" s="146">
        <f>IF(J520="nio",0,IF(J520&gt;0,VLOOKUP(F520,'3-Productie normen'!A:M,VLOOKUP(J520,'3-Productie normen'!$B$38:$C$41,2,FALSE),FALSE)))*(VLOOKUP(B520,'2-Kosten per locatie'!$A$16:$C$48,3,FALSE))</f>
        <v>0</v>
      </c>
      <c r="W520" s="146">
        <f t="shared" si="108"/>
        <v>0</v>
      </c>
      <c r="X520" s="146">
        <f t="shared" si="109"/>
        <v>0</v>
      </c>
      <c r="Y520" s="146">
        <f t="shared" si="110"/>
        <v>0</v>
      </c>
      <c r="Z520" s="147" t="str">
        <f>VLOOKUP(F520,'3-Productie normen'!A:Q,12,FALSE)</f>
        <v>B</v>
      </c>
      <c r="AA520" s="147"/>
      <c r="AC520" s="148">
        <f t="shared" si="111"/>
        <v>10559.55</v>
      </c>
    </row>
    <row r="521" spans="1:29" ht="14.15" customHeight="1">
      <c r="A521" s="124">
        <f t="shared" si="101"/>
        <v>521</v>
      </c>
      <c r="B521" s="139" t="s">
        <v>94</v>
      </c>
      <c r="C521" s="108" t="s">
        <v>210</v>
      </c>
      <c r="D521" s="140" t="s">
        <v>743</v>
      </c>
      <c r="E521" s="166" t="s">
        <v>682</v>
      </c>
      <c r="F521" s="166" t="s">
        <v>164</v>
      </c>
      <c r="G521" s="141" t="s">
        <v>532</v>
      </c>
      <c r="H521" s="142">
        <v>29</v>
      </c>
      <c r="I521" s="143">
        <f t="shared" si="112"/>
        <v>12</v>
      </c>
      <c r="J521" s="144">
        <v>12</v>
      </c>
      <c r="K521" s="144"/>
      <c r="L521" s="144"/>
      <c r="M521" s="144"/>
      <c r="N521" s="144"/>
      <c r="O521" s="144"/>
      <c r="P521" s="145" t="e">
        <f t="shared" si="102"/>
        <v>#DIV/0!</v>
      </c>
      <c r="Q521" s="145">
        <f t="shared" si="103"/>
        <v>0</v>
      </c>
      <c r="R521" s="145">
        <f t="shared" si="104"/>
        <v>0</v>
      </c>
      <c r="S521" s="145">
        <f t="shared" si="105"/>
        <v>0</v>
      </c>
      <c r="T521" s="145">
        <f t="shared" si="106"/>
        <v>0</v>
      </c>
      <c r="U521" s="145">
        <f t="shared" si="107"/>
        <v>0</v>
      </c>
      <c r="V521" s="146">
        <f>IF(J521="nio",0,IF(J521&gt;0,VLOOKUP(F521,'3-Productie normen'!A:M,VLOOKUP(J521,'3-Productie normen'!$B$38:$C$41,2,FALSE),FALSE)))*(VLOOKUP(B521,'2-Kosten per locatie'!$A$16:$C$48,3,FALSE))</f>
        <v>0</v>
      </c>
      <c r="W521" s="146">
        <f t="shared" si="108"/>
        <v>0</v>
      </c>
      <c r="X521" s="146">
        <f t="shared" si="109"/>
        <v>0</v>
      </c>
      <c r="Y521" s="146">
        <f t="shared" si="110"/>
        <v>0</v>
      </c>
      <c r="Z521" s="147" t="str">
        <f>VLOOKUP(F521,'3-Productie normen'!A:Q,12,FALSE)</f>
        <v>V</v>
      </c>
      <c r="AA521" s="147"/>
      <c r="AC521" s="148">
        <f t="shared" si="111"/>
        <v>348</v>
      </c>
    </row>
    <row r="522" spans="1:29" ht="14.15" customHeight="1">
      <c r="A522" s="124">
        <f t="shared" si="101"/>
        <v>522</v>
      </c>
      <c r="B522" s="139" t="s">
        <v>94</v>
      </c>
      <c r="C522" s="108" t="s">
        <v>210</v>
      </c>
      <c r="D522" s="140" t="s">
        <v>744</v>
      </c>
      <c r="E522" s="166" t="s">
        <v>249</v>
      </c>
      <c r="F522" s="141" t="s">
        <v>172</v>
      </c>
      <c r="G522" s="141" t="s">
        <v>213</v>
      </c>
      <c r="H522" s="142">
        <v>20.57</v>
      </c>
      <c r="I522" s="143">
        <f t="shared" si="112"/>
        <v>255</v>
      </c>
      <c r="J522" s="144">
        <v>255</v>
      </c>
      <c r="K522" s="144"/>
      <c r="L522" s="144"/>
      <c r="M522" s="144"/>
      <c r="N522" s="144"/>
      <c r="O522" s="144"/>
      <c r="P522" s="145" t="e">
        <f t="shared" si="102"/>
        <v>#DIV/0!</v>
      </c>
      <c r="Q522" s="145">
        <f t="shared" si="103"/>
        <v>0</v>
      </c>
      <c r="R522" s="145">
        <f t="shared" si="104"/>
        <v>0</v>
      </c>
      <c r="S522" s="145">
        <f t="shared" si="105"/>
        <v>0</v>
      </c>
      <c r="T522" s="145">
        <f t="shared" si="106"/>
        <v>0</v>
      </c>
      <c r="U522" s="145">
        <f t="shared" si="107"/>
        <v>0</v>
      </c>
      <c r="V522" s="146">
        <f>IF(J522="nio",0,IF(J522&gt;0,VLOOKUP(F522,'3-Productie normen'!A:M,VLOOKUP(J522,'3-Productie normen'!$B$38:$C$41,2,FALSE),FALSE)))*(VLOOKUP(B522,'2-Kosten per locatie'!$A$16:$C$48,3,FALSE))</f>
        <v>0</v>
      </c>
      <c r="W522" s="146">
        <f t="shared" si="108"/>
        <v>0</v>
      </c>
      <c r="X522" s="146">
        <f t="shared" si="109"/>
        <v>0</v>
      </c>
      <c r="Y522" s="146">
        <f t="shared" si="110"/>
        <v>0</v>
      </c>
      <c r="Z522" s="147" t="str">
        <f>VLOOKUP(F522,'3-Productie normen'!A:Q,12,FALSE)</f>
        <v>V</v>
      </c>
      <c r="AA522" s="147"/>
      <c r="AC522" s="148">
        <f t="shared" si="111"/>
        <v>5245.35</v>
      </c>
    </row>
    <row r="523" spans="1:29" ht="14.15" customHeight="1">
      <c r="A523" s="124">
        <f t="shared" ref="A523:A586" si="113">A522+1</f>
        <v>523</v>
      </c>
      <c r="B523" s="139" t="s">
        <v>94</v>
      </c>
      <c r="C523" s="108" t="s">
        <v>210</v>
      </c>
      <c r="D523" s="140" t="s">
        <v>745</v>
      </c>
      <c r="E523" s="166" t="s">
        <v>468</v>
      </c>
      <c r="F523" s="166" t="s">
        <v>168</v>
      </c>
      <c r="G523" s="141" t="s">
        <v>227</v>
      </c>
      <c r="H523" s="142">
        <v>7.6</v>
      </c>
      <c r="I523" s="143">
        <f t="shared" si="112"/>
        <v>1</v>
      </c>
      <c r="J523" s="144">
        <v>1</v>
      </c>
      <c r="K523" s="144"/>
      <c r="L523" s="144"/>
      <c r="M523" s="144"/>
      <c r="N523" s="144"/>
      <c r="O523" s="144"/>
      <c r="P523" s="145" t="e">
        <f t="shared" si="102"/>
        <v>#DIV/0!</v>
      </c>
      <c r="Q523" s="145">
        <f t="shared" si="103"/>
        <v>0</v>
      </c>
      <c r="R523" s="145">
        <f t="shared" si="104"/>
        <v>0</v>
      </c>
      <c r="S523" s="145">
        <f t="shared" si="105"/>
        <v>0</v>
      </c>
      <c r="T523" s="145">
        <f t="shared" si="106"/>
        <v>0</v>
      </c>
      <c r="U523" s="145">
        <f t="shared" si="107"/>
        <v>0</v>
      </c>
      <c r="V523" s="146">
        <f>IF(J523="nio",0,IF(J523&gt;0,VLOOKUP(F523,'3-Productie normen'!A:M,VLOOKUP(J523,'3-Productie normen'!$B$38:$C$41,2,FALSE),FALSE)))*(VLOOKUP(B523,'2-Kosten per locatie'!$A$16:$C$48,3,FALSE))</f>
        <v>0</v>
      </c>
      <c r="W523" s="146">
        <f t="shared" si="108"/>
        <v>0</v>
      </c>
      <c r="X523" s="146">
        <f t="shared" si="109"/>
        <v>0</v>
      </c>
      <c r="Y523" s="146">
        <f t="shared" si="110"/>
        <v>0</v>
      </c>
      <c r="Z523" s="147" t="str">
        <f>VLOOKUP(F523,'3-Productie normen'!A:Q,12,FALSE)</f>
        <v>V</v>
      </c>
      <c r="AA523" s="147"/>
      <c r="AC523" s="148">
        <f t="shared" si="111"/>
        <v>7.6</v>
      </c>
    </row>
    <row r="524" spans="1:29" ht="14.15" customHeight="1">
      <c r="A524" s="124">
        <f t="shared" si="113"/>
        <v>524</v>
      </c>
      <c r="B524" s="139" t="s">
        <v>94</v>
      </c>
      <c r="C524" s="108" t="s">
        <v>210</v>
      </c>
      <c r="D524" s="140" t="s">
        <v>746</v>
      </c>
      <c r="E524" s="166" t="s">
        <v>226</v>
      </c>
      <c r="F524" s="141" t="s">
        <v>174</v>
      </c>
      <c r="G524" s="141"/>
      <c r="H524" s="142">
        <v>3.98</v>
      </c>
      <c r="I524" s="143">
        <f t="shared" si="112"/>
        <v>0</v>
      </c>
      <c r="J524" s="144" t="s">
        <v>228</v>
      </c>
      <c r="K524" s="144"/>
      <c r="L524" s="144"/>
      <c r="M524" s="144"/>
      <c r="N524" s="144"/>
      <c r="O524" s="144"/>
      <c r="P524" s="145">
        <f t="shared" si="102"/>
        <v>0</v>
      </c>
      <c r="Q524" s="145">
        <f t="shared" si="103"/>
        <v>0</v>
      </c>
      <c r="R524" s="145">
        <f t="shared" si="104"/>
        <v>0</v>
      </c>
      <c r="S524" s="145">
        <f t="shared" si="105"/>
        <v>0</v>
      </c>
      <c r="T524" s="145">
        <f t="shared" si="106"/>
        <v>0</v>
      </c>
      <c r="U524" s="145">
        <f t="shared" si="107"/>
        <v>0</v>
      </c>
      <c r="V524" s="146">
        <f>IF(J524="nio",0,IF(J524&gt;0,VLOOKUP(F524,'3-Productie normen'!A:M,VLOOKUP(J524,'3-Productie normen'!$B$38:$C$41,2,FALSE),FALSE)))*(VLOOKUP(B524,'2-Kosten per locatie'!$A$16:$C$48,3,FALSE))</f>
        <v>0</v>
      </c>
      <c r="W524" s="146">
        <f t="shared" si="108"/>
        <v>0</v>
      </c>
      <c r="X524" s="146">
        <f t="shared" si="109"/>
        <v>0</v>
      </c>
      <c r="Y524" s="146">
        <f t="shared" si="110"/>
        <v>0</v>
      </c>
      <c r="Z524" s="147">
        <f>VLOOKUP(F524,'3-Productie normen'!A:Q,12,FALSE)</f>
        <v>0</v>
      </c>
      <c r="AA524" s="147"/>
      <c r="AC524" s="148">
        <f t="shared" si="111"/>
        <v>0</v>
      </c>
    </row>
    <row r="525" spans="1:29" ht="14.15" customHeight="1">
      <c r="A525" s="124">
        <f t="shared" si="113"/>
        <v>525</v>
      </c>
      <c r="B525" s="139" t="s">
        <v>94</v>
      </c>
      <c r="C525" s="108" t="s">
        <v>210</v>
      </c>
      <c r="D525" s="140" t="s">
        <v>747</v>
      </c>
      <c r="E525" s="166" t="s">
        <v>685</v>
      </c>
      <c r="F525" s="166" t="s">
        <v>168</v>
      </c>
      <c r="G525" s="141" t="s">
        <v>323</v>
      </c>
      <c r="H525" s="142">
        <v>2</v>
      </c>
      <c r="I525" s="143">
        <f t="shared" si="112"/>
        <v>1</v>
      </c>
      <c r="J525" s="144">
        <v>1</v>
      </c>
      <c r="K525" s="144"/>
      <c r="L525" s="144"/>
      <c r="M525" s="144"/>
      <c r="N525" s="144"/>
      <c r="O525" s="144"/>
      <c r="P525" s="145" t="e">
        <f t="shared" si="102"/>
        <v>#DIV/0!</v>
      </c>
      <c r="Q525" s="145">
        <f t="shared" si="103"/>
        <v>0</v>
      </c>
      <c r="R525" s="145">
        <f t="shared" si="104"/>
        <v>0</v>
      </c>
      <c r="S525" s="145">
        <f t="shared" si="105"/>
        <v>0</v>
      </c>
      <c r="T525" s="145">
        <f t="shared" si="106"/>
        <v>0</v>
      </c>
      <c r="U525" s="145">
        <f t="shared" si="107"/>
        <v>0</v>
      </c>
      <c r="V525" s="146">
        <f>IF(J525="nio",0,IF(J525&gt;0,VLOOKUP(F525,'3-Productie normen'!A:M,VLOOKUP(J525,'3-Productie normen'!$B$38:$C$41,2,FALSE),FALSE)))*(VLOOKUP(B525,'2-Kosten per locatie'!$A$16:$C$48,3,FALSE))</f>
        <v>0</v>
      </c>
      <c r="W525" s="146">
        <f t="shared" si="108"/>
        <v>0</v>
      </c>
      <c r="X525" s="146">
        <f t="shared" si="109"/>
        <v>0</v>
      </c>
      <c r="Y525" s="146">
        <f t="shared" si="110"/>
        <v>0</v>
      </c>
      <c r="Z525" s="147" t="str">
        <f>VLOOKUP(F525,'3-Productie normen'!A:Q,12,FALSE)</f>
        <v>V</v>
      </c>
      <c r="AA525" s="147"/>
      <c r="AC525" s="148">
        <f t="shared" si="111"/>
        <v>2</v>
      </c>
    </row>
    <row r="526" spans="1:29" ht="14.15" customHeight="1">
      <c r="A526" s="124">
        <f t="shared" si="113"/>
        <v>526</v>
      </c>
      <c r="B526" s="139" t="s">
        <v>94</v>
      </c>
      <c r="C526" s="108" t="s">
        <v>210</v>
      </c>
      <c r="D526" s="140" t="s">
        <v>748</v>
      </c>
      <c r="E526" s="166" t="s">
        <v>226</v>
      </c>
      <c r="F526" s="141" t="s">
        <v>174</v>
      </c>
      <c r="G526" s="141"/>
      <c r="H526" s="142">
        <v>30.07</v>
      </c>
      <c r="I526" s="143">
        <f t="shared" si="112"/>
        <v>0</v>
      </c>
      <c r="J526" s="144" t="s">
        <v>228</v>
      </c>
      <c r="K526" s="144"/>
      <c r="L526" s="144"/>
      <c r="M526" s="144"/>
      <c r="N526" s="144"/>
      <c r="O526" s="144"/>
      <c r="P526" s="145">
        <f t="shared" si="102"/>
        <v>0</v>
      </c>
      <c r="Q526" s="145">
        <f t="shared" si="103"/>
        <v>0</v>
      </c>
      <c r="R526" s="145">
        <f t="shared" si="104"/>
        <v>0</v>
      </c>
      <c r="S526" s="145">
        <f t="shared" si="105"/>
        <v>0</v>
      </c>
      <c r="T526" s="145">
        <f t="shared" si="106"/>
        <v>0</v>
      </c>
      <c r="U526" s="145">
        <f t="shared" si="107"/>
        <v>0</v>
      </c>
      <c r="V526" s="146">
        <f>IF(J526="nio",0,IF(J526&gt;0,VLOOKUP(F526,'3-Productie normen'!A:M,VLOOKUP(J526,'3-Productie normen'!$B$38:$C$41,2,FALSE),FALSE)))*(VLOOKUP(B526,'2-Kosten per locatie'!$A$16:$C$48,3,FALSE))</f>
        <v>0</v>
      </c>
      <c r="W526" s="146">
        <f t="shared" si="108"/>
        <v>0</v>
      </c>
      <c r="X526" s="146">
        <f t="shared" si="109"/>
        <v>0</v>
      </c>
      <c r="Y526" s="146">
        <f t="shared" si="110"/>
        <v>0</v>
      </c>
      <c r="Z526" s="147">
        <f>VLOOKUP(F526,'3-Productie normen'!A:Q,12,FALSE)</f>
        <v>0</v>
      </c>
      <c r="AA526" s="147"/>
      <c r="AC526" s="148">
        <f t="shared" si="111"/>
        <v>0</v>
      </c>
    </row>
    <row r="527" spans="1:29" ht="14.15" customHeight="1">
      <c r="A527" s="124">
        <f t="shared" si="113"/>
        <v>527</v>
      </c>
      <c r="B527" s="139" t="s">
        <v>94</v>
      </c>
      <c r="C527" s="108" t="s">
        <v>210</v>
      </c>
      <c r="D527" s="140" t="s">
        <v>749</v>
      </c>
      <c r="E527" s="166" t="s">
        <v>226</v>
      </c>
      <c r="F527" s="141" t="s">
        <v>174</v>
      </c>
      <c r="G527" s="141"/>
      <c r="H527" s="142">
        <v>13.53</v>
      </c>
      <c r="I527" s="143">
        <f t="shared" si="112"/>
        <v>0</v>
      </c>
      <c r="J527" s="144" t="s">
        <v>228</v>
      </c>
      <c r="K527" s="144"/>
      <c r="L527" s="144"/>
      <c r="M527" s="144"/>
      <c r="N527" s="144"/>
      <c r="O527" s="144"/>
      <c r="P527" s="145">
        <f t="shared" si="102"/>
        <v>0</v>
      </c>
      <c r="Q527" s="145">
        <f t="shared" si="103"/>
        <v>0</v>
      </c>
      <c r="R527" s="145">
        <f t="shared" si="104"/>
        <v>0</v>
      </c>
      <c r="S527" s="145">
        <f t="shared" si="105"/>
        <v>0</v>
      </c>
      <c r="T527" s="145">
        <f t="shared" si="106"/>
        <v>0</v>
      </c>
      <c r="U527" s="145">
        <f t="shared" si="107"/>
        <v>0</v>
      </c>
      <c r="V527" s="146">
        <f>IF(J527="nio",0,IF(J527&gt;0,VLOOKUP(F527,'3-Productie normen'!A:M,VLOOKUP(J527,'3-Productie normen'!$B$38:$C$41,2,FALSE),FALSE)))*(VLOOKUP(B527,'2-Kosten per locatie'!$A$16:$C$48,3,FALSE))</f>
        <v>0</v>
      </c>
      <c r="W527" s="146">
        <f t="shared" si="108"/>
        <v>0</v>
      </c>
      <c r="X527" s="146">
        <f t="shared" si="109"/>
        <v>0</v>
      </c>
      <c r="Y527" s="146">
        <f t="shared" si="110"/>
        <v>0</v>
      </c>
      <c r="Z527" s="147">
        <f>VLOOKUP(F527,'3-Productie normen'!A:Q,12,FALSE)</f>
        <v>0</v>
      </c>
      <c r="AA527" s="147"/>
      <c r="AC527" s="148">
        <f t="shared" si="111"/>
        <v>0</v>
      </c>
    </row>
    <row r="528" spans="1:29" ht="14.15" customHeight="1">
      <c r="A528" s="124">
        <f t="shared" si="113"/>
        <v>528</v>
      </c>
      <c r="B528" s="139" t="s">
        <v>94</v>
      </c>
      <c r="C528" s="108" t="s">
        <v>210</v>
      </c>
      <c r="D528" s="140" t="s">
        <v>750</v>
      </c>
      <c r="E528" s="166" t="s">
        <v>226</v>
      </c>
      <c r="F528" s="141" t="s">
        <v>174</v>
      </c>
      <c r="G528" s="141"/>
      <c r="H528" s="142">
        <v>19.22</v>
      </c>
      <c r="I528" s="143">
        <f t="shared" si="112"/>
        <v>0</v>
      </c>
      <c r="J528" s="144" t="s">
        <v>228</v>
      </c>
      <c r="K528" s="144"/>
      <c r="L528" s="144"/>
      <c r="M528" s="144"/>
      <c r="N528" s="144"/>
      <c r="O528" s="144"/>
      <c r="P528" s="145">
        <f t="shared" si="102"/>
        <v>0</v>
      </c>
      <c r="Q528" s="145">
        <f t="shared" si="103"/>
        <v>0</v>
      </c>
      <c r="R528" s="145">
        <f t="shared" si="104"/>
        <v>0</v>
      </c>
      <c r="S528" s="145">
        <f t="shared" si="105"/>
        <v>0</v>
      </c>
      <c r="T528" s="145">
        <f t="shared" si="106"/>
        <v>0</v>
      </c>
      <c r="U528" s="145">
        <f t="shared" si="107"/>
        <v>0</v>
      </c>
      <c r="V528" s="146">
        <f>IF(J528="nio",0,IF(J528&gt;0,VLOOKUP(F528,'3-Productie normen'!A:M,VLOOKUP(J528,'3-Productie normen'!$B$38:$C$41,2,FALSE),FALSE)))*(VLOOKUP(B528,'2-Kosten per locatie'!$A$16:$C$48,3,FALSE))</f>
        <v>0</v>
      </c>
      <c r="W528" s="146">
        <f t="shared" si="108"/>
        <v>0</v>
      </c>
      <c r="X528" s="146">
        <f t="shared" si="109"/>
        <v>0</v>
      </c>
      <c r="Y528" s="146">
        <f t="shared" si="110"/>
        <v>0</v>
      </c>
      <c r="Z528" s="147">
        <f>VLOOKUP(F528,'3-Productie normen'!A:Q,12,FALSE)</f>
        <v>0</v>
      </c>
      <c r="AA528" s="147"/>
      <c r="AC528" s="148">
        <f t="shared" si="111"/>
        <v>0</v>
      </c>
    </row>
    <row r="529" spans="1:29" ht="14.15" customHeight="1">
      <c r="A529" s="124">
        <f t="shared" si="113"/>
        <v>529</v>
      </c>
      <c r="B529" s="139" t="s">
        <v>94</v>
      </c>
      <c r="C529" s="108" t="s">
        <v>210</v>
      </c>
      <c r="D529" s="140" t="s">
        <v>751</v>
      </c>
      <c r="E529" s="166" t="s">
        <v>226</v>
      </c>
      <c r="F529" s="141" t="s">
        <v>174</v>
      </c>
      <c r="G529" s="141"/>
      <c r="H529" s="142">
        <v>24.37</v>
      </c>
      <c r="I529" s="143">
        <f t="shared" si="112"/>
        <v>0</v>
      </c>
      <c r="J529" s="144" t="s">
        <v>228</v>
      </c>
      <c r="K529" s="144"/>
      <c r="L529" s="144"/>
      <c r="M529" s="144"/>
      <c r="N529" s="144"/>
      <c r="O529" s="144"/>
      <c r="P529" s="145">
        <f t="shared" si="102"/>
        <v>0</v>
      </c>
      <c r="Q529" s="145">
        <f t="shared" si="103"/>
        <v>0</v>
      </c>
      <c r="R529" s="145">
        <f t="shared" si="104"/>
        <v>0</v>
      </c>
      <c r="S529" s="145">
        <f t="shared" si="105"/>
        <v>0</v>
      </c>
      <c r="T529" s="145">
        <f t="shared" si="106"/>
        <v>0</v>
      </c>
      <c r="U529" s="145">
        <f t="shared" si="107"/>
        <v>0</v>
      </c>
      <c r="V529" s="146">
        <f>IF(J529="nio",0,IF(J529&gt;0,VLOOKUP(F529,'3-Productie normen'!A:M,VLOOKUP(J529,'3-Productie normen'!$B$38:$C$41,2,FALSE),FALSE)))*(VLOOKUP(B529,'2-Kosten per locatie'!$A$16:$C$48,3,FALSE))</f>
        <v>0</v>
      </c>
      <c r="W529" s="146">
        <f t="shared" si="108"/>
        <v>0</v>
      </c>
      <c r="X529" s="146">
        <f t="shared" si="109"/>
        <v>0</v>
      </c>
      <c r="Y529" s="146">
        <f t="shared" si="110"/>
        <v>0</v>
      </c>
      <c r="Z529" s="147">
        <f>VLOOKUP(F529,'3-Productie normen'!A:Q,12,FALSE)</f>
        <v>0</v>
      </c>
      <c r="AA529" s="147"/>
      <c r="AC529" s="148">
        <f t="shared" si="111"/>
        <v>0</v>
      </c>
    </row>
    <row r="530" spans="1:29" ht="14.15" customHeight="1">
      <c r="A530" s="124">
        <f t="shared" si="113"/>
        <v>530</v>
      </c>
      <c r="B530" s="139" t="s">
        <v>94</v>
      </c>
      <c r="C530" s="108" t="s">
        <v>210</v>
      </c>
      <c r="D530" s="140" t="s">
        <v>752</v>
      </c>
      <c r="E530" s="166" t="s">
        <v>226</v>
      </c>
      <c r="F530" s="141" t="s">
        <v>174</v>
      </c>
      <c r="G530" s="141"/>
      <c r="H530" s="142">
        <v>18.600000000000001</v>
      </c>
      <c r="I530" s="143">
        <f t="shared" si="112"/>
        <v>0</v>
      </c>
      <c r="J530" s="144" t="s">
        <v>228</v>
      </c>
      <c r="K530" s="144"/>
      <c r="L530" s="144"/>
      <c r="M530" s="144"/>
      <c r="N530" s="144"/>
      <c r="O530" s="144"/>
      <c r="P530" s="145">
        <f t="shared" si="102"/>
        <v>0</v>
      </c>
      <c r="Q530" s="145">
        <f t="shared" si="103"/>
        <v>0</v>
      </c>
      <c r="R530" s="145">
        <f t="shared" si="104"/>
        <v>0</v>
      </c>
      <c r="S530" s="145">
        <f t="shared" si="105"/>
        <v>0</v>
      </c>
      <c r="T530" s="145">
        <f t="shared" si="106"/>
        <v>0</v>
      </c>
      <c r="U530" s="145">
        <f t="shared" si="107"/>
        <v>0</v>
      </c>
      <c r="V530" s="146">
        <f>IF(J530="nio",0,IF(J530&gt;0,VLOOKUP(F530,'3-Productie normen'!A:M,VLOOKUP(J530,'3-Productie normen'!$B$38:$C$41,2,FALSE),FALSE)))*(VLOOKUP(B530,'2-Kosten per locatie'!$A$16:$C$48,3,FALSE))</f>
        <v>0</v>
      </c>
      <c r="W530" s="146">
        <f t="shared" si="108"/>
        <v>0</v>
      </c>
      <c r="X530" s="146">
        <f t="shared" si="109"/>
        <v>0</v>
      </c>
      <c r="Y530" s="146">
        <f t="shared" si="110"/>
        <v>0</v>
      </c>
      <c r="Z530" s="147">
        <f>VLOOKUP(F530,'3-Productie normen'!A:Q,12,FALSE)</f>
        <v>0</v>
      </c>
      <c r="AA530" s="147"/>
      <c r="AC530" s="148">
        <f t="shared" si="111"/>
        <v>0</v>
      </c>
    </row>
    <row r="531" spans="1:29" ht="14.15" customHeight="1">
      <c r="A531" s="124">
        <f t="shared" si="113"/>
        <v>531</v>
      </c>
      <c r="B531" s="139" t="s">
        <v>94</v>
      </c>
      <c r="C531" s="108" t="s">
        <v>210</v>
      </c>
      <c r="D531" s="140" t="s">
        <v>753</v>
      </c>
      <c r="E531" s="166" t="s">
        <v>226</v>
      </c>
      <c r="F531" s="141" t="s">
        <v>174</v>
      </c>
      <c r="G531" s="141"/>
      <c r="H531" s="142">
        <v>12.48</v>
      </c>
      <c r="I531" s="143">
        <f t="shared" si="112"/>
        <v>0</v>
      </c>
      <c r="J531" s="144" t="s">
        <v>228</v>
      </c>
      <c r="K531" s="144"/>
      <c r="L531" s="144"/>
      <c r="M531" s="144"/>
      <c r="N531" s="144"/>
      <c r="O531" s="144"/>
      <c r="P531" s="145">
        <f t="shared" si="102"/>
        <v>0</v>
      </c>
      <c r="Q531" s="145">
        <f t="shared" si="103"/>
        <v>0</v>
      </c>
      <c r="R531" s="145">
        <f t="shared" si="104"/>
        <v>0</v>
      </c>
      <c r="S531" s="145">
        <f t="shared" si="105"/>
        <v>0</v>
      </c>
      <c r="T531" s="145">
        <f t="shared" si="106"/>
        <v>0</v>
      </c>
      <c r="U531" s="145">
        <f t="shared" si="107"/>
        <v>0</v>
      </c>
      <c r="V531" s="146">
        <f>IF(J531="nio",0,IF(J531&gt;0,VLOOKUP(F531,'3-Productie normen'!A:M,VLOOKUP(J531,'3-Productie normen'!$B$38:$C$41,2,FALSE),FALSE)))*(VLOOKUP(B531,'2-Kosten per locatie'!$A$16:$C$48,3,FALSE))</f>
        <v>0</v>
      </c>
      <c r="W531" s="146">
        <f t="shared" si="108"/>
        <v>0</v>
      </c>
      <c r="X531" s="146">
        <f t="shared" si="109"/>
        <v>0</v>
      </c>
      <c r="Y531" s="146">
        <f t="shared" si="110"/>
        <v>0</v>
      </c>
      <c r="Z531" s="147">
        <f>VLOOKUP(F531,'3-Productie normen'!A:Q,12,FALSE)</f>
        <v>0</v>
      </c>
      <c r="AA531" s="147"/>
      <c r="AC531" s="148">
        <f t="shared" si="111"/>
        <v>0</v>
      </c>
    </row>
    <row r="532" spans="1:29" ht="14.15" customHeight="1">
      <c r="A532" s="124">
        <f t="shared" si="113"/>
        <v>532</v>
      </c>
      <c r="B532" s="139" t="s">
        <v>94</v>
      </c>
      <c r="C532" s="108" t="s">
        <v>210</v>
      </c>
      <c r="D532" s="140" t="s">
        <v>754</v>
      </c>
      <c r="E532" s="166" t="s">
        <v>519</v>
      </c>
      <c r="F532" s="141" t="s">
        <v>174</v>
      </c>
      <c r="G532" s="141"/>
      <c r="H532" s="142">
        <v>30.17</v>
      </c>
      <c r="I532" s="143">
        <f t="shared" si="112"/>
        <v>0</v>
      </c>
      <c r="J532" s="144" t="s">
        <v>228</v>
      </c>
      <c r="K532" s="144"/>
      <c r="L532" s="144"/>
      <c r="M532" s="144"/>
      <c r="N532" s="144"/>
      <c r="O532" s="144"/>
      <c r="P532" s="145">
        <f t="shared" si="102"/>
        <v>0</v>
      </c>
      <c r="Q532" s="145">
        <f t="shared" si="103"/>
        <v>0</v>
      </c>
      <c r="R532" s="145">
        <f t="shared" si="104"/>
        <v>0</v>
      </c>
      <c r="S532" s="145">
        <f t="shared" si="105"/>
        <v>0</v>
      </c>
      <c r="T532" s="145">
        <f t="shared" si="106"/>
        <v>0</v>
      </c>
      <c r="U532" s="145">
        <f t="shared" si="107"/>
        <v>0</v>
      </c>
      <c r="V532" s="146">
        <f>IF(J532="nio",0,IF(J532&gt;0,VLOOKUP(F532,'3-Productie normen'!A:M,VLOOKUP(J532,'3-Productie normen'!$B$38:$C$41,2,FALSE),FALSE)))*(VLOOKUP(B532,'2-Kosten per locatie'!$A$16:$C$48,3,FALSE))</f>
        <v>0</v>
      </c>
      <c r="W532" s="146">
        <f t="shared" si="108"/>
        <v>0</v>
      </c>
      <c r="X532" s="146">
        <f t="shared" si="109"/>
        <v>0</v>
      </c>
      <c r="Y532" s="146">
        <f t="shared" si="110"/>
        <v>0</v>
      </c>
      <c r="Z532" s="147">
        <f>VLOOKUP(F532,'3-Productie normen'!A:Q,12,FALSE)</f>
        <v>0</v>
      </c>
      <c r="AA532" s="147"/>
      <c r="AC532" s="148">
        <f t="shared" si="111"/>
        <v>0</v>
      </c>
    </row>
    <row r="533" spans="1:29" ht="14.15" customHeight="1">
      <c r="A533" s="124">
        <f t="shared" si="113"/>
        <v>533</v>
      </c>
      <c r="B533" s="139" t="s">
        <v>94</v>
      </c>
      <c r="C533" s="108" t="s">
        <v>210</v>
      </c>
      <c r="D533" s="140" t="s">
        <v>755</v>
      </c>
      <c r="E533" s="166" t="s">
        <v>226</v>
      </c>
      <c r="F533" s="141" t="s">
        <v>174</v>
      </c>
      <c r="G533" s="141"/>
      <c r="H533" s="142">
        <v>13.49</v>
      </c>
      <c r="I533" s="143">
        <f t="shared" si="112"/>
        <v>0</v>
      </c>
      <c r="J533" s="144" t="s">
        <v>228</v>
      </c>
      <c r="K533" s="144"/>
      <c r="L533" s="144"/>
      <c r="M533" s="144"/>
      <c r="N533" s="144"/>
      <c r="O533" s="144"/>
      <c r="P533" s="145">
        <f t="shared" si="102"/>
        <v>0</v>
      </c>
      <c r="Q533" s="145">
        <f t="shared" si="103"/>
        <v>0</v>
      </c>
      <c r="R533" s="145">
        <f t="shared" si="104"/>
        <v>0</v>
      </c>
      <c r="S533" s="145">
        <f t="shared" si="105"/>
        <v>0</v>
      </c>
      <c r="T533" s="145">
        <f t="shared" si="106"/>
        <v>0</v>
      </c>
      <c r="U533" s="145">
        <f t="shared" si="107"/>
        <v>0</v>
      </c>
      <c r="V533" s="146">
        <f>IF(J533="nio",0,IF(J533&gt;0,VLOOKUP(F533,'3-Productie normen'!A:M,VLOOKUP(J533,'3-Productie normen'!$B$38:$C$41,2,FALSE),FALSE)))*(VLOOKUP(B533,'2-Kosten per locatie'!$A$16:$C$48,3,FALSE))</f>
        <v>0</v>
      </c>
      <c r="W533" s="146">
        <f t="shared" si="108"/>
        <v>0</v>
      </c>
      <c r="X533" s="146">
        <f t="shared" si="109"/>
        <v>0</v>
      </c>
      <c r="Y533" s="146">
        <f t="shared" si="110"/>
        <v>0</v>
      </c>
      <c r="Z533" s="147">
        <f>VLOOKUP(F533,'3-Productie normen'!A:Q,12,FALSE)</f>
        <v>0</v>
      </c>
      <c r="AA533" s="147"/>
      <c r="AC533" s="148">
        <f t="shared" si="111"/>
        <v>0</v>
      </c>
    </row>
    <row r="534" spans="1:29" ht="14.15" customHeight="1">
      <c r="A534" s="124">
        <f t="shared" si="113"/>
        <v>534</v>
      </c>
      <c r="B534" s="139" t="s">
        <v>94</v>
      </c>
      <c r="C534" s="108" t="s">
        <v>210</v>
      </c>
      <c r="D534" s="140" t="s">
        <v>756</v>
      </c>
      <c r="E534" s="166" t="s">
        <v>226</v>
      </c>
      <c r="F534" s="141" t="s">
        <v>174</v>
      </c>
      <c r="G534" s="141"/>
      <c r="H534" s="142">
        <v>7.44</v>
      </c>
      <c r="I534" s="143">
        <f t="shared" si="112"/>
        <v>0</v>
      </c>
      <c r="J534" s="144" t="s">
        <v>228</v>
      </c>
      <c r="K534" s="144"/>
      <c r="L534" s="144"/>
      <c r="M534" s="144"/>
      <c r="N534" s="144"/>
      <c r="O534" s="144"/>
      <c r="P534" s="145">
        <f t="shared" si="102"/>
        <v>0</v>
      </c>
      <c r="Q534" s="145">
        <f t="shared" si="103"/>
        <v>0</v>
      </c>
      <c r="R534" s="145">
        <f t="shared" si="104"/>
        <v>0</v>
      </c>
      <c r="S534" s="145">
        <f t="shared" si="105"/>
        <v>0</v>
      </c>
      <c r="T534" s="145">
        <f t="shared" si="106"/>
        <v>0</v>
      </c>
      <c r="U534" s="145">
        <f t="shared" si="107"/>
        <v>0</v>
      </c>
      <c r="V534" s="146">
        <f>IF(J534="nio",0,IF(J534&gt;0,VLOOKUP(F534,'3-Productie normen'!A:M,VLOOKUP(J534,'3-Productie normen'!$B$38:$C$41,2,FALSE),FALSE)))*(VLOOKUP(B534,'2-Kosten per locatie'!$A$16:$C$48,3,FALSE))</f>
        <v>0</v>
      </c>
      <c r="W534" s="146">
        <f t="shared" si="108"/>
        <v>0</v>
      </c>
      <c r="X534" s="146">
        <f t="shared" si="109"/>
        <v>0</v>
      </c>
      <c r="Y534" s="146">
        <f t="shared" si="110"/>
        <v>0</v>
      </c>
      <c r="Z534" s="147">
        <f>VLOOKUP(F534,'3-Productie normen'!A:Q,12,FALSE)</f>
        <v>0</v>
      </c>
      <c r="AA534" s="147"/>
      <c r="AC534" s="148">
        <f t="shared" si="111"/>
        <v>0</v>
      </c>
    </row>
    <row r="535" spans="1:29" ht="14.15" customHeight="1">
      <c r="A535" s="124">
        <f t="shared" si="113"/>
        <v>535</v>
      </c>
      <c r="B535" s="139" t="s">
        <v>94</v>
      </c>
      <c r="C535" s="108" t="s">
        <v>210</v>
      </c>
      <c r="D535" s="140" t="s">
        <v>757</v>
      </c>
      <c r="E535" s="166" t="s">
        <v>519</v>
      </c>
      <c r="F535" s="141" t="s">
        <v>174</v>
      </c>
      <c r="G535" s="141"/>
      <c r="H535" s="142">
        <v>33.270000000000003</v>
      </c>
      <c r="I535" s="143">
        <f t="shared" si="112"/>
        <v>0</v>
      </c>
      <c r="J535" s="144" t="s">
        <v>228</v>
      </c>
      <c r="K535" s="144"/>
      <c r="L535" s="144"/>
      <c r="M535" s="144"/>
      <c r="N535" s="144"/>
      <c r="O535" s="144"/>
      <c r="P535" s="145">
        <f t="shared" si="102"/>
        <v>0</v>
      </c>
      <c r="Q535" s="145">
        <f t="shared" si="103"/>
        <v>0</v>
      </c>
      <c r="R535" s="145">
        <f t="shared" si="104"/>
        <v>0</v>
      </c>
      <c r="S535" s="145">
        <f t="shared" si="105"/>
        <v>0</v>
      </c>
      <c r="T535" s="145">
        <f t="shared" si="106"/>
        <v>0</v>
      </c>
      <c r="U535" s="145">
        <f t="shared" si="107"/>
        <v>0</v>
      </c>
      <c r="V535" s="146">
        <f>IF(J535="nio",0,IF(J535&gt;0,VLOOKUP(F535,'3-Productie normen'!A:M,VLOOKUP(J535,'3-Productie normen'!$B$38:$C$41,2,FALSE),FALSE)))*(VLOOKUP(B535,'2-Kosten per locatie'!$A$16:$C$48,3,FALSE))</f>
        <v>0</v>
      </c>
      <c r="W535" s="146">
        <f t="shared" si="108"/>
        <v>0</v>
      </c>
      <c r="X535" s="146">
        <f t="shared" si="109"/>
        <v>0</v>
      </c>
      <c r="Y535" s="146">
        <f t="shared" si="110"/>
        <v>0</v>
      </c>
      <c r="Z535" s="147">
        <f>VLOOKUP(F535,'3-Productie normen'!A:Q,12,FALSE)</f>
        <v>0</v>
      </c>
      <c r="AA535" s="147"/>
      <c r="AC535" s="148">
        <f t="shared" si="111"/>
        <v>0</v>
      </c>
    </row>
    <row r="536" spans="1:29" ht="14.15" customHeight="1">
      <c r="A536" s="124">
        <f t="shared" si="113"/>
        <v>536</v>
      </c>
      <c r="B536" s="139" t="s">
        <v>94</v>
      </c>
      <c r="C536" s="108" t="s">
        <v>210</v>
      </c>
      <c r="D536" s="140" t="s">
        <v>758</v>
      </c>
      <c r="E536" s="166" t="s">
        <v>682</v>
      </c>
      <c r="F536" s="166" t="s">
        <v>164</v>
      </c>
      <c r="G536" s="141" t="s">
        <v>244</v>
      </c>
      <c r="H536" s="142">
        <v>21.08</v>
      </c>
      <c r="I536" s="143">
        <f t="shared" si="112"/>
        <v>1</v>
      </c>
      <c r="J536" s="144">
        <v>1</v>
      </c>
      <c r="K536" s="144"/>
      <c r="L536" s="144"/>
      <c r="M536" s="144"/>
      <c r="N536" s="144"/>
      <c r="O536" s="144"/>
      <c r="P536" s="145" t="e">
        <f t="shared" si="102"/>
        <v>#DIV/0!</v>
      </c>
      <c r="Q536" s="145">
        <f t="shared" si="103"/>
        <v>0</v>
      </c>
      <c r="R536" s="145">
        <f t="shared" si="104"/>
        <v>0</v>
      </c>
      <c r="S536" s="145">
        <f t="shared" si="105"/>
        <v>0</v>
      </c>
      <c r="T536" s="145">
        <f t="shared" si="106"/>
        <v>0</v>
      </c>
      <c r="U536" s="145">
        <f t="shared" si="107"/>
        <v>0</v>
      </c>
      <c r="V536" s="146">
        <f>IF(J536="nio",0,IF(J536&gt;0,VLOOKUP(F536,'3-Productie normen'!A:M,VLOOKUP(J536,'3-Productie normen'!$B$38:$C$41,2,FALSE),FALSE)))*(VLOOKUP(B536,'2-Kosten per locatie'!$A$16:$C$48,3,FALSE))</f>
        <v>0</v>
      </c>
      <c r="W536" s="146">
        <f t="shared" si="108"/>
        <v>0</v>
      </c>
      <c r="X536" s="146">
        <f t="shared" si="109"/>
        <v>0</v>
      </c>
      <c r="Y536" s="146">
        <f t="shared" si="110"/>
        <v>0</v>
      </c>
      <c r="Z536" s="147" t="str">
        <f>VLOOKUP(F536,'3-Productie normen'!A:Q,12,FALSE)</f>
        <v>V</v>
      </c>
      <c r="AA536" s="147"/>
      <c r="AC536" s="148">
        <f t="shared" si="111"/>
        <v>21.08</v>
      </c>
    </row>
    <row r="537" spans="1:29" ht="14.15" customHeight="1">
      <c r="A537" s="124">
        <f t="shared" si="113"/>
        <v>537</v>
      </c>
      <c r="B537" s="139" t="s">
        <v>94</v>
      </c>
      <c r="C537" s="108" t="s">
        <v>210</v>
      </c>
      <c r="D537" s="140" t="s">
        <v>759</v>
      </c>
      <c r="E537" s="166" t="s">
        <v>262</v>
      </c>
      <c r="F537" s="166" t="s">
        <v>164</v>
      </c>
      <c r="G537" s="141" t="s">
        <v>683</v>
      </c>
      <c r="H537" s="142">
        <v>0</v>
      </c>
      <c r="I537" s="143">
        <f t="shared" si="112"/>
        <v>12</v>
      </c>
      <c r="J537" s="144">
        <v>12</v>
      </c>
      <c r="K537" s="144"/>
      <c r="L537" s="144"/>
      <c r="M537" s="144"/>
      <c r="N537" s="144"/>
      <c r="O537" s="144"/>
      <c r="P537" s="145" t="e">
        <f t="shared" si="102"/>
        <v>#DIV/0!</v>
      </c>
      <c r="Q537" s="145">
        <f t="shared" si="103"/>
        <v>0</v>
      </c>
      <c r="R537" s="145">
        <f t="shared" si="104"/>
        <v>0</v>
      </c>
      <c r="S537" s="145">
        <f t="shared" si="105"/>
        <v>0</v>
      </c>
      <c r="T537" s="145">
        <f t="shared" si="106"/>
        <v>0</v>
      </c>
      <c r="U537" s="145">
        <f t="shared" si="107"/>
        <v>0</v>
      </c>
      <c r="V537" s="146">
        <f>IF(J537="nio",0,IF(J537&gt;0,VLOOKUP(F537,'3-Productie normen'!A:M,VLOOKUP(J537,'3-Productie normen'!$B$38:$C$41,2,FALSE),FALSE)))*(VLOOKUP(B537,'2-Kosten per locatie'!$A$16:$C$48,3,FALSE))</f>
        <v>0</v>
      </c>
      <c r="W537" s="146">
        <f t="shared" si="108"/>
        <v>0</v>
      </c>
      <c r="X537" s="146">
        <f t="shared" si="109"/>
        <v>0</v>
      </c>
      <c r="Y537" s="146">
        <f t="shared" si="110"/>
        <v>0</v>
      </c>
      <c r="Z537" s="147" t="str">
        <f>VLOOKUP(F537,'3-Productie normen'!A:Q,12,FALSE)</f>
        <v>V</v>
      </c>
      <c r="AA537" s="147"/>
      <c r="AC537" s="148">
        <f t="shared" si="111"/>
        <v>0</v>
      </c>
    </row>
    <row r="538" spans="1:29" ht="14.15" customHeight="1">
      <c r="A538" s="124">
        <f t="shared" si="113"/>
        <v>538</v>
      </c>
      <c r="B538" s="139" t="s">
        <v>94</v>
      </c>
      <c r="C538" s="108" t="s">
        <v>210</v>
      </c>
      <c r="D538" s="140" t="s">
        <v>760</v>
      </c>
      <c r="E538" s="166" t="s">
        <v>226</v>
      </c>
      <c r="F538" s="141" t="s">
        <v>174</v>
      </c>
      <c r="G538" s="141"/>
      <c r="H538" s="142">
        <v>19.21</v>
      </c>
      <c r="I538" s="143">
        <f t="shared" si="112"/>
        <v>0</v>
      </c>
      <c r="J538" s="144" t="s">
        <v>228</v>
      </c>
      <c r="K538" s="144"/>
      <c r="L538" s="144"/>
      <c r="M538" s="144"/>
      <c r="N538" s="144"/>
      <c r="O538" s="144"/>
      <c r="P538" s="145">
        <f t="shared" si="102"/>
        <v>0</v>
      </c>
      <c r="Q538" s="145">
        <f t="shared" si="103"/>
        <v>0</v>
      </c>
      <c r="R538" s="145">
        <f t="shared" si="104"/>
        <v>0</v>
      </c>
      <c r="S538" s="145">
        <f t="shared" si="105"/>
        <v>0</v>
      </c>
      <c r="T538" s="145">
        <f t="shared" si="106"/>
        <v>0</v>
      </c>
      <c r="U538" s="145">
        <f t="shared" si="107"/>
        <v>0</v>
      </c>
      <c r="V538" s="146">
        <f>IF(J538="nio",0,IF(J538&gt;0,VLOOKUP(F538,'3-Productie normen'!A:M,VLOOKUP(J538,'3-Productie normen'!$B$38:$C$41,2,FALSE),FALSE)))*(VLOOKUP(B538,'2-Kosten per locatie'!$A$16:$C$48,3,FALSE))</f>
        <v>0</v>
      </c>
      <c r="W538" s="146">
        <f t="shared" si="108"/>
        <v>0</v>
      </c>
      <c r="X538" s="146">
        <f t="shared" si="109"/>
        <v>0</v>
      </c>
      <c r="Y538" s="146">
        <f t="shared" si="110"/>
        <v>0</v>
      </c>
      <c r="Z538" s="147">
        <f>VLOOKUP(F538,'3-Productie normen'!A:Q,12,FALSE)</f>
        <v>0</v>
      </c>
      <c r="AA538" s="147"/>
      <c r="AC538" s="148">
        <f t="shared" si="111"/>
        <v>0</v>
      </c>
    </row>
    <row r="539" spans="1:29" ht="14.15" customHeight="1">
      <c r="A539" s="124">
        <f t="shared" si="113"/>
        <v>539</v>
      </c>
      <c r="B539" s="139" t="s">
        <v>94</v>
      </c>
      <c r="C539" s="108" t="s">
        <v>210</v>
      </c>
      <c r="D539" s="140" t="s">
        <v>761</v>
      </c>
      <c r="E539" s="166" t="s">
        <v>168</v>
      </c>
      <c r="F539" s="139" t="s">
        <v>168</v>
      </c>
      <c r="G539" s="141" t="s">
        <v>683</v>
      </c>
      <c r="H539" s="142">
        <v>17.940000000000001</v>
      </c>
      <c r="I539" s="143">
        <f t="shared" si="112"/>
        <v>1</v>
      </c>
      <c r="J539" s="144">
        <v>1</v>
      </c>
      <c r="K539" s="144"/>
      <c r="L539" s="144"/>
      <c r="M539" s="144"/>
      <c r="N539" s="144"/>
      <c r="O539" s="144"/>
      <c r="P539" s="145" t="e">
        <f t="shared" ref="P539:P602" si="114">IF(J539="nio",0,IF(J539&gt;0,J539*H539/V539,0))</f>
        <v>#DIV/0!</v>
      </c>
      <c r="Q539" s="145">
        <f t="shared" ref="Q539:Q602" si="115">IF(K539&gt;0,K539*H539/W539,0)</f>
        <v>0</v>
      </c>
      <c r="R539" s="145">
        <f t="shared" ref="R539:R602" si="116">IF(L539&gt;0,L539*H539/X539,0)</f>
        <v>0</v>
      </c>
      <c r="S539" s="145">
        <f t="shared" ref="S539:S602" si="117">IF(M539&gt;0,M539*H539/Y539,0)</f>
        <v>0</v>
      </c>
      <c r="T539" s="145">
        <f t="shared" ref="T539:T602" si="118">IF(N539&gt;0,N539*H539/X539,0)</f>
        <v>0</v>
      </c>
      <c r="U539" s="145">
        <f t="shared" ref="U539:U602" si="119">IF(O539&gt;0,O539*H539/Y539,0)</f>
        <v>0</v>
      </c>
      <c r="V539" s="146">
        <f>IF(J539="nio",0,IF(J539&gt;0,VLOOKUP(F539,'3-Productie normen'!A:M,VLOOKUP(J539,'3-Productie normen'!$B$38:$C$41,2,FALSE),FALSE)))*(VLOOKUP(B539,'2-Kosten per locatie'!$A$16:$C$48,3,FALSE))</f>
        <v>0</v>
      </c>
      <c r="W539" s="146">
        <f t="shared" ref="W539:W602" si="120">IF(K539&gt;0,V539*$W$8,0)</f>
        <v>0</v>
      </c>
      <c r="X539" s="146">
        <f t="shared" ref="X539:X602" si="121">IF((OR(L539&gt;0,N539&gt;0)),V539*$X$8,0)</f>
        <v>0</v>
      </c>
      <c r="Y539" s="146">
        <f t="shared" ref="Y539:Y602" si="122">IF((OR(M539&gt;0,O539&gt;0)),V539*$Y$8,0)</f>
        <v>0</v>
      </c>
      <c r="Z539" s="147" t="str">
        <f>VLOOKUP(F539,'3-Productie normen'!A:Q,12,FALSE)</f>
        <v>V</v>
      </c>
      <c r="AA539" s="147"/>
      <c r="AC539" s="148">
        <f t="shared" ref="AC539:AC602" si="123">I539*H539</f>
        <v>17.940000000000001</v>
      </c>
    </row>
    <row r="540" spans="1:29" ht="14.15" customHeight="1">
      <c r="A540" s="124">
        <f t="shared" si="113"/>
        <v>540</v>
      </c>
      <c r="B540" s="139" t="s">
        <v>94</v>
      </c>
      <c r="C540" s="108" t="s">
        <v>210</v>
      </c>
      <c r="D540" s="140" t="s">
        <v>762</v>
      </c>
      <c r="E540" s="166" t="s">
        <v>504</v>
      </c>
      <c r="F540" s="141" t="s">
        <v>168</v>
      </c>
      <c r="G540" s="141" t="s">
        <v>683</v>
      </c>
      <c r="H540" s="142">
        <v>23.7</v>
      </c>
      <c r="I540" s="143">
        <f t="shared" si="112"/>
        <v>1</v>
      </c>
      <c r="J540" s="144">
        <v>1</v>
      </c>
      <c r="K540" s="144"/>
      <c r="L540" s="144"/>
      <c r="M540" s="144"/>
      <c r="N540" s="144"/>
      <c r="O540" s="144"/>
      <c r="P540" s="145" t="e">
        <f t="shared" si="114"/>
        <v>#DIV/0!</v>
      </c>
      <c r="Q540" s="145">
        <f t="shared" si="115"/>
        <v>0</v>
      </c>
      <c r="R540" s="145">
        <f t="shared" si="116"/>
        <v>0</v>
      </c>
      <c r="S540" s="145">
        <f t="shared" si="117"/>
        <v>0</v>
      </c>
      <c r="T540" s="145">
        <f t="shared" si="118"/>
        <v>0</v>
      </c>
      <c r="U540" s="145">
        <f t="shared" si="119"/>
        <v>0</v>
      </c>
      <c r="V540" s="146">
        <f>IF(J540="nio",0,IF(J540&gt;0,VLOOKUP(F540,'3-Productie normen'!A:M,VLOOKUP(J540,'3-Productie normen'!$B$38:$C$41,2,FALSE),FALSE)))*(VLOOKUP(B540,'2-Kosten per locatie'!$A$16:$C$48,3,FALSE))</f>
        <v>0</v>
      </c>
      <c r="W540" s="146">
        <f t="shared" si="120"/>
        <v>0</v>
      </c>
      <c r="X540" s="146">
        <f t="shared" si="121"/>
        <v>0</v>
      </c>
      <c r="Y540" s="146">
        <f t="shared" si="122"/>
        <v>0</v>
      </c>
      <c r="Z540" s="147" t="str">
        <f>VLOOKUP(F540,'3-Productie normen'!A:Q,12,FALSE)</f>
        <v>V</v>
      </c>
      <c r="AA540" s="147"/>
      <c r="AC540" s="148">
        <f t="shared" si="123"/>
        <v>23.7</v>
      </c>
    </row>
    <row r="541" spans="1:29" ht="14.15" customHeight="1">
      <c r="A541" s="124">
        <f t="shared" si="113"/>
        <v>541</v>
      </c>
      <c r="B541" s="139" t="s">
        <v>94</v>
      </c>
      <c r="C541" s="108" t="s">
        <v>210</v>
      </c>
      <c r="D541" s="140" t="s">
        <v>763</v>
      </c>
      <c r="E541" s="166" t="s">
        <v>168</v>
      </c>
      <c r="F541" s="139" t="s">
        <v>174</v>
      </c>
      <c r="G541" s="141"/>
      <c r="H541" s="142"/>
      <c r="I541" s="143">
        <f t="shared" si="112"/>
        <v>0</v>
      </c>
      <c r="J541" s="144" t="s">
        <v>228</v>
      </c>
      <c r="K541" s="144"/>
      <c r="L541" s="144"/>
      <c r="M541" s="144"/>
      <c r="N541" s="144"/>
      <c r="O541" s="144"/>
      <c r="P541" s="145">
        <f t="shared" si="114"/>
        <v>0</v>
      </c>
      <c r="Q541" s="145">
        <f t="shared" si="115"/>
        <v>0</v>
      </c>
      <c r="R541" s="145">
        <f t="shared" si="116"/>
        <v>0</v>
      </c>
      <c r="S541" s="145">
        <f t="shared" si="117"/>
        <v>0</v>
      </c>
      <c r="T541" s="145">
        <f t="shared" si="118"/>
        <v>0</v>
      </c>
      <c r="U541" s="145">
        <f t="shared" si="119"/>
        <v>0</v>
      </c>
      <c r="V541" s="146">
        <f>IF(J541="nio",0,IF(J541&gt;0,VLOOKUP(F541,'3-Productie normen'!A:M,VLOOKUP(J541,'3-Productie normen'!$B$38:$C$41,2,FALSE),FALSE)))*(VLOOKUP(B541,'2-Kosten per locatie'!$A$16:$C$48,3,FALSE))</f>
        <v>0</v>
      </c>
      <c r="W541" s="146">
        <f t="shared" si="120"/>
        <v>0</v>
      </c>
      <c r="X541" s="146">
        <f t="shared" si="121"/>
        <v>0</v>
      </c>
      <c r="Y541" s="146">
        <f t="shared" si="122"/>
        <v>0</v>
      </c>
      <c r="Z541" s="147">
        <f>VLOOKUP(F541,'3-Productie normen'!A:Q,12,FALSE)</f>
        <v>0</v>
      </c>
      <c r="AA541" s="147"/>
      <c r="AC541" s="148">
        <f t="shared" si="123"/>
        <v>0</v>
      </c>
    </row>
    <row r="542" spans="1:29" ht="14.15" customHeight="1">
      <c r="A542" s="124">
        <f t="shared" si="113"/>
        <v>542</v>
      </c>
      <c r="B542" s="139" t="s">
        <v>94</v>
      </c>
      <c r="C542" s="108" t="s">
        <v>210</v>
      </c>
      <c r="D542" s="140" t="s">
        <v>764</v>
      </c>
      <c r="E542" s="166" t="s">
        <v>765</v>
      </c>
      <c r="F542" s="166" t="s">
        <v>174</v>
      </c>
      <c r="G542" s="141"/>
      <c r="H542" s="142">
        <v>0</v>
      </c>
      <c r="I542" s="143">
        <f t="shared" si="112"/>
        <v>0</v>
      </c>
      <c r="J542" s="144" t="s">
        <v>228</v>
      </c>
      <c r="K542" s="144"/>
      <c r="L542" s="144"/>
      <c r="M542" s="144"/>
      <c r="N542" s="144"/>
      <c r="O542" s="144"/>
      <c r="P542" s="145">
        <f t="shared" si="114"/>
        <v>0</v>
      </c>
      <c r="Q542" s="145">
        <f t="shared" si="115"/>
        <v>0</v>
      </c>
      <c r="R542" s="145">
        <f t="shared" si="116"/>
        <v>0</v>
      </c>
      <c r="S542" s="145">
        <f t="shared" si="117"/>
        <v>0</v>
      </c>
      <c r="T542" s="145">
        <f t="shared" si="118"/>
        <v>0</v>
      </c>
      <c r="U542" s="145">
        <f t="shared" si="119"/>
        <v>0</v>
      </c>
      <c r="V542" s="146">
        <f>IF(J542="nio",0,IF(J542&gt;0,VLOOKUP(F542,'3-Productie normen'!A:M,VLOOKUP(J542,'3-Productie normen'!$B$38:$C$41,2,FALSE),FALSE)))*(VLOOKUP(B542,'2-Kosten per locatie'!$A$16:$C$48,3,FALSE))</f>
        <v>0</v>
      </c>
      <c r="W542" s="146">
        <f t="shared" si="120"/>
        <v>0</v>
      </c>
      <c r="X542" s="146">
        <f t="shared" si="121"/>
        <v>0</v>
      </c>
      <c r="Y542" s="146">
        <f t="shared" si="122"/>
        <v>0</v>
      </c>
      <c r="Z542" s="147">
        <f>VLOOKUP(F542,'3-Productie normen'!A:Q,12,FALSE)</f>
        <v>0</v>
      </c>
      <c r="AA542" s="147"/>
      <c r="AC542" s="148">
        <f t="shared" si="123"/>
        <v>0</v>
      </c>
    </row>
    <row r="543" spans="1:29" ht="14.15" customHeight="1">
      <c r="A543" s="124">
        <f t="shared" si="113"/>
        <v>543</v>
      </c>
      <c r="B543" s="139" t="s">
        <v>94</v>
      </c>
      <c r="C543" s="108" t="s">
        <v>210</v>
      </c>
      <c r="D543" s="140" t="s">
        <v>766</v>
      </c>
      <c r="E543" s="166" t="s">
        <v>765</v>
      </c>
      <c r="F543" s="139" t="s">
        <v>174</v>
      </c>
      <c r="G543" s="141"/>
      <c r="H543" s="142">
        <v>0</v>
      </c>
      <c r="I543" s="143">
        <f t="shared" si="112"/>
        <v>0</v>
      </c>
      <c r="J543" s="144" t="s">
        <v>228</v>
      </c>
      <c r="K543" s="144"/>
      <c r="L543" s="144"/>
      <c r="M543" s="144"/>
      <c r="N543" s="144"/>
      <c r="O543" s="144"/>
      <c r="P543" s="145">
        <f t="shared" si="114"/>
        <v>0</v>
      </c>
      <c r="Q543" s="145">
        <f t="shared" si="115"/>
        <v>0</v>
      </c>
      <c r="R543" s="145">
        <f t="shared" si="116"/>
        <v>0</v>
      </c>
      <c r="S543" s="145">
        <f t="shared" si="117"/>
        <v>0</v>
      </c>
      <c r="T543" s="145">
        <f t="shared" si="118"/>
        <v>0</v>
      </c>
      <c r="U543" s="145">
        <f t="shared" si="119"/>
        <v>0</v>
      </c>
      <c r="V543" s="146">
        <f>IF(J543="nio",0,IF(J543&gt;0,VLOOKUP(F543,'3-Productie normen'!A:M,VLOOKUP(J543,'3-Productie normen'!$B$38:$C$41,2,FALSE),FALSE)))*(VLOOKUP(B543,'2-Kosten per locatie'!$A$16:$C$48,3,FALSE))</f>
        <v>0</v>
      </c>
      <c r="W543" s="146">
        <f t="shared" si="120"/>
        <v>0</v>
      </c>
      <c r="X543" s="146">
        <f t="shared" si="121"/>
        <v>0</v>
      </c>
      <c r="Y543" s="146">
        <f t="shared" si="122"/>
        <v>0</v>
      </c>
      <c r="Z543" s="147">
        <f>VLOOKUP(F543,'3-Productie normen'!A:Q,12,FALSE)</f>
        <v>0</v>
      </c>
      <c r="AA543" s="147"/>
      <c r="AC543" s="148">
        <f t="shared" si="123"/>
        <v>0</v>
      </c>
    </row>
    <row r="544" spans="1:29" ht="14.15" customHeight="1">
      <c r="A544" s="124">
        <f t="shared" si="113"/>
        <v>544</v>
      </c>
      <c r="B544" s="139" t="s">
        <v>94</v>
      </c>
      <c r="C544" s="108" t="s">
        <v>210</v>
      </c>
      <c r="D544" s="140" t="s">
        <v>767</v>
      </c>
      <c r="E544" s="166" t="s">
        <v>765</v>
      </c>
      <c r="F544" s="166" t="s">
        <v>174</v>
      </c>
      <c r="G544" s="141"/>
      <c r="H544" s="142">
        <v>0</v>
      </c>
      <c r="I544" s="143">
        <f t="shared" si="112"/>
        <v>0</v>
      </c>
      <c r="J544" s="144" t="s">
        <v>228</v>
      </c>
      <c r="K544" s="144"/>
      <c r="L544" s="144"/>
      <c r="M544" s="144"/>
      <c r="N544" s="144"/>
      <c r="O544" s="144"/>
      <c r="P544" s="145">
        <f t="shared" si="114"/>
        <v>0</v>
      </c>
      <c r="Q544" s="145">
        <f t="shared" si="115"/>
        <v>0</v>
      </c>
      <c r="R544" s="145">
        <f t="shared" si="116"/>
        <v>0</v>
      </c>
      <c r="S544" s="145">
        <f t="shared" si="117"/>
        <v>0</v>
      </c>
      <c r="T544" s="145">
        <f t="shared" si="118"/>
        <v>0</v>
      </c>
      <c r="U544" s="145">
        <f t="shared" si="119"/>
        <v>0</v>
      </c>
      <c r="V544" s="146">
        <f>IF(J544="nio",0,IF(J544&gt;0,VLOOKUP(F544,'3-Productie normen'!A:M,VLOOKUP(J544,'3-Productie normen'!$B$38:$C$41,2,FALSE),FALSE)))*(VLOOKUP(B544,'2-Kosten per locatie'!$A$16:$C$48,3,FALSE))</f>
        <v>0</v>
      </c>
      <c r="W544" s="146">
        <f t="shared" si="120"/>
        <v>0</v>
      </c>
      <c r="X544" s="146">
        <f t="shared" si="121"/>
        <v>0</v>
      </c>
      <c r="Y544" s="146">
        <f t="shared" si="122"/>
        <v>0</v>
      </c>
      <c r="Z544" s="147">
        <f>VLOOKUP(F544,'3-Productie normen'!A:Q,12,FALSE)</f>
        <v>0</v>
      </c>
      <c r="AA544" s="147"/>
      <c r="AC544" s="148">
        <f t="shared" si="123"/>
        <v>0</v>
      </c>
    </row>
    <row r="545" spans="1:29" ht="14.15" customHeight="1">
      <c r="A545" s="124">
        <f t="shared" si="113"/>
        <v>545</v>
      </c>
      <c r="B545" s="139" t="s">
        <v>94</v>
      </c>
      <c r="C545" s="108" t="s">
        <v>210</v>
      </c>
      <c r="D545" s="140" t="s">
        <v>768</v>
      </c>
      <c r="E545" s="166" t="s">
        <v>765</v>
      </c>
      <c r="F545" s="139" t="s">
        <v>174</v>
      </c>
      <c r="G545" s="141"/>
      <c r="H545" s="142">
        <v>0</v>
      </c>
      <c r="I545" s="143">
        <f t="shared" si="112"/>
        <v>0</v>
      </c>
      <c r="J545" s="144" t="s">
        <v>228</v>
      </c>
      <c r="K545" s="144"/>
      <c r="L545" s="144"/>
      <c r="M545" s="144"/>
      <c r="N545" s="144"/>
      <c r="O545" s="144"/>
      <c r="P545" s="145">
        <f t="shared" si="114"/>
        <v>0</v>
      </c>
      <c r="Q545" s="145">
        <f t="shared" si="115"/>
        <v>0</v>
      </c>
      <c r="R545" s="145">
        <f t="shared" si="116"/>
        <v>0</v>
      </c>
      <c r="S545" s="145">
        <f t="shared" si="117"/>
        <v>0</v>
      </c>
      <c r="T545" s="145">
        <f t="shared" si="118"/>
        <v>0</v>
      </c>
      <c r="U545" s="145">
        <f t="shared" si="119"/>
        <v>0</v>
      </c>
      <c r="V545" s="146">
        <f>IF(J545="nio",0,IF(J545&gt;0,VLOOKUP(F545,'3-Productie normen'!A:M,VLOOKUP(J545,'3-Productie normen'!$B$38:$C$41,2,FALSE),FALSE)))*(VLOOKUP(B545,'2-Kosten per locatie'!$A$16:$C$48,3,FALSE))</f>
        <v>0</v>
      </c>
      <c r="W545" s="146">
        <f t="shared" si="120"/>
        <v>0</v>
      </c>
      <c r="X545" s="146">
        <f t="shared" si="121"/>
        <v>0</v>
      </c>
      <c r="Y545" s="146">
        <f t="shared" si="122"/>
        <v>0</v>
      </c>
      <c r="Z545" s="147">
        <f>VLOOKUP(F545,'3-Productie normen'!A:Q,12,FALSE)</f>
        <v>0</v>
      </c>
      <c r="AA545" s="147"/>
      <c r="AC545" s="148">
        <f t="shared" si="123"/>
        <v>0</v>
      </c>
    </row>
    <row r="546" spans="1:29" ht="14.15" customHeight="1">
      <c r="A546" s="124">
        <f t="shared" si="113"/>
        <v>546</v>
      </c>
      <c r="B546" s="139" t="s">
        <v>94</v>
      </c>
      <c r="C546" s="108" t="s">
        <v>210</v>
      </c>
      <c r="D546" s="140" t="s">
        <v>769</v>
      </c>
      <c r="E546" s="166" t="s">
        <v>249</v>
      </c>
      <c r="F546" s="139" t="s">
        <v>172</v>
      </c>
      <c r="G546" s="141" t="s">
        <v>213</v>
      </c>
      <c r="H546" s="142">
        <v>9.1</v>
      </c>
      <c r="I546" s="143">
        <f t="shared" si="112"/>
        <v>255</v>
      </c>
      <c r="J546" s="144">
        <v>255</v>
      </c>
      <c r="K546" s="144"/>
      <c r="L546" s="144"/>
      <c r="M546" s="144"/>
      <c r="N546" s="144"/>
      <c r="O546" s="144"/>
      <c r="P546" s="145" t="e">
        <f t="shared" si="114"/>
        <v>#DIV/0!</v>
      </c>
      <c r="Q546" s="145">
        <f t="shared" si="115"/>
        <v>0</v>
      </c>
      <c r="R546" s="145">
        <f t="shared" si="116"/>
        <v>0</v>
      </c>
      <c r="S546" s="145">
        <f t="shared" si="117"/>
        <v>0</v>
      </c>
      <c r="T546" s="145">
        <f t="shared" si="118"/>
        <v>0</v>
      </c>
      <c r="U546" s="145">
        <f t="shared" si="119"/>
        <v>0</v>
      </c>
      <c r="V546" s="146">
        <f>IF(J546="nio",0,IF(J546&gt;0,VLOOKUP(F546,'3-Productie normen'!A:M,VLOOKUP(J546,'3-Productie normen'!$B$38:$C$41,2,FALSE),FALSE)))*(VLOOKUP(B546,'2-Kosten per locatie'!$A$16:$C$48,3,FALSE))</f>
        <v>0</v>
      </c>
      <c r="W546" s="146">
        <f t="shared" si="120"/>
        <v>0</v>
      </c>
      <c r="X546" s="146">
        <f t="shared" si="121"/>
        <v>0</v>
      </c>
      <c r="Y546" s="146">
        <f t="shared" si="122"/>
        <v>0</v>
      </c>
      <c r="Z546" s="147" t="str">
        <f>VLOOKUP(F546,'3-Productie normen'!A:Q,12,FALSE)</f>
        <v>V</v>
      </c>
      <c r="AA546" s="147"/>
      <c r="AC546" s="148">
        <f t="shared" si="123"/>
        <v>2320.5</v>
      </c>
    </row>
    <row r="547" spans="1:29" ht="14.15" customHeight="1">
      <c r="A547" s="124">
        <f t="shared" si="113"/>
        <v>547</v>
      </c>
      <c r="B547" s="139" t="s">
        <v>94</v>
      </c>
      <c r="C547" s="108" t="s">
        <v>210</v>
      </c>
      <c r="D547" s="140" t="s">
        <v>770</v>
      </c>
      <c r="E547" s="166" t="s">
        <v>685</v>
      </c>
      <c r="F547" s="151" t="s">
        <v>168</v>
      </c>
      <c r="G547" s="141" t="s">
        <v>244</v>
      </c>
      <c r="H547" s="142">
        <v>41.4</v>
      </c>
      <c r="I547" s="143">
        <f t="shared" si="112"/>
        <v>1</v>
      </c>
      <c r="J547" s="144">
        <v>1</v>
      </c>
      <c r="K547" s="144"/>
      <c r="L547" s="144"/>
      <c r="M547" s="144"/>
      <c r="N547" s="144"/>
      <c r="O547" s="144"/>
      <c r="P547" s="145" t="e">
        <f t="shared" si="114"/>
        <v>#DIV/0!</v>
      </c>
      <c r="Q547" s="145">
        <f t="shared" si="115"/>
        <v>0</v>
      </c>
      <c r="R547" s="145">
        <f t="shared" si="116"/>
        <v>0</v>
      </c>
      <c r="S547" s="145">
        <f t="shared" si="117"/>
        <v>0</v>
      </c>
      <c r="T547" s="145">
        <f t="shared" si="118"/>
        <v>0</v>
      </c>
      <c r="U547" s="145">
        <f t="shared" si="119"/>
        <v>0</v>
      </c>
      <c r="V547" s="146">
        <f>IF(J547="nio",0,IF(J547&gt;0,VLOOKUP(F547,'3-Productie normen'!A:M,VLOOKUP(J547,'3-Productie normen'!$B$38:$C$41,2,FALSE),FALSE)))*(VLOOKUP(B547,'2-Kosten per locatie'!$A$16:$C$48,3,FALSE))</f>
        <v>0</v>
      </c>
      <c r="W547" s="146">
        <f t="shared" si="120"/>
        <v>0</v>
      </c>
      <c r="X547" s="146">
        <f t="shared" si="121"/>
        <v>0</v>
      </c>
      <c r="Y547" s="146">
        <f t="shared" si="122"/>
        <v>0</v>
      </c>
      <c r="Z547" s="147" t="str">
        <f>VLOOKUP(F547,'3-Productie normen'!A:Q,12,FALSE)</f>
        <v>V</v>
      </c>
      <c r="AA547" s="147"/>
      <c r="AC547" s="148">
        <f t="shared" si="123"/>
        <v>41.4</v>
      </c>
    </row>
    <row r="548" spans="1:29" ht="14.15" customHeight="1">
      <c r="A548" s="124">
        <f t="shared" si="113"/>
        <v>548</v>
      </c>
      <c r="B548" s="139" t="s">
        <v>94</v>
      </c>
      <c r="C548" s="108" t="s">
        <v>210</v>
      </c>
      <c r="D548" s="140" t="s">
        <v>771</v>
      </c>
      <c r="E548" s="166" t="s">
        <v>226</v>
      </c>
      <c r="F548" s="141" t="s">
        <v>174</v>
      </c>
      <c r="G548" s="141"/>
      <c r="H548" s="142">
        <v>61.7</v>
      </c>
      <c r="I548" s="143">
        <f t="shared" si="112"/>
        <v>0</v>
      </c>
      <c r="J548" s="144" t="s">
        <v>228</v>
      </c>
      <c r="K548" s="144"/>
      <c r="L548" s="144"/>
      <c r="M548" s="144"/>
      <c r="N548" s="144"/>
      <c r="O548" s="144"/>
      <c r="P548" s="145">
        <f t="shared" si="114"/>
        <v>0</v>
      </c>
      <c r="Q548" s="145">
        <f t="shared" si="115"/>
        <v>0</v>
      </c>
      <c r="R548" s="145">
        <f t="shared" si="116"/>
        <v>0</v>
      </c>
      <c r="S548" s="145">
        <f t="shared" si="117"/>
        <v>0</v>
      </c>
      <c r="T548" s="145">
        <f t="shared" si="118"/>
        <v>0</v>
      </c>
      <c r="U548" s="145">
        <f t="shared" si="119"/>
        <v>0</v>
      </c>
      <c r="V548" s="146">
        <f>IF(J548="nio",0,IF(J548&gt;0,VLOOKUP(F548,'3-Productie normen'!A:M,VLOOKUP(J548,'3-Productie normen'!$B$38:$C$41,2,FALSE),FALSE)))*(VLOOKUP(B548,'2-Kosten per locatie'!$A$16:$C$48,3,FALSE))</f>
        <v>0</v>
      </c>
      <c r="W548" s="146">
        <f t="shared" si="120"/>
        <v>0</v>
      </c>
      <c r="X548" s="146">
        <f t="shared" si="121"/>
        <v>0</v>
      </c>
      <c r="Y548" s="146">
        <f t="shared" si="122"/>
        <v>0</v>
      </c>
      <c r="Z548" s="147">
        <f>VLOOKUP(F548,'3-Productie normen'!A:Q,12,FALSE)</f>
        <v>0</v>
      </c>
      <c r="AA548" s="147"/>
      <c r="AC548" s="148">
        <f t="shared" si="123"/>
        <v>0</v>
      </c>
    </row>
    <row r="549" spans="1:29" ht="14.15" customHeight="1">
      <c r="A549" s="124">
        <f t="shared" si="113"/>
        <v>549</v>
      </c>
      <c r="B549" s="139" t="s">
        <v>94</v>
      </c>
      <c r="C549" s="108" t="s">
        <v>210</v>
      </c>
      <c r="D549" s="140" t="s">
        <v>772</v>
      </c>
      <c r="E549" s="166" t="s">
        <v>711</v>
      </c>
      <c r="F549" s="166" t="s">
        <v>168</v>
      </c>
      <c r="G549" s="141" t="s">
        <v>683</v>
      </c>
      <c r="H549" s="142">
        <v>10.199999999999999</v>
      </c>
      <c r="I549" s="143">
        <f t="shared" si="112"/>
        <v>1</v>
      </c>
      <c r="J549" s="144">
        <v>1</v>
      </c>
      <c r="K549" s="144"/>
      <c r="L549" s="144"/>
      <c r="M549" s="144"/>
      <c r="N549" s="144"/>
      <c r="O549" s="144"/>
      <c r="P549" s="145" t="e">
        <f t="shared" si="114"/>
        <v>#DIV/0!</v>
      </c>
      <c r="Q549" s="145">
        <f t="shared" si="115"/>
        <v>0</v>
      </c>
      <c r="R549" s="145">
        <f t="shared" si="116"/>
        <v>0</v>
      </c>
      <c r="S549" s="145">
        <f t="shared" si="117"/>
        <v>0</v>
      </c>
      <c r="T549" s="145">
        <f t="shared" si="118"/>
        <v>0</v>
      </c>
      <c r="U549" s="145">
        <f t="shared" si="119"/>
        <v>0</v>
      </c>
      <c r="V549" s="146">
        <f>IF(J549="nio",0,IF(J549&gt;0,VLOOKUP(F549,'3-Productie normen'!A:M,VLOOKUP(J549,'3-Productie normen'!$B$38:$C$41,2,FALSE),FALSE)))*(VLOOKUP(B549,'2-Kosten per locatie'!$A$16:$C$48,3,FALSE))</f>
        <v>0</v>
      </c>
      <c r="W549" s="146">
        <f t="shared" si="120"/>
        <v>0</v>
      </c>
      <c r="X549" s="146">
        <f t="shared" si="121"/>
        <v>0</v>
      </c>
      <c r="Y549" s="146">
        <f t="shared" si="122"/>
        <v>0</v>
      </c>
      <c r="Z549" s="147" t="str">
        <f>VLOOKUP(F549,'3-Productie normen'!A:Q,12,FALSE)</f>
        <v>V</v>
      </c>
      <c r="AA549" s="147"/>
      <c r="AC549" s="148">
        <f t="shared" si="123"/>
        <v>10.199999999999999</v>
      </c>
    </row>
    <row r="550" spans="1:29" ht="14.15" customHeight="1">
      <c r="A550" s="124">
        <f t="shared" si="113"/>
        <v>550</v>
      </c>
      <c r="B550" s="139" t="s">
        <v>94</v>
      </c>
      <c r="C550" s="108" t="s">
        <v>210</v>
      </c>
      <c r="D550" s="140" t="s">
        <v>773</v>
      </c>
      <c r="E550" s="166" t="s">
        <v>711</v>
      </c>
      <c r="F550" s="139" t="s">
        <v>168</v>
      </c>
      <c r="G550" s="141" t="s">
        <v>683</v>
      </c>
      <c r="H550" s="142">
        <v>31.5</v>
      </c>
      <c r="I550" s="143">
        <f t="shared" si="112"/>
        <v>1</v>
      </c>
      <c r="J550" s="144">
        <v>1</v>
      </c>
      <c r="K550" s="144"/>
      <c r="L550" s="144"/>
      <c r="M550" s="144"/>
      <c r="N550" s="144"/>
      <c r="O550" s="144"/>
      <c r="P550" s="145" t="e">
        <f t="shared" si="114"/>
        <v>#DIV/0!</v>
      </c>
      <c r="Q550" s="145">
        <f t="shared" si="115"/>
        <v>0</v>
      </c>
      <c r="R550" s="145">
        <f t="shared" si="116"/>
        <v>0</v>
      </c>
      <c r="S550" s="145">
        <f t="shared" si="117"/>
        <v>0</v>
      </c>
      <c r="T550" s="145">
        <f t="shared" si="118"/>
        <v>0</v>
      </c>
      <c r="U550" s="145">
        <f t="shared" si="119"/>
        <v>0</v>
      </c>
      <c r="V550" s="146">
        <f>IF(J550="nio",0,IF(J550&gt;0,VLOOKUP(F550,'3-Productie normen'!A:M,VLOOKUP(J550,'3-Productie normen'!$B$38:$C$41,2,FALSE),FALSE)))*(VLOOKUP(B550,'2-Kosten per locatie'!$A$16:$C$48,3,FALSE))</f>
        <v>0</v>
      </c>
      <c r="W550" s="146">
        <f t="shared" si="120"/>
        <v>0</v>
      </c>
      <c r="X550" s="146">
        <f t="shared" si="121"/>
        <v>0</v>
      </c>
      <c r="Y550" s="146">
        <f t="shared" si="122"/>
        <v>0</v>
      </c>
      <c r="Z550" s="147" t="str">
        <f>VLOOKUP(F550,'3-Productie normen'!A:Q,12,FALSE)</f>
        <v>V</v>
      </c>
      <c r="AA550" s="147"/>
      <c r="AC550" s="148">
        <f t="shared" si="123"/>
        <v>31.5</v>
      </c>
    </row>
    <row r="551" spans="1:29" ht="14.15" customHeight="1">
      <c r="A551" s="124">
        <f t="shared" si="113"/>
        <v>551</v>
      </c>
      <c r="B551" s="139" t="s">
        <v>94</v>
      </c>
      <c r="C551" s="108" t="s">
        <v>210</v>
      </c>
      <c r="D551" s="140" t="s">
        <v>774</v>
      </c>
      <c r="E551" s="166" t="s">
        <v>711</v>
      </c>
      <c r="F551" s="139" t="s">
        <v>168</v>
      </c>
      <c r="G551" s="141" t="s">
        <v>683</v>
      </c>
      <c r="H551" s="142">
        <v>4.8</v>
      </c>
      <c r="I551" s="143">
        <f t="shared" si="112"/>
        <v>1</v>
      </c>
      <c r="J551" s="144">
        <v>1</v>
      </c>
      <c r="K551" s="144"/>
      <c r="L551" s="144"/>
      <c r="M551" s="144"/>
      <c r="N551" s="144"/>
      <c r="O551" s="144"/>
      <c r="P551" s="145" t="e">
        <f t="shared" si="114"/>
        <v>#DIV/0!</v>
      </c>
      <c r="Q551" s="145">
        <f t="shared" si="115"/>
        <v>0</v>
      </c>
      <c r="R551" s="145">
        <f t="shared" si="116"/>
        <v>0</v>
      </c>
      <c r="S551" s="145">
        <f t="shared" si="117"/>
        <v>0</v>
      </c>
      <c r="T551" s="145">
        <f t="shared" si="118"/>
        <v>0</v>
      </c>
      <c r="U551" s="145">
        <f t="shared" si="119"/>
        <v>0</v>
      </c>
      <c r="V551" s="146">
        <f>IF(J551="nio",0,IF(J551&gt;0,VLOOKUP(F551,'3-Productie normen'!A:M,VLOOKUP(J551,'3-Productie normen'!$B$38:$C$41,2,FALSE),FALSE)))*(VLOOKUP(B551,'2-Kosten per locatie'!$A$16:$C$48,3,FALSE))</f>
        <v>0</v>
      </c>
      <c r="W551" s="146">
        <f t="shared" si="120"/>
        <v>0</v>
      </c>
      <c r="X551" s="146">
        <f t="shared" si="121"/>
        <v>0</v>
      </c>
      <c r="Y551" s="146">
        <f t="shared" si="122"/>
        <v>0</v>
      </c>
      <c r="Z551" s="147" t="str">
        <f>VLOOKUP(F551,'3-Productie normen'!A:Q,12,FALSE)</f>
        <v>V</v>
      </c>
      <c r="AA551" s="147"/>
      <c r="AC551" s="148">
        <f t="shared" si="123"/>
        <v>4.8</v>
      </c>
    </row>
    <row r="552" spans="1:29" ht="14.15" customHeight="1">
      <c r="A552" s="124">
        <f t="shared" si="113"/>
        <v>552</v>
      </c>
      <c r="B552" s="139" t="s">
        <v>94</v>
      </c>
      <c r="C552" s="108" t="s">
        <v>210</v>
      </c>
      <c r="D552" s="140" t="s">
        <v>775</v>
      </c>
      <c r="E552" s="166" t="s">
        <v>519</v>
      </c>
      <c r="F552" s="141" t="s">
        <v>174</v>
      </c>
      <c r="G552" s="141"/>
      <c r="H552" s="142">
        <v>0</v>
      </c>
      <c r="I552" s="143">
        <f t="shared" si="112"/>
        <v>0</v>
      </c>
      <c r="J552" s="144" t="s">
        <v>228</v>
      </c>
      <c r="K552" s="144"/>
      <c r="L552" s="144"/>
      <c r="M552" s="144"/>
      <c r="N552" s="144"/>
      <c r="O552" s="144"/>
      <c r="P552" s="145">
        <f t="shared" si="114"/>
        <v>0</v>
      </c>
      <c r="Q552" s="145">
        <f t="shared" si="115"/>
        <v>0</v>
      </c>
      <c r="R552" s="145">
        <f t="shared" si="116"/>
        <v>0</v>
      </c>
      <c r="S552" s="145">
        <f t="shared" si="117"/>
        <v>0</v>
      </c>
      <c r="T552" s="145">
        <f t="shared" si="118"/>
        <v>0</v>
      </c>
      <c r="U552" s="145">
        <f t="shared" si="119"/>
        <v>0</v>
      </c>
      <c r="V552" s="146">
        <f>IF(J552="nio",0,IF(J552&gt;0,VLOOKUP(F552,'3-Productie normen'!A:M,VLOOKUP(J552,'3-Productie normen'!$B$38:$C$41,2,FALSE),FALSE)))*(VLOOKUP(B552,'2-Kosten per locatie'!$A$16:$C$48,3,FALSE))</f>
        <v>0</v>
      </c>
      <c r="W552" s="146">
        <f t="shared" si="120"/>
        <v>0</v>
      </c>
      <c r="X552" s="146">
        <f t="shared" si="121"/>
        <v>0</v>
      </c>
      <c r="Y552" s="146">
        <f t="shared" si="122"/>
        <v>0</v>
      </c>
      <c r="Z552" s="147">
        <f>VLOOKUP(F552,'3-Productie normen'!A:Q,12,FALSE)</f>
        <v>0</v>
      </c>
      <c r="AA552" s="147"/>
      <c r="AC552" s="148">
        <f t="shared" si="123"/>
        <v>0</v>
      </c>
    </row>
    <row r="553" spans="1:29" ht="14.15" customHeight="1">
      <c r="A553" s="124">
        <f t="shared" si="113"/>
        <v>553</v>
      </c>
      <c r="B553" s="139" t="s">
        <v>94</v>
      </c>
      <c r="C553" s="108" t="s">
        <v>210</v>
      </c>
      <c r="D553" s="140" t="s">
        <v>776</v>
      </c>
      <c r="E553" s="166" t="s">
        <v>275</v>
      </c>
      <c r="F553" s="139" t="s">
        <v>168</v>
      </c>
      <c r="G553" s="141" t="s">
        <v>683</v>
      </c>
      <c r="H553" s="142">
        <v>15.69</v>
      </c>
      <c r="I553" s="143">
        <f t="shared" si="112"/>
        <v>1</v>
      </c>
      <c r="J553" s="144">
        <v>1</v>
      </c>
      <c r="K553" s="144"/>
      <c r="L553" s="144"/>
      <c r="M553" s="144"/>
      <c r="N553" s="144"/>
      <c r="O553" s="144"/>
      <c r="P553" s="145" t="e">
        <f t="shared" si="114"/>
        <v>#DIV/0!</v>
      </c>
      <c r="Q553" s="145">
        <f t="shared" si="115"/>
        <v>0</v>
      </c>
      <c r="R553" s="145">
        <f t="shared" si="116"/>
        <v>0</v>
      </c>
      <c r="S553" s="145">
        <f t="shared" si="117"/>
        <v>0</v>
      </c>
      <c r="T553" s="145">
        <f t="shared" si="118"/>
        <v>0</v>
      </c>
      <c r="U553" s="145">
        <f t="shared" si="119"/>
        <v>0</v>
      </c>
      <c r="V553" s="146">
        <f>IF(J553="nio",0,IF(J553&gt;0,VLOOKUP(F553,'3-Productie normen'!A:M,VLOOKUP(J553,'3-Productie normen'!$B$38:$C$41,2,FALSE),FALSE)))*(VLOOKUP(B553,'2-Kosten per locatie'!$A$16:$C$48,3,FALSE))</f>
        <v>0</v>
      </c>
      <c r="W553" s="146">
        <f t="shared" si="120"/>
        <v>0</v>
      </c>
      <c r="X553" s="146">
        <f t="shared" si="121"/>
        <v>0</v>
      </c>
      <c r="Y553" s="146">
        <f t="shared" si="122"/>
        <v>0</v>
      </c>
      <c r="Z553" s="147" t="str">
        <f>VLOOKUP(F553,'3-Productie normen'!A:Q,12,FALSE)</f>
        <v>V</v>
      </c>
      <c r="AA553" s="147"/>
      <c r="AC553" s="148">
        <f t="shared" si="123"/>
        <v>15.69</v>
      </c>
    </row>
    <row r="554" spans="1:29" ht="14.15" customHeight="1">
      <c r="A554" s="124">
        <f t="shared" si="113"/>
        <v>554</v>
      </c>
      <c r="B554" s="139" t="s">
        <v>94</v>
      </c>
      <c r="C554" s="108" t="s">
        <v>210</v>
      </c>
      <c r="D554" s="140" t="s">
        <v>777</v>
      </c>
      <c r="E554" s="166" t="s">
        <v>168</v>
      </c>
      <c r="F554" s="139" t="s">
        <v>168</v>
      </c>
      <c r="G554" s="141" t="s">
        <v>683</v>
      </c>
      <c r="H554" s="142">
        <v>10</v>
      </c>
      <c r="I554" s="143">
        <f t="shared" si="112"/>
        <v>1</v>
      </c>
      <c r="J554" s="144">
        <v>1</v>
      </c>
      <c r="K554" s="144"/>
      <c r="L554" s="144"/>
      <c r="M554" s="144"/>
      <c r="N554" s="144"/>
      <c r="O554" s="144"/>
      <c r="P554" s="145" t="e">
        <f t="shared" si="114"/>
        <v>#DIV/0!</v>
      </c>
      <c r="Q554" s="145">
        <f t="shared" si="115"/>
        <v>0</v>
      </c>
      <c r="R554" s="145">
        <f t="shared" si="116"/>
        <v>0</v>
      </c>
      <c r="S554" s="145">
        <f t="shared" si="117"/>
        <v>0</v>
      </c>
      <c r="T554" s="145">
        <f t="shared" si="118"/>
        <v>0</v>
      </c>
      <c r="U554" s="145">
        <f t="shared" si="119"/>
        <v>0</v>
      </c>
      <c r="V554" s="146">
        <f>IF(J554="nio",0,IF(J554&gt;0,VLOOKUP(F554,'3-Productie normen'!A:M,VLOOKUP(J554,'3-Productie normen'!$B$38:$C$41,2,FALSE),FALSE)))*(VLOOKUP(B554,'2-Kosten per locatie'!$A$16:$C$48,3,FALSE))</f>
        <v>0</v>
      </c>
      <c r="W554" s="146">
        <f t="shared" si="120"/>
        <v>0</v>
      </c>
      <c r="X554" s="146">
        <f t="shared" si="121"/>
        <v>0</v>
      </c>
      <c r="Y554" s="146">
        <f t="shared" si="122"/>
        <v>0</v>
      </c>
      <c r="Z554" s="147" t="str">
        <f>VLOOKUP(F554,'3-Productie normen'!A:Q,12,FALSE)</f>
        <v>V</v>
      </c>
      <c r="AA554" s="147"/>
      <c r="AC554" s="148">
        <f t="shared" si="123"/>
        <v>10</v>
      </c>
    </row>
    <row r="555" spans="1:29" ht="14.15" customHeight="1">
      <c r="A555" s="124">
        <f t="shared" si="113"/>
        <v>555</v>
      </c>
      <c r="B555" s="139" t="s">
        <v>94</v>
      </c>
      <c r="C555" s="108" t="s">
        <v>210</v>
      </c>
      <c r="D555" s="140" t="s">
        <v>778</v>
      </c>
      <c r="E555" s="166" t="s">
        <v>249</v>
      </c>
      <c r="F555" s="139" t="s">
        <v>172</v>
      </c>
      <c r="G555" s="141" t="s">
        <v>561</v>
      </c>
      <c r="H555" s="142">
        <v>13.5</v>
      </c>
      <c r="I555" s="143">
        <f t="shared" si="112"/>
        <v>255</v>
      </c>
      <c r="J555" s="144">
        <v>255</v>
      </c>
      <c r="K555" s="144"/>
      <c r="L555" s="144"/>
      <c r="M555" s="144"/>
      <c r="N555" s="144"/>
      <c r="O555" s="144"/>
      <c r="P555" s="145" t="e">
        <f t="shared" si="114"/>
        <v>#DIV/0!</v>
      </c>
      <c r="Q555" s="145">
        <f t="shared" si="115"/>
        <v>0</v>
      </c>
      <c r="R555" s="145">
        <f t="shared" si="116"/>
        <v>0</v>
      </c>
      <c r="S555" s="145">
        <f t="shared" si="117"/>
        <v>0</v>
      </c>
      <c r="T555" s="145">
        <f t="shared" si="118"/>
        <v>0</v>
      </c>
      <c r="U555" s="145">
        <f t="shared" si="119"/>
        <v>0</v>
      </c>
      <c r="V555" s="146">
        <f>IF(J555="nio",0,IF(J555&gt;0,VLOOKUP(F555,'3-Productie normen'!A:M,VLOOKUP(J555,'3-Productie normen'!$B$38:$C$41,2,FALSE),FALSE)))*(VLOOKUP(B555,'2-Kosten per locatie'!$A$16:$C$48,3,FALSE))</f>
        <v>0</v>
      </c>
      <c r="W555" s="146">
        <f t="shared" si="120"/>
        <v>0</v>
      </c>
      <c r="X555" s="146">
        <f t="shared" si="121"/>
        <v>0</v>
      </c>
      <c r="Y555" s="146">
        <f t="shared" si="122"/>
        <v>0</v>
      </c>
      <c r="Z555" s="147" t="str">
        <f>VLOOKUP(F555,'3-Productie normen'!A:Q,12,FALSE)</f>
        <v>V</v>
      </c>
      <c r="AA555" s="147"/>
      <c r="AC555" s="148">
        <f t="shared" si="123"/>
        <v>3442.5</v>
      </c>
    </row>
    <row r="556" spans="1:29" ht="14.15" customHeight="1">
      <c r="A556" s="124">
        <f t="shared" si="113"/>
        <v>556</v>
      </c>
      <c r="B556" s="139" t="s">
        <v>94</v>
      </c>
      <c r="C556" s="108" t="s">
        <v>210</v>
      </c>
      <c r="D556" s="140" t="s">
        <v>779</v>
      </c>
      <c r="E556" s="166" t="s">
        <v>780</v>
      </c>
      <c r="F556" s="141" t="s">
        <v>165</v>
      </c>
      <c r="G556" s="141" t="s">
        <v>561</v>
      </c>
      <c r="H556" s="142">
        <v>106.48</v>
      </c>
      <c r="I556" s="143">
        <f t="shared" si="112"/>
        <v>12</v>
      </c>
      <c r="J556" s="144">
        <v>12</v>
      </c>
      <c r="K556" s="144"/>
      <c r="L556" s="144"/>
      <c r="M556" s="144"/>
      <c r="N556" s="144"/>
      <c r="O556" s="144"/>
      <c r="P556" s="145" t="e">
        <f t="shared" si="114"/>
        <v>#DIV/0!</v>
      </c>
      <c r="Q556" s="145">
        <f t="shared" si="115"/>
        <v>0</v>
      </c>
      <c r="R556" s="145">
        <f t="shared" si="116"/>
        <v>0</v>
      </c>
      <c r="S556" s="145">
        <f t="shared" si="117"/>
        <v>0</v>
      </c>
      <c r="T556" s="145">
        <f t="shared" si="118"/>
        <v>0</v>
      </c>
      <c r="U556" s="145">
        <f t="shared" si="119"/>
        <v>0</v>
      </c>
      <c r="V556" s="146">
        <f>IF(J556="nio",0,IF(J556&gt;0,VLOOKUP(F556,'3-Productie normen'!A:M,VLOOKUP(J556,'3-Productie normen'!$B$38:$C$41,2,FALSE),FALSE)))*(VLOOKUP(B556,'2-Kosten per locatie'!$A$16:$C$48,3,FALSE))</f>
        <v>0</v>
      </c>
      <c r="W556" s="146">
        <f t="shared" si="120"/>
        <v>0</v>
      </c>
      <c r="X556" s="146">
        <f t="shared" si="121"/>
        <v>0</v>
      </c>
      <c r="Y556" s="146">
        <f t="shared" si="122"/>
        <v>0</v>
      </c>
      <c r="Z556" s="147" t="str">
        <f>VLOOKUP(F556,'3-Productie normen'!A:Q,12,FALSE)</f>
        <v>V</v>
      </c>
      <c r="AA556" s="147"/>
      <c r="AC556" s="148">
        <f t="shared" si="123"/>
        <v>1277.76</v>
      </c>
    </row>
    <row r="557" spans="1:29" ht="14.15" customHeight="1">
      <c r="A557" s="124">
        <f t="shared" si="113"/>
        <v>557</v>
      </c>
      <c r="B557" s="139" t="s">
        <v>94</v>
      </c>
      <c r="C557" s="108" t="s">
        <v>210</v>
      </c>
      <c r="D557" s="140" t="s">
        <v>781</v>
      </c>
      <c r="E557" s="166" t="s">
        <v>226</v>
      </c>
      <c r="F557" s="141" t="s">
        <v>174</v>
      </c>
      <c r="G557" s="141"/>
      <c r="H557" s="142">
        <v>57.71</v>
      </c>
      <c r="I557" s="143">
        <f t="shared" si="112"/>
        <v>0</v>
      </c>
      <c r="J557" s="144" t="s">
        <v>228</v>
      </c>
      <c r="K557" s="144"/>
      <c r="L557" s="144"/>
      <c r="M557" s="144"/>
      <c r="N557" s="144"/>
      <c r="O557" s="144"/>
      <c r="P557" s="145">
        <f t="shared" si="114"/>
        <v>0</v>
      </c>
      <c r="Q557" s="145">
        <f t="shared" si="115"/>
        <v>0</v>
      </c>
      <c r="R557" s="145">
        <f t="shared" si="116"/>
        <v>0</v>
      </c>
      <c r="S557" s="145">
        <f t="shared" si="117"/>
        <v>0</v>
      </c>
      <c r="T557" s="145">
        <f t="shared" si="118"/>
        <v>0</v>
      </c>
      <c r="U557" s="145">
        <f t="shared" si="119"/>
        <v>0</v>
      </c>
      <c r="V557" s="146">
        <f>IF(J557="nio",0,IF(J557&gt;0,VLOOKUP(F557,'3-Productie normen'!A:M,VLOOKUP(J557,'3-Productie normen'!$B$38:$C$41,2,FALSE),FALSE)))*(VLOOKUP(B557,'2-Kosten per locatie'!$A$16:$C$48,3,FALSE))</f>
        <v>0</v>
      </c>
      <c r="W557" s="146">
        <f t="shared" si="120"/>
        <v>0</v>
      </c>
      <c r="X557" s="146">
        <f t="shared" si="121"/>
        <v>0</v>
      </c>
      <c r="Y557" s="146">
        <f t="shared" si="122"/>
        <v>0</v>
      </c>
      <c r="Z557" s="147">
        <f>VLOOKUP(F557,'3-Productie normen'!A:Q,12,FALSE)</f>
        <v>0</v>
      </c>
      <c r="AA557" s="147"/>
      <c r="AC557" s="148">
        <f t="shared" si="123"/>
        <v>0</v>
      </c>
    </row>
    <row r="558" spans="1:29" ht="14.15" customHeight="1">
      <c r="A558" s="124">
        <f t="shared" si="113"/>
        <v>558</v>
      </c>
      <c r="B558" s="139" t="s">
        <v>94</v>
      </c>
      <c r="C558" s="108" t="s">
        <v>210</v>
      </c>
      <c r="D558" s="140" t="s">
        <v>782</v>
      </c>
      <c r="E558" s="166" t="s">
        <v>226</v>
      </c>
      <c r="F558" s="141" t="s">
        <v>174</v>
      </c>
      <c r="G558" s="141"/>
      <c r="H558" s="142">
        <v>97.06</v>
      </c>
      <c r="I558" s="143">
        <f t="shared" si="112"/>
        <v>0</v>
      </c>
      <c r="J558" s="144" t="s">
        <v>228</v>
      </c>
      <c r="K558" s="144"/>
      <c r="L558" s="144"/>
      <c r="M558" s="144"/>
      <c r="N558" s="144"/>
      <c r="O558" s="144"/>
      <c r="P558" s="145">
        <f t="shared" si="114"/>
        <v>0</v>
      </c>
      <c r="Q558" s="145">
        <f t="shared" si="115"/>
        <v>0</v>
      </c>
      <c r="R558" s="145">
        <f t="shared" si="116"/>
        <v>0</v>
      </c>
      <c r="S558" s="145">
        <f t="shared" si="117"/>
        <v>0</v>
      </c>
      <c r="T558" s="145">
        <f t="shared" si="118"/>
        <v>0</v>
      </c>
      <c r="U558" s="145">
        <f t="shared" si="119"/>
        <v>0</v>
      </c>
      <c r="V558" s="146">
        <f>IF(J558="nio",0,IF(J558&gt;0,VLOOKUP(F558,'3-Productie normen'!A:M,VLOOKUP(J558,'3-Productie normen'!$B$38:$C$41,2,FALSE),FALSE)))*(VLOOKUP(B558,'2-Kosten per locatie'!$A$16:$C$48,3,FALSE))</f>
        <v>0</v>
      </c>
      <c r="W558" s="146">
        <f t="shared" si="120"/>
        <v>0</v>
      </c>
      <c r="X558" s="146">
        <f t="shared" si="121"/>
        <v>0</v>
      </c>
      <c r="Y558" s="146">
        <f t="shared" si="122"/>
        <v>0</v>
      </c>
      <c r="Z558" s="147">
        <f>VLOOKUP(F558,'3-Productie normen'!A:Q,12,FALSE)</f>
        <v>0</v>
      </c>
      <c r="AA558" s="147"/>
      <c r="AC558" s="148">
        <f t="shared" si="123"/>
        <v>0</v>
      </c>
    </row>
    <row r="559" spans="1:29" ht="14.15" customHeight="1">
      <c r="A559" s="124">
        <f t="shared" si="113"/>
        <v>559</v>
      </c>
      <c r="B559" s="139" t="s">
        <v>94</v>
      </c>
      <c r="C559" s="108" t="s">
        <v>210</v>
      </c>
      <c r="D559" s="140" t="s">
        <v>783</v>
      </c>
      <c r="E559" s="166" t="s">
        <v>168</v>
      </c>
      <c r="F559" s="141" t="s">
        <v>168</v>
      </c>
      <c r="G559" s="141" t="s">
        <v>244</v>
      </c>
      <c r="H559" s="142">
        <v>0</v>
      </c>
      <c r="I559" s="143">
        <f t="shared" si="112"/>
        <v>1</v>
      </c>
      <c r="J559" s="144">
        <v>1</v>
      </c>
      <c r="K559" s="144"/>
      <c r="L559" s="144"/>
      <c r="M559" s="144"/>
      <c r="N559" s="144"/>
      <c r="O559" s="144"/>
      <c r="P559" s="145" t="e">
        <f t="shared" si="114"/>
        <v>#DIV/0!</v>
      </c>
      <c r="Q559" s="145">
        <f t="shared" si="115"/>
        <v>0</v>
      </c>
      <c r="R559" s="145">
        <f t="shared" si="116"/>
        <v>0</v>
      </c>
      <c r="S559" s="145">
        <f t="shared" si="117"/>
        <v>0</v>
      </c>
      <c r="T559" s="145">
        <f t="shared" si="118"/>
        <v>0</v>
      </c>
      <c r="U559" s="145">
        <f t="shared" si="119"/>
        <v>0</v>
      </c>
      <c r="V559" s="146">
        <f>IF(J559="nio",0,IF(J559&gt;0,VLOOKUP(F559,'3-Productie normen'!A:M,VLOOKUP(J559,'3-Productie normen'!$B$38:$C$41,2,FALSE),FALSE)))*(VLOOKUP(B559,'2-Kosten per locatie'!$A$16:$C$48,3,FALSE))</f>
        <v>0</v>
      </c>
      <c r="W559" s="146">
        <f t="shared" si="120"/>
        <v>0</v>
      </c>
      <c r="X559" s="146">
        <f t="shared" si="121"/>
        <v>0</v>
      </c>
      <c r="Y559" s="146">
        <f t="shared" si="122"/>
        <v>0</v>
      </c>
      <c r="Z559" s="147" t="str">
        <f>VLOOKUP(F559,'3-Productie normen'!A:Q,12,FALSE)</f>
        <v>V</v>
      </c>
      <c r="AA559" s="147"/>
      <c r="AC559" s="148">
        <f t="shared" si="123"/>
        <v>0</v>
      </c>
    </row>
    <row r="560" spans="1:29" ht="14.15" customHeight="1">
      <c r="A560" s="124">
        <f t="shared" si="113"/>
        <v>560</v>
      </c>
      <c r="B560" s="139" t="s">
        <v>94</v>
      </c>
      <c r="C560" s="108" t="s">
        <v>210</v>
      </c>
      <c r="D560" s="140" t="s">
        <v>784</v>
      </c>
      <c r="E560" s="166" t="s">
        <v>780</v>
      </c>
      <c r="F560" s="141" t="s">
        <v>165</v>
      </c>
      <c r="G560" s="141" t="s">
        <v>561</v>
      </c>
      <c r="H560" s="142">
        <v>12.5</v>
      </c>
      <c r="I560" s="143">
        <f t="shared" si="112"/>
        <v>12</v>
      </c>
      <c r="J560" s="144">
        <v>12</v>
      </c>
      <c r="K560" s="144"/>
      <c r="L560" s="144"/>
      <c r="M560" s="144"/>
      <c r="N560" s="144"/>
      <c r="O560" s="144"/>
      <c r="P560" s="145" t="e">
        <f t="shared" si="114"/>
        <v>#DIV/0!</v>
      </c>
      <c r="Q560" s="145">
        <f t="shared" si="115"/>
        <v>0</v>
      </c>
      <c r="R560" s="145">
        <f t="shared" si="116"/>
        <v>0</v>
      </c>
      <c r="S560" s="145">
        <f t="shared" si="117"/>
        <v>0</v>
      </c>
      <c r="T560" s="145">
        <f t="shared" si="118"/>
        <v>0</v>
      </c>
      <c r="U560" s="145">
        <f t="shared" si="119"/>
        <v>0</v>
      </c>
      <c r="V560" s="146">
        <f>IF(J560="nio",0,IF(J560&gt;0,VLOOKUP(F560,'3-Productie normen'!A:M,VLOOKUP(J560,'3-Productie normen'!$B$38:$C$41,2,FALSE),FALSE)))*(VLOOKUP(B560,'2-Kosten per locatie'!$A$16:$C$48,3,FALSE))</f>
        <v>0</v>
      </c>
      <c r="W560" s="146">
        <f t="shared" si="120"/>
        <v>0</v>
      </c>
      <c r="X560" s="146">
        <f t="shared" si="121"/>
        <v>0</v>
      </c>
      <c r="Y560" s="146">
        <f t="shared" si="122"/>
        <v>0</v>
      </c>
      <c r="Z560" s="147" t="str">
        <f>VLOOKUP(F560,'3-Productie normen'!A:Q,12,FALSE)</f>
        <v>V</v>
      </c>
      <c r="AA560" s="147"/>
      <c r="AC560" s="148">
        <f t="shared" si="123"/>
        <v>150</v>
      </c>
    </row>
    <row r="561" spans="1:29" ht="14.15" customHeight="1">
      <c r="A561" s="124">
        <f t="shared" si="113"/>
        <v>561</v>
      </c>
      <c r="B561" s="139" t="s">
        <v>94</v>
      </c>
      <c r="C561" s="108" t="s">
        <v>210</v>
      </c>
      <c r="D561" s="140" t="s">
        <v>785</v>
      </c>
      <c r="E561" s="166" t="s">
        <v>711</v>
      </c>
      <c r="F561" s="141" t="s">
        <v>168</v>
      </c>
      <c r="G561" s="141" t="s">
        <v>683</v>
      </c>
      <c r="H561" s="142">
        <v>26.8</v>
      </c>
      <c r="I561" s="143">
        <f t="shared" si="112"/>
        <v>1</v>
      </c>
      <c r="J561" s="144">
        <v>1</v>
      </c>
      <c r="K561" s="144"/>
      <c r="L561" s="144"/>
      <c r="M561" s="144"/>
      <c r="N561" s="144"/>
      <c r="O561" s="144"/>
      <c r="P561" s="145" t="e">
        <f t="shared" si="114"/>
        <v>#DIV/0!</v>
      </c>
      <c r="Q561" s="145">
        <f t="shared" si="115"/>
        <v>0</v>
      </c>
      <c r="R561" s="145">
        <f t="shared" si="116"/>
        <v>0</v>
      </c>
      <c r="S561" s="145">
        <f t="shared" si="117"/>
        <v>0</v>
      </c>
      <c r="T561" s="145">
        <f t="shared" si="118"/>
        <v>0</v>
      </c>
      <c r="U561" s="145">
        <f t="shared" si="119"/>
        <v>0</v>
      </c>
      <c r="V561" s="146">
        <f>IF(J561="nio",0,IF(J561&gt;0,VLOOKUP(F561,'3-Productie normen'!A:M,VLOOKUP(J561,'3-Productie normen'!$B$38:$C$41,2,FALSE),FALSE)))*(VLOOKUP(B561,'2-Kosten per locatie'!$A$16:$C$48,3,FALSE))</f>
        <v>0</v>
      </c>
      <c r="W561" s="146">
        <f t="shared" si="120"/>
        <v>0</v>
      </c>
      <c r="X561" s="146">
        <f t="shared" si="121"/>
        <v>0</v>
      </c>
      <c r="Y561" s="146">
        <f t="shared" si="122"/>
        <v>0</v>
      </c>
      <c r="Z561" s="147" t="str">
        <f>VLOOKUP(F561,'3-Productie normen'!A:Q,12,FALSE)</f>
        <v>V</v>
      </c>
      <c r="AA561" s="147"/>
      <c r="AC561" s="148">
        <f t="shared" si="123"/>
        <v>26.8</v>
      </c>
    </row>
    <row r="562" spans="1:29" ht="14.15" customHeight="1">
      <c r="A562" s="124">
        <f t="shared" si="113"/>
        <v>562</v>
      </c>
      <c r="B562" s="139" t="s">
        <v>94</v>
      </c>
      <c r="C562" s="108" t="s">
        <v>210</v>
      </c>
      <c r="D562" s="140" t="s">
        <v>786</v>
      </c>
      <c r="E562" s="166" t="s">
        <v>162</v>
      </c>
      <c r="F562" s="166" t="s">
        <v>162</v>
      </c>
      <c r="G562" s="141" t="s">
        <v>244</v>
      </c>
      <c r="H562" s="142">
        <v>7.91</v>
      </c>
      <c r="I562" s="143">
        <f t="shared" si="112"/>
        <v>255</v>
      </c>
      <c r="J562" s="144">
        <v>255</v>
      </c>
      <c r="K562" s="144"/>
      <c r="L562" s="144"/>
      <c r="M562" s="144"/>
      <c r="N562" s="144"/>
      <c r="O562" s="144"/>
      <c r="P562" s="145" t="e">
        <f t="shared" si="114"/>
        <v>#DIV/0!</v>
      </c>
      <c r="Q562" s="145">
        <f t="shared" si="115"/>
        <v>0</v>
      </c>
      <c r="R562" s="145">
        <f t="shared" si="116"/>
        <v>0</v>
      </c>
      <c r="S562" s="145">
        <f t="shared" si="117"/>
        <v>0</v>
      </c>
      <c r="T562" s="145">
        <f t="shared" si="118"/>
        <v>0</v>
      </c>
      <c r="U562" s="145">
        <f t="shared" si="119"/>
        <v>0</v>
      </c>
      <c r="V562" s="146">
        <f>IF(J562="nio",0,IF(J562&gt;0,VLOOKUP(F562,'3-Productie normen'!A:M,VLOOKUP(J562,'3-Productie normen'!$B$38:$C$41,2,FALSE),FALSE)))*(VLOOKUP(B562,'2-Kosten per locatie'!$A$16:$C$48,3,FALSE))</f>
        <v>0</v>
      </c>
      <c r="W562" s="146">
        <f t="shared" si="120"/>
        <v>0</v>
      </c>
      <c r="X562" s="146">
        <f t="shared" si="121"/>
        <v>0</v>
      </c>
      <c r="Y562" s="146">
        <f t="shared" si="122"/>
        <v>0</v>
      </c>
      <c r="Z562" s="147" t="str">
        <f>VLOOKUP(F562,'3-Productie normen'!A:Q,12,FALSE)</f>
        <v>V</v>
      </c>
      <c r="AA562" s="147"/>
      <c r="AC562" s="148">
        <f t="shared" si="123"/>
        <v>2017.05</v>
      </c>
    </row>
    <row r="563" spans="1:29" ht="14.15" customHeight="1">
      <c r="A563" s="124">
        <f t="shared" si="113"/>
        <v>563</v>
      </c>
      <c r="B563" s="139" t="s">
        <v>94</v>
      </c>
      <c r="C563" s="108" t="s">
        <v>210</v>
      </c>
      <c r="D563" s="140" t="s">
        <v>787</v>
      </c>
      <c r="E563" s="166" t="s">
        <v>171</v>
      </c>
      <c r="F563" s="153" t="s">
        <v>171</v>
      </c>
      <c r="G563" s="141" t="s">
        <v>222</v>
      </c>
      <c r="H563" s="142">
        <v>29.02</v>
      </c>
      <c r="I563" s="143">
        <f t="shared" ref="I563:I626" si="124">SUM(J563:O563)</f>
        <v>255</v>
      </c>
      <c r="J563" s="144">
        <v>255</v>
      </c>
      <c r="K563" s="144"/>
      <c r="L563" s="144"/>
      <c r="M563" s="144"/>
      <c r="N563" s="144"/>
      <c r="O563" s="144"/>
      <c r="P563" s="145" t="e">
        <f t="shared" si="114"/>
        <v>#DIV/0!</v>
      </c>
      <c r="Q563" s="145">
        <f t="shared" si="115"/>
        <v>0</v>
      </c>
      <c r="R563" s="145">
        <f t="shared" si="116"/>
        <v>0</v>
      </c>
      <c r="S563" s="145">
        <f t="shared" si="117"/>
        <v>0</v>
      </c>
      <c r="T563" s="145">
        <f t="shared" si="118"/>
        <v>0</v>
      </c>
      <c r="U563" s="145">
        <f t="shared" si="119"/>
        <v>0</v>
      </c>
      <c r="V563" s="146">
        <f>IF(J563="nio",0,IF(J563&gt;0,VLOOKUP(F563,'3-Productie normen'!A:M,VLOOKUP(J563,'3-Productie normen'!$B$38:$C$41,2,FALSE),FALSE)))*(VLOOKUP(B563,'2-Kosten per locatie'!$A$16:$C$48,3,FALSE))</f>
        <v>0</v>
      </c>
      <c r="W563" s="146">
        <f t="shared" si="120"/>
        <v>0</v>
      </c>
      <c r="X563" s="146">
        <f t="shared" si="121"/>
        <v>0</v>
      </c>
      <c r="Y563" s="146">
        <f t="shared" si="122"/>
        <v>0</v>
      </c>
      <c r="Z563" s="147" t="str">
        <f>VLOOKUP(F563,'3-Productie normen'!A:Q,12,FALSE)</f>
        <v>B</v>
      </c>
      <c r="AA563" s="147"/>
      <c r="AC563" s="148">
        <f t="shared" si="123"/>
        <v>7400.0999999999995</v>
      </c>
    </row>
    <row r="564" spans="1:29" ht="14.15" customHeight="1">
      <c r="A564" s="124">
        <f t="shared" si="113"/>
        <v>564</v>
      </c>
      <c r="B564" s="139" t="s">
        <v>94</v>
      </c>
      <c r="C564" s="108" t="s">
        <v>210</v>
      </c>
      <c r="D564" s="140" t="s">
        <v>788</v>
      </c>
      <c r="E564" s="166" t="s">
        <v>249</v>
      </c>
      <c r="F564" s="141" t="s">
        <v>172</v>
      </c>
      <c r="G564" s="141" t="s">
        <v>213</v>
      </c>
      <c r="H564" s="142">
        <v>30.45</v>
      </c>
      <c r="I564" s="143">
        <f t="shared" si="124"/>
        <v>255</v>
      </c>
      <c r="J564" s="144">
        <v>255</v>
      </c>
      <c r="K564" s="144"/>
      <c r="L564" s="144"/>
      <c r="M564" s="144"/>
      <c r="N564" s="144"/>
      <c r="O564" s="144"/>
      <c r="P564" s="145" t="e">
        <f t="shared" si="114"/>
        <v>#DIV/0!</v>
      </c>
      <c r="Q564" s="145">
        <f t="shared" si="115"/>
        <v>0</v>
      </c>
      <c r="R564" s="145">
        <f t="shared" si="116"/>
        <v>0</v>
      </c>
      <c r="S564" s="145">
        <f t="shared" si="117"/>
        <v>0</v>
      </c>
      <c r="T564" s="145">
        <f t="shared" si="118"/>
        <v>0</v>
      </c>
      <c r="U564" s="145">
        <f t="shared" si="119"/>
        <v>0</v>
      </c>
      <c r="V564" s="146">
        <f>IF(J564="nio",0,IF(J564&gt;0,VLOOKUP(F564,'3-Productie normen'!A:M,VLOOKUP(J564,'3-Productie normen'!$B$38:$C$41,2,FALSE),FALSE)))*(VLOOKUP(B564,'2-Kosten per locatie'!$A$16:$C$48,3,FALSE))</f>
        <v>0</v>
      </c>
      <c r="W564" s="146">
        <f t="shared" si="120"/>
        <v>0</v>
      </c>
      <c r="X564" s="146">
        <f t="shared" si="121"/>
        <v>0</v>
      </c>
      <c r="Y564" s="146">
        <f t="shared" si="122"/>
        <v>0</v>
      </c>
      <c r="Z564" s="147" t="str">
        <f>VLOOKUP(F564,'3-Productie normen'!A:Q,12,FALSE)</f>
        <v>V</v>
      </c>
      <c r="AA564" s="147"/>
      <c r="AC564" s="148">
        <f t="shared" si="123"/>
        <v>7764.75</v>
      </c>
    </row>
    <row r="565" spans="1:29" ht="14.15" customHeight="1">
      <c r="A565" s="124">
        <f t="shared" si="113"/>
        <v>565</v>
      </c>
      <c r="B565" s="139" t="s">
        <v>94</v>
      </c>
      <c r="C565" s="108" t="s">
        <v>210</v>
      </c>
      <c r="D565" s="140" t="s">
        <v>789</v>
      </c>
      <c r="E565" s="166" t="s">
        <v>171</v>
      </c>
      <c r="F565" s="153" t="s">
        <v>171</v>
      </c>
      <c r="G565" s="141" t="s">
        <v>222</v>
      </c>
      <c r="H565" s="142">
        <v>29.32</v>
      </c>
      <c r="I565" s="143">
        <f t="shared" si="124"/>
        <v>255</v>
      </c>
      <c r="J565" s="144">
        <v>255</v>
      </c>
      <c r="K565" s="144"/>
      <c r="L565" s="144"/>
      <c r="M565" s="144"/>
      <c r="N565" s="144"/>
      <c r="O565" s="144"/>
      <c r="P565" s="145" t="e">
        <f t="shared" si="114"/>
        <v>#DIV/0!</v>
      </c>
      <c r="Q565" s="145">
        <f t="shared" si="115"/>
        <v>0</v>
      </c>
      <c r="R565" s="145">
        <f t="shared" si="116"/>
        <v>0</v>
      </c>
      <c r="S565" s="145">
        <f t="shared" si="117"/>
        <v>0</v>
      </c>
      <c r="T565" s="145">
        <f t="shared" si="118"/>
        <v>0</v>
      </c>
      <c r="U565" s="145">
        <f t="shared" si="119"/>
        <v>0</v>
      </c>
      <c r="V565" s="146">
        <f>IF(J565="nio",0,IF(J565&gt;0,VLOOKUP(F565,'3-Productie normen'!A:M,VLOOKUP(J565,'3-Productie normen'!$B$38:$C$41,2,FALSE),FALSE)))*(VLOOKUP(B565,'2-Kosten per locatie'!$A$16:$C$48,3,FALSE))</f>
        <v>0</v>
      </c>
      <c r="W565" s="146">
        <f t="shared" si="120"/>
        <v>0</v>
      </c>
      <c r="X565" s="146">
        <f t="shared" si="121"/>
        <v>0</v>
      </c>
      <c r="Y565" s="146">
        <f t="shared" si="122"/>
        <v>0</v>
      </c>
      <c r="Z565" s="147" t="str">
        <f>VLOOKUP(F565,'3-Productie normen'!A:Q,12,FALSE)</f>
        <v>B</v>
      </c>
      <c r="AA565" s="147"/>
      <c r="AC565" s="148">
        <f t="shared" si="123"/>
        <v>7476.6</v>
      </c>
    </row>
    <row r="566" spans="1:29" ht="14.15" customHeight="1">
      <c r="A566" s="124">
        <f t="shared" si="113"/>
        <v>566</v>
      </c>
      <c r="B566" s="139" t="s">
        <v>94</v>
      </c>
      <c r="C566" s="108" t="s">
        <v>210</v>
      </c>
      <c r="D566" s="140" t="s">
        <v>790</v>
      </c>
      <c r="E566" s="166" t="s">
        <v>224</v>
      </c>
      <c r="F566" s="141" t="s">
        <v>155</v>
      </c>
      <c r="G566" s="141" t="s">
        <v>222</v>
      </c>
      <c r="H566" s="142">
        <v>30.45</v>
      </c>
      <c r="I566" s="143">
        <f t="shared" si="124"/>
        <v>255</v>
      </c>
      <c r="J566" s="144">
        <v>255</v>
      </c>
      <c r="K566" s="144"/>
      <c r="L566" s="144"/>
      <c r="M566" s="144"/>
      <c r="N566" s="144"/>
      <c r="O566" s="144"/>
      <c r="P566" s="145" t="e">
        <f t="shared" si="114"/>
        <v>#DIV/0!</v>
      </c>
      <c r="Q566" s="145">
        <f t="shared" si="115"/>
        <v>0</v>
      </c>
      <c r="R566" s="145">
        <f t="shared" si="116"/>
        <v>0</v>
      </c>
      <c r="S566" s="145">
        <f t="shared" si="117"/>
        <v>0</v>
      </c>
      <c r="T566" s="145">
        <f t="shared" si="118"/>
        <v>0</v>
      </c>
      <c r="U566" s="145">
        <f t="shared" si="119"/>
        <v>0</v>
      </c>
      <c r="V566" s="146">
        <f>IF(J566="nio",0,IF(J566&gt;0,VLOOKUP(F566,'3-Productie normen'!A:M,VLOOKUP(J566,'3-Productie normen'!$B$38:$C$41,2,FALSE),FALSE)))*(VLOOKUP(B566,'2-Kosten per locatie'!$A$16:$C$48,3,FALSE))</f>
        <v>0</v>
      </c>
      <c r="W566" s="146">
        <f t="shared" si="120"/>
        <v>0</v>
      </c>
      <c r="X566" s="146">
        <f t="shared" si="121"/>
        <v>0</v>
      </c>
      <c r="Y566" s="146">
        <f t="shared" si="122"/>
        <v>0</v>
      </c>
      <c r="Z566" s="147" t="str">
        <f>VLOOKUP(F566,'3-Productie normen'!A:Q,12,FALSE)</f>
        <v>B</v>
      </c>
      <c r="AA566" s="147"/>
      <c r="AC566" s="148">
        <f t="shared" si="123"/>
        <v>7764.75</v>
      </c>
    </row>
    <row r="567" spans="1:29" ht="14.15" customHeight="1">
      <c r="A567" s="124">
        <f t="shared" si="113"/>
        <v>567</v>
      </c>
      <c r="B567" s="139" t="s">
        <v>94</v>
      </c>
      <c r="C567" s="108" t="s">
        <v>210</v>
      </c>
      <c r="D567" s="140" t="s">
        <v>791</v>
      </c>
      <c r="E567" s="166" t="s">
        <v>171</v>
      </c>
      <c r="F567" s="153" t="s">
        <v>171</v>
      </c>
      <c r="G567" s="141" t="s">
        <v>222</v>
      </c>
      <c r="H567" s="142">
        <v>29.32</v>
      </c>
      <c r="I567" s="143">
        <f t="shared" si="124"/>
        <v>255</v>
      </c>
      <c r="J567" s="144">
        <v>255</v>
      </c>
      <c r="K567" s="144"/>
      <c r="L567" s="144"/>
      <c r="M567" s="144"/>
      <c r="N567" s="144"/>
      <c r="O567" s="144"/>
      <c r="P567" s="145" t="e">
        <f t="shared" si="114"/>
        <v>#DIV/0!</v>
      </c>
      <c r="Q567" s="145">
        <f t="shared" si="115"/>
        <v>0</v>
      </c>
      <c r="R567" s="145">
        <f t="shared" si="116"/>
        <v>0</v>
      </c>
      <c r="S567" s="145">
        <f t="shared" si="117"/>
        <v>0</v>
      </c>
      <c r="T567" s="145">
        <f t="shared" si="118"/>
        <v>0</v>
      </c>
      <c r="U567" s="145">
        <f t="shared" si="119"/>
        <v>0</v>
      </c>
      <c r="V567" s="146">
        <f>IF(J567="nio",0,IF(J567&gt;0,VLOOKUP(F567,'3-Productie normen'!A:M,VLOOKUP(J567,'3-Productie normen'!$B$38:$C$41,2,FALSE),FALSE)))*(VLOOKUP(B567,'2-Kosten per locatie'!$A$16:$C$48,3,FALSE))</f>
        <v>0</v>
      </c>
      <c r="W567" s="146">
        <f t="shared" si="120"/>
        <v>0</v>
      </c>
      <c r="X567" s="146">
        <f t="shared" si="121"/>
        <v>0</v>
      </c>
      <c r="Y567" s="146">
        <f t="shared" si="122"/>
        <v>0</v>
      </c>
      <c r="Z567" s="147" t="str">
        <f>VLOOKUP(F567,'3-Productie normen'!A:Q,12,FALSE)</f>
        <v>B</v>
      </c>
      <c r="AA567" s="147"/>
      <c r="AC567" s="148">
        <f t="shared" si="123"/>
        <v>7476.6</v>
      </c>
    </row>
    <row r="568" spans="1:29" ht="14.15" customHeight="1">
      <c r="A568" s="124">
        <f t="shared" si="113"/>
        <v>568</v>
      </c>
      <c r="B568" s="139" t="s">
        <v>94</v>
      </c>
      <c r="C568" s="108" t="s">
        <v>210</v>
      </c>
      <c r="D568" s="140" t="s">
        <v>792</v>
      </c>
      <c r="E568" s="166" t="s">
        <v>224</v>
      </c>
      <c r="F568" s="141" t="s">
        <v>155</v>
      </c>
      <c r="G568" s="141" t="s">
        <v>222</v>
      </c>
      <c r="H568" s="142">
        <v>31.79</v>
      </c>
      <c r="I568" s="143">
        <f t="shared" si="124"/>
        <v>255</v>
      </c>
      <c r="J568" s="144">
        <v>255</v>
      </c>
      <c r="K568" s="144"/>
      <c r="L568" s="144"/>
      <c r="M568" s="144"/>
      <c r="N568" s="144"/>
      <c r="O568" s="144"/>
      <c r="P568" s="145" t="e">
        <f t="shared" si="114"/>
        <v>#DIV/0!</v>
      </c>
      <c r="Q568" s="145">
        <f t="shared" si="115"/>
        <v>0</v>
      </c>
      <c r="R568" s="145">
        <f t="shared" si="116"/>
        <v>0</v>
      </c>
      <c r="S568" s="145">
        <f t="shared" si="117"/>
        <v>0</v>
      </c>
      <c r="T568" s="145">
        <f t="shared" si="118"/>
        <v>0</v>
      </c>
      <c r="U568" s="145">
        <f t="shared" si="119"/>
        <v>0</v>
      </c>
      <c r="V568" s="146">
        <f>IF(J568="nio",0,IF(J568&gt;0,VLOOKUP(F568,'3-Productie normen'!A:M,VLOOKUP(J568,'3-Productie normen'!$B$38:$C$41,2,FALSE),FALSE)))*(VLOOKUP(B568,'2-Kosten per locatie'!$A$16:$C$48,3,FALSE))</f>
        <v>0</v>
      </c>
      <c r="W568" s="146">
        <f t="shared" si="120"/>
        <v>0</v>
      </c>
      <c r="X568" s="146">
        <f t="shared" si="121"/>
        <v>0</v>
      </c>
      <c r="Y568" s="146">
        <f t="shared" si="122"/>
        <v>0</v>
      </c>
      <c r="Z568" s="147" t="str">
        <f>VLOOKUP(F568,'3-Productie normen'!A:Q,12,FALSE)</f>
        <v>B</v>
      </c>
      <c r="AA568" s="147"/>
      <c r="AC568" s="148">
        <f t="shared" si="123"/>
        <v>8106.45</v>
      </c>
    </row>
    <row r="569" spans="1:29" ht="14.15" customHeight="1">
      <c r="A569" s="124">
        <f t="shared" si="113"/>
        <v>569</v>
      </c>
      <c r="B569" s="139" t="s">
        <v>94</v>
      </c>
      <c r="C569" s="108" t="s">
        <v>210</v>
      </c>
      <c r="D569" s="140" t="s">
        <v>793</v>
      </c>
      <c r="E569" s="166" t="s">
        <v>171</v>
      </c>
      <c r="F569" s="153" t="s">
        <v>171</v>
      </c>
      <c r="G569" s="141" t="s">
        <v>222</v>
      </c>
      <c r="H569" s="142">
        <v>27.62</v>
      </c>
      <c r="I569" s="143">
        <f t="shared" si="124"/>
        <v>255</v>
      </c>
      <c r="J569" s="144">
        <v>255</v>
      </c>
      <c r="K569" s="144"/>
      <c r="L569" s="144"/>
      <c r="M569" s="144"/>
      <c r="N569" s="144"/>
      <c r="O569" s="144"/>
      <c r="P569" s="145" t="e">
        <f t="shared" si="114"/>
        <v>#DIV/0!</v>
      </c>
      <c r="Q569" s="145">
        <f t="shared" si="115"/>
        <v>0</v>
      </c>
      <c r="R569" s="145">
        <f t="shared" si="116"/>
        <v>0</v>
      </c>
      <c r="S569" s="145">
        <f t="shared" si="117"/>
        <v>0</v>
      </c>
      <c r="T569" s="145">
        <f t="shared" si="118"/>
        <v>0</v>
      </c>
      <c r="U569" s="145">
        <f t="shared" si="119"/>
        <v>0</v>
      </c>
      <c r="V569" s="146">
        <f>IF(J569="nio",0,IF(J569&gt;0,VLOOKUP(F569,'3-Productie normen'!A:M,VLOOKUP(J569,'3-Productie normen'!$B$38:$C$41,2,FALSE),FALSE)))*(VLOOKUP(B569,'2-Kosten per locatie'!$A$16:$C$48,3,FALSE))</f>
        <v>0</v>
      </c>
      <c r="W569" s="146">
        <f t="shared" si="120"/>
        <v>0</v>
      </c>
      <c r="X569" s="146">
        <f t="shared" si="121"/>
        <v>0</v>
      </c>
      <c r="Y569" s="146">
        <f t="shared" si="122"/>
        <v>0</v>
      </c>
      <c r="Z569" s="147" t="str">
        <f>VLOOKUP(F569,'3-Productie normen'!A:Q,12,FALSE)</f>
        <v>B</v>
      </c>
      <c r="AA569" s="147"/>
      <c r="AC569" s="148">
        <f t="shared" si="123"/>
        <v>7043.1</v>
      </c>
    </row>
    <row r="570" spans="1:29" ht="14.15" customHeight="1">
      <c r="A570" s="124">
        <f t="shared" si="113"/>
        <v>570</v>
      </c>
      <c r="B570" s="139" t="s">
        <v>94</v>
      </c>
      <c r="C570" s="108" t="s">
        <v>210</v>
      </c>
      <c r="D570" s="140" t="s">
        <v>794</v>
      </c>
      <c r="E570" s="166" t="s">
        <v>171</v>
      </c>
      <c r="F570" s="153" t="s">
        <v>171</v>
      </c>
      <c r="G570" s="141" t="s">
        <v>222</v>
      </c>
      <c r="H570" s="142">
        <v>31.8</v>
      </c>
      <c r="I570" s="143">
        <f t="shared" si="124"/>
        <v>255</v>
      </c>
      <c r="J570" s="144">
        <v>255</v>
      </c>
      <c r="K570" s="144"/>
      <c r="L570" s="144"/>
      <c r="M570" s="144"/>
      <c r="N570" s="144"/>
      <c r="O570" s="144"/>
      <c r="P570" s="145" t="e">
        <f t="shared" si="114"/>
        <v>#DIV/0!</v>
      </c>
      <c r="Q570" s="145">
        <f t="shared" si="115"/>
        <v>0</v>
      </c>
      <c r="R570" s="145">
        <f t="shared" si="116"/>
        <v>0</v>
      </c>
      <c r="S570" s="145">
        <f t="shared" si="117"/>
        <v>0</v>
      </c>
      <c r="T570" s="145">
        <f t="shared" si="118"/>
        <v>0</v>
      </c>
      <c r="U570" s="145">
        <f t="shared" si="119"/>
        <v>0</v>
      </c>
      <c r="V570" s="146">
        <f>IF(J570="nio",0,IF(J570&gt;0,VLOOKUP(F570,'3-Productie normen'!A:M,VLOOKUP(J570,'3-Productie normen'!$B$38:$C$41,2,FALSE),FALSE)))*(VLOOKUP(B570,'2-Kosten per locatie'!$A$16:$C$48,3,FALSE))</f>
        <v>0</v>
      </c>
      <c r="W570" s="146">
        <f t="shared" si="120"/>
        <v>0</v>
      </c>
      <c r="X570" s="146">
        <f t="shared" si="121"/>
        <v>0</v>
      </c>
      <c r="Y570" s="146">
        <f t="shared" si="122"/>
        <v>0</v>
      </c>
      <c r="Z570" s="147" t="str">
        <f>VLOOKUP(F570,'3-Productie normen'!A:Q,12,FALSE)</f>
        <v>B</v>
      </c>
      <c r="AA570" s="147"/>
      <c r="AC570" s="148">
        <f t="shared" si="123"/>
        <v>8109</v>
      </c>
    </row>
    <row r="571" spans="1:29" ht="14.15" customHeight="1">
      <c r="A571" s="124">
        <f t="shared" si="113"/>
        <v>571</v>
      </c>
      <c r="B571" s="139" t="s">
        <v>94</v>
      </c>
      <c r="C571" s="108" t="s">
        <v>210</v>
      </c>
      <c r="D571" s="140" t="s">
        <v>795</v>
      </c>
      <c r="E571" s="166" t="s">
        <v>243</v>
      </c>
      <c r="F571" s="166" t="s">
        <v>155</v>
      </c>
      <c r="G571" s="141" t="s">
        <v>222</v>
      </c>
      <c r="H571" s="142">
        <v>26.82</v>
      </c>
      <c r="I571" s="143">
        <f t="shared" si="124"/>
        <v>255</v>
      </c>
      <c r="J571" s="144">
        <v>255</v>
      </c>
      <c r="K571" s="144"/>
      <c r="L571" s="144"/>
      <c r="M571" s="144"/>
      <c r="N571" s="144"/>
      <c r="O571" s="144"/>
      <c r="P571" s="145" t="e">
        <f t="shared" si="114"/>
        <v>#DIV/0!</v>
      </c>
      <c r="Q571" s="145">
        <f t="shared" si="115"/>
        <v>0</v>
      </c>
      <c r="R571" s="145">
        <f t="shared" si="116"/>
        <v>0</v>
      </c>
      <c r="S571" s="145">
        <f t="shared" si="117"/>
        <v>0</v>
      </c>
      <c r="T571" s="145">
        <f t="shared" si="118"/>
        <v>0</v>
      </c>
      <c r="U571" s="145">
        <f t="shared" si="119"/>
        <v>0</v>
      </c>
      <c r="V571" s="146">
        <f>IF(J571="nio",0,IF(J571&gt;0,VLOOKUP(F571,'3-Productie normen'!A:M,VLOOKUP(J571,'3-Productie normen'!$B$38:$C$41,2,FALSE),FALSE)))*(VLOOKUP(B571,'2-Kosten per locatie'!$A$16:$C$48,3,FALSE))</f>
        <v>0</v>
      </c>
      <c r="W571" s="146">
        <f t="shared" si="120"/>
        <v>0</v>
      </c>
      <c r="X571" s="146">
        <f t="shared" si="121"/>
        <v>0</v>
      </c>
      <c r="Y571" s="146">
        <f t="shared" si="122"/>
        <v>0</v>
      </c>
      <c r="Z571" s="147" t="str">
        <f>VLOOKUP(F571,'3-Productie normen'!A:Q,12,FALSE)</f>
        <v>B</v>
      </c>
      <c r="AA571" s="147"/>
      <c r="AC571" s="148">
        <f t="shared" si="123"/>
        <v>6839.1</v>
      </c>
    </row>
    <row r="572" spans="1:29" ht="14.15" customHeight="1">
      <c r="A572" s="124">
        <f t="shared" si="113"/>
        <v>572</v>
      </c>
      <c r="B572" s="139" t="s">
        <v>94</v>
      </c>
      <c r="C572" s="108" t="s">
        <v>210</v>
      </c>
      <c r="D572" s="140" t="s">
        <v>796</v>
      </c>
      <c r="E572" s="166" t="s">
        <v>171</v>
      </c>
      <c r="F572" s="153" t="s">
        <v>171</v>
      </c>
      <c r="G572" s="141" t="s">
        <v>222</v>
      </c>
      <c r="H572" s="142">
        <v>31.8</v>
      </c>
      <c r="I572" s="143">
        <f t="shared" si="124"/>
        <v>255</v>
      </c>
      <c r="J572" s="144">
        <v>255</v>
      </c>
      <c r="K572" s="144"/>
      <c r="L572" s="144"/>
      <c r="M572" s="144"/>
      <c r="N572" s="144"/>
      <c r="O572" s="144"/>
      <c r="P572" s="145" t="e">
        <f t="shared" si="114"/>
        <v>#DIV/0!</v>
      </c>
      <c r="Q572" s="145">
        <f t="shared" si="115"/>
        <v>0</v>
      </c>
      <c r="R572" s="145">
        <f t="shared" si="116"/>
        <v>0</v>
      </c>
      <c r="S572" s="145">
        <f t="shared" si="117"/>
        <v>0</v>
      </c>
      <c r="T572" s="145">
        <f t="shared" si="118"/>
        <v>0</v>
      </c>
      <c r="U572" s="145">
        <f t="shared" si="119"/>
        <v>0</v>
      </c>
      <c r="V572" s="146">
        <f>IF(J572="nio",0,IF(J572&gt;0,VLOOKUP(F572,'3-Productie normen'!A:M,VLOOKUP(J572,'3-Productie normen'!$B$38:$C$41,2,FALSE),FALSE)))*(VLOOKUP(B572,'2-Kosten per locatie'!$A$16:$C$48,3,FALSE))</f>
        <v>0</v>
      </c>
      <c r="W572" s="146">
        <f t="shared" si="120"/>
        <v>0</v>
      </c>
      <c r="X572" s="146">
        <f t="shared" si="121"/>
        <v>0</v>
      </c>
      <c r="Y572" s="146">
        <f t="shared" si="122"/>
        <v>0</v>
      </c>
      <c r="Z572" s="147" t="str">
        <f>VLOOKUP(F572,'3-Productie normen'!A:Q,12,FALSE)</f>
        <v>B</v>
      </c>
      <c r="AA572" s="147"/>
      <c r="AC572" s="148">
        <f t="shared" si="123"/>
        <v>8109</v>
      </c>
    </row>
    <row r="573" spans="1:29" ht="14.15" customHeight="1">
      <c r="A573" s="124">
        <f t="shared" si="113"/>
        <v>573</v>
      </c>
      <c r="B573" s="139" t="s">
        <v>94</v>
      </c>
      <c r="C573" s="108" t="s">
        <v>210</v>
      </c>
      <c r="D573" s="140" t="s">
        <v>797</v>
      </c>
      <c r="E573" s="166" t="s">
        <v>699</v>
      </c>
      <c r="F573" s="141" t="s">
        <v>155</v>
      </c>
      <c r="G573" s="141" t="s">
        <v>222</v>
      </c>
      <c r="H573" s="142">
        <v>31.26</v>
      </c>
      <c r="I573" s="143">
        <f t="shared" si="124"/>
        <v>255</v>
      </c>
      <c r="J573" s="144">
        <v>255</v>
      </c>
      <c r="K573" s="144"/>
      <c r="L573" s="144"/>
      <c r="M573" s="144"/>
      <c r="N573" s="144"/>
      <c r="O573" s="144"/>
      <c r="P573" s="145" t="e">
        <f t="shared" si="114"/>
        <v>#DIV/0!</v>
      </c>
      <c r="Q573" s="145">
        <f t="shared" si="115"/>
        <v>0</v>
      </c>
      <c r="R573" s="145">
        <f t="shared" si="116"/>
        <v>0</v>
      </c>
      <c r="S573" s="145">
        <f t="shared" si="117"/>
        <v>0</v>
      </c>
      <c r="T573" s="145">
        <f t="shared" si="118"/>
        <v>0</v>
      </c>
      <c r="U573" s="145">
        <f t="shared" si="119"/>
        <v>0</v>
      </c>
      <c r="V573" s="146">
        <f>IF(J573="nio",0,IF(J573&gt;0,VLOOKUP(F573,'3-Productie normen'!A:M,VLOOKUP(J573,'3-Productie normen'!$B$38:$C$41,2,FALSE),FALSE)))*(VLOOKUP(B573,'2-Kosten per locatie'!$A$16:$C$48,3,FALSE))</f>
        <v>0</v>
      </c>
      <c r="W573" s="146">
        <f t="shared" si="120"/>
        <v>0</v>
      </c>
      <c r="X573" s="146">
        <f t="shared" si="121"/>
        <v>0</v>
      </c>
      <c r="Y573" s="146">
        <f t="shared" si="122"/>
        <v>0</v>
      </c>
      <c r="Z573" s="147" t="str">
        <f>VLOOKUP(F573,'3-Productie normen'!A:Q,12,FALSE)</f>
        <v>B</v>
      </c>
      <c r="AA573" s="147"/>
      <c r="AC573" s="148">
        <f t="shared" si="123"/>
        <v>7971.3</v>
      </c>
    </row>
    <row r="574" spans="1:29" ht="14.15" customHeight="1">
      <c r="A574" s="124">
        <f t="shared" si="113"/>
        <v>574</v>
      </c>
      <c r="B574" s="139" t="s">
        <v>94</v>
      </c>
      <c r="C574" s="108" t="s">
        <v>210</v>
      </c>
      <c r="D574" s="140" t="s">
        <v>798</v>
      </c>
      <c r="E574" s="166" t="s">
        <v>171</v>
      </c>
      <c r="F574" s="153" t="s">
        <v>171</v>
      </c>
      <c r="G574" s="141" t="s">
        <v>222</v>
      </c>
      <c r="H574" s="142">
        <v>33.64</v>
      </c>
      <c r="I574" s="143">
        <f t="shared" si="124"/>
        <v>255</v>
      </c>
      <c r="J574" s="144">
        <v>255</v>
      </c>
      <c r="K574" s="144"/>
      <c r="L574" s="144"/>
      <c r="M574" s="144"/>
      <c r="N574" s="144"/>
      <c r="O574" s="144"/>
      <c r="P574" s="145" t="e">
        <f t="shared" si="114"/>
        <v>#DIV/0!</v>
      </c>
      <c r="Q574" s="145">
        <f t="shared" si="115"/>
        <v>0</v>
      </c>
      <c r="R574" s="145">
        <f t="shared" si="116"/>
        <v>0</v>
      </c>
      <c r="S574" s="145">
        <f t="shared" si="117"/>
        <v>0</v>
      </c>
      <c r="T574" s="145">
        <f t="shared" si="118"/>
        <v>0</v>
      </c>
      <c r="U574" s="145">
        <f t="shared" si="119"/>
        <v>0</v>
      </c>
      <c r="V574" s="146">
        <f>IF(J574="nio",0,IF(J574&gt;0,VLOOKUP(F574,'3-Productie normen'!A:M,VLOOKUP(J574,'3-Productie normen'!$B$38:$C$41,2,FALSE),FALSE)))*(VLOOKUP(B574,'2-Kosten per locatie'!$A$16:$C$48,3,FALSE))</f>
        <v>0</v>
      </c>
      <c r="W574" s="146">
        <f t="shared" si="120"/>
        <v>0</v>
      </c>
      <c r="X574" s="146">
        <f t="shared" si="121"/>
        <v>0</v>
      </c>
      <c r="Y574" s="146">
        <f t="shared" si="122"/>
        <v>0</v>
      </c>
      <c r="Z574" s="147" t="str">
        <f>VLOOKUP(F574,'3-Productie normen'!A:Q,12,FALSE)</f>
        <v>B</v>
      </c>
      <c r="AA574" s="147"/>
      <c r="AC574" s="148">
        <f t="shared" si="123"/>
        <v>8578.2000000000007</v>
      </c>
    </row>
    <row r="575" spans="1:29" ht="14.15" customHeight="1">
      <c r="A575" s="124">
        <f t="shared" si="113"/>
        <v>575</v>
      </c>
      <c r="B575" s="139" t="s">
        <v>94</v>
      </c>
      <c r="C575" s="108" t="s">
        <v>210</v>
      </c>
      <c r="D575" s="140" t="s">
        <v>799</v>
      </c>
      <c r="E575" s="166" t="s">
        <v>171</v>
      </c>
      <c r="F575" s="153" t="s">
        <v>171</v>
      </c>
      <c r="G575" s="141" t="s">
        <v>222</v>
      </c>
      <c r="H575" s="142">
        <v>29.52</v>
      </c>
      <c r="I575" s="143">
        <f t="shared" si="124"/>
        <v>255</v>
      </c>
      <c r="J575" s="144">
        <v>255</v>
      </c>
      <c r="K575" s="144"/>
      <c r="L575" s="144"/>
      <c r="M575" s="144"/>
      <c r="N575" s="144"/>
      <c r="O575" s="144"/>
      <c r="P575" s="145" t="e">
        <f t="shared" si="114"/>
        <v>#DIV/0!</v>
      </c>
      <c r="Q575" s="145">
        <f t="shared" si="115"/>
        <v>0</v>
      </c>
      <c r="R575" s="145">
        <f t="shared" si="116"/>
        <v>0</v>
      </c>
      <c r="S575" s="145">
        <f t="shared" si="117"/>
        <v>0</v>
      </c>
      <c r="T575" s="145">
        <f t="shared" si="118"/>
        <v>0</v>
      </c>
      <c r="U575" s="145">
        <f t="shared" si="119"/>
        <v>0</v>
      </c>
      <c r="V575" s="146">
        <f>IF(J575="nio",0,IF(J575&gt;0,VLOOKUP(F575,'3-Productie normen'!A:M,VLOOKUP(J575,'3-Productie normen'!$B$38:$C$41,2,FALSE),FALSE)))*(VLOOKUP(B575,'2-Kosten per locatie'!$A$16:$C$48,3,FALSE))</f>
        <v>0</v>
      </c>
      <c r="W575" s="146">
        <f t="shared" si="120"/>
        <v>0</v>
      </c>
      <c r="X575" s="146">
        <f t="shared" si="121"/>
        <v>0</v>
      </c>
      <c r="Y575" s="146">
        <f t="shared" si="122"/>
        <v>0</v>
      </c>
      <c r="Z575" s="147" t="str">
        <f>VLOOKUP(F575,'3-Productie normen'!A:Q,12,FALSE)</f>
        <v>B</v>
      </c>
      <c r="AA575" s="147"/>
      <c r="AC575" s="148">
        <f t="shared" si="123"/>
        <v>7527.5999999999995</v>
      </c>
    </row>
    <row r="576" spans="1:29" ht="14.15" customHeight="1">
      <c r="A576" s="124">
        <f t="shared" si="113"/>
        <v>576</v>
      </c>
      <c r="B576" s="139" t="s">
        <v>94</v>
      </c>
      <c r="C576" s="108" t="s">
        <v>210</v>
      </c>
      <c r="D576" s="140" t="s">
        <v>800</v>
      </c>
      <c r="E576" s="166" t="s">
        <v>171</v>
      </c>
      <c r="F576" s="153" t="s">
        <v>171</v>
      </c>
      <c r="G576" s="141" t="s">
        <v>222</v>
      </c>
      <c r="H576" s="142">
        <v>31.21</v>
      </c>
      <c r="I576" s="143">
        <f t="shared" si="124"/>
        <v>255</v>
      </c>
      <c r="J576" s="144">
        <v>255</v>
      </c>
      <c r="K576" s="144"/>
      <c r="L576" s="144"/>
      <c r="M576" s="144"/>
      <c r="N576" s="144"/>
      <c r="O576" s="144"/>
      <c r="P576" s="145" t="e">
        <f t="shared" si="114"/>
        <v>#DIV/0!</v>
      </c>
      <c r="Q576" s="145">
        <f t="shared" si="115"/>
        <v>0</v>
      </c>
      <c r="R576" s="145">
        <f t="shared" si="116"/>
        <v>0</v>
      </c>
      <c r="S576" s="145">
        <f t="shared" si="117"/>
        <v>0</v>
      </c>
      <c r="T576" s="145">
        <f t="shared" si="118"/>
        <v>0</v>
      </c>
      <c r="U576" s="145">
        <f t="shared" si="119"/>
        <v>0</v>
      </c>
      <c r="V576" s="146">
        <f>IF(J576="nio",0,IF(J576&gt;0,VLOOKUP(F576,'3-Productie normen'!A:M,VLOOKUP(J576,'3-Productie normen'!$B$38:$C$41,2,FALSE),FALSE)))*(VLOOKUP(B576,'2-Kosten per locatie'!$A$16:$C$48,3,FALSE))</f>
        <v>0</v>
      </c>
      <c r="W576" s="146">
        <f t="shared" si="120"/>
        <v>0</v>
      </c>
      <c r="X576" s="146">
        <f t="shared" si="121"/>
        <v>0</v>
      </c>
      <c r="Y576" s="146">
        <f t="shared" si="122"/>
        <v>0</v>
      </c>
      <c r="Z576" s="147" t="str">
        <f>VLOOKUP(F576,'3-Productie normen'!A:Q,12,FALSE)</f>
        <v>B</v>
      </c>
      <c r="AA576" s="147"/>
      <c r="AC576" s="148">
        <f t="shared" si="123"/>
        <v>7958.55</v>
      </c>
    </row>
    <row r="577" spans="1:29" ht="14.15" customHeight="1">
      <c r="A577" s="124">
        <f t="shared" si="113"/>
        <v>577</v>
      </c>
      <c r="B577" s="139" t="s">
        <v>94</v>
      </c>
      <c r="C577" s="108" t="s">
        <v>210</v>
      </c>
      <c r="D577" s="140" t="s">
        <v>801</v>
      </c>
      <c r="E577" s="166" t="s">
        <v>171</v>
      </c>
      <c r="F577" s="153" t="s">
        <v>171</v>
      </c>
      <c r="G577" s="141" t="s">
        <v>222</v>
      </c>
      <c r="H577" s="142">
        <v>27.35</v>
      </c>
      <c r="I577" s="143">
        <f t="shared" si="124"/>
        <v>255</v>
      </c>
      <c r="J577" s="144">
        <v>255</v>
      </c>
      <c r="K577" s="144"/>
      <c r="L577" s="144"/>
      <c r="M577" s="144"/>
      <c r="N577" s="144"/>
      <c r="O577" s="144"/>
      <c r="P577" s="145" t="e">
        <f t="shared" si="114"/>
        <v>#DIV/0!</v>
      </c>
      <c r="Q577" s="145">
        <f t="shared" si="115"/>
        <v>0</v>
      </c>
      <c r="R577" s="145">
        <f t="shared" si="116"/>
        <v>0</v>
      </c>
      <c r="S577" s="145">
        <f t="shared" si="117"/>
        <v>0</v>
      </c>
      <c r="T577" s="145">
        <f t="shared" si="118"/>
        <v>0</v>
      </c>
      <c r="U577" s="145">
        <f t="shared" si="119"/>
        <v>0</v>
      </c>
      <c r="V577" s="146">
        <f>IF(J577="nio",0,IF(J577&gt;0,VLOOKUP(F577,'3-Productie normen'!A:M,VLOOKUP(J577,'3-Productie normen'!$B$38:$C$41,2,FALSE),FALSE)))*(VLOOKUP(B577,'2-Kosten per locatie'!$A$16:$C$48,3,FALSE))</f>
        <v>0</v>
      </c>
      <c r="W577" s="146">
        <f t="shared" si="120"/>
        <v>0</v>
      </c>
      <c r="X577" s="146">
        <f t="shared" si="121"/>
        <v>0</v>
      </c>
      <c r="Y577" s="146">
        <f t="shared" si="122"/>
        <v>0</v>
      </c>
      <c r="Z577" s="147" t="str">
        <f>VLOOKUP(F577,'3-Productie normen'!A:Q,12,FALSE)</f>
        <v>B</v>
      </c>
      <c r="AA577" s="147"/>
      <c r="AC577" s="148">
        <f t="shared" si="123"/>
        <v>6974.25</v>
      </c>
    </row>
    <row r="578" spans="1:29" ht="14.15" customHeight="1">
      <c r="A578" s="124">
        <f t="shared" si="113"/>
        <v>578</v>
      </c>
      <c r="B578" s="139" t="s">
        <v>94</v>
      </c>
      <c r="C578" s="108" t="s">
        <v>210</v>
      </c>
      <c r="D578" s="140" t="s">
        <v>802</v>
      </c>
      <c r="E578" s="166" t="s">
        <v>171</v>
      </c>
      <c r="F578" s="153" t="s">
        <v>171</v>
      </c>
      <c r="G578" s="141" t="s">
        <v>222</v>
      </c>
      <c r="H578" s="142">
        <v>32.19</v>
      </c>
      <c r="I578" s="143">
        <f t="shared" si="124"/>
        <v>255</v>
      </c>
      <c r="J578" s="144">
        <v>255</v>
      </c>
      <c r="K578" s="144"/>
      <c r="L578" s="144"/>
      <c r="M578" s="144"/>
      <c r="N578" s="144"/>
      <c r="O578" s="144"/>
      <c r="P578" s="145" t="e">
        <f t="shared" si="114"/>
        <v>#DIV/0!</v>
      </c>
      <c r="Q578" s="145">
        <f t="shared" si="115"/>
        <v>0</v>
      </c>
      <c r="R578" s="145">
        <f t="shared" si="116"/>
        <v>0</v>
      </c>
      <c r="S578" s="145">
        <f t="shared" si="117"/>
        <v>0</v>
      </c>
      <c r="T578" s="145">
        <f t="shared" si="118"/>
        <v>0</v>
      </c>
      <c r="U578" s="145">
        <f t="shared" si="119"/>
        <v>0</v>
      </c>
      <c r="V578" s="146">
        <f>IF(J578="nio",0,IF(J578&gt;0,VLOOKUP(F578,'3-Productie normen'!A:M,VLOOKUP(J578,'3-Productie normen'!$B$38:$C$41,2,FALSE),FALSE)))*(VLOOKUP(B578,'2-Kosten per locatie'!$A$16:$C$48,3,FALSE))</f>
        <v>0</v>
      </c>
      <c r="W578" s="146">
        <f t="shared" si="120"/>
        <v>0</v>
      </c>
      <c r="X578" s="146">
        <f t="shared" si="121"/>
        <v>0</v>
      </c>
      <c r="Y578" s="146">
        <f t="shared" si="122"/>
        <v>0</v>
      </c>
      <c r="Z578" s="147" t="str">
        <f>VLOOKUP(F578,'3-Productie normen'!A:Q,12,FALSE)</f>
        <v>B</v>
      </c>
      <c r="AA578" s="147"/>
      <c r="AC578" s="148">
        <f t="shared" si="123"/>
        <v>8208.4499999999989</v>
      </c>
    </row>
    <row r="579" spans="1:29" ht="14.15" customHeight="1">
      <c r="A579" s="124">
        <f t="shared" si="113"/>
        <v>579</v>
      </c>
      <c r="B579" s="139" t="s">
        <v>94</v>
      </c>
      <c r="C579" s="108" t="s">
        <v>210</v>
      </c>
      <c r="D579" s="140" t="s">
        <v>803</v>
      </c>
      <c r="E579" s="166" t="s">
        <v>171</v>
      </c>
      <c r="F579" s="153" t="s">
        <v>171</v>
      </c>
      <c r="G579" s="141" t="s">
        <v>222</v>
      </c>
      <c r="H579" s="142">
        <v>29.95</v>
      </c>
      <c r="I579" s="143">
        <f t="shared" si="124"/>
        <v>255</v>
      </c>
      <c r="J579" s="144">
        <v>255</v>
      </c>
      <c r="K579" s="144"/>
      <c r="L579" s="144"/>
      <c r="M579" s="144"/>
      <c r="N579" s="144"/>
      <c r="O579" s="144"/>
      <c r="P579" s="145" t="e">
        <f t="shared" si="114"/>
        <v>#DIV/0!</v>
      </c>
      <c r="Q579" s="145">
        <f t="shared" si="115"/>
        <v>0</v>
      </c>
      <c r="R579" s="145">
        <f t="shared" si="116"/>
        <v>0</v>
      </c>
      <c r="S579" s="145">
        <f t="shared" si="117"/>
        <v>0</v>
      </c>
      <c r="T579" s="145">
        <f t="shared" si="118"/>
        <v>0</v>
      </c>
      <c r="U579" s="145">
        <f t="shared" si="119"/>
        <v>0</v>
      </c>
      <c r="V579" s="146">
        <f>IF(J579="nio",0,IF(J579&gt;0,VLOOKUP(F579,'3-Productie normen'!A:M,VLOOKUP(J579,'3-Productie normen'!$B$38:$C$41,2,FALSE),FALSE)))*(VLOOKUP(B579,'2-Kosten per locatie'!$A$16:$C$48,3,FALSE))</f>
        <v>0</v>
      </c>
      <c r="W579" s="146">
        <f t="shared" si="120"/>
        <v>0</v>
      </c>
      <c r="X579" s="146">
        <f t="shared" si="121"/>
        <v>0</v>
      </c>
      <c r="Y579" s="146">
        <f t="shared" si="122"/>
        <v>0</v>
      </c>
      <c r="Z579" s="147" t="str">
        <f>VLOOKUP(F579,'3-Productie normen'!A:Q,12,FALSE)</f>
        <v>B</v>
      </c>
      <c r="AA579" s="147"/>
      <c r="AC579" s="148">
        <f t="shared" si="123"/>
        <v>7637.25</v>
      </c>
    </row>
    <row r="580" spans="1:29" ht="14.15" customHeight="1">
      <c r="A580" s="124">
        <f t="shared" si="113"/>
        <v>580</v>
      </c>
      <c r="B580" s="139" t="s">
        <v>94</v>
      </c>
      <c r="C580" s="108" t="s">
        <v>210</v>
      </c>
      <c r="D580" s="140" t="s">
        <v>804</v>
      </c>
      <c r="E580" s="166" t="s">
        <v>171</v>
      </c>
      <c r="F580" s="153" t="s">
        <v>171</v>
      </c>
      <c r="G580" s="141" t="s">
        <v>222</v>
      </c>
      <c r="H580" s="142">
        <v>32.229999999999997</v>
      </c>
      <c r="I580" s="143">
        <f t="shared" si="124"/>
        <v>255</v>
      </c>
      <c r="J580" s="144">
        <v>255</v>
      </c>
      <c r="K580" s="144"/>
      <c r="L580" s="144"/>
      <c r="M580" s="144"/>
      <c r="N580" s="144"/>
      <c r="O580" s="144"/>
      <c r="P580" s="145" t="e">
        <f t="shared" si="114"/>
        <v>#DIV/0!</v>
      </c>
      <c r="Q580" s="145">
        <f t="shared" si="115"/>
        <v>0</v>
      </c>
      <c r="R580" s="145">
        <f t="shared" si="116"/>
        <v>0</v>
      </c>
      <c r="S580" s="145">
        <f t="shared" si="117"/>
        <v>0</v>
      </c>
      <c r="T580" s="145">
        <f t="shared" si="118"/>
        <v>0</v>
      </c>
      <c r="U580" s="145">
        <f t="shared" si="119"/>
        <v>0</v>
      </c>
      <c r="V580" s="146">
        <f>IF(J580="nio",0,IF(J580&gt;0,VLOOKUP(F580,'3-Productie normen'!A:M,VLOOKUP(J580,'3-Productie normen'!$B$38:$C$41,2,FALSE),FALSE)))*(VLOOKUP(B580,'2-Kosten per locatie'!$A$16:$C$48,3,FALSE))</f>
        <v>0</v>
      </c>
      <c r="W580" s="146">
        <f t="shared" si="120"/>
        <v>0</v>
      </c>
      <c r="X580" s="146">
        <f t="shared" si="121"/>
        <v>0</v>
      </c>
      <c r="Y580" s="146">
        <f t="shared" si="122"/>
        <v>0</v>
      </c>
      <c r="Z580" s="147" t="str">
        <f>VLOOKUP(F580,'3-Productie normen'!A:Q,12,FALSE)</f>
        <v>B</v>
      </c>
      <c r="AA580" s="147"/>
      <c r="AC580" s="148">
        <f t="shared" si="123"/>
        <v>8218.65</v>
      </c>
    </row>
    <row r="581" spans="1:29" ht="14.15" customHeight="1">
      <c r="A581" s="124">
        <f t="shared" si="113"/>
        <v>581</v>
      </c>
      <c r="B581" s="139" t="s">
        <v>94</v>
      </c>
      <c r="C581" s="108" t="s">
        <v>210</v>
      </c>
      <c r="D581" s="140" t="s">
        <v>805</v>
      </c>
      <c r="E581" s="166" t="s">
        <v>249</v>
      </c>
      <c r="F581" s="166" t="s">
        <v>172</v>
      </c>
      <c r="G581" s="141" t="s">
        <v>561</v>
      </c>
      <c r="H581" s="142">
        <v>75.14</v>
      </c>
      <c r="I581" s="143">
        <f t="shared" si="124"/>
        <v>255</v>
      </c>
      <c r="J581" s="144">
        <v>255</v>
      </c>
      <c r="K581" s="144"/>
      <c r="L581" s="144"/>
      <c r="M581" s="144"/>
      <c r="N581" s="144"/>
      <c r="O581" s="144"/>
      <c r="P581" s="145" t="e">
        <f t="shared" si="114"/>
        <v>#DIV/0!</v>
      </c>
      <c r="Q581" s="145">
        <f t="shared" si="115"/>
        <v>0</v>
      </c>
      <c r="R581" s="145">
        <f t="shared" si="116"/>
        <v>0</v>
      </c>
      <c r="S581" s="145">
        <f t="shared" si="117"/>
        <v>0</v>
      </c>
      <c r="T581" s="145">
        <f t="shared" si="118"/>
        <v>0</v>
      </c>
      <c r="U581" s="145">
        <f t="shared" si="119"/>
        <v>0</v>
      </c>
      <c r="V581" s="146">
        <f>IF(J581="nio",0,IF(J581&gt;0,VLOOKUP(F581,'3-Productie normen'!A:M,VLOOKUP(J581,'3-Productie normen'!$B$38:$C$41,2,FALSE),FALSE)))*(VLOOKUP(B581,'2-Kosten per locatie'!$A$16:$C$48,3,FALSE))</f>
        <v>0</v>
      </c>
      <c r="W581" s="146">
        <f t="shared" si="120"/>
        <v>0</v>
      </c>
      <c r="X581" s="146">
        <f t="shared" si="121"/>
        <v>0</v>
      </c>
      <c r="Y581" s="146">
        <f t="shared" si="122"/>
        <v>0</v>
      </c>
      <c r="Z581" s="147" t="str">
        <f>VLOOKUP(F581,'3-Productie normen'!A:Q,12,FALSE)</f>
        <v>V</v>
      </c>
      <c r="AA581" s="147"/>
      <c r="AC581" s="148">
        <f t="shared" si="123"/>
        <v>19160.7</v>
      </c>
    </row>
    <row r="582" spans="1:29" ht="14.15" customHeight="1">
      <c r="A582" s="124">
        <f t="shared" si="113"/>
        <v>582</v>
      </c>
      <c r="B582" s="139" t="s">
        <v>94</v>
      </c>
      <c r="C582" s="108" t="s">
        <v>210</v>
      </c>
      <c r="D582" s="140" t="s">
        <v>806</v>
      </c>
      <c r="E582" s="166" t="s">
        <v>249</v>
      </c>
      <c r="F582" s="166" t="s">
        <v>172</v>
      </c>
      <c r="G582" s="141" t="s">
        <v>222</v>
      </c>
      <c r="H582" s="142">
        <v>329.18</v>
      </c>
      <c r="I582" s="143">
        <f t="shared" si="124"/>
        <v>255</v>
      </c>
      <c r="J582" s="144">
        <v>255</v>
      </c>
      <c r="K582" s="144"/>
      <c r="L582" s="144"/>
      <c r="M582" s="144"/>
      <c r="N582" s="144"/>
      <c r="O582" s="144"/>
      <c r="P582" s="145" t="e">
        <f t="shared" si="114"/>
        <v>#DIV/0!</v>
      </c>
      <c r="Q582" s="145">
        <f t="shared" si="115"/>
        <v>0</v>
      </c>
      <c r="R582" s="145">
        <f t="shared" si="116"/>
        <v>0</v>
      </c>
      <c r="S582" s="145">
        <f t="shared" si="117"/>
        <v>0</v>
      </c>
      <c r="T582" s="145">
        <f t="shared" si="118"/>
        <v>0</v>
      </c>
      <c r="U582" s="145">
        <f t="shared" si="119"/>
        <v>0</v>
      </c>
      <c r="V582" s="146">
        <f>IF(J582="nio",0,IF(J582&gt;0,VLOOKUP(F582,'3-Productie normen'!A:M,VLOOKUP(J582,'3-Productie normen'!$B$38:$C$41,2,FALSE),FALSE)))*(VLOOKUP(B582,'2-Kosten per locatie'!$A$16:$C$48,3,FALSE))</f>
        <v>0</v>
      </c>
      <c r="W582" s="146">
        <f t="shared" si="120"/>
        <v>0</v>
      </c>
      <c r="X582" s="146">
        <f t="shared" si="121"/>
        <v>0</v>
      </c>
      <c r="Y582" s="146">
        <f t="shared" si="122"/>
        <v>0</v>
      </c>
      <c r="Z582" s="147" t="str">
        <f>VLOOKUP(F582,'3-Productie normen'!A:Q,12,FALSE)</f>
        <v>V</v>
      </c>
      <c r="AA582" s="147"/>
      <c r="AC582" s="148">
        <f t="shared" si="123"/>
        <v>83940.900000000009</v>
      </c>
    </row>
    <row r="583" spans="1:29" ht="14.15" customHeight="1">
      <c r="A583" s="124">
        <f t="shared" si="113"/>
        <v>583</v>
      </c>
      <c r="B583" s="139" t="s">
        <v>94</v>
      </c>
      <c r="C583" s="108" t="s">
        <v>210</v>
      </c>
      <c r="D583" s="140" t="s">
        <v>807</v>
      </c>
      <c r="E583" s="166" t="s">
        <v>249</v>
      </c>
      <c r="F583" s="166" t="s">
        <v>172</v>
      </c>
      <c r="G583" s="141" t="s">
        <v>222</v>
      </c>
      <c r="H583" s="142">
        <v>106.38</v>
      </c>
      <c r="I583" s="143">
        <f t="shared" si="124"/>
        <v>255</v>
      </c>
      <c r="J583" s="144">
        <v>255</v>
      </c>
      <c r="K583" s="144"/>
      <c r="L583" s="144"/>
      <c r="M583" s="144"/>
      <c r="N583" s="144"/>
      <c r="O583" s="144"/>
      <c r="P583" s="145" t="e">
        <f t="shared" si="114"/>
        <v>#DIV/0!</v>
      </c>
      <c r="Q583" s="145">
        <f t="shared" si="115"/>
        <v>0</v>
      </c>
      <c r="R583" s="145">
        <f t="shared" si="116"/>
        <v>0</v>
      </c>
      <c r="S583" s="145">
        <f t="shared" si="117"/>
        <v>0</v>
      </c>
      <c r="T583" s="145">
        <f t="shared" si="118"/>
        <v>0</v>
      </c>
      <c r="U583" s="145">
        <f t="shared" si="119"/>
        <v>0</v>
      </c>
      <c r="V583" s="146">
        <f>IF(J583="nio",0,IF(J583&gt;0,VLOOKUP(F583,'3-Productie normen'!A:M,VLOOKUP(J583,'3-Productie normen'!$B$38:$C$41,2,FALSE),FALSE)))*(VLOOKUP(B583,'2-Kosten per locatie'!$A$16:$C$48,3,FALSE))</f>
        <v>0</v>
      </c>
      <c r="W583" s="146">
        <f t="shared" si="120"/>
        <v>0</v>
      </c>
      <c r="X583" s="146">
        <f t="shared" si="121"/>
        <v>0</v>
      </c>
      <c r="Y583" s="146">
        <f t="shared" si="122"/>
        <v>0</v>
      </c>
      <c r="Z583" s="147" t="str">
        <f>VLOOKUP(F583,'3-Productie normen'!A:Q,12,FALSE)</f>
        <v>V</v>
      </c>
      <c r="AA583" s="147"/>
      <c r="AC583" s="148">
        <f t="shared" si="123"/>
        <v>27126.899999999998</v>
      </c>
    </row>
    <row r="584" spans="1:29" ht="14.15" customHeight="1">
      <c r="A584" s="124">
        <f t="shared" si="113"/>
        <v>584</v>
      </c>
      <c r="B584" s="139" t="s">
        <v>94</v>
      </c>
      <c r="C584" s="108" t="s">
        <v>210</v>
      </c>
      <c r="D584" s="140" t="s">
        <v>808</v>
      </c>
      <c r="E584" s="166" t="s">
        <v>249</v>
      </c>
      <c r="F584" s="166" t="s">
        <v>172</v>
      </c>
      <c r="G584" s="141" t="s">
        <v>222</v>
      </c>
      <c r="H584" s="142">
        <v>151.76</v>
      </c>
      <c r="I584" s="143">
        <f t="shared" si="124"/>
        <v>255</v>
      </c>
      <c r="J584" s="144">
        <v>255</v>
      </c>
      <c r="K584" s="144"/>
      <c r="L584" s="144"/>
      <c r="M584" s="144"/>
      <c r="N584" s="144"/>
      <c r="O584" s="144"/>
      <c r="P584" s="145" t="e">
        <f t="shared" si="114"/>
        <v>#DIV/0!</v>
      </c>
      <c r="Q584" s="145">
        <f t="shared" si="115"/>
        <v>0</v>
      </c>
      <c r="R584" s="145">
        <f t="shared" si="116"/>
        <v>0</v>
      </c>
      <c r="S584" s="145">
        <f t="shared" si="117"/>
        <v>0</v>
      </c>
      <c r="T584" s="145">
        <f t="shared" si="118"/>
        <v>0</v>
      </c>
      <c r="U584" s="145">
        <f t="shared" si="119"/>
        <v>0</v>
      </c>
      <c r="V584" s="146">
        <f>IF(J584="nio",0,IF(J584&gt;0,VLOOKUP(F584,'3-Productie normen'!A:M,VLOOKUP(J584,'3-Productie normen'!$B$38:$C$41,2,FALSE),FALSE)))*(VLOOKUP(B584,'2-Kosten per locatie'!$A$16:$C$48,3,FALSE))</f>
        <v>0</v>
      </c>
      <c r="W584" s="146">
        <f t="shared" si="120"/>
        <v>0</v>
      </c>
      <c r="X584" s="146">
        <f t="shared" si="121"/>
        <v>0</v>
      </c>
      <c r="Y584" s="146">
        <f t="shared" si="122"/>
        <v>0</v>
      </c>
      <c r="Z584" s="147" t="str">
        <f>VLOOKUP(F584,'3-Productie normen'!A:Q,12,FALSE)</f>
        <v>V</v>
      </c>
      <c r="AA584" s="147"/>
      <c r="AC584" s="148">
        <f t="shared" si="123"/>
        <v>38698.799999999996</v>
      </c>
    </row>
    <row r="585" spans="1:29" ht="14.15" customHeight="1">
      <c r="A585" s="124">
        <f t="shared" si="113"/>
        <v>585</v>
      </c>
      <c r="B585" s="139" t="s">
        <v>94</v>
      </c>
      <c r="C585" s="108" t="s">
        <v>210</v>
      </c>
      <c r="D585" s="140" t="s">
        <v>809</v>
      </c>
      <c r="E585" s="166" t="s">
        <v>249</v>
      </c>
      <c r="F585" s="166" t="s">
        <v>172</v>
      </c>
      <c r="G585" s="141" t="s">
        <v>222</v>
      </c>
      <c r="H585" s="142">
        <v>56.22</v>
      </c>
      <c r="I585" s="143">
        <f t="shared" si="124"/>
        <v>255</v>
      </c>
      <c r="J585" s="144">
        <v>255</v>
      </c>
      <c r="K585" s="144"/>
      <c r="L585" s="144"/>
      <c r="M585" s="144"/>
      <c r="N585" s="144"/>
      <c r="O585" s="144"/>
      <c r="P585" s="145" t="e">
        <f t="shared" si="114"/>
        <v>#DIV/0!</v>
      </c>
      <c r="Q585" s="145">
        <f t="shared" si="115"/>
        <v>0</v>
      </c>
      <c r="R585" s="145">
        <f t="shared" si="116"/>
        <v>0</v>
      </c>
      <c r="S585" s="145">
        <f t="shared" si="117"/>
        <v>0</v>
      </c>
      <c r="T585" s="145">
        <f t="shared" si="118"/>
        <v>0</v>
      </c>
      <c r="U585" s="145">
        <f t="shared" si="119"/>
        <v>0</v>
      </c>
      <c r="V585" s="146">
        <f>IF(J585="nio",0,IF(J585&gt;0,VLOOKUP(F585,'3-Productie normen'!A:M,VLOOKUP(J585,'3-Productie normen'!$B$38:$C$41,2,FALSE),FALSE)))*(VLOOKUP(B585,'2-Kosten per locatie'!$A$16:$C$48,3,FALSE))</f>
        <v>0</v>
      </c>
      <c r="W585" s="146">
        <f t="shared" si="120"/>
        <v>0</v>
      </c>
      <c r="X585" s="146">
        <f t="shared" si="121"/>
        <v>0</v>
      </c>
      <c r="Y585" s="146">
        <f t="shared" si="122"/>
        <v>0</v>
      </c>
      <c r="Z585" s="147" t="str">
        <f>VLOOKUP(F585,'3-Productie normen'!A:Q,12,FALSE)</f>
        <v>V</v>
      </c>
      <c r="AA585" s="147"/>
      <c r="AC585" s="148">
        <f t="shared" si="123"/>
        <v>14336.1</v>
      </c>
    </row>
    <row r="586" spans="1:29" ht="14.15" customHeight="1">
      <c r="A586" s="124">
        <f t="shared" si="113"/>
        <v>586</v>
      </c>
      <c r="B586" s="139" t="s">
        <v>94</v>
      </c>
      <c r="C586" s="108" t="s">
        <v>210</v>
      </c>
      <c r="D586" s="140" t="s">
        <v>810</v>
      </c>
      <c r="E586" s="166" t="s">
        <v>249</v>
      </c>
      <c r="F586" s="166" t="s">
        <v>172</v>
      </c>
      <c r="G586" s="141" t="s">
        <v>222</v>
      </c>
      <c r="H586" s="142">
        <v>122.88</v>
      </c>
      <c r="I586" s="143">
        <f t="shared" si="124"/>
        <v>255</v>
      </c>
      <c r="J586" s="144">
        <v>255</v>
      </c>
      <c r="K586" s="144"/>
      <c r="L586" s="144"/>
      <c r="M586" s="144"/>
      <c r="N586" s="144"/>
      <c r="O586" s="144"/>
      <c r="P586" s="145" t="e">
        <f t="shared" si="114"/>
        <v>#DIV/0!</v>
      </c>
      <c r="Q586" s="145">
        <f t="shared" si="115"/>
        <v>0</v>
      </c>
      <c r="R586" s="145">
        <f t="shared" si="116"/>
        <v>0</v>
      </c>
      <c r="S586" s="145">
        <f t="shared" si="117"/>
        <v>0</v>
      </c>
      <c r="T586" s="145">
        <f t="shared" si="118"/>
        <v>0</v>
      </c>
      <c r="U586" s="145">
        <f t="shared" si="119"/>
        <v>0</v>
      </c>
      <c r="V586" s="146">
        <f>IF(J586="nio",0,IF(J586&gt;0,VLOOKUP(F586,'3-Productie normen'!A:M,VLOOKUP(J586,'3-Productie normen'!$B$38:$C$41,2,FALSE),FALSE)))*(VLOOKUP(B586,'2-Kosten per locatie'!$A$16:$C$48,3,FALSE))</f>
        <v>0</v>
      </c>
      <c r="W586" s="146">
        <f t="shared" si="120"/>
        <v>0</v>
      </c>
      <c r="X586" s="146">
        <f t="shared" si="121"/>
        <v>0</v>
      </c>
      <c r="Y586" s="146">
        <f t="shared" si="122"/>
        <v>0</v>
      </c>
      <c r="Z586" s="147" t="str">
        <f>VLOOKUP(F586,'3-Productie normen'!A:Q,12,FALSE)</f>
        <v>V</v>
      </c>
      <c r="AA586" s="147"/>
      <c r="AC586" s="148">
        <f t="shared" si="123"/>
        <v>31334.399999999998</v>
      </c>
    </row>
    <row r="587" spans="1:29" ht="14.15" customHeight="1">
      <c r="A587" s="124">
        <f t="shared" ref="A587:A650" si="125">A586+1</f>
        <v>587</v>
      </c>
      <c r="B587" s="139" t="s">
        <v>94</v>
      </c>
      <c r="C587" s="108" t="s">
        <v>210</v>
      </c>
      <c r="D587" s="140" t="s">
        <v>811</v>
      </c>
      <c r="E587" s="166" t="s">
        <v>249</v>
      </c>
      <c r="F587" s="166" t="s">
        <v>172</v>
      </c>
      <c r="G587" s="141" t="s">
        <v>222</v>
      </c>
      <c r="H587" s="142">
        <v>204.62</v>
      </c>
      <c r="I587" s="143">
        <f t="shared" si="124"/>
        <v>255</v>
      </c>
      <c r="J587" s="144">
        <v>255</v>
      </c>
      <c r="K587" s="144"/>
      <c r="L587" s="144"/>
      <c r="M587" s="144"/>
      <c r="N587" s="144"/>
      <c r="O587" s="144"/>
      <c r="P587" s="145" t="e">
        <f t="shared" si="114"/>
        <v>#DIV/0!</v>
      </c>
      <c r="Q587" s="145">
        <f t="shared" si="115"/>
        <v>0</v>
      </c>
      <c r="R587" s="145">
        <f t="shared" si="116"/>
        <v>0</v>
      </c>
      <c r="S587" s="145">
        <f t="shared" si="117"/>
        <v>0</v>
      </c>
      <c r="T587" s="145">
        <f t="shared" si="118"/>
        <v>0</v>
      </c>
      <c r="U587" s="145">
        <f t="shared" si="119"/>
        <v>0</v>
      </c>
      <c r="V587" s="146">
        <f>IF(J587="nio",0,IF(J587&gt;0,VLOOKUP(F587,'3-Productie normen'!A:M,VLOOKUP(J587,'3-Productie normen'!$B$38:$C$41,2,FALSE),FALSE)))*(VLOOKUP(B587,'2-Kosten per locatie'!$A$16:$C$48,3,FALSE))</f>
        <v>0</v>
      </c>
      <c r="W587" s="146">
        <f t="shared" si="120"/>
        <v>0</v>
      </c>
      <c r="X587" s="146">
        <f t="shared" si="121"/>
        <v>0</v>
      </c>
      <c r="Y587" s="146">
        <f t="shared" si="122"/>
        <v>0</v>
      </c>
      <c r="Z587" s="147" t="str">
        <f>VLOOKUP(F587,'3-Productie normen'!A:Q,12,FALSE)</f>
        <v>V</v>
      </c>
      <c r="AA587" s="147"/>
      <c r="AC587" s="148">
        <f t="shared" si="123"/>
        <v>52178.1</v>
      </c>
    </row>
    <row r="588" spans="1:29" ht="14.15" customHeight="1">
      <c r="A588" s="124">
        <f t="shared" si="125"/>
        <v>588</v>
      </c>
      <c r="B588" s="139" t="s">
        <v>94</v>
      </c>
      <c r="C588" s="108" t="s">
        <v>210</v>
      </c>
      <c r="D588" s="140" t="s">
        <v>812</v>
      </c>
      <c r="E588" s="166" t="s">
        <v>249</v>
      </c>
      <c r="F588" s="166" t="s">
        <v>172</v>
      </c>
      <c r="G588" s="141" t="s">
        <v>222</v>
      </c>
      <c r="H588" s="142">
        <v>10.26</v>
      </c>
      <c r="I588" s="143">
        <f t="shared" si="124"/>
        <v>255</v>
      </c>
      <c r="J588" s="144">
        <v>255</v>
      </c>
      <c r="K588" s="144"/>
      <c r="L588" s="144"/>
      <c r="M588" s="144"/>
      <c r="N588" s="144"/>
      <c r="O588" s="144"/>
      <c r="P588" s="145" t="e">
        <f t="shared" si="114"/>
        <v>#DIV/0!</v>
      </c>
      <c r="Q588" s="145">
        <f t="shared" si="115"/>
        <v>0</v>
      </c>
      <c r="R588" s="145">
        <f t="shared" si="116"/>
        <v>0</v>
      </c>
      <c r="S588" s="145">
        <f t="shared" si="117"/>
        <v>0</v>
      </c>
      <c r="T588" s="145">
        <f t="shared" si="118"/>
        <v>0</v>
      </c>
      <c r="U588" s="145">
        <f t="shared" si="119"/>
        <v>0</v>
      </c>
      <c r="V588" s="146">
        <f>IF(J588="nio",0,IF(J588&gt;0,VLOOKUP(F588,'3-Productie normen'!A:M,VLOOKUP(J588,'3-Productie normen'!$B$38:$C$41,2,FALSE),FALSE)))*(VLOOKUP(B588,'2-Kosten per locatie'!$A$16:$C$48,3,FALSE))</f>
        <v>0</v>
      </c>
      <c r="W588" s="146">
        <f t="shared" si="120"/>
        <v>0</v>
      </c>
      <c r="X588" s="146">
        <f t="shared" si="121"/>
        <v>0</v>
      </c>
      <c r="Y588" s="146">
        <f t="shared" si="122"/>
        <v>0</v>
      </c>
      <c r="Z588" s="147" t="str">
        <f>VLOOKUP(F588,'3-Productie normen'!A:Q,12,FALSE)</f>
        <v>V</v>
      </c>
      <c r="AA588" s="147"/>
      <c r="AC588" s="148">
        <f t="shared" si="123"/>
        <v>2616.2999999999997</v>
      </c>
    </row>
    <row r="589" spans="1:29" ht="14.15" customHeight="1">
      <c r="A589" s="124">
        <f t="shared" si="125"/>
        <v>589</v>
      </c>
      <c r="B589" s="139" t="s">
        <v>94</v>
      </c>
      <c r="C589" s="108" t="s">
        <v>210</v>
      </c>
      <c r="D589" s="140" t="s">
        <v>813</v>
      </c>
      <c r="E589" s="166" t="s">
        <v>249</v>
      </c>
      <c r="F589" s="166" t="s">
        <v>172</v>
      </c>
      <c r="G589" s="141" t="s">
        <v>222</v>
      </c>
      <c r="H589" s="142">
        <v>96.87</v>
      </c>
      <c r="I589" s="143">
        <f t="shared" si="124"/>
        <v>255</v>
      </c>
      <c r="J589" s="144">
        <v>255</v>
      </c>
      <c r="K589" s="144"/>
      <c r="L589" s="144"/>
      <c r="M589" s="144"/>
      <c r="N589" s="144"/>
      <c r="O589" s="144"/>
      <c r="P589" s="145" t="e">
        <f t="shared" si="114"/>
        <v>#DIV/0!</v>
      </c>
      <c r="Q589" s="145">
        <f t="shared" si="115"/>
        <v>0</v>
      </c>
      <c r="R589" s="145">
        <f t="shared" si="116"/>
        <v>0</v>
      </c>
      <c r="S589" s="145">
        <f t="shared" si="117"/>
        <v>0</v>
      </c>
      <c r="T589" s="145">
        <f t="shared" si="118"/>
        <v>0</v>
      </c>
      <c r="U589" s="145">
        <f t="shared" si="119"/>
        <v>0</v>
      </c>
      <c r="V589" s="146">
        <f>IF(J589="nio",0,IF(J589&gt;0,VLOOKUP(F589,'3-Productie normen'!A:M,VLOOKUP(J589,'3-Productie normen'!$B$38:$C$41,2,FALSE),FALSE)))*(VLOOKUP(B589,'2-Kosten per locatie'!$A$16:$C$48,3,FALSE))</f>
        <v>0</v>
      </c>
      <c r="W589" s="146">
        <f t="shared" si="120"/>
        <v>0</v>
      </c>
      <c r="X589" s="146">
        <f t="shared" si="121"/>
        <v>0</v>
      </c>
      <c r="Y589" s="146">
        <f t="shared" si="122"/>
        <v>0</v>
      </c>
      <c r="Z589" s="147" t="str">
        <f>VLOOKUP(F589,'3-Productie normen'!A:Q,12,FALSE)</f>
        <v>V</v>
      </c>
      <c r="AA589" s="147"/>
      <c r="AC589" s="148">
        <f t="shared" si="123"/>
        <v>24701.850000000002</v>
      </c>
    </row>
    <row r="590" spans="1:29" ht="14.15" customHeight="1">
      <c r="A590" s="124">
        <f t="shared" si="125"/>
        <v>590</v>
      </c>
      <c r="B590" s="139" t="s">
        <v>94</v>
      </c>
      <c r="C590" s="108" t="s">
        <v>210</v>
      </c>
      <c r="D590" s="140" t="s">
        <v>814</v>
      </c>
      <c r="E590" s="166" t="s">
        <v>249</v>
      </c>
      <c r="F590" s="166" t="s">
        <v>172</v>
      </c>
      <c r="G590" s="141" t="s">
        <v>222</v>
      </c>
      <c r="H590" s="142">
        <v>19.079999999999998</v>
      </c>
      <c r="I590" s="143">
        <f t="shared" si="124"/>
        <v>255</v>
      </c>
      <c r="J590" s="144">
        <v>255</v>
      </c>
      <c r="K590" s="144"/>
      <c r="L590" s="144"/>
      <c r="M590" s="144"/>
      <c r="N590" s="144"/>
      <c r="O590" s="144"/>
      <c r="P590" s="145" t="e">
        <f t="shared" si="114"/>
        <v>#DIV/0!</v>
      </c>
      <c r="Q590" s="145">
        <f t="shared" si="115"/>
        <v>0</v>
      </c>
      <c r="R590" s="145">
        <f t="shared" si="116"/>
        <v>0</v>
      </c>
      <c r="S590" s="145">
        <f t="shared" si="117"/>
        <v>0</v>
      </c>
      <c r="T590" s="145">
        <f t="shared" si="118"/>
        <v>0</v>
      </c>
      <c r="U590" s="145">
        <f t="shared" si="119"/>
        <v>0</v>
      </c>
      <c r="V590" s="146">
        <f>IF(J590="nio",0,IF(J590&gt;0,VLOOKUP(F590,'3-Productie normen'!A:M,VLOOKUP(J590,'3-Productie normen'!$B$38:$C$41,2,FALSE),FALSE)))*(VLOOKUP(B590,'2-Kosten per locatie'!$A$16:$C$48,3,FALSE))</f>
        <v>0</v>
      </c>
      <c r="W590" s="146">
        <f t="shared" si="120"/>
        <v>0</v>
      </c>
      <c r="X590" s="146">
        <f t="shared" si="121"/>
        <v>0</v>
      </c>
      <c r="Y590" s="146">
        <f t="shared" si="122"/>
        <v>0</v>
      </c>
      <c r="Z590" s="147" t="str">
        <f>VLOOKUP(F590,'3-Productie normen'!A:Q,12,FALSE)</f>
        <v>V</v>
      </c>
      <c r="AA590" s="147"/>
      <c r="AC590" s="148">
        <f t="shared" si="123"/>
        <v>4865.3999999999996</v>
      </c>
    </row>
    <row r="591" spans="1:29" ht="14.15" customHeight="1">
      <c r="A591" s="124">
        <f t="shared" si="125"/>
        <v>591</v>
      </c>
      <c r="B591" s="139" t="s">
        <v>94</v>
      </c>
      <c r="C591" s="108" t="s">
        <v>210</v>
      </c>
      <c r="D591" s="140" t="s">
        <v>815</v>
      </c>
      <c r="E591" s="166" t="s">
        <v>249</v>
      </c>
      <c r="F591" s="166" t="s">
        <v>172</v>
      </c>
      <c r="G591" s="141" t="s">
        <v>222</v>
      </c>
      <c r="H591" s="142">
        <v>31.46</v>
      </c>
      <c r="I591" s="143">
        <f t="shared" si="124"/>
        <v>255</v>
      </c>
      <c r="J591" s="144">
        <v>255</v>
      </c>
      <c r="K591" s="144"/>
      <c r="L591" s="144"/>
      <c r="M591" s="144"/>
      <c r="N591" s="144"/>
      <c r="O591" s="144"/>
      <c r="P591" s="145" t="e">
        <f t="shared" si="114"/>
        <v>#DIV/0!</v>
      </c>
      <c r="Q591" s="145">
        <f t="shared" si="115"/>
        <v>0</v>
      </c>
      <c r="R591" s="145">
        <f t="shared" si="116"/>
        <v>0</v>
      </c>
      <c r="S591" s="145">
        <f t="shared" si="117"/>
        <v>0</v>
      </c>
      <c r="T591" s="145">
        <f t="shared" si="118"/>
        <v>0</v>
      </c>
      <c r="U591" s="145">
        <f t="shared" si="119"/>
        <v>0</v>
      </c>
      <c r="V591" s="146">
        <f>IF(J591="nio",0,IF(J591&gt;0,VLOOKUP(F591,'3-Productie normen'!A:M,VLOOKUP(J591,'3-Productie normen'!$B$38:$C$41,2,FALSE),FALSE)))*(VLOOKUP(B591,'2-Kosten per locatie'!$A$16:$C$48,3,FALSE))</f>
        <v>0</v>
      </c>
      <c r="W591" s="146">
        <f t="shared" si="120"/>
        <v>0</v>
      </c>
      <c r="X591" s="146">
        <f t="shared" si="121"/>
        <v>0</v>
      </c>
      <c r="Y591" s="146">
        <f t="shared" si="122"/>
        <v>0</v>
      </c>
      <c r="Z591" s="147" t="str">
        <f>VLOOKUP(F591,'3-Productie normen'!A:Q,12,FALSE)</f>
        <v>V</v>
      </c>
      <c r="AA591" s="147"/>
      <c r="AC591" s="148">
        <f t="shared" si="123"/>
        <v>8022.3</v>
      </c>
    </row>
    <row r="592" spans="1:29" ht="14.15" customHeight="1">
      <c r="A592" s="124">
        <f t="shared" si="125"/>
        <v>592</v>
      </c>
      <c r="B592" s="139" t="s">
        <v>94</v>
      </c>
      <c r="C592" s="108" t="s">
        <v>210</v>
      </c>
      <c r="D592" s="140" t="s">
        <v>816</v>
      </c>
      <c r="E592" s="166" t="s">
        <v>249</v>
      </c>
      <c r="F592" s="166" t="s">
        <v>172</v>
      </c>
      <c r="G592" s="141" t="s">
        <v>222</v>
      </c>
      <c r="H592" s="142">
        <v>122.99</v>
      </c>
      <c r="I592" s="143">
        <f t="shared" si="124"/>
        <v>255</v>
      </c>
      <c r="J592" s="144">
        <v>255</v>
      </c>
      <c r="K592" s="144"/>
      <c r="L592" s="144"/>
      <c r="M592" s="144"/>
      <c r="N592" s="144"/>
      <c r="O592" s="144"/>
      <c r="P592" s="145" t="e">
        <f t="shared" si="114"/>
        <v>#DIV/0!</v>
      </c>
      <c r="Q592" s="145">
        <f t="shared" si="115"/>
        <v>0</v>
      </c>
      <c r="R592" s="145">
        <f t="shared" si="116"/>
        <v>0</v>
      </c>
      <c r="S592" s="145">
        <f t="shared" si="117"/>
        <v>0</v>
      </c>
      <c r="T592" s="145">
        <f t="shared" si="118"/>
        <v>0</v>
      </c>
      <c r="U592" s="145">
        <f t="shared" si="119"/>
        <v>0</v>
      </c>
      <c r="V592" s="146">
        <f>IF(J592="nio",0,IF(J592&gt;0,VLOOKUP(F592,'3-Productie normen'!A:M,VLOOKUP(J592,'3-Productie normen'!$B$38:$C$41,2,FALSE),FALSE)))*(VLOOKUP(B592,'2-Kosten per locatie'!$A$16:$C$48,3,FALSE))</f>
        <v>0</v>
      </c>
      <c r="W592" s="146">
        <f t="shared" si="120"/>
        <v>0</v>
      </c>
      <c r="X592" s="146">
        <f t="shared" si="121"/>
        <v>0</v>
      </c>
      <c r="Y592" s="146">
        <f t="shared" si="122"/>
        <v>0</v>
      </c>
      <c r="Z592" s="147" t="str">
        <f>VLOOKUP(F592,'3-Productie normen'!A:Q,12,FALSE)</f>
        <v>V</v>
      </c>
      <c r="AA592" s="147"/>
      <c r="AC592" s="148">
        <f t="shared" si="123"/>
        <v>31362.449999999997</v>
      </c>
    </row>
    <row r="593" spans="1:29" ht="14.15" customHeight="1">
      <c r="A593" s="124">
        <f t="shared" si="125"/>
        <v>593</v>
      </c>
      <c r="B593" s="139" t="s">
        <v>94</v>
      </c>
      <c r="C593" s="108" t="s">
        <v>210</v>
      </c>
      <c r="D593" s="140" t="s">
        <v>817</v>
      </c>
      <c r="E593" s="166" t="s">
        <v>249</v>
      </c>
      <c r="F593" s="166" t="s">
        <v>172</v>
      </c>
      <c r="G593" s="141" t="s">
        <v>222</v>
      </c>
      <c r="H593" s="142">
        <v>117.83</v>
      </c>
      <c r="I593" s="143">
        <f t="shared" si="124"/>
        <v>255</v>
      </c>
      <c r="J593" s="144">
        <v>255</v>
      </c>
      <c r="K593" s="144"/>
      <c r="L593" s="144"/>
      <c r="M593" s="144"/>
      <c r="N593" s="144"/>
      <c r="O593" s="144"/>
      <c r="P593" s="145" t="e">
        <f t="shared" si="114"/>
        <v>#DIV/0!</v>
      </c>
      <c r="Q593" s="145">
        <f t="shared" si="115"/>
        <v>0</v>
      </c>
      <c r="R593" s="145">
        <f t="shared" si="116"/>
        <v>0</v>
      </c>
      <c r="S593" s="145">
        <f t="shared" si="117"/>
        <v>0</v>
      </c>
      <c r="T593" s="145">
        <f t="shared" si="118"/>
        <v>0</v>
      </c>
      <c r="U593" s="145">
        <f t="shared" si="119"/>
        <v>0</v>
      </c>
      <c r="V593" s="146">
        <f>IF(J593="nio",0,IF(J593&gt;0,VLOOKUP(F593,'3-Productie normen'!A:M,VLOOKUP(J593,'3-Productie normen'!$B$38:$C$41,2,FALSE),FALSE)))*(VLOOKUP(B593,'2-Kosten per locatie'!$A$16:$C$48,3,FALSE))</f>
        <v>0</v>
      </c>
      <c r="W593" s="146">
        <f t="shared" si="120"/>
        <v>0</v>
      </c>
      <c r="X593" s="146">
        <f t="shared" si="121"/>
        <v>0</v>
      </c>
      <c r="Y593" s="146">
        <f t="shared" si="122"/>
        <v>0</v>
      </c>
      <c r="Z593" s="147" t="str">
        <f>VLOOKUP(F593,'3-Productie normen'!A:Q,12,FALSE)</f>
        <v>V</v>
      </c>
      <c r="AA593" s="147"/>
      <c r="AC593" s="148">
        <f t="shared" si="123"/>
        <v>30046.649999999998</v>
      </c>
    </row>
    <row r="594" spans="1:29" ht="14.15" customHeight="1">
      <c r="A594" s="124">
        <f t="shared" si="125"/>
        <v>594</v>
      </c>
      <c r="B594" s="139" t="s">
        <v>94</v>
      </c>
      <c r="C594" s="108" t="s">
        <v>210</v>
      </c>
      <c r="D594" s="140" t="s">
        <v>818</v>
      </c>
      <c r="E594" s="166" t="s">
        <v>249</v>
      </c>
      <c r="F594" s="166" t="s">
        <v>172</v>
      </c>
      <c r="G594" s="141" t="s">
        <v>222</v>
      </c>
      <c r="H594" s="142">
        <v>58.85</v>
      </c>
      <c r="I594" s="143">
        <f t="shared" si="124"/>
        <v>255</v>
      </c>
      <c r="J594" s="144">
        <v>255</v>
      </c>
      <c r="K594" s="144"/>
      <c r="L594" s="144"/>
      <c r="M594" s="144"/>
      <c r="N594" s="144"/>
      <c r="O594" s="144"/>
      <c r="P594" s="145" t="e">
        <f t="shared" si="114"/>
        <v>#DIV/0!</v>
      </c>
      <c r="Q594" s="145">
        <f t="shared" si="115"/>
        <v>0</v>
      </c>
      <c r="R594" s="145">
        <f t="shared" si="116"/>
        <v>0</v>
      </c>
      <c r="S594" s="145">
        <f t="shared" si="117"/>
        <v>0</v>
      </c>
      <c r="T594" s="145">
        <f t="shared" si="118"/>
        <v>0</v>
      </c>
      <c r="U594" s="145">
        <f t="shared" si="119"/>
        <v>0</v>
      </c>
      <c r="V594" s="146">
        <f>IF(J594="nio",0,IF(J594&gt;0,VLOOKUP(F594,'3-Productie normen'!A:M,VLOOKUP(J594,'3-Productie normen'!$B$38:$C$41,2,FALSE),FALSE)))*(VLOOKUP(B594,'2-Kosten per locatie'!$A$16:$C$48,3,FALSE))</f>
        <v>0</v>
      </c>
      <c r="W594" s="146">
        <f t="shared" si="120"/>
        <v>0</v>
      </c>
      <c r="X594" s="146">
        <f t="shared" si="121"/>
        <v>0</v>
      </c>
      <c r="Y594" s="146">
        <f t="shared" si="122"/>
        <v>0</v>
      </c>
      <c r="Z594" s="147" t="str">
        <f>VLOOKUP(F594,'3-Productie normen'!A:Q,12,FALSE)</f>
        <v>V</v>
      </c>
      <c r="AA594" s="147"/>
      <c r="AC594" s="148">
        <f t="shared" si="123"/>
        <v>15006.75</v>
      </c>
    </row>
    <row r="595" spans="1:29" ht="14.15" customHeight="1">
      <c r="A595" s="124">
        <f t="shared" si="125"/>
        <v>595</v>
      </c>
      <c r="B595" s="139" t="s">
        <v>94</v>
      </c>
      <c r="C595" s="108" t="s">
        <v>210</v>
      </c>
      <c r="D595" s="140" t="s">
        <v>819</v>
      </c>
      <c r="E595" s="166" t="s">
        <v>226</v>
      </c>
      <c r="F595" s="141" t="s">
        <v>174</v>
      </c>
      <c r="G595" s="141"/>
      <c r="H595" s="142">
        <v>17.579999999999998</v>
      </c>
      <c r="I595" s="143">
        <f t="shared" si="124"/>
        <v>0</v>
      </c>
      <c r="J595" s="144" t="s">
        <v>228</v>
      </c>
      <c r="K595" s="144"/>
      <c r="L595" s="144"/>
      <c r="M595" s="144"/>
      <c r="N595" s="144"/>
      <c r="O595" s="144"/>
      <c r="P595" s="145">
        <f t="shared" si="114"/>
        <v>0</v>
      </c>
      <c r="Q595" s="145">
        <f t="shared" si="115"/>
        <v>0</v>
      </c>
      <c r="R595" s="145">
        <f t="shared" si="116"/>
        <v>0</v>
      </c>
      <c r="S595" s="145">
        <f t="shared" si="117"/>
        <v>0</v>
      </c>
      <c r="T595" s="145">
        <f t="shared" si="118"/>
        <v>0</v>
      </c>
      <c r="U595" s="145">
        <f t="shared" si="119"/>
        <v>0</v>
      </c>
      <c r="V595" s="146">
        <f>IF(J595="nio",0,IF(J595&gt;0,VLOOKUP(F595,'3-Productie normen'!A:M,VLOOKUP(J595,'3-Productie normen'!$B$38:$C$41,2,FALSE),FALSE)))*(VLOOKUP(B595,'2-Kosten per locatie'!$A$16:$C$48,3,FALSE))</f>
        <v>0</v>
      </c>
      <c r="W595" s="146">
        <f t="shared" si="120"/>
        <v>0</v>
      </c>
      <c r="X595" s="146">
        <f t="shared" si="121"/>
        <v>0</v>
      </c>
      <c r="Y595" s="146">
        <f t="shared" si="122"/>
        <v>0</v>
      </c>
      <c r="Z595" s="147">
        <f>VLOOKUP(F595,'3-Productie normen'!A:Q,12,FALSE)</f>
        <v>0</v>
      </c>
      <c r="AA595" s="147"/>
      <c r="AC595" s="148">
        <f t="shared" si="123"/>
        <v>0</v>
      </c>
    </row>
    <row r="596" spans="1:29" ht="14.15" customHeight="1">
      <c r="A596" s="124">
        <f t="shared" si="125"/>
        <v>596</v>
      </c>
      <c r="B596" s="139" t="s">
        <v>94</v>
      </c>
      <c r="C596" s="108" t="s">
        <v>210</v>
      </c>
      <c r="D596" s="140" t="s">
        <v>820</v>
      </c>
      <c r="E596" s="166" t="s">
        <v>249</v>
      </c>
      <c r="F596" s="166" t="s">
        <v>172</v>
      </c>
      <c r="G596" s="141" t="s">
        <v>213</v>
      </c>
      <c r="H596" s="142">
        <v>106.98</v>
      </c>
      <c r="I596" s="143">
        <f t="shared" si="124"/>
        <v>255</v>
      </c>
      <c r="J596" s="144">
        <v>255</v>
      </c>
      <c r="K596" s="144"/>
      <c r="L596" s="144"/>
      <c r="M596" s="144"/>
      <c r="N596" s="144"/>
      <c r="O596" s="144"/>
      <c r="P596" s="145" t="e">
        <f t="shared" si="114"/>
        <v>#DIV/0!</v>
      </c>
      <c r="Q596" s="145">
        <f t="shared" si="115"/>
        <v>0</v>
      </c>
      <c r="R596" s="145">
        <f t="shared" si="116"/>
        <v>0</v>
      </c>
      <c r="S596" s="145">
        <f t="shared" si="117"/>
        <v>0</v>
      </c>
      <c r="T596" s="145">
        <f t="shared" si="118"/>
        <v>0</v>
      </c>
      <c r="U596" s="145">
        <f t="shared" si="119"/>
        <v>0</v>
      </c>
      <c r="V596" s="146">
        <f>IF(J596="nio",0,IF(J596&gt;0,VLOOKUP(F596,'3-Productie normen'!A:M,VLOOKUP(J596,'3-Productie normen'!$B$38:$C$41,2,FALSE),FALSE)))*(VLOOKUP(B596,'2-Kosten per locatie'!$A$16:$C$48,3,FALSE))</f>
        <v>0</v>
      </c>
      <c r="W596" s="146">
        <f t="shared" si="120"/>
        <v>0</v>
      </c>
      <c r="X596" s="146">
        <f t="shared" si="121"/>
        <v>0</v>
      </c>
      <c r="Y596" s="146">
        <f t="shared" si="122"/>
        <v>0</v>
      </c>
      <c r="Z596" s="147" t="str">
        <f>VLOOKUP(F596,'3-Productie normen'!A:Q,12,FALSE)</f>
        <v>V</v>
      </c>
      <c r="AA596" s="147"/>
      <c r="AC596" s="148">
        <f t="shared" si="123"/>
        <v>27279.9</v>
      </c>
    </row>
    <row r="597" spans="1:29" ht="14.15" customHeight="1">
      <c r="A597" s="124">
        <f t="shared" si="125"/>
        <v>597</v>
      </c>
      <c r="B597" s="139" t="s">
        <v>94</v>
      </c>
      <c r="C597" s="108" t="s">
        <v>210</v>
      </c>
      <c r="D597" s="140" t="s">
        <v>821</v>
      </c>
      <c r="E597" s="166" t="s">
        <v>249</v>
      </c>
      <c r="F597" s="166" t="s">
        <v>172</v>
      </c>
      <c r="G597" s="141" t="s">
        <v>213</v>
      </c>
      <c r="H597" s="142">
        <v>18.97</v>
      </c>
      <c r="I597" s="143">
        <f t="shared" si="124"/>
        <v>255</v>
      </c>
      <c r="J597" s="144">
        <v>255</v>
      </c>
      <c r="K597" s="144"/>
      <c r="L597" s="144"/>
      <c r="M597" s="144"/>
      <c r="N597" s="144"/>
      <c r="O597" s="144"/>
      <c r="P597" s="145" t="e">
        <f t="shared" si="114"/>
        <v>#DIV/0!</v>
      </c>
      <c r="Q597" s="145">
        <f t="shared" si="115"/>
        <v>0</v>
      </c>
      <c r="R597" s="145">
        <f t="shared" si="116"/>
        <v>0</v>
      </c>
      <c r="S597" s="145">
        <f t="shared" si="117"/>
        <v>0</v>
      </c>
      <c r="T597" s="145">
        <f t="shared" si="118"/>
        <v>0</v>
      </c>
      <c r="U597" s="145">
        <f t="shared" si="119"/>
        <v>0</v>
      </c>
      <c r="V597" s="146">
        <f>IF(J597="nio",0,IF(J597&gt;0,VLOOKUP(F597,'3-Productie normen'!A:M,VLOOKUP(J597,'3-Productie normen'!$B$38:$C$41,2,FALSE),FALSE)))*(VLOOKUP(B597,'2-Kosten per locatie'!$A$16:$C$48,3,FALSE))</f>
        <v>0</v>
      </c>
      <c r="W597" s="146">
        <f t="shared" si="120"/>
        <v>0</v>
      </c>
      <c r="X597" s="146">
        <f t="shared" si="121"/>
        <v>0</v>
      </c>
      <c r="Y597" s="146">
        <f t="shared" si="122"/>
        <v>0</v>
      </c>
      <c r="Z597" s="147" t="str">
        <f>VLOOKUP(F597,'3-Productie normen'!A:Q,12,FALSE)</f>
        <v>V</v>
      </c>
      <c r="AA597" s="147"/>
      <c r="AC597" s="148">
        <f t="shared" si="123"/>
        <v>4837.3499999999995</v>
      </c>
    </row>
    <row r="598" spans="1:29" ht="14.15" customHeight="1">
      <c r="A598" s="124">
        <f t="shared" si="125"/>
        <v>598</v>
      </c>
      <c r="B598" s="139" t="s">
        <v>94</v>
      </c>
      <c r="C598" s="108" t="s">
        <v>210</v>
      </c>
      <c r="D598" s="140" t="s">
        <v>822</v>
      </c>
      <c r="E598" s="166" t="s">
        <v>249</v>
      </c>
      <c r="F598" s="141" t="s">
        <v>172</v>
      </c>
      <c r="G598" s="141" t="s">
        <v>213</v>
      </c>
      <c r="H598" s="142">
        <v>29.88</v>
      </c>
      <c r="I598" s="143">
        <f t="shared" si="124"/>
        <v>255</v>
      </c>
      <c r="J598" s="144">
        <v>255</v>
      </c>
      <c r="K598" s="144"/>
      <c r="L598" s="144"/>
      <c r="M598" s="144"/>
      <c r="N598" s="144"/>
      <c r="O598" s="144"/>
      <c r="P598" s="145" t="e">
        <f t="shared" si="114"/>
        <v>#DIV/0!</v>
      </c>
      <c r="Q598" s="145">
        <f t="shared" si="115"/>
        <v>0</v>
      </c>
      <c r="R598" s="145">
        <f t="shared" si="116"/>
        <v>0</v>
      </c>
      <c r="S598" s="145">
        <f t="shared" si="117"/>
        <v>0</v>
      </c>
      <c r="T598" s="145">
        <f t="shared" si="118"/>
        <v>0</v>
      </c>
      <c r="U598" s="145">
        <f t="shared" si="119"/>
        <v>0</v>
      </c>
      <c r="V598" s="146">
        <f>IF(J598="nio",0,IF(J598&gt;0,VLOOKUP(F598,'3-Productie normen'!A:M,VLOOKUP(J598,'3-Productie normen'!$B$38:$C$41,2,FALSE),FALSE)))*(VLOOKUP(B598,'2-Kosten per locatie'!$A$16:$C$48,3,FALSE))</f>
        <v>0</v>
      </c>
      <c r="W598" s="146">
        <f t="shared" si="120"/>
        <v>0</v>
      </c>
      <c r="X598" s="146">
        <f t="shared" si="121"/>
        <v>0</v>
      </c>
      <c r="Y598" s="146">
        <f t="shared" si="122"/>
        <v>0</v>
      </c>
      <c r="Z598" s="147" t="str">
        <f>VLOOKUP(F598,'3-Productie normen'!A:Q,12,FALSE)</f>
        <v>V</v>
      </c>
      <c r="AA598" s="147"/>
      <c r="AC598" s="148">
        <f t="shared" si="123"/>
        <v>7619.4</v>
      </c>
    </row>
    <row r="599" spans="1:29" ht="14.15" customHeight="1">
      <c r="A599" s="124">
        <f t="shared" si="125"/>
        <v>599</v>
      </c>
      <c r="B599" s="139" t="s">
        <v>94</v>
      </c>
      <c r="C599" s="108" t="s">
        <v>210</v>
      </c>
      <c r="D599" s="140" t="s">
        <v>823</v>
      </c>
      <c r="E599" s="166" t="s">
        <v>249</v>
      </c>
      <c r="F599" s="166" t="s">
        <v>172</v>
      </c>
      <c r="G599" s="141" t="s">
        <v>213</v>
      </c>
      <c r="H599" s="142">
        <v>38.07</v>
      </c>
      <c r="I599" s="143">
        <f t="shared" si="124"/>
        <v>255</v>
      </c>
      <c r="J599" s="144">
        <v>255</v>
      </c>
      <c r="K599" s="144"/>
      <c r="L599" s="144"/>
      <c r="M599" s="144"/>
      <c r="N599" s="144"/>
      <c r="O599" s="144"/>
      <c r="P599" s="145" t="e">
        <f t="shared" si="114"/>
        <v>#DIV/0!</v>
      </c>
      <c r="Q599" s="145">
        <f t="shared" si="115"/>
        <v>0</v>
      </c>
      <c r="R599" s="145">
        <f t="shared" si="116"/>
        <v>0</v>
      </c>
      <c r="S599" s="145">
        <f t="shared" si="117"/>
        <v>0</v>
      </c>
      <c r="T599" s="145">
        <f t="shared" si="118"/>
        <v>0</v>
      </c>
      <c r="U599" s="145">
        <f t="shared" si="119"/>
        <v>0</v>
      </c>
      <c r="V599" s="146">
        <f>IF(J599="nio",0,IF(J599&gt;0,VLOOKUP(F599,'3-Productie normen'!A:M,VLOOKUP(J599,'3-Productie normen'!$B$38:$C$41,2,FALSE),FALSE)))*(VLOOKUP(B599,'2-Kosten per locatie'!$A$16:$C$48,3,FALSE))</f>
        <v>0</v>
      </c>
      <c r="W599" s="146">
        <f t="shared" si="120"/>
        <v>0</v>
      </c>
      <c r="X599" s="146">
        <f t="shared" si="121"/>
        <v>0</v>
      </c>
      <c r="Y599" s="146">
        <f t="shared" si="122"/>
        <v>0</v>
      </c>
      <c r="Z599" s="147" t="str">
        <f>VLOOKUP(F599,'3-Productie normen'!A:Q,12,FALSE)</f>
        <v>V</v>
      </c>
      <c r="AA599" s="147"/>
      <c r="AC599" s="148">
        <f t="shared" si="123"/>
        <v>9707.85</v>
      </c>
    </row>
    <row r="600" spans="1:29" ht="14.15" customHeight="1">
      <c r="A600" s="124">
        <f t="shared" si="125"/>
        <v>600</v>
      </c>
      <c r="B600" s="139" t="s">
        <v>94</v>
      </c>
      <c r="C600" s="108" t="s">
        <v>210</v>
      </c>
      <c r="D600" s="140" t="s">
        <v>824</v>
      </c>
      <c r="E600" s="166" t="s">
        <v>330</v>
      </c>
      <c r="F600" s="153" t="s">
        <v>159</v>
      </c>
      <c r="G600" s="141" t="s">
        <v>213</v>
      </c>
      <c r="H600" s="142">
        <v>7.95</v>
      </c>
      <c r="I600" s="143">
        <f t="shared" si="124"/>
        <v>255</v>
      </c>
      <c r="J600" s="144">
        <v>255</v>
      </c>
      <c r="K600" s="144"/>
      <c r="L600" s="144"/>
      <c r="M600" s="144"/>
      <c r="N600" s="144"/>
      <c r="O600" s="144"/>
      <c r="P600" s="145" t="e">
        <f t="shared" si="114"/>
        <v>#DIV/0!</v>
      </c>
      <c r="Q600" s="145">
        <f t="shared" si="115"/>
        <v>0</v>
      </c>
      <c r="R600" s="145">
        <f t="shared" si="116"/>
        <v>0</v>
      </c>
      <c r="S600" s="145">
        <f t="shared" si="117"/>
        <v>0</v>
      </c>
      <c r="T600" s="145">
        <f t="shared" si="118"/>
        <v>0</v>
      </c>
      <c r="U600" s="145">
        <f t="shared" si="119"/>
        <v>0</v>
      </c>
      <c r="V600" s="146">
        <f>IF(J600="nio",0,IF(J600&gt;0,VLOOKUP(F600,'3-Productie normen'!A:M,VLOOKUP(J600,'3-Productie normen'!$B$38:$C$41,2,FALSE),FALSE)))*(VLOOKUP(B600,'2-Kosten per locatie'!$A$16:$C$48,3,FALSE))</f>
        <v>0</v>
      </c>
      <c r="W600" s="146">
        <f t="shared" si="120"/>
        <v>0</v>
      </c>
      <c r="X600" s="146">
        <f t="shared" si="121"/>
        <v>0</v>
      </c>
      <c r="Y600" s="146">
        <f t="shared" si="122"/>
        <v>0</v>
      </c>
      <c r="Z600" s="147" t="str">
        <f>VLOOKUP(F600,'3-Productie normen'!A:Q,12,FALSE)</f>
        <v>V</v>
      </c>
      <c r="AA600" s="147"/>
      <c r="AC600" s="148">
        <f t="shared" si="123"/>
        <v>2027.25</v>
      </c>
    </row>
    <row r="601" spans="1:29" ht="14.15" customHeight="1">
      <c r="A601" s="124">
        <f t="shared" si="125"/>
        <v>601</v>
      </c>
      <c r="B601" s="139" t="s">
        <v>94</v>
      </c>
      <c r="C601" s="108" t="s">
        <v>210</v>
      </c>
      <c r="D601" s="140" t="s">
        <v>825</v>
      </c>
      <c r="E601" s="166" t="s">
        <v>685</v>
      </c>
      <c r="F601" s="166" t="s">
        <v>168</v>
      </c>
      <c r="G601" s="141" t="s">
        <v>384</v>
      </c>
      <c r="H601" s="142">
        <v>11.6</v>
      </c>
      <c r="I601" s="143">
        <f t="shared" si="124"/>
        <v>1</v>
      </c>
      <c r="J601" s="144">
        <v>1</v>
      </c>
      <c r="K601" s="144"/>
      <c r="L601" s="144"/>
      <c r="M601" s="144"/>
      <c r="N601" s="144"/>
      <c r="O601" s="144"/>
      <c r="P601" s="145" t="e">
        <f t="shared" si="114"/>
        <v>#DIV/0!</v>
      </c>
      <c r="Q601" s="145">
        <f t="shared" si="115"/>
        <v>0</v>
      </c>
      <c r="R601" s="145">
        <f t="shared" si="116"/>
        <v>0</v>
      </c>
      <c r="S601" s="145">
        <f t="shared" si="117"/>
        <v>0</v>
      </c>
      <c r="T601" s="145">
        <f t="shared" si="118"/>
        <v>0</v>
      </c>
      <c r="U601" s="145">
        <f t="shared" si="119"/>
        <v>0</v>
      </c>
      <c r="V601" s="146">
        <f>IF(J601="nio",0,IF(J601&gt;0,VLOOKUP(F601,'3-Productie normen'!A:M,VLOOKUP(J601,'3-Productie normen'!$B$38:$C$41,2,FALSE),FALSE)))*(VLOOKUP(B601,'2-Kosten per locatie'!$A$16:$C$48,3,FALSE))</f>
        <v>0</v>
      </c>
      <c r="W601" s="146">
        <f t="shared" si="120"/>
        <v>0</v>
      </c>
      <c r="X601" s="146">
        <f t="shared" si="121"/>
        <v>0</v>
      </c>
      <c r="Y601" s="146">
        <f t="shared" si="122"/>
        <v>0</v>
      </c>
      <c r="Z601" s="147" t="str">
        <f>VLOOKUP(F601,'3-Productie normen'!A:Q,12,FALSE)</f>
        <v>V</v>
      </c>
      <c r="AA601" s="147"/>
      <c r="AC601" s="148">
        <f t="shared" si="123"/>
        <v>11.6</v>
      </c>
    </row>
    <row r="602" spans="1:29" ht="14.15" customHeight="1">
      <c r="A602" s="124">
        <f t="shared" si="125"/>
        <v>602</v>
      </c>
      <c r="B602" s="139" t="s">
        <v>94</v>
      </c>
      <c r="C602" s="108" t="s">
        <v>210</v>
      </c>
      <c r="D602" s="140" t="s">
        <v>826</v>
      </c>
      <c r="E602" s="166" t="s">
        <v>226</v>
      </c>
      <c r="F602" s="141" t="s">
        <v>174</v>
      </c>
      <c r="G602" s="141"/>
      <c r="H602" s="142">
        <v>9.49</v>
      </c>
      <c r="I602" s="143">
        <f t="shared" si="124"/>
        <v>0</v>
      </c>
      <c r="J602" s="144" t="s">
        <v>228</v>
      </c>
      <c r="K602" s="144"/>
      <c r="L602" s="144"/>
      <c r="M602" s="144"/>
      <c r="N602" s="144"/>
      <c r="O602" s="144"/>
      <c r="P602" s="145">
        <f t="shared" si="114"/>
        <v>0</v>
      </c>
      <c r="Q602" s="145">
        <f t="shared" si="115"/>
        <v>0</v>
      </c>
      <c r="R602" s="145">
        <f t="shared" si="116"/>
        <v>0</v>
      </c>
      <c r="S602" s="145">
        <f t="shared" si="117"/>
        <v>0</v>
      </c>
      <c r="T602" s="145">
        <f t="shared" si="118"/>
        <v>0</v>
      </c>
      <c r="U602" s="145">
        <f t="shared" si="119"/>
        <v>0</v>
      </c>
      <c r="V602" s="146">
        <f>IF(J602="nio",0,IF(J602&gt;0,VLOOKUP(F602,'3-Productie normen'!A:M,VLOOKUP(J602,'3-Productie normen'!$B$38:$C$41,2,FALSE),FALSE)))*(VLOOKUP(B602,'2-Kosten per locatie'!$A$16:$C$48,3,FALSE))</f>
        <v>0</v>
      </c>
      <c r="W602" s="146">
        <f t="shared" si="120"/>
        <v>0</v>
      </c>
      <c r="X602" s="146">
        <f t="shared" si="121"/>
        <v>0</v>
      </c>
      <c r="Y602" s="146">
        <f t="shared" si="122"/>
        <v>0</v>
      </c>
      <c r="Z602" s="147">
        <f>VLOOKUP(F602,'3-Productie normen'!A:Q,12,FALSE)</f>
        <v>0</v>
      </c>
      <c r="AA602" s="147"/>
      <c r="AC602" s="148">
        <f t="shared" si="123"/>
        <v>0</v>
      </c>
    </row>
    <row r="603" spans="1:29" ht="14.15" customHeight="1">
      <c r="A603" s="124">
        <f t="shared" si="125"/>
        <v>603</v>
      </c>
      <c r="B603" s="139" t="s">
        <v>94</v>
      </c>
      <c r="C603" s="108" t="s">
        <v>210</v>
      </c>
      <c r="D603" s="140" t="s">
        <v>827</v>
      </c>
      <c r="E603" s="166" t="s">
        <v>224</v>
      </c>
      <c r="F603" s="166" t="s">
        <v>155</v>
      </c>
      <c r="G603" s="141" t="s">
        <v>222</v>
      </c>
      <c r="H603" s="142">
        <v>35.17</v>
      </c>
      <c r="I603" s="143">
        <f t="shared" si="124"/>
        <v>255</v>
      </c>
      <c r="J603" s="144">
        <v>255</v>
      </c>
      <c r="K603" s="144"/>
      <c r="L603" s="144"/>
      <c r="M603" s="144"/>
      <c r="N603" s="144"/>
      <c r="O603" s="144"/>
      <c r="P603" s="145" t="e">
        <f t="shared" ref="P603:P662" si="126">IF(J603="nio",0,IF(J603&gt;0,J603*H603/V603,0))</f>
        <v>#DIV/0!</v>
      </c>
      <c r="Q603" s="145">
        <f t="shared" ref="Q603:Q662" si="127">IF(K603&gt;0,K603*H603/W603,0)</f>
        <v>0</v>
      </c>
      <c r="R603" s="145">
        <f t="shared" ref="R603:R662" si="128">IF(L603&gt;0,L603*H603/X603,0)</f>
        <v>0</v>
      </c>
      <c r="S603" s="145">
        <f t="shared" ref="S603:S662" si="129">IF(M603&gt;0,M603*H603/Y603,0)</f>
        <v>0</v>
      </c>
      <c r="T603" s="145">
        <f t="shared" ref="T603:T662" si="130">IF(N603&gt;0,N603*H603/X603,0)</f>
        <v>0</v>
      </c>
      <c r="U603" s="145">
        <f t="shared" ref="U603:U662" si="131">IF(O603&gt;0,O603*H603/Y603,0)</f>
        <v>0</v>
      </c>
      <c r="V603" s="146">
        <f>IF(J603="nio",0,IF(J603&gt;0,VLOOKUP(F603,'3-Productie normen'!A:M,VLOOKUP(J603,'3-Productie normen'!$B$38:$C$41,2,FALSE),FALSE)))*(VLOOKUP(B603,'2-Kosten per locatie'!$A$16:$C$48,3,FALSE))</f>
        <v>0</v>
      </c>
      <c r="W603" s="146">
        <f t="shared" ref="W603:W662" si="132">IF(K603&gt;0,V603*$W$8,0)</f>
        <v>0</v>
      </c>
      <c r="X603" s="146">
        <f t="shared" ref="X603:X662" si="133">IF((OR(L603&gt;0,N603&gt;0)),V603*$X$8,0)</f>
        <v>0</v>
      </c>
      <c r="Y603" s="146">
        <f t="shared" ref="Y603:Y662" si="134">IF((OR(M603&gt;0,O603&gt;0)),V603*$Y$8,0)</f>
        <v>0</v>
      </c>
      <c r="Z603" s="147" t="str">
        <f>VLOOKUP(F603,'3-Productie normen'!A:Q,12,FALSE)</f>
        <v>B</v>
      </c>
      <c r="AA603" s="147"/>
      <c r="AC603" s="148">
        <f t="shared" ref="AC603:AC662" si="135">I603*H603</f>
        <v>8968.35</v>
      </c>
    </row>
    <row r="604" spans="1:29" ht="14.15" customHeight="1">
      <c r="A604" s="124">
        <f t="shared" si="125"/>
        <v>604</v>
      </c>
      <c r="B604" s="139" t="s">
        <v>94</v>
      </c>
      <c r="C604" s="108" t="s">
        <v>210</v>
      </c>
      <c r="D604" s="140" t="s">
        <v>828</v>
      </c>
      <c r="E604" s="166" t="s">
        <v>170</v>
      </c>
      <c r="F604" s="141" t="s">
        <v>170</v>
      </c>
      <c r="G604" s="141" t="s">
        <v>829</v>
      </c>
      <c r="H604" s="142">
        <v>30.91</v>
      </c>
      <c r="I604" s="143">
        <f t="shared" si="124"/>
        <v>255</v>
      </c>
      <c r="J604" s="144">
        <v>255</v>
      </c>
      <c r="K604" s="144"/>
      <c r="L604" s="144"/>
      <c r="M604" s="144"/>
      <c r="N604" s="144"/>
      <c r="O604" s="144"/>
      <c r="P604" s="145" t="e">
        <f t="shared" si="126"/>
        <v>#DIV/0!</v>
      </c>
      <c r="Q604" s="145">
        <f t="shared" si="127"/>
        <v>0</v>
      </c>
      <c r="R604" s="145">
        <f t="shared" si="128"/>
        <v>0</v>
      </c>
      <c r="S604" s="145">
        <f t="shared" si="129"/>
        <v>0</v>
      </c>
      <c r="T604" s="145">
        <f t="shared" si="130"/>
        <v>0</v>
      </c>
      <c r="U604" s="145">
        <f t="shared" si="131"/>
        <v>0</v>
      </c>
      <c r="V604" s="146">
        <f>IF(J604="nio",0,IF(J604&gt;0,VLOOKUP(F604,'3-Productie normen'!A:M,VLOOKUP(J604,'3-Productie normen'!$B$38:$C$41,2,FALSE),FALSE)))*(VLOOKUP(B604,'2-Kosten per locatie'!$A$16:$C$48,3,FALSE))</f>
        <v>0</v>
      </c>
      <c r="W604" s="146">
        <f t="shared" si="132"/>
        <v>0</v>
      </c>
      <c r="X604" s="146">
        <f t="shared" si="133"/>
        <v>0</v>
      </c>
      <c r="Y604" s="146">
        <f t="shared" si="134"/>
        <v>0</v>
      </c>
      <c r="Z604" s="147" t="str">
        <f>VLOOKUP(F604,'3-Productie normen'!A:Q,12,FALSE)</f>
        <v>V</v>
      </c>
      <c r="AA604" s="147"/>
      <c r="AC604" s="148">
        <f t="shared" si="135"/>
        <v>7882.05</v>
      </c>
    </row>
    <row r="605" spans="1:29" ht="14.15" customHeight="1">
      <c r="A605" s="124">
        <f t="shared" si="125"/>
        <v>605</v>
      </c>
      <c r="B605" s="139" t="s">
        <v>94</v>
      </c>
      <c r="C605" s="108" t="s">
        <v>210</v>
      </c>
      <c r="D605" s="140" t="s">
        <v>830</v>
      </c>
      <c r="E605" s="166" t="s">
        <v>168</v>
      </c>
      <c r="F605" s="139" t="s">
        <v>168</v>
      </c>
      <c r="G605" s="141" t="s">
        <v>683</v>
      </c>
      <c r="H605" s="142">
        <v>6.7</v>
      </c>
      <c r="I605" s="143">
        <f t="shared" si="124"/>
        <v>1</v>
      </c>
      <c r="J605" s="144">
        <v>1</v>
      </c>
      <c r="K605" s="144"/>
      <c r="L605" s="144"/>
      <c r="M605" s="144"/>
      <c r="N605" s="144"/>
      <c r="O605" s="144"/>
      <c r="P605" s="145" t="e">
        <f t="shared" si="126"/>
        <v>#DIV/0!</v>
      </c>
      <c r="Q605" s="145">
        <f t="shared" si="127"/>
        <v>0</v>
      </c>
      <c r="R605" s="145">
        <f t="shared" si="128"/>
        <v>0</v>
      </c>
      <c r="S605" s="145">
        <f t="shared" si="129"/>
        <v>0</v>
      </c>
      <c r="T605" s="145">
        <f t="shared" si="130"/>
        <v>0</v>
      </c>
      <c r="U605" s="145">
        <f t="shared" si="131"/>
        <v>0</v>
      </c>
      <c r="V605" s="146">
        <f>IF(J605="nio",0,IF(J605&gt;0,VLOOKUP(F605,'3-Productie normen'!A:M,VLOOKUP(J605,'3-Productie normen'!$B$38:$C$41,2,FALSE),FALSE)))*(VLOOKUP(B605,'2-Kosten per locatie'!$A$16:$C$48,3,FALSE))</f>
        <v>0</v>
      </c>
      <c r="W605" s="146">
        <f t="shared" si="132"/>
        <v>0</v>
      </c>
      <c r="X605" s="146">
        <f t="shared" si="133"/>
        <v>0</v>
      </c>
      <c r="Y605" s="146">
        <f t="shared" si="134"/>
        <v>0</v>
      </c>
      <c r="Z605" s="147" t="str">
        <f>VLOOKUP(F605,'3-Productie normen'!A:Q,12,FALSE)</f>
        <v>V</v>
      </c>
      <c r="AA605" s="147"/>
      <c r="AC605" s="148">
        <f t="shared" si="135"/>
        <v>6.7</v>
      </c>
    </row>
    <row r="606" spans="1:29" ht="14.15" customHeight="1">
      <c r="A606" s="124">
        <f t="shared" si="125"/>
        <v>606</v>
      </c>
      <c r="B606" s="139" t="s">
        <v>94</v>
      </c>
      <c r="C606" s="108" t="s">
        <v>210</v>
      </c>
      <c r="D606" s="140" t="s">
        <v>831</v>
      </c>
      <c r="E606" s="166" t="s">
        <v>224</v>
      </c>
      <c r="F606" s="139" t="s">
        <v>155</v>
      </c>
      <c r="G606" s="141" t="s">
        <v>244</v>
      </c>
      <c r="H606" s="142">
        <v>31.51</v>
      </c>
      <c r="I606" s="143">
        <f t="shared" si="124"/>
        <v>255</v>
      </c>
      <c r="J606" s="144">
        <v>255</v>
      </c>
      <c r="K606" s="144"/>
      <c r="L606" s="144"/>
      <c r="M606" s="144"/>
      <c r="N606" s="144"/>
      <c r="O606" s="144"/>
      <c r="P606" s="145" t="e">
        <f t="shared" si="126"/>
        <v>#DIV/0!</v>
      </c>
      <c r="Q606" s="145">
        <f t="shared" si="127"/>
        <v>0</v>
      </c>
      <c r="R606" s="145">
        <f t="shared" si="128"/>
        <v>0</v>
      </c>
      <c r="S606" s="145">
        <f t="shared" si="129"/>
        <v>0</v>
      </c>
      <c r="T606" s="145">
        <f t="shared" si="130"/>
        <v>0</v>
      </c>
      <c r="U606" s="145">
        <f t="shared" si="131"/>
        <v>0</v>
      </c>
      <c r="V606" s="146">
        <f>IF(J606="nio",0,IF(J606&gt;0,VLOOKUP(F606,'3-Productie normen'!A:M,VLOOKUP(J606,'3-Productie normen'!$B$38:$C$41,2,FALSE),FALSE)))*(VLOOKUP(B606,'2-Kosten per locatie'!$A$16:$C$48,3,FALSE))</f>
        <v>0</v>
      </c>
      <c r="W606" s="146">
        <f t="shared" si="132"/>
        <v>0</v>
      </c>
      <c r="X606" s="146">
        <f t="shared" si="133"/>
        <v>0</v>
      </c>
      <c r="Y606" s="146">
        <f t="shared" si="134"/>
        <v>0</v>
      </c>
      <c r="Z606" s="147" t="str">
        <f>VLOOKUP(F606,'3-Productie normen'!A:Q,12,FALSE)</f>
        <v>B</v>
      </c>
      <c r="AA606" s="147"/>
      <c r="AC606" s="148">
        <f t="shared" si="135"/>
        <v>8035.05</v>
      </c>
    </row>
    <row r="607" spans="1:29" ht="14.15" customHeight="1">
      <c r="A607" s="124">
        <f t="shared" si="125"/>
        <v>607</v>
      </c>
      <c r="B607" s="139" t="s">
        <v>94</v>
      </c>
      <c r="C607" s="108" t="s">
        <v>210</v>
      </c>
      <c r="D607" s="140" t="s">
        <v>832</v>
      </c>
      <c r="E607" s="166" t="s">
        <v>226</v>
      </c>
      <c r="F607" s="141" t="s">
        <v>174</v>
      </c>
      <c r="G607" s="141"/>
      <c r="H607" s="142">
        <v>7.72</v>
      </c>
      <c r="I607" s="143">
        <f t="shared" si="124"/>
        <v>0</v>
      </c>
      <c r="J607" s="144" t="s">
        <v>228</v>
      </c>
      <c r="K607" s="144"/>
      <c r="L607" s="144"/>
      <c r="M607" s="144"/>
      <c r="N607" s="144"/>
      <c r="O607" s="144"/>
      <c r="P607" s="145">
        <f t="shared" si="126"/>
        <v>0</v>
      </c>
      <c r="Q607" s="145">
        <f t="shared" si="127"/>
        <v>0</v>
      </c>
      <c r="R607" s="145">
        <f t="shared" si="128"/>
        <v>0</v>
      </c>
      <c r="S607" s="145">
        <f t="shared" si="129"/>
        <v>0</v>
      </c>
      <c r="T607" s="145">
        <f t="shared" si="130"/>
        <v>0</v>
      </c>
      <c r="U607" s="145">
        <f t="shared" si="131"/>
        <v>0</v>
      </c>
      <c r="V607" s="146">
        <f>IF(J607="nio",0,IF(J607&gt;0,VLOOKUP(F607,'3-Productie normen'!A:M,VLOOKUP(J607,'3-Productie normen'!$B$38:$C$41,2,FALSE),FALSE)))*(VLOOKUP(B607,'2-Kosten per locatie'!$A$16:$C$48,3,FALSE))</f>
        <v>0</v>
      </c>
      <c r="W607" s="146">
        <f t="shared" si="132"/>
        <v>0</v>
      </c>
      <c r="X607" s="146">
        <f t="shared" si="133"/>
        <v>0</v>
      </c>
      <c r="Y607" s="146">
        <f t="shared" si="134"/>
        <v>0</v>
      </c>
      <c r="Z607" s="147">
        <f>VLOOKUP(F607,'3-Productie normen'!A:Q,12,FALSE)</f>
        <v>0</v>
      </c>
      <c r="AA607" s="147"/>
      <c r="AC607" s="148">
        <f t="shared" si="135"/>
        <v>0</v>
      </c>
    </row>
    <row r="608" spans="1:29" ht="14.15" customHeight="1">
      <c r="A608" s="124">
        <f t="shared" si="125"/>
        <v>608</v>
      </c>
      <c r="B608" s="139" t="s">
        <v>94</v>
      </c>
      <c r="C608" s="108" t="s">
        <v>210</v>
      </c>
      <c r="D608" s="140" t="s">
        <v>833</v>
      </c>
      <c r="E608" s="166" t="s">
        <v>226</v>
      </c>
      <c r="F608" s="141" t="s">
        <v>174</v>
      </c>
      <c r="G608" s="141"/>
      <c r="H608" s="142">
        <v>3.1</v>
      </c>
      <c r="I608" s="143">
        <f t="shared" si="124"/>
        <v>0</v>
      </c>
      <c r="J608" s="144" t="s">
        <v>228</v>
      </c>
      <c r="K608" s="144"/>
      <c r="L608" s="144"/>
      <c r="M608" s="144"/>
      <c r="N608" s="144"/>
      <c r="O608" s="144"/>
      <c r="P608" s="145">
        <f t="shared" si="126"/>
        <v>0</v>
      </c>
      <c r="Q608" s="145">
        <f t="shared" si="127"/>
        <v>0</v>
      </c>
      <c r="R608" s="145">
        <f t="shared" si="128"/>
        <v>0</v>
      </c>
      <c r="S608" s="145">
        <f t="shared" si="129"/>
        <v>0</v>
      </c>
      <c r="T608" s="145">
        <f t="shared" si="130"/>
        <v>0</v>
      </c>
      <c r="U608" s="145">
        <f t="shared" si="131"/>
        <v>0</v>
      </c>
      <c r="V608" s="146">
        <f>IF(J608="nio",0,IF(J608&gt;0,VLOOKUP(F608,'3-Productie normen'!A:M,VLOOKUP(J608,'3-Productie normen'!$B$38:$C$41,2,FALSE),FALSE)))*(VLOOKUP(B608,'2-Kosten per locatie'!$A$16:$C$48,3,FALSE))</f>
        <v>0</v>
      </c>
      <c r="W608" s="146">
        <f t="shared" si="132"/>
        <v>0</v>
      </c>
      <c r="X608" s="146">
        <f t="shared" si="133"/>
        <v>0</v>
      </c>
      <c r="Y608" s="146">
        <f t="shared" si="134"/>
        <v>0</v>
      </c>
      <c r="Z608" s="147">
        <f>VLOOKUP(F608,'3-Productie normen'!A:Q,12,FALSE)</f>
        <v>0</v>
      </c>
      <c r="AA608" s="147"/>
      <c r="AC608" s="148">
        <f t="shared" si="135"/>
        <v>0</v>
      </c>
    </row>
    <row r="609" spans="1:29" ht="14.15" customHeight="1">
      <c r="A609" s="124">
        <f t="shared" si="125"/>
        <v>609</v>
      </c>
      <c r="B609" s="139" t="s">
        <v>94</v>
      </c>
      <c r="C609" s="108" t="s">
        <v>210</v>
      </c>
      <c r="D609" s="140" t="s">
        <v>834</v>
      </c>
      <c r="E609" s="166" t="s">
        <v>226</v>
      </c>
      <c r="F609" s="141" t="s">
        <v>174</v>
      </c>
      <c r="G609" s="141" t="s">
        <v>244</v>
      </c>
      <c r="H609" s="142">
        <v>35.19</v>
      </c>
      <c r="I609" s="143">
        <f t="shared" si="124"/>
        <v>0</v>
      </c>
      <c r="J609" s="144" t="s">
        <v>228</v>
      </c>
      <c r="K609" s="144"/>
      <c r="L609" s="144"/>
      <c r="M609" s="144"/>
      <c r="N609" s="144"/>
      <c r="O609" s="144"/>
      <c r="P609" s="145">
        <f t="shared" si="126"/>
        <v>0</v>
      </c>
      <c r="Q609" s="145">
        <f t="shared" si="127"/>
        <v>0</v>
      </c>
      <c r="R609" s="145">
        <f t="shared" si="128"/>
        <v>0</v>
      </c>
      <c r="S609" s="145">
        <f t="shared" si="129"/>
        <v>0</v>
      </c>
      <c r="T609" s="145">
        <f t="shared" si="130"/>
        <v>0</v>
      </c>
      <c r="U609" s="145">
        <f t="shared" si="131"/>
        <v>0</v>
      </c>
      <c r="V609" s="146">
        <f>IF(J609="nio",0,IF(J609&gt;0,VLOOKUP(F609,'3-Productie normen'!A:M,VLOOKUP(J609,'3-Productie normen'!$B$38:$C$41,2,FALSE),FALSE)))*(VLOOKUP(B609,'2-Kosten per locatie'!$A$16:$C$48,3,FALSE))</f>
        <v>0</v>
      </c>
      <c r="W609" s="146">
        <f t="shared" si="132"/>
        <v>0</v>
      </c>
      <c r="X609" s="146">
        <f t="shared" si="133"/>
        <v>0</v>
      </c>
      <c r="Y609" s="146">
        <f t="shared" si="134"/>
        <v>0</v>
      </c>
      <c r="Z609" s="147">
        <f>VLOOKUP(F609,'3-Productie normen'!A:Q,12,FALSE)</f>
        <v>0</v>
      </c>
      <c r="AA609" s="147"/>
      <c r="AC609" s="148">
        <f t="shared" si="135"/>
        <v>0</v>
      </c>
    </row>
    <row r="610" spans="1:29" ht="14.15" customHeight="1">
      <c r="A610" s="124">
        <f t="shared" si="125"/>
        <v>610</v>
      </c>
      <c r="B610" s="139" t="s">
        <v>94</v>
      </c>
      <c r="C610" s="108" t="s">
        <v>210</v>
      </c>
      <c r="D610" s="140" t="s">
        <v>835</v>
      </c>
      <c r="E610" s="166" t="s">
        <v>226</v>
      </c>
      <c r="F610" s="141" t="s">
        <v>174</v>
      </c>
      <c r="G610" s="141"/>
      <c r="H610" s="142">
        <v>9.02</v>
      </c>
      <c r="I610" s="143">
        <f t="shared" si="124"/>
        <v>0</v>
      </c>
      <c r="J610" s="144" t="s">
        <v>228</v>
      </c>
      <c r="K610" s="144"/>
      <c r="L610" s="144"/>
      <c r="M610" s="144"/>
      <c r="N610" s="144"/>
      <c r="O610" s="144"/>
      <c r="P610" s="145">
        <f t="shared" si="126"/>
        <v>0</v>
      </c>
      <c r="Q610" s="145">
        <f t="shared" si="127"/>
        <v>0</v>
      </c>
      <c r="R610" s="145">
        <f t="shared" si="128"/>
        <v>0</v>
      </c>
      <c r="S610" s="145">
        <f t="shared" si="129"/>
        <v>0</v>
      </c>
      <c r="T610" s="145">
        <f t="shared" si="130"/>
        <v>0</v>
      </c>
      <c r="U610" s="145">
        <f t="shared" si="131"/>
        <v>0</v>
      </c>
      <c r="V610" s="146">
        <f>IF(J610="nio",0,IF(J610&gt;0,VLOOKUP(F610,'3-Productie normen'!A:M,VLOOKUP(J610,'3-Productie normen'!$B$38:$C$41,2,FALSE),FALSE)))*(VLOOKUP(B610,'2-Kosten per locatie'!$A$16:$C$48,3,FALSE))</f>
        <v>0</v>
      </c>
      <c r="W610" s="146">
        <f t="shared" si="132"/>
        <v>0</v>
      </c>
      <c r="X610" s="146">
        <f t="shared" si="133"/>
        <v>0</v>
      </c>
      <c r="Y610" s="146">
        <f t="shared" si="134"/>
        <v>0</v>
      </c>
      <c r="Z610" s="147">
        <f>VLOOKUP(F610,'3-Productie normen'!A:Q,12,FALSE)</f>
        <v>0</v>
      </c>
      <c r="AA610" s="147"/>
      <c r="AC610" s="148">
        <f t="shared" si="135"/>
        <v>0</v>
      </c>
    </row>
    <row r="611" spans="1:29" ht="14.15" customHeight="1">
      <c r="A611" s="124">
        <f t="shared" si="125"/>
        <v>611</v>
      </c>
      <c r="B611" s="139" t="s">
        <v>94</v>
      </c>
      <c r="C611" s="108" t="s">
        <v>210</v>
      </c>
      <c r="D611" s="140" t="s">
        <v>836</v>
      </c>
      <c r="E611" s="166" t="s">
        <v>226</v>
      </c>
      <c r="F611" s="141" t="s">
        <v>174</v>
      </c>
      <c r="G611" s="141"/>
      <c r="H611" s="142">
        <v>5.52</v>
      </c>
      <c r="I611" s="143">
        <f t="shared" si="124"/>
        <v>0</v>
      </c>
      <c r="J611" s="144" t="s">
        <v>228</v>
      </c>
      <c r="K611" s="144"/>
      <c r="L611" s="144"/>
      <c r="M611" s="144"/>
      <c r="N611" s="144"/>
      <c r="O611" s="144"/>
      <c r="P611" s="145">
        <f t="shared" si="126"/>
        <v>0</v>
      </c>
      <c r="Q611" s="145">
        <f t="shared" si="127"/>
        <v>0</v>
      </c>
      <c r="R611" s="145">
        <f t="shared" si="128"/>
        <v>0</v>
      </c>
      <c r="S611" s="145">
        <f t="shared" si="129"/>
        <v>0</v>
      </c>
      <c r="T611" s="145">
        <f t="shared" si="130"/>
        <v>0</v>
      </c>
      <c r="U611" s="145">
        <f t="shared" si="131"/>
        <v>0</v>
      </c>
      <c r="V611" s="146">
        <f>IF(J611="nio",0,IF(J611&gt;0,VLOOKUP(F611,'3-Productie normen'!A:M,VLOOKUP(J611,'3-Productie normen'!$B$38:$C$41,2,FALSE),FALSE)))*(VLOOKUP(B611,'2-Kosten per locatie'!$A$16:$C$48,3,FALSE))</f>
        <v>0</v>
      </c>
      <c r="W611" s="146">
        <f t="shared" si="132"/>
        <v>0</v>
      </c>
      <c r="X611" s="146">
        <f t="shared" si="133"/>
        <v>0</v>
      </c>
      <c r="Y611" s="146">
        <f t="shared" si="134"/>
        <v>0</v>
      </c>
      <c r="Z611" s="147">
        <f>VLOOKUP(F611,'3-Productie normen'!A:Q,12,FALSE)</f>
        <v>0</v>
      </c>
      <c r="AA611" s="147"/>
      <c r="AC611" s="148">
        <f t="shared" si="135"/>
        <v>0</v>
      </c>
    </row>
    <row r="612" spans="1:29" ht="14.15" customHeight="1">
      <c r="A612" s="124">
        <f t="shared" si="125"/>
        <v>612</v>
      </c>
      <c r="B612" s="139" t="s">
        <v>94</v>
      </c>
      <c r="C612" s="108" t="s">
        <v>210</v>
      </c>
      <c r="D612" s="140" t="s">
        <v>837</v>
      </c>
      <c r="E612" s="166" t="s">
        <v>212</v>
      </c>
      <c r="F612" s="166" t="s">
        <v>167</v>
      </c>
      <c r="G612" s="141" t="s">
        <v>213</v>
      </c>
      <c r="H612" s="142">
        <v>10.98</v>
      </c>
      <c r="I612" s="143">
        <f t="shared" si="124"/>
        <v>255</v>
      </c>
      <c r="J612" s="144">
        <v>255</v>
      </c>
      <c r="K612" s="144"/>
      <c r="L612" s="144"/>
      <c r="M612" s="144"/>
      <c r="N612" s="144"/>
      <c r="O612" s="144"/>
      <c r="P612" s="145" t="e">
        <f t="shared" si="126"/>
        <v>#DIV/0!</v>
      </c>
      <c r="Q612" s="145">
        <f t="shared" si="127"/>
        <v>0</v>
      </c>
      <c r="R612" s="145">
        <f t="shared" si="128"/>
        <v>0</v>
      </c>
      <c r="S612" s="145">
        <f t="shared" si="129"/>
        <v>0</v>
      </c>
      <c r="T612" s="145">
        <f t="shared" si="130"/>
        <v>0</v>
      </c>
      <c r="U612" s="145">
        <f t="shared" si="131"/>
        <v>0</v>
      </c>
      <c r="V612" s="146">
        <f>IF(J612="nio",0,IF(J612&gt;0,VLOOKUP(F612,'3-Productie normen'!A:M,VLOOKUP(J612,'3-Productie normen'!$B$38:$C$41,2,FALSE),FALSE)))*(VLOOKUP(B612,'2-Kosten per locatie'!$A$16:$C$48,3,FALSE))</f>
        <v>0</v>
      </c>
      <c r="W612" s="146">
        <f t="shared" si="132"/>
        <v>0</v>
      </c>
      <c r="X612" s="146">
        <f t="shared" si="133"/>
        <v>0</v>
      </c>
      <c r="Y612" s="146">
        <f t="shared" si="134"/>
        <v>0</v>
      </c>
      <c r="Z612" s="147" t="str">
        <f>VLOOKUP(F612,'3-Productie normen'!A:Q,12,FALSE)</f>
        <v>S</v>
      </c>
      <c r="AA612" s="147"/>
      <c r="AC612" s="148">
        <f t="shared" si="135"/>
        <v>2799.9</v>
      </c>
    </row>
    <row r="613" spans="1:29" ht="14.15" customHeight="1">
      <c r="A613" s="124">
        <f t="shared" si="125"/>
        <v>613</v>
      </c>
      <c r="B613" s="139" t="s">
        <v>94</v>
      </c>
      <c r="C613" s="108" t="s">
        <v>210</v>
      </c>
      <c r="D613" s="140" t="s">
        <v>838</v>
      </c>
      <c r="E613" s="166" t="s">
        <v>212</v>
      </c>
      <c r="F613" s="166" t="s">
        <v>167</v>
      </c>
      <c r="G613" s="141" t="s">
        <v>213</v>
      </c>
      <c r="H613" s="142">
        <v>1.06</v>
      </c>
      <c r="I613" s="143">
        <f t="shared" si="124"/>
        <v>255</v>
      </c>
      <c r="J613" s="144">
        <v>255</v>
      </c>
      <c r="K613" s="144"/>
      <c r="L613" s="144"/>
      <c r="M613" s="144"/>
      <c r="N613" s="144"/>
      <c r="O613" s="144"/>
      <c r="P613" s="145" t="e">
        <f t="shared" si="126"/>
        <v>#DIV/0!</v>
      </c>
      <c r="Q613" s="145">
        <f t="shared" si="127"/>
        <v>0</v>
      </c>
      <c r="R613" s="145">
        <f t="shared" si="128"/>
        <v>0</v>
      </c>
      <c r="S613" s="145">
        <f t="shared" si="129"/>
        <v>0</v>
      </c>
      <c r="T613" s="145">
        <f t="shared" si="130"/>
        <v>0</v>
      </c>
      <c r="U613" s="145">
        <f t="shared" si="131"/>
        <v>0</v>
      </c>
      <c r="V613" s="146">
        <f>IF(J613="nio",0,IF(J613&gt;0,VLOOKUP(F613,'3-Productie normen'!A:M,VLOOKUP(J613,'3-Productie normen'!$B$38:$C$41,2,FALSE),FALSE)))*(VLOOKUP(B613,'2-Kosten per locatie'!$A$16:$C$48,3,FALSE))</f>
        <v>0</v>
      </c>
      <c r="W613" s="146">
        <f t="shared" si="132"/>
        <v>0</v>
      </c>
      <c r="X613" s="146">
        <f t="shared" si="133"/>
        <v>0</v>
      </c>
      <c r="Y613" s="146">
        <f t="shared" si="134"/>
        <v>0</v>
      </c>
      <c r="Z613" s="147" t="str">
        <f>VLOOKUP(F613,'3-Productie normen'!A:Q,12,FALSE)</f>
        <v>S</v>
      </c>
      <c r="AA613" s="147"/>
      <c r="AC613" s="148">
        <f t="shared" si="135"/>
        <v>270.3</v>
      </c>
    </row>
    <row r="614" spans="1:29" ht="14.15" customHeight="1">
      <c r="A614" s="124">
        <f t="shared" si="125"/>
        <v>614</v>
      </c>
      <c r="B614" s="139" t="s">
        <v>94</v>
      </c>
      <c r="C614" s="108" t="s">
        <v>210</v>
      </c>
      <c r="D614" s="140" t="s">
        <v>839</v>
      </c>
      <c r="E614" s="166" t="s">
        <v>212</v>
      </c>
      <c r="F614" s="166" t="s">
        <v>167</v>
      </c>
      <c r="G614" s="141" t="s">
        <v>213</v>
      </c>
      <c r="H614" s="142">
        <v>1.05</v>
      </c>
      <c r="I614" s="143">
        <f t="shared" si="124"/>
        <v>255</v>
      </c>
      <c r="J614" s="144">
        <v>255</v>
      </c>
      <c r="K614" s="144"/>
      <c r="L614" s="144"/>
      <c r="M614" s="144"/>
      <c r="N614" s="144"/>
      <c r="O614" s="144"/>
      <c r="P614" s="145" t="e">
        <f t="shared" si="126"/>
        <v>#DIV/0!</v>
      </c>
      <c r="Q614" s="145">
        <f t="shared" si="127"/>
        <v>0</v>
      </c>
      <c r="R614" s="145">
        <f t="shared" si="128"/>
        <v>0</v>
      </c>
      <c r="S614" s="145">
        <f t="shared" si="129"/>
        <v>0</v>
      </c>
      <c r="T614" s="145">
        <f t="shared" si="130"/>
        <v>0</v>
      </c>
      <c r="U614" s="145">
        <f t="shared" si="131"/>
        <v>0</v>
      </c>
      <c r="V614" s="146">
        <f>IF(J614="nio",0,IF(J614&gt;0,VLOOKUP(F614,'3-Productie normen'!A:M,VLOOKUP(J614,'3-Productie normen'!$B$38:$C$41,2,FALSE),FALSE)))*(VLOOKUP(B614,'2-Kosten per locatie'!$A$16:$C$48,3,FALSE))</f>
        <v>0</v>
      </c>
      <c r="W614" s="146">
        <f t="shared" si="132"/>
        <v>0</v>
      </c>
      <c r="X614" s="146">
        <f t="shared" si="133"/>
        <v>0</v>
      </c>
      <c r="Y614" s="146">
        <f t="shared" si="134"/>
        <v>0</v>
      </c>
      <c r="Z614" s="147" t="str">
        <f>VLOOKUP(F614,'3-Productie normen'!A:Q,12,FALSE)</f>
        <v>S</v>
      </c>
      <c r="AA614" s="147"/>
      <c r="AC614" s="148">
        <f t="shared" si="135"/>
        <v>267.75</v>
      </c>
    </row>
    <row r="615" spans="1:29" ht="14.15" customHeight="1">
      <c r="A615" s="124">
        <f t="shared" si="125"/>
        <v>615</v>
      </c>
      <c r="B615" s="139" t="s">
        <v>94</v>
      </c>
      <c r="C615" s="108" t="s">
        <v>210</v>
      </c>
      <c r="D615" s="140" t="s">
        <v>840</v>
      </c>
      <c r="E615" s="166" t="s">
        <v>212</v>
      </c>
      <c r="F615" s="141" t="s">
        <v>167</v>
      </c>
      <c r="G615" s="141" t="s">
        <v>213</v>
      </c>
      <c r="H615" s="142">
        <v>1.05</v>
      </c>
      <c r="I615" s="143">
        <f t="shared" si="124"/>
        <v>255</v>
      </c>
      <c r="J615" s="144">
        <v>255</v>
      </c>
      <c r="K615" s="144"/>
      <c r="L615" s="144"/>
      <c r="M615" s="144"/>
      <c r="N615" s="144"/>
      <c r="O615" s="144"/>
      <c r="P615" s="145" t="e">
        <f t="shared" si="126"/>
        <v>#DIV/0!</v>
      </c>
      <c r="Q615" s="145">
        <f t="shared" si="127"/>
        <v>0</v>
      </c>
      <c r="R615" s="145">
        <f t="shared" si="128"/>
        <v>0</v>
      </c>
      <c r="S615" s="145">
        <f t="shared" si="129"/>
        <v>0</v>
      </c>
      <c r="T615" s="145">
        <f t="shared" si="130"/>
        <v>0</v>
      </c>
      <c r="U615" s="145">
        <f t="shared" si="131"/>
        <v>0</v>
      </c>
      <c r="V615" s="146">
        <f>IF(J615="nio",0,IF(J615&gt;0,VLOOKUP(F615,'3-Productie normen'!A:M,VLOOKUP(J615,'3-Productie normen'!$B$38:$C$41,2,FALSE),FALSE)))*(VLOOKUP(B615,'2-Kosten per locatie'!$A$16:$C$48,3,FALSE))</f>
        <v>0</v>
      </c>
      <c r="W615" s="146">
        <f t="shared" si="132"/>
        <v>0</v>
      </c>
      <c r="X615" s="146">
        <f t="shared" si="133"/>
        <v>0</v>
      </c>
      <c r="Y615" s="146">
        <f t="shared" si="134"/>
        <v>0</v>
      </c>
      <c r="Z615" s="147" t="str">
        <f>VLOOKUP(F615,'3-Productie normen'!A:Q,12,FALSE)</f>
        <v>S</v>
      </c>
      <c r="AA615" s="147"/>
      <c r="AC615" s="148">
        <f t="shared" si="135"/>
        <v>267.75</v>
      </c>
    </row>
    <row r="616" spans="1:29" ht="14.15" customHeight="1">
      <c r="A616" s="124">
        <f t="shared" si="125"/>
        <v>616</v>
      </c>
      <c r="B616" s="139" t="s">
        <v>94</v>
      </c>
      <c r="C616" s="108" t="s">
        <v>210</v>
      </c>
      <c r="D616" s="140" t="s">
        <v>841</v>
      </c>
      <c r="E616" s="166" t="s">
        <v>212</v>
      </c>
      <c r="F616" s="141" t="s">
        <v>167</v>
      </c>
      <c r="G616" s="141" t="s">
        <v>213</v>
      </c>
      <c r="H616" s="142">
        <v>1.05</v>
      </c>
      <c r="I616" s="143">
        <f t="shared" si="124"/>
        <v>255</v>
      </c>
      <c r="J616" s="144">
        <v>255</v>
      </c>
      <c r="K616" s="144"/>
      <c r="L616" s="144"/>
      <c r="M616" s="144"/>
      <c r="N616" s="144"/>
      <c r="O616" s="144"/>
      <c r="P616" s="145" t="e">
        <f t="shared" si="126"/>
        <v>#DIV/0!</v>
      </c>
      <c r="Q616" s="145">
        <f t="shared" si="127"/>
        <v>0</v>
      </c>
      <c r="R616" s="145">
        <f t="shared" si="128"/>
        <v>0</v>
      </c>
      <c r="S616" s="145">
        <f t="shared" si="129"/>
        <v>0</v>
      </c>
      <c r="T616" s="145">
        <f t="shared" si="130"/>
        <v>0</v>
      </c>
      <c r="U616" s="145">
        <f t="shared" si="131"/>
        <v>0</v>
      </c>
      <c r="V616" s="146">
        <f>IF(J616="nio",0,IF(J616&gt;0,VLOOKUP(F616,'3-Productie normen'!A:M,VLOOKUP(J616,'3-Productie normen'!$B$38:$C$41,2,FALSE),FALSE)))*(VLOOKUP(B616,'2-Kosten per locatie'!$A$16:$C$48,3,FALSE))</f>
        <v>0</v>
      </c>
      <c r="W616" s="146">
        <f t="shared" si="132"/>
        <v>0</v>
      </c>
      <c r="X616" s="146">
        <f t="shared" si="133"/>
        <v>0</v>
      </c>
      <c r="Y616" s="146">
        <f t="shared" si="134"/>
        <v>0</v>
      </c>
      <c r="Z616" s="147" t="str">
        <f>VLOOKUP(F616,'3-Productie normen'!A:Q,12,FALSE)</f>
        <v>S</v>
      </c>
      <c r="AA616" s="147"/>
      <c r="AC616" s="148">
        <f t="shared" si="135"/>
        <v>267.75</v>
      </c>
    </row>
    <row r="617" spans="1:29" ht="14.15" customHeight="1">
      <c r="A617" s="124">
        <f t="shared" si="125"/>
        <v>617</v>
      </c>
      <c r="B617" s="139" t="s">
        <v>94</v>
      </c>
      <c r="C617" s="108" t="s">
        <v>210</v>
      </c>
      <c r="D617" s="140" t="s">
        <v>842</v>
      </c>
      <c r="E617" s="166" t="s">
        <v>216</v>
      </c>
      <c r="F617" s="166" t="s">
        <v>167</v>
      </c>
      <c r="G617" s="141" t="s">
        <v>213</v>
      </c>
      <c r="H617" s="142">
        <v>10.54</v>
      </c>
      <c r="I617" s="143">
        <f t="shared" si="124"/>
        <v>255</v>
      </c>
      <c r="J617" s="144">
        <v>255</v>
      </c>
      <c r="K617" s="144"/>
      <c r="L617" s="144"/>
      <c r="M617" s="144"/>
      <c r="N617" s="144"/>
      <c r="O617" s="144"/>
      <c r="P617" s="145" t="e">
        <f t="shared" si="126"/>
        <v>#DIV/0!</v>
      </c>
      <c r="Q617" s="145">
        <f t="shared" si="127"/>
        <v>0</v>
      </c>
      <c r="R617" s="145">
        <f t="shared" si="128"/>
        <v>0</v>
      </c>
      <c r="S617" s="145">
        <f t="shared" si="129"/>
        <v>0</v>
      </c>
      <c r="T617" s="145">
        <f t="shared" si="130"/>
        <v>0</v>
      </c>
      <c r="U617" s="145">
        <f t="shared" si="131"/>
        <v>0</v>
      </c>
      <c r="V617" s="146">
        <f>IF(J617="nio",0,IF(J617&gt;0,VLOOKUP(F617,'3-Productie normen'!A:M,VLOOKUP(J617,'3-Productie normen'!$B$38:$C$41,2,FALSE),FALSE)))*(VLOOKUP(B617,'2-Kosten per locatie'!$A$16:$C$48,3,FALSE))</f>
        <v>0</v>
      </c>
      <c r="W617" s="146">
        <f t="shared" si="132"/>
        <v>0</v>
      </c>
      <c r="X617" s="146">
        <f t="shared" si="133"/>
        <v>0</v>
      </c>
      <c r="Y617" s="146">
        <f t="shared" si="134"/>
        <v>0</v>
      </c>
      <c r="Z617" s="147" t="str">
        <f>VLOOKUP(F617,'3-Productie normen'!A:Q,12,FALSE)</f>
        <v>S</v>
      </c>
      <c r="AA617" s="147"/>
      <c r="AC617" s="148">
        <f t="shared" si="135"/>
        <v>2687.7</v>
      </c>
    </row>
    <row r="618" spans="1:29" ht="14.15" customHeight="1">
      <c r="A618" s="124">
        <f t="shared" si="125"/>
        <v>618</v>
      </c>
      <c r="B618" s="139" t="s">
        <v>94</v>
      </c>
      <c r="C618" s="108" t="s">
        <v>210</v>
      </c>
      <c r="D618" s="140" t="s">
        <v>843</v>
      </c>
      <c r="E618" s="166" t="s">
        <v>216</v>
      </c>
      <c r="F618" s="166" t="s">
        <v>167</v>
      </c>
      <c r="G618" s="141" t="s">
        <v>213</v>
      </c>
      <c r="H618" s="142">
        <v>1.05</v>
      </c>
      <c r="I618" s="143">
        <f t="shared" si="124"/>
        <v>255</v>
      </c>
      <c r="J618" s="144">
        <v>255</v>
      </c>
      <c r="K618" s="144"/>
      <c r="L618" s="144"/>
      <c r="M618" s="144"/>
      <c r="N618" s="144"/>
      <c r="O618" s="144"/>
      <c r="P618" s="145" t="e">
        <f t="shared" si="126"/>
        <v>#DIV/0!</v>
      </c>
      <c r="Q618" s="145">
        <f t="shared" si="127"/>
        <v>0</v>
      </c>
      <c r="R618" s="145">
        <f t="shared" si="128"/>
        <v>0</v>
      </c>
      <c r="S618" s="145">
        <f t="shared" si="129"/>
        <v>0</v>
      </c>
      <c r="T618" s="145">
        <f t="shared" si="130"/>
        <v>0</v>
      </c>
      <c r="U618" s="145">
        <f t="shared" si="131"/>
        <v>0</v>
      </c>
      <c r="V618" s="146">
        <f>IF(J618="nio",0,IF(J618&gt;0,VLOOKUP(F618,'3-Productie normen'!A:M,VLOOKUP(J618,'3-Productie normen'!$B$38:$C$41,2,FALSE),FALSE)))*(VLOOKUP(B618,'2-Kosten per locatie'!$A$16:$C$48,3,FALSE))</f>
        <v>0</v>
      </c>
      <c r="W618" s="146">
        <f t="shared" si="132"/>
        <v>0</v>
      </c>
      <c r="X618" s="146">
        <f t="shared" si="133"/>
        <v>0</v>
      </c>
      <c r="Y618" s="146">
        <f t="shared" si="134"/>
        <v>0</v>
      </c>
      <c r="Z618" s="147" t="str">
        <f>VLOOKUP(F618,'3-Productie normen'!A:Q,12,FALSE)</f>
        <v>S</v>
      </c>
      <c r="AA618" s="147"/>
      <c r="AC618" s="148">
        <f t="shared" si="135"/>
        <v>267.75</v>
      </c>
    </row>
    <row r="619" spans="1:29" ht="14.15" customHeight="1">
      <c r="A619" s="124">
        <f t="shared" si="125"/>
        <v>619</v>
      </c>
      <c r="B619" s="139" t="s">
        <v>94</v>
      </c>
      <c r="C619" s="108" t="s">
        <v>210</v>
      </c>
      <c r="D619" s="140" t="s">
        <v>844</v>
      </c>
      <c r="E619" s="166" t="s">
        <v>216</v>
      </c>
      <c r="F619" s="166" t="s">
        <v>167</v>
      </c>
      <c r="G619" s="141" t="s">
        <v>213</v>
      </c>
      <c r="H619" s="142">
        <v>1.05</v>
      </c>
      <c r="I619" s="143">
        <f t="shared" si="124"/>
        <v>255</v>
      </c>
      <c r="J619" s="144">
        <v>255</v>
      </c>
      <c r="K619" s="144"/>
      <c r="L619" s="144"/>
      <c r="M619" s="144"/>
      <c r="N619" s="144"/>
      <c r="O619" s="144"/>
      <c r="P619" s="145" t="e">
        <f t="shared" si="126"/>
        <v>#DIV/0!</v>
      </c>
      <c r="Q619" s="145">
        <f t="shared" si="127"/>
        <v>0</v>
      </c>
      <c r="R619" s="145">
        <f t="shared" si="128"/>
        <v>0</v>
      </c>
      <c r="S619" s="145">
        <f t="shared" si="129"/>
        <v>0</v>
      </c>
      <c r="T619" s="145">
        <f t="shared" si="130"/>
        <v>0</v>
      </c>
      <c r="U619" s="145">
        <f t="shared" si="131"/>
        <v>0</v>
      </c>
      <c r="V619" s="146">
        <f>IF(J619="nio",0,IF(J619&gt;0,VLOOKUP(F619,'3-Productie normen'!A:M,VLOOKUP(J619,'3-Productie normen'!$B$38:$C$41,2,FALSE),FALSE)))*(VLOOKUP(B619,'2-Kosten per locatie'!$A$16:$C$48,3,FALSE))</f>
        <v>0</v>
      </c>
      <c r="W619" s="146">
        <f t="shared" si="132"/>
        <v>0</v>
      </c>
      <c r="X619" s="146">
        <f t="shared" si="133"/>
        <v>0</v>
      </c>
      <c r="Y619" s="146">
        <f t="shared" si="134"/>
        <v>0</v>
      </c>
      <c r="Z619" s="147" t="str">
        <f>VLOOKUP(F619,'3-Productie normen'!A:Q,12,FALSE)</f>
        <v>S</v>
      </c>
      <c r="AA619" s="147"/>
      <c r="AC619" s="148">
        <f t="shared" si="135"/>
        <v>267.75</v>
      </c>
    </row>
    <row r="620" spans="1:29" ht="14.15" customHeight="1">
      <c r="A620" s="124">
        <f t="shared" si="125"/>
        <v>620</v>
      </c>
      <c r="B620" s="139" t="s">
        <v>94</v>
      </c>
      <c r="C620" s="108" t="s">
        <v>210</v>
      </c>
      <c r="D620" s="140" t="s">
        <v>845</v>
      </c>
      <c r="E620" s="166" t="s">
        <v>216</v>
      </c>
      <c r="F620" s="166" t="s">
        <v>167</v>
      </c>
      <c r="G620" s="141" t="s">
        <v>213</v>
      </c>
      <c r="H620" s="142">
        <v>1.05</v>
      </c>
      <c r="I620" s="143">
        <f t="shared" si="124"/>
        <v>255</v>
      </c>
      <c r="J620" s="144">
        <v>255</v>
      </c>
      <c r="K620" s="144"/>
      <c r="L620" s="144"/>
      <c r="M620" s="144"/>
      <c r="N620" s="144"/>
      <c r="O620" s="144"/>
      <c r="P620" s="145" t="e">
        <f t="shared" si="126"/>
        <v>#DIV/0!</v>
      </c>
      <c r="Q620" s="145">
        <f t="shared" si="127"/>
        <v>0</v>
      </c>
      <c r="R620" s="145">
        <f t="shared" si="128"/>
        <v>0</v>
      </c>
      <c r="S620" s="145">
        <f t="shared" si="129"/>
        <v>0</v>
      </c>
      <c r="T620" s="145">
        <f t="shared" si="130"/>
        <v>0</v>
      </c>
      <c r="U620" s="145">
        <f t="shared" si="131"/>
        <v>0</v>
      </c>
      <c r="V620" s="146">
        <f>IF(J620="nio",0,IF(J620&gt;0,VLOOKUP(F620,'3-Productie normen'!A:M,VLOOKUP(J620,'3-Productie normen'!$B$38:$C$41,2,FALSE),FALSE)))*(VLOOKUP(B620,'2-Kosten per locatie'!$A$16:$C$48,3,FALSE))</f>
        <v>0</v>
      </c>
      <c r="W620" s="146">
        <f t="shared" si="132"/>
        <v>0</v>
      </c>
      <c r="X620" s="146">
        <f t="shared" si="133"/>
        <v>0</v>
      </c>
      <c r="Y620" s="146">
        <f t="shared" si="134"/>
        <v>0</v>
      </c>
      <c r="Z620" s="147" t="str">
        <f>VLOOKUP(F620,'3-Productie normen'!A:Q,12,FALSE)</f>
        <v>S</v>
      </c>
      <c r="AA620" s="147"/>
      <c r="AC620" s="148">
        <f t="shared" si="135"/>
        <v>267.75</v>
      </c>
    </row>
    <row r="621" spans="1:29" ht="14.15" customHeight="1">
      <c r="A621" s="124">
        <f t="shared" si="125"/>
        <v>621</v>
      </c>
      <c r="B621" s="139" t="s">
        <v>94</v>
      </c>
      <c r="C621" s="108" t="s">
        <v>210</v>
      </c>
      <c r="D621" s="140" t="s">
        <v>846</v>
      </c>
      <c r="E621" s="166" t="s">
        <v>216</v>
      </c>
      <c r="F621" s="166" t="s">
        <v>167</v>
      </c>
      <c r="G621" s="141" t="s">
        <v>213</v>
      </c>
      <c r="H621" s="142">
        <v>1.06</v>
      </c>
      <c r="I621" s="143">
        <f t="shared" si="124"/>
        <v>255</v>
      </c>
      <c r="J621" s="144">
        <v>255</v>
      </c>
      <c r="K621" s="144"/>
      <c r="L621" s="144"/>
      <c r="M621" s="144"/>
      <c r="N621" s="144"/>
      <c r="O621" s="144"/>
      <c r="P621" s="145" t="e">
        <f t="shared" si="126"/>
        <v>#DIV/0!</v>
      </c>
      <c r="Q621" s="145">
        <f t="shared" si="127"/>
        <v>0</v>
      </c>
      <c r="R621" s="145">
        <f t="shared" si="128"/>
        <v>0</v>
      </c>
      <c r="S621" s="145">
        <f t="shared" si="129"/>
        <v>0</v>
      </c>
      <c r="T621" s="145">
        <f t="shared" si="130"/>
        <v>0</v>
      </c>
      <c r="U621" s="145">
        <f t="shared" si="131"/>
        <v>0</v>
      </c>
      <c r="V621" s="146">
        <f>IF(J621="nio",0,IF(J621&gt;0,VLOOKUP(F621,'3-Productie normen'!A:M,VLOOKUP(J621,'3-Productie normen'!$B$38:$C$41,2,FALSE),FALSE)))*(VLOOKUP(B621,'2-Kosten per locatie'!$A$16:$C$48,3,FALSE))</f>
        <v>0</v>
      </c>
      <c r="W621" s="146">
        <f t="shared" si="132"/>
        <v>0</v>
      </c>
      <c r="X621" s="146">
        <f t="shared" si="133"/>
        <v>0</v>
      </c>
      <c r="Y621" s="146">
        <f t="shared" si="134"/>
        <v>0</v>
      </c>
      <c r="Z621" s="147" t="str">
        <f>VLOOKUP(F621,'3-Productie normen'!A:Q,12,FALSE)</f>
        <v>S</v>
      </c>
      <c r="AA621" s="147"/>
      <c r="AC621" s="148">
        <f t="shared" si="135"/>
        <v>270.3</v>
      </c>
    </row>
    <row r="622" spans="1:29" ht="14.15" customHeight="1">
      <c r="A622" s="124">
        <f t="shared" si="125"/>
        <v>622</v>
      </c>
      <c r="B622" s="139" t="s">
        <v>94</v>
      </c>
      <c r="C622" s="108" t="s">
        <v>210</v>
      </c>
      <c r="D622" s="140" t="s">
        <v>847</v>
      </c>
      <c r="E622" s="166" t="s">
        <v>162</v>
      </c>
      <c r="F622" s="166" t="s">
        <v>162</v>
      </c>
      <c r="G622" s="141" t="s">
        <v>244</v>
      </c>
      <c r="H622" s="142">
        <v>8.94</v>
      </c>
      <c r="I622" s="143">
        <f t="shared" si="124"/>
        <v>255</v>
      </c>
      <c r="J622" s="144">
        <v>255</v>
      </c>
      <c r="K622" s="144"/>
      <c r="L622" s="144"/>
      <c r="M622" s="144"/>
      <c r="N622" s="144"/>
      <c r="O622" s="144"/>
      <c r="P622" s="145" t="e">
        <f t="shared" si="126"/>
        <v>#DIV/0!</v>
      </c>
      <c r="Q622" s="145">
        <f t="shared" si="127"/>
        <v>0</v>
      </c>
      <c r="R622" s="145">
        <f t="shared" si="128"/>
        <v>0</v>
      </c>
      <c r="S622" s="145">
        <f t="shared" si="129"/>
        <v>0</v>
      </c>
      <c r="T622" s="145">
        <f t="shared" si="130"/>
        <v>0</v>
      </c>
      <c r="U622" s="145">
        <f t="shared" si="131"/>
        <v>0</v>
      </c>
      <c r="V622" s="146">
        <f>IF(J622="nio",0,IF(J622&gt;0,VLOOKUP(F622,'3-Productie normen'!A:M,VLOOKUP(J622,'3-Productie normen'!$B$38:$C$41,2,FALSE),FALSE)))*(VLOOKUP(B622,'2-Kosten per locatie'!$A$16:$C$48,3,FALSE))</f>
        <v>0</v>
      </c>
      <c r="W622" s="146">
        <f t="shared" si="132"/>
        <v>0</v>
      </c>
      <c r="X622" s="146">
        <f t="shared" si="133"/>
        <v>0</v>
      </c>
      <c r="Y622" s="146">
        <f t="shared" si="134"/>
        <v>0</v>
      </c>
      <c r="Z622" s="147" t="str">
        <f>VLOOKUP(F622,'3-Productie normen'!A:Q,12,FALSE)</f>
        <v>V</v>
      </c>
      <c r="AA622" s="147"/>
      <c r="AC622" s="148">
        <f t="shared" si="135"/>
        <v>2279.6999999999998</v>
      </c>
    </row>
    <row r="623" spans="1:29" ht="14.15" customHeight="1">
      <c r="A623" s="124">
        <f t="shared" si="125"/>
        <v>623</v>
      </c>
      <c r="B623" s="139" t="s">
        <v>94</v>
      </c>
      <c r="C623" s="108" t="s">
        <v>210</v>
      </c>
      <c r="D623" s="140" t="s">
        <v>848</v>
      </c>
      <c r="E623" s="166" t="s">
        <v>168</v>
      </c>
      <c r="F623" s="166" t="s">
        <v>168</v>
      </c>
      <c r="G623" s="141" t="s">
        <v>244</v>
      </c>
      <c r="H623" s="142">
        <v>5.2</v>
      </c>
      <c r="I623" s="143">
        <f t="shared" si="124"/>
        <v>1</v>
      </c>
      <c r="J623" s="144">
        <v>1</v>
      </c>
      <c r="K623" s="144"/>
      <c r="L623" s="144"/>
      <c r="M623" s="144"/>
      <c r="N623" s="144"/>
      <c r="O623" s="144"/>
      <c r="P623" s="145" t="e">
        <f t="shared" si="126"/>
        <v>#DIV/0!</v>
      </c>
      <c r="Q623" s="145">
        <f t="shared" si="127"/>
        <v>0</v>
      </c>
      <c r="R623" s="145">
        <f t="shared" si="128"/>
        <v>0</v>
      </c>
      <c r="S623" s="145">
        <f t="shared" si="129"/>
        <v>0</v>
      </c>
      <c r="T623" s="145">
        <f t="shared" si="130"/>
        <v>0</v>
      </c>
      <c r="U623" s="145">
        <f t="shared" si="131"/>
        <v>0</v>
      </c>
      <c r="V623" s="146">
        <f>IF(J623="nio",0,IF(J623&gt;0,VLOOKUP(F623,'3-Productie normen'!A:M,VLOOKUP(J623,'3-Productie normen'!$B$38:$C$41,2,FALSE),FALSE)))*(VLOOKUP(B623,'2-Kosten per locatie'!$A$16:$C$48,3,FALSE))</f>
        <v>0</v>
      </c>
      <c r="W623" s="146">
        <f t="shared" si="132"/>
        <v>0</v>
      </c>
      <c r="X623" s="146">
        <f t="shared" si="133"/>
        <v>0</v>
      </c>
      <c r="Y623" s="146">
        <f t="shared" si="134"/>
        <v>0</v>
      </c>
      <c r="Z623" s="147" t="str">
        <f>VLOOKUP(F623,'3-Productie normen'!A:Q,12,FALSE)</f>
        <v>V</v>
      </c>
      <c r="AA623" s="147"/>
      <c r="AC623" s="148">
        <f t="shared" si="135"/>
        <v>5.2</v>
      </c>
    </row>
    <row r="624" spans="1:29" ht="14.15" customHeight="1">
      <c r="A624" s="124">
        <f t="shared" si="125"/>
        <v>624</v>
      </c>
      <c r="B624" s="139" t="s">
        <v>94</v>
      </c>
      <c r="C624" s="108" t="s">
        <v>210</v>
      </c>
      <c r="D624" s="140" t="s">
        <v>849</v>
      </c>
      <c r="E624" s="166" t="s">
        <v>168</v>
      </c>
      <c r="F624" s="166" t="s">
        <v>168</v>
      </c>
      <c r="G624" s="141" t="s">
        <v>384</v>
      </c>
      <c r="H624" s="142">
        <v>2</v>
      </c>
      <c r="I624" s="143">
        <f t="shared" si="124"/>
        <v>1</v>
      </c>
      <c r="J624" s="144">
        <v>1</v>
      </c>
      <c r="K624" s="144"/>
      <c r="L624" s="144"/>
      <c r="M624" s="144"/>
      <c r="N624" s="144"/>
      <c r="O624" s="144"/>
      <c r="P624" s="145" t="e">
        <f t="shared" si="126"/>
        <v>#DIV/0!</v>
      </c>
      <c r="Q624" s="145">
        <f t="shared" si="127"/>
        <v>0</v>
      </c>
      <c r="R624" s="145">
        <f t="shared" si="128"/>
        <v>0</v>
      </c>
      <c r="S624" s="145">
        <f t="shared" si="129"/>
        <v>0</v>
      </c>
      <c r="T624" s="145">
        <f t="shared" si="130"/>
        <v>0</v>
      </c>
      <c r="U624" s="145">
        <f t="shared" si="131"/>
        <v>0</v>
      </c>
      <c r="V624" s="146">
        <f>IF(J624="nio",0,IF(J624&gt;0,VLOOKUP(F624,'3-Productie normen'!A:M,VLOOKUP(J624,'3-Productie normen'!$B$38:$C$41,2,FALSE),FALSE)))*(VLOOKUP(B624,'2-Kosten per locatie'!$A$16:$C$48,3,FALSE))</f>
        <v>0</v>
      </c>
      <c r="W624" s="146">
        <f t="shared" si="132"/>
        <v>0</v>
      </c>
      <c r="X624" s="146">
        <f t="shared" si="133"/>
        <v>0</v>
      </c>
      <c r="Y624" s="146">
        <f t="shared" si="134"/>
        <v>0</v>
      </c>
      <c r="Z624" s="147" t="str">
        <f>VLOOKUP(F624,'3-Productie normen'!A:Q,12,FALSE)</f>
        <v>V</v>
      </c>
      <c r="AA624" s="147"/>
      <c r="AC624" s="148">
        <f t="shared" si="135"/>
        <v>2</v>
      </c>
    </row>
    <row r="625" spans="1:29" ht="14.15" customHeight="1">
      <c r="A625" s="124">
        <f t="shared" si="125"/>
        <v>625</v>
      </c>
      <c r="B625" s="139" t="s">
        <v>94</v>
      </c>
      <c r="C625" s="108" t="s">
        <v>210</v>
      </c>
      <c r="D625" s="140" t="s">
        <v>850</v>
      </c>
      <c r="E625" s="166" t="s">
        <v>682</v>
      </c>
      <c r="F625" s="166" t="s">
        <v>164</v>
      </c>
      <c r="G625" s="141" t="s">
        <v>222</v>
      </c>
      <c r="H625" s="142">
        <v>29.72</v>
      </c>
      <c r="I625" s="143">
        <f t="shared" si="124"/>
        <v>12</v>
      </c>
      <c r="J625" s="144">
        <v>12</v>
      </c>
      <c r="K625" s="144"/>
      <c r="L625" s="144"/>
      <c r="M625" s="144"/>
      <c r="N625" s="144"/>
      <c r="O625" s="144"/>
      <c r="P625" s="145" t="e">
        <f t="shared" si="126"/>
        <v>#DIV/0!</v>
      </c>
      <c r="Q625" s="145">
        <f t="shared" si="127"/>
        <v>0</v>
      </c>
      <c r="R625" s="145">
        <f t="shared" si="128"/>
        <v>0</v>
      </c>
      <c r="S625" s="145">
        <f t="shared" si="129"/>
        <v>0</v>
      </c>
      <c r="T625" s="145">
        <f t="shared" si="130"/>
        <v>0</v>
      </c>
      <c r="U625" s="145">
        <f t="shared" si="131"/>
        <v>0</v>
      </c>
      <c r="V625" s="146">
        <f>IF(J625="nio",0,IF(J625&gt;0,VLOOKUP(F625,'3-Productie normen'!A:M,VLOOKUP(J625,'3-Productie normen'!$B$38:$C$41,2,FALSE),FALSE)))*(VLOOKUP(B625,'2-Kosten per locatie'!$A$16:$C$48,3,FALSE))</f>
        <v>0</v>
      </c>
      <c r="W625" s="146">
        <f t="shared" si="132"/>
        <v>0</v>
      </c>
      <c r="X625" s="146">
        <f t="shared" si="133"/>
        <v>0</v>
      </c>
      <c r="Y625" s="146">
        <f t="shared" si="134"/>
        <v>0</v>
      </c>
      <c r="Z625" s="147" t="str">
        <f>VLOOKUP(F625,'3-Productie normen'!A:Q,12,FALSE)</f>
        <v>V</v>
      </c>
      <c r="AA625" s="147"/>
      <c r="AC625" s="148">
        <f t="shared" si="135"/>
        <v>356.64</v>
      </c>
    </row>
    <row r="626" spans="1:29" ht="14.15" customHeight="1">
      <c r="A626" s="124">
        <f t="shared" si="125"/>
        <v>626</v>
      </c>
      <c r="B626" s="139" t="s">
        <v>94</v>
      </c>
      <c r="C626" s="108" t="s">
        <v>210</v>
      </c>
      <c r="D626" s="140" t="s">
        <v>851</v>
      </c>
      <c r="E626" s="166" t="s">
        <v>226</v>
      </c>
      <c r="F626" s="141" t="s">
        <v>174</v>
      </c>
      <c r="G626" s="141"/>
      <c r="H626" s="142">
        <v>21.75</v>
      </c>
      <c r="I626" s="143">
        <f t="shared" si="124"/>
        <v>0</v>
      </c>
      <c r="J626" s="144" t="s">
        <v>228</v>
      </c>
      <c r="K626" s="144"/>
      <c r="L626" s="144"/>
      <c r="M626" s="144"/>
      <c r="N626" s="144"/>
      <c r="O626" s="144"/>
      <c r="P626" s="145">
        <f t="shared" si="126"/>
        <v>0</v>
      </c>
      <c r="Q626" s="145">
        <f t="shared" si="127"/>
        <v>0</v>
      </c>
      <c r="R626" s="145">
        <f t="shared" si="128"/>
        <v>0</v>
      </c>
      <c r="S626" s="145">
        <f t="shared" si="129"/>
        <v>0</v>
      </c>
      <c r="T626" s="145">
        <f t="shared" si="130"/>
        <v>0</v>
      </c>
      <c r="U626" s="145">
        <f t="shared" si="131"/>
        <v>0</v>
      </c>
      <c r="V626" s="146">
        <f>IF(J626="nio",0,IF(J626&gt;0,VLOOKUP(F626,'3-Productie normen'!A:M,VLOOKUP(J626,'3-Productie normen'!$B$38:$C$41,2,FALSE),FALSE)))*(VLOOKUP(B626,'2-Kosten per locatie'!$A$16:$C$48,3,FALSE))</f>
        <v>0</v>
      </c>
      <c r="W626" s="146">
        <f t="shared" si="132"/>
        <v>0</v>
      </c>
      <c r="X626" s="146">
        <f t="shared" si="133"/>
        <v>0</v>
      </c>
      <c r="Y626" s="146">
        <f t="shared" si="134"/>
        <v>0</v>
      </c>
      <c r="Z626" s="147">
        <f>VLOOKUP(F626,'3-Productie normen'!A:Q,12,FALSE)</f>
        <v>0</v>
      </c>
      <c r="AA626" s="147"/>
      <c r="AC626" s="148">
        <f t="shared" si="135"/>
        <v>0</v>
      </c>
    </row>
    <row r="627" spans="1:29" ht="14.15" customHeight="1">
      <c r="A627" s="124">
        <f t="shared" si="125"/>
        <v>627</v>
      </c>
      <c r="B627" s="139" t="s">
        <v>94</v>
      </c>
      <c r="C627" s="108" t="s">
        <v>210</v>
      </c>
      <c r="D627" s="140" t="s">
        <v>852</v>
      </c>
      <c r="E627" s="166" t="s">
        <v>519</v>
      </c>
      <c r="F627" s="141" t="s">
        <v>174</v>
      </c>
      <c r="G627" s="141"/>
      <c r="H627" s="142">
        <v>24.77</v>
      </c>
      <c r="I627" s="143">
        <f t="shared" ref="I627:I688" si="136">SUM(J627:O627)</f>
        <v>0</v>
      </c>
      <c r="J627" s="144" t="s">
        <v>228</v>
      </c>
      <c r="K627" s="144"/>
      <c r="L627" s="144"/>
      <c r="M627" s="144"/>
      <c r="N627" s="144"/>
      <c r="O627" s="144"/>
      <c r="P627" s="145">
        <f t="shared" si="126"/>
        <v>0</v>
      </c>
      <c r="Q627" s="145">
        <f t="shared" si="127"/>
        <v>0</v>
      </c>
      <c r="R627" s="145">
        <f t="shared" si="128"/>
        <v>0</v>
      </c>
      <c r="S627" s="145">
        <f t="shared" si="129"/>
        <v>0</v>
      </c>
      <c r="T627" s="145">
        <f t="shared" si="130"/>
        <v>0</v>
      </c>
      <c r="U627" s="145">
        <f t="shared" si="131"/>
        <v>0</v>
      </c>
      <c r="V627" s="146">
        <f>IF(J627="nio",0,IF(J627&gt;0,VLOOKUP(F627,'3-Productie normen'!A:M,VLOOKUP(J627,'3-Productie normen'!$B$38:$C$41,2,FALSE),FALSE)))*(VLOOKUP(B627,'2-Kosten per locatie'!$A$16:$C$48,3,FALSE))</f>
        <v>0</v>
      </c>
      <c r="W627" s="146">
        <f t="shared" si="132"/>
        <v>0</v>
      </c>
      <c r="X627" s="146">
        <f t="shared" si="133"/>
        <v>0</v>
      </c>
      <c r="Y627" s="146">
        <f t="shared" si="134"/>
        <v>0</v>
      </c>
      <c r="Z627" s="147">
        <f>VLOOKUP(F627,'3-Productie normen'!A:Q,12,FALSE)</f>
        <v>0</v>
      </c>
      <c r="AA627" s="147"/>
      <c r="AC627" s="148">
        <f t="shared" si="135"/>
        <v>0</v>
      </c>
    </row>
    <row r="628" spans="1:29" ht="14.15" customHeight="1">
      <c r="A628" s="124">
        <f t="shared" si="125"/>
        <v>628</v>
      </c>
      <c r="B628" s="139" t="s">
        <v>94</v>
      </c>
      <c r="C628" s="108" t="s">
        <v>210</v>
      </c>
      <c r="D628" s="140" t="s">
        <v>853</v>
      </c>
      <c r="E628" s="166" t="s">
        <v>413</v>
      </c>
      <c r="F628" s="400" t="s">
        <v>159</v>
      </c>
      <c r="G628" s="141" t="s">
        <v>244</v>
      </c>
      <c r="H628" s="142">
        <v>31.81</v>
      </c>
      <c r="I628" s="143">
        <f t="shared" si="136"/>
        <v>255</v>
      </c>
      <c r="J628" s="144">
        <v>255</v>
      </c>
      <c r="K628" s="144"/>
      <c r="L628" s="144"/>
      <c r="M628" s="144"/>
      <c r="N628" s="144"/>
      <c r="O628" s="144"/>
      <c r="P628" s="145" t="e">
        <f t="shared" si="126"/>
        <v>#DIV/0!</v>
      </c>
      <c r="Q628" s="145">
        <f t="shared" si="127"/>
        <v>0</v>
      </c>
      <c r="R628" s="145">
        <f t="shared" si="128"/>
        <v>0</v>
      </c>
      <c r="S628" s="145">
        <f t="shared" si="129"/>
        <v>0</v>
      </c>
      <c r="T628" s="145">
        <f t="shared" si="130"/>
        <v>0</v>
      </c>
      <c r="U628" s="145">
        <f t="shared" si="131"/>
        <v>0</v>
      </c>
      <c r="V628" s="146">
        <f>IF(J628="nio",0,IF(J628&gt;0,VLOOKUP(F628,'3-Productie normen'!A:M,VLOOKUP(J628,'3-Productie normen'!$B$38:$C$41,2,FALSE),FALSE)))*(VLOOKUP(B628,'2-Kosten per locatie'!$A$16:$C$48,3,FALSE))</f>
        <v>0</v>
      </c>
      <c r="W628" s="146">
        <f t="shared" si="132"/>
        <v>0</v>
      </c>
      <c r="X628" s="146">
        <f t="shared" si="133"/>
        <v>0</v>
      </c>
      <c r="Y628" s="146">
        <f t="shared" si="134"/>
        <v>0</v>
      </c>
      <c r="Z628" s="147" t="str">
        <f>VLOOKUP(F628,'3-Productie normen'!A:Q,12,FALSE)</f>
        <v>V</v>
      </c>
      <c r="AA628" s="147"/>
      <c r="AC628" s="148">
        <f t="shared" si="135"/>
        <v>8111.5499999999993</v>
      </c>
    </row>
    <row r="629" spans="1:29" ht="14.15" customHeight="1">
      <c r="A629" s="124">
        <f t="shared" si="125"/>
        <v>629</v>
      </c>
      <c r="B629" s="139" t="s">
        <v>94</v>
      </c>
      <c r="C629" s="108" t="s">
        <v>210</v>
      </c>
      <c r="D629" s="140" t="s">
        <v>854</v>
      </c>
      <c r="E629" s="166" t="s">
        <v>171</v>
      </c>
      <c r="F629" s="153" t="s">
        <v>171</v>
      </c>
      <c r="G629" s="141" t="s">
        <v>222</v>
      </c>
      <c r="H629" s="142">
        <v>31.45</v>
      </c>
      <c r="I629" s="143">
        <f t="shared" si="136"/>
        <v>255</v>
      </c>
      <c r="J629" s="144">
        <v>255</v>
      </c>
      <c r="K629" s="144"/>
      <c r="L629" s="144"/>
      <c r="M629" s="144"/>
      <c r="N629" s="144"/>
      <c r="O629" s="144"/>
      <c r="P629" s="145" t="e">
        <f t="shared" si="126"/>
        <v>#DIV/0!</v>
      </c>
      <c r="Q629" s="145">
        <f t="shared" si="127"/>
        <v>0</v>
      </c>
      <c r="R629" s="145">
        <f t="shared" si="128"/>
        <v>0</v>
      </c>
      <c r="S629" s="145">
        <f t="shared" si="129"/>
        <v>0</v>
      </c>
      <c r="T629" s="145">
        <f t="shared" si="130"/>
        <v>0</v>
      </c>
      <c r="U629" s="145">
        <f t="shared" si="131"/>
        <v>0</v>
      </c>
      <c r="V629" s="146">
        <f>IF(J629="nio",0,IF(J629&gt;0,VLOOKUP(F629,'3-Productie normen'!A:M,VLOOKUP(J629,'3-Productie normen'!$B$38:$C$41,2,FALSE),FALSE)))*(VLOOKUP(B629,'2-Kosten per locatie'!$A$16:$C$48,3,FALSE))</f>
        <v>0</v>
      </c>
      <c r="W629" s="146">
        <f t="shared" si="132"/>
        <v>0</v>
      </c>
      <c r="X629" s="146">
        <f t="shared" si="133"/>
        <v>0</v>
      </c>
      <c r="Y629" s="146">
        <f t="shared" si="134"/>
        <v>0</v>
      </c>
      <c r="Z629" s="147" t="str">
        <f>VLOOKUP(F629,'3-Productie normen'!A:Q,12,FALSE)</f>
        <v>B</v>
      </c>
      <c r="AA629" s="147"/>
      <c r="AC629" s="148">
        <f t="shared" si="135"/>
        <v>8019.75</v>
      </c>
    </row>
    <row r="630" spans="1:29" ht="14.15" customHeight="1">
      <c r="A630" s="124">
        <f t="shared" si="125"/>
        <v>630</v>
      </c>
      <c r="B630" s="139" t="s">
        <v>94</v>
      </c>
      <c r="C630" s="108" t="s">
        <v>210</v>
      </c>
      <c r="D630" s="140" t="s">
        <v>855</v>
      </c>
      <c r="E630" s="166" t="s">
        <v>171</v>
      </c>
      <c r="F630" s="153" t="s">
        <v>171</v>
      </c>
      <c r="G630" s="141" t="s">
        <v>222</v>
      </c>
      <c r="H630" s="142">
        <v>29.84</v>
      </c>
      <c r="I630" s="143">
        <f t="shared" si="136"/>
        <v>255</v>
      </c>
      <c r="J630" s="144">
        <v>255</v>
      </c>
      <c r="K630" s="144"/>
      <c r="L630" s="144"/>
      <c r="M630" s="144"/>
      <c r="N630" s="144"/>
      <c r="O630" s="144"/>
      <c r="P630" s="145" t="e">
        <f t="shared" si="126"/>
        <v>#DIV/0!</v>
      </c>
      <c r="Q630" s="145">
        <f t="shared" si="127"/>
        <v>0</v>
      </c>
      <c r="R630" s="145">
        <f t="shared" si="128"/>
        <v>0</v>
      </c>
      <c r="S630" s="145">
        <f t="shared" si="129"/>
        <v>0</v>
      </c>
      <c r="T630" s="145">
        <f t="shared" si="130"/>
        <v>0</v>
      </c>
      <c r="U630" s="145">
        <f t="shared" si="131"/>
        <v>0</v>
      </c>
      <c r="V630" s="146">
        <f>IF(J630="nio",0,IF(J630&gt;0,VLOOKUP(F630,'3-Productie normen'!A:M,VLOOKUP(J630,'3-Productie normen'!$B$38:$C$41,2,FALSE),FALSE)))*(VLOOKUP(B630,'2-Kosten per locatie'!$A$16:$C$48,3,FALSE))</f>
        <v>0</v>
      </c>
      <c r="W630" s="146">
        <f t="shared" si="132"/>
        <v>0</v>
      </c>
      <c r="X630" s="146">
        <f t="shared" si="133"/>
        <v>0</v>
      </c>
      <c r="Y630" s="146">
        <f t="shared" si="134"/>
        <v>0</v>
      </c>
      <c r="Z630" s="147" t="str">
        <f>VLOOKUP(F630,'3-Productie normen'!A:Q,12,FALSE)</f>
        <v>B</v>
      </c>
      <c r="AA630" s="147"/>
      <c r="AC630" s="148">
        <f t="shared" si="135"/>
        <v>7609.2</v>
      </c>
    </row>
    <row r="631" spans="1:29" ht="14.15" customHeight="1">
      <c r="A631" s="124">
        <f t="shared" si="125"/>
        <v>631</v>
      </c>
      <c r="B631" s="139" t="s">
        <v>94</v>
      </c>
      <c r="C631" s="108" t="s">
        <v>210</v>
      </c>
      <c r="D631" s="140" t="s">
        <v>856</v>
      </c>
      <c r="E631" s="166" t="s">
        <v>171</v>
      </c>
      <c r="F631" s="153" t="s">
        <v>171</v>
      </c>
      <c r="G631" s="141" t="s">
        <v>222</v>
      </c>
      <c r="H631" s="142">
        <v>34.1</v>
      </c>
      <c r="I631" s="143">
        <f t="shared" si="136"/>
        <v>255</v>
      </c>
      <c r="J631" s="144">
        <v>255</v>
      </c>
      <c r="K631" s="144"/>
      <c r="L631" s="144"/>
      <c r="M631" s="144"/>
      <c r="N631" s="144"/>
      <c r="O631" s="144"/>
      <c r="P631" s="145" t="e">
        <f t="shared" si="126"/>
        <v>#DIV/0!</v>
      </c>
      <c r="Q631" s="145">
        <f t="shared" si="127"/>
        <v>0</v>
      </c>
      <c r="R631" s="145">
        <f t="shared" si="128"/>
        <v>0</v>
      </c>
      <c r="S631" s="145">
        <f t="shared" si="129"/>
        <v>0</v>
      </c>
      <c r="T631" s="145">
        <f t="shared" si="130"/>
        <v>0</v>
      </c>
      <c r="U631" s="145">
        <f t="shared" si="131"/>
        <v>0</v>
      </c>
      <c r="V631" s="146">
        <f>IF(J631="nio",0,IF(J631&gt;0,VLOOKUP(F631,'3-Productie normen'!A:M,VLOOKUP(J631,'3-Productie normen'!$B$38:$C$41,2,FALSE),FALSE)))*(VLOOKUP(B631,'2-Kosten per locatie'!$A$16:$C$48,3,FALSE))</f>
        <v>0</v>
      </c>
      <c r="W631" s="146">
        <f t="shared" si="132"/>
        <v>0</v>
      </c>
      <c r="X631" s="146">
        <f t="shared" si="133"/>
        <v>0</v>
      </c>
      <c r="Y631" s="146">
        <f t="shared" si="134"/>
        <v>0</v>
      </c>
      <c r="Z631" s="147" t="str">
        <f>VLOOKUP(F631,'3-Productie normen'!A:Q,12,FALSE)</f>
        <v>B</v>
      </c>
      <c r="AA631" s="147"/>
      <c r="AC631" s="148">
        <f t="shared" si="135"/>
        <v>8695.5</v>
      </c>
    </row>
    <row r="632" spans="1:29" ht="14.15" customHeight="1">
      <c r="A632" s="124">
        <f t="shared" si="125"/>
        <v>632</v>
      </c>
      <c r="B632" s="139" t="s">
        <v>94</v>
      </c>
      <c r="C632" s="108" t="s">
        <v>210</v>
      </c>
      <c r="D632" s="140" t="s">
        <v>857</v>
      </c>
      <c r="E632" s="166" t="s">
        <v>171</v>
      </c>
      <c r="F632" s="153" t="s">
        <v>171</v>
      </c>
      <c r="G632" s="141" t="s">
        <v>222</v>
      </c>
      <c r="H632" s="142">
        <v>30.65</v>
      </c>
      <c r="I632" s="143">
        <f t="shared" si="136"/>
        <v>255</v>
      </c>
      <c r="J632" s="144">
        <v>255</v>
      </c>
      <c r="K632" s="144"/>
      <c r="L632" s="144"/>
      <c r="M632" s="144"/>
      <c r="N632" s="144"/>
      <c r="O632" s="144"/>
      <c r="P632" s="145" t="e">
        <f t="shared" si="126"/>
        <v>#DIV/0!</v>
      </c>
      <c r="Q632" s="145">
        <f t="shared" si="127"/>
        <v>0</v>
      </c>
      <c r="R632" s="145">
        <f t="shared" si="128"/>
        <v>0</v>
      </c>
      <c r="S632" s="145">
        <f t="shared" si="129"/>
        <v>0</v>
      </c>
      <c r="T632" s="145">
        <f t="shared" si="130"/>
        <v>0</v>
      </c>
      <c r="U632" s="145">
        <f t="shared" si="131"/>
        <v>0</v>
      </c>
      <c r="V632" s="146">
        <f>IF(J632="nio",0,IF(J632&gt;0,VLOOKUP(F632,'3-Productie normen'!A:M,VLOOKUP(J632,'3-Productie normen'!$B$38:$C$41,2,FALSE),FALSE)))*(VLOOKUP(B632,'2-Kosten per locatie'!$A$16:$C$48,3,FALSE))</f>
        <v>0</v>
      </c>
      <c r="W632" s="146">
        <f t="shared" si="132"/>
        <v>0</v>
      </c>
      <c r="X632" s="146">
        <f t="shared" si="133"/>
        <v>0</v>
      </c>
      <c r="Y632" s="146">
        <f t="shared" si="134"/>
        <v>0</v>
      </c>
      <c r="Z632" s="147" t="str">
        <f>VLOOKUP(F632,'3-Productie normen'!A:Q,12,FALSE)</f>
        <v>B</v>
      </c>
      <c r="AA632" s="147"/>
      <c r="AC632" s="148">
        <f t="shared" si="135"/>
        <v>7815.75</v>
      </c>
    </row>
    <row r="633" spans="1:29" ht="14.15" customHeight="1">
      <c r="A633" s="124">
        <f t="shared" si="125"/>
        <v>633</v>
      </c>
      <c r="B633" s="139" t="s">
        <v>94</v>
      </c>
      <c r="C633" s="108" t="s">
        <v>210</v>
      </c>
      <c r="D633" s="140" t="s">
        <v>858</v>
      </c>
      <c r="E633" s="166" t="s">
        <v>171</v>
      </c>
      <c r="F633" s="153" t="s">
        <v>171</v>
      </c>
      <c r="G633" s="141" t="s">
        <v>222</v>
      </c>
      <c r="H633" s="142">
        <v>32.479999999999997</v>
      </c>
      <c r="I633" s="143">
        <f t="shared" si="136"/>
        <v>255</v>
      </c>
      <c r="J633" s="144">
        <v>255</v>
      </c>
      <c r="K633" s="144"/>
      <c r="L633" s="144"/>
      <c r="M633" s="144"/>
      <c r="N633" s="144"/>
      <c r="O633" s="144"/>
      <c r="P633" s="145" t="e">
        <f t="shared" si="126"/>
        <v>#DIV/0!</v>
      </c>
      <c r="Q633" s="145">
        <f t="shared" si="127"/>
        <v>0</v>
      </c>
      <c r="R633" s="145">
        <f t="shared" si="128"/>
        <v>0</v>
      </c>
      <c r="S633" s="145">
        <f t="shared" si="129"/>
        <v>0</v>
      </c>
      <c r="T633" s="145">
        <f t="shared" si="130"/>
        <v>0</v>
      </c>
      <c r="U633" s="145">
        <f t="shared" si="131"/>
        <v>0</v>
      </c>
      <c r="V633" s="146">
        <f>IF(J633="nio",0,IF(J633&gt;0,VLOOKUP(F633,'3-Productie normen'!A:M,VLOOKUP(J633,'3-Productie normen'!$B$38:$C$41,2,FALSE),FALSE)))*(VLOOKUP(B633,'2-Kosten per locatie'!$A$16:$C$48,3,FALSE))</f>
        <v>0</v>
      </c>
      <c r="W633" s="146">
        <f t="shared" si="132"/>
        <v>0</v>
      </c>
      <c r="X633" s="146">
        <f t="shared" si="133"/>
        <v>0</v>
      </c>
      <c r="Y633" s="146">
        <f t="shared" si="134"/>
        <v>0</v>
      </c>
      <c r="Z633" s="147" t="str">
        <f>VLOOKUP(F633,'3-Productie normen'!A:Q,12,FALSE)</f>
        <v>B</v>
      </c>
      <c r="AA633" s="147"/>
      <c r="AC633" s="148">
        <f t="shared" si="135"/>
        <v>8282.4</v>
      </c>
    </row>
    <row r="634" spans="1:29" ht="14.15" customHeight="1">
      <c r="A634" s="124">
        <f t="shared" si="125"/>
        <v>634</v>
      </c>
      <c r="B634" s="139" t="s">
        <v>94</v>
      </c>
      <c r="C634" s="108" t="s">
        <v>210</v>
      </c>
      <c r="D634" s="140" t="s">
        <v>859</v>
      </c>
      <c r="E634" s="166" t="s">
        <v>171</v>
      </c>
      <c r="F634" s="153" t="s">
        <v>171</v>
      </c>
      <c r="G634" s="141" t="s">
        <v>222</v>
      </c>
      <c r="H634" s="142">
        <v>31.69</v>
      </c>
      <c r="I634" s="143">
        <f t="shared" si="136"/>
        <v>255</v>
      </c>
      <c r="J634" s="144">
        <v>255</v>
      </c>
      <c r="K634" s="144"/>
      <c r="L634" s="144"/>
      <c r="M634" s="144"/>
      <c r="N634" s="144"/>
      <c r="O634" s="144"/>
      <c r="P634" s="145" t="e">
        <f t="shared" si="126"/>
        <v>#DIV/0!</v>
      </c>
      <c r="Q634" s="145">
        <f t="shared" si="127"/>
        <v>0</v>
      </c>
      <c r="R634" s="145">
        <f t="shared" si="128"/>
        <v>0</v>
      </c>
      <c r="S634" s="145">
        <f t="shared" si="129"/>
        <v>0</v>
      </c>
      <c r="T634" s="145">
        <f t="shared" si="130"/>
        <v>0</v>
      </c>
      <c r="U634" s="145">
        <f t="shared" si="131"/>
        <v>0</v>
      </c>
      <c r="V634" s="146">
        <f>IF(J634="nio",0,IF(J634&gt;0,VLOOKUP(F634,'3-Productie normen'!A:M,VLOOKUP(J634,'3-Productie normen'!$B$38:$C$41,2,FALSE),FALSE)))*(VLOOKUP(B634,'2-Kosten per locatie'!$A$16:$C$48,3,FALSE))</f>
        <v>0</v>
      </c>
      <c r="W634" s="146">
        <f t="shared" si="132"/>
        <v>0</v>
      </c>
      <c r="X634" s="146">
        <f t="shared" si="133"/>
        <v>0</v>
      </c>
      <c r="Y634" s="146">
        <f t="shared" si="134"/>
        <v>0</v>
      </c>
      <c r="Z634" s="147" t="str">
        <f>VLOOKUP(F634,'3-Productie normen'!A:Q,12,FALSE)</f>
        <v>B</v>
      </c>
      <c r="AA634" s="147"/>
      <c r="AC634" s="148">
        <f t="shared" si="135"/>
        <v>8080.9500000000007</v>
      </c>
    </row>
    <row r="635" spans="1:29" ht="14.15" customHeight="1">
      <c r="A635" s="124">
        <f t="shared" si="125"/>
        <v>635</v>
      </c>
      <c r="B635" s="139" t="s">
        <v>94</v>
      </c>
      <c r="C635" s="108" t="s">
        <v>210</v>
      </c>
      <c r="D635" s="140" t="s">
        <v>860</v>
      </c>
      <c r="E635" s="166" t="s">
        <v>171</v>
      </c>
      <c r="F635" s="153" t="s">
        <v>171</v>
      </c>
      <c r="G635" s="141" t="s">
        <v>222</v>
      </c>
      <c r="H635" s="142">
        <v>31.32</v>
      </c>
      <c r="I635" s="143">
        <f t="shared" si="136"/>
        <v>255</v>
      </c>
      <c r="J635" s="144">
        <v>255</v>
      </c>
      <c r="K635" s="144"/>
      <c r="L635" s="144"/>
      <c r="M635" s="144"/>
      <c r="N635" s="144"/>
      <c r="O635" s="144"/>
      <c r="P635" s="145" t="e">
        <f t="shared" si="126"/>
        <v>#DIV/0!</v>
      </c>
      <c r="Q635" s="145">
        <f t="shared" si="127"/>
        <v>0</v>
      </c>
      <c r="R635" s="145">
        <f t="shared" si="128"/>
        <v>0</v>
      </c>
      <c r="S635" s="145">
        <f t="shared" si="129"/>
        <v>0</v>
      </c>
      <c r="T635" s="145">
        <f t="shared" si="130"/>
        <v>0</v>
      </c>
      <c r="U635" s="145">
        <f t="shared" si="131"/>
        <v>0</v>
      </c>
      <c r="V635" s="146">
        <f>IF(J635="nio",0,IF(J635&gt;0,VLOOKUP(F635,'3-Productie normen'!A:M,VLOOKUP(J635,'3-Productie normen'!$B$38:$C$41,2,FALSE),FALSE)))*(VLOOKUP(B635,'2-Kosten per locatie'!$A$16:$C$48,3,FALSE))</f>
        <v>0</v>
      </c>
      <c r="W635" s="146">
        <f t="shared" si="132"/>
        <v>0</v>
      </c>
      <c r="X635" s="146">
        <f t="shared" si="133"/>
        <v>0</v>
      </c>
      <c r="Y635" s="146">
        <f t="shared" si="134"/>
        <v>0</v>
      </c>
      <c r="Z635" s="147" t="str">
        <f>VLOOKUP(F635,'3-Productie normen'!A:Q,12,FALSE)</f>
        <v>B</v>
      </c>
      <c r="AA635" s="147"/>
      <c r="AC635" s="148">
        <f t="shared" si="135"/>
        <v>7986.6</v>
      </c>
    </row>
    <row r="636" spans="1:29" ht="14.15" customHeight="1">
      <c r="A636" s="124">
        <f t="shared" si="125"/>
        <v>636</v>
      </c>
      <c r="B636" s="139" t="s">
        <v>94</v>
      </c>
      <c r="C636" s="108" t="s">
        <v>210</v>
      </c>
      <c r="D636" s="140" t="s">
        <v>861</v>
      </c>
      <c r="E636" s="166" t="s">
        <v>862</v>
      </c>
      <c r="F636" s="166" t="s">
        <v>168</v>
      </c>
      <c r="G636" s="141" t="s">
        <v>252</v>
      </c>
      <c r="H636" s="142">
        <v>38.6</v>
      </c>
      <c r="I636" s="143">
        <f t="shared" si="136"/>
        <v>1</v>
      </c>
      <c r="J636" s="144">
        <v>1</v>
      </c>
      <c r="K636" s="144"/>
      <c r="L636" s="144"/>
      <c r="M636" s="144"/>
      <c r="N636" s="144"/>
      <c r="O636" s="144"/>
      <c r="P636" s="145" t="e">
        <f t="shared" si="126"/>
        <v>#DIV/0!</v>
      </c>
      <c r="Q636" s="145">
        <f t="shared" si="127"/>
        <v>0</v>
      </c>
      <c r="R636" s="145">
        <f t="shared" si="128"/>
        <v>0</v>
      </c>
      <c r="S636" s="145">
        <f t="shared" si="129"/>
        <v>0</v>
      </c>
      <c r="T636" s="145">
        <f t="shared" si="130"/>
        <v>0</v>
      </c>
      <c r="U636" s="145">
        <f t="shared" si="131"/>
        <v>0</v>
      </c>
      <c r="V636" s="146">
        <f>IF(J636="nio",0,IF(J636&gt;0,VLOOKUP(F636,'3-Productie normen'!A:M,VLOOKUP(J636,'3-Productie normen'!$B$38:$C$41,2,FALSE),FALSE)))*(VLOOKUP(B636,'2-Kosten per locatie'!$A$16:$C$48,3,FALSE))</f>
        <v>0</v>
      </c>
      <c r="W636" s="146">
        <f t="shared" si="132"/>
        <v>0</v>
      </c>
      <c r="X636" s="146">
        <f t="shared" si="133"/>
        <v>0</v>
      </c>
      <c r="Y636" s="146">
        <f t="shared" si="134"/>
        <v>0</v>
      </c>
      <c r="Z636" s="147" t="str">
        <f>VLOOKUP(F636,'3-Productie normen'!A:Q,12,FALSE)</f>
        <v>V</v>
      </c>
      <c r="AA636" s="147"/>
      <c r="AC636" s="148">
        <f t="shared" si="135"/>
        <v>38.6</v>
      </c>
    </row>
    <row r="637" spans="1:29" ht="14.15" customHeight="1">
      <c r="A637" s="124">
        <f t="shared" si="125"/>
        <v>637</v>
      </c>
      <c r="B637" s="139" t="s">
        <v>94</v>
      </c>
      <c r="C637" s="108" t="s">
        <v>210</v>
      </c>
      <c r="D637" s="140" t="s">
        <v>863</v>
      </c>
      <c r="E637" s="166" t="s">
        <v>171</v>
      </c>
      <c r="F637" s="153" t="s">
        <v>171</v>
      </c>
      <c r="G637" s="141" t="s">
        <v>222</v>
      </c>
      <c r="H637" s="142">
        <v>29.93</v>
      </c>
      <c r="I637" s="143">
        <f t="shared" si="136"/>
        <v>255</v>
      </c>
      <c r="J637" s="144">
        <v>255</v>
      </c>
      <c r="K637" s="144"/>
      <c r="L637" s="144"/>
      <c r="M637" s="144"/>
      <c r="N637" s="144"/>
      <c r="O637" s="144"/>
      <c r="P637" s="145" t="e">
        <f t="shared" si="126"/>
        <v>#DIV/0!</v>
      </c>
      <c r="Q637" s="145">
        <f t="shared" si="127"/>
        <v>0</v>
      </c>
      <c r="R637" s="145">
        <f t="shared" si="128"/>
        <v>0</v>
      </c>
      <c r="S637" s="145">
        <f t="shared" si="129"/>
        <v>0</v>
      </c>
      <c r="T637" s="145">
        <f t="shared" si="130"/>
        <v>0</v>
      </c>
      <c r="U637" s="145">
        <f t="shared" si="131"/>
        <v>0</v>
      </c>
      <c r="V637" s="146">
        <f>IF(J637="nio",0,IF(J637&gt;0,VLOOKUP(F637,'3-Productie normen'!A:M,VLOOKUP(J637,'3-Productie normen'!$B$38:$C$41,2,FALSE),FALSE)))*(VLOOKUP(B637,'2-Kosten per locatie'!$A$16:$C$48,3,FALSE))</f>
        <v>0</v>
      </c>
      <c r="W637" s="146">
        <f t="shared" si="132"/>
        <v>0</v>
      </c>
      <c r="X637" s="146">
        <f t="shared" si="133"/>
        <v>0</v>
      </c>
      <c r="Y637" s="146">
        <f t="shared" si="134"/>
        <v>0</v>
      </c>
      <c r="Z637" s="147" t="str">
        <f>VLOOKUP(F637,'3-Productie normen'!A:Q,12,FALSE)</f>
        <v>B</v>
      </c>
      <c r="AA637" s="147"/>
      <c r="AC637" s="148">
        <f t="shared" si="135"/>
        <v>7632.15</v>
      </c>
    </row>
    <row r="638" spans="1:29" ht="14.15" customHeight="1">
      <c r="A638" s="124">
        <f t="shared" si="125"/>
        <v>638</v>
      </c>
      <c r="B638" s="139" t="s">
        <v>94</v>
      </c>
      <c r="C638" s="108" t="s">
        <v>210</v>
      </c>
      <c r="D638" s="140" t="s">
        <v>864</v>
      </c>
      <c r="E638" s="166" t="s">
        <v>862</v>
      </c>
      <c r="F638" s="166" t="s">
        <v>168</v>
      </c>
      <c r="G638" s="141" t="s">
        <v>683</v>
      </c>
      <c r="H638" s="142">
        <v>31.09</v>
      </c>
      <c r="I638" s="143">
        <f t="shared" si="136"/>
        <v>1</v>
      </c>
      <c r="J638" s="144">
        <v>1</v>
      </c>
      <c r="K638" s="144"/>
      <c r="L638" s="144"/>
      <c r="M638" s="144"/>
      <c r="N638" s="144"/>
      <c r="O638" s="144"/>
      <c r="P638" s="145" t="e">
        <f t="shared" si="126"/>
        <v>#DIV/0!</v>
      </c>
      <c r="Q638" s="145">
        <f t="shared" si="127"/>
        <v>0</v>
      </c>
      <c r="R638" s="145">
        <f t="shared" si="128"/>
        <v>0</v>
      </c>
      <c r="S638" s="145">
        <f t="shared" si="129"/>
        <v>0</v>
      </c>
      <c r="T638" s="145">
        <f t="shared" si="130"/>
        <v>0</v>
      </c>
      <c r="U638" s="145">
        <f t="shared" si="131"/>
        <v>0</v>
      </c>
      <c r="V638" s="146">
        <f>IF(J638="nio",0,IF(J638&gt;0,VLOOKUP(F638,'3-Productie normen'!A:M,VLOOKUP(J638,'3-Productie normen'!$B$38:$C$41,2,FALSE),FALSE)))*(VLOOKUP(B638,'2-Kosten per locatie'!$A$16:$C$48,3,FALSE))</f>
        <v>0</v>
      </c>
      <c r="W638" s="146">
        <f t="shared" si="132"/>
        <v>0</v>
      </c>
      <c r="X638" s="146">
        <f t="shared" si="133"/>
        <v>0</v>
      </c>
      <c r="Y638" s="146">
        <f t="shared" si="134"/>
        <v>0</v>
      </c>
      <c r="Z638" s="147" t="str">
        <f>VLOOKUP(F638,'3-Productie normen'!A:Q,12,FALSE)</f>
        <v>V</v>
      </c>
      <c r="AA638" s="147"/>
      <c r="AC638" s="148">
        <f t="shared" si="135"/>
        <v>31.09</v>
      </c>
    </row>
    <row r="639" spans="1:29" ht="14.15" customHeight="1">
      <c r="A639" s="124">
        <f t="shared" si="125"/>
        <v>639</v>
      </c>
      <c r="B639" s="139" t="s">
        <v>94</v>
      </c>
      <c r="C639" s="108" t="s">
        <v>210</v>
      </c>
      <c r="D639" s="140" t="s">
        <v>865</v>
      </c>
      <c r="E639" s="166" t="s">
        <v>170</v>
      </c>
      <c r="F639" s="141" t="s">
        <v>170</v>
      </c>
      <c r="G639" s="141" t="s">
        <v>222</v>
      </c>
      <c r="H639" s="142">
        <v>11.39</v>
      </c>
      <c r="I639" s="143">
        <f t="shared" si="136"/>
        <v>255</v>
      </c>
      <c r="J639" s="144">
        <v>255</v>
      </c>
      <c r="K639" s="144"/>
      <c r="L639" s="144"/>
      <c r="M639" s="144"/>
      <c r="N639" s="144"/>
      <c r="O639" s="144"/>
      <c r="P639" s="145" t="e">
        <f t="shared" si="126"/>
        <v>#DIV/0!</v>
      </c>
      <c r="Q639" s="145">
        <f t="shared" si="127"/>
        <v>0</v>
      </c>
      <c r="R639" s="145">
        <f t="shared" si="128"/>
        <v>0</v>
      </c>
      <c r="S639" s="145">
        <f t="shared" si="129"/>
        <v>0</v>
      </c>
      <c r="T639" s="145">
        <f t="shared" si="130"/>
        <v>0</v>
      </c>
      <c r="U639" s="145">
        <f t="shared" si="131"/>
        <v>0</v>
      </c>
      <c r="V639" s="146">
        <f>IF(J639="nio",0,IF(J639&gt;0,VLOOKUP(F639,'3-Productie normen'!A:M,VLOOKUP(J639,'3-Productie normen'!$B$38:$C$41,2,FALSE),FALSE)))*(VLOOKUP(B639,'2-Kosten per locatie'!$A$16:$C$48,3,FALSE))</f>
        <v>0</v>
      </c>
      <c r="W639" s="146">
        <f t="shared" si="132"/>
        <v>0</v>
      </c>
      <c r="X639" s="146">
        <f t="shared" si="133"/>
        <v>0</v>
      </c>
      <c r="Y639" s="146">
        <f t="shared" si="134"/>
        <v>0</v>
      </c>
      <c r="Z639" s="147" t="str">
        <f>VLOOKUP(F639,'3-Productie normen'!A:Q,12,FALSE)</f>
        <v>V</v>
      </c>
      <c r="AA639" s="147"/>
      <c r="AC639" s="148">
        <f t="shared" si="135"/>
        <v>2904.4500000000003</v>
      </c>
    </row>
    <row r="640" spans="1:29" ht="14.15" customHeight="1">
      <c r="A640" s="124">
        <f t="shared" si="125"/>
        <v>640</v>
      </c>
      <c r="B640" s="139" t="s">
        <v>94</v>
      </c>
      <c r="C640" s="108" t="s">
        <v>210</v>
      </c>
      <c r="D640" s="140" t="s">
        <v>866</v>
      </c>
      <c r="E640" s="166" t="s">
        <v>249</v>
      </c>
      <c r="F640" s="166" t="s">
        <v>172</v>
      </c>
      <c r="G640" s="141" t="s">
        <v>384</v>
      </c>
      <c r="H640" s="142">
        <v>63.94</v>
      </c>
      <c r="I640" s="143">
        <f t="shared" si="136"/>
        <v>255</v>
      </c>
      <c r="J640" s="144">
        <v>255</v>
      </c>
      <c r="K640" s="144"/>
      <c r="L640" s="144"/>
      <c r="M640" s="144"/>
      <c r="N640" s="144"/>
      <c r="O640" s="144"/>
      <c r="P640" s="145" t="e">
        <f t="shared" si="126"/>
        <v>#DIV/0!</v>
      </c>
      <c r="Q640" s="145">
        <f t="shared" si="127"/>
        <v>0</v>
      </c>
      <c r="R640" s="145">
        <f t="shared" si="128"/>
        <v>0</v>
      </c>
      <c r="S640" s="145">
        <f t="shared" si="129"/>
        <v>0</v>
      </c>
      <c r="T640" s="145">
        <f t="shared" si="130"/>
        <v>0</v>
      </c>
      <c r="U640" s="145">
        <f t="shared" si="131"/>
        <v>0</v>
      </c>
      <c r="V640" s="146">
        <f>IF(J640="nio",0,IF(J640&gt;0,VLOOKUP(F640,'3-Productie normen'!A:M,VLOOKUP(J640,'3-Productie normen'!$B$38:$C$41,2,FALSE),FALSE)))*(VLOOKUP(B640,'2-Kosten per locatie'!$A$16:$C$48,3,FALSE))</f>
        <v>0</v>
      </c>
      <c r="W640" s="146">
        <f t="shared" si="132"/>
        <v>0</v>
      </c>
      <c r="X640" s="146">
        <f t="shared" si="133"/>
        <v>0</v>
      </c>
      <c r="Y640" s="146">
        <f t="shared" si="134"/>
        <v>0</v>
      </c>
      <c r="Z640" s="147" t="str">
        <f>VLOOKUP(F640,'3-Productie normen'!A:Q,12,FALSE)</f>
        <v>V</v>
      </c>
      <c r="AA640" s="147"/>
      <c r="AC640" s="148">
        <f t="shared" si="135"/>
        <v>16304.699999999999</v>
      </c>
    </row>
    <row r="641" spans="1:29" ht="14.15" customHeight="1">
      <c r="A641" s="124">
        <f t="shared" si="125"/>
        <v>641</v>
      </c>
      <c r="B641" s="139" t="s">
        <v>94</v>
      </c>
      <c r="C641" s="108">
        <v>1</v>
      </c>
      <c r="D641" s="140" t="s">
        <v>867</v>
      </c>
      <c r="E641" s="166" t="s">
        <v>868</v>
      </c>
      <c r="F641" s="166" t="s">
        <v>155</v>
      </c>
      <c r="G641" s="141" t="s">
        <v>222</v>
      </c>
      <c r="H641" s="142">
        <v>11.69</v>
      </c>
      <c r="I641" s="143">
        <f t="shared" si="136"/>
        <v>255</v>
      </c>
      <c r="J641" s="144">
        <v>255</v>
      </c>
      <c r="K641" s="144"/>
      <c r="L641" s="144"/>
      <c r="M641" s="144"/>
      <c r="N641" s="144"/>
      <c r="O641" s="144"/>
      <c r="P641" s="145" t="e">
        <f t="shared" si="126"/>
        <v>#DIV/0!</v>
      </c>
      <c r="Q641" s="145">
        <f t="shared" si="127"/>
        <v>0</v>
      </c>
      <c r="R641" s="145">
        <f t="shared" si="128"/>
        <v>0</v>
      </c>
      <c r="S641" s="145">
        <f t="shared" si="129"/>
        <v>0</v>
      </c>
      <c r="T641" s="145">
        <f t="shared" si="130"/>
        <v>0</v>
      </c>
      <c r="U641" s="145">
        <f t="shared" si="131"/>
        <v>0</v>
      </c>
      <c r="V641" s="146">
        <f>IF(J641="nio",0,IF(J641&gt;0,VLOOKUP(F641,'3-Productie normen'!A:M,VLOOKUP(J641,'3-Productie normen'!$B$38:$C$41,2,FALSE),FALSE)))*(VLOOKUP(B641,'2-Kosten per locatie'!$A$16:$C$48,3,FALSE))</f>
        <v>0</v>
      </c>
      <c r="W641" s="146">
        <f t="shared" si="132"/>
        <v>0</v>
      </c>
      <c r="X641" s="146">
        <f t="shared" si="133"/>
        <v>0</v>
      </c>
      <c r="Y641" s="146">
        <f t="shared" si="134"/>
        <v>0</v>
      </c>
      <c r="Z641" s="147" t="str">
        <f>VLOOKUP(F641,'3-Productie normen'!A:Q,12,FALSE)</f>
        <v>B</v>
      </c>
      <c r="AA641" s="147"/>
      <c r="AC641" s="148">
        <f t="shared" si="135"/>
        <v>2980.95</v>
      </c>
    </row>
    <row r="642" spans="1:29" ht="14.15" customHeight="1">
      <c r="A642" s="124">
        <f t="shared" si="125"/>
        <v>642</v>
      </c>
      <c r="B642" s="139" t="s">
        <v>94</v>
      </c>
      <c r="C642" s="108">
        <v>1</v>
      </c>
      <c r="D642" s="140" t="s">
        <v>315</v>
      </c>
      <c r="E642" s="166" t="s">
        <v>168</v>
      </c>
      <c r="F642" s="166" t="s">
        <v>168</v>
      </c>
      <c r="G642" s="141" t="s">
        <v>869</v>
      </c>
      <c r="H642" s="142">
        <v>4.6100000000000003</v>
      </c>
      <c r="I642" s="143">
        <f t="shared" si="136"/>
        <v>1</v>
      </c>
      <c r="J642" s="144">
        <v>1</v>
      </c>
      <c r="K642" s="144"/>
      <c r="L642" s="144"/>
      <c r="M642" s="144"/>
      <c r="N642" s="144"/>
      <c r="O642" s="144"/>
      <c r="P642" s="145" t="e">
        <f t="shared" si="126"/>
        <v>#DIV/0!</v>
      </c>
      <c r="Q642" s="145">
        <f t="shared" si="127"/>
        <v>0</v>
      </c>
      <c r="R642" s="145">
        <f t="shared" si="128"/>
        <v>0</v>
      </c>
      <c r="S642" s="145">
        <f t="shared" si="129"/>
        <v>0</v>
      </c>
      <c r="T642" s="145">
        <f t="shared" si="130"/>
        <v>0</v>
      </c>
      <c r="U642" s="145">
        <f t="shared" si="131"/>
        <v>0</v>
      </c>
      <c r="V642" s="146">
        <f>IF(J642="nio",0,IF(J642&gt;0,VLOOKUP(F642,'3-Productie normen'!A:M,VLOOKUP(J642,'3-Productie normen'!$B$38:$C$41,2,FALSE),FALSE)))*(VLOOKUP(B642,'2-Kosten per locatie'!$A$16:$C$48,3,FALSE))</f>
        <v>0</v>
      </c>
      <c r="W642" s="146">
        <f t="shared" si="132"/>
        <v>0</v>
      </c>
      <c r="X642" s="146">
        <f t="shared" si="133"/>
        <v>0</v>
      </c>
      <c r="Y642" s="146">
        <f t="shared" si="134"/>
        <v>0</v>
      </c>
      <c r="Z642" s="147" t="str">
        <f>VLOOKUP(F642,'3-Productie normen'!A:Q,12,FALSE)</f>
        <v>V</v>
      </c>
      <c r="AA642" s="147"/>
      <c r="AC642" s="148">
        <f t="shared" si="135"/>
        <v>4.6100000000000003</v>
      </c>
    </row>
    <row r="643" spans="1:29" ht="14.15" customHeight="1">
      <c r="A643" s="124">
        <f t="shared" si="125"/>
        <v>643</v>
      </c>
      <c r="B643" s="139" t="s">
        <v>94</v>
      </c>
      <c r="C643" s="108">
        <v>1</v>
      </c>
      <c r="D643" s="140" t="s">
        <v>319</v>
      </c>
      <c r="E643" s="166" t="s">
        <v>870</v>
      </c>
      <c r="F643" s="166" t="s">
        <v>155</v>
      </c>
      <c r="G643" s="141" t="s">
        <v>222</v>
      </c>
      <c r="H643" s="142">
        <v>12.31</v>
      </c>
      <c r="I643" s="143">
        <f t="shared" si="136"/>
        <v>255</v>
      </c>
      <c r="J643" s="144">
        <v>255</v>
      </c>
      <c r="K643" s="144"/>
      <c r="L643" s="144"/>
      <c r="M643" s="144"/>
      <c r="N643" s="144"/>
      <c r="O643" s="144"/>
      <c r="P643" s="145" t="e">
        <f t="shared" si="126"/>
        <v>#DIV/0!</v>
      </c>
      <c r="Q643" s="145">
        <f t="shared" si="127"/>
        <v>0</v>
      </c>
      <c r="R643" s="145">
        <f t="shared" si="128"/>
        <v>0</v>
      </c>
      <c r="S643" s="145">
        <f t="shared" si="129"/>
        <v>0</v>
      </c>
      <c r="T643" s="145">
        <f t="shared" si="130"/>
        <v>0</v>
      </c>
      <c r="U643" s="145">
        <f t="shared" si="131"/>
        <v>0</v>
      </c>
      <c r="V643" s="146">
        <f>IF(J643="nio",0,IF(J643&gt;0,VLOOKUP(F643,'3-Productie normen'!A:M,VLOOKUP(J643,'3-Productie normen'!$B$38:$C$41,2,FALSE),FALSE)))*(VLOOKUP(B643,'2-Kosten per locatie'!$A$16:$C$48,3,FALSE))</f>
        <v>0</v>
      </c>
      <c r="W643" s="146">
        <f t="shared" si="132"/>
        <v>0</v>
      </c>
      <c r="X643" s="146">
        <f t="shared" si="133"/>
        <v>0</v>
      </c>
      <c r="Y643" s="146">
        <f t="shared" si="134"/>
        <v>0</v>
      </c>
      <c r="Z643" s="147" t="str">
        <f>VLOOKUP(F643,'3-Productie normen'!A:Q,12,FALSE)</f>
        <v>B</v>
      </c>
      <c r="AA643" s="147"/>
      <c r="AC643" s="148">
        <f t="shared" si="135"/>
        <v>3139.05</v>
      </c>
    </row>
    <row r="644" spans="1:29" ht="14.15" customHeight="1">
      <c r="A644" s="124">
        <f t="shared" si="125"/>
        <v>644</v>
      </c>
      <c r="B644" s="139" t="s">
        <v>94</v>
      </c>
      <c r="C644" s="108">
        <v>1</v>
      </c>
      <c r="D644" s="140" t="s">
        <v>871</v>
      </c>
      <c r="E644" s="166" t="s">
        <v>224</v>
      </c>
      <c r="F644" s="166" t="s">
        <v>155</v>
      </c>
      <c r="G644" s="141" t="s">
        <v>222</v>
      </c>
      <c r="H644" s="142">
        <v>22.78</v>
      </c>
      <c r="I644" s="143">
        <f t="shared" si="136"/>
        <v>255</v>
      </c>
      <c r="J644" s="144">
        <v>255</v>
      </c>
      <c r="K644" s="144"/>
      <c r="L644" s="144"/>
      <c r="M644" s="144"/>
      <c r="N644" s="144"/>
      <c r="O644" s="144"/>
      <c r="P644" s="145" t="e">
        <f t="shared" si="126"/>
        <v>#DIV/0!</v>
      </c>
      <c r="Q644" s="145">
        <f t="shared" si="127"/>
        <v>0</v>
      </c>
      <c r="R644" s="145">
        <f t="shared" si="128"/>
        <v>0</v>
      </c>
      <c r="S644" s="145">
        <f t="shared" si="129"/>
        <v>0</v>
      </c>
      <c r="T644" s="145">
        <f t="shared" si="130"/>
        <v>0</v>
      </c>
      <c r="U644" s="145">
        <f t="shared" si="131"/>
        <v>0</v>
      </c>
      <c r="V644" s="146">
        <f>IF(J644="nio",0,IF(J644&gt;0,VLOOKUP(F644,'3-Productie normen'!A:M,VLOOKUP(J644,'3-Productie normen'!$B$38:$C$41,2,FALSE),FALSE)))*(VLOOKUP(B644,'2-Kosten per locatie'!$A$16:$C$48,3,FALSE))</f>
        <v>0</v>
      </c>
      <c r="W644" s="146">
        <f t="shared" si="132"/>
        <v>0</v>
      </c>
      <c r="X644" s="146">
        <f t="shared" si="133"/>
        <v>0</v>
      </c>
      <c r="Y644" s="146">
        <f t="shared" si="134"/>
        <v>0</v>
      </c>
      <c r="Z644" s="147" t="str">
        <f>VLOOKUP(F644,'3-Productie normen'!A:Q,12,FALSE)</f>
        <v>B</v>
      </c>
      <c r="AA644" s="147"/>
      <c r="AC644" s="148">
        <f t="shared" si="135"/>
        <v>5808.9000000000005</v>
      </c>
    </row>
    <row r="645" spans="1:29" ht="14.15" customHeight="1">
      <c r="A645" s="124">
        <f t="shared" si="125"/>
        <v>645</v>
      </c>
      <c r="B645" s="139" t="s">
        <v>94</v>
      </c>
      <c r="C645" s="108">
        <v>1</v>
      </c>
      <c r="D645" s="140" t="s">
        <v>326</v>
      </c>
      <c r="E645" s="166" t="s">
        <v>168</v>
      </c>
      <c r="F645" s="166" t="s">
        <v>168</v>
      </c>
      <c r="G645" s="141" t="s">
        <v>244</v>
      </c>
      <c r="H645" s="142">
        <v>9.6999999999999993</v>
      </c>
      <c r="I645" s="143">
        <f t="shared" si="136"/>
        <v>1</v>
      </c>
      <c r="J645" s="144">
        <v>1</v>
      </c>
      <c r="K645" s="144"/>
      <c r="L645" s="144"/>
      <c r="M645" s="144"/>
      <c r="N645" s="144"/>
      <c r="O645" s="144"/>
      <c r="P645" s="145" t="e">
        <f t="shared" si="126"/>
        <v>#DIV/0!</v>
      </c>
      <c r="Q645" s="145">
        <f t="shared" si="127"/>
        <v>0</v>
      </c>
      <c r="R645" s="145">
        <f t="shared" si="128"/>
        <v>0</v>
      </c>
      <c r="S645" s="145">
        <f t="shared" si="129"/>
        <v>0</v>
      </c>
      <c r="T645" s="145">
        <f t="shared" si="130"/>
        <v>0</v>
      </c>
      <c r="U645" s="145">
        <f t="shared" si="131"/>
        <v>0</v>
      </c>
      <c r="V645" s="146">
        <f>IF(J645="nio",0,IF(J645&gt;0,VLOOKUP(F645,'3-Productie normen'!A:M,VLOOKUP(J645,'3-Productie normen'!$B$38:$C$41,2,FALSE),FALSE)))*(VLOOKUP(B645,'2-Kosten per locatie'!$A$16:$C$48,3,FALSE))</f>
        <v>0</v>
      </c>
      <c r="W645" s="146">
        <f t="shared" si="132"/>
        <v>0</v>
      </c>
      <c r="X645" s="146">
        <f t="shared" si="133"/>
        <v>0</v>
      </c>
      <c r="Y645" s="146">
        <f t="shared" si="134"/>
        <v>0</v>
      </c>
      <c r="Z645" s="147" t="str">
        <f>VLOOKUP(F645,'3-Productie normen'!A:Q,12,FALSE)</f>
        <v>V</v>
      </c>
      <c r="AA645" s="147"/>
      <c r="AC645" s="148">
        <f t="shared" si="135"/>
        <v>9.6999999999999993</v>
      </c>
    </row>
    <row r="646" spans="1:29" ht="14.15" customHeight="1">
      <c r="A646" s="124">
        <f t="shared" si="125"/>
        <v>646</v>
      </c>
      <c r="B646" s="139" t="s">
        <v>94</v>
      </c>
      <c r="C646" s="108">
        <v>1</v>
      </c>
      <c r="D646" s="140" t="s">
        <v>331</v>
      </c>
      <c r="E646" s="166" t="s">
        <v>168</v>
      </c>
      <c r="F646" s="166" t="s">
        <v>168</v>
      </c>
      <c r="G646" s="141" t="s">
        <v>683</v>
      </c>
      <c r="H646" s="142">
        <v>1.49</v>
      </c>
      <c r="I646" s="143">
        <f t="shared" si="136"/>
        <v>1</v>
      </c>
      <c r="J646" s="144">
        <v>1</v>
      </c>
      <c r="K646" s="144"/>
      <c r="L646" s="144"/>
      <c r="M646" s="144"/>
      <c r="N646" s="144"/>
      <c r="O646" s="144"/>
      <c r="P646" s="145" t="e">
        <f t="shared" si="126"/>
        <v>#DIV/0!</v>
      </c>
      <c r="Q646" s="145">
        <f t="shared" si="127"/>
        <v>0</v>
      </c>
      <c r="R646" s="145">
        <f t="shared" si="128"/>
        <v>0</v>
      </c>
      <c r="S646" s="145">
        <f t="shared" si="129"/>
        <v>0</v>
      </c>
      <c r="T646" s="145">
        <f t="shared" si="130"/>
        <v>0</v>
      </c>
      <c r="U646" s="145">
        <f t="shared" si="131"/>
        <v>0</v>
      </c>
      <c r="V646" s="146">
        <f>IF(J646="nio",0,IF(J646&gt;0,VLOOKUP(F646,'3-Productie normen'!A:M,VLOOKUP(J646,'3-Productie normen'!$B$38:$C$41,2,FALSE),FALSE)))*(VLOOKUP(B646,'2-Kosten per locatie'!$A$16:$C$48,3,FALSE))</f>
        <v>0</v>
      </c>
      <c r="W646" s="146">
        <f t="shared" si="132"/>
        <v>0</v>
      </c>
      <c r="X646" s="146">
        <f t="shared" si="133"/>
        <v>0</v>
      </c>
      <c r="Y646" s="146">
        <f t="shared" si="134"/>
        <v>0</v>
      </c>
      <c r="Z646" s="147" t="str">
        <f>VLOOKUP(F646,'3-Productie normen'!A:Q,12,FALSE)</f>
        <v>V</v>
      </c>
      <c r="AA646" s="147"/>
      <c r="AC646" s="148">
        <f t="shared" si="135"/>
        <v>1.49</v>
      </c>
    </row>
    <row r="647" spans="1:29" ht="14.15" customHeight="1">
      <c r="A647" s="124">
        <f t="shared" si="125"/>
        <v>647</v>
      </c>
      <c r="B647" s="139" t="s">
        <v>94</v>
      </c>
      <c r="C647" s="108">
        <v>1</v>
      </c>
      <c r="D647" s="140" t="s">
        <v>333</v>
      </c>
      <c r="E647" s="166" t="s">
        <v>168</v>
      </c>
      <c r="F647" s="141" t="s">
        <v>168</v>
      </c>
      <c r="G647" s="141" t="s">
        <v>683</v>
      </c>
      <c r="H647" s="142">
        <v>1.6</v>
      </c>
      <c r="I647" s="143">
        <f t="shared" si="136"/>
        <v>1</v>
      </c>
      <c r="J647" s="144">
        <v>1</v>
      </c>
      <c r="K647" s="144"/>
      <c r="L647" s="144"/>
      <c r="M647" s="144"/>
      <c r="N647" s="144"/>
      <c r="O647" s="144"/>
      <c r="P647" s="145" t="e">
        <f t="shared" si="126"/>
        <v>#DIV/0!</v>
      </c>
      <c r="Q647" s="145">
        <f t="shared" si="127"/>
        <v>0</v>
      </c>
      <c r="R647" s="145">
        <f t="shared" si="128"/>
        <v>0</v>
      </c>
      <c r="S647" s="145">
        <f t="shared" si="129"/>
        <v>0</v>
      </c>
      <c r="T647" s="145">
        <f t="shared" si="130"/>
        <v>0</v>
      </c>
      <c r="U647" s="145">
        <f t="shared" si="131"/>
        <v>0</v>
      </c>
      <c r="V647" s="146">
        <f>IF(J647="nio",0,IF(J647&gt;0,VLOOKUP(F647,'3-Productie normen'!A:M,VLOOKUP(J647,'3-Productie normen'!$B$38:$C$41,2,FALSE),FALSE)))*(VLOOKUP(B647,'2-Kosten per locatie'!$A$16:$C$48,3,FALSE))</f>
        <v>0</v>
      </c>
      <c r="W647" s="146">
        <f t="shared" si="132"/>
        <v>0</v>
      </c>
      <c r="X647" s="146">
        <f t="shared" si="133"/>
        <v>0</v>
      </c>
      <c r="Y647" s="146">
        <f t="shared" si="134"/>
        <v>0</v>
      </c>
      <c r="Z647" s="147" t="str">
        <f>VLOOKUP(F647,'3-Productie normen'!A:Q,12,FALSE)</f>
        <v>V</v>
      </c>
      <c r="AA647" s="147"/>
      <c r="AC647" s="148">
        <f t="shared" si="135"/>
        <v>1.6</v>
      </c>
    </row>
    <row r="648" spans="1:29" ht="14.15" customHeight="1">
      <c r="A648" s="124">
        <f t="shared" si="125"/>
        <v>648</v>
      </c>
      <c r="B648" s="139" t="s">
        <v>94</v>
      </c>
      <c r="C648" s="108">
        <v>1</v>
      </c>
      <c r="D648" s="140" t="s">
        <v>872</v>
      </c>
      <c r="E648" s="166" t="s">
        <v>212</v>
      </c>
      <c r="F648" s="151" t="s">
        <v>167</v>
      </c>
      <c r="G648" s="141" t="s">
        <v>213</v>
      </c>
      <c r="H648" s="142">
        <v>2.33</v>
      </c>
      <c r="I648" s="143">
        <f t="shared" si="136"/>
        <v>255</v>
      </c>
      <c r="J648" s="144">
        <v>255</v>
      </c>
      <c r="K648" s="144"/>
      <c r="L648" s="144"/>
      <c r="M648" s="144"/>
      <c r="N648" s="144"/>
      <c r="O648" s="144"/>
      <c r="P648" s="145" t="e">
        <f t="shared" si="126"/>
        <v>#DIV/0!</v>
      </c>
      <c r="Q648" s="145">
        <f t="shared" si="127"/>
        <v>0</v>
      </c>
      <c r="R648" s="145">
        <f t="shared" si="128"/>
        <v>0</v>
      </c>
      <c r="S648" s="145">
        <f t="shared" si="129"/>
        <v>0</v>
      </c>
      <c r="T648" s="145">
        <f t="shared" si="130"/>
        <v>0</v>
      </c>
      <c r="U648" s="145">
        <f t="shared" si="131"/>
        <v>0</v>
      </c>
      <c r="V648" s="146">
        <f>IF(J648="nio",0,IF(J648&gt;0,VLOOKUP(F648,'3-Productie normen'!A:M,VLOOKUP(J648,'3-Productie normen'!$B$38:$C$41,2,FALSE),FALSE)))*(VLOOKUP(B648,'2-Kosten per locatie'!$A$16:$C$48,3,FALSE))</f>
        <v>0</v>
      </c>
      <c r="W648" s="146">
        <f t="shared" si="132"/>
        <v>0</v>
      </c>
      <c r="X648" s="146">
        <f t="shared" si="133"/>
        <v>0</v>
      </c>
      <c r="Y648" s="146">
        <f t="shared" si="134"/>
        <v>0</v>
      </c>
      <c r="Z648" s="147" t="str">
        <f>VLOOKUP(F648,'3-Productie normen'!A:Q,12,FALSE)</f>
        <v>S</v>
      </c>
      <c r="AA648" s="147"/>
      <c r="AC648" s="148">
        <f t="shared" si="135"/>
        <v>594.15</v>
      </c>
    </row>
    <row r="649" spans="1:29" ht="14.15" customHeight="1">
      <c r="A649" s="124">
        <f t="shared" si="125"/>
        <v>649</v>
      </c>
      <c r="B649" s="139" t="s">
        <v>94</v>
      </c>
      <c r="C649" s="108">
        <v>1</v>
      </c>
      <c r="D649" s="164" t="s">
        <v>873</v>
      </c>
      <c r="E649" s="141" t="s">
        <v>216</v>
      </c>
      <c r="F649" s="141" t="s">
        <v>167</v>
      </c>
      <c r="G649" s="141" t="s">
        <v>213</v>
      </c>
      <c r="H649" s="142">
        <v>2.25</v>
      </c>
      <c r="I649" s="143">
        <f t="shared" si="136"/>
        <v>255</v>
      </c>
      <c r="J649" s="144">
        <v>255</v>
      </c>
      <c r="K649" s="144"/>
      <c r="L649" s="144"/>
      <c r="M649" s="144"/>
      <c r="N649" s="144"/>
      <c r="O649" s="144"/>
      <c r="P649" s="145" t="e">
        <f t="shared" si="126"/>
        <v>#DIV/0!</v>
      </c>
      <c r="Q649" s="145">
        <f t="shared" si="127"/>
        <v>0</v>
      </c>
      <c r="R649" s="145">
        <f t="shared" si="128"/>
        <v>0</v>
      </c>
      <c r="S649" s="145">
        <f t="shared" si="129"/>
        <v>0</v>
      </c>
      <c r="T649" s="145">
        <f t="shared" si="130"/>
        <v>0</v>
      </c>
      <c r="U649" s="145">
        <f t="shared" si="131"/>
        <v>0</v>
      </c>
      <c r="V649" s="146">
        <f>IF(J649="nio",0,IF(J649&gt;0,VLOOKUP(F649,'3-Productie normen'!A:M,VLOOKUP(J649,'3-Productie normen'!$B$38:$C$41,2,FALSE),FALSE)))*(VLOOKUP(B649,'2-Kosten per locatie'!$A$16:$C$48,3,FALSE))</f>
        <v>0</v>
      </c>
      <c r="W649" s="146">
        <f t="shared" si="132"/>
        <v>0</v>
      </c>
      <c r="X649" s="146">
        <f t="shared" si="133"/>
        <v>0</v>
      </c>
      <c r="Y649" s="146">
        <f t="shared" si="134"/>
        <v>0</v>
      </c>
      <c r="Z649" s="147" t="str">
        <f>VLOOKUP(F649,'3-Productie normen'!A:Q,12,FALSE)</f>
        <v>S</v>
      </c>
      <c r="AA649" s="147"/>
      <c r="AC649" s="148">
        <f t="shared" si="135"/>
        <v>573.75</v>
      </c>
    </row>
    <row r="650" spans="1:29" ht="14.15" customHeight="1">
      <c r="A650" s="124">
        <f t="shared" si="125"/>
        <v>650</v>
      </c>
      <c r="B650" s="139" t="s">
        <v>94</v>
      </c>
      <c r="C650" s="108">
        <v>1</v>
      </c>
      <c r="D650" s="164" t="s">
        <v>874</v>
      </c>
      <c r="E650" s="141" t="s">
        <v>507</v>
      </c>
      <c r="F650" s="153" t="s">
        <v>157</v>
      </c>
      <c r="G650" s="141" t="s">
        <v>222</v>
      </c>
      <c r="H650" s="142">
        <v>9.39</v>
      </c>
      <c r="I650" s="143">
        <f t="shared" si="136"/>
        <v>255</v>
      </c>
      <c r="J650" s="144">
        <v>255</v>
      </c>
      <c r="K650" s="144"/>
      <c r="L650" s="144"/>
      <c r="M650" s="144"/>
      <c r="N650" s="144"/>
      <c r="O650" s="144"/>
      <c r="P650" s="145" t="e">
        <f t="shared" si="126"/>
        <v>#DIV/0!</v>
      </c>
      <c r="Q650" s="145">
        <f t="shared" si="127"/>
        <v>0</v>
      </c>
      <c r="R650" s="145">
        <f t="shared" si="128"/>
        <v>0</v>
      </c>
      <c r="S650" s="145">
        <f t="shared" si="129"/>
        <v>0</v>
      </c>
      <c r="T650" s="145">
        <f t="shared" si="130"/>
        <v>0</v>
      </c>
      <c r="U650" s="145">
        <f t="shared" si="131"/>
        <v>0</v>
      </c>
      <c r="V650" s="146">
        <f>IF(J650="nio",0,IF(J650&gt;0,VLOOKUP(F650,'3-Productie normen'!A:M,VLOOKUP(J650,'3-Productie normen'!$B$38:$C$41,2,FALSE),FALSE)))*(VLOOKUP(B650,'2-Kosten per locatie'!$A$16:$C$48,3,FALSE))</f>
        <v>0</v>
      </c>
      <c r="W650" s="146">
        <f t="shared" si="132"/>
        <v>0</v>
      </c>
      <c r="X650" s="146">
        <f t="shared" si="133"/>
        <v>0</v>
      </c>
      <c r="Y650" s="146">
        <f t="shared" si="134"/>
        <v>0</v>
      </c>
      <c r="Z650" s="147" t="str">
        <f>VLOOKUP(F650,'3-Productie normen'!A:Q,12,FALSE)</f>
        <v>S</v>
      </c>
      <c r="AA650" s="147"/>
      <c r="AC650" s="148">
        <f t="shared" si="135"/>
        <v>2394.4500000000003</v>
      </c>
    </row>
    <row r="651" spans="1:29" ht="14.15" customHeight="1">
      <c r="A651" s="124">
        <f t="shared" ref="A651:A714" si="137">A650+1</f>
        <v>651</v>
      </c>
      <c r="B651" s="139" t="s">
        <v>94</v>
      </c>
      <c r="C651" s="108">
        <v>1</v>
      </c>
      <c r="D651" s="164" t="s">
        <v>335</v>
      </c>
      <c r="E651" s="141" t="s">
        <v>334</v>
      </c>
      <c r="F651" s="141" t="s">
        <v>163</v>
      </c>
      <c r="G651" s="141" t="s">
        <v>222</v>
      </c>
      <c r="H651" s="142">
        <v>25.39</v>
      </c>
      <c r="I651" s="143">
        <f t="shared" si="136"/>
        <v>255</v>
      </c>
      <c r="J651" s="144">
        <v>255</v>
      </c>
      <c r="K651" s="144"/>
      <c r="L651" s="144"/>
      <c r="M651" s="144"/>
      <c r="N651" s="144"/>
      <c r="O651" s="144"/>
      <c r="P651" s="145" t="e">
        <f t="shared" si="126"/>
        <v>#DIV/0!</v>
      </c>
      <c r="Q651" s="145">
        <f t="shared" si="127"/>
        <v>0</v>
      </c>
      <c r="R651" s="145">
        <f t="shared" si="128"/>
        <v>0</v>
      </c>
      <c r="S651" s="145">
        <f t="shared" si="129"/>
        <v>0</v>
      </c>
      <c r="T651" s="145">
        <f t="shared" si="130"/>
        <v>0</v>
      </c>
      <c r="U651" s="145">
        <f t="shared" si="131"/>
        <v>0</v>
      </c>
      <c r="V651" s="146">
        <f>IF(J651="nio",0,IF(J651&gt;0,VLOOKUP(F651,'3-Productie normen'!A:M,VLOOKUP(J651,'3-Productie normen'!$B$38:$C$41,2,FALSE),FALSE)))*(VLOOKUP(B651,'2-Kosten per locatie'!$A$16:$C$48,3,FALSE))</f>
        <v>0</v>
      </c>
      <c r="W651" s="146">
        <f t="shared" si="132"/>
        <v>0</v>
      </c>
      <c r="X651" s="146">
        <f t="shared" si="133"/>
        <v>0</v>
      </c>
      <c r="Y651" s="146">
        <f t="shared" si="134"/>
        <v>0</v>
      </c>
      <c r="Z651" s="147" t="str">
        <f>VLOOKUP(F651,'3-Productie normen'!A:Q,12,FALSE)</f>
        <v>B</v>
      </c>
      <c r="AA651" s="147"/>
      <c r="AC651" s="148">
        <f t="shared" si="135"/>
        <v>6474.45</v>
      </c>
    </row>
    <row r="652" spans="1:29" ht="14.15" customHeight="1">
      <c r="A652" s="124">
        <f t="shared" si="137"/>
        <v>652</v>
      </c>
      <c r="B652" s="139" t="s">
        <v>94</v>
      </c>
      <c r="C652" s="108">
        <v>1</v>
      </c>
      <c r="D652" s="164" t="s">
        <v>336</v>
      </c>
      <c r="E652" s="141" t="s">
        <v>431</v>
      </c>
      <c r="F652" s="141" t="s">
        <v>163</v>
      </c>
      <c r="G652" s="141" t="s">
        <v>222</v>
      </c>
      <c r="H652" s="142">
        <v>29.19</v>
      </c>
      <c r="I652" s="143">
        <f t="shared" si="136"/>
        <v>255</v>
      </c>
      <c r="J652" s="144">
        <v>255</v>
      </c>
      <c r="K652" s="144"/>
      <c r="L652" s="144"/>
      <c r="M652" s="144"/>
      <c r="N652" s="144"/>
      <c r="O652" s="144"/>
      <c r="P652" s="145" t="e">
        <f t="shared" si="126"/>
        <v>#DIV/0!</v>
      </c>
      <c r="Q652" s="145">
        <f t="shared" si="127"/>
        <v>0</v>
      </c>
      <c r="R652" s="145">
        <f t="shared" si="128"/>
        <v>0</v>
      </c>
      <c r="S652" s="145">
        <f t="shared" si="129"/>
        <v>0</v>
      </c>
      <c r="T652" s="145">
        <f t="shared" si="130"/>
        <v>0</v>
      </c>
      <c r="U652" s="145">
        <f t="shared" si="131"/>
        <v>0</v>
      </c>
      <c r="V652" s="146">
        <f>IF(J652="nio",0,IF(J652&gt;0,VLOOKUP(F652,'3-Productie normen'!A:M,VLOOKUP(J652,'3-Productie normen'!$B$38:$C$41,2,FALSE),FALSE)))*(VLOOKUP(B652,'2-Kosten per locatie'!$A$16:$C$48,3,FALSE))</f>
        <v>0</v>
      </c>
      <c r="W652" s="146">
        <f t="shared" si="132"/>
        <v>0</v>
      </c>
      <c r="X652" s="146">
        <f t="shared" si="133"/>
        <v>0</v>
      </c>
      <c r="Y652" s="146">
        <f t="shared" si="134"/>
        <v>0</v>
      </c>
      <c r="Z652" s="147" t="str">
        <f>VLOOKUP(F652,'3-Productie normen'!A:Q,12,FALSE)</f>
        <v>B</v>
      </c>
      <c r="AA652" s="147"/>
      <c r="AC652" s="148">
        <f t="shared" si="135"/>
        <v>7443.4500000000007</v>
      </c>
    </row>
    <row r="653" spans="1:29" ht="14.15" customHeight="1">
      <c r="A653" s="124">
        <f t="shared" si="137"/>
        <v>653</v>
      </c>
      <c r="B653" s="139" t="s">
        <v>94</v>
      </c>
      <c r="C653" s="108">
        <v>1</v>
      </c>
      <c r="D653" s="164" t="s">
        <v>337</v>
      </c>
      <c r="E653" s="141" t="s">
        <v>224</v>
      </c>
      <c r="F653" s="141" t="s">
        <v>155</v>
      </c>
      <c r="G653" s="141" t="s">
        <v>222</v>
      </c>
      <c r="H653" s="142">
        <v>28.45</v>
      </c>
      <c r="I653" s="143">
        <f t="shared" si="136"/>
        <v>255</v>
      </c>
      <c r="J653" s="144">
        <v>255</v>
      </c>
      <c r="K653" s="144"/>
      <c r="L653" s="144"/>
      <c r="M653" s="144"/>
      <c r="N653" s="144"/>
      <c r="O653" s="144"/>
      <c r="P653" s="145" t="e">
        <f t="shared" si="126"/>
        <v>#DIV/0!</v>
      </c>
      <c r="Q653" s="145">
        <f t="shared" si="127"/>
        <v>0</v>
      </c>
      <c r="R653" s="145">
        <f t="shared" si="128"/>
        <v>0</v>
      </c>
      <c r="S653" s="145">
        <f t="shared" si="129"/>
        <v>0</v>
      </c>
      <c r="T653" s="145">
        <f t="shared" si="130"/>
        <v>0</v>
      </c>
      <c r="U653" s="145">
        <f t="shared" si="131"/>
        <v>0</v>
      </c>
      <c r="V653" s="146">
        <f>IF(J653="nio",0,IF(J653&gt;0,VLOOKUP(F653,'3-Productie normen'!A:M,VLOOKUP(J653,'3-Productie normen'!$B$38:$C$41,2,FALSE),FALSE)))*(VLOOKUP(B653,'2-Kosten per locatie'!$A$16:$C$48,3,FALSE))</f>
        <v>0</v>
      </c>
      <c r="W653" s="146">
        <f t="shared" si="132"/>
        <v>0</v>
      </c>
      <c r="X653" s="146">
        <f t="shared" si="133"/>
        <v>0</v>
      </c>
      <c r="Y653" s="146">
        <f t="shared" si="134"/>
        <v>0</v>
      </c>
      <c r="Z653" s="147" t="str">
        <f>VLOOKUP(F653,'3-Productie normen'!A:Q,12,FALSE)</f>
        <v>B</v>
      </c>
      <c r="AA653" s="147"/>
      <c r="AC653" s="148">
        <f t="shared" si="135"/>
        <v>7254.75</v>
      </c>
    </row>
    <row r="654" spans="1:29" ht="14.15" customHeight="1">
      <c r="A654" s="124">
        <f t="shared" si="137"/>
        <v>654</v>
      </c>
      <c r="B654" s="139" t="s">
        <v>94</v>
      </c>
      <c r="C654" s="108">
        <v>1</v>
      </c>
      <c r="D654" s="164" t="s">
        <v>338</v>
      </c>
      <c r="E654" s="141" t="s">
        <v>875</v>
      </c>
      <c r="F654" s="141" t="s">
        <v>155</v>
      </c>
      <c r="G654" s="141" t="s">
        <v>222</v>
      </c>
      <c r="H654" s="142">
        <v>30.64</v>
      </c>
      <c r="I654" s="143">
        <f t="shared" si="136"/>
        <v>255</v>
      </c>
      <c r="J654" s="144">
        <v>255</v>
      </c>
      <c r="K654" s="144"/>
      <c r="L654" s="144"/>
      <c r="M654" s="144"/>
      <c r="N654" s="144"/>
      <c r="O654" s="144"/>
      <c r="P654" s="145" t="e">
        <f t="shared" si="126"/>
        <v>#DIV/0!</v>
      </c>
      <c r="Q654" s="145">
        <f t="shared" si="127"/>
        <v>0</v>
      </c>
      <c r="R654" s="145">
        <f t="shared" si="128"/>
        <v>0</v>
      </c>
      <c r="S654" s="145">
        <f t="shared" si="129"/>
        <v>0</v>
      </c>
      <c r="T654" s="145">
        <f t="shared" si="130"/>
        <v>0</v>
      </c>
      <c r="U654" s="145">
        <f t="shared" si="131"/>
        <v>0</v>
      </c>
      <c r="V654" s="146">
        <f>IF(J654="nio",0,IF(J654&gt;0,VLOOKUP(F654,'3-Productie normen'!A:M,VLOOKUP(J654,'3-Productie normen'!$B$38:$C$41,2,FALSE),FALSE)))*(VLOOKUP(B654,'2-Kosten per locatie'!$A$16:$C$48,3,FALSE))</f>
        <v>0</v>
      </c>
      <c r="W654" s="146">
        <f t="shared" si="132"/>
        <v>0</v>
      </c>
      <c r="X654" s="146">
        <f t="shared" si="133"/>
        <v>0</v>
      </c>
      <c r="Y654" s="146">
        <f t="shared" si="134"/>
        <v>0</v>
      </c>
      <c r="Z654" s="147" t="str">
        <f>VLOOKUP(F654,'3-Productie normen'!A:Q,12,FALSE)</f>
        <v>B</v>
      </c>
      <c r="AA654" s="147"/>
      <c r="AC654" s="148">
        <f t="shared" si="135"/>
        <v>7813.2</v>
      </c>
    </row>
    <row r="655" spans="1:29" ht="14.15" customHeight="1">
      <c r="A655" s="124">
        <f t="shared" si="137"/>
        <v>655</v>
      </c>
      <c r="B655" s="139" t="s">
        <v>94</v>
      </c>
      <c r="C655" s="108">
        <v>1</v>
      </c>
      <c r="D655" s="164" t="s">
        <v>341</v>
      </c>
      <c r="E655" s="141" t="s">
        <v>224</v>
      </c>
      <c r="F655" s="141" t="s">
        <v>155</v>
      </c>
      <c r="G655" s="141" t="s">
        <v>222</v>
      </c>
      <c r="H655" s="142">
        <v>29.15</v>
      </c>
      <c r="I655" s="143">
        <f t="shared" si="136"/>
        <v>255</v>
      </c>
      <c r="J655" s="144">
        <v>255</v>
      </c>
      <c r="K655" s="144"/>
      <c r="L655" s="144"/>
      <c r="M655" s="144"/>
      <c r="N655" s="144"/>
      <c r="O655" s="144"/>
      <c r="P655" s="145" t="e">
        <f t="shared" si="126"/>
        <v>#DIV/0!</v>
      </c>
      <c r="Q655" s="145">
        <f t="shared" si="127"/>
        <v>0</v>
      </c>
      <c r="R655" s="145">
        <f t="shared" si="128"/>
        <v>0</v>
      </c>
      <c r="S655" s="145">
        <f t="shared" si="129"/>
        <v>0</v>
      </c>
      <c r="T655" s="145">
        <f t="shared" si="130"/>
        <v>0</v>
      </c>
      <c r="U655" s="145">
        <f t="shared" si="131"/>
        <v>0</v>
      </c>
      <c r="V655" s="146">
        <f>IF(J655="nio",0,IF(J655&gt;0,VLOOKUP(F655,'3-Productie normen'!A:M,VLOOKUP(J655,'3-Productie normen'!$B$38:$C$41,2,FALSE),FALSE)))*(VLOOKUP(B655,'2-Kosten per locatie'!$A$16:$C$48,3,FALSE))</f>
        <v>0</v>
      </c>
      <c r="W655" s="146">
        <f t="shared" si="132"/>
        <v>0</v>
      </c>
      <c r="X655" s="146">
        <f t="shared" si="133"/>
        <v>0</v>
      </c>
      <c r="Y655" s="146">
        <f t="shared" si="134"/>
        <v>0</v>
      </c>
      <c r="Z655" s="147" t="str">
        <f>VLOOKUP(F655,'3-Productie normen'!A:Q,12,FALSE)</f>
        <v>B</v>
      </c>
      <c r="AA655" s="147"/>
      <c r="AC655" s="148">
        <f t="shared" si="135"/>
        <v>7433.25</v>
      </c>
    </row>
    <row r="656" spans="1:29" ht="14.15" customHeight="1">
      <c r="A656" s="124">
        <f t="shared" si="137"/>
        <v>656</v>
      </c>
      <c r="B656" s="139" t="s">
        <v>94</v>
      </c>
      <c r="C656" s="108">
        <v>1</v>
      </c>
      <c r="D656" s="164" t="s">
        <v>342</v>
      </c>
      <c r="E656" s="141" t="s">
        <v>875</v>
      </c>
      <c r="F656" s="141" t="s">
        <v>155</v>
      </c>
      <c r="G656" s="141" t="s">
        <v>222</v>
      </c>
      <c r="H656" s="142">
        <v>31.87</v>
      </c>
      <c r="I656" s="143">
        <f t="shared" si="136"/>
        <v>255</v>
      </c>
      <c r="J656" s="144">
        <v>255</v>
      </c>
      <c r="K656" s="144"/>
      <c r="L656" s="144"/>
      <c r="M656" s="144"/>
      <c r="N656" s="144"/>
      <c r="O656" s="144"/>
      <c r="P656" s="145" t="e">
        <f t="shared" si="126"/>
        <v>#DIV/0!</v>
      </c>
      <c r="Q656" s="145">
        <f t="shared" si="127"/>
        <v>0</v>
      </c>
      <c r="R656" s="145">
        <f t="shared" si="128"/>
        <v>0</v>
      </c>
      <c r="S656" s="145">
        <f t="shared" si="129"/>
        <v>0</v>
      </c>
      <c r="T656" s="145">
        <f t="shared" si="130"/>
        <v>0</v>
      </c>
      <c r="U656" s="145">
        <f t="shared" si="131"/>
        <v>0</v>
      </c>
      <c r="V656" s="146">
        <f>IF(J656="nio",0,IF(J656&gt;0,VLOOKUP(F656,'3-Productie normen'!A:M,VLOOKUP(J656,'3-Productie normen'!$B$38:$C$41,2,FALSE),FALSE)))*(VLOOKUP(B656,'2-Kosten per locatie'!$A$16:$C$48,3,FALSE))</f>
        <v>0</v>
      </c>
      <c r="W656" s="146">
        <f t="shared" si="132"/>
        <v>0</v>
      </c>
      <c r="X656" s="146">
        <f t="shared" si="133"/>
        <v>0</v>
      </c>
      <c r="Y656" s="146">
        <f t="shared" si="134"/>
        <v>0</v>
      </c>
      <c r="Z656" s="147" t="str">
        <f>VLOOKUP(F656,'3-Productie normen'!A:Q,12,FALSE)</f>
        <v>B</v>
      </c>
      <c r="AA656" s="147"/>
      <c r="AC656" s="148">
        <f t="shared" si="135"/>
        <v>8126.85</v>
      </c>
    </row>
    <row r="657" spans="1:29" ht="14.15" customHeight="1">
      <c r="A657" s="124">
        <f t="shared" si="137"/>
        <v>657</v>
      </c>
      <c r="B657" s="139" t="s">
        <v>94</v>
      </c>
      <c r="C657" s="108">
        <v>1</v>
      </c>
      <c r="D657" s="164" t="s">
        <v>343</v>
      </c>
      <c r="E657" s="141" t="s">
        <v>224</v>
      </c>
      <c r="F657" s="141" t="s">
        <v>155</v>
      </c>
      <c r="G657" s="141" t="s">
        <v>222</v>
      </c>
      <c r="H657" s="142">
        <v>26.47</v>
      </c>
      <c r="I657" s="143">
        <f t="shared" si="136"/>
        <v>255</v>
      </c>
      <c r="J657" s="144">
        <v>255</v>
      </c>
      <c r="K657" s="144"/>
      <c r="L657" s="144"/>
      <c r="M657" s="144"/>
      <c r="N657" s="144"/>
      <c r="O657" s="144"/>
      <c r="P657" s="145" t="e">
        <f t="shared" si="126"/>
        <v>#DIV/0!</v>
      </c>
      <c r="Q657" s="145">
        <f t="shared" si="127"/>
        <v>0</v>
      </c>
      <c r="R657" s="145">
        <f t="shared" si="128"/>
        <v>0</v>
      </c>
      <c r="S657" s="145">
        <f t="shared" si="129"/>
        <v>0</v>
      </c>
      <c r="T657" s="145">
        <f t="shared" si="130"/>
        <v>0</v>
      </c>
      <c r="U657" s="145">
        <f t="shared" si="131"/>
        <v>0</v>
      </c>
      <c r="V657" s="146">
        <f>IF(J657="nio",0,IF(J657&gt;0,VLOOKUP(F657,'3-Productie normen'!A:M,VLOOKUP(J657,'3-Productie normen'!$B$38:$C$41,2,FALSE),FALSE)))*(VLOOKUP(B657,'2-Kosten per locatie'!$A$16:$C$48,3,FALSE))</f>
        <v>0</v>
      </c>
      <c r="W657" s="146">
        <f t="shared" si="132"/>
        <v>0</v>
      </c>
      <c r="X657" s="146">
        <f t="shared" si="133"/>
        <v>0</v>
      </c>
      <c r="Y657" s="146">
        <f t="shared" si="134"/>
        <v>0</v>
      </c>
      <c r="Z657" s="147" t="str">
        <f>VLOOKUP(F657,'3-Productie normen'!A:Q,12,FALSE)</f>
        <v>B</v>
      </c>
      <c r="AA657" s="147"/>
      <c r="AC657" s="148">
        <f t="shared" si="135"/>
        <v>6749.8499999999995</v>
      </c>
    </row>
    <row r="658" spans="1:29" ht="14.15" customHeight="1">
      <c r="A658" s="124">
        <f t="shared" si="137"/>
        <v>658</v>
      </c>
      <c r="B658" s="139" t="s">
        <v>94</v>
      </c>
      <c r="C658" s="108">
        <v>1</v>
      </c>
      <c r="D658" s="164" t="s">
        <v>344</v>
      </c>
      <c r="E658" s="141" t="s">
        <v>875</v>
      </c>
      <c r="F658" s="141" t="s">
        <v>155</v>
      </c>
      <c r="G658" s="141" t="s">
        <v>222</v>
      </c>
      <c r="H658" s="142">
        <v>32.1</v>
      </c>
      <c r="I658" s="143">
        <f t="shared" si="136"/>
        <v>255</v>
      </c>
      <c r="J658" s="144">
        <v>255</v>
      </c>
      <c r="K658" s="144"/>
      <c r="L658" s="144"/>
      <c r="M658" s="144"/>
      <c r="N658" s="144"/>
      <c r="O658" s="144"/>
      <c r="P658" s="145" t="e">
        <f t="shared" si="126"/>
        <v>#DIV/0!</v>
      </c>
      <c r="Q658" s="145">
        <f t="shared" si="127"/>
        <v>0</v>
      </c>
      <c r="R658" s="145">
        <f t="shared" si="128"/>
        <v>0</v>
      </c>
      <c r="S658" s="145">
        <f t="shared" si="129"/>
        <v>0</v>
      </c>
      <c r="T658" s="145">
        <f t="shared" si="130"/>
        <v>0</v>
      </c>
      <c r="U658" s="145">
        <f t="shared" si="131"/>
        <v>0</v>
      </c>
      <c r="V658" s="146">
        <f>IF(J658="nio",0,IF(J658&gt;0,VLOOKUP(F658,'3-Productie normen'!A:M,VLOOKUP(J658,'3-Productie normen'!$B$38:$C$41,2,FALSE),FALSE)))*(VLOOKUP(B658,'2-Kosten per locatie'!$A$16:$C$48,3,FALSE))</f>
        <v>0</v>
      </c>
      <c r="W658" s="146">
        <f t="shared" si="132"/>
        <v>0</v>
      </c>
      <c r="X658" s="146">
        <f t="shared" si="133"/>
        <v>0</v>
      </c>
      <c r="Y658" s="146">
        <f t="shared" si="134"/>
        <v>0</v>
      </c>
      <c r="Z658" s="147" t="str">
        <f>VLOOKUP(F658,'3-Productie normen'!A:Q,12,FALSE)</f>
        <v>B</v>
      </c>
      <c r="AA658" s="147"/>
      <c r="AC658" s="148">
        <f t="shared" si="135"/>
        <v>8185.5</v>
      </c>
    </row>
    <row r="659" spans="1:29" ht="14.15" customHeight="1">
      <c r="A659" s="124">
        <f t="shared" si="137"/>
        <v>659</v>
      </c>
      <c r="B659" s="139" t="s">
        <v>94</v>
      </c>
      <c r="C659" s="108">
        <v>1</v>
      </c>
      <c r="D659" s="164" t="s">
        <v>876</v>
      </c>
      <c r="E659" s="141" t="s">
        <v>243</v>
      </c>
      <c r="F659" s="141" t="s">
        <v>155</v>
      </c>
      <c r="G659" s="141" t="s">
        <v>222</v>
      </c>
      <c r="H659" s="142">
        <v>24.32</v>
      </c>
      <c r="I659" s="143">
        <f t="shared" si="136"/>
        <v>255</v>
      </c>
      <c r="J659" s="144">
        <v>255</v>
      </c>
      <c r="K659" s="144"/>
      <c r="L659" s="144"/>
      <c r="M659" s="144"/>
      <c r="N659" s="144"/>
      <c r="O659" s="144"/>
      <c r="P659" s="145" t="e">
        <f t="shared" si="126"/>
        <v>#DIV/0!</v>
      </c>
      <c r="Q659" s="145">
        <f t="shared" si="127"/>
        <v>0</v>
      </c>
      <c r="R659" s="145">
        <f t="shared" si="128"/>
        <v>0</v>
      </c>
      <c r="S659" s="145">
        <f t="shared" si="129"/>
        <v>0</v>
      </c>
      <c r="T659" s="145">
        <f t="shared" si="130"/>
        <v>0</v>
      </c>
      <c r="U659" s="145">
        <f t="shared" si="131"/>
        <v>0</v>
      </c>
      <c r="V659" s="146">
        <f>IF(J659="nio",0,IF(J659&gt;0,VLOOKUP(F659,'3-Productie normen'!A:M,VLOOKUP(J659,'3-Productie normen'!$B$38:$C$41,2,FALSE),FALSE)))*(VLOOKUP(B659,'2-Kosten per locatie'!$A$16:$C$48,3,FALSE))</f>
        <v>0</v>
      </c>
      <c r="W659" s="146">
        <f t="shared" si="132"/>
        <v>0</v>
      </c>
      <c r="X659" s="146">
        <f t="shared" si="133"/>
        <v>0</v>
      </c>
      <c r="Y659" s="146">
        <f t="shared" si="134"/>
        <v>0</v>
      </c>
      <c r="Z659" s="147" t="str">
        <f>VLOOKUP(F659,'3-Productie normen'!A:Q,12,FALSE)</f>
        <v>B</v>
      </c>
      <c r="AA659" s="147"/>
      <c r="AC659" s="148">
        <f t="shared" si="135"/>
        <v>6201.6</v>
      </c>
    </row>
    <row r="660" spans="1:29" ht="14.15" customHeight="1">
      <c r="A660" s="124">
        <f t="shared" si="137"/>
        <v>660</v>
      </c>
      <c r="B660" s="139" t="s">
        <v>94</v>
      </c>
      <c r="C660" s="108">
        <v>1</v>
      </c>
      <c r="D660" s="164" t="s">
        <v>346</v>
      </c>
      <c r="E660" s="141" t="s">
        <v>875</v>
      </c>
      <c r="F660" s="141" t="s">
        <v>155</v>
      </c>
      <c r="G660" s="141" t="s">
        <v>222</v>
      </c>
      <c r="H660" s="142">
        <v>31.83</v>
      </c>
      <c r="I660" s="143">
        <f t="shared" si="136"/>
        <v>255</v>
      </c>
      <c r="J660" s="144">
        <v>255</v>
      </c>
      <c r="K660" s="144"/>
      <c r="L660" s="144"/>
      <c r="M660" s="144"/>
      <c r="N660" s="144"/>
      <c r="O660" s="144"/>
      <c r="P660" s="145" t="e">
        <f t="shared" si="126"/>
        <v>#DIV/0!</v>
      </c>
      <c r="Q660" s="145">
        <f t="shared" si="127"/>
        <v>0</v>
      </c>
      <c r="R660" s="145">
        <f t="shared" si="128"/>
        <v>0</v>
      </c>
      <c r="S660" s="145">
        <f t="shared" si="129"/>
        <v>0</v>
      </c>
      <c r="T660" s="145">
        <f t="shared" si="130"/>
        <v>0</v>
      </c>
      <c r="U660" s="145">
        <f t="shared" si="131"/>
        <v>0</v>
      </c>
      <c r="V660" s="146">
        <f>IF(J660="nio",0,IF(J660&gt;0,VLOOKUP(F660,'3-Productie normen'!A:M,VLOOKUP(J660,'3-Productie normen'!$B$38:$C$41,2,FALSE),FALSE)))*(VLOOKUP(B660,'2-Kosten per locatie'!$A$16:$C$48,3,FALSE))</f>
        <v>0</v>
      </c>
      <c r="W660" s="146">
        <f t="shared" si="132"/>
        <v>0</v>
      </c>
      <c r="X660" s="146">
        <f t="shared" si="133"/>
        <v>0</v>
      </c>
      <c r="Y660" s="146">
        <f t="shared" si="134"/>
        <v>0</v>
      </c>
      <c r="Z660" s="147" t="str">
        <f>VLOOKUP(F660,'3-Productie normen'!A:Q,12,FALSE)</f>
        <v>B</v>
      </c>
      <c r="AA660" s="147"/>
      <c r="AC660" s="148">
        <f t="shared" si="135"/>
        <v>8116.65</v>
      </c>
    </row>
    <row r="661" spans="1:29" ht="14.15" customHeight="1">
      <c r="A661" s="124">
        <f t="shared" si="137"/>
        <v>661</v>
      </c>
      <c r="B661" s="139" t="s">
        <v>94</v>
      </c>
      <c r="C661" s="108">
        <v>1</v>
      </c>
      <c r="D661" s="164" t="s">
        <v>350</v>
      </c>
      <c r="E661" s="141" t="s">
        <v>224</v>
      </c>
      <c r="F661" s="141" t="s">
        <v>155</v>
      </c>
      <c r="G661" s="141" t="s">
        <v>222</v>
      </c>
      <c r="H661" s="142">
        <v>28.11</v>
      </c>
      <c r="I661" s="143">
        <f t="shared" si="136"/>
        <v>255</v>
      </c>
      <c r="J661" s="144">
        <v>255</v>
      </c>
      <c r="K661" s="144"/>
      <c r="L661" s="144"/>
      <c r="M661" s="144"/>
      <c r="N661" s="144"/>
      <c r="O661" s="144"/>
      <c r="P661" s="145" t="e">
        <f t="shared" si="126"/>
        <v>#DIV/0!</v>
      </c>
      <c r="Q661" s="145">
        <f t="shared" si="127"/>
        <v>0</v>
      </c>
      <c r="R661" s="145">
        <f t="shared" si="128"/>
        <v>0</v>
      </c>
      <c r="S661" s="145">
        <f t="shared" si="129"/>
        <v>0</v>
      </c>
      <c r="T661" s="145">
        <f t="shared" si="130"/>
        <v>0</v>
      </c>
      <c r="U661" s="145">
        <f t="shared" si="131"/>
        <v>0</v>
      </c>
      <c r="V661" s="146">
        <f>IF(J661="nio",0,IF(J661&gt;0,VLOOKUP(F661,'3-Productie normen'!A:M,VLOOKUP(J661,'3-Productie normen'!$B$38:$C$41,2,FALSE),FALSE)))*(VLOOKUP(B661,'2-Kosten per locatie'!$A$16:$C$48,3,FALSE))</f>
        <v>0</v>
      </c>
      <c r="W661" s="146">
        <f t="shared" si="132"/>
        <v>0</v>
      </c>
      <c r="X661" s="146">
        <f t="shared" si="133"/>
        <v>0</v>
      </c>
      <c r="Y661" s="146">
        <f t="shared" si="134"/>
        <v>0</v>
      </c>
      <c r="Z661" s="147" t="str">
        <f>VLOOKUP(F661,'3-Productie normen'!A:Q,12,FALSE)</f>
        <v>B</v>
      </c>
      <c r="AA661" s="147"/>
      <c r="AC661" s="148">
        <f t="shared" si="135"/>
        <v>7168.05</v>
      </c>
    </row>
    <row r="662" spans="1:29" ht="14.15" customHeight="1">
      <c r="A662" s="124">
        <f t="shared" si="137"/>
        <v>662</v>
      </c>
      <c r="B662" s="139" t="s">
        <v>94</v>
      </c>
      <c r="C662" s="108">
        <v>1</v>
      </c>
      <c r="D662" s="164" t="s">
        <v>352</v>
      </c>
      <c r="E662" s="141" t="s">
        <v>171</v>
      </c>
      <c r="F662" s="153" t="s">
        <v>171</v>
      </c>
      <c r="G662" s="141" t="s">
        <v>222</v>
      </c>
      <c r="H662" s="142">
        <v>31.52</v>
      </c>
      <c r="I662" s="143">
        <f t="shared" si="136"/>
        <v>255</v>
      </c>
      <c r="J662" s="144">
        <v>255</v>
      </c>
      <c r="K662" s="144"/>
      <c r="L662" s="144"/>
      <c r="M662" s="144"/>
      <c r="N662" s="144"/>
      <c r="O662" s="144"/>
      <c r="P662" s="145" t="e">
        <f t="shared" si="126"/>
        <v>#DIV/0!</v>
      </c>
      <c r="Q662" s="145">
        <f t="shared" si="127"/>
        <v>0</v>
      </c>
      <c r="R662" s="145">
        <f t="shared" si="128"/>
        <v>0</v>
      </c>
      <c r="S662" s="145">
        <f t="shared" si="129"/>
        <v>0</v>
      </c>
      <c r="T662" s="145">
        <f t="shared" si="130"/>
        <v>0</v>
      </c>
      <c r="U662" s="145">
        <f t="shared" si="131"/>
        <v>0</v>
      </c>
      <c r="V662" s="146">
        <f>IF(J662="nio",0,IF(J662&gt;0,VLOOKUP(F662,'3-Productie normen'!A:M,VLOOKUP(J662,'3-Productie normen'!$B$38:$C$41,2,FALSE),FALSE)))*(VLOOKUP(B662,'2-Kosten per locatie'!$A$16:$C$48,3,FALSE))</f>
        <v>0</v>
      </c>
      <c r="W662" s="146">
        <f t="shared" si="132"/>
        <v>0</v>
      </c>
      <c r="X662" s="146">
        <f t="shared" si="133"/>
        <v>0</v>
      </c>
      <c r="Y662" s="146">
        <f t="shared" si="134"/>
        <v>0</v>
      </c>
      <c r="Z662" s="147" t="str">
        <f>VLOOKUP(F662,'3-Productie normen'!A:Q,12,FALSE)</f>
        <v>B</v>
      </c>
      <c r="AA662" s="147"/>
      <c r="AC662" s="148">
        <f t="shared" si="135"/>
        <v>8037.5999999999995</v>
      </c>
    </row>
    <row r="663" spans="1:29" ht="14.15" customHeight="1">
      <c r="A663" s="124">
        <f t="shared" si="137"/>
        <v>663</v>
      </c>
      <c r="B663" s="139" t="s">
        <v>94</v>
      </c>
      <c r="C663" s="108">
        <v>1</v>
      </c>
      <c r="D663" s="164" t="s">
        <v>354</v>
      </c>
      <c r="E663" s="141" t="s">
        <v>224</v>
      </c>
      <c r="F663" s="141" t="s">
        <v>155</v>
      </c>
      <c r="G663" s="141" t="s">
        <v>222</v>
      </c>
      <c r="H663" s="142">
        <v>28.49</v>
      </c>
      <c r="I663" s="143">
        <f t="shared" si="136"/>
        <v>255</v>
      </c>
      <c r="J663" s="144">
        <v>255</v>
      </c>
      <c r="K663" s="144"/>
      <c r="L663" s="144"/>
      <c r="M663" s="144"/>
      <c r="N663" s="144"/>
      <c r="O663" s="144"/>
      <c r="P663" s="145" t="e">
        <f t="shared" ref="P663:P723" si="138">IF(J663="nio",0,IF(J663&gt;0,J663*H663/V663,0))</f>
        <v>#DIV/0!</v>
      </c>
      <c r="Q663" s="145">
        <f t="shared" ref="Q663:Q723" si="139">IF(K663&gt;0,K663*H663/W663,0)</f>
        <v>0</v>
      </c>
      <c r="R663" s="145">
        <f t="shared" ref="R663:R723" si="140">IF(L663&gt;0,L663*H663/X663,0)</f>
        <v>0</v>
      </c>
      <c r="S663" s="145">
        <f t="shared" ref="S663:S723" si="141">IF(M663&gt;0,M663*H663/Y663,0)</f>
        <v>0</v>
      </c>
      <c r="T663" s="145">
        <f t="shared" ref="T663:T723" si="142">IF(N663&gt;0,N663*H663/X663,0)</f>
        <v>0</v>
      </c>
      <c r="U663" s="145">
        <f t="shared" ref="U663:U723" si="143">IF(O663&gt;0,O663*H663/Y663,0)</f>
        <v>0</v>
      </c>
      <c r="V663" s="146">
        <f>IF(J663="nio",0,IF(J663&gt;0,VLOOKUP(F663,'3-Productie normen'!A:M,VLOOKUP(J663,'3-Productie normen'!$B$38:$C$41,2,FALSE),FALSE)))*(VLOOKUP(B663,'2-Kosten per locatie'!$A$16:$C$48,3,FALSE))</f>
        <v>0</v>
      </c>
      <c r="W663" s="146">
        <f t="shared" ref="W663:W723" si="144">IF(K663&gt;0,V663*$W$8,0)</f>
        <v>0</v>
      </c>
      <c r="X663" s="146">
        <f t="shared" ref="X663:X723" si="145">IF((OR(L663&gt;0,N663&gt;0)),V663*$X$8,0)</f>
        <v>0</v>
      </c>
      <c r="Y663" s="146">
        <f t="shared" ref="Y663:Y723" si="146">IF((OR(M663&gt;0,O663&gt;0)),V663*$Y$8,0)</f>
        <v>0</v>
      </c>
      <c r="Z663" s="147" t="str">
        <f>VLOOKUP(F663,'3-Productie normen'!A:Q,12,FALSE)</f>
        <v>B</v>
      </c>
      <c r="AA663" s="147"/>
      <c r="AC663" s="148">
        <f t="shared" ref="AC663:AC723" si="147">I663*H663</f>
        <v>7264.95</v>
      </c>
    </row>
    <row r="664" spans="1:29" ht="14.15" customHeight="1">
      <c r="A664" s="124">
        <f t="shared" si="137"/>
        <v>664</v>
      </c>
      <c r="B664" s="139" t="s">
        <v>94</v>
      </c>
      <c r="C664" s="108">
        <v>1</v>
      </c>
      <c r="D664" s="164" t="s">
        <v>877</v>
      </c>
      <c r="E664" s="141" t="s">
        <v>224</v>
      </c>
      <c r="F664" s="141" t="s">
        <v>155</v>
      </c>
      <c r="G664" s="141" t="s">
        <v>222</v>
      </c>
      <c r="H664" s="142">
        <v>30.26</v>
      </c>
      <c r="I664" s="143">
        <f t="shared" si="136"/>
        <v>255</v>
      </c>
      <c r="J664" s="144">
        <v>255</v>
      </c>
      <c r="K664" s="144"/>
      <c r="L664" s="144"/>
      <c r="M664" s="144"/>
      <c r="N664" s="144"/>
      <c r="O664" s="144"/>
      <c r="P664" s="145" t="e">
        <f t="shared" si="138"/>
        <v>#DIV/0!</v>
      </c>
      <c r="Q664" s="145">
        <f t="shared" si="139"/>
        <v>0</v>
      </c>
      <c r="R664" s="145">
        <f t="shared" si="140"/>
        <v>0</v>
      </c>
      <c r="S664" s="145">
        <f t="shared" si="141"/>
        <v>0</v>
      </c>
      <c r="T664" s="145">
        <f t="shared" si="142"/>
        <v>0</v>
      </c>
      <c r="U664" s="145">
        <f t="shared" si="143"/>
        <v>0</v>
      </c>
      <c r="V664" s="146">
        <f>IF(J664="nio",0,IF(J664&gt;0,VLOOKUP(F664,'3-Productie normen'!A:M,VLOOKUP(J664,'3-Productie normen'!$B$38:$C$41,2,FALSE),FALSE)))*(VLOOKUP(B664,'2-Kosten per locatie'!$A$16:$C$48,3,FALSE))</f>
        <v>0</v>
      </c>
      <c r="W664" s="146">
        <f t="shared" si="144"/>
        <v>0</v>
      </c>
      <c r="X664" s="146">
        <f t="shared" si="145"/>
        <v>0</v>
      </c>
      <c r="Y664" s="146">
        <f t="shared" si="146"/>
        <v>0</v>
      </c>
      <c r="Z664" s="147" t="str">
        <f>VLOOKUP(F664,'3-Productie normen'!A:Q,12,FALSE)</f>
        <v>B</v>
      </c>
      <c r="AA664" s="147"/>
      <c r="AC664" s="148">
        <f t="shared" si="147"/>
        <v>7716.3</v>
      </c>
    </row>
    <row r="665" spans="1:29" ht="14.15" customHeight="1">
      <c r="A665" s="124">
        <f t="shared" si="137"/>
        <v>665</v>
      </c>
      <c r="B665" s="139" t="s">
        <v>94</v>
      </c>
      <c r="C665" s="108">
        <v>1</v>
      </c>
      <c r="D665" s="164" t="s">
        <v>878</v>
      </c>
      <c r="E665" s="141" t="s">
        <v>224</v>
      </c>
      <c r="F665" s="141" t="s">
        <v>155</v>
      </c>
      <c r="G665" s="141" t="s">
        <v>222</v>
      </c>
      <c r="H665" s="142">
        <v>29.05</v>
      </c>
      <c r="I665" s="143">
        <f t="shared" si="136"/>
        <v>255</v>
      </c>
      <c r="J665" s="144">
        <v>255</v>
      </c>
      <c r="K665" s="144"/>
      <c r="L665" s="144"/>
      <c r="M665" s="144"/>
      <c r="N665" s="144"/>
      <c r="O665" s="144"/>
      <c r="P665" s="145" t="e">
        <f t="shared" si="138"/>
        <v>#DIV/0!</v>
      </c>
      <c r="Q665" s="145">
        <f t="shared" si="139"/>
        <v>0</v>
      </c>
      <c r="R665" s="145">
        <f t="shared" si="140"/>
        <v>0</v>
      </c>
      <c r="S665" s="145">
        <f t="shared" si="141"/>
        <v>0</v>
      </c>
      <c r="T665" s="145">
        <f t="shared" si="142"/>
        <v>0</v>
      </c>
      <c r="U665" s="145">
        <f t="shared" si="143"/>
        <v>0</v>
      </c>
      <c r="V665" s="146">
        <f>IF(J665="nio",0,IF(J665&gt;0,VLOOKUP(F665,'3-Productie normen'!A:M,VLOOKUP(J665,'3-Productie normen'!$B$38:$C$41,2,FALSE),FALSE)))*(VLOOKUP(B665,'2-Kosten per locatie'!$A$16:$C$48,3,FALSE))</f>
        <v>0</v>
      </c>
      <c r="W665" s="146">
        <f t="shared" si="144"/>
        <v>0</v>
      </c>
      <c r="X665" s="146">
        <f t="shared" si="145"/>
        <v>0</v>
      </c>
      <c r="Y665" s="146">
        <f t="shared" si="146"/>
        <v>0</v>
      </c>
      <c r="Z665" s="147" t="str">
        <f>VLOOKUP(F665,'3-Productie normen'!A:Q,12,FALSE)</f>
        <v>B</v>
      </c>
      <c r="AA665" s="147"/>
      <c r="AC665" s="148">
        <f t="shared" si="147"/>
        <v>7407.75</v>
      </c>
    </row>
    <row r="666" spans="1:29" ht="14.15" customHeight="1">
      <c r="A666" s="124">
        <f t="shared" si="137"/>
        <v>666</v>
      </c>
      <c r="B666" s="139" t="s">
        <v>94</v>
      </c>
      <c r="C666" s="108">
        <v>1</v>
      </c>
      <c r="D666" s="164" t="s">
        <v>879</v>
      </c>
      <c r="E666" s="141" t="s">
        <v>224</v>
      </c>
      <c r="F666" s="141" t="s">
        <v>155</v>
      </c>
      <c r="G666" s="141" t="s">
        <v>222</v>
      </c>
      <c r="H666" s="142">
        <v>31.64</v>
      </c>
      <c r="I666" s="143">
        <f t="shared" si="136"/>
        <v>255</v>
      </c>
      <c r="J666" s="144">
        <v>255</v>
      </c>
      <c r="K666" s="144"/>
      <c r="L666" s="144"/>
      <c r="M666" s="144"/>
      <c r="N666" s="144"/>
      <c r="O666" s="144"/>
      <c r="P666" s="145" t="e">
        <f t="shared" si="138"/>
        <v>#DIV/0!</v>
      </c>
      <c r="Q666" s="145">
        <f t="shared" si="139"/>
        <v>0</v>
      </c>
      <c r="R666" s="145">
        <f t="shared" si="140"/>
        <v>0</v>
      </c>
      <c r="S666" s="145">
        <f t="shared" si="141"/>
        <v>0</v>
      </c>
      <c r="T666" s="145">
        <f t="shared" si="142"/>
        <v>0</v>
      </c>
      <c r="U666" s="145">
        <f t="shared" si="143"/>
        <v>0</v>
      </c>
      <c r="V666" s="146">
        <f>IF(J666="nio",0,IF(J666&gt;0,VLOOKUP(F666,'3-Productie normen'!A:M,VLOOKUP(J666,'3-Productie normen'!$B$38:$C$41,2,FALSE),FALSE)))*(VLOOKUP(B666,'2-Kosten per locatie'!$A$16:$C$48,3,FALSE))</f>
        <v>0</v>
      </c>
      <c r="W666" s="146">
        <f t="shared" si="144"/>
        <v>0</v>
      </c>
      <c r="X666" s="146">
        <f t="shared" si="145"/>
        <v>0</v>
      </c>
      <c r="Y666" s="146">
        <f t="shared" si="146"/>
        <v>0</v>
      </c>
      <c r="Z666" s="147" t="str">
        <f>VLOOKUP(F666,'3-Productie normen'!A:Q,12,FALSE)</f>
        <v>B</v>
      </c>
      <c r="AA666" s="147"/>
      <c r="AC666" s="148">
        <f t="shared" si="147"/>
        <v>8068.2</v>
      </c>
    </row>
    <row r="667" spans="1:29" ht="14.15" customHeight="1">
      <c r="A667" s="124">
        <f t="shared" si="137"/>
        <v>667</v>
      </c>
      <c r="B667" s="139" t="s">
        <v>94</v>
      </c>
      <c r="C667" s="108">
        <v>1</v>
      </c>
      <c r="D667" s="164" t="s">
        <v>880</v>
      </c>
      <c r="E667" s="141" t="s">
        <v>699</v>
      </c>
      <c r="F667" s="141" t="s">
        <v>155</v>
      </c>
      <c r="G667" s="141" t="s">
        <v>222</v>
      </c>
      <c r="H667" s="142">
        <v>28.81</v>
      </c>
      <c r="I667" s="143">
        <f t="shared" si="136"/>
        <v>255</v>
      </c>
      <c r="J667" s="144">
        <v>255</v>
      </c>
      <c r="K667" s="144"/>
      <c r="L667" s="144"/>
      <c r="M667" s="144"/>
      <c r="N667" s="144"/>
      <c r="O667" s="144"/>
      <c r="P667" s="145" t="e">
        <f t="shared" si="138"/>
        <v>#DIV/0!</v>
      </c>
      <c r="Q667" s="145">
        <f t="shared" si="139"/>
        <v>0</v>
      </c>
      <c r="R667" s="145">
        <f t="shared" si="140"/>
        <v>0</v>
      </c>
      <c r="S667" s="145">
        <f t="shared" si="141"/>
        <v>0</v>
      </c>
      <c r="T667" s="145">
        <f t="shared" si="142"/>
        <v>0</v>
      </c>
      <c r="U667" s="145">
        <f t="shared" si="143"/>
        <v>0</v>
      </c>
      <c r="V667" s="146">
        <f>IF(J667="nio",0,IF(J667&gt;0,VLOOKUP(F667,'3-Productie normen'!A:M,VLOOKUP(J667,'3-Productie normen'!$B$38:$C$41,2,FALSE),FALSE)))*(VLOOKUP(B667,'2-Kosten per locatie'!$A$16:$C$48,3,FALSE))</f>
        <v>0</v>
      </c>
      <c r="W667" s="146">
        <f t="shared" si="144"/>
        <v>0</v>
      </c>
      <c r="X667" s="146">
        <f t="shared" si="145"/>
        <v>0</v>
      </c>
      <c r="Y667" s="146">
        <f t="shared" si="146"/>
        <v>0</v>
      </c>
      <c r="Z667" s="147" t="str">
        <f>VLOOKUP(F667,'3-Productie normen'!A:Q,12,FALSE)</f>
        <v>B</v>
      </c>
      <c r="AA667" s="147"/>
      <c r="AC667" s="148">
        <f t="shared" si="147"/>
        <v>7346.5499999999993</v>
      </c>
    </row>
    <row r="668" spans="1:29" ht="14.15" customHeight="1">
      <c r="A668" s="124">
        <f t="shared" si="137"/>
        <v>668</v>
      </c>
      <c r="B668" s="139" t="s">
        <v>94</v>
      </c>
      <c r="C668" s="108">
        <v>1</v>
      </c>
      <c r="D668" s="164" t="s">
        <v>881</v>
      </c>
      <c r="E668" s="141" t="s">
        <v>224</v>
      </c>
      <c r="F668" s="141" t="s">
        <v>155</v>
      </c>
      <c r="G668" s="141" t="s">
        <v>222</v>
      </c>
      <c r="H668" s="142">
        <v>31.63</v>
      </c>
      <c r="I668" s="143">
        <f t="shared" si="136"/>
        <v>255</v>
      </c>
      <c r="J668" s="144">
        <v>255</v>
      </c>
      <c r="K668" s="144"/>
      <c r="L668" s="144"/>
      <c r="M668" s="144"/>
      <c r="N668" s="144"/>
      <c r="O668" s="144"/>
      <c r="P668" s="145" t="e">
        <f t="shared" si="138"/>
        <v>#DIV/0!</v>
      </c>
      <c r="Q668" s="145">
        <f t="shared" si="139"/>
        <v>0</v>
      </c>
      <c r="R668" s="145">
        <f t="shared" si="140"/>
        <v>0</v>
      </c>
      <c r="S668" s="145">
        <f t="shared" si="141"/>
        <v>0</v>
      </c>
      <c r="T668" s="145">
        <f t="shared" si="142"/>
        <v>0</v>
      </c>
      <c r="U668" s="145">
        <f t="shared" si="143"/>
        <v>0</v>
      </c>
      <c r="V668" s="146">
        <f>IF(J668="nio",0,IF(J668&gt;0,VLOOKUP(F668,'3-Productie normen'!A:M,VLOOKUP(J668,'3-Productie normen'!$B$38:$C$41,2,FALSE),FALSE)))*(VLOOKUP(B668,'2-Kosten per locatie'!$A$16:$C$48,3,FALSE))</f>
        <v>0</v>
      </c>
      <c r="W668" s="146">
        <f t="shared" si="144"/>
        <v>0</v>
      </c>
      <c r="X668" s="146">
        <f t="shared" si="145"/>
        <v>0</v>
      </c>
      <c r="Y668" s="146">
        <f t="shared" si="146"/>
        <v>0</v>
      </c>
      <c r="Z668" s="147" t="str">
        <f>VLOOKUP(F668,'3-Productie normen'!A:Q,12,FALSE)</f>
        <v>B</v>
      </c>
      <c r="AA668" s="147"/>
      <c r="AC668" s="148">
        <f t="shared" si="147"/>
        <v>8065.65</v>
      </c>
    </row>
    <row r="669" spans="1:29" ht="14.15" customHeight="1">
      <c r="A669" s="124">
        <f t="shared" si="137"/>
        <v>669</v>
      </c>
      <c r="B669" s="139" t="s">
        <v>94</v>
      </c>
      <c r="C669" s="108">
        <v>1</v>
      </c>
      <c r="D669" s="164" t="s">
        <v>882</v>
      </c>
      <c r="E669" s="141" t="s">
        <v>171</v>
      </c>
      <c r="F669" s="153" t="s">
        <v>171</v>
      </c>
      <c r="G669" s="141" t="s">
        <v>222</v>
      </c>
      <c r="H669" s="142">
        <v>29.16</v>
      </c>
      <c r="I669" s="143">
        <f t="shared" si="136"/>
        <v>255</v>
      </c>
      <c r="J669" s="144">
        <v>255</v>
      </c>
      <c r="K669" s="144"/>
      <c r="L669" s="144"/>
      <c r="M669" s="144"/>
      <c r="N669" s="144"/>
      <c r="O669" s="144"/>
      <c r="P669" s="145" t="e">
        <f t="shared" si="138"/>
        <v>#DIV/0!</v>
      </c>
      <c r="Q669" s="145">
        <f t="shared" si="139"/>
        <v>0</v>
      </c>
      <c r="R669" s="145">
        <f t="shared" si="140"/>
        <v>0</v>
      </c>
      <c r="S669" s="145">
        <f t="shared" si="141"/>
        <v>0</v>
      </c>
      <c r="T669" s="145">
        <f t="shared" si="142"/>
        <v>0</v>
      </c>
      <c r="U669" s="145">
        <f t="shared" si="143"/>
        <v>0</v>
      </c>
      <c r="V669" s="146">
        <f>IF(J669="nio",0,IF(J669&gt;0,VLOOKUP(F669,'3-Productie normen'!A:M,VLOOKUP(J669,'3-Productie normen'!$B$38:$C$41,2,FALSE),FALSE)))*(VLOOKUP(B669,'2-Kosten per locatie'!$A$16:$C$48,3,FALSE))</f>
        <v>0</v>
      </c>
      <c r="W669" s="146">
        <f t="shared" si="144"/>
        <v>0</v>
      </c>
      <c r="X669" s="146">
        <f t="shared" si="145"/>
        <v>0</v>
      </c>
      <c r="Y669" s="146">
        <f t="shared" si="146"/>
        <v>0</v>
      </c>
      <c r="Z669" s="147" t="str">
        <f>VLOOKUP(F669,'3-Productie normen'!A:Q,12,FALSE)</f>
        <v>B</v>
      </c>
      <c r="AA669" s="147"/>
      <c r="AC669" s="148">
        <f t="shared" si="147"/>
        <v>7435.8</v>
      </c>
    </row>
    <row r="670" spans="1:29" ht="14.15" customHeight="1">
      <c r="A670" s="124">
        <f t="shared" si="137"/>
        <v>670</v>
      </c>
      <c r="B670" s="139" t="s">
        <v>94</v>
      </c>
      <c r="C670" s="108">
        <v>1</v>
      </c>
      <c r="D670" s="164" t="s">
        <v>883</v>
      </c>
      <c r="E670" s="141" t="s">
        <v>224</v>
      </c>
      <c r="F670" s="141" t="s">
        <v>155</v>
      </c>
      <c r="G670" s="141" t="s">
        <v>222</v>
      </c>
      <c r="H670" s="142">
        <v>31.31</v>
      </c>
      <c r="I670" s="143">
        <f t="shared" si="136"/>
        <v>255</v>
      </c>
      <c r="J670" s="144">
        <v>255</v>
      </c>
      <c r="K670" s="144"/>
      <c r="L670" s="144"/>
      <c r="M670" s="144"/>
      <c r="N670" s="144"/>
      <c r="O670" s="144"/>
      <c r="P670" s="145" t="e">
        <f t="shared" si="138"/>
        <v>#DIV/0!</v>
      </c>
      <c r="Q670" s="145">
        <f t="shared" si="139"/>
        <v>0</v>
      </c>
      <c r="R670" s="145">
        <f t="shared" si="140"/>
        <v>0</v>
      </c>
      <c r="S670" s="145">
        <f t="shared" si="141"/>
        <v>0</v>
      </c>
      <c r="T670" s="145">
        <f t="shared" si="142"/>
        <v>0</v>
      </c>
      <c r="U670" s="145">
        <f t="shared" si="143"/>
        <v>0</v>
      </c>
      <c r="V670" s="146">
        <f>IF(J670="nio",0,IF(J670&gt;0,VLOOKUP(F670,'3-Productie normen'!A:M,VLOOKUP(J670,'3-Productie normen'!$B$38:$C$41,2,FALSE),FALSE)))*(VLOOKUP(B670,'2-Kosten per locatie'!$A$16:$C$48,3,FALSE))</f>
        <v>0</v>
      </c>
      <c r="W670" s="146">
        <f t="shared" si="144"/>
        <v>0</v>
      </c>
      <c r="X670" s="146">
        <f t="shared" si="145"/>
        <v>0</v>
      </c>
      <c r="Y670" s="146">
        <f t="shared" si="146"/>
        <v>0</v>
      </c>
      <c r="Z670" s="147" t="str">
        <f>VLOOKUP(F670,'3-Productie normen'!A:Q,12,FALSE)</f>
        <v>B</v>
      </c>
      <c r="AA670" s="147"/>
      <c r="AC670" s="148">
        <f t="shared" si="147"/>
        <v>7984.0499999999993</v>
      </c>
    </row>
    <row r="671" spans="1:29" ht="14.15" customHeight="1">
      <c r="A671" s="124">
        <f t="shared" si="137"/>
        <v>671</v>
      </c>
      <c r="B671" s="139" t="s">
        <v>94</v>
      </c>
      <c r="C671" s="108">
        <v>1</v>
      </c>
      <c r="D671" s="164" t="s">
        <v>884</v>
      </c>
      <c r="E671" s="141" t="s">
        <v>170</v>
      </c>
      <c r="F671" s="141" t="s">
        <v>170</v>
      </c>
      <c r="G671" s="141" t="s">
        <v>222</v>
      </c>
      <c r="H671" s="142">
        <v>52.76</v>
      </c>
      <c r="I671" s="143">
        <f t="shared" si="136"/>
        <v>255</v>
      </c>
      <c r="J671" s="144">
        <v>255</v>
      </c>
      <c r="K671" s="144"/>
      <c r="L671" s="144"/>
      <c r="M671" s="144"/>
      <c r="N671" s="144"/>
      <c r="O671" s="144"/>
      <c r="P671" s="145" t="e">
        <f t="shared" si="138"/>
        <v>#DIV/0!</v>
      </c>
      <c r="Q671" s="145">
        <f t="shared" si="139"/>
        <v>0</v>
      </c>
      <c r="R671" s="145">
        <f t="shared" si="140"/>
        <v>0</v>
      </c>
      <c r="S671" s="145">
        <f t="shared" si="141"/>
        <v>0</v>
      </c>
      <c r="T671" s="145">
        <f t="shared" si="142"/>
        <v>0</v>
      </c>
      <c r="U671" s="145">
        <f t="shared" si="143"/>
        <v>0</v>
      </c>
      <c r="V671" s="146">
        <f>IF(J671="nio",0,IF(J671&gt;0,VLOOKUP(F671,'3-Productie normen'!A:M,VLOOKUP(J671,'3-Productie normen'!$B$38:$C$41,2,FALSE),FALSE)))*(VLOOKUP(B671,'2-Kosten per locatie'!$A$16:$C$48,3,FALSE))</f>
        <v>0</v>
      </c>
      <c r="W671" s="146">
        <f t="shared" si="144"/>
        <v>0</v>
      </c>
      <c r="X671" s="146">
        <f t="shared" si="145"/>
        <v>0</v>
      </c>
      <c r="Y671" s="146">
        <f t="shared" si="146"/>
        <v>0</v>
      </c>
      <c r="Z671" s="147" t="str">
        <f>VLOOKUP(F671,'3-Productie normen'!A:Q,12,FALSE)</f>
        <v>V</v>
      </c>
      <c r="AA671" s="147"/>
      <c r="AC671" s="148">
        <f t="shared" si="147"/>
        <v>13453.8</v>
      </c>
    </row>
    <row r="672" spans="1:29" ht="14.15" customHeight="1">
      <c r="A672" s="124">
        <f t="shared" si="137"/>
        <v>672</v>
      </c>
      <c r="B672" s="139" t="s">
        <v>94</v>
      </c>
      <c r="C672" s="108">
        <v>1</v>
      </c>
      <c r="D672" s="164" t="s">
        <v>356</v>
      </c>
      <c r="E672" s="141" t="s">
        <v>330</v>
      </c>
      <c r="F672" s="153" t="s">
        <v>159</v>
      </c>
      <c r="G672" s="141" t="s">
        <v>213</v>
      </c>
      <c r="H672" s="142">
        <v>4.28</v>
      </c>
      <c r="I672" s="143">
        <f t="shared" si="136"/>
        <v>255</v>
      </c>
      <c r="J672" s="144">
        <v>255</v>
      </c>
      <c r="K672" s="144"/>
      <c r="L672" s="144"/>
      <c r="M672" s="144"/>
      <c r="N672" s="144"/>
      <c r="O672" s="144"/>
      <c r="P672" s="145" t="e">
        <f t="shared" si="138"/>
        <v>#DIV/0!</v>
      </c>
      <c r="Q672" s="145">
        <f t="shared" si="139"/>
        <v>0</v>
      </c>
      <c r="R672" s="145">
        <f t="shared" si="140"/>
        <v>0</v>
      </c>
      <c r="S672" s="145">
        <f t="shared" si="141"/>
        <v>0</v>
      </c>
      <c r="T672" s="145">
        <f t="shared" si="142"/>
        <v>0</v>
      </c>
      <c r="U672" s="145">
        <f t="shared" si="143"/>
        <v>0</v>
      </c>
      <c r="V672" s="146">
        <f>IF(J672="nio",0,IF(J672&gt;0,VLOOKUP(F672,'3-Productie normen'!A:M,VLOOKUP(J672,'3-Productie normen'!$B$38:$C$41,2,FALSE),FALSE)))*(VLOOKUP(B672,'2-Kosten per locatie'!$A$16:$C$48,3,FALSE))</f>
        <v>0</v>
      </c>
      <c r="W672" s="146">
        <f t="shared" si="144"/>
        <v>0</v>
      </c>
      <c r="X672" s="146">
        <f t="shared" si="145"/>
        <v>0</v>
      </c>
      <c r="Y672" s="146">
        <f t="shared" si="146"/>
        <v>0</v>
      </c>
      <c r="Z672" s="147" t="str">
        <f>VLOOKUP(F672,'3-Productie normen'!A:Q,12,FALSE)</f>
        <v>V</v>
      </c>
      <c r="AA672" s="147"/>
      <c r="AC672" s="148">
        <f t="shared" si="147"/>
        <v>1091.4000000000001</v>
      </c>
    </row>
    <row r="673" spans="1:29" ht="14.15" customHeight="1">
      <c r="A673" s="124">
        <f t="shared" si="137"/>
        <v>673</v>
      </c>
      <c r="B673" s="139" t="s">
        <v>94</v>
      </c>
      <c r="C673" s="108">
        <v>1</v>
      </c>
      <c r="D673" s="164" t="s">
        <v>360</v>
      </c>
      <c r="E673" s="141" t="s">
        <v>171</v>
      </c>
      <c r="F673" s="153" t="s">
        <v>171</v>
      </c>
      <c r="G673" s="141" t="s">
        <v>222</v>
      </c>
      <c r="H673" s="142">
        <v>32.92</v>
      </c>
      <c r="I673" s="143">
        <f t="shared" si="136"/>
        <v>255</v>
      </c>
      <c r="J673" s="144">
        <v>255</v>
      </c>
      <c r="K673" s="144"/>
      <c r="L673" s="144"/>
      <c r="M673" s="144"/>
      <c r="N673" s="144"/>
      <c r="O673" s="144"/>
      <c r="P673" s="145" t="e">
        <f t="shared" si="138"/>
        <v>#DIV/0!</v>
      </c>
      <c r="Q673" s="145">
        <f t="shared" si="139"/>
        <v>0</v>
      </c>
      <c r="R673" s="145">
        <f t="shared" si="140"/>
        <v>0</v>
      </c>
      <c r="S673" s="145">
        <f t="shared" si="141"/>
        <v>0</v>
      </c>
      <c r="T673" s="145">
        <f t="shared" si="142"/>
        <v>0</v>
      </c>
      <c r="U673" s="145">
        <f t="shared" si="143"/>
        <v>0</v>
      </c>
      <c r="V673" s="146">
        <f>IF(J673="nio",0,IF(J673&gt;0,VLOOKUP(F673,'3-Productie normen'!A:M,VLOOKUP(J673,'3-Productie normen'!$B$38:$C$41,2,FALSE),FALSE)))*(VLOOKUP(B673,'2-Kosten per locatie'!$A$16:$C$48,3,FALSE))</f>
        <v>0</v>
      </c>
      <c r="W673" s="146">
        <f t="shared" si="144"/>
        <v>0</v>
      </c>
      <c r="X673" s="146">
        <f t="shared" si="145"/>
        <v>0</v>
      </c>
      <c r="Y673" s="146">
        <f t="shared" si="146"/>
        <v>0</v>
      </c>
      <c r="Z673" s="147" t="str">
        <f>VLOOKUP(F673,'3-Productie normen'!A:Q,12,FALSE)</f>
        <v>B</v>
      </c>
      <c r="AA673" s="147"/>
      <c r="AC673" s="148">
        <f t="shared" si="147"/>
        <v>8394.6</v>
      </c>
    </row>
    <row r="674" spans="1:29" ht="14.15" customHeight="1">
      <c r="A674" s="124">
        <f t="shared" si="137"/>
        <v>674</v>
      </c>
      <c r="B674" s="139" t="s">
        <v>94</v>
      </c>
      <c r="C674" s="108">
        <v>1</v>
      </c>
      <c r="D674" s="164" t="s">
        <v>362</v>
      </c>
      <c r="E674" s="141" t="s">
        <v>699</v>
      </c>
      <c r="F674" s="141" t="s">
        <v>155</v>
      </c>
      <c r="G674" s="141" t="s">
        <v>222</v>
      </c>
      <c r="H674" s="142">
        <v>30.48</v>
      </c>
      <c r="I674" s="143">
        <f t="shared" si="136"/>
        <v>255</v>
      </c>
      <c r="J674" s="144">
        <v>255</v>
      </c>
      <c r="K674" s="144"/>
      <c r="L674" s="144"/>
      <c r="M674" s="144"/>
      <c r="N674" s="144"/>
      <c r="O674" s="144"/>
      <c r="P674" s="145" t="e">
        <f t="shared" si="138"/>
        <v>#DIV/0!</v>
      </c>
      <c r="Q674" s="145">
        <f t="shared" si="139"/>
        <v>0</v>
      </c>
      <c r="R674" s="145">
        <f t="shared" si="140"/>
        <v>0</v>
      </c>
      <c r="S674" s="145">
        <f t="shared" si="141"/>
        <v>0</v>
      </c>
      <c r="T674" s="145">
        <f t="shared" si="142"/>
        <v>0</v>
      </c>
      <c r="U674" s="145">
        <f t="shared" si="143"/>
        <v>0</v>
      </c>
      <c r="V674" s="146">
        <f>IF(J674="nio",0,IF(J674&gt;0,VLOOKUP(F674,'3-Productie normen'!A:M,VLOOKUP(J674,'3-Productie normen'!$B$38:$C$41,2,FALSE),FALSE)))*(VLOOKUP(B674,'2-Kosten per locatie'!$A$16:$C$48,3,FALSE))</f>
        <v>0</v>
      </c>
      <c r="W674" s="146">
        <f t="shared" si="144"/>
        <v>0</v>
      </c>
      <c r="X674" s="146">
        <f t="shared" si="145"/>
        <v>0</v>
      </c>
      <c r="Y674" s="146">
        <f t="shared" si="146"/>
        <v>0</v>
      </c>
      <c r="Z674" s="147" t="str">
        <f>VLOOKUP(F674,'3-Productie normen'!A:Q,12,FALSE)</f>
        <v>B</v>
      </c>
      <c r="AA674" s="147"/>
      <c r="AC674" s="148">
        <f t="shared" si="147"/>
        <v>7772.4000000000005</v>
      </c>
    </row>
    <row r="675" spans="1:29" ht="14.15" customHeight="1">
      <c r="A675" s="124">
        <f t="shared" si="137"/>
        <v>675</v>
      </c>
      <c r="B675" s="139" t="s">
        <v>94</v>
      </c>
      <c r="C675" s="108">
        <v>1</v>
      </c>
      <c r="D675" s="164" t="s">
        <v>363</v>
      </c>
      <c r="E675" s="141" t="s">
        <v>468</v>
      </c>
      <c r="F675" s="141" t="s">
        <v>168</v>
      </c>
      <c r="G675" s="141" t="s">
        <v>683</v>
      </c>
      <c r="H675" s="142">
        <v>6.72</v>
      </c>
      <c r="I675" s="143">
        <f t="shared" si="136"/>
        <v>1</v>
      </c>
      <c r="J675" s="144">
        <v>1</v>
      </c>
      <c r="K675" s="144"/>
      <c r="L675" s="144"/>
      <c r="M675" s="144"/>
      <c r="N675" s="144"/>
      <c r="O675" s="144"/>
      <c r="P675" s="145" t="e">
        <f t="shared" si="138"/>
        <v>#DIV/0!</v>
      </c>
      <c r="Q675" s="145">
        <f t="shared" si="139"/>
        <v>0</v>
      </c>
      <c r="R675" s="145">
        <f t="shared" si="140"/>
        <v>0</v>
      </c>
      <c r="S675" s="145">
        <f t="shared" si="141"/>
        <v>0</v>
      </c>
      <c r="T675" s="145">
        <f t="shared" si="142"/>
        <v>0</v>
      </c>
      <c r="U675" s="145">
        <f t="shared" si="143"/>
        <v>0</v>
      </c>
      <c r="V675" s="146">
        <f>IF(J675="nio",0,IF(J675&gt;0,VLOOKUP(F675,'3-Productie normen'!A:M,VLOOKUP(J675,'3-Productie normen'!$B$38:$C$41,2,FALSE),FALSE)))*(VLOOKUP(B675,'2-Kosten per locatie'!$A$16:$C$48,3,FALSE))</f>
        <v>0</v>
      </c>
      <c r="W675" s="146">
        <f t="shared" si="144"/>
        <v>0</v>
      </c>
      <c r="X675" s="146">
        <f t="shared" si="145"/>
        <v>0</v>
      </c>
      <c r="Y675" s="146">
        <f t="shared" si="146"/>
        <v>0</v>
      </c>
      <c r="Z675" s="147" t="str">
        <f>VLOOKUP(F675,'3-Productie normen'!A:Q,12,FALSE)</f>
        <v>V</v>
      </c>
      <c r="AA675" s="147"/>
      <c r="AC675" s="148">
        <f t="shared" si="147"/>
        <v>6.72</v>
      </c>
    </row>
    <row r="676" spans="1:29" ht="14.15" customHeight="1">
      <c r="A676" s="124">
        <f t="shared" si="137"/>
        <v>676</v>
      </c>
      <c r="B676" s="139" t="s">
        <v>94</v>
      </c>
      <c r="C676" s="108">
        <v>1</v>
      </c>
      <c r="D676" s="164" t="s">
        <v>364</v>
      </c>
      <c r="E676" s="141" t="s">
        <v>699</v>
      </c>
      <c r="F676" s="141" t="s">
        <v>155</v>
      </c>
      <c r="G676" s="141" t="s">
        <v>222</v>
      </c>
      <c r="H676" s="142">
        <v>30.48</v>
      </c>
      <c r="I676" s="143">
        <f t="shared" si="136"/>
        <v>255</v>
      </c>
      <c r="J676" s="144">
        <v>255</v>
      </c>
      <c r="K676" s="144"/>
      <c r="L676" s="144"/>
      <c r="M676" s="144"/>
      <c r="N676" s="144"/>
      <c r="O676" s="144"/>
      <c r="P676" s="145" t="e">
        <f t="shared" si="138"/>
        <v>#DIV/0!</v>
      </c>
      <c r="Q676" s="145">
        <f t="shared" si="139"/>
        <v>0</v>
      </c>
      <c r="R676" s="145">
        <f t="shared" si="140"/>
        <v>0</v>
      </c>
      <c r="S676" s="145">
        <f t="shared" si="141"/>
        <v>0</v>
      </c>
      <c r="T676" s="145">
        <f t="shared" si="142"/>
        <v>0</v>
      </c>
      <c r="U676" s="145">
        <f t="shared" si="143"/>
        <v>0</v>
      </c>
      <c r="V676" s="146">
        <f>IF(J676="nio",0,IF(J676&gt;0,VLOOKUP(F676,'3-Productie normen'!A:M,VLOOKUP(J676,'3-Productie normen'!$B$38:$C$41,2,FALSE),FALSE)))*(VLOOKUP(B676,'2-Kosten per locatie'!$A$16:$C$48,3,FALSE))</f>
        <v>0</v>
      </c>
      <c r="W676" s="146">
        <f t="shared" si="144"/>
        <v>0</v>
      </c>
      <c r="X676" s="146">
        <f t="shared" si="145"/>
        <v>0</v>
      </c>
      <c r="Y676" s="146">
        <f t="shared" si="146"/>
        <v>0</v>
      </c>
      <c r="Z676" s="147" t="str">
        <f>VLOOKUP(F676,'3-Productie normen'!A:Q,12,FALSE)</f>
        <v>B</v>
      </c>
      <c r="AA676" s="147"/>
      <c r="AC676" s="148">
        <f t="shared" si="147"/>
        <v>7772.4000000000005</v>
      </c>
    </row>
    <row r="677" spans="1:29" ht="14.15" customHeight="1">
      <c r="A677" s="124">
        <f t="shared" si="137"/>
        <v>677</v>
      </c>
      <c r="B677" s="139" t="s">
        <v>94</v>
      </c>
      <c r="C677" s="108">
        <v>1</v>
      </c>
      <c r="D677" s="164" t="s">
        <v>369</v>
      </c>
      <c r="E677" s="141" t="s">
        <v>431</v>
      </c>
      <c r="F677" s="141" t="s">
        <v>163</v>
      </c>
      <c r="G677" s="141" t="s">
        <v>222</v>
      </c>
      <c r="H677" s="142">
        <v>32.92</v>
      </c>
      <c r="I677" s="143">
        <f t="shared" si="136"/>
        <v>255</v>
      </c>
      <c r="J677" s="144">
        <v>255</v>
      </c>
      <c r="K677" s="144"/>
      <c r="L677" s="144"/>
      <c r="M677" s="144"/>
      <c r="N677" s="144"/>
      <c r="O677" s="144"/>
      <c r="P677" s="145" t="e">
        <f t="shared" si="138"/>
        <v>#DIV/0!</v>
      </c>
      <c r="Q677" s="145">
        <f t="shared" si="139"/>
        <v>0</v>
      </c>
      <c r="R677" s="145">
        <f t="shared" si="140"/>
        <v>0</v>
      </c>
      <c r="S677" s="145">
        <f t="shared" si="141"/>
        <v>0</v>
      </c>
      <c r="T677" s="145">
        <f t="shared" si="142"/>
        <v>0</v>
      </c>
      <c r="U677" s="145">
        <f t="shared" si="143"/>
        <v>0</v>
      </c>
      <c r="V677" s="146">
        <f>IF(J677="nio",0,IF(J677&gt;0,VLOOKUP(F677,'3-Productie normen'!A:M,VLOOKUP(J677,'3-Productie normen'!$B$38:$C$41,2,FALSE),FALSE)))*(VLOOKUP(B677,'2-Kosten per locatie'!$A$16:$C$48,3,FALSE))</f>
        <v>0</v>
      </c>
      <c r="W677" s="146">
        <f t="shared" si="144"/>
        <v>0</v>
      </c>
      <c r="X677" s="146">
        <f t="shared" si="145"/>
        <v>0</v>
      </c>
      <c r="Y677" s="146">
        <f t="shared" si="146"/>
        <v>0</v>
      </c>
      <c r="Z677" s="147" t="str">
        <f>VLOOKUP(F677,'3-Productie normen'!A:Q,12,FALSE)</f>
        <v>B</v>
      </c>
      <c r="AA677" s="147"/>
      <c r="AC677" s="148">
        <f t="shared" si="147"/>
        <v>8394.6</v>
      </c>
    </row>
    <row r="678" spans="1:29" ht="14.15" customHeight="1">
      <c r="A678" s="124">
        <f t="shared" si="137"/>
        <v>678</v>
      </c>
      <c r="B678" s="139" t="s">
        <v>94</v>
      </c>
      <c r="C678" s="108">
        <v>1</v>
      </c>
      <c r="D678" s="164" t="s">
        <v>885</v>
      </c>
      <c r="E678" s="141" t="s">
        <v>212</v>
      </c>
      <c r="F678" s="141" t="s">
        <v>167</v>
      </c>
      <c r="G678" s="141" t="s">
        <v>213</v>
      </c>
      <c r="H678" s="142">
        <v>17.739999999999998</v>
      </c>
      <c r="I678" s="143">
        <f t="shared" si="136"/>
        <v>255</v>
      </c>
      <c r="J678" s="144">
        <v>255</v>
      </c>
      <c r="K678" s="144"/>
      <c r="L678" s="144"/>
      <c r="M678" s="144"/>
      <c r="N678" s="144"/>
      <c r="O678" s="144"/>
      <c r="P678" s="145" t="e">
        <f t="shared" si="138"/>
        <v>#DIV/0!</v>
      </c>
      <c r="Q678" s="145">
        <f t="shared" si="139"/>
        <v>0</v>
      </c>
      <c r="R678" s="145">
        <f t="shared" si="140"/>
        <v>0</v>
      </c>
      <c r="S678" s="145">
        <f t="shared" si="141"/>
        <v>0</v>
      </c>
      <c r="T678" s="145">
        <f t="shared" si="142"/>
        <v>0</v>
      </c>
      <c r="U678" s="145">
        <f t="shared" si="143"/>
        <v>0</v>
      </c>
      <c r="V678" s="146">
        <f>IF(J678="nio",0,IF(J678&gt;0,VLOOKUP(F678,'3-Productie normen'!A:M,VLOOKUP(J678,'3-Productie normen'!$B$38:$C$41,2,FALSE),FALSE)))*(VLOOKUP(B678,'2-Kosten per locatie'!$A$16:$C$48,3,FALSE))</f>
        <v>0</v>
      </c>
      <c r="W678" s="146">
        <f t="shared" si="144"/>
        <v>0</v>
      </c>
      <c r="X678" s="146">
        <f t="shared" si="145"/>
        <v>0</v>
      </c>
      <c r="Y678" s="146">
        <f t="shared" si="146"/>
        <v>0</v>
      </c>
      <c r="Z678" s="147" t="str">
        <f>VLOOKUP(F678,'3-Productie normen'!A:Q,12,FALSE)</f>
        <v>S</v>
      </c>
      <c r="AA678" s="147"/>
      <c r="AC678" s="148">
        <f t="shared" si="147"/>
        <v>4523.7</v>
      </c>
    </row>
    <row r="679" spans="1:29" ht="14.15" customHeight="1">
      <c r="A679" s="124">
        <f t="shared" si="137"/>
        <v>679</v>
      </c>
      <c r="B679" s="139" t="s">
        <v>94</v>
      </c>
      <c r="C679" s="108">
        <v>1</v>
      </c>
      <c r="D679" s="164" t="s">
        <v>886</v>
      </c>
      <c r="E679" s="141" t="s">
        <v>212</v>
      </c>
      <c r="F679" s="141" t="s">
        <v>167</v>
      </c>
      <c r="G679" s="141" t="s">
        <v>213</v>
      </c>
      <c r="H679" s="142">
        <v>1</v>
      </c>
      <c r="I679" s="143">
        <f t="shared" si="136"/>
        <v>255</v>
      </c>
      <c r="J679" s="144">
        <v>255</v>
      </c>
      <c r="K679" s="144"/>
      <c r="L679" s="144"/>
      <c r="M679" s="144"/>
      <c r="N679" s="144"/>
      <c r="O679" s="144"/>
      <c r="P679" s="145" t="e">
        <f t="shared" si="138"/>
        <v>#DIV/0!</v>
      </c>
      <c r="Q679" s="145">
        <f t="shared" si="139"/>
        <v>0</v>
      </c>
      <c r="R679" s="145">
        <f t="shared" si="140"/>
        <v>0</v>
      </c>
      <c r="S679" s="145">
        <f t="shared" si="141"/>
        <v>0</v>
      </c>
      <c r="T679" s="145">
        <f t="shared" si="142"/>
        <v>0</v>
      </c>
      <c r="U679" s="145">
        <f t="shared" si="143"/>
        <v>0</v>
      </c>
      <c r="V679" s="146">
        <f>IF(J679="nio",0,IF(J679&gt;0,VLOOKUP(F679,'3-Productie normen'!A:M,VLOOKUP(J679,'3-Productie normen'!$B$38:$C$41,2,FALSE),FALSE)))*(VLOOKUP(B679,'2-Kosten per locatie'!$A$16:$C$48,3,FALSE))</f>
        <v>0</v>
      </c>
      <c r="W679" s="146">
        <f t="shared" si="144"/>
        <v>0</v>
      </c>
      <c r="X679" s="146">
        <f t="shared" si="145"/>
        <v>0</v>
      </c>
      <c r="Y679" s="146">
        <f t="shared" si="146"/>
        <v>0</v>
      </c>
      <c r="Z679" s="147" t="str">
        <f>VLOOKUP(F679,'3-Productie normen'!A:Q,12,FALSE)</f>
        <v>S</v>
      </c>
      <c r="AA679" s="147"/>
      <c r="AC679" s="148">
        <f t="shared" si="147"/>
        <v>255</v>
      </c>
    </row>
    <row r="680" spans="1:29" ht="14.15" customHeight="1">
      <c r="A680" s="124">
        <f t="shared" si="137"/>
        <v>680</v>
      </c>
      <c r="B680" s="139" t="s">
        <v>94</v>
      </c>
      <c r="C680" s="108">
        <v>1</v>
      </c>
      <c r="D680" s="164" t="s">
        <v>887</v>
      </c>
      <c r="E680" s="141" t="s">
        <v>212</v>
      </c>
      <c r="F680" s="141" t="s">
        <v>167</v>
      </c>
      <c r="G680" s="141" t="s">
        <v>213</v>
      </c>
      <c r="H680" s="142">
        <v>1</v>
      </c>
      <c r="I680" s="143">
        <f t="shared" si="136"/>
        <v>255</v>
      </c>
      <c r="J680" s="144">
        <v>255</v>
      </c>
      <c r="K680" s="144"/>
      <c r="L680" s="144"/>
      <c r="M680" s="144"/>
      <c r="N680" s="144"/>
      <c r="O680" s="144"/>
      <c r="P680" s="145" t="e">
        <f t="shared" si="138"/>
        <v>#DIV/0!</v>
      </c>
      <c r="Q680" s="145">
        <f t="shared" si="139"/>
        <v>0</v>
      </c>
      <c r="R680" s="145">
        <f t="shared" si="140"/>
        <v>0</v>
      </c>
      <c r="S680" s="145">
        <f t="shared" si="141"/>
        <v>0</v>
      </c>
      <c r="T680" s="145">
        <f t="shared" si="142"/>
        <v>0</v>
      </c>
      <c r="U680" s="145">
        <f t="shared" si="143"/>
        <v>0</v>
      </c>
      <c r="V680" s="146">
        <f>IF(J680="nio",0,IF(J680&gt;0,VLOOKUP(F680,'3-Productie normen'!A:M,VLOOKUP(J680,'3-Productie normen'!$B$38:$C$41,2,FALSE),FALSE)))*(VLOOKUP(B680,'2-Kosten per locatie'!$A$16:$C$48,3,FALSE))</f>
        <v>0</v>
      </c>
      <c r="W680" s="146">
        <f t="shared" si="144"/>
        <v>0</v>
      </c>
      <c r="X680" s="146">
        <f t="shared" si="145"/>
        <v>0</v>
      </c>
      <c r="Y680" s="146">
        <f t="shared" si="146"/>
        <v>0</v>
      </c>
      <c r="Z680" s="147" t="str">
        <f>VLOOKUP(F680,'3-Productie normen'!A:Q,12,FALSE)</f>
        <v>S</v>
      </c>
      <c r="AA680" s="147"/>
      <c r="AC680" s="148">
        <f t="shared" si="147"/>
        <v>255</v>
      </c>
    </row>
    <row r="681" spans="1:29" ht="14.15" customHeight="1">
      <c r="A681" s="124">
        <f t="shared" si="137"/>
        <v>681</v>
      </c>
      <c r="B681" s="139" t="s">
        <v>94</v>
      </c>
      <c r="C681" s="108">
        <v>1</v>
      </c>
      <c r="D681" s="164" t="s">
        <v>888</v>
      </c>
      <c r="E681" s="141" t="s">
        <v>212</v>
      </c>
      <c r="F681" s="141" t="s">
        <v>167</v>
      </c>
      <c r="G681" s="141" t="s">
        <v>213</v>
      </c>
      <c r="H681" s="142">
        <v>1</v>
      </c>
      <c r="I681" s="143">
        <f t="shared" si="136"/>
        <v>255</v>
      </c>
      <c r="J681" s="144">
        <v>255</v>
      </c>
      <c r="K681" s="144"/>
      <c r="L681" s="144"/>
      <c r="M681" s="144"/>
      <c r="N681" s="144"/>
      <c r="O681" s="144"/>
      <c r="P681" s="145" t="e">
        <f t="shared" si="138"/>
        <v>#DIV/0!</v>
      </c>
      <c r="Q681" s="145">
        <f t="shared" si="139"/>
        <v>0</v>
      </c>
      <c r="R681" s="145">
        <f t="shared" si="140"/>
        <v>0</v>
      </c>
      <c r="S681" s="145">
        <f t="shared" si="141"/>
        <v>0</v>
      </c>
      <c r="T681" s="145">
        <f t="shared" si="142"/>
        <v>0</v>
      </c>
      <c r="U681" s="145">
        <f t="shared" si="143"/>
        <v>0</v>
      </c>
      <c r="V681" s="146">
        <f>IF(J681="nio",0,IF(J681&gt;0,VLOOKUP(F681,'3-Productie normen'!A:M,VLOOKUP(J681,'3-Productie normen'!$B$38:$C$41,2,FALSE),FALSE)))*(VLOOKUP(B681,'2-Kosten per locatie'!$A$16:$C$48,3,FALSE))</f>
        <v>0</v>
      </c>
      <c r="W681" s="146">
        <f t="shared" si="144"/>
        <v>0</v>
      </c>
      <c r="X681" s="146">
        <f t="shared" si="145"/>
        <v>0</v>
      </c>
      <c r="Y681" s="146">
        <f t="shared" si="146"/>
        <v>0</v>
      </c>
      <c r="Z681" s="147" t="str">
        <f>VLOOKUP(F681,'3-Productie normen'!A:Q,12,FALSE)</f>
        <v>S</v>
      </c>
      <c r="AA681" s="147"/>
      <c r="AC681" s="148">
        <f t="shared" si="147"/>
        <v>255</v>
      </c>
    </row>
    <row r="682" spans="1:29" ht="14.15" customHeight="1">
      <c r="A682" s="124">
        <f t="shared" si="137"/>
        <v>682</v>
      </c>
      <c r="B682" s="139" t="s">
        <v>94</v>
      </c>
      <c r="C682" s="108">
        <v>1</v>
      </c>
      <c r="D682" s="164" t="s">
        <v>889</v>
      </c>
      <c r="E682" s="141" t="s">
        <v>212</v>
      </c>
      <c r="F682" s="141" t="s">
        <v>167</v>
      </c>
      <c r="G682" s="141" t="s">
        <v>213</v>
      </c>
      <c r="H682" s="142">
        <v>1</v>
      </c>
      <c r="I682" s="143">
        <f t="shared" si="136"/>
        <v>255</v>
      </c>
      <c r="J682" s="144">
        <v>255</v>
      </c>
      <c r="K682" s="144"/>
      <c r="L682" s="144"/>
      <c r="M682" s="144"/>
      <c r="N682" s="144"/>
      <c r="O682" s="144"/>
      <c r="P682" s="145" t="e">
        <f t="shared" si="138"/>
        <v>#DIV/0!</v>
      </c>
      <c r="Q682" s="145">
        <f t="shared" si="139"/>
        <v>0</v>
      </c>
      <c r="R682" s="145">
        <f t="shared" si="140"/>
        <v>0</v>
      </c>
      <c r="S682" s="145">
        <f t="shared" si="141"/>
        <v>0</v>
      </c>
      <c r="T682" s="145">
        <f t="shared" si="142"/>
        <v>0</v>
      </c>
      <c r="U682" s="145">
        <f t="shared" si="143"/>
        <v>0</v>
      </c>
      <c r="V682" s="146">
        <f>IF(J682="nio",0,IF(J682&gt;0,VLOOKUP(F682,'3-Productie normen'!A:M,VLOOKUP(J682,'3-Productie normen'!$B$38:$C$41,2,FALSE),FALSE)))*(VLOOKUP(B682,'2-Kosten per locatie'!$A$16:$C$48,3,FALSE))</f>
        <v>0</v>
      </c>
      <c r="W682" s="146">
        <f t="shared" si="144"/>
        <v>0</v>
      </c>
      <c r="X682" s="146">
        <f t="shared" si="145"/>
        <v>0</v>
      </c>
      <c r="Y682" s="146">
        <f t="shared" si="146"/>
        <v>0</v>
      </c>
      <c r="Z682" s="147" t="str">
        <f>VLOOKUP(F682,'3-Productie normen'!A:Q,12,FALSE)</f>
        <v>S</v>
      </c>
      <c r="AA682" s="147"/>
      <c r="AC682" s="148">
        <f t="shared" si="147"/>
        <v>255</v>
      </c>
    </row>
    <row r="683" spans="1:29" ht="14.15" customHeight="1">
      <c r="A683" s="124">
        <f t="shared" si="137"/>
        <v>683</v>
      </c>
      <c r="B683" s="139" t="s">
        <v>94</v>
      </c>
      <c r="C683" s="108">
        <v>1</v>
      </c>
      <c r="D683" s="164" t="s">
        <v>890</v>
      </c>
      <c r="E683" s="141" t="s">
        <v>216</v>
      </c>
      <c r="F683" s="166" t="s">
        <v>167</v>
      </c>
      <c r="G683" s="141" t="s">
        <v>213</v>
      </c>
      <c r="H683" s="142">
        <v>24.31</v>
      </c>
      <c r="I683" s="143">
        <f t="shared" si="136"/>
        <v>255</v>
      </c>
      <c r="J683" s="144">
        <v>255</v>
      </c>
      <c r="K683" s="144"/>
      <c r="L683" s="144"/>
      <c r="M683" s="144"/>
      <c r="N683" s="144"/>
      <c r="O683" s="144"/>
      <c r="P683" s="145" t="e">
        <f t="shared" si="138"/>
        <v>#DIV/0!</v>
      </c>
      <c r="Q683" s="145">
        <f t="shared" si="139"/>
        <v>0</v>
      </c>
      <c r="R683" s="145">
        <f t="shared" si="140"/>
        <v>0</v>
      </c>
      <c r="S683" s="145">
        <f t="shared" si="141"/>
        <v>0</v>
      </c>
      <c r="T683" s="145">
        <f t="shared" si="142"/>
        <v>0</v>
      </c>
      <c r="U683" s="145">
        <f t="shared" si="143"/>
        <v>0</v>
      </c>
      <c r="V683" s="146">
        <f>IF(J683="nio",0,IF(J683&gt;0,VLOOKUP(F683,'3-Productie normen'!A:M,VLOOKUP(J683,'3-Productie normen'!$B$38:$C$41,2,FALSE),FALSE)))*(VLOOKUP(B683,'2-Kosten per locatie'!$A$16:$C$48,3,FALSE))</f>
        <v>0</v>
      </c>
      <c r="W683" s="146">
        <f t="shared" si="144"/>
        <v>0</v>
      </c>
      <c r="X683" s="146">
        <f t="shared" si="145"/>
        <v>0</v>
      </c>
      <c r="Y683" s="146">
        <f t="shared" si="146"/>
        <v>0</v>
      </c>
      <c r="Z683" s="147" t="str">
        <f>VLOOKUP(F683,'3-Productie normen'!A:Q,12,FALSE)</f>
        <v>S</v>
      </c>
      <c r="AA683" s="147"/>
      <c r="AC683" s="148">
        <f t="shared" si="147"/>
        <v>6199.0499999999993</v>
      </c>
    </row>
    <row r="684" spans="1:29" ht="14.15" customHeight="1">
      <c r="A684" s="124">
        <f t="shared" si="137"/>
        <v>684</v>
      </c>
      <c r="B684" s="139" t="s">
        <v>94</v>
      </c>
      <c r="C684" s="108">
        <v>1</v>
      </c>
      <c r="D684" s="164" t="s">
        <v>891</v>
      </c>
      <c r="E684" s="141" t="s">
        <v>216</v>
      </c>
      <c r="F684" s="141" t="s">
        <v>167</v>
      </c>
      <c r="G684" s="141" t="s">
        <v>213</v>
      </c>
      <c r="H684" s="142">
        <v>1</v>
      </c>
      <c r="I684" s="143">
        <f t="shared" si="136"/>
        <v>255</v>
      </c>
      <c r="J684" s="144">
        <v>255</v>
      </c>
      <c r="K684" s="144"/>
      <c r="L684" s="144"/>
      <c r="M684" s="144"/>
      <c r="N684" s="144"/>
      <c r="O684" s="144"/>
      <c r="P684" s="145" t="e">
        <f t="shared" si="138"/>
        <v>#DIV/0!</v>
      </c>
      <c r="Q684" s="145">
        <f t="shared" si="139"/>
        <v>0</v>
      </c>
      <c r="R684" s="145">
        <f t="shared" si="140"/>
        <v>0</v>
      </c>
      <c r="S684" s="145">
        <f t="shared" si="141"/>
        <v>0</v>
      </c>
      <c r="T684" s="145">
        <f t="shared" si="142"/>
        <v>0</v>
      </c>
      <c r="U684" s="145">
        <f t="shared" si="143"/>
        <v>0</v>
      </c>
      <c r="V684" s="146">
        <f>IF(J684="nio",0,IF(J684&gt;0,VLOOKUP(F684,'3-Productie normen'!A:M,VLOOKUP(J684,'3-Productie normen'!$B$38:$C$41,2,FALSE),FALSE)))*(VLOOKUP(B684,'2-Kosten per locatie'!$A$16:$C$48,3,FALSE))</f>
        <v>0</v>
      </c>
      <c r="W684" s="146">
        <f t="shared" si="144"/>
        <v>0</v>
      </c>
      <c r="X684" s="146">
        <f t="shared" si="145"/>
        <v>0</v>
      </c>
      <c r="Y684" s="146">
        <f t="shared" si="146"/>
        <v>0</v>
      </c>
      <c r="Z684" s="147" t="str">
        <f>VLOOKUP(F684,'3-Productie normen'!A:Q,12,FALSE)</f>
        <v>S</v>
      </c>
      <c r="AA684" s="147"/>
      <c r="AC684" s="148">
        <f t="shared" si="147"/>
        <v>255</v>
      </c>
    </row>
    <row r="685" spans="1:29" ht="14.15" customHeight="1">
      <c r="A685" s="124">
        <f t="shared" si="137"/>
        <v>685</v>
      </c>
      <c r="B685" s="139" t="s">
        <v>94</v>
      </c>
      <c r="C685" s="108">
        <v>1</v>
      </c>
      <c r="D685" s="164" t="s">
        <v>892</v>
      </c>
      <c r="E685" s="141" t="s">
        <v>216</v>
      </c>
      <c r="F685" s="141" t="s">
        <v>167</v>
      </c>
      <c r="G685" s="141" t="s">
        <v>213</v>
      </c>
      <c r="H685" s="142">
        <v>1</v>
      </c>
      <c r="I685" s="143">
        <f t="shared" si="136"/>
        <v>255</v>
      </c>
      <c r="J685" s="144">
        <v>255</v>
      </c>
      <c r="K685" s="144"/>
      <c r="L685" s="144"/>
      <c r="M685" s="144"/>
      <c r="N685" s="144"/>
      <c r="O685" s="144"/>
      <c r="P685" s="145" t="e">
        <f t="shared" si="138"/>
        <v>#DIV/0!</v>
      </c>
      <c r="Q685" s="145">
        <f t="shared" si="139"/>
        <v>0</v>
      </c>
      <c r="R685" s="145">
        <f t="shared" si="140"/>
        <v>0</v>
      </c>
      <c r="S685" s="145">
        <f t="shared" si="141"/>
        <v>0</v>
      </c>
      <c r="T685" s="145">
        <f t="shared" si="142"/>
        <v>0</v>
      </c>
      <c r="U685" s="145">
        <f t="shared" si="143"/>
        <v>0</v>
      </c>
      <c r="V685" s="146">
        <f>IF(J685="nio",0,IF(J685&gt;0,VLOOKUP(F685,'3-Productie normen'!A:M,VLOOKUP(J685,'3-Productie normen'!$B$38:$C$41,2,FALSE),FALSE)))*(VLOOKUP(B685,'2-Kosten per locatie'!$A$16:$C$48,3,FALSE))</f>
        <v>0</v>
      </c>
      <c r="W685" s="146">
        <f t="shared" si="144"/>
        <v>0</v>
      </c>
      <c r="X685" s="146">
        <f t="shared" si="145"/>
        <v>0</v>
      </c>
      <c r="Y685" s="146">
        <f t="shared" si="146"/>
        <v>0</v>
      </c>
      <c r="Z685" s="147" t="str">
        <f>VLOOKUP(F685,'3-Productie normen'!A:Q,12,FALSE)</f>
        <v>S</v>
      </c>
      <c r="AA685" s="147"/>
      <c r="AC685" s="148">
        <f t="shared" si="147"/>
        <v>255</v>
      </c>
    </row>
    <row r="686" spans="1:29" ht="14.15" customHeight="1">
      <c r="A686" s="124">
        <f t="shared" si="137"/>
        <v>686</v>
      </c>
      <c r="B686" s="139" t="s">
        <v>94</v>
      </c>
      <c r="C686" s="108">
        <v>1</v>
      </c>
      <c r="D686" s="164" t="s">
        <v>893</v>
      </c>
      <c r="E686" s="141" t="s">
        <v>216</v>
      </c>
      <c r="F686" s="141" t="s">
        <v>167</v>
      </c>
      <c r="G686" s="141" t="s">
        <v>213</v>
      </c>
      <c r="H686" s="142">
        <v>1</v>
      </c>
      <c r="I686" s="143">
        <f t="shared" si="136"/>
        <v>255</v>
      </c>
      <c r="J686" s="144">
        <v>255</v>
      </c>
      <c r="K686" s="144"/>
      <c r="L686" s="144"/>
      <c r="M686" s="144"/>
      <c r="N686" s="144"/>
      <c r="O686" s="144"/>
      <c r="P686" s="145" t="e">
        <f t="shared" si="138"/>
        <v>#DIV/0!</v>
      </c>
      <c r="Q686" s="145">
        <f t="shared" si="139"/>
        <v>0</v>
      </c>
      <c r="R686" s="145">
        <f t="shared" si="140"/>
        <v>0</v>
      </c>
      <c r="S686" s="145">
        <f t="shared" si="141"/>
        <v>0</v>
      </c>
      <c r="T686" s="145">
        <f t="shared" si="142"/>
        <v>0</v>
      </c>
      <c r="U686" s="145">
        <f t="shared" si="143"/>
        <v>0</v>
      </c>
      <c r="V686" s="146">
        <f>IF(J686="nio",0,IF(J686&gt;0,VLOOKUP(F686,'3-Productie normen'!A:M,VLOOKUP(J686,'3-Productie normen'!$B$38:$C$41,2,FALSE),FALSE)))*(VLOOKUP(B686,'2-Kosten per locatie'!$A$16:$C$48,3,FALSE))</f>
        <v>0</v>
      </c>
      <c r="W686" s="146">
        <f t="shared" si="144"/>
        <v>0</v>
      </c>
      <c r="X686" s="146">
        <f t="shared" si="145"/>
        <v>0</v>
      </c>
      <c r="Y686" s="146">
        <f t="shared" si="146"/>
        <v>0</v>
      </c>
      <c r="Z686" s="147" t="str">
        <f>VLOOKUP(F686,'3-Productie normen'!A:Q,12,FALSE)</f>
        <v>S</v>
      </c>
      <c r="AA686" s="147"/>
      <c r="AC686" s="148">
        <f t="shared" si="147"/>
        <v>255</v>
      </c>
    </row>
    <row r="687" spans="1:29" ht="14.15" customHeight="1">
      <c r="A687" s="124">
        <f t="shared" si="137"/>
        <v>687</v>
      </c>
      <c r="B687" s="139" t="s">
        <v>94</v>
      </c>
      <c r="C687" s="108">
        <v>1</v>
      </c>
      <c r="D687" s="164" t="s">
        <v>894</v>
      </c>
      <c r="E687" s="141" t="s">
        <v>216</v>
      </c>
      <c r="F687" s="141" t="s">
        <v>167</v>
      </c>
      <c r="G687" s="141" t="s">
        <v>213</v>
      </c>
      <c r="H687" s="142">
        <v>1</v>
      </c>
      <c r="I687" s="143">
        <f t="shared" si="136"/>
        <v>255</v>
      </c>
      <c r="J687" s="144">
        <v>255</v>
      </c>
      <c r="K687" s="144"/>
      <c r="L687" s="144"/>
      <c r="M687" s="144"/>
      <c r="N687" s="144"/>
      <c r="O687" s="144"/>
      <c r="P687" s="145" t="e">
        <f t="shared" si="138"/>
        <v>#DIV/0!</v>
      </c>
      <c r="Q687" s="145">
        <f t="shared" si="139"/>
        <v>0</v>
      </c>
      <c r="R687" s="145">
        <f t="shared" si="140"/>
        <v>0</v>
      </c>
      <c r="S687" s="145">
        <f t="shared" si="141"/>
        <v>0</v>
      </c>
      <c r="T687" s="145">
        <f t="shared" si="142"/>
        <v>0</v>
      </c>
      <c r="U687" s="145">
        <f t="shared" si="143"/>
        <v>0</v>
      </c>
      <c r="V687" s="146">
        <f>IF(J687="nio",0,IF(J687&gt;0,VLOOKUP(F687,'3-Productie normen'!A:M,VLOOKUP(J687,'3-Productie normen'!$B$38:$C$41,2,FALSE),FALSE)))*(VLOOKUP(B687,'2-Kosten per locatie'!$A$16:$C$48,3,FALSE))</f>
        <v>0</v>
      </c>
      <c r="W687" s="146">
        <f t="shared" si="144"/>
        <v>0</v>
      </c>
      <c r="X687" s="146">
        <f t="shared" si="145"/>
        <v>0</v>
      </c>
      <c r="Y687" s="146">
        <f t="shared" si="146"/>
        <v>0</v>
      </c>
      <c r="Z687" s="147" t="str">
        <f>VLOOKUP(F687,'3-Productie normen'!A:Q,12,FALSE)</f>
        <v>S</v>
      </c>
      <c r="AA687" s="147"/>
      <c r="AC687" s="148">
        <f t="shared" si="147"/>
        <v>255</v>
      </c>
    </row>
    <row r="688" spans="1:29" ht="14.15" customHeight="1">
      <c r="A688" s="124">
        <f t="shared" si="137"/>
        <v>688</v>
      </c>
      <c r="B688" s="139" t="s">
        <v>94</v>
      </c>
      <c r="C688" s="108">
        <v>1</v>
      </c>
      <c r="D688" s="164" t="s">
        <v>895</v>
      </c>
      <c r="E688" s="141" t="s">
        <v>220</v>
      </c>
      <c r="F688" s="141" t="s">
        <v>167</v>
      </c>
      <c r="G688" s="141" t="s">
        <v>213</v>
      </c>
      <c r="H688" s="142">
        <v>10.01</v>
      </c>
      <c r="I688" s="143">
        <f t="shared" si="136"/>
        <v>255</v>
      </c>
      <c r="J688" s="144">
        <v>255</v>
      </c>
      <c r="K688" s="144"/>
      <c r="L688" s="144"/>
      <c r="M688" s="144"/>
      <c r="N688" s="144"/>
      <c r="O688" s="144"/>
      <c r="P688" s="145" t="e">
        <f t="shared" si="138"/>
        <v>#DIV/0!</v>
      </c>
      <c r="Q688" s="145">
        <f t="shared" si="139"/>
        <v>0</v>
      </c>
      <c r="R688" s="145">
        <f t="shared" si="140"/>
        <v>0</v>
      </c>
      <c r="S688" s="145">
        <f t="shared" si="141"/>
        <v>0</v>
      </c>
      <c r="T688" s="145">
        <f t="shared" si="142"/>
        <v>0</v>
      </c>
      <c r="U688" s="145">
        <f t="shared" si="143"/>
        <v>0</v>
      </c>
      <c r="V688" s="146">
        <f>IF(J688="nio",0,IF(J688&gt;0,VLOOKUP(F688,'3-Productie normen'!A:M,VLOOKUP(J688,'3-Productie normen'!$B$38:$C$41,2,FALSE),FALSE)))*(VLOOKUP(B688,'2-Kosten per locatie'!$A$16:$C$48,3,FALSE))</f>
        <v>0</v>
      </c>
      <c r="W688" s="146">
        <f t="shared" si="144"/>
        <v>0</v>
      </c>
      <c r="X688" s="146">
        <f t="shared" si="145"/>
        <v>0</v>
      </c>
      <c r="Y688" s="146">
        <f t="shared" si="146"/>
        <v>0</v>
      </c>
      <c r="Z688" s="147" t="str">
        <f>VLOOKUP(F688,'3-Productie normen'!A:Q,12,FALSE)</f>
        <v>S</v>
      </c>
      <c r="AA688" s="147"/>
      <c r="AC688" s="148">
        <f t="shared" si="147"/>
        <v>2552.5499999999997</v>
      </c>
    </row>
    <row r="689" spans="1:29" ht="14.15" customHeight="1">
      <c r="A689" s="124">
        <f t="shared" si="137"/>
        <v>689</v>
      </c>
      <c r="B689" s="139" t="s">
        <v>94</v>
      </c>
      <c r="C689" s="108">
        <v>1</v>
      </c>
      <c r="D689" s="164" t="s">
        <v>896</v>
      </c>
      <c r="E689" s="141" t="s">
        <v>224</v>
      </c>
      <c r="F689" s="141" t="s">
        <v>155</v>
      </c>
      <c r="G689" s="141" t="s">
        <v>222</v>
      </c>
      <c r="H689" s="142">
        <v>28.85</v>
      </c>
      <c r="I689" s="143">
        <f t="shared" ref="I689:I750" si="148">SUM(J689:O689)</f>
        <v>255</v>
      </c>
      <c r="J689" s="144">
        <v>255</v>
      </c>
      <c r="K689" s="144"/>
      <c r="L689" s="144"/>
      <c r="M689" s="144"/>
      <c r="N689" s="144"/>
      <c r="O689" s="144"/>
      <c r="P689" s="145" t="e">
        <f t="shared" si="138"/>
        <v>#DIV/0!</v>
      </c>
      <c r="Q689" s="145">
        <f t="shared" si="139"/>
        <v>0</v>
      </c>
      <c r="R689" s="145">
        <f t="shared" si="140"/>
        <v>0</v>
      </c>
      <c r="S689" s="145">
        <f t="shared" si="141"/>
        <v>0</v>
      </c>
      <c r="T689" s="145">
        <f t="shared" si="142"/>
        <v>0</v>
      </c>
      <c r="U689" s="145">
        <f t="shared" si="143"/>
        <v>0</v>
      </c>
      <c r="V689" s="146">
        <f>IF(J689="nio",0,IF(J689&gt;0,VLOOKUP(F689,'3-Productie normen'!A:M,VLOOKUP(J689,'3-Productie normen'!$B$38:$C$41,2,FALSE),FALSE)))*(VLOOKUP(B689,'2-Kosten per locatie'!$A$16:$C$48,3,FALSE))</f>
        <v>0</v>
      </c>
      <c r="W689" s="146">
        <f t="shared" si="144"/>
        <v>0</v>
      </c>
      <c r="X689" s="146">
        <f t="shared" si="145"/>
        <v>0</v>
      </c>
      <c r="Y689" s="146">
        <f t="shared" si="146"/>
        <v>0</v>
      </c>
      <c r="Z689" s="147" t="str">
        <f>VLOOKUP(F689,'3-Productie normen'!A:Q,12,FALSE)</f>
        <v>B</v>
      </c>
      <c r="AA689" s="147"/>
      <c r="AC689" s="148">
        <f t="shared" si="147"/>
        <v>7356.75</v>
      </c>
    </row>
    <row r="690" spans="1:29" ht="14.15" customHeight="1">
      <c r="A690" s="124">
        <f t="shared" si="137"/>
        <v>690</v>
      </c>
      <c r="B690" s="139" t="s">
        <v>94</v>
      </c>
      <c r="C690" s="108">
        <v>1</v>
      </c>
      <c r="D690" s="164" t="s">
        <v>897</v>
      </c>
      <c r="E690" s="141" t="s">
        <v>875</v>
      </c>
      <c r="F690" s="141" t="s">
        <v>155</v>
      </c>
      <c r="G690" s="141" t="s">
        <v>222</v>
      </c>
      <c r="H690" s="142">
        <v>31.61</v>
      </c>
      <c r="I690" s="143">
        <f t="shared" si="148"/>
        <v>255</v>
      </c>
      <c r="J690" s="144">
        <v>255</v>
      </c>
      <c r="K690" s="144"/>
      <c r="L690" s="144"/>
      <c r="M690" s="144"/>
      <c r="N690" s="144"/>
      <c r="O690" s="144"/>
      <c r="P690" s="145" t="e">
        <f t="shared" si="138"/>
        <v>#DIV/0!</v>
      </c>
      <c r="Q690" s="145">
        <f t="shared" si="139"/>
        <v>0</v>
      </c>
      <c r="R690" s="145">
        <f t="shared" si="140"/>
        <v>0</v>
      </c>
      <c r="S690" s="145">
        <f t="shared" si="141"/>
        <v>0</v>
      </c>
      <c r="T690" s="145">
        <f t="shared" si="142"/>
        <v>0</v>
      </c>
      <c r="U690" s="145">
        <f t="shared" si="143"/>
        <v>0</v>
      </c>
      <c r="V690" s="146">
        <f>IF(J690="nio",0,IF(J690&gt;0,VLOOKUP(F690,'3-Productie normen'!A:M,VLOOKUP(J690,'3-Productie normen'!$B$38:$C$41,2,FALSE),FALSE)))*(VLOOKUP(B690,'2-Kosten per locatie'!$A$16:$C$48,3,FALSE))</f>
        <v>0</v>
      </c>
      <c r="W690" s="146">
        <f t="shared" si="144"/>
        <v>0</v>
      </c>
      <c r="X690" s="146">
        <f t="shared" si="145"/>
        <v>0</v>
      </c>
      <c r="Y690" s="146">
        <f t="shared" si="146"/>
        <v>0</v>
      </c>
      <c r="Z690" s="147" t="str">
        <f>VLOOKUP(F690,'3-Productie normen'!A:Q,12,FALSE)</f>
        <v>B</v>
      </c>
      <c r="AA690" s="147"/>
      <c r="AC690" s="148">
        <f t="shared" si="147"/>
        <v>8060.55</v>
      </c>
    </row>
    <row r="691" spans="1:29" ht="14.15" customHeight="1">
      <c r="A691" s="124">
        <f t="shared" si="137"/>
        <v>691</v>
      </c>
      <c r="B691" s="139" t="s">
        <v>94</v>
      </c>
      <c r="C691" s="108">
        <v>1</v>
      </c>
      <c r="D691" s="164" t="s">
        <v>898</v>
      </c>
      <c r="E691" s="141" t="s">
        <v>224</v>
      </c>
      <c r="F691" s="141" t="s">
        <v>155</v>
      </c>
      <c r="G691" s="141" t="s">
        <v>222</v>
      </c>
      <c r="H691" s="142">
        <v>29.71</v>
      </c>
      <c r="I691" s="143">
        <f t="shared" si="148"/>
        <v>255</v>
      </c>
      <c r="J691" s="144">
        <v>255</v>
      </c>
      <c r="K691" s="144"/>
      <c r="L691" s="144"/>
      <c r="M691" s="144"/>
      <c r="N691" s="144"/>
      <c r="O691" s="144"/>
      <c r="P691" s="145" t="e">
        <f t="shared" si="138"/>
        <v>#DIV/0!</v>
      </c>
      <c r="Q691" s="145">
        <f t="shared" si="139"/>
        <v>0</v>
      </c>
      <c r="R691" s="145">
        <f t="shared" si="140"/>
        <v>0</v>
      </c>
      <c r="S691" s="145">
        <f t="shared" si="141"/>
        <v>0</v>
      </c>
      <c r="T691" s="145">
        <f t="shared" si="142"/>
        <v>0</v>
      </c>
      <c r="U691" s="145">
        <f t="shared" si="143"/>
        <v>0</v>
      </c>
      <c r="V691" s="146">
        <f>IF(J691="nio",0,IF(J691&gt;0,VLOOKUP(F691,'3-Productie normen'!A:M,VLOOKUP(J691,'3-Productie normen'!$B$38:$C$41,2,FALSE),FALSE)))*(VLOOKUP(B691,'2-Kosten per locatie'!$A$16:$C$48,3,FALSE))</f>
        <v>0</v>
      </c>
      <c r="W691" s="146">
        <f t="shared" si="144"/>
        <v>0</v>
      </c>
      <c r="X691" s="146">
        <f t="shared" si="145"/>
        <v>0</v>
      </c>
      <c r="Y691" s="146">
        <f t="shared" si="146"/>
        <v>0</v>
      </c>
      <c r="Z691" s="147" t="str">
        <f>VLOOKUP(F691,'3-Productie normen'!A:Q,12,FALSE)</f>
        <v>B</v>
      </c>
      <c r="AA691" s="147"/>
      <c r="AC691" s="148">
        <f t="shared" si="147"/>
        <v>7576.05</v>
      </c>
    </row>
    <row r="692" spans="1:29" ht="14.15" customHeight="1">
      <c r="A692" s="124">
        <f t="shared" si="137"/>
        <v>692</v>
      </c>
      <c r="B692" s="139" t="s">
        <v>94</v>
      </c>
      <c r="C692" s="108">
        <v>1</v>
      </c>
      <c r="D692" s="164" t="s">
        <v>899</v>
      </c>
      <c r="E692" s="141" t="s">
        <v>875</v>
      </c>
      <c r="F692" s="141" t="s">
        <v>155</v>
      </c>
      <c r="G692" s="141" t="s">
        <v>222</v>
      </c>
      <c r="H692" s="142">
        <v>32.159999999999997</v>
      </c>
      <c r="I692" s="143">
        <f t="shared" si="148"/>
        <v>255</v>
      </c>
      <c r="J692" s="144">
        <v>255</v>
      </c>
      <c r="K692" s="144"/>
      <c r="L692" s="144"/>
      <c r="M692" s="144"/>
      <c r="N692" s="144"/>
      <c r="O692" s="144"/>
      <c r="P692" s="145" t="e">
        <f t="shared" si="138"/>
        <v>#DIV/0!</v>
      </c>
      <c r="Q692" s="145">
        <f t="shared" si="139"/>
        <v>0</v>
      </c>
      <c r="R692" s="145">
        <f t="shared" si="140"/>
        <v>0</v>
      </c>
      <c r="S692" s="145">
        <f t="shared" si="141"/>
        <v>0</v>
      </c>
      <c r="T692" s="145">
        <f t="shared" si="142"/>
        <v>0</v>
      </c>
      <c r="U692" s="145">
        <f t="shared" si="143"/>
        <v>0</v>
      </c>
      <c r="V692" s="146">
        <f>IF(J692="nio",0,IF(J692&gt;0,VLOOKUP(F692,'3-Productie normen'!A:M,VLOOKUP(J692,'3-Productie normen'!$B$38:$C$41,2,FALSE),FALSE)))*(VLOOKUP(B692,'2-Kosten per locatie'!$A$16:$C$48,3,FALSE))</f>
        <v>0</v>
      </c>
      <c r="W692" s="146">
        <f t="shared" si="144"/>
        <v>0</v>
      </c>
      <c r="X692" s="146">
        <f t="shared" si="145"/>
        <v>0</v>
      </c>
      <c r="Y692" s="146">
        <f t="shared" si="146"/>
        <v>0</v>
      </c>
      <c r="Z692" s="147" t="str">
        <f>VLOOKUP(F692,'3-Productie normen'!A:Q,12,FALSE)</f>
        <v>B</v>
      </c>
      <c r="AA692" s="147"/>
      <c r="AC692" s="148">
        <f t="shared" si="147"/>
        <v>8200.7999999999993</v>
      </c>
    </row>
    <row r="693" spans="1:29" ht="14.15" customHeight="1">
      <c r="A693" s="124">
        <f t="shared" si="137"/>
        <v>693</v>
      </c>
      <c r="B693" s="139" t="s">
        <v>94</v>
      </c>
      <c r="C693" s="108">
        <v>1</v>
      </c>
      <c r="D693" s="164" t="s">
        <v>900</v>
      </c>
      <c r="E693" s="141" t="s">
        <v>224</v>
      </c>
      <c r="F693" s="141" t="s">
        <v>155</v>
      </c>
      <c r="G693" s="141" t="s">
        <v>222</v>
      </c>
      <c r="H693" s="142">
        <v>26.97</v>
      </c>
      <c r="I693" s="143">
        <f t="shared" si="148"/>
        <v>255</v>
      </c>
      <c r="J693" s="144">
        <v>255</v>
      </c>
      <c r="K693" s="144"/>
      <c r="L693" s="144"/>
      <c r="M693" s="144"/>
      <c r="N693" s="144"/>
      <c r="O693" s="144"/>
      <c r="P693" s="145" t="e">
        <f t="shared" si="138"/>
        <v>#DIV/0!</v>
      </c>
      <c r="Q693" s="145">
        <f t="shared" si="139"/>
        <v>0</v>
      </c>
      <c r="R693" s="145">
        <f t="shared" si="140"/>
        <v>0</v>
      </c>
      <c r="S693" s="145">
        <f t="shared" si="141"/>
        <v>0</v>
      </c>
      <c r="T693" s="145">
        <f t="shared" si="142"/>
        <v>0</v>
      </c>
      <c r="U693" s="145">
        <f t="shared" si="143"/>
        <v>0</v>
      </c>
      <c r="V693" s="146">
        <f>IF(J693="nio",0,IF(J693&gt;0,VLOOKUP(F693,'3-Productie normen'!A:M,VLOOKUP(J693,'3-Productie normen'!$B$38:$C$41,2,FALSE),FALSE)))*(VLOOKUP(B693,'2-Kosten per locatie'!$A$16:$C$48,3,FALSE))</f>
        <v>0</v>
      </c>
      <c r="W693" s="146">
        <f t="shared" si="144"/>
        <v>0</v>
      </c>
      <c r="X693" s="146">
        <f t="shared" si="145"/>
        <v>0</v>
      </c>
      <c r="Y693" s="146">
        <f t="shared" si="146"/>
        <v>0</v>
      </c>
      <c r="Z693" s="147" t="str">
        <f>VLOOKUP(F693,'3-Productie normen'!A:Q,12,FALSE)</f>
        <v>B</v>
      </c>
      <c r="AA693" s="147"/>
      <c r="AC693" s="148">
        <f t="shared" si="147"/>
        <v>6877.3499999999995</v>
      </c>
    </row>
    <row r="694" spans="1:29" ht="14.15" customHeight="1">
      <c r="A694" s="124">
        <f t="shared" si="137"/>
        <v>694</v>
      </c>
      <c r="B694" s="139" t="s">
        <v>94</v>
      </c>
      <c r="C694" s="108">
        <v>1</v>
      </c>
      <c r="D694" s="164" t="s">
        <v>901</v>
      </c>
      <c r="E694" s="141" t="s">
        <v>875</v>
      </c>
      <c r="F694" s="141" t="s">
        <v>155</v>
      </c>
      <c r="G694" s="141" t="s">
        <v>222</v>
      </c>
      <c r="H694" s="142">
        <v>31.88</v>
      </c>
      <c r="I694" s="143">
        <f t="shared" si="148"/>
        <v>255</v>
      </c>
      <c r="J694" s="144">
        <v>255</v>
      </c>
      <c r="K694" s="144"/>
      <c r="L694" s="144"/>
      <c r="M694" s="144"/>
      <c r="N694" s="144"/>
      <c r="O694" s="144"/>
      <c r="P694" s="145" t="e">
        <f t="shared" si="138"/>
        <v>#DIV/0!</v>
      </c>
      <c r="Q694" s="145">
        <f t="shared" si="139"/>
        <v>0</v>
      </c>
      <c r="R694" s="145">
        <f t="shared" si="140"/>
        <v>0</v>
      </c>
      <c r="S694" s="145">
        <f t="shared" si="141"/>
        <v>0</v>
      </c>
      <c r="T694" s="145">
        <f t="shared" si="142"/>
        <v>0</v>
      </c>
      <c r="U694" s="145">
        <f t="shared" si="143"/>
        <v>0</v>
      </c>
      <c r="V694" s="146">
        <f>IF(J694="nio",0,IF(J694&gt;0,VLOOKUP(F694,'3-Productie normen'!A:M,VLOOKUP(J694,'3-Productie normen'!$B$38:$C$41,2,FALSE),FALSE)))*(VLOOKUP(B694,'2-Kosten per locatie'!$A$16:$C$48,3,FALSE))</f>
        <v>0</v>
      </c>
      <c r="W694" s="146">
        <f t="shared" si="144"/>
        <v>0</v>
      </c>
      <c r="X694" s="146">
        <f t="shared" si="145"/>
        <v>0</v>
      </c>
      <c r="Y694" s="146">
        <f t="shared" si="146"/>
        <v>0</v>
      </c>
      <c r="Z694" s="147" t="str">
        <f>VLOOKUP(F694,'3-Productie normen'!A:Q,12,FALSE)</f>
        <v>B</v>
      </c>
      <c r="AA694" s="147"/>
      <c r="AC694" s="148">
        <f t="shared" si="147"/>
        <v>8129.4</v>
      </c>
    </row>
    <row r="695" spans="1:29" ht="14.15" customHeight="1">
      <c r="A695" s="124">
        <f t="shared" si="137"/>
        <v>695</v>
      </c>
      <c r="B695" s="139" t="s">
        <v>94</v>
      </c>
      <c r="C695" s="108">
        <v>1</v>
      </c>
      <c r="D695" s="164" t="s">
        <v>902</v>
      </c>
      <c r="E695" s="141" t="s">
        <v>243</v>
      </c>
      <c r="F695" s="141" t="s">
        <v>155</v>
      </c>
      <c r="G695" s="141" t="s">
        <v>222</v>
      </c>
      <c r="H695" s="142">
        <v>23.86</v>
      </c>
      <c r="I695" s="143">
        <f t="shared" si="148"/>
        <v>255</v>
      </c>
      <c r="J695" s="144">
        <v>255</v>
      </c>
      <c r="K695" s="144"/>
      <c r="L695" s="144"/>
      <c r="M695" s="144"/>
      <c r="N695" s="144"/>
      <c r="O695" s="144"/>
      <c r="P695" s="145" t="e">
        <f t="shared" si="138"/>
        <v>#DIV/0!</v>
      </c>
      <c r="Q695" s="145">
        <f t="shared" si="139"/>
        <v>0</v>
      </c>
      <c r="R695" s="145">
        <f t="shared" si="140"/>
        <v>0</v>
      </c>
      <c r="S695" s="145">
        <f t="shared" si="141"/>
        <v>0</v>
      </c>
      <c r="T695" s="145">
        <f t="shared" si="142"/>
        <v>0</v>
      </c>
      <c r="U695" s="145">
        <f t="shared" si="143"/>
        <v>0</v>
      </c>
      <c r="V695" s="146">
        <f>IF(J695="nio",0,IF(J695&gt;0,VLOOKUP(F695,'3-Productie normen'!A:M,VLOOKUP(J695,'3-Productie normen'!$B$38:$C$41,2,FALSE),FALSE)))*(VLOOKUP(B695,'2-Kosten per locatie'!$A$16:$C$48,3,FALSE))</f>
        <v>0</v>
      </c>
      <c r="W695" s="146">
        <f t="shared" si="144"/>
        <v>0</v>
      </c>
      <c r="X695" s="146">
        <f t="shared" si="145"/>
        <v>0</v>
      </c>
      <c r="Y695" s="146">
        <f t="shared" si="146"/>
        <v>0</v>
      </c>
      <c r="Z695" s="147" t="str">
        <f>VLOOKUP(F695,'3-Productie normen'!A:Q,12,FALSE)</f>
        <v>B</v>
      </c>
      <c r="AA695" s="147"/>
      <c r="AC695" s="148">
        <f t="shared" si="147"/>
        <v>6084.3</v>
      </c>
    </row>
    <row r="696" spans="1:29" ht="14.15" customHeight="1">
      <c r="A696" s="124">
        <f t="shared" si="137"/>
        <v>696</v>
      </c>
      <c r="B696" s="139" t="s">
        <v>94</v>
      </c>
      <c r="C696" s="108">
        <v>1</v>
      </c>
      <c r="D696" s="164" t="s">
        <v>903</v>
      </c>
      <c r="E696" s="141" t="s">
        <v>875</v>
      </c>
      <c r="F696" s="141" t="s">
        <v>155</v>
      </c>
      <c r="G696" s="141" t="s">
        <v>222</v>
      </c>
      <c r="H696" s="142">
        <v>31.4</v>
      </c>
      <c r="I696" s="143">
        <f t="shared" si="148"/>
        <v>255</v>
      </c>
      <c r="J696" s="144">
        <v>255</v>
      </c>
      <c r="K696" s="144"/>
      <c r="L696" s="144"/>
      <c r="M696" s="144"/>
      <c r="N696" s="144"/>
      <c r="O696" s="144"/>
      <c r="P696" s="145" t="e">
        <f t="shared" si="138"/>
        <v>#DIV/0!</v>
      </c>
      <c r="Q696" s="145">
        <f t="shared" si="139"/>
        <v>0</v>
      </c>
      <c r="R696" s="145">
        <f t="shared" si="140"/>
        <v>0</v>
      </c>
      <c r="S696" s="145">
        <f t="shared" si="141"/>
        <v>0</v>
      </c>
      <c r="T696" s="145">
        <f t="shared" si="142"/>
        <v>0</v>
      </c>
      <c r="U696" s="145">
        <f t="shared" si="143"/>
        <v>0</v>
      </c>
      <c r="V696" s="146">
        <f>IF(J696="nio",0,IF(J696&gt;0,VLOOKUP(F696,'3-Productie normen'!A:M,VLOOKUP(J696,'3-Productie normen'!$B$38:$C$41,2,FALSE),FALSE)))*(VLOOKUP(B696,'2-Kosten per locatie'!$A$16:$C$48,3,FALSE))</f>
        <v>0</v>
      </c>
      <c r="W696" s="146">
        <f t="shared" si="144"/>
        <v>0</v>
      </c>
      <c r="X696" s="146">
        <f t="shared" si="145"/>
        <v>0</v>
      </c>
      <c r="Y696" s="146">
        <f t="shared" si="146"/>
        <v>0</v>
      </c>
      <c r="Z696" s="147" t="str">
        <f>VLOOKUP(F696,'3-Productie normen'!A:Q,12,FALSE)</f>
        <v>B</v>
      </c>
      <c r="AA696" s="147"/>
      <c r="AC696" s="148">
        <f t="shared" si="147"/>
        <v>8007</v>
      </c>
    </row>
    <row r="697" spans="1:29" ht="14.15" customHeight="1">
      <c r="A697" s="124">
        <f t="shared" si="137"/>
        <v>697</v>
      </c>
      <c r="B697" s="139" t="s">
        <v>94</v>
      </c>
      <c r="C697" s="108">
        <v>1</v>
      </c>
      <c r="D697" s="164" t="s">
        <v>904</v>
      </c>
      <c r="E697" s="141" t="s">
        <v>224</v>
      </c>
      <c r="F697" s="139" t="s">
        <v>155</v>
      </c>
      <c r="G697" s="141" t="s">
        <v>222</v>
      </c>
      <c r="H697" s="142">
        <v>28.65</v>
      </c>
      <c r="I697" s="143">
        <f t="shared" si="148"/>
        <v>255</v>
      </c>
      <c r="J697" s="144">
        <v>255</v>
      </c>
      <c r="K697" s="144"/>
      <c r="L697" s="144"/>
      <c r="M697" s="144"/>
      <c r="N697" s="144"/>
      <c r="O697" s="144"/>
      <c r="P697" s="145" t="e">
        <f t="shared" si="138"/>
        <v>#DIV/0!</v>
      </c>
      <c r="Q697" s="145">
        <f t="shared" si="139"/>
        <v>0</v>
      </c>
      <c r="R697" s="145">
        <f t="shared" si="140"/>
        <v>0</v>
      </c>
      <c r="S697" s="145">
        <f t="shared" si="141"/>
        <v>0</v>
      </c>
      <c r="T697" s="145">
        <f t="shared" si="142"/>
        <v>0</v>
      </c>
      <c r="U697" s="145">
        <f t="shared" si="143"/>
        <v>0</v>
      </c>
      <c r="V697" s="146">
        <f>IF(J697="nio",0,IF(J697&gt;0,VLOOKUP(F697,'3-Productie normen'!A:M,VLOOKUP(J697,'3-Productie normen'!$B$38:$C$41,2,FALSE),FALSE)))*(VLOOKUP(B697,'2-Kosten per locatie'!$A$16:$C$48,3,FALSE))</f>
        <v>0</v>
      </c>
      <c r="W697" s="146">
        <f t="shared" si="144"/>
        <v>0</v>
      </c>
      <c r="X697" s="146">
        <f t="shared" si="145"/>
        <v>0</v>
      </c>
      <c r="Y697" s="146">
        <f t="shared" si="146"/>
        <v>0</v>
      </c>
      <c r="Z697" s="147" t="str">
        <f>VLOOKUP(F697,'3-Productie normen'!A:Q,12,FALSE)</f>
        <v>B</v>
      </c>
      <c r="AA697" s="147"/>
      <c r="AC697" s="148">
        <f t="shared" si="147"/>
        <v>7305.75</v>
      </c>
    </row>
    <row r="698" spans="1:29" ht="14.15" customHeight="1">
      <c r="A698" s="124">
        <f t="shared" si="137"/>
        <v>698</v>
      </c>
      <c r="B698" s="139" t="s">
        <v>94</v>
      </c>
      <c r="C698" s="108">
        <v>1</v>
      </c>
      <c r="D698" s="164" t="s">
        <v>905</v>
      </c>
      <c r="E698" s="141" t="s">
        <v>224</v>
      </c>
      <c r="F698" s="141" t="s">
        <v>155</v>
      </c>
      <c r="G698" s="141" t="s">
        <v>222</v>
      </c>
      <c r="H698" s="142">
        <v>34.74</v>
      </c>
      <c r="I698" s="143">
        <f t="shared" si="148"/>
        <v>255</v>
      </c>
      <c r="J698" s="144">
        <v>255</v>
      </c>
      <c r="K698" s="144"/>
      <c r="L698" s="144"/>
      <c r="M698" s="144"/>
      <c r="N698" s="144"/>
      <c r="O698" s="144"/>
      <c r="P698" s="145" t="e">
        <f t="shared" si="138"/>
        <v>#DIV/0!</v>
      </c>
      <c r="Q698" s="145">
        <f t="shared" si="139"/>
        <v>0</v>
      </c>
      <c r="R698" s="145">
        <f t="shared" si="140"/>
        <v>0</v>
      </c>
      <c r="S698" s="145">
        <f t="shared" si="141"/>
        <v>0</v>
      </c>
      <c r="T698" s="145">
        <f t="shared" si="142"/>
        <v>0</v>
      </c>
      <c r="U698" s="145">
        <f t="shared" si="143"/>
        <v>0</v>
      </c>
      <c r="V698" s="146">
        <f>IF(J698="nio",0,IF(J698&gt;0,VLOOKUP(F698,'3-Productie normen'!A:M,VLOOKUP(J698,'3-Productie normen'!$B$38:$C$41,2,FALSE),FALSE)))*(VLOOKUP(B698,'2-Kosten per locatie'!$A$16:$C$48,3,FALSE))</f>
        <v>0</v>
      </c>
      <c r="W698" s="146">
        <f t="shared" si="144"/>
        <v>0</v>
      </c>
      <c r="X698" s="146">
        <f t="shared" si="145"/>
        <v>0</v>
      </c>
      <c r="Y698" s="146">
        <f t="shared" si="146"/>
        <v>0</v>
      </c>
      <c r="Z698" s="147" t="str">
        <f>VLOOKUP(F698,'3-Productie normen'!A:Q,12,FALSE)</f>
        <v>B</v>
      </c>
      <c r="AA698" s="147"/>
      <c r="AC698" s="148">
        <f t="shared" si="147"/>
        <v>8858.7000000000007</v>
      </c>
    </row>
    <row r="699" spans="1:29" ht="14.15" customHeight="1">
      <c r="A699" s="124">
        <f t="shared" si="137"/>
        <v>699</v>
      </c>
      <c r="B699" s="139" t="s">
        <v>94</v>
      </c>
      <c r="C699" s="108">
        <v>1</v>
      </c>
      <c r="D699" s="164" t="s">
        <v>906</v>
      </c>
      <c r="E699" s="141" t="s">
        <v>224</v>
      </c>
      <c r="F699" s="141" t="s">
        <v>155</v>
      </c>
      <c r="G699" s="141" t="s">
        <v>222</v>
      </c>
      <c r="H699" s="142">
        <v>29.54</v>
      </c>
      <c r="I699" s="143">
        <f t="shared" si="148"/>
        <v>255</v>
      </c>
      <c r="J699" s="144">
        <v>255</v>
      </c>
      <c r="K699" s="144"/>
      <c r="L699" s="144"/>
      <c r="M699" s="144"/>
      <c r="N699" s="144"/>
      <c r="O699" s="144"/>
      <c r="P699" s="145" t="e">
        <f t="shared" si="138"/>
        <v>#DIV/0!</v>
      </c>
      <c r="Q699" s="145">
        <f t="shared" si="139"/>
        <v>0</v>
      </c>
      <c r="R699" s="145">
        <f t="shared" si="140"/>
        <v>0</v>
      </c>
      <c r="S699" s="145">
        <f t="shared" si="141"/>
        <v>0</v>
      </c>
      <c r="T699" s="145">
        <f t="shared" si="142"/>
        <v>0</v>
      </c>
      <c r="U699" s="145">
        <f t="shared" si="143"/>
        <v>0</v>
      </c>
      <c r="V699" s="146">
        <f>IF(J699="nio",0,IF(J699&gt;0,VLOOKUP(F699,'3-Productie normen'!A:M,VLOOKUP(J699,'3-Productie normen'!$B$38:$C$41,2,FALSE),FALSE)))*(VLOOKUP(B699,'2-Kosten per locatie'!$A$16:$C$48,3,FALSE))</f>
        <v>0</v>
      </c>
      <c r="W699" s="146">
        <f t="shared" si="144"/>
        <v>0</v>
      </c>
      <c r="X699" s="146">
        <f t="shared" si="145"/>
        <v>0</v>
      </c>
      <c r="Y699" s="146">
        <f t="shared" si="146"/>
        <v>0</v>
      </c>
      <c r="Z699" s="147" t="str">
        <f>VLOOKUP(F699,'3-Productie normen'!A:Q,12,FALSE)</f>
        <v>B</v>
      </c>
      <c r="AA699" s="147"/>
      <c r="AC699" s="148">
        <f t="shared" si="147"/>
        <v>7532.7</v>
      </c>
    </row>
    <row r="700" spans="1:29" ht="14.15" customHeight="1">
      <c r="A700" s="124">
        <f t="shared" si="137"/>
        <v>700</v>
      </c>
      <c r="B700" s="139" t="s">
        <v>94</v>
      </c>
      <c r="C700" s="108">
        <v>1</v>
      </c>
      <c r="D700" s="164" t="s">
        <v>907</v>
      </c>
      <c r="E700" s="141" t="s">
        <v>224</v>
      </c>
      <c r="F700" s="166" t="s">
        <v>155</v>
      </c>
      <c r="G700" s="141" t="s">
        <v>222</v>
      </c>
      <c r="H700" s="142">
        <v>30.07</v>
      </c>
      <c r="I700" s="143">
        <f t="shared" si="148"/>
        <v>255</v>
      </c>
      <c r="J700" s="144">
        <v>255</v>
      </c>
      <c r="K700" s="144"/>
      <c r="L700" s="144"/>
      <c r="M700" s="144"/>
      <c r="N700" s="144"/>
      <c r="O700" s="144"/>
      <c r="P700" s="145" t="e">
        <f t="shared" si="138"/>
        <v>#DIV/0!</v>
      </c>
      <c r="Q700" s="145">
        <f t="shared" si="139"/>
        <v>0</v>
      </c>
      <c r="R700" s="145">
        <f t="shared" si="140"/>
        <v>0</v>
      </c>
      <c r="S700" s="145">
        <f t="shared" si="141"/>
        <v>0</v>
      </c>
      <c r="T700" s="145">
        <f t="shared" si="142"/>
        <v>0</v>
      </c>
      <c r="U700" s="145">
        <f t="shared" si="143"/>
        <v>0</v>
      </c>
      <c r="V700" s="146">
        <f>IF(J700="nio",0,IF(J700&gt;0,VLOOKUP(F700,'3-Productie normen'!A:M,VLOOKUP(J700,'3-Productie normen'!$B$38:$C$41,2,FALSE),FALSE)))*(VLOOKUP(B700,'2-Kosten per locatie'!$A$16:$C$48,3,FALSE))</f>
        <v>0</v>
      </c>
      <c r="W700" s="146">
        <f t="shared" si="144"/>
        <v>0</v>
      </c>
      <c r="X700" s="146">
        <f t="shared" si="145"/>
        <v>0</v>
      </c>
      <c r="Y700" s="146">
        <f t="shared" si="146"/>
        <v>0</v>
      </c>
      <c r="Z700" s="147" t="str">
        <f>VLOOKUP(F700,'3-Productie normen'!A:Q,12,FALSE)</f>
        <v>B</v>
      </c>
      <c r="AA700" s="147"/>
      <c r="AC700" s="148">
        <f t="shared" si="147"/>
        <v>7667.85</v>
      </c>
    </row>
    <row r="701" spans="1:29" ht="14.15" customHeight="1">
      <c r="A701" s="124">
        <f t="shared" si="137"/>
        <v>701</v>
      </c>
      <c r="B701" s="139" t="s">
        <v>94</v>
      </c>
      <c r="C701" s="108">
        <v>1</v>
      </c>
      <c r="D701" s="164" t="s">
        <v>908</v>
      </c>
      <c r="E701" s="141" t="s">
        <v>334</v>
      </c>
      <c r="F701" s="141" t="s">
        <v>163</v>
      </c>
      <c r="G701" s="141" t="s">
        <v>222</v>
      </c>
      <c r="H701" s="142">
        <v>28.46</v>
      </c>
      <c r="I701" s="143">
        <f t="shared" si="148"/>
        <v>255</v>
      </c>
      <c r="J701" s="144">
        <v>255</v>
      </c>
      <c r="K701" s="144"/>
      <c r="L701" s="144"/>
      <c r="M701" s="144"/>
      <c r="N701" s="144"/>
      <c r="O701" s="144"/>
      <c r="P701" s="145" t="e">
        <f t="shared" si="138"/>
        <v>#DIV/0!</v>
      </c>
      <c r="Q701" s="145">
        <f t="shared" si="139"/>
        <v>0</v>
      </c>
      <c r="R701" s="145">
        <f t="shared" si="140"/>
        <v>0</v>
      </c>
      <c r="S701" s="145">
        <f t="shared" si="141"/>
        <v>0</v>
      </c>
      <c r="T701" s="145">
        <f t="shared" si="142"/>
        <v>0</v>
      </c>
      <c r="U701" s="145">
        <f t="shared" si="143"/>
        <v>0</v>
      </c>
      <c r="V701" s="146">
        <f>IF(J701="nio",0,IF(J701&gt;0,VLOOKUP(F701,'3-Productie normen'!A:M,VLOOKUP(J701,'3-Productie normen'!$B$38:$C$41,2,FALSE),FALSE)))*(VLOOKUP(B701,'2-Kosten per locatie'!$A$16:$C$48,3,FALSE))</f>
        <v>0</v>
      </c>
      <c r="W701" s="146">
        <f t="shared" si="144"/>
        <v>0</v>
      </c>
      <c r="X701" s="146">
        <f t="shared" si="145"/>
        <v>0</v>
      </c>
      <c r="Y701" s="146">
        <f t="shared" si="146"/>
        <v>0</v>
      </c>
      <c r="Z701" s="147" t="str">
        <f>VLOOKUP(F701,'3-Productie normen'!A:Q,12,FALSE)</f>
        <v>B</v>
      </c>
      <c r="AA701" s="147"/>
      <c r="AC701" s="148">
        <f t="shared" si="147"/>
        <v>7257.3</v>
      </c>
    </row>
    <row r="702" spans="1:29" ht="14.15" customHeight="1">
      <c r="A702" s="124">
        <f t="shared" si="137"/>
        <v>702</v>
      </c>
      <c r="B702" s="139" t="s">
        <v>94</v>
      </c>
      <c r="C702" s="108">
        <v>1</v>
      </c>
      <c r="D702" s="164" t="s">
        <v>909</v>
      </c>
      <c r="E702" s="141" t="s">
        <v>224</v>
      </c>
      <c r="F702" s="141" t="s">
        <v>155</v>
      </c>
      <c r="G702" s="141" t="s">
        <v>222</v>
      </c>
      <c r="H702" s="142">
        <v>30.28</v>
      </c>
      <c r="I702" s="143">
        <f t="shared" si="148"/>
        <v>255</v>
      </c>
      <c r="J702" s="144">
        <v>255</v>
      </c>
      <c r="K702" s="144"/>
      <c r="L702" s="144"/>
      <c r="M702" s="144"/>
      <c r="N702" s="144"/>
      <c r="O702" s="144"/>
      <c r="P702" s="145" t="e">
        <f t="shared" si="138"/>
        <v>#DIV/0!</v>
      </c>
      <c r="Q702" s="145">
        <f t="shared" si="139"/>
        <v>0</v>
      </c>
      <c r="R702" s="145">
        <f t="shared" si="140"/>
        <v>0</v>
      </c>
      <c r="S702" s="145">
        <f t="shared" si="141"/>
        <v>0</v>
      </c>
      <c r="T702" s="145">
        <f t="shared" si="142"/>
        <v>0</v>
      </c>
      <c r="U702" s="145">
        <f t="shared" si="143"/>
        <v>0</v>
      </c>
      <c r="V702" s="146">
        <f>IF(J702="nio",0,IF(J702&gt;0,VLOOKUP(F702,'3-Productie normen'!A:M,VLOOKUP(J702,'3-Productie normen'!$B$38:$C$41,2,FALSE),FALSE)))*(VLOOKUP(B702,'2-Kosten per locatie'!$A$16:$C$48,3,FALSE))</f>
        <v>0</v>
      </c>
      <c r="W702" s="146">
        <f t="shared" si="144"/>
        <v>0</v>
      </c>
      <c r="X702" s="146">
        <f t="shared" si="145"/>
        <v>0</v>
      </c>
      <c r="Y702" s="146">
        <f t="shared" si="146"/>
        <v>0</v>
      </c>
      <c r="Z702" s="147" t="str">
        <f>VLOOKUP(F702,'3-Productie normen'!A:Q,12,FALSE)</f>
        <v>B</v>
      </c>
      <c r="AA702" s="147"/>
      <c r="AC702" s="148">
        <f t="shared" si="147"/>
        <v>7721.4000000000005</v>
      </c>
    </row>
    <row r="703" spans="1:29" ht="14.15" customHeight="1">
      <c r="A703" s="124">
        <f t="shared" si="137"/>
        <v>703</v>
      </c>
      <c r="B703" s="139" t="s">
        <v>94</v>
      </c>
      <c r="C703" s="108">
        <v>1</v>
      </c>
      <c r="D703" s="164" t="s">
        <v>910</v>
      </c>
      <c r="E703" s="141" t="s">
        <v>224</v>
      </c>
      <c r="F703" s="141" t="s">
        <v>155</v>
      </c>
      <c r="G703" s="141" t="s">
        <v>222</v>
      </c>
      <c r="H703" s="142">
        <v>29.15</v>
      </c>
      <c r="I703" s="143">
        <f t="shared" si="148"/>
        <v>255</v>
      </c>
      <c r="J703" s="144">
        <v>255</v>
      </c>
      <c r="K703" s="144"/>
      <c r="L703" s="144"/>
      <c r="M703" s="144"/>
      <c r="N703" s="144"/>
      <c r="O703" s="144"/>
      <c r="P703" s="145" t="e">
        <f t="shared" si="138"/>
        <v>#DIV/0!</v>
      </c>
      <c r="Q703" s="145">
        <f t="shared" si="139"/>
        <v>0</v>
      </c>
      <c r="R703" s="145">
        <f t="shared" si="140"/>
        <v>0</v>
      </c>
      <c r="S703" s="145">
        <f t="shared" si="141"/>
        <v>0</v>
      </c>
      <c r="T703" s="145">
        <f t="shared" si="142"/>
        <v>0</v>
      </c>
      <c r="U703" s="145">
        <f t="shared" si="143"/>
        <v>0</v>
      </c>
      <c r="V703" s="146">
        <f>IF(J703="nio",0,IF(J703&gt;0,VLOOKUP(F703,'3-Productie normen'!A:M,VLOOKUP(J703,'3-Productie normen'!$B$38:$C$41,2,FALSE),FALSE)))*(VLOOKUP(B703,'2-Kosten per locatie'!$A$16:$C$48,3,FALSE))</f>
        <v>0</v>
      </c>
      <c r="W703" s="146">
        <f t="shared" si="144"/>
        <v>0</v>
      </c>
      <c r="X703" s="146">
        <f t="shared" si="145"/>
        <v>0</v>
      </c>
      <c r="Y703" s="146">
        <f t="shared" si="146"/>
        <v>0</v>
      </c>
      <c r="Z703" s="147" t="str">
        <f>VLOOKUP(F703,'3-Productie normen'!A:Q,12,FALSE)</f>
        <v>B</v>
      </c>
      <c r="AA703" s="147"/>
      <c r="AC703" s="148">
        <f t="shared" si="147"/>
        <v>7433.25</v>
      </c>
    </row>
    <row r="704" spans="1:29" ht="14.15" customHeight="1">
      <c r="A704" s="124">
        <f t="shared" si="137"/>
        <v>704</v>
      </c>
      <c r="B704" s="139" t="s">
        <v>94</v>
      </c>
      <c r="C704" s="108">
        <v>1</v>
      </c>
      <c r="D704" s="164" t="s">
        <v>911</v>
      </c>
      <c r="E704" s="141" t="s">
        <v>224</v>
      </c>
      <c r="F704" s="141" t="s">
        <v>155</v>
      </c>
      <c r="G704" s="141" t="s">
        <v>222</v>
      </c>
      <c r="H704" s="142">
        <v>31.62</v>
      </c>
      <c r="I704" s="143">
        <f t="shared" si="148"/>
        <v>255</v>
      </c>
      <c r="J704" s="144">
        <v>255</v>
      </c>
      <c r="K704" s="144"/>
      <c r="L704" s="144"/>
      <c r="M704" s="144"/>
      <c r="N704" s="144"/>
      <c r="O704" s="144"/>
      <c r="P704" s="145" t="e">
        <f t="shared" si="138"/>
        <v>#DIV/0!</v>
      </c>
      <c r="Q704" s="145">
        <f t="shared" si="139"/>
        <v>0</v>
      </c>
      <c r="R704" s="145">
        <f t="shared" si="140"/>
        <v>0</v>
      </c>
      <c r="S704" s="145">
        <f t="shared" si="141"/>
        <v>0</v>
      </c>
      <c r="T704" s="145">
        <f t="shared" si="142"/>
        <v>0</v>
      </c>
      <c r="U704" s="145">
        <f t="shared" si="143"/>
        <v>0</v>
      </c>
      <c r="V704" s="146">
        <f>IF(J704="nio",0,IF(J704&gt;0,VLOOKUP(F704,'3-Productie normen'!A:M,VLOOKUP(J704,'3-Productie normen'!$B$38:$C$41,2,FALSE),FALSE)))*(VLOOKUP(B704,'2-Kosten per locatie'!$A$16:$C$48,3,FALSE))</f>
        <v>0</v>
      </c>
      <c r="W704" s="146">
        <f t="shared" si="144"/>
        <v>0</v>
      </c>
      <c r="X704" s="146">
        <f t="shared" si="145"/>
        <v>0</v>
      </c>
      <c r="Y704" s="146">
        <f t="shared" si="146"/>
        <v>0</v>
      </c>
      <c r="Z704" s="147" t="str">
        <f>VLOOKUP(F704,'3-Productie normen'!A:Q,12,FALSE)</f>
        <v>B</v>
      </c>
      <c r="AA704" s="147"/>
      <c r="AC704" s="148">
        <f t="shared" si="147"/>
        <v>8063.1</v>
      </c>
    </row>
    <row r="705" spans="1:29" ht="14.15" customHeight="1">
      <c r="A705" s="124">
        <f t="shared" si="137"/>
        <v>705</v>
      </c>
      <c r="B705" s="139" t="s">
        <v>94</v>
      </c>
      <c r="C705" s="108">
        <v>1</v>
      </c>
      <c r="D705" s="164" t="s">
        <v>912</v>
      </c>
      <c r="E705" s="141" t="s">
        <v>224</v>
      </c>
      <c r="F705" s="141" t="s">
        <v>155</v>
      </c>
      <c r="G705" s="141" t="s">
        <v>222</v>
      </c>
      <c r="H705" s="142">
        <v>29.15</v>
      </c>
      <c r="I705" s="143">
        <f t="shared" si="148"/>
        <v>255</v>
      </c>
      <c r="J705" s="144">
        <v>255</v>
      </c>
      <c r="K705" s="144"/>
      <c r="L705" s="144"/>
      <c r="M705" s="144"/>
      <c r="N705" s="144"/>
      <c r="O705" s="144"/>
      <c r="P705" s="145" t="e">
        <f t="shared" si="138"/>
        <v>#DIV/0!</v>
      </c>
      <c r="Q705" s="145">
        <f t="shared" si="139"/>
        <v>0</v>
      </c>
      <c r="R705" s="145">
        <f t="shared" si="140"/>
        <v>0</v>
      </c>
      <c r="S705" s="145">
        <f t="shared" si="141"/>
        <v>0</v>
      </c>
      <c r="T705" s="145">
        <f t="shared" si="142"/>
        <v>0</v>
      </c>
      <c r="U705" s="145">
        <f t="shared" si="143"/>
        <v>0</v>
      </c>
      <c r="V705" s="146">
        <f>IF(J705="nio",0,IF(J705&gt;0,VLOOKUP(F705,'3-Productie normen'!A:M,VLOOKUP(J705,'3-Productie normen'!$B$38:$C$41,2,FALSE),FALSE)))*(VLOOKUP(B705,'2-Kosten per locatie'!$A$16:$C$48,3,FALSE))</f>
        <v>0</v>
      </c>
      <c r="W705" s="146">
        <f t="shared" si="144"/>
        <v>0</v>
      </c>
      <c r="X705" s="146">
        <f t="shared" si="145"/>
        <v>0</v>
      </c>
      <c r="Y705" s="146">
        <f t="shared" si="146"/>
        <v>0</v>
      </c>
      <c r="Z705" s="147" t="str">
        <f>VLOOKUP(F705,'3-Productie normen'!A:Q,12,FALSE)</f>
        <v>B</v>
      </c>
      <c r="AA705" s="147"/>
      <c r="AC705" s="148">
        <f t="shared" si="147"/>
        <v>7433.25</v>
      </c>
    </row>
    <row r="706" spans="1:29" ht="14.15" customHeight="1">
      <c r="A706" s="124">
        <f t="shared" si="137"/>
        <v>706</v>
      </c>
      <c r="B706" s="139" t="s">
        <v>94</v>
      </c>
      <c r="C706" s="108">
        <v>1</v>
      </c>
      <c r="D706" s="164" t="s">
        <v>913</v>
      </c>
      <c r="E706" s="141" t="s">
        <v>224</v>
      </c>
      <c r="F706" s="141" t="s">
        <v>155</v>
      </c>
      <c r="G706" s="141" t="s">
        <v>222</v>
      </c>
      <c r="H706" s="142">
        <v>31.63</v>
      </c>
      <c r="I706" s="143">
        <f t="shared" si="148"/>
        <v>255</v>
      </c>
      <c r="J706" s="144">
        <v>255</v>
      </c>
      <c r="K706" s="144"/>
      <c r="L706" s="144"/>
      <c r="M706" s="144"/>
      <c r="N706" s="144"/>
      <c r="O706" s="144"/>
      <c r="P706" s="145" t="e">
        <f t="shared" si="138"/>
        <v>#DIV/0!</v>
      </c>
      <c r="Q706" s="145">
        <f t="shared" si="139"/>
        <v>0</v>
      </c>
      <c r="R706" s="145">
        <f t="shared" si="140"/>
        <v>0</v>
      </c>
      <c r="S706" s="145">
        <f t="shared" si="141"/>
        <v>0</v>
      </c>
      <c r="T706" s="145">
        <f t="shared" si="142"/>
        <v>0</v>
      </c>
      <c r="U706" s="145">
        <f t="shared" si="143"/>
        <v>0</v>
      </c>
      <c r="V706" s="146">
        <f>IF(J706="nio",0,IF(J706&gt;0,VLOOKUP(F706,'3-Productie normen'!A:M,VLOOKUP(J706,'3-Productie normen'!$B$38:$C$41,2,FALSE),FALSE)))*(VLOOKUP(B706,'2-Kosten per locatie'!$A$16:$C$48,3,FALSE))</f>
        <v>0</v>
      </c>
      <c r="W706" s="146">
        <f t="shared" si="144"/>
        <v>0</v>
      </c>
      <c r="X706" s="146">
        <f t="shared" si="145"/>
        <v>0</v>
      </c>
      <c r="Y706" s="146">
        <f t="shared" si="146"/>
        <v>0</v>
      </c>
      <c r="Z706" s="147" t="str">
        <f>VLOOKUP(F706,'3-Productie normen'!A:Q,12,FALSE)</f>
        <v>B</v>
      </c>
      <c r="AA706" s="147"/>
      <c r="AC706" s="148">
        <f t="shared" si="147"/>
        <v>8065.65</v>
      </c>
    </row>
    <row r="707" spans="1:29" ht="14.15" customHeight="1">
      <c r="A707" s="124">
        <f t="shared" si="137"/>
        <v>707</v>
      </c>
      <c r="B707" s="139" t="s">
        <v>94</v>
      </c>
      <c r="C707" s="108">
        <v>1</v>
      </c>
      <c r="D707" s="164" t="s">
        <v>914</v>
      </c>
      <c r="E707" s="141" t="s">
        <v>224</v>
      </c>
      <c r="F707" s="141" t="s">
        <v>155</v>
      </c>
      <c r="G707" s="141" t="s">
        <v>222</v>
      </c>
      <c r="H707" s="142">
        <v>26.19</v>
      </c>
      <c r="I707" s="143">
        <f t="shared" si="148"/>
        <v>255</v>
      </c>
      <c r="J707" s="144">
        <v>255</v>
      </c>
      <c r="K707" s="144"/>
      <c r="L707" s="144"/>
      <c r="M707" s="144"/>
      <c r="N707" s="144"/>
      <c r="O707" s="144"/>
      <c r="P707" s="145" t="e">
        <f t="shared" si="138"/>
        <v>#DIV/0!</v>
      </c>
      <c r="Q707" s="145">
        <f t="shared" si="139"/>
        <v>0</v>
      </c>
      <c r="R707" s="145">
        <f t="shared" si="140"/>
        <v>0</v>
      </c>
      <c r="S707" s="145">
        <f t="shared" si="141"/>
        <v>0</v>
      </c>
      <c r="T707" s="145">
        <f t="shared" si="142"/>
        <v>0</v>
      </c>
      <c r="U707" s="145">
        <f t="shared" si="143"/>
        <v>0</v>
      </c>
      <c r="V707" s="146">
        <f>IF(J707="nio",0,IF(J707&gt;0,VLOOKUP(F707,'3-Productie normen'!A:M,VLOOKUP(J707,'3-Productie normen'!$B$38:$C$41,2,FALSE),FALSE)))*(VLOOKUP(B707,'2-Kosten per locatie'!$A$16:$C$48,3,FALSE))</f>
        <v>0</v>
      </c>
      <c r="W707" s="146">
        <f t="shared" si="144"/>
        <v>0</v>
      </c>
      <c r="X707" s="146">
        <f t="shared" si="145"/>
        <v>0</v>
      </c>
      <c r="Y707" s="146">
        <f t="shared" si="146"/>
        <v>0</v>
      </c>
      <c r="Z707" s="147" t="str">
        <f>VLOOKUP(F707,'3-Productie normen'!A:Q,12,FALSE)</f>
        <v>B</v>
      </c>
      <c r="AA707" s="147"/>
      <c r="AC707" s="148">
        <f t="shared" si="147"/>
        <v>6678.4500000000007</v>
      </c>
    </row>
    <row r="708" spans="1:29" ht="14.15" customHeight="1">
      <c r="A708" s="124">
        <f t="shared" si="137"/>
        <v>708</v>
      </c>
      <c r="B708" s="139" t="s">
        <v>94</v>
      </c>
      <c r="C708" s="108">
        <v>1</v>
      </c>
      <c r="D708" s="164" t="s">
        <v>915</v>
      </c>
      <c r="E708" s="141" t="s">
        <v>224</v>
      </c>
      <c r="F708" s="141" t="s">
        <v>155</v>
      </c>
      <c r="G708" s="141" t="s">
        <v>222</v>
      </c>
      <c r="H708" s="142">
        <v>31.35</v>
      </c>
      <c r="I708" s="143">
        <f t="shared" si="148"/>
        <v>255</v>
      </c>
      <c r="J708" s="144">
        <v>255</v>
      </c>
      <c r="K708" s="144"/>
      <c r="L708" s="144"/>
      <c r="M708" s="144"/>
      <c r="N708" s="144"/>
      <c r="O708" s="144"/>
      <c r="P708" s="145" t="e">
        <f t="shared" si="138"/>
        <v>#DIV/0!</v>
      </c>
      <c r="Q708" s="145">
        <f t="shared" si="139"/>
        <v>0</v>
      </c>
      <c r="R708" s="145">
        <f t="shared" si="140"/>
        <v>0</v>
      </c>
      <c r="S708" s="145">
        <f t="shared" si="141"/>
        <v>0</v>
      </c>
      <c r="T708" s="145">
        <f t="shared" si="142"/>
        <v>0</v>
      </c>
      <c r="U708" s="145">
        <f t="shared" si="143"/>
        <v>0</v>
      </c>
      <c r="V708" s="146">
        <f>IF(J708="nio",0,IF(J708&gt;0,VLOOKUP(F708,'3-Productie normen'!A:M,VLOOKUP(J708,'3-Productie normen'!$B$38:$C$41,2,FALSE),FALSE)))*(VLOOKUP(B708,'2-Kosten per locatie'!$A$16:$C$48,3,FALSE))</f>
        <v>0</v>
      </c>
      <c r="W708" s="146">
        <f t="shared" si="144"/>
        <v>0</v>
      </c>
      <c r="X708" s="146">
        <f t="shared" si="145"/>
        <v>0</v>
      </c>
      <c r="Y708" s="146">
        <f t="shared" si="146"/>
        <v>0</v>
      </c>
      <c r="Z708" s="147" t="str">
        <f>VLOOKUP(F708,'3-Productie normen'!A:Q,12,FALSE)</f>
        <v>B</v>
      </c>
      <c r="AA708" s="147"/>
      <c r="AC708" s="148">
        <f t="shared" si="147"/>
        <v>7994.25</v>
      </c>
    </row>
    <row r="709" spans="1:29" ht="14.15" customHeight="1">
      <c r="A709" s="124">
        <f t="shared" si="137"/>
        <v>709</v>
      </c>
      <c r="B709" s="139" t="s">
        <v>94</v>
      </c>
      <c r="C709" s="108">
        <v>1</v>
      </c>
      <c r="D709" s="164" t="s">
        <v>916</v>
      </c>
      <c r="E709" s="141" t="s">
        <v>468</v>
      </c>
      <c r="F709" s="141" t="s">
        <v>168</v>
      </c>
      <c r="G709" s="141" t="s">
        <v>683</v>
      </c>
      <c r="H709" s="142">
        <v>8.3000000000000007</v>
      </c>
      <c r="I709" s="143">
        <f t="shared" si="148"/>
        <v>1</v>
      </c>
      <c r="J709" s="144">
        <v>1</v>
      </c>
      <c r="K709" s="144"/>
      <c r="L709" s="144"/>
      <c r="M709" s="144"/>
      <c r="N709" s="144"/>
      <c r="O709" s="144"/>
      <c r="P709" s="145" t="e">
        <f t="shared" si="138"/>
        <v>#DIV/0!</v>
      </c>
      <c r="Q709" s="145">
        <f t="shared" si="139"/>
        <v>0</v>
      </c>
      <c r="R709" s="145">
        <f t="shared" si="140"/>
        <v>0</v>
      </c>
      <c r="S709" s="145">
        <f t="shared" si="141"/>
        <v>0</v>
      </c>
      <c r="T709" s="145">
        <f t="shared" si="142"/>
        <v>0</v>
      </c>
      <c r="U709" s="145">
        <f t="shared" si="143"/>
        <v>0</v>
      </c>
      <c r="V709" s="146">
        <f>IF(J709="nio",0,IF(J709&gt;0,VLOOKUP(F709,'3-Productie normen'!A:M,VLOOKUP(J709,'3-Productie normen'!$B$38:$C$41,2,FALSE),FALSE)))*(VLOOKUP(B709,'2-Kosten per locatie'!$A$16:$C$48,3,FALSE))</f>
        <v>0</v>
      </c>
      <c r="W709" s="146">
        <f t="shared" si="144"/>
        <v>0</v>
      </c>
      <c r="X709" s="146">
        <f t="shared" si="145"/>
        <v>0</v>
      </c>
      <c r="Y709" s="146">
        <f t="shared" si="146"/>
        <v>0</v>
      </c>
      <c r="Z709" s="147" t="str">
        <f>VLOOKUP(F709,'3-Productie normen'!A:Q,12,FALSE)</f>
        <v>V</v>
      </c>
      <c r="AA709" s="147"/>
      <c r="AC709" s="148">
        <f t="shared" si="147"/>
        <v>8.3000000000000007</v>
      </c>
    </row>
    <row r="710" spans="1:29" ht="14.15" customHeight="1">
      <c r="A710" s="124">
        <f t="shared" si="137"/>
        <v>710</v>
      </c>
      <c r="B710" s="139" t="s">
        <v>94</v>
      </c>
      <c r="C710" s="108">
        <v>1</v>
      </c>
      <c r="D710" s="164" t="s">
        <v>917</v>
      </c>
      <c r="E710" s="141" t="s">
        <v>168</v>
      </c>
      <c r="F710" s="141" t="s">
        <v>168</v>
      </c>
      <c r="G710" s="141" t="s">
        <v>402</v>
      </c>
      <c r="H710" s="142">
        <v>2.2200000000000002</v>
      </c>
      <c r="I710" s="143">
        <f t="shared" si="148"/>
        <v>1</v>
      </c>
      <c r="J710" s="144">
        <v>1</v>
      </c>
      <c r="K710" s="144"/>
      <c r="L710" s="144"/>
      <c r="M710" s="144"/>
      <c r="N710" s="144"/>
      <c r="O710" s="144"/>
      <c r="P710" s="145" t="e">
        <f t="shared" si="138"/>
        <v>#DIV/0!</v>
      </c>
      <c r="Q710" s="145">
        <f t="shared" si="139"/>
        <v>0</v>
      </c>
      <c r="R710" s="145">
        <f t="shared" si="140"/>
        <v>0</v>
      </c>
      <c r="S710" s="145">
        <f t="shared" si="141"/>
        <v>0</v>
      </c>
      <c r="T710" s="145">
        <f t="shared" si="142"/>
        <v>0</v>
      </c>
      <c r="U710" s="145">
        <f t="shared" si="143"/>
        <v>0</v>
      </c>
      <c r="V710" s="146">
        <f>IF(J710="nio",0,IF(J710&gt;0,VLOOKUP(F710,'3-Productie normen'!A:M,VLOOKUP(J710,'3-Productie normen'!$B$38:$C$41,2,FALSE),FALSE)))*(VLOOKUP(B710,'2-Kosten per locatie'!$A$16:$C$48,3,FALSE))</f>
        <v>0</v>
      </c>
      <c r="W710" s="146">
        <f t="shared" si="144"/>
        <v>0</v>
      </c>
      <c r="X710" s="146">
        <f t="shared" si="145"/>
        <v>0</v>
      </c>
      <c r="Y710" s="146">
        <f t="shared" si="146"/>
        <v>0</v>
      </c>
      <c r="Z710" s="147" t="str">
        <f>VLOOKUP(F710,'3-Productie normen'!A:Q,12,FALSE)</f>
        <v>V</v>
      </c>
      <c r="AA710" s="147"/>
      <c r="AC710" s="148">
        <f t="shared" si="147"/>
        <v>2.2200000000000002</v>
      </c>
    </row>
    <row r="711" spans="1:29" ht="14.15" customHeight="1">
      <c r="A711" s="124">
        <f t="shared" si="137"/>
        <v>711</v>
      </c>
      <c r="B711" s="139" t="s">
        <v>94</v>
      </c>
      <c r="C711" s="108">
        <v>1</v>
      </c>
      <c r="D711" s="164" t="s">
        <v>918</v>
      </c>
      <c r="E711" s="141" t="s">
        <v>699</v>
      </c>
      <c r="F711" s="141" t="s">
        <v>155</v>
      </c>
      <c r="G711" s="141" t="s">
        <v>222</v>
      </c>
      <c r="H711" s="142">
        <v>30.21</v>
      </c>
      <c r="I711" s="143">
        <f t="shared" si="148"/>
        <v>255</v>
      </c>
      <c r="J711" s="144">
        <v>255</v>
      </c>
      <c r="K711" s="144"/>
      <c r="L711" s="144"/>
      <c r="M711" s="144"/>
      <c r="N711" s="144"/>
      <c r="O711" s="144"/>
      <c r="P711" s="145" t="e">
        <f t="shared" si="138"/>
        <v>#DIV/0!</v>
      </c>
      <c r="Q711" s="145">
        <f t="shared" si="139"/>
        <v>0</v>
      </c>
      <c r="R711" s="145">
        <f t="shared" si="140"/>
        <v>0</v>
      </c>
      <c r="S711" s="145">
        <f t="shared" si="141"/>
        <v>0</v>
      </c>
      <c r="T711" s="145">
        <f t="shared" si="142"/>
        <v>0</v>
      </c>
      <c r="U711" s="145">
        <f t="shared" si="143"/>
        <v>0</v>
      </c>
      <c r="V711" s="146">
        <f>IF(J711="nio",0,IF(J711&gt;0,VLOOKUP(F711,'3-Productie normen'!A:M,VLOOKUP(J711,'3-Productie normen'!$B$38:$C$41,2,FALSE),FALSE)))*(VLOOKUP(B711,'2-Kosten per locatie'!$A$16:$C$48,3,FALSE))</f>
        <v>0</v>
      </c>
      <c r="W711" s="146">
        <f t="shared" si="144"/>
        <v>0</v>
      </c>
      <c r="X711" s="146">
        <f t="shared" si="145"/>
        <v>0</v>
      </c>
      <c r="Y711" s="146">
        <f t="shared" si="146"/>
        <v>0</v>
      </c>
      <c r="Z711" s="147" t="str">
        <f>VLOOKUP(F711,'3-Productie normen'!A:Q,12,FALSE)</f>
        <v>B</v>
      </c>
      <c r="AA711" s="147"/>
      <c r="AC711" s="148">
        <f t="shared" si="147"/>
        <v>7703.55</v>
      </c>
    </row>
    <row r="712" spans="1:29" ht="14.15" customHeight="1">
      <c r="A712" s="124">
        <f t="shared" si="137"/>
        <v>712</v>
      </c>
      <c r="B712" s="139" t="s">
        <v>94</v>
      </c>
      <c r="C712" s="108">
        <v>1</v>
      </c>
      <c r="D712" s="164" t="s">
        <v>919</v>
      </c>
      <c r="E712" s="141" t="s">
        <v>224</v>
      </c>
      <c r="F712" s="141" t="s">
        <v>155</v>
      </c>
      <c r="G712" s="141" t="s">
        <v>222</v>
      </c>
      <c r="H712" s="142">
        <v>19.22</v>
      </c>
      <c r="I712" s="143">
        <f t="shared" si="148"/>
        <v>255</v>
      </c>
      <c r="J712" s="144">
        <v>255</v>
      </c>
      <c r="K712" s="144"/>
      <c r="L712" s="144"/>
      <c r="M712" s="144"/>
      <c r="N712" s="144"/>
      <c r="O712" s="144"/>
      <c r="P712" s="145" t="e">
        <f t="shared" si="138"/>
        <v>#DIV/0!</v>
      </c>
      <c r="Q712" s="145">
        <f t="shared" si="139"/>
        <v>0</v>
      </c>
      <c r="R712" s="145">
        <f t="shared" si="140"/>
        <v>0</v>
      </c>
      <c r="S712" s="145">
        <f t="shared" si="141"/>
        <v>0</v>
      </c>
      <c r="T712" s="145">
        <f t="shared" si="142"/>
        <v>0</v>
      </c>
      <c r="U712" s="145">
        <f t="shared" si="143"/>
        <v>0</v>
      </c>
      <c r="V712" s="146">
        <f>IF(J712="nio",0,IF(J712&gt;0,VLOOKUP(F712,'3-Productie normen'!A:M,VLOOKUP(J712,'3-Productie normen'!$B$38:$C$41,2,FALSE),FALSE)))*(VLOOKUP(B712,'2-Kosten per locatie'!$A$16:$C$48,3,FALSE))</f>
        <v>0</v>
      </c>
      <c r="W712" s="146">
        <f t="shared" si="144"/>
        <v>0</v>
      </c>
      <c r="X712" s="146">
        <f t="shared" si="145"/>
        <v>0</v>
      </c>
      <c r="Y712" s="146">
        <f t="shared" si="146"/>
        <v>0</v>
      </c>
      <c r="Z712" s="147" t="str">
        <f>VLOOKUP(F712,'3-Productie normen'!A:Q,12,FALSE)</f>
        <v>B</v>
      </c>
      <c r="AA712" s="147"/>
      <c r="AC712" s="148">
        <f t="shared" si="147"/>
        <v>4901.0999999999995</v>
      </c>
    </row>
    <row r="713" spans="1:29" ht="14.15" customHeight="1">
      <c r="A713" s="124">
        <f t="shared" si="137"/>
        <v>713</v>
      </c>
      <c r="B713" s="139" t="s">
        <v>94</v>
      </c>
      <c r="C713" s="108">
        <v>1</v>
      </c>
      <c r="D713" s="164" t="s">
        <v>920</v>
      </c>
      <c r="E713" s="141" t="s">
        <v>249</v>
      </c>
      <c r="F713" s="141" t="s">
        <v>172</v>
      </c>
      <c r="G713" s="141" t="s">
        <v>222</v>
      </c>
      <c r="H713" s="142">
        <v>25.2</v>
      </c>
      <c r="I713" s="143">
        <f t="shared" si="148"/>
        <v>255</v>
      </c>
      <c r="J713" s="144">
        <v>255</v>
      </c>
      <c r="K713" s="144"/>
      <c r="L713" s="144"/>
      <c r="M713" s="144"/>
      <c r="N713" s="144"/>
      <c r="O713" s="144"/>
      <c r="P713" s="145" t="e">
        <f t="shared" si="138"/>
        <v>#DIV/0!</v>
      </c>
      <c r="Q713" s="145">
        <f t="shared" si="139"/>
        <v>0</v>
      </c>
      <c r="R713" s="145">
        <f t="shared" si="140"/>
        <v>0</v>
      </c>
      <c r="S713" s="145">
        <f t="shared" si="141"/>
        <v>0</v>
      </c>
      <c r="T713" s="145">
        <f t="shared" si="142"/>
        <v>0</v>
      </c>
      <c r="U713" s="145">
        <f t="shared" si="143"/>
        <v>0</v>
      </c>
      <c r="V713" s="146">
        <f>IF(J713="nio",0,IF(J713&gt;0,VLOOKUP(F713,'3-Productie normen'!A:M,VLOOKUP(J713,'3-Productie normen'!$B$38:$C$41,2,FALSE),FALSE)))*(VLOOKUP(B713,'2-Kosten per locatie'!$A$16:$C$48,3,FALSE))</f>
        <v>0</v>
      </c>
      <c r="W713" s="146">
        <f t="shared" si="144"/>
        <v>0</v>
      </c>
      <c r="X713" s="146">
        <f t="shared" si="145"/>
        <v>0</v>
      </c>
      <c r="Y713" s="146">
        <f t="shared" si="146"/>
        <v>0</v>
      </c>
      <c r="Z713" s="147" t="str">
        <f>VLOOKUP(F713,'3-Productie normen'!A:Q,12,FALSE)</f>
        <v>V</v>
      </c>
      <c r="AA713" s="147"/>
      <c r="AC713" s="148">
        <f t="shared" si="147"/>
        <v>6426</v>
      </c>
    </row>
    <row r="714" spans="1:29" ht="14.15" customHeight="1">
      <c r="A714" s="124">
        <f t="shared" si="137"/>
        <v>714</v>
      </c>
      <c r="B714" s="139" t="s">
        <v>94</v>
      </c>
      <c r="C714" s="108">
        <v>1</v>
      </c>
      <c r="D714" s="164" t="s">
        <v>921</v>
      </c>
      <c r="E714" s="141" t="s">
        <v>699</v>
      </c>
      <c r="F714" s="141" t="s">
        <v>155</v>
      </c>
      <c r="G714" s="141" t="s">
        <v>222</v>
      </c>
      <c r="H714" s="142">
        <v>30</v>
      </c>
      <c r="I714" s="143">
        <f t="shared" si="148"/>
        <v>255</v>
      </c>
      <c r="J714" s="144">
        <v>255</v>
      </c>
      <c r="K714" s="144"/>
      <c r="L714" s="144"/>
      <c r="M714" s="144"/>
      <c r="N714" s="144"/>
      <c r="O714" s="144"/>
      <c r="P714" s="145" t="e">
        <f t="shared" si="138"/>
        <v>#DIV/0!</v>
      </c>
      <c r="Q714" s="145">
        <f t="shared" si="139"/>
        <v>0</v>
      </c>
      <c r="R714" s="145">
        <f t="shared" si="140"/>
        <v>0</v>
      </c>
      <c r="S714" s="145">
        <f t="shared" si="141"/>
        <v>0</v>
      </c>
      <c r="T714" s="145">
        <f t="shared" si="142"/>
        <v>0</v>
      </c>
      <c r="U714" s="145">
        <f t="shared" si="143"/>
        <v>0</v>
      </c>
      <c r="V714" s="146">
        <f>IF(J714="nio",0,IF(J714&gt;0,VLOOKUP(F714,'3-Productie normen'!A:M,VLOOKUP(J714,'3-Productie normen'!$B$38:$C$41,2,FALSE),FALSE)))*(VLOOKUP(B714,'2-Kosten per locatie'!$A$16:$C$48,3,FALSE))</f>
        <v>0</v>
      </c>
      <c r="W714" s="146">
        <f t="shared" si="144"/>
        <v>0</v>
      </c>
      <c r="X714" s="146">
        <f t="shared" si="145"/>
        <v>0</v>
      </c>
      <c r="Y714" s="146">
        <f t="shared" si="146"/>
        <v>0</v>
      </c>
      <c r="Z714" s="147" t="str">
        <f>VLOOKUP(F714,'3-Productie normen'!A:Q,12,FALSE)</f>
        <v>B</v>
      </c>
      <c r="AA714" s="147"/>
      <c r="AC714" s="148">
        <f t="shared" si="147"/>
        <v>7650</v>
      </c>
    </row>
    <row r="715" spans="1:29" ht="14.15" customHeight="1">
      <c r="A715" s="124">
        <f t="shared" ref="A715:A778" si="149">A714+1</f>
        <v>715</v>
      </c>
      <c r="B715" s="139" t="s">
        <v>94</v>
      </c>
      <c r="C715" s="108">
        <v>1</v>
      </c>
      <c r="D715" s="164" t="s">
        <v>922</v>
      </c>
      <c r="E715" s="141" t="s">
        <v>330</v>
      </c>
      <c r="F715" s="153" t="s">
        <v>159</v>
      </c>
      <c r="G715" s="141" t="s">
        <v>213</v>
      </c>
      <c r="H715" s="142">
        <v>7.44</v>
      </c>
      <c r="I715" s="143">
        <f t="shared" si="148"/>
        <v>255</v>
      </c>
      <c r="J715" s="144">
        <v>255</v>
      </c>
      <c r="K715" s="144"/>
      <c r="L715" s="144"/>
      <c r="M715" s="144"/>
      <c r="N715" s="144"/>
      <c r="O715" s="144"/>
      <c r="P715" s="145" t="e">
        <f t="shared" si="138"/>
        <v>#DIV/0!</v>
      </c>
      <c r="Q715" s="145">
        <f t="shared" si="139"/>
        <v>0</v>
      </c>
      <c r="R715" s="145">
        <f t="shared" si="140"/>
        <v>0</v>
      </c>
      <c r="S715" s="145">
        <f t="shared" si="141"/>
        <v>0</v>
      </c>
      <c r="T715" s="145">
        <f t="shared" si="142"/>
        <v>0</v>
      </c>
      <c r="U715" s="145">
        <f t="shared" si="143"/>
        <v>0</v>
      </c>
      <c r="V715" s="146">
        <f>IF(J715="nio",0,IF(J715&gt;0,VLOOKUP(F715,'3-Productie normen'!A:M,VLOOKUP(J715,'3-Productie normen'!$B$38:$C$41,2,FALSE),FALSE)))*(VLOOKUP(B715,'2-Kosten per locatie'!$A$16:$C$48,3,FALSE))</f>
        <v>0</v>
      </c>
      <c r="W715" s="146">
        <f t="shared" si="144"/>
        <v>0</v>
      </c>
      <c r="X715" s="146">
        <f t="shared" si="145"/>
        <v>0</v>
      </c>
      <c r="Y715" s="146">
        <f t="shared" si="146"/>
        <v>0</v>
      </c>
      <c r="Z715" s="147" t="str">
        <f>VLOOKUP(F715,'3-Productie normen'!A:Q,12,FALSE)</f>
        <v>V</v>
      </c>
      <c r="AA715" s="147"/>
      <c r="AC715" s="148">
        <f t="shared" si="147"/>
        <v>1897.2</v>
      </c>
    </row>
    <row r="716" spans="1:29" ht="14.15" customHeight="1">
      <c r="A716" s="124">
        <f t="shared" si="149"/>
        <v>716</v>
      </c>
      <c r="B716" s="139" t="s">
        <v>94</v>
      </c>
      <c r="C716" s="108">
        <v>1</v>
      </c>
      <c r="D716" s="164" t="s">
        <v>923</v>
      </c>
      <c r="E716" s="141" t="s">
        <v>699</v>
      </c>
      <c r="F716" s="141" t="s">
        <v>155</v>
      </c>
      <c r="G716" s="141" t="s">
        <v>222</v>
      </c>
      <c r="H716" s="142">
        <v>33.270000000000003</v>
      </c>
      <c r="I716" s="143">
        <f t="shared" si="148"/>
        <v>255</v>
      </c>
      <c r="J716" s="144">
        <v>255</v>
      </c>
      <c r="K716" s="144"/>
      <c r="L716" s="144"/>
      <c r="M716" s="144"/>
      <c r="N716" s="144"/>
      <c r="O716" s="144"/>
      <c r="P716" s="145" t="e">
        <f t="shared" si="138"/>
        <v>#DIV/0!</v>
      </c>
      <c r="Q716" s="145">
        <f t="shared" si="139"/>
        <v>0</v>
      </c>
      <c r="R716" s="145">
        <f t="shared" si="140"/>
        <v>0</v>
      </c>
      <c r="S716" s="145">
        <f t="shared" si="141"/>
        <v>0</v>
      </c>
      <c r="T716" s="145">
        <f t="shared" si="142"/>
        <v>0</v>
      </c>
      <c r="U716" s="145">
        <f t="shared" si="143"/>
        <v>0</v>
      </c>
      <c r="V716" s="146">
        <f>IF(J716="nio",0,IF(J716&gt;0,VLOOKUP(F716,'3-Productie normen'!A:M,VLOOKUP(J716,'3-Productie normen'!$B$38:$C$41,2,FALSE),FALSE)))*(VLOOKUP(B716,'2-Kosten per locatie'!$A$16:$C$48,3,FALSE))</f>
        <v>0</v>
      </c>
      <c r="W716" s="146">
        <f t="shared" si="144"/>
        <v>0</v>
      </c>
      <c r="X716" s="146">
        <f t="shared" si="145"/>
        <v>0</v>
      </c>
      <c r="Y716" s="146">
        <f t="shared" si="146"/>
        <v>0</v>
      </c>
      <c r="Z716" s="147" t="str">
        <f>VLOOKUP(F716,'3-Productie normen'!A:Q,12,FALSE)</f>
        <v>B</v>
      </c>
      <c r="AA716" s="147"/>
      <c r="AC716" s="148">
        <f t="shared" si="147"/>
        <v>8483.85</v>
      </c>
    </row>
    <row r="717" spans="1:29" ht="14.15" customHeight="1">
      <c r="A717" s="124">
        <f t="shared" si="149"/>
        <v>717</v>
      </c>
      <c r="B717" s="139" t="s">
        <v>94</v>
      </c>
      <c r="C717" s="108">
        <v>1</v>
      </c>
      <c r="D717" s="164" t="s">
        <v>924</v>
      </c>
      <c r="E717" s="141" t="s">
        <v>224</v>
      </c>
      <c r="F717" s="141" t="s">
        <v>155</v>
      </c>
      <c r="G717" s="141" t="s">
        <v>222</v>
      </c>
      <c r="H717" s="142">
        <v>19.21</v>
      </c>
      <c r="I717" s="143">
        <f t="shared" si="148"/>
        <v>255</v>
      </c>
      <c r="J717" s="144">
        <v>255</v>
      </c>
      <c r="K717" s="144"/>
      <c r="L717" s="144"/>
      <c r="M717" s="144"/>
      <c r="N717" s="144"/>
      <c r="O717" s="144"/>
      <c r="P717" s="145" t="e">
        <f t="shared" si="138"/>
        <v>#DIV/0!</v>
      </c>
      <c r="Q717" s="145">
        <f t="shared" si="139"/>
        <v>0</v>
      </c>
      <c r="R717" s="145">
        <f t="shared" si="140"/>
        <v>0</v>
      </c>
      <c r="S717" s="145">
        <f t="shared" si="141"/>
        <v>0</v>
      </c>
      <c r="T717" s="145">
        <f t="shared" si="142"/>
        <v>0</v>
      </c>
      <c r="U717" s="145">
        <f t="shared" si="143"/>
        <v>0</v>
      </c>
      <c r="V717" s="146">
        <f>IF(J717="nio",0,IF(J717&gt;0,VLOOKUP(F717,'3-Productie normen'!A:M,VLOOKUP(J717,'3-Productie normen'!$B$38:$C$41,2,FALSE),FALSE)))*(VLOOKUP(B717,'2-Kosten per locatie'!$A$16:$C$48,3,FALSE))</f>
        <v>0</v>
      </c>
      <c r="W717" s="146">
        <f t="shared" si="144"/>
        <v>0</v>
      </c>
      <c r="X717" s="146">
        <f t="shared" si="145"/>
        <v>0</v>
      </c>
      <c r="Y717" s="146">
        <f t="shared" si="146"/>
        <v>0</v>
      </c>
      <c r="Z717" s="147" t="str">
        <f>VLOOKUP(F717,'3-Productie normen'!A:Q,12,FALSE)</f>
        <v>B</v>
      </c>
      <c r="AA717" s="147"/>
      <c r="AC717" s="148">
        <f t="shared" si="147"/>
        <v>4898.55</v>
      </c>
    </row>
    <row r="718" spans="1:29" ht="14.15" customHeight="1">
      <c r="A718" s="124">
        <f t="shared" si="149"/>
        <v>718</v>
      </c>
      <c r="B718" s="139" t="s">
        <v>94</v>
      </c>
      <c r="C718" s="108">
        <v>1</v>
      </c>
      <c r="D718" s="164" t="s">
        <v>925</v>
      </c>
      <c r="E718" s="141" t="s">
        <v>226</v>
      </c>
      <c r="F718" s="141" t="s">
        <v>174</v>
      </c>
      <c r="G718" s="141"/>
      <c r="H718" s="142">
        <v>2.2200000000000002</v>
      </c>
      <c r="I718" s="143">
        <f t="shared" si="148"/>
        <v>0</v>
      </c>
      <c r="J718" s="144" t="s">
        <v>228</v>
      </c>
      <c r="K718" s="144"/>
      <c r="L718" s="144"/>
      <c r="M718" s="144"/>
      <c r="N718" s="144"/>
      <c r="O718" s="144"/>
      <c r="P718" s="145">
        <f t="shared" si="138"/>
        <v>0</v>
      </c>
      <c r="Q718" s="145">
        <f t="shared" si="139"/>
        <v>0</v>
      </c>
      <c r="R718" s="145">
        <f t="shared" si="140"/>
        <v>0</v>
      </c>
      <c r="S718" s="145">
        <f t="shared" si="141"/>
        <v>0</v>
      </c>
      <c r="T718" s="145">
        <f t="shared" si="142"/>
        <v>0</v>
      </c>
      <c r="U718" s="145">
        <f t="shared" si="143"/>
        <v>0</v>
      </c>
      <c r="V718" s="146">
        <f>IF(J718="nio",0,IF(J718&gt;0,VLOOKUP(F718,'3-Productie normen'!A:M,VLOOKUP(J718,'3-Productie normen'!$B$38:$C$41,2,FALSE),FALSE)))*(VLOOKUP(B718,'2-Kosten per locatie'!$A$16:$C$48,3,FALSE))</f>
        <v>0</v>
      </c>
      <c r="W718" s="146">
        <f t="shared" si="144"/>
        <v>0</v>
      </c>
      <c r="X718" s="146">
        <f t="shared" si="145"/>
        <v>0</v>
      </c>
      <c r="Y718" s="146">
        <f t="shared" si="146"/>
        <v>0</v>
      </c>
      <c r="Z718" s="147">
        <f>VLOOKUP(F718,'3-Productie normen'!A:Q,12,FALSE)</f>
        <v>0</v>
      </c>
      <c r="AA718" s="147"/>
      <c r="AC718" s="148">
        <f t="shared" si="147"/>
        <v>0</v>
      </c>
    </row>
    <row r="719" spans="1:29" ht="14.15" customHeight="1">
      <c r="A719" s="124">
        <f t="shared" si="149"/>
        <v>719</v>
      </c>
      <c r="B719" s="139" t="s">
        <v>94</v>
      </c>
      <c r="C719" s="108">
        <v>1</v>
      </c>
      <c r="D719" s="164" t="s">
        <v>926</v>
      </c>
      <c r="E719" s="141" t="s">
        <v>171</v>
      </c>
      <c r="F719" s="153" t="s">
        <v>171</v>
      </c>
      <c r="G719" s="141" t="s">
        <v>222</v>
      </c>
      <c r="H719" s="142">
        <v>36.9</v>
      </c>
      <c r="I719" s="143">
        <f t="shared" si="148"/>
        <v>255</v>
      </c>
      <c r="J719" s="144">
        <v>255</v>
      </c>
      <c r="K719" s="144"/>
      <c r="L719" s="144"/>
      <c r="M719" s="144"/>
      <c r="N719" s="144"/>
      <c r="O719" s="144"/>
      <c r="P719" s="145" t="e">
        <f t="shared" si="138"/>
        <v>#DIV/0!</v>
      </c>
      <c r="Q719" s="145">
        <f t="shared" si="139"/>
        <v>0</v>
      </c>
      <c r="R719" s="145">
        <f t="shared" si="140"/>
        <v>0</v>
      </c>
      <c r="S719" s="145">
        <f t="shared" si="141"/>
        <v>0</v>
      </c>
      <c r="T719" s="145">
        <f t="shared" si="142"/>
        <v>0</v>
      </c>
      <c r="U719" s="145">
        <f t="shared" si="143"/>
        <v>0</v>
      </c>
      <c r="V719" s="146">
        <f>IF(J719="nio",0,IF(J719&gt;0,VLOOKUP(F719,'3-Productie normen'!A:M,VLOOKUP(J719,'3-Productie normen'!$B$38:$C$41,2,FALSE),FALSE)))*(VLOOKUP(B719,'2-Kosten per locatie'!$A$16:$C$48,3,FALSE))</f>
        <v>0</v>
      </c>
      <c r="W719" s="146">
        <f t="shared" si="144"/>
        <v>0</v>
      </c>
      <c r="X719" s="146">
        <f t="shared" si="145"/>
        <v>0</v>
      </c>
      <c r="Y719" s="146">
        <f t="shared" si="146"/>
        <v>0</v>
      </c>
      <c r="Z719" s="147" t="str">
        <f>VLOOKUP(F719,'3-Productie normen'!A:Q,12,FALSE)</f>
        <v>B</v>
      </c>
      <c r="AA719" s="147"/>
      <c r="AC719" s="148">
        <f t="shared" si="147"/>
        <v>9409.5</v>
      </c>
    </row>
    <row r="720" spans="1:29" ht="14.15" customHeight="1">
      <c r="A720" s="124">
        <f t="shared" si="149"/>
        <v>720</v>
      </c>
      <c r="B720" s="139" t="s">
        <v>94</v>
      </c>
      <c r="C720" s="108">
        <v>1</v>
      </c>
      <c r="D720" s="164" t="s">
        <v>927</v>
      </c>
      <c r="E720" s="141" t="s">
        <v>171</v>
      </c>
      <c r="F720" s="153" t="s">
        <v>171</v>
      </c>
      <c r="G720" s="141" t="s">
        <v>222</v>
      </c>
      <c r="H720" s="142">
        <v>20.329999999999998</v>
      </c>
      <c r="I720" s="143">
        <f t="shared" si="148"/>
        <v>255</v>
      </c>
      <c r="J720" s="144">
        <v>255</v>
      </c>
      <c r="K720" s="144"/>
      <c r="L720" s="144"/>
      <c r="M720" s="144"/>
      <c r="N720" s="144"/>
      <c r="O720" s="144"/>
      <c r="P720" s="145" t="e">
        <f t="shared" si="138"/>
        <v>#DIV/0!</v>
      </c>
      <c r="Q720" s="145">
        <f t="shared" si="139"/>
        <v>0</v>
      </c>
      <c r="R720" s="145">
        <f t="shared" si="140"/>
        <v>0</v>
      </c>
      <c r="S720" s="145">
        <f t="shared" si="141"/>
        <v>0</v>
      </c>
      <c r="T720" s="145">
        <f t="shared" si="142"/>
        <v>0</v>
      </c>
      <c r="U720" s="145">
        <f t="shared" si="143"/>
        <v>0</v>
      </c>
      <c r="V720" s="146">
        <f>IF(J720="nio",0,IF(J720&gt;0,VLOOKUP(F720,'3-Productie normen'!A:M,VLOOKUP(J720,'3-Productie normen'!$B$38:$C$41,2,FALSE),FALSE)))*(VLOOKUP(B720,'2-Kosten per locatie'!$A$16:$C$48,3,FALSE))</f>
        <v>0</v>
      </c>
      <c r="W720" s="146">
        <f t="shared" si="144"/>
        <v>0</v>
      </c>
      <c r="X720" s="146">
        <f t="shared" si="145"/>
        <v>0</v>
      </c>
      <c r="Y720" s="146">
        <f t="shared" si="146"/>
        <v>0</v>
      </c>
      <c r="Z720" s="147" t="str">
        <f>VLOOKUP(F720,'3-Productie normen'!A:Q,12,FALSE)</f>
        <v>B</v>
      </c>
      <c r="AA720" s="147"/>
      <c r="AC720" s="148">
        <f t="shared" si="147"/>
        <v>5184.1499999999996</v>
      </c>
    </row>
    <row r="721" spans="1:29" ht="14.15" customHeight="1">
      <c r="A721" s="124">
        <f t="shared" si="149"/>
        <v>721</v>
      </c>
      <c r="B721" s="139" t="s">
        <v>94</v>
      </c>
      <c r="C721" s="108">
        <v>1</v>
      </c>
      <c r="D721" s="164" t="s">
        <v>928</v>
      </c>
      <c r="E721" s="141" t="s">
        <v>171</v>
      </c>
      <c r="F721" s="153" t="s">
        <v>171</v>
      </c>
      <c r="G721" s="141" t="s">
        <v>222</v>
      </c>
      <c r="H721" s="142">
        <v>25.69</v>
      </c>
      <c r="I721" s="143">
        <f t="shared" si="148"/>
        <v>255</v>
      </c>
      <c r="J721" s="144">
        <v>255</v>
      </c>
      <c r="K721" s="144"/>
      <c r="L721" s="144"/>
      <c r="M721" s="144"/>
      <c r="N721" s="144"/>
      <c r="O721" s="144"/>
      <c r="P721" s="145" t="e">
        <f t="shared" si="138"/>
        <v>#DIV/0!</v>
      </c>
      <c r="Q721" s="145">
        <f t="shared" si="139"/>
        <v>0</v>
      </c>
      <c r="R721" s="145">
        <f t="shared" si="140"/>
        <v>0</v>
      </c>
      <c r="S721" s="145">
        <f t="shared" si="141"/>
        <v>0</v>
      </c>
      <c r="T721" s="145">
        <f t="shared" si="142"/>
        <v>0</v>
      </c>
      <c r="U721" s="145">
        <f t="shared" si="143"/>
        <v>0</v>
      </c>
      <c r="V721" s="146">
        <f>IF(J721="nio",0,IF(J721&gt;0,VLOOKUP(F721,'3-Productie normen'!A:M,VLOOKUP(J721,'3-Productie normen'!$B$38:$C$41,2,FALSE),FALSE)))*(VLOOKUP(B721,'2-Kosten per locatie'!$A$16:$C$48,3,FALSE))</f>
        <v>0</v>
      </c>
      <c r="W721" s="146">
        <f t="shared" si="144"/>
        <v>0</v>
      </c>
      <c r="X721" s="146">
        <f t="shared" si="145"/>
        <v>0</v>
      </c>
      <c r="Y721" s="146">
        <f t="shared" si="146"/>
        <v>0</v>
      </c>
      <c r="Z721" s="147" t="str">
        <f>VLOOKUP(F721,'3-Productie normen'!A:Q,12,FALSE)</f>
        <v>B</v>
      </c>
      <c r="AA721" s="147"/>
      <c r="AC721" s="148">
        <f t="shared" si="147"/>
        <v>6550.9500000000007</v>
      </c>
    </row>
    <row r="722" spans="1:29" ht="14.15" customHeight="1">
      <c r="A722" s="124">
        <f t="shared" si="149"/>
        <v>722</v>
      </c>
      <c r="B722" s="139" t="s">
        <v>94</v>
      </c>
      <c r="C722" s="108">
        <v>1</v>
      </c>
      <c r="D722" s="164" t="s">
        <v>929</v>
      </c>
      <c r="E722" s="141" t="s">
        <v>171</v>
      </c>
      <c r="F722" s="153" t="s">
        <v>171</v>
      </c>
      <c r="G722" s="141" t="s">
        <v>222</v>
      </c>
      <c r="H722" s="142">
        <v>24.03</v>
      </c>
      <c r="I722" s="143">
        <f t="shared" si="148"/>
        <v>255</v>
      </c>
      <c r="J722" s="144">
        <v>255</v>
      </c>
      <c r="K722" s="144"/>
      <c r="L722" s="144"/>
      <c r="M722" s="144"/>
      <c r="N722" s="144"/>
      <c r="O722" s="144"/>
      <c r="P722" s="145" t="e">
        <f t="shared" si="138"/>
        <v>#DIV/0!</v>
      </c>
      <c r="Q722" s="145">
        <f t="shared" si="139"/>
        <v>0</v>
      </c>
      <c r="R722" s="145">
        <f t="shared" si="140"/>
        <v>0</v>
      </c>
      <c r="S722" s="145">
        <f t="shared" si="141"/>
        <v>0</v>
      </c>
      <c r="T722" s="145">
        <f t="shared" si="142"/>
        <v>0</v>
      </c>
      <c r="U722" s="145">
        <f t="shared" si="143"/>
        <v>0</v>
      </c>
      <c r="V722" s="146">
        <f>IF(J722="nio",0,IF(J722&gt;0,VLOOKUP(F722,'3-Productie normen'!A:M,VLOOKUP(J722,'3-Productie normen'!$B$38:$C$41,2,FALSE),FALSE)))*(VLOOKUP(B722,'2-Kosten per locatie'!$A$16:$C$48,3,FALSE))</f>
        <v>0</v>
      </c>
      <c r="W722" s="146">
        <f t="shared" si="144"/>
        <v>0</v>
      </c>
      <c r="X722" s="146">
        <f t="shared" si="145"/>
        <v>0</v>
      </c>
      <c r="Y722" s="146">
        <f t="shared" si="146"/>
        <v>0</v>
      </c>
      <c r="Z722" s="147" t="str">
        <f>VLOOKUP(F722,'3-Productie normen'!A:Q,12,FALSE)</f>
        <v>B</v>
      </c>
      <c r="AA722" s="147"/>
      <c r="AC722" s="148">
        <f t="shared" si="147"/>
        <v>6127.6500000000005</v>
      </c>
    </row>
    <row r="723" spans="1:29" ht="14.15" customHeight="1">
      <c r="A723" s="124">
        <f t="shared" si="149"/>
        <v>723</v>
      </c>
      <c r="B723" s="139" t="s">
        <v>94</v>
      </c>
      <c r="C723" s="108">
        <v>1</v>
      </c>
      <c r="D723" s="164" t="s">
        <v>930</v>
      </c>
      <c r="E723" s="141" t="s">
        <v>171</v>
      </c>
      <c r="F723" s="153" t="s">
        <v>171</v>
      </c>
      <c r="G723" s="141" t="s">
        <v>222</v>
      </c>
      <c r="H723" s="142">
        <v>33.340000000000003</v>
      </c>
      <c r="I723" s="143">
        <f t="shared" si="148"/>
        <v>255</v>
      </c>
      <c r="J723" s="144">
        <v>255</v>
      </c>
      <c r="K723" s="144"/>
      <c r="L723" s="144"/>
      <c r="M723" s="144"/>
      <c r="N723" s="144"/>
      <c r="O723" s="144"/>
      <c r="P723" s="145" t="e">
        <f t="shared" si="138"/>
        <v>#DIV/0!</v>
      </c>
      <c r="Q723" s="145">
        <f t="shared" si="139"/>
        <v>0</v>
      </c>
      <c r="R723" s="145">
        <f t="shared" si="140"/>
        <v>0</v>
      </c>
      <c r="S723" s="145">
        <f t="shared" si="141"/>
        <v>0</v>
      </c>
      <c r="T723" s="145">
        <f t="shared" si="142"/>
        <v>0</v>
      </c>
      <c r="U723" s="145">
        <f t="shared" si="143"/>
        <v>0</v>
      </c>
      <c r="V723" s="146">
        <f>IF(J723="nio",0,IF(J723&gt;0,VLOOKUP(F723,'3-Productie normen'!A:M,VLOOKUP(J723,'3-Productie normen'!$B$38:$C$41,2,FALSE),FALSE)))*(VLOOKUP(B723,'2-Kosten per locatie'!$A$16:$C$48,3,FALSE))</f>
        <v>0</v>
      </c>
      <c r="W723" s="146">
        <f t="shared" si="144"/>
        <v>0</v>
      </c>
      <c r="X723" s="146">
        <f t="shared" si="145"/>
        <v>0</v>
      </c>
      <c r="Y723" s="146">
        <f t="shared" si="146"/>
        <v>0</v>
      </c>
      <c r="Z723" s="147" t="str">
        <f>VLOOKUP(F723,'3-Productie normen'!A:Q,12,FALSE)</f>
        <v>B</v>
      </c>
      <c r="AA723" s="147"/>
      <c r="AC723" s="148">
        <f t="shared" si="147"/>
        <v>8501.7000000000007</v>
      </c>
    </row>
    <row r="724" spans="1:29" ht="14.15" customHeight="1">
      <c r="A724" s="124">
        <f t="shared" si="149"/>
        <v>724</v>
      </c>
      <c r="B724" s="139" t="s">
        <v>94</v>
      </c>
      <c r="C724" s="108">
        <v>1</v>
      </c>
      <c r="D724" s="164" t="s">
        <v>931</v>
      </c>
      <c r="E724" s="141" t="s">
        <v>420</v>
      </c>
      <c r="F724" s="141" t="s">
        <v>155</v>
      </c>
      <c r="G724" s="141" t="s">
        <v>222</v>
      </c>
      <c r="H724" s="142">
        <v>189.88</v>
      </c>
      <c r="I724" s="143">
        <f t="shared" si="148"/>
        <v>255</v>
      </c>
      <c r="J724" s="144">
        <v>255</v>
      </c>
      <c r="K724" s="144"/>
      <c r="L724" s="144"/>
      <c r="M724" s="144"/>
      <c r="N724" s="144"/>
      <c r="O724" s="144"/>
      <c r="P724" s="145" t="e">
        <f t="shared" ref="P724:P785" si="150">IF(J724="nio",0,IF(J724&gt;0,J724*H724/V724,0))</f>
        <v>#DIV/0!</v>
      </c>
      <c r="Q724" s="145">
        <f t="shared" ref="Q724:Q785" si="151">IF(K724&gt;0,K724*H724/W724,0)</f>
        <v>0</v>
      </c>
      <c r="R724" s="145">
        <f t="shared" ref="R724:R785" si="152">IF(L724&gt;0,L724*H724/X724,0)</f>
        <v>0</v>
      </c>
      <c r="S724" s="145">
        <f t="shared" ref="S724:S785" si="153">IF(M724&gt;0,M724*H724/Y724,0)</f>
        <v>0</v>
      </c>
      <c r="T724" s="145">
        <f t="shared" ref="T724:T785" si="154">IF(N724&gt;0,N724*H724/X724,0)</f>
        <v>0</v>
      </c>
      <c r="U724" s="145">
        <f t="shared" ref="U724:U785" si="155">IF(O724&gt;0,O724*H724/Y724,0)</f>
        <v>0</v>
      </c>
      <c r="V724" s="146">
        <f>IF(J724="nio",0,IF(J724&gt;0,VLOOKUP(F724,'3-Productie normen'!A:M,VLOOKUP(J724,'3-Productie normen'!$B$38:$C$41,2,FALSE),FALSE)))*(VLOOKUP(B724,'2-Kosten per locatie'!$A$16:$C$48,3,FALSE))</f>
        <v>0</v>
      </c>
      <c r="W724" s="146">
        <f t="shared" ref="W724:W785" si="156">IF(K724&gt;0,V724*$W$8,0)</f>
        <v>0</v>
      </c>
      <c r="X724" s="146">
        <f t="shared" ref="X724:X785" si="157">IF((OR(L724&gt;0,N724&gt;0)),V724*$X$8,0)</f>
        <v>0</v>
      </c>
      <c r="Y724" s="146">
        <f t="shared" ref="Y724:Y785" si="158">IF((OR(M724&gt;0,O724&gt;0)),V724*$Y$8,0)</f>
        <v>0</v>
      </c>
      <c r="Z724" s="147" t="str">
        <f>VLOOKUP(F724,'3-Productie normen'!A:Q,12,FALSE)</f>
        <v>B</v>
      </c>
      <c r="AA724" s="147"/>
      <c r="AC724" s="148">
        <f t="shared" ref="AC724:AC785" si="159">I724*H724</f>
        <v>48419.4</v>
      </c>
    </row>
    <row r="725" spans="1:29" ht="14.15" customHeight="1">
      <c r="A725" s="124">
        <f t="shared" si="149"/>
        <v>725</v>
      </c>
      <c r="B725" s="139" t="s">
        <v>94</v>
      </c>
      <c r="C725" s="108">
        <v>1</v>
      </c>
      <c r="D725" s="164" t="s">
        <v>932</v>
      </c>
      <c r="E725" s="141" t="s">
        <v>168</v>
      </c>
      <c r="F725" s="141" t="s">
        <v>168</v>
      </c>
      <c r="G725" s="141" t="s">
        <v>213</v>
      </c>
      <c r="H725" s="142">
        <v>149.25</v>
      </c>
      <c r="I725" s="143">
        <f t="shared" si="148"/>
        <v>1</v>
      </c>
      <c r="J725" s="144">
        <v>1</v>
      </c>
      <c r="K725" s="144"/>
      <c r="L725" s="144"/>
      <c r="M725" s="144"/>
      <c r="N725" s="144"/>
      <c r="O725" s="144"/>
      <c r="P725" s="145" t="e">
        <f t="shared" si="150"/>
        <v>#DIV/0!</v>
      </c>
      <c r="Q725" s="145">
        <f t="shared" si="151"/>
        <v>0</v>
      </c>
      <c r="R725" s="145">
        <f t="shared" si="152"/>
        <v>0</v>
      </c>
      <c r="S725" s="145">
        <f t="shared" si="153"/>
        <v>0</v>
      </c>
      <c r="T725" s="145">
        <f t="shared" si="154"/>
        <v>0</v>
      </c>
      <c r="U725" s="145">
        <f t="shared" si="155"/>
        <v>0</v>
      </c>
      <c r="V725" s="146">
        <f>IF(J725="nio",0,IF(J725&gt;0,VLOOKUP(F725,'3-Productie normen'!A:M,VLOOKUP(J725,'3-Productie normen'!$B$38:$C$41,2,FALSE),FALSE)))*(VLOOKUP(B725,'2-Kosten per locatie'!$A$16:$C$48,3,FALSE))</f>
        <v>0</v>
      </c>
      <c r="W725" s="146">
        <f t="shared" si="156"/>
        <v>0</v>
      </c>
      <c r="X725" s="146">
        <f t="shared" si="157"/>
        <v>0</v>
      </c>
      <c r="Y725" s="146">
        <f t="shared" si="158"/>
        <v>0</v>
      </c>
      <c r="Z725" s="147" t="str">
        <f>VLOOKUP(F725,'3-Productie normen'!A:Q,12,FALSE)</f>
        <v>V</v>
      </c>
      <c r="AA725" s="147"/>
      <c r="AC725" s="148">
        <f t="shared" si="159"/>
        <v>149.25</v>
      </c>
    </row>
    <row r="726" spans="1:29" ht="14.15" customHeight="1">
      <c r="A726" s="124">
        <f t="shared" si="149"/>
        <v>726</v>
      </c>
      <c r="B726" s="139" t="s">
        <v>94</v>
      </c>
      <c r="C726" s="108">
        <v>1</v>
      </c>
      <c r="D726" s="164" t="s">
        <v>933</v>
      </c>
      <c r="E726" s="141" t="s">
        <v>168</v>
      </c>
      <c r="F726" s="141" t="s">
        <v>168</v>
      </c>
      <c r="G726" s="141" t="s">
        <v>244</v>
      </c>
      <c r="H726" s="142">
        <v>18.09</v>
      </c>
      <c r="I726" s="143">
        <f t="shared" si="148"/>
        <v>1</v>
      </c>
      <c r="J726" s="144">
        <v>1</v>
      </c>
      <c r="K726" s="144"/>
      <c r="L726" s="144"/>
      <c r="M726" s="144"/>
      <c r="N726" s="144"/>
      <c r="O726" s="144"/>
      <c r="P726" s="145" t="e">
        <f t="shared" si="150"/>
        <v>#DIV/0!</v>
      </c>
      <c r="Q726" s="145">
        <f t="shared" si="151"/>
        <v>0</v>
      </c>
      <c r="R726" s="145">
        <f t="shared" si="152"/>
        <v>0</v>
      </c>
      <c r="S726" s="145">
        <f t="shared" si="153"/>
        <v>0</v>
      </c>
      <c r="T726" s="145">
        <f t="shared" si="154"/>
        <v>0</v>
      </c>
      <c r="U726" s="145">
        <f t="shared" si="155"/>
        <v>0</v>
      </c>
      <c r="V726" s="146">
        <f>IF(J726="nio",0,IF(J726&gt;0,VLOOKUP(F726,'3-Productie normen'!A:M,VLOOKUP(J726,'3-Productie normen'!$B$38:$C$41,2,FALSE),FALSE)))*(VLOOKUP(B726,'2-Kosten per locatie'!$A$16:$C$48,3,FALSE))</f>
        <v>0</v>
      </c>
      <c r="W726" s="146">
        <f t="shared" si="156"/>
        <v>0</v>
      </c>
      <c r="X726" s="146">
        <f t="shared" si="157"/>
        <v>0</v>
      </c>
      <c r="Y726" s="146">
        <f t="shared" si="158"/>
        <v>0</v>
      </c>
      <c r="Z726" s="147" t="str">
        <f>VLOOKUP(F726,'3-Productie normen'!A:Q,12,FALSE)</f>
        <v>V</v>
      </c>
      <c r="AA726" s="147"/>
      <c r="AC726" s="148">
        <f t="shared" si="159"/>
        <v>18.09</v>
      </c>
    </row>
    <row r="727" spans="1:29" ht="14.15" customHeight="1">
      <c r="A727" s="124">
        <f t="shared" si="149"/>
        <v>727</v>
      </c>
      <c r="B727" s="139" t="s">
        <v>94</v>
      </c>
      <c r="C727" s="108">
        <v>1</v>
      </c>
      <c r="D727" s="164" t="s">
        <v>934</v>
      </c>
      <c r="E727" s="141" t="s">
        <v>862</v>
      </c>
      <c r="F727" s="141" t="s">
        <v>168</v>
      </c>
      <c r="G727" s="141" t="s">
        <v>252</v>
      </c>
      <c r="H727" s="142">
        <v>37.47</v>
      </c>
      <c r="I727" s="143">
        <f t="shared" si="148"/>
        <v>1</v>
      </c>
      <c r="J727" s="144">
        <v>1</v>
      </c>
      <c r="K727" s="144"/>
      <c r="L727" s="144"/>
      <c r="M727" s="144"/>
      <c r="N727" s="144"/>
      <c r="O727" s="144"/>
      <c r="P727" s="145" t="e">
        <f t="shared" si="150"/>
        <v>#DIV/0!</v>
      </c>
      <c r="Q727" s="145">
        <f t="shared" si="151"/>
        <v>0</v>
      </c>
      <c r="R727" s="145">
        <f t="shared" si="152"/>
        <v>0</v>
      </c>
      <c r="S727" s="145">
        <f t="shared" si="153"/>
        <v>0</v>
      </c>
      <c r="T727" s="145">
        <f t="shared" si="154"/>
        <v>0</v>
      </c>
      <c r="U727" s="145">
        <f t="shared" si="155"/>
        <v>0</v>
      </c>
      <c r="V727" s="146">
        <f>IF(J727="nio",0,IF(J727&gt;0,VLOOKUP(F727,'3-Productie normen'!A:M,VLOOKUP(J727,'3-Productie normen'!$B$38:$C$41,2,FALSE),FALSE)))*(VLOOKUP(B727,'2-Kosten per locatie'!$A$16:$C$48,3,FALSE))</f>
        <v>0</v>
      </c>
      <c r="W727" s="146">
        <f t="shared" si="156"/>
        <v>0</v>
      </c>
      <c r="X727" s="146">
        <f t="shared" si="157"/>
        <v>0</v>
      </c>
      <c r="Y727" s="146">
        <f t="shared" si="158"/>
        <v>0</v>
      </c>
      <c r="Z727" s="147" t="str">
        <f>VLOOKUP(F727,'3-Productie normen'!A:Q,12,FALSE)</f>
        <v>V</v>
      </c>
      <c r="AA727" s="147"/>
      <c r="AC727" s="148">
        <f t="shared" si="159"/>
        <v>37.47</v>
      </c>
    </row>
    <row r="728" spans="1:29" ht="14.15" customHeight="1">
      <c r="A728" s="124">
        <f t="shared" si="149"/>
        <v>728</v>
      </c>
      <c r="B728" s="139" t="s">
        <v>94</v>
      </c>
      <c r="C728" s="108">
        <v>1</v>
      </c>
      <c r="D728" s="164" t="s">
        <v>935</v>
      </c>
      <c r="E728" s="141" t="s">
        <v>168</v>
      </c>
      <c r="F728" s="141" t="s">
        <v>168</v>
      </c>
      <c r="G728" s="141" t="s">
        <v>244</v>
      </c>
      <c r="H728" s="142">
        <v>24.29</v>
      </c>
      <c r="I728" s="143">
        <f t="shared" si="148"/>
        <v>1</v>
      </c>
      <c r="J728" s="144">
        <v>1</v>
      </c>
      <c r="K728" s="144"/>
      <c r="L728" s="144"/>
      <c r="M728" s="144"/>
      <c r="N728" s="144"/>
      <c r="O728" s="144"/>
      <c r="P728" s="145" t="e">
        <f t="shared" si="150"/>
        <v>#DIV/0!</v>
      </c>
      <c r="Q728" s="145">
        <f t="shared" si="151"/>
        <v>0</v>
      </c>
      <c r="R728" s="145">
        <f t="shared" si="152"/>
        <v>0</v>
      </c>
      <c r="S728" s="145">
        <f t="shared" si="153"/>
        <v>0</v>
      </c>
      <c r="T728" s="145">
        <f t="shared" si="154"/>
        <v>0</v>
      </c>
      <c r="U728" s="145">
        <f t="shared" si="155"/>
        <v>0</v>
      </c>
      <c r="V728" s="146">
        <f>IF(J728="nio",0,IF(J728&gt;0,VLOOKUP(F728,'3-Productie normen'!A:M,VLOOKUP(J728,'3-Productie normen'!$B$38:$C$41,2,FALSE),FALSE)))*(VLOOKUP(B728,'2-Kosten per locatie'!$A$16:$C$48,3,FALSE))</f>
        <v>0</v>
      </c>
      <c r="W728" s="146">
        <f t="shared" si="156"/>
        <v>0</v>
      </c>
      <c r="X728" s="146">
        <f t="shared" si="157"/>
        <v>0</v>
      </c>
      <c r="Y728" s="146">
        <f t="shared" si="158"/>
        <v>0</v>
      </c>
      <c r="Z728" s="147" t="str">
        <f>VLOOKUP(F728,'3-Productie normen'!A:Q,12,FALSE)</f>
        <v>V</v>
      </c>
      <c r="AA728" s="147"/>
      <c r="AC728" s="148">
        <f t="shared" si="159"/>
        <v>24.29</v>
      </c>
    </row>
    <row r="729" spans="1:29" ht="14.15" customHeight="1">
      <c r="A729" s="124">
        <f t="shared" si="149"/>
        <v>729</v>
      </c>
      <c r="B729" s="139" t="s">
        <v>94</v>
      </c>
      <c r="C729" s="108">
        <v>1</v>
      </c>
      <c r="D729" s="164" t="s">
        <v>936</v>
      </c>
      <c r="E729" s="141" t="s">
        <v>212</v>
      </c>
      <c r="F729" s="141" t="s">
        <v>167</v>
      </c>
      <c r="G729" s="141" t="s">
        <v>213</v>
      </c>
      <c r="H729" s="142">
        <v>7.71</v>
      </c>
      <c r="I729" s="143">
        <f t="shared" si="148"/>
        <v>255</v>
      </c>
      <c r="J729" s="144">
        <v>255</v>
      </c>
      <c r="K729" s="144"/>
      <c r="L729" s="144"/>
      <c r="M729" s="144"/>
      <c r="N729" s="144"/>
      <c r="O729" s="144"/>
      <c r="P729" s="145" t="e">
        <f t="shared" si="150"/>
        <v>#DIV/0!</v>
      </c>
      <c r="Q729" s="145">
        <f t="shared" si="151"/>
        <v>0</v>
      </c>
      <c r="R729" s="145">
        <f t="shared" si="152"/>
        <v>0</v>
      </c>
      <c r="S729" s="145">
        <f t="shared" si="153"/>
        <v>0</v>
      </c>
      <c r="T729" s="145">
        <f t="shared" si="154"/>
        <v>0</v>
      </c>
      <c r="U729" s="145">
        <f t="shared" si="155"/>
        <v>0</v>
      </c>
      <c r="V729" s="146">
        <f>IF(J729="nio",0,IF(J729&gt;0,VLOOKUP(F729,'3-Productie normen'!A:M,VLOOKUP(J729,'3-Productie normen'!$B$38:$C$41,2,FALSE),FALSE)))*(VLOOKUP(B729,'2-Kosten per locatie'!$A$16:$C$48,3,FALSE))</f>
        <v>0</v>
      </c>
      <c r="W729" s="146">
        <f t="shared" si="156"/>
        <v>0</v>
      </c>
      <c r="X729" s="146">
        <f t="shared" si="157"/>
        <v>0</v>
      </c>
      <c r="Y729" s="146">
        <f t="shared" si="158"/>
        <v>0</v>
      </c>
      <c r="Z729" s="147" t="str">
        <f>VLOOKUP(F729,'3-Productie normen'!A:Q,12,FALSE)</f>
        <v>S</v>
      </c>
      <c r="AA729" s="147"/>
      <c r="AC729" s="148">
        <f t="shared" si="159"/>
        <v>1966.05</v>
      </c>
    </row>
    <row r="730" spans="1:29" ht="14.15" customHeight="1">
      <c r="A730" s="124">
        <f t="shared" si="149"/>
        <v>730</v>
      </c>
      <c r="B730" s="139" t="s">
        <v>94</v>
      </c>
      <c r="C730" s="108">
        <v>1</v>
      </c>
      <c r="D730" s="164" t="s">
        <v>937</v>
      </c>
      <c r="E730" s="141" t="s">
        <v>212</v>
      </c>
      <c r="F730" s="141" t="s">
        <v>167</v>
      </c>
      <c r="G730" s="141" t="s">
        <v>213</v>
      </c>
      <c r="H730" s="142">
        <v>1.36</v>
      </c>
      <c r="I730" s="143">
        <f t="shared" si="148"/>
        <v>255</v>
      </c>
      <c r="J730" s="144">
        <v>255</v>
      </c>
      <c r="K730" s="144"/>
      <c r="L730" s="144"/>
      <c r="M730" s="144"/>
      <c r="N730" s="144"/>
      <c r="O730" s="144"/>
      <c r="P730" s="145" t="e">
        <f t="shared" si="150"/>
        <v>#DIV/0!</v>
      </c>
      <c r="Q730" s="145">
        <f t="shared" si="151"/>
        <v>0</v>
      </c>
      <c r="R730" s="145">
        <f t="shared" si="152"/>
        <v>0</v>
      </c>
      <c r="S730" s="145">
        <f t="shared" si="153"/>
        <v>0</v>
      </c>
      <c r="T730" s="145">
        <f t="shared" si="154"/>
        <v>0</v>
      </c>
      <c r="U730" s="145">
        <f t="shared" si="155"/>
        <v>0</v>
      </c>
      <c r="V730" s="146">
        <f>IF(J730="nio",0,IF(J730&gt;0,VLOOKUP(F730,'3-Productie normen'!A:M,VLOOKUP(J730,'3-Productie normen'!$B$38:$C$41,2,FALSE),FALSE)))*(VLOOKUP(B730,'2-Kosten per locatie'!$A$16:$C$48,3,FALSE))</f>
        <v>0</v>
      </c>
      <c r="W730" s="146">
        <f t="shared" si="156"/>
        <v>0</v>
      </c>
      <c r="X730" s="146">
        <f t="shared" si="157"/>
        <v>0</v>
      </c>
      <c r="Y730" s="146">
        <f t="shared" si="158"/>
        <v>0</v>
      </c>
      <c r="Z730" s="147" t="str">
        <f>VLOOKUP(F730,'3-Productie normen'!A:Q,12,FALSE)</f>
        <v>S</v>
      </c>
      <c r="AA730" s="147"/>
      <c r="AC730" s="148">
        <f t="shared" si="159"/>
        <v>346.8</v>
      </c>
    </row>
    <row r="731" spans="1:29" ht="14.15" customHeight="1">
      <c r="A731" s="124">
        <f t="shared" si="149"/>
        <v>731</v>
      </c>
      <c r="B731" s="139" t="s">
        <v>94</v>
      </c>
      <c r="C731" s="108">
        <v>1</v>
      </c>
      <c r="D731" s="164" t="s">
        <v>938</v>
      </c>
      <c r="E731" s="141" t="s">
        <v>212</v>
      </c>
      <c r="F731" s="141" t="s">
        <v>167</v>
      </c>
      <c r="G731" s="141" t="s">
        <v>213</v>
      </c>
      <c r="H731" s="142">
        <v>1.23</v>
      </c>
      <c r="I731" s="143">
        <f t="shared" si="148"/>
        <v>255</v>
      </c>
      <c r="J731" s="144">
        <v>255</v>
      </c>
      <c r="K731" s="144"/>
      <c r="L731" s="144"/>
      <c r="M731" s="144"/>
      <c r="N731" s="144"/>
      <c r="O731" s="144"/>
      <c r="P731" s="145" t="e">
        <f t="shared" si="150"/>
        <v>#DIV/0!</v>
      </c>
      <c r="Q731" s="145">
        <f t="shared" si="151"/>
        <v>0</v>
      </c>
      <c r="R731" s="145">
        <f t="shared" si="152"/>
        <v>0</v>
      </c>
      <c r="S731" s="145">
        <f t="shared" si="153"/>
        <v>0</v>
      </c>
      <c r="T731" s="145">
        <f t="shared" si="154"/>
        <v>0</v>
      </c>
      <c r="U731" s="145">
        <f t="shared" si="155"/>
        <v>0</v>
      </c>
      <c r="V731" s="146">
        <f>IF(J731="nio",0,IF(J731&gt;0,VLOOKUP(F731,'3-Productie normen'!A:M,VLOOKUP(J731,'3-Productie normen'!$B$38:$C$41,2,FALSE),FALSE)))*(VLOOKUP(B731,'2-Kosten per locatie'!$A$16:$C$48,3,FALSE))</f>
        <v>0</v>
      </c>
      <c r="W731" s="146">
        <f t="shared" si="156"/>
        <v>0</v>
      </c>
      <c r="X731" s="146">
        <f t="shared" si="157"/>
        <v>0</v>
      </c>
      <c r="Y731" s="146">
        <f t="shared" si="158"/>
        <v>0</v>
      </c>
      <c r="Z731" s="147" t="str">
        <f>VLOOKUP(F731,'3-Productie normen'!A:Q,12,FALSE)</f>
        <v>S</v>
      </c>
      <c r="AA731" s="147"/>
      <c r="AC731" s="148">
        <f t="shared" si="159"/>
        <v>313.64999999999998</v>
      </c>
    </row>
    <row r="732" spans="1:29" ht="14.15" customHeight="1">
      <c r="A732" s="124">
        <f t="shared" si="149"/>
        <v>732</v>
      </c>
      <c r="B732" s="139" t="s">
        <v>94</v>
      </c>
      <c r="C732" s="108">
        <v>1</v>
      </c>
      <c r="D732" s="164" t="s">
        <v>939</v>
      </c>
      <c r="E732" s="141" t="s">
        <v>212</v>
      </c>
      <c r="F732" s="141" t="s">
        <v>167</v>
      </c>
      <c r="G732" s="141" t="s">
        <v>213</v>
      </c>
      <c r="H732" s="142">
        <v>1.36</v>
      </c>
      <c r="I732" s="143">
        <f t="shared" si="148"/>
        <v>255</v>
      </c>
      <c r="J732" s="144">
        <v>255</v>
      </c>
      <c r="K732" s="144"/>
      <c r="L732" s="144"/>
      <c r="M732" s="144"/>
      <c r="N732" s="144"/>
      <c r="O732" s="144"/>
      <c r="P732" s="145" t="e">
        <f t="shared" si="150"/>
        <v>#DIV/0!</v>
      </c>
      <c r="Q732" s="145">
        <f t="shared" si="151"/>
        <v>0</v>
      </c>
      <c r="R732" s="145">
        <f t="shared" si="152"/>
        <v>0</v>
      </c>
      <c r="S732" s="145">
        <f t="shared" si="153"/>
        <v>0</v>
      </c>
      <c r="T732" s="145">
        <f t="shared" si="154"/>
        <v>0</v>
      </c>
      <c r="U732" s="145">
        <f t="shared" si="155"/>
        <v>0</v>
      </c>
      <c r="V732" s="146">
        <f>IF(J732="nio",0,IF(J732&gt;0,VLOOKUP(F732,'3-Productie normen'!A:M,VLOOKUP(J732,'3-Productie normen'!$B$38:$C$41,2,FALSE),FALSE)))*(VLOOKUP(B732,'2-Kosten per locatie'!$A$16:$C$48,3,FALSE))</f>
        <v>0</v>
      </c>
      <c r="W732" s="146">
        <f t="shared" si="156"/>
        <v>0</v>
      </c>
      <c r="X732" s="146">
        <f t="shared" si="157"/>
        <v>0</v>
      </c>
      <c r="Y732" s="146">
        <f t="shared" si="158"/>
        <v>0</v>
      </c>
      <c r="Z732" s="147" t="str">
        <f>VLOOKUP(F732,'3-Productie normen'!A:Q,12,FALSE)</f>
        <v>S</v>
      </c>
      <c r="AA732" s="147"/>
      <c r="AC732" s="148">
        <f t="shared" si="159"/>
        <v>346.8</v>
      </c>
    </row>
    <row r="733" spans="1:29" ht="14.15" customHeight="1">
      <c r="A733" s="124">
        <f t="shared" si="149"/>
        <v>733</v>
      </c>
      <c r="B733" s="139" t="s">
        <v>94</v>
      </c>
      <c r="C733" s="108">
        <v>1</v>
      </c>
      <c r="D733" s="164" t="s">
        <v>940</v>
      </c>
      <c r="E733" s="141" t="s">
        <v>216</v>
      </c>
      <c r="F733" s="141" t="s">
        <v>167</v>
      </c>
      <c r="G733" s="141" t="s">
        <v>213</v>
      </c>
      <c r="H733" s="142">
        <v>12.69</v>
      </c>
      <c r="I733" s="143">
        <f t="shared" si="148"/>
        <v>255</v>
      </c>
      <c r="J733" s="144">
        <v>255</v>
      </c>
      <c r="K733" s="144"/>
      <c r="L733" s="144"/>
      <c r="M733" s="144"/>
      <c r="N733" s="144"/>
      <c r="O733" s="144"/>
      <c r="P733" s="145" t="e">
        <f t="shared" si="150"/>
        <v>#DIV/0!</v>
      </c>
      <c r="Q733" s="145">
        <f t="shared" si="151"/>
        <v>0</v>
      </c>
      <c r="R733" s="145">
        <f t="shared" si="152"/>
        <v>0</v>
      </c>
      <c r="S733" s="145">
        <f t="shared" si="153"/>
        <v>0</v>
      </c>
      <c r="T733" s="145">
        <f t="shared" si="154"/>
        <v>0</v>
      </c>
      <c r="U733" s="145">
        <f t="shared" si="155"/>
        <v>0</v>
      </c>
      <c r="V733" s="146">
        <f>IF(J733="nio",0,IF(J733&gt;0,VLOOKUP(F733,'3-Productie normen'!A:M,VLOOKUP(J733,'3-Productie normen'!$B$38:$C$41,2,FALSE),FALSE)))*(VLOOKUP(B733,'2-Kosten per locatie'!$A$16:$C$48,3,FALSE))</f>
        <v>0</v>
      </c>
      <c r="W733" s="146">
        <f t="shared" si="156"/>
        <v>0</v>
      </c>
      <c r="X733" s="146">
        <f t="shared" si="157"/>
        <v>0</v>
      </c>
      <c r="Y733" s="146">
        <f t="shared" si="158"/>
        <v>0</v>
      </c>
      <c r="Z733" s="147" t="str">
        <f>VLOOKUP(F733,'3-Productie normen'!A:Q,12,FALSE)</f>
        <v>S</v>
      </c>
      <c r="AA733" s="147"/>
      <c r="AC733" s="148">
        <f t="shared" si="159"/>
        <v>3235.95</v>
      </c>
    </row>
    <row r="734" spans="1:29" ht="14.15" customHeight="1">
      <c r="A734" s="124">
        <f t="shared" si="149"/>
        <v>734</v>
      </c>
      <c r="B734" s="139" t="s">
        <v>94</v>
      </c>
      <c r="C734" s="108">
        <v>1</v>
      </c>
      <c r="D734" s="164" t="s">
        <v>941</v>
      </c>
      <c r="E734" s="141" t="s">
        <v>216</v>
      </c>
      <c r="F734" s="141" t="s">
        <v>167</v>
      </c>
      <c r="G734" s="141" t="s">
        <v>213</v>
      </c>
      <c r="H734" s="142">
        <v>1.4</v>
      </c>
      <c r="I734" s="143">
        <f t="shared" si="148"/>
        <v>255</v>
      </c>
      <c r="J734" s="144">
        <v>255</v>
      </c>
      <c r="K734" s="144"/>
      <c r="L734" s="144"/>
      <c r="M734" s="144"/>
      <c r="N734" s="144"/>
      <c r="O734" s="144"/>
      <c r="P734" s="145" t="e">
        <f t="shared" si="150"/>
        <v>#DIV/0!</v>
      </c>
      <c r="Q734" s="145">
        <f t="shared" si="151"/>
        <v>0</v>
      </c>
      <c r="R734" s="145">
        <f t="shared" si="152"/>
        <v>0</v>
      </c>
      <c r="S734" s="145">
        <f t="shared" si="153"/>
        <v>0</v>
      </c>
      <c r="T734" s="145">
        <f t="shared" si="154"/>
        <v>0</v>
      </c>
      <c r="U734" s="145">
        <f t="shared" si="155"/>
        <v>0</v>
      </c>
      <c r="V734" s="146">
        <f>IF(J734="nio",0,IF(J734&gt;0,VLOOKUP(F734,'3-Productie normen'!A:M,VLOOKUP(J734,'3-Productie normen'!$B$38:$C$41,2,FALSE),FALSE)))*(VLOOKUP(B734,'2-Kosten per locatie'!$A$16:$C$48,3,FALSE))</f>
        <v>0</v>
      </c>
      <c r="W734" s="146">
        <f t="shared" si="156"/>
        <v>0</v>
      </c>
      <c r="X734" s="146">
        <f t="shared" si="157"/>
        <v>0</v>
      </c>
      <c r="Y734" s="146">
        <f t="shared" si="158"/>
        <v>0</v>
      </c>
      <c r="Z734" s="147" t="str">
        <f>VLOOKUP(F734,'3-Productie normen'!A:Q,12,FALSE)</f>
        <v>S</v>
      </c>
      <c r="AA734" s="147"/>
      <c r="AC734" s="148">
        <f t="shared" si="159"/>
        <v>357</v>
      </c>
    </row>
    <row r="735" spans="1:29" ht="14.15" customHeight="1">
      <c r="A735" s="124">
        <f t="shared" si="149"/>
        <v>735</v>
      </c>
      <c r="B735" s="139" t="s">
        <v>94</v>
      </c>
      <c r="C735" s="108">
        <v>1</v>
      </c>
      <c r="D735" s="164" t="s">
        <v>942</v>
      </c>
      <c r="E735" s="141" t="s">
        <v>216</v>
      </c>
      <c r="F735" s="141" t="s">
        <v>167</v>
      </c>
      <c r="G735" s="141" t="s">
        <v>213</v>
      </c>
      <c r="H735" s="142">
        <v>1.17</v>
      </c>
      <c r="I735" s="143">
        <f t="shared" si="148"/>
        <v>255</v>
      </c>
      <c r="J735" s="144">
        <v>255</v>
      </c>
      <c r="K735" s="144"/>
      <c r="L735" s="144"/>
      <c r="M735" s="144"/>
      <c r="N735" s="144"/>
      <c r="O735" s="144"/>
      <c r="P735" s="145" t="e">
        <f t="shared" si="150"/>
        <v>#DIV/0!</v>
      </c>
      <c r="Q735" s="145">
        <f t="shared" si="151"/>
        <v>0</v>
      </c>
      <c r="R735" s="145">
        <f t="shared" si="152"/>
        <v>0</v>
      </c>
      <c r="S735" s="145">
        <f t="shared" si="153"/>
        <v>0</v>
      </c>
      <c r="T735" s="145">
        <f t="shared" si="154"/>
        <v>0</v>
      </c>
      <c r="U735" s="145">
        <f t="shared" si="155"/>
        <v>0</v>
      </c>
      <c r="V735" s="146">
        <f>IF(J735="nio",0,IF(J735&gt;0,VLOOKUP(F735,'3-Productie normen'!A:M,VLOOKUP(J735,'3-Productie normen'!$B$38:$C$41,2,FALSE),FALSE)))*(VLOOKUP(B735,'2-Kosten per locatie'!$A$16:$C$48,3,FALSE))</f>
        <v>0</v>
      </c>
      <c r="W735" s="146">
        <f t="shared" si="156"/>
        <v>0</v>
      </c>
      <c r="X735" s="146">
        <f t="shared" si="157"/>
        <v>0</v>
      </c>
      <c r="Y735" s="146">
        <f t="shared" si="158"/>
        <v>0</v>
      </c>
      <c r="Z735" s="147" t="str">
        <f>VLOOKUP(F735,'3-Productie normen'!A:Q,12,FALSE)</f>
        <v>S</v>
      </c>
      <c r="AA735" s="147"/>
      <c r="AC735" s="148">
        <f t="shared" si="159"/>
        <v>298.34999999999997</v>
      </c>
    </row>
    <row r="736" spans="1:29" ht="14.15" customHeight="1">
      <c r="A736" s="124">
        <f t="shared" si="149"/>
        <v>736</v>
      </c>
      <c r="B736" s="139" t="s">
        <v>94</v>
      </c>
      <c r="C736" s="108">
        <v>1</v>
      </c>
      <c r="D736" s="164" t="s">
        <v>943</v>
      </c>
      <c r="E736" s="141" t="s">
        <v>216</v>
      </c>
      <c r="F736" s="141" t="s">
        <v>167</v>
      </c>
      <c r="G736" s="141" t="s">
        <v>213</v>
      </c>
      <c r="H736" s="142">
        <v>1.17</v>
      </c>
      <c r="I736" s="143">
        <f t="shared" si="148"/>
        <v>255</v>
      </c>
      <c r="J736" s="144">
        <v>255</v>
      </c>
      <c r="K736" s="144"/>
      <c r="L736" s="144"/>
      <c r="M736" s="144"/>
      <c r="N736" s="144"/>
      <c r="O736" s="144"/>
      <c r="P736" s="145" t="e">
        <f t="shared" si="150"/>
        <v>#DIV/0!</v>
      </c>
      <c r="Q736" s="145">
        <f t="shared" si="151"/>
        <v>0</v>
      </c>
      <c r="R736" s="145">
        <f t="shared" si="152"/>
        <v>0</v>
      </c>
      <c r="S736" s="145">
        <f t="shared" si="153"/>
        <v>0</v>
      </c>
      <c r="T736" s="145">
        <f t="shared" si="154"/>
        <v>0</v>
      </c>
      <c r="U736" s="145">
        <f t="shared" si="155"/>
        <v>0</v>
      </c>
      <c r="V736" s="146">
        <f>IF(J736="nio",0,IF(J736&gt;0,VLOOKUP(F736,'3-Productie normen'!A:M,VLOOKUP(J736,'3-Productie normen'!$B$38:$C$41,2,FALSE),FALSE)))*(VLOOKUP(B736,'2-Kosten per locatie'!$A$16:$C$48,3,FALSE))</f>
        <v>0</v>
      </c>
      <c r="W736" s="146">
        <f t="shared" si="156"/>
        <v>0</v>
      </c>
      <c r="X736" s="146">
        <f t="shared" si="157"/>
        <v>0</v>
      </c>
      <c r="Y736" s="146">
        <f t="shared" si="158"/>
        <v>0</v>
      </c>
      <c r="Z736" s="147" t="str">
        <f>VLOOKUP(F736,'3-Productie normen'!A:Q,12,FALSE)</f>
        <v>S</v>
      </c>
      <c r="AA736" s="147"/>
      <c r="AC736" s="148">
        <f t="shared" si="159"/>
        <v>298.34999999999997</v>
      </c>
    </row>
    <row r="737" spans="1:29" ht="14.15" customHeight="1">
      <c r="A737" s="124">
        <f t="shared" si="149"/>
        <v>737</v>
      </c>
      <c r="B737" s="139" t="s">
        <v>94</v>
      </c>
      <c r="C737" s="108">
        <v>1</v>
      </c>
      <c r="D737" s="164" t="s">
        <v>944</v>
      </c>
      <c r="E737" s="141" t="s">
        <v>216</v>
      </c>
      <c r="F737" s="141" t="s">
        <v>167</v>
      </c>
      <c r="G737" s="141" t="s">
        <v>213</v>
      </c>
      <c r="H737" s="142">
        <v>1.34</v>
      </c>
      <c r="I737" s="143">
        <f t="shared" si="148"/>
        <v>255</v>
      </c>
      <c r="J737" s="144">
        <v>255</v>
      </c>
      <c r="K737" s="144"/>
      <c r="L737" s="144"/>
      <c r="M737" s="144"/>
      <c r="N737" s="144"/>
      <c r="O737" s="144"/>
      <c r="P737" s="145" t="e">
        <f t="shared" si="150"/>
        <v>#DIV/0!</v>
      </c>
      <c r="Q737" s="145">
        <f t="shared" si="151"/>
        <v>0</v>
      </c>
      <c r="R737" s="145">
        <f t="shared" si="152"/>
        <v>0</v>
      </c>
      <c r="S737" s="145">
        <f t="shared" si="153"/>
        <v>0</v>
      </c>
      <c r="T737" s="145">
        <f t="shared" si="154"/>
        <v>0</v>
      </c>
      <c r="U737" s="145">
        <f t="shared" si="155"/>
        <v>0</v>
      </c>
      <c r="V737" s="146">
        <f>IF(J737="nio",0,IF(J737&gt;0,VLOOKUP(F737,'3-Productie normen'!A:M,VLOOKUP(J737,'3-Productie normen'!$B$38:$C$41,2,FALSE),FALSE)))*(VLOOKUP(B737,'2-Kosten per locatie'!$A$16:$C$48,3,FALSE))</f>
        <v>0</v>
      </c>
      <c r="W737" s="146">
        <f t="shared" si="156"/>
        <v>0</v>
      </c>
      <c r="X737" s="146">
        <f t="shared" si="157"/>
        <v>0</v>
      </c>
      <c r="Y737" s="146">
        <f t="shared" si="158"/>
        <v>0</v>
      </c>
      <c r="Z737" s="147" t="str">
        <f>VLOOKUP(F737,'3-Productie normen'!A:Q,12,FALSE)</f>
        <v>S</v>
      </c>
      <c r="AA737" s="147"/>
      <c r="AC737" s="148">
        <f t="shared" si="159"/>
        <v>341.70000000000005</v>
      </c>
    </row>
    <row r="738" spans="1:29" ht="14.15" customHeight="1">
      <c r="A738" s="124">
        <f t="shared" si="149"/>
        <v>738</v>
      </c>
      <c r="B738" s="139" t="s">
        <v>94</v>
      </c>
      <c r="C738" s="108">
        <v>1</v>
      </c>
      <c r="D738" s="164" t="s">
        <v>945</v>
      </c>
      <c r="E738" s="141" t="s">
        <v>262</v>
      </c>
      <c r="F738" s="141" t="s">
        <v>164</v>
      </c>
      <c r="G738" s="141" t="s">
        <v>683</v>
      </c>
      <c r="H738" s="142">
        <v>1.45</v>
      </c>
      <c r="I738" s="143">
        <f t="shared" si="148"/>
        <v>12</v>
      </c>
      <c r="J738" s="144">
        <v>12</v>
      </c>
      <c r="K738" s="144"/>
      <c r="L738" s="144"/>
      <c r="M738" s="144"/>
      <c r="N738" s="144"/>
      <c r="O738" s="144"/>
      <c r="P738" s="145" t="e">
        <f t="shared" si="150"/>
        <v>#DIV/0!</v>
      </c>
      <c r="Q738" s="145">
        <f t="shared" si="151"/>
        <v>0</v>
      </c>
      <c r="R738" s="145">
        <f t="shared" si="152"/>
        <v>0</v>
      </c>
      <c r="S738" s="145">
        <f t="shared" si="153"/>
        <v>0</v>
      </c>
      <c r="T738" s="145">
        <f t="shared" si="154"/>
        <v>0</v>
      </c>
      <c r="U738" s="145">
        <f t="shared" si="155"/>
        <v>0</v>
      </c>
      <c r="V738" s="146">
        <f>IF(J738="nio",0,IF(J738&gt;0,VLOOKUP(F738,'3-Productie normen'!A:M,VLOOKUP(J738,'3-Productie normen'!$B$38:$C$41,2,FALSE),FALSE)))*(VLOOKUP(B738,'2-Kosten per locatie'!$A$16:$C$48,3,FALSE))</f>
        <v>0</v>
      </c>
      <c r="W738" s="146">
        <f t="shared" si="156"/>
        <v>0</v>
      </c>
      <c r="X738" s="146">
        <f t="shared" si="157"/>
        <v>0</v>
      </c>
      <c r="Y738" s="146">
        <f t="shared" si="158"/>
        <v>0</v>
      </c>
      <c r="Z738" s="147" t="str">
        <f>VLOOKUP(F738,'3-Productie normen'!A:Q,12,FALSE)</f>
        <v>V</v>
      </c>
      <c r="AA738" s="147"/>
      <c r="AC738" s="148">
        <f t="shared" si="159"/>
        <v>17.399999999999999</v>
      </c>
    </row>
    <row r="739" spans="1:29" ht="14.15" customHeight="1">
      <c r="A739" s="124">
        <f t="shared" si="149"/>
        <v>739</v>
      </c>
      <c r="B739" s="139" t="s">
        <v>94</v>
      </c>
      <c r="C739" s="108">
        <v>1</v>
      </c>
      <c r="D739" s="164" t="s">
        <v>946</v>
      </c>
      <c r="E739" s="141" t="s">
        <v>224</v>
      </c>
      <c r="F739" s="141" t="s">
        <v>155</v>
      </c>
      <c r="G739" s="141" t="s">
        <v>222</v>
      </c>
      <c r="H739" s="142">
        <v>28.87</v>
      </c>
      <c r="I739" s="143">
        <f t="shared" si="148"/>
        <v>255</v>
      </c>
      <c r="J739" s="144">
        <v>255</v>
      </c>
      <c r="K739" s="144"/>
      <c r="L739" s="144"/>
      <c r="M739" s="144"/>
      <c r="N739" s="144"/>
      <c r="O739" s="144"/>
      <c r="P739" s="145" t="e">
        <f t="shared" si="150"/>
        <v>#DIV/0!</v>
      </c>
      <c r="Q739" s="145">
        <f t="shared" si="151"/>
        <v>0</v>
      </c>
      <c r="R739" s="145">
        <f t="shared" si="152"/>
        <v>0</v>
      </c>
      <c r="S739" s="145">
        <f t="shared" si="153"/>
        <v>0</v>
      </c>
      <c r="T739" s="145">
        <f t="shared" si="154"/>
        <v>0</v>
      </c>
      <c r="U739" s="145">
        <f t="shared" si="155"/>
        <v>0</v>
      </c>
      <c r="V739" s="146">
        <f>IF(J739="nio",0,IF(J739&gt;0,VLOOKUP(F739,'3-Productie normen'!A:M,VLOOKUP(J739,'3-Productie normen'!$B$38:$C$41,2,FALSE),FALSE)))*(VLOOKUP(B739,'2-Kosten per locatie'!$A$16:$C$48,3,FALSE))</f>
        <v>0</v>
      </c>
      <c r="W739" s="146">
        <f t="shared" si="156"/>
        <v>0</v>
      </c>
      <c r="X739" s="146">
        <f t="shared" si="157"/>
        <v>0</v>
      </c>
      <c r="Y739" s="146">
        <f t="shared" si="158"/>
        <v>0</v>
      </c>
      <c r="Z739" s="147" t="str">
        <f>VLOOKUP(F739,'3-Productie normen'!A:Q,12,FALSE)</f>
        <v>B</v>
      </c>
      <c r="AA739" s="147"/>
      <c r="AC739" s="148">
        <f t="shared" si="159"/>
        <v>7361.85</v>
      </c>
    </row>
    <row r="740" spans="1:29" ht="14.15" customHeight="1">
      <c r="A740" s="124">
        <f t="shared" si="149"/>
        <v>740</v>
      </c>
      <c r="B740" s="139" t="s">
        <v>94</v>
      </c>
      <c r="C740" s="108">
        <v>1</v>
      </c>
      <c r="D740" s="164" t="s">
        <v>947</v>
      </c>
      <c r="E740" s="141" t="s">
        <v>224</v>
      </c>
      <c r="F740" s="141" t="s">
        <v>155</v>
      </c>
      <c r="G740" s="141" t="s">
        <v>222</v>
      </c>
      <c r="H740" s="142">
        <v>26.64</v>
      </c>
      <c r="I740" s="143">
        <f t="shared" si="148"/>
        <v>255</v>
      </c>
      <c r="J740" s="144">
        <v>255</v>
      </c>
      <c r="K740" s="144"/>
      <c r="L740" s="144"/>
      <c r="M740" s="144"/>
      <c r="N740" s="144"/>
      <c r="O740" s="144"/>
      <c r="P740" s="145" t="e">
        <f t="shared" si="150"/>
        <v>#DIV/0!</v>
      </c>
      <c r="Q740" s="145">
        <f t="shared" si="151"/>
        <v>0</v>
      </c>
      <c r="R740" s="145">
        <f t="shared" si="152"/>
        <v>0</v>
      </c>
      <c r="S740" s="145">
        <f t="shared" si="153"/>
        <v>0</v>
      </c>
      <c r="T740" s="145">
        <f t="shared" si="154"/>
        <v>0</v>
      </c>
      <c r="U740" s="145">
        <f t="shared" si="155"/>
        <v>0</v>
      </c>
      <c r="V740" s="146">
        <f>IF(J740="nio",0,IF(J740&gt;0,VLOOKUP(F740,'3-Productie normen'!A:M,VLOOKUP(J740,'3-Productie normen'!$B$38:$C$41,2,FALSE),FALSE)))*(VLOOKUP(B740,'2-Kosten per locatie'!$A$16:$C$48,3,FALSE))</f>
        <v>0</v>
      </c>
      <c r="W740" s="146">
        <f t="shared" si="156"/>
        <v>0</v>
      </c>
      <c r="X740" s="146">
        <f t="shared" si="157"/>
        <v>0</v>
      </c>
      <c r="Y740" s="146">
        <f t="shared" si="158"/>
        <v>0</v>
      </c>
      <c r="Z740" s="147" t="str">
        <f>VLOOKUP(F740,'3-Productie normen'!A:Q,12,FALSE)</f>
        <v>B</v>
      </c>
      <c r="AA740" s="147"/>
      <c r="AC740" s="148">
        <f t="shared" si="159"/>
        <v>6793.2</v>
      </c>
    </row>
    <row r="741" spans="1:29" ht="14.15" customHeight="1">
      <c r="A741" s="124">
        <f t="shared" si="149"/>
        <v>741</v>
      </c>
      <c r="B741" s="139" t="s">
        <v>94</v>
      </c>
      <c r="C741" s="108">
        <v>1</v>
      </c>
      <c r="D741" s="164" t="s">
        <v>948</v>
      </c>
      <c r="E741" s="141" t="s">
        <v>224</v>
      </c>
      <c r="F741" s="141" t="s">
        <v>155</v>
      </c>
      <c r="G741" s="141" t="s">
        <v>222</v>
      </c>
      <c r="H741" s="142">
        <v>29.08</v>
      </c>
      <c r="I741" s="143">
        <f t="shared" si="148"/>
        <v>255</v>
      </c>
      <c r="J741" s="144">
        <v>255</v>
      </c>
      <c r="K741" s="144"/>
      <c r="L741" s="144"/>
      <c r="M741" s="144"/>
      <c r="N741" s="144"/>
      <c r="O741" s="144"/>
      <c r="P741" s="145" t="e">
        <f t="shared" si="150"/>
        <v>#DIV/0!</v>
      </c>
      <c r="Q741" s="145">
        <f t="shared" si="151"/>
        <v>0</v>
      </c>
      <c r="R741" s="145">
        <f t="shared" si="152"/>
        <v>0</v>
      </c>
      <c r="S741" s="145">
        <f t="shared" si="153"/>
        <v>0</v>
      </c>
      <c r="T741" s="145">
        <f t="shared" si="154"/>
        <v>0</v>
      </c>
      <c r="U741" s="145">
        <f t="shared" si="155"/>
        <v>0</v>
      </c>
      <c r="V741" s="146">
        <f>IF(J741="nio",0,IF(J741&gt;0,VLOOKUP(F741,'3-Productie normen'!A:M,VLOOKUP(J741,'3-Productie normen'!$B$38:$C$41,2,FALSE),FALSE)))*(VLOOKUP(B741,'2-Kosten per locatie'!$A$16:$C$48,3,FALSE))</f>
        <v>0</v>
      </c>
      <c r="W741" s="146">
        <f t="shared" si="156"/>
        <v>0</v>
      </c>
      <c r="X741" s="146">
        <f t="shared" si="157"/>
        <v>0</v>
      </c>
      <c r="Y741" s="146">
        <f t="shared" si="158"/>
        <v>0</v>
      </c>
      <c r="Z741" s="147" t="str">
        <f>VLOOKUP(F741,'3-Productie normen'!A:Q,12,FALSE)</f>
        <v>B</v>
      </c>
      <c r="AA741" s="147"/>
      <c r="AC741" s="148">
        <f t="shared" si="159"/>
        <v>7415.4</v>
      </c>
    </row>
    <row r="742" spans="1:29" ht="14.15" customHeight="1">
      <c r="A742" s="124">
        <f t="shared" si="149"/>
        <v>742</v>
      </c>
      <c r="B742" s="139" t="s">
        <v>94</v>
      </c>
      <c r="C742" s="108">
        <v>1</v>
      </c>
      <c r="D742" s="164" t="s">
        <v>949</v>
      </c>
      <c r="E742" s="141" t="s">
        <v>224</v>
      </c>
      <c r="F742" s="141" t="s">
        <v>155</v>
      </c>
      <c r="G742" s="141" t="s">
        <v>222</v>
      </c>
      <c r="H742" s="142">
        <v>31.55</v>
      </c>
      <c r="I742" s="143">
        <f t="shared" si="148"/>
        <v>255</v>
      </c>
      <c r="J742" s="144">
        <v>255</v>
      </c>
      <c r="K742" s="144"/>
      <c r="L742" s="144"/>
      <c r="M742" s="144"/>
      <c r="N742" s="144"/>
      <c r="O742" s="144"/>
      <c r="P742" s="145" t="e">
        <f t="shared" si="150"/>
        <v>#DIV/0!</v>
      </c>
      <c r="Q742" s="145">
        <f t="shared" si="151"/>
        <v>0</v>
      </c>
      <c r="R742" s="145">
        <f t="shared" si="152"/>
        <v>0</v>
      </c>
      <c r="S742" s="145">
        <f t="shared" si="153"/>
        <v>0</v>
      </c>
      <c r="T742" s="145">
        <f t="shared" si="154"/>
        <v>0</v>
      </c>
      <c r="U742" s="145">
        <f t="shared" si="155"/>
        <v>0</v>
      </c>
      <c r="V742" s="146">
        <f>IF(J742="nio",0,IF(J742&gt;0,VLOOKUP(F742,'3-Productie normen'!A:M,VLOOKUP(J742,'3-Productie normen'!$B$38:$C$41,2,FALSE),FALSE)))*(VLOOKUP(B742,'2-Kosten per locatie'!$A$16:$C$48,3,FALSE))</f>
        <v>0</v>
      </c>
      <c r="W742" s="146">
        <f t="shared" si="156"/>
        <v>0</v>
      </c>
      <c r="X742" s="146">
        <f t="shared" si="157"/>
        <v>0</v>
      </c>
      <c r="Y742" s="146">
        <f t="shared" si="158"/>
        <v>0</v>
      </c>
      <c r="Z742" s="147" t="str">
        <f>VLOOKUP(F742,'3-Productie normen'!A:Q,12,FALSE)</f>
        <v>B</v>
      </c>
      <c r="AA742" s="147"/>
      <c r="AC742" s="148">
        <f t="shared" si="159"/>
        <v>8045.25</v>
      </c>
    </row>
    <row r="743" spans="1:29" ht="14.15" customHeight="1">
      <c r="A743" s="124">
        <f t="shared" si="149"/>
        <v>743</v>
      </c>
      <c r="B743" s="139" t="s">
        <v>94</v>
      </c>
      <c r="C743" s="108">
        <v>1</v>
      </c>
      <c r="D743" s="164" t="s">
        <v>950</v>
      </c>
      <c r="E743" s="141" t="s">
        <v>224</v>
      </c>
      <c r="F743" s="141" t="s">
        <v>155</v>
      </c>
      <c r="G743" s="141" t="s">
        <v>222</v>
      </c>
      <c r="H743" s="142">
        <v>29.28</v>
      </c>
      <c r="I743" s="143">
        <f t="shared" si="148"/>
        <v>255</v>
      </c>
      <c r="J743" s="144">
        <v>255</v>
      </c>
      <c r="K743" s="144"/>
      <c r="L743" s="144"/>
      <c r="M743" s="144"/>
      <c r="N743" s="144"/>
      <c r="O743" s="144"/>
      <c r="P743" s="145" t="e">
        <f t="shared" si="150"/>
        <v>#DIV/0!</v>
      </c>
      <c r="Q743" s="145">
        <f t="shared" si="151"/>
        <v>0</v>
      </c>
      <c r="R743" s="145">
        <f t="shared" si="152"/>
        <v>0</v>
      </c>
      <c r="S743" s="145">
        <f t="shared" si="153"/>
        <v>0</v>
      </c>
      <c r="T743" s="145">
        <f t="shared" si="154"/>
        <v>0</v>
      </c>
      <c r="U743" s="145">
        <f t="shared" si="155"/>
        <v>0</v>
      </c>
      <c r="V743" s="146">
        <f>IF(J743="nio",0,IF(J743&gt;0,VLOOKUP(F743,'3-Productie normen'!A:M,VLOOKUP(J743,'3-Productie normen'!$B$38:$C$41,2,FALSE),FALSE)))*(VLOOKUP(B743,'2-Kosten per locatie'!$A$16:$C$48,3,FALSE))</f>
        <v>0</v>
      </c>
      <c r="W743" s="146">
        <f t="shared" si="156"/>
        <v>0</v>
      </c>
      <c r="X743" s="146">
        <f t="shared" si="157"/>
        <v>0</v>
      </c>
      <c r="Y743" s="146">
        <f t="shared" si="158"/>
        <v>0</v>
      </c>
      <c r="Z743" s="147" t="str">
        <f>VLOOKUP(F743,'3-Productie normen'!A:Q,12,FALSE)</f>
        <v>B</v>
      </c>
      <c r="AA743" s="147"/>
      <c r="AC743" s="148">
        <f t="shared" si="159"/>
        <v>7466.4000000000005</v>
      </c>
    </row>
    <row r="744" spans="1:29" ht="14.15" customHeight="1">
      <c r="A744" s="124">
        <f t="shared" si="149"/>
        <v>744</v>
      </c>
      <c r="B744" s="139" t="s">
        <v>94</v>
      </c>
      <c r="C744" s="108">
        <v>1</v>
      </c>
      <c r="D744" s="164" t="s">
        <v>951</v>
      </c>
      <c r="E744" s="141" t="s">
        <v>224</v>
      </c>
      <c r="F744" s="141" t="s">
        <v>155</v>
      </c>
      <c r="G744" s="141" t="s">
        <v>222</v>
      </c>
      <c r="H744" s="142">
        <v>31.48</v>
      </c>
      <c r="I744" s="143">
        <f t="shared" si="148"/>
        <v>255</v>
      </c>
      <c r="J744" s="144">
        <v>255</v>
      </c>
      <c r="K744" s="144"/>
      <c r="L744" s="144"/>
      <c r="M744" s="144"/>
      <c r="N744" s="144"/>
      <c r="O744" s="144"/>
      <c r="P744" s="145" t="e">
        <f t="shared" si="150"/>
        <v>#DIV/0!</v>
      </c>
      <c r="Q744" s="145">
        <f t="shared" si="151"/>
        <v>0</v>
      </c>
      <c r="R744" s="145">
        <f t="shared" si="152"/>
        <v>0</v>
      </c>
      <c r="S744" s="145">
        <f t="shared" si="153"/>
        <v>0</v>
      </c>
      <c r="T744" s="145">
        <f t="shared" si="154"/>
        <v>0</v>
      </c>
      <c r="U744" s="145">
        <f t="shared" si="155"/>
        <v>0</v>
      </c>
      <c r="V744" s="146">
        <f>IF(J744="nio",0,IF(J744&gt;0,VLOOKUP(F744,'3-Productie normen'!A:M,VLOOKUP(J744,'3-Productie normen'!$B$38:$C$41,2,FALSE),FALSE)))*(VLOOKUP(B744,'2-Kosten per locatie'!$A$16:$C$48,3,FALSE))</f>
        <v>0</v>
      </c>
      <c r="W744" s="146">
        <f t="shared" si="156"/>
        <v>0</v>
      </c>
      <c r="X744" s="146">
        <f t="shared" si="157"/>
        <v>0</v>
      </c>
      <c r="Y744" s="146">
        <f t="shared" si="158"/>
        <v>0</v>
      </c>
      <c r="Z744" s="147" t="str">
        <f>VLOOKUP(F744,'3-Productie normen'!A:Q,12,FALSE)</f>
        <v>B</v>
      </c>
      <c r="AA744" s="147"/>
      <c r="AC744" s="148">
        <f t="shared" si="159"/>
        <v>8027.4000000000005</v>
      </c>
    </row>
    <row r="745" spans="1:29" ht="14.15" customHeight="1">
      <c r="A745" s="124">
        <f t="shared" si="149"/>
        <v>745</v>
      </c>
      <c r="B745" s="139" t="s">
        <v>94</v>
      </c>
      <c r="C745" s="108">
        <v>1</v>
      </c>
      <c r="D745" s="164" t="s">
        <v>952</v>
      </c>
      <c r="E745" s="141" t="s">
        <v>224</v>
      </c>
      <c r="F745" s="141" t="s">
        <v>155</v>
      </c>
      <c r="G745" s="141" t="s">
        <v>222</v>
      </c>
      <c r="H745" s="142">
        <v>28.39</v>
      </c>
      <c r="I745" s="143">
        <f t="shared" si="148"/>
        <v>255</v>
      </c>
      <c r="J745" s="144">
        <v>255</v>
      </c>
      <c r="K745" s="144"/>
      <c r="L745" s="144"/>
      <c r="M745" s="144"/>
      <c r="N745" s="144"/>
      <c r="O745" s="144"/>
      <c r="P745" s="145" t="e">
        <f t="shared" si="150"/>
        <v>#DIV/0!</v>
      </c>
      <c r="Q745" s="145">
        <f t="shared" si="151"/>
        <v>0</v>
      </c>
      <c r="R745" s="145">
        <f t="shared" si="152"/>
        <v>0</v>
      </c>
      <c r="S745" s="145">
        <f t="shared" si="153"/>
        <v>0</v>
      </c>
      <c r="T745" s="145">
        <f t="shared" si="154"/>
        <v>0</v>
      </c>
      <c r="U745" s="145">
        <f t="shared" si="155"/>
        <v>0</v>
      </c>
      <c r="V745" s="146">
        <f>IF(J745="nio",0,IF(J745&gt;0,VLOOKUP(F745,'3-Productie normen'!A:M,VLOOKUP(J745,'3-Productie normen'!$B$38:$C$41,2,FALSE),FALSE)))*(VLOOKUP(B745,'2-Kosten per locatie'!$A$16:$C$48,3,FALSE))</f>
        <v>0</v>
      </c>
      <c r="W745" s="146">
        <f t="shared" si="156"/>
        <v>0</v>
      </c>
      <c r="X745" s="146">
        <f t="shared" si="157"/>
        <v>0</v>
      </c>
      <c r="Y745" s="146">
        <f t="shared" si="158"/>
        <v>0</v>
      </c>
      <c r="Z745" s="147" t="str">
        <f>VLOOKUP(F745,'3-Productie normen'!A:Q,12,FALSE)</f>
        <v>B</v>
      </c>
      <c r="AA745" s="147"/>
      <c r="AC745" s="148">
        <f t="shared" si="159"/>
        <v>7239.45</v>
      </c>
    </row>
    <row r="746" spans="1:29" ht="14.15" customHeight="1">
      <c r="A746" s="124">
        <f t="shared" si="149"/>
        <v>746</v>
      </c>
      <c r="B746" s="139" t="s">
        <v>94</v>
      </c>
      <c r="C746" s="108">
        <v>1</v>
      </c>
      <c r="D746" s="164" t="s">
        <v>953</v>
      </c>
      <c r="E746" s="141" t="s">
        <v>224</v>
      </c>
      <c r="F746" s="141" t="s">
        <v>155</v>
      </c>
      <c r="G746" s="141" t="s">
        <v>222</v>
      </c>
      <c r="H746" s="142">
        <v>31.56</v>
      </c>
      <c r="I746" s="143">
        <f t="shared" si="148"/>
        <v>255</v>
      </c>
      <c r="J746" s="144">
        <v>255</v>
      </c>
      <c r="K746" s="144"/>
      <c r="L746" s="144"/>
      <c r="M746" s="144"/>
      <c r="N746" s="144"/>
      <c r="O746" s="144"/>
      <c r="P746" s="145" t="e">
        <f t="shared" si="150"/>
        <v>#DIV/0!</v>
      </c>
      <c r="Q746" s="145">
        <f t="shared" si="151"/>
        <v>0</v>
      </c>
      <c r="R746" s="145">
        <f t="shared" si="152"/>
        <v>0</v>
      </c>
      <c r="S746" s="145">
        <f t="shared" si="153"/>
        <v>0</v>
      </c>
      <c r="T746" s="145">
        <f t="shared" si="154"/>
        <v>0</v>
      </c>
      <c r="U746" s="145">
        <f t="shared" si="155"/>
        <v>0</v>
      </c>
      <c r="V746" s="146">
        <f>IF(J746="nio",0,IF(J746&gt;0,VLOOKUP(F746,'3-Productie normen'!A:M,VLOOKUP(J746,'3-Productie normen'!$B$38:$C$41,2,FALSE),FALSE)))*(VLOOKUP(B746,'2-Kosten per locatie'!$A$16:$C$48,3,FALSE))</f>
        <v>0</v>
      </c>
      <c r="W746" s="146">
        <f t="shared" si="156"/>
        <v>0</v>
      </c>
      <c r="X746" s="146">
        <f t="shared" si="157"/>
        <v>0</v>
      </c>
      <c r="Y746" s="146">
        <f t="shared" si="158"/>
        <v>0</v>
      </c>
      <c r="Z746" s="147" t="str">
        <f>VLOOKUP(F746,'3-Productie normen'!A:Q,12,FALSE)</f>
        <v>B</v>
      </c>
      <c r="AA746" s="147"/>
      <c r="AC746" s="148">
        <f t="shared" si="159"/>
        <v>8047.7999999999993</v>
      </c>
    </row>
    <row r="747" spans="1:29" ht="14.15" customHeight="1">
      <c r="A747" s="124">
        <f t="shared" si="149"/>
        <v>747</v>
      </c>
      <c r="B747" s="139" t="s">
        <v>94</v>
      </c>
      <c r="C747" s="108">
        <v>1</v>
      </c>
      <c r="D747" s="164" t="s">
        <v>954</v>
      </c>
      <c r="E747" s="141" t="s">
        <v>243</v>
      </c>
      <c r="F747" s="151" t="s">
        <v>155</v>
      </c>
      <c r="G747" s="141" t="s">
        <v>222</v>
      </c>
      <c r="H747" s="142">
        <v>25.11</v>
      </c>
      <c r="I747" s="143">
        <f t="shared" si="148"/>
        <v>255</v>
      </c>
      <c r="J747" s="144">
        <v>255</v>
      </c>
      <c r="K747" s="144"/>
      <c r="L747" s="144"/>
      <c r="M747" s="144"/>
      <c r="N747" s="144"/>
      <c r="O747" s="144"/>
      <c r="P747" s="145" t="e">
        <f t="shared" si="150"/>
        <v>#DIV/0!</v>
      </c>
      <c r="Q747" s="145">
        <f t="shared" si="151"/>
        <v>0</v>
      </c>
      <c r="R747" s="145">
        <f t="shared" si="152"/>
        <v>0</v>
      </c>
      <c r="S747" s="145">
        <f t="shared" si="153"/>
        <v>0</v>
      </c>
      <c r="T747" s="145">
        <f t="shared" si="154"/>
        <v>0</v>
      </c>
      <c r="U747" s="145">
        <f t="shared" si="155"/>
        <v>0</v>
      </c>
      <c r="V747" s="146">
        <f>IF(J747="nio",0,IF(J747&gt;0,VLOOKUP(F747,'3-Productie normen'!A:M,VLOOKUP(J747,'3-Productie normen'!$B$38:$C$41,2,FALSE),FALSE)))*(VLOOKUP(B747,'2-Kosten per locatie'!$A$16:$C$48,3,FALSE))</f>
        <v>0</v>
      </c>
      <c r="W747" s="146">
        <f t="shared" si="156"/>
        <v>0</v>
      </c>
      <c r="X747" s="146">
        <f t="shared" si="157"/>
        <v>0</v>
      </c>
      <c r="Y747" s="146">
        <f t="shared" si="158"/>
        <v>0</v>
      </c>
      <c r="Z747" s="147" t="str">
        <f>VLOOKUP(F747,'3-Productie normen'!A:Q,12,FALSE)</f>
        <v>B</v>
      </c>
      <c r="AA747" s="147"/>
      <c r="AC747" s="148">
        <f t="shared" si="159"/>
        <v>6403.05</v>
      </c>
    </row>
    <row r="748" spans="1:29" ht="14.15" customHeight="1">
      <c r="A748" s="124">
        <f t="shared" si="149"/>
        <v>748</v>
      </c>
      <c r="B748" s="139" t="s">
        <v>94</v>
      </c>
      <c r="C748" s="108">
        <v>1</v>
      </c>
      <c r="D748" s="164" t="s">
        <v>955</v>
      </c>
      <c r="E748" s="141" t="s">
        <v>875</v>
      </c>
      <c r="F748" s="141" t="s">
        <v>155</v>
      </c>
      <c r="G748" s="141" t="s">
        <v>222</v>
      </c>
      <c r="H748" s="142">
        <v>31.5</v>
      </c>
      <c r="I748" s="143">
        <f t="shared" si="148"/>
        <v>255</v>
      </c>
      <c r="J748" s="144">
        <v>255</v>
      </c>
      <c r="K748" s="144"/>
      <c r="L748" s="144"/>
      <c r="M748" s="144"/>
      <c r="N748" s="144"/>
      <c r="O748" s="144"/>
      <c r="P748" s="145" t="e">
        <f t="shared" si="150"/>
        <v>#DIV/0!</v>
      </c>
      <c r="Q748" s="145">
        <f t="shared" si="151"/>
        <v>0</v>
      </c>
      <c r="R748" s="145">
        <f t="shared" si="152"/>
        <v>0</v>
      </c>
      <c r="S748" s="145">
        <f t="shared" si="153"/>
        <v>0</v>
      </c>
      <c r="T748" s="145">
        <f t="shared" si="154"/>
        <v>0</v>
      </c>
      <c r="U748" s="145">
        <f t="shared" si="155"/>
        <v>0</v>
      </c>
      <c r="V748" s="146">
        <f>IF(J748="nio",0,IF(J748&gt;0,VLOOKUP(F748,'3-Productie normen'!A:M,VLOOKUP(J748,'3-Productie normen'!$B$38:$C$41,2,FALSE),FALSE)))*(VLOOKUP(B748,'2-Kosten per locatie'!$A$16:$C$48,3,FALSE))</f>
        <v>0</v>
      </c>
      <c r="W748" s="146">
        <f t="shared" si="156"/>
        <v>0</v>
      </c>
      <c r="X748" s="146">
        <f t="shared" si="157"/>
        <v>0</v>
      </c>
      <c r="Y748" s="146">
        <f t="shared" si="158"/>
        <v>0</v>
      </c>
      <c r="Z748" s="147" t="str">
        <f>VLOOKUP(F748,'3-Productie normen'!A:Q,12,FALSE)</f>
        <v>B</v>
      </c>
      <c r="AA748" s="147"/>
      <c r="AC748" s="148">
        <f t="shared" si="159"/>
        <v>8032.5</v>
      </c>
    </row>
    <row r="749" spans="1:29" ht="14.15" customHeight="1">
      <c r="A749" s="124">
        <f t="shared" si="149"/>
        <v>749</v>
      </c>
      <c r="B749" s="139" t="s">
        <v>94</v>
      </c>
      <c r="C749" s="108">
        <v>1</v>
      </c>
      <c r="D749" s="164" t="s">
        <v>956</v>
      </c>
      <c r="E749" s="141" t="s">
        <v>875</v>
      </c>
      <c r="F749" s="141" t="s">
        <v>155</v>
      </c>
      <c r="G749" s="141" t="s">
        <v>222</v>
      </c>
      <c r="H749" s="142">
        <v>30.24</v>
      </c>
      <c r="I749" s="143">
        <f t="shared" si="148"/>
        <v>255</v>
      </c>
      <c r="J749" s="144">
        <v>255</v>
      </c>
      <c r="K749" s="144"/>
      <c r="L749" s="144"/>
      <c r="M749" s="144"/>
      <c r="N749" s="144"/>
      <c r="O749" s="144"/>
      <c r="P749" s="145" t="e">
        <f t="shared" si="150"/>
        <v>#DIV/0!</v>
      </c>
      <c r="Q749" s="145">
        <f t="shared" si="151"/>
        <v>0</v>
      </c>
      <c r="R749" s="145">
        <f t="shared" si="152"/>
        <v>0</v>
      </c>
      <c r="S749" s="145">
        <f t="shared" si="153"/>
        <v>0</v>
      </c>
      <c r="T749" s="145">
        <f t="shared" si="154"/>
        <v>0</v>
      </c>
      <c r="U749" s="145">
        <f t="shared" si="155"/>
        <v>0</v>
      </c>
      <c r="V749" s="146">
        <f>IF(J749="nio",0,IF(J749&gt;0,VLOOKUP(F749,'3-Productie normen'!A:M,VLOOKUP(J749,'3-Productie normen'!$B$38:$C$41,2,FALSE),FALSE)))*(VLOOKUP(B749,'2-Kosten per locatie'!$A$16:$C$48,3,FALSE))</f>
        <v>0</v>
      </c>
      <c r="W749" s="146">
        <f t="shared" si="156"/>
        <v>0</v>
      </c>
      <c r="X749" s="146">
        <f t="shared" si="157"/>
        <v>0</v>
      </c>
      <c r="Y749" s="146">
        <f t="shared" si="158"/>
        <v>0</v>
      </c>
      <c r="Z749" s="147" t="str">
        <f>VLOOKUP(F749,'3-Productie normen'!A:Q,12,FALSE)</f>
        <v>B</v>
      </c>
      <c r="AA749" s="147"/>
      <c r="AC749" s="148">
        <f t="shared" si="159"/>
        <v>7711.2</v>
      </c>
    </row>
    <row r="750" spans="1:29" ht="14.15" customHeight="1">
      <c r="A750" s="124">
        <f t="shared" si="149"/>
        <v>750</v>
      </c>
      <c r="B750" s="139" t="s">
        <v>94</v>
      </c>
      <c r="C750" s="108">
        <v>1</v>
      </c>
      <c r="D750" s="164" t="s">
        <v>957</v>
      </c>
      <c r="E750" s="141" t="s">
        <v>875</v>
      </c>
      <c r="F750" s="166" t="s">
        <v>155</v>
      </c>
      <c r="G750" s="141" t="s">
        <v>222</v>
      </c>
      <c r="H750" s="142">
        <v>34.020000000000003</v>
      </c>
      <c r="I750" s="143">
        <f t="shared" si="148"/>
        <v>255</v>
      </c>
      <c r="J750" s="144">
        <v>255</v>
      </c>
      <c r="K750" s="144"/>
      <c r="L750" s="144"/>
      <c r="M750" s="144"/>
      <c r="N750" s="144"/>
      <c r="O750" s="144"/>
      <c r="P750" s="145" t="e">
        <f t="shared" si="150"/>
        <v>#DIV/0!</v>
      </c>
      <c r="Q750" s="145">
        <f t="shared" si="151"/>
        <v>0</v>
      </c>
      <c r="R750" s="145">
        <f t="shared" si="152"/>
        <v>0</v>
      </c>
      <c r="S750" s="145">
        <f t="shared" si="153"/>
        <v>0</v>
      </c>
      <c r="T750" s="145">
        <f t="shared" si="154"/>
        <v>0</v>
      </c>
      <c r="U750" s="145">
        <f t="shared" si="155"/>
        <v>0</v>
      </c>
      <c r="V750" s="146">
        <f>IF(J750="nio",0,IF(J750&gt;0,VLOOKUP(F750,'3-Productie normen'!A:M,VLOOKUP(J750,'3-Productie normen'!$B$38:$C$41,2,FALSE),FALSE)))*(VLOOKUP(B750,'2-Kosten per locatie'!$A$16:$C$48,3,FALSE))</f>
        <v>0</v>
      </c>
      <c r="W750" s="146">
        <f t="shared" si="156"/>
        <v>0</v>
      </c>
      <c r="X750" s="146">
        <f t="shared" si="157"/>
        <v>0</v>
      </c>
      <c r="Y750" s="146">
        <f t="shared" si="158"/>
        <v>0</v>
      </c>
      <c r="Z750" s="147" t="str">
        <f>VLOOKUP(F750,'3-Productie normen'!A:Q,12,FALSE)</f>
        <v>B</v>
      </c>
      <c r="AA750" s="147"/>
      <c r="AC750" s="148">
        <f t="shared" si="159"/>
        <v>8675.1</v>
      </c>
    </row>
    <row r="751" spans="1:29" ht="14.15" customHeight="1">
      <c r="A751" s="124">
        <f t="shared" si="149"/>
        <v>751</v>
      </c>
      <c r="B751" s="139" t="s">
        <v>94</v>
      </c>
      <c r="C751" s="108">
        <v>1</v>
      </c>
      <c r="D751" s="164" t="s">
        <v>958</v>
      </c>
      <c r="E751" s="141" t="s">
        <v>875</v>
      </c>
      <c r="F751" s="141" t="s">
        <v>155</v>
      </c>
      <c r="G751" s="141" t="s">
        <v>222</v>
      </c>
      <c r="H751" s="142">
        <v>29.22</v>
      </c>
      <c r="I751" s="143">
        <f t="shared" ref="I751:I813" si="160">SUM(J751:O751)</f>
        <v>255</v>
      </c>
      <c r="J751" s="144">
        <v>255</v>
      </c>
      <c r="K751" s="144"/>
      <c r="L751" s="144"/>
      <c r="M751" s="144"/>
      <c r="N751" s="144"/>
      <c r="O751" s="144"/>
      <c r="P751" s="145" t="e">
        <f t="shared" si="150"/>
        <v>#DIV/0!</v>
      </c>
      <c r="Q751" s="145">
        <f t="shared" si="151"/>
        <v>0</v>
      </c>
      <c r="R751" s="145">
        <f t="shared" si="152"/>
        <v>0</v>
      </c>
      <c r="S751" s="145">
        <f t="shared" si="153"/>
        <v>0</v>
      </c>
      <c r="T751" s="145">
        <f t="shared" si="154"/>
        <v>0</v>
      </c>
      <c r="U751" s="145">
        <f t="shared" si="155"/>
        <v>0</v>
      </c>
      <c r="V751" s="146">
        <f>IF(J751="nio",0,IF(J751&gt;0,VLOOKUP(F751,'3-Productie normen'!A:M,VLOOKUP(J751,'3-Productie normen'!$B$38:$C$41,2,FALSE),FALSE)))*(VLOOKUP(B751,'2-Kosten per locatie'!$A$16:$C$48,3,FALSE))</f>
        <v>0</v>
      </c>
      <c r="W751" s="146">
        <f t="shared" si="156"/>
        <v>0</v>
      </c>
      <c r="X751" s="146">
        <f t="shared" si="157"/>
        <v>0</v>
      </c>
      <c r="Y751" s="146">
        <f t="shared" si="158"/>
        <v>0</v>
      </c>
      <c r="Z751" s="147" t="str">
        <f>VLOOKUP(F751,'3-Productie normen'!A:Q,12,FALSE)</f>
        <v>B</v>
      </c>
      <c r="AA751" s="147"/>
      <c r="AC751" s="148">
        <f t="shared" si="159"/>
        <v>7451.0999999999995</v>
      </c>
    </row>
    <row r="752" spans="1:29" ht="14.15" customHeight="1">
      <c r="A752" s="124">
        <f t="shared" si="149"/>
        <v>752</v>
      </c>
      <c r="B752" s="139" t="s">
        <v>94</v>
      </c>
      <c r="C752" s="108">
        <v>1</v>
      </c>
      <c r="D752" s="164" t="s">
        <v>959</v>
      </c>
      <c r="E752" s="141" t="s">
        <v>224</v>
      </c>
      <c r="F752" s="141" t="s">
        <v>155</v>
      </c>
      <c r="G752" s="141" t="s">
        <v>222</v>
      </c>
      <c r="H752" s="142">
        <v>30.29</v>
      </c>
      <c r="I752" s="143">
        <f t="shared" si="160"/>
        <v>255</v>
      </c>
      <c r="J752" s="144">
        <v>255</v>
      </c>
      <c r="K752" s="144"/>
      <c r="L752" s="144"/>
      <c r="M752" s="144"/>
      <c r="N752" s="144"/>
      <c r="O752" s="144"/>
      <c r="P752" s="145" t="e">
        <f t="shared" si="150"/>
        <v>#DIV/0!</v>
      </c>
      <c r="Q752" s="145">
        <f t="shared" si="151"/>
        <v>0</v>
      </c>
      <c r="R752" s="145">
        <f t="shared" si="152"/>
        <v>0</v>
      </c>
      <c r="S752" s="145">
        <f t="shared" si="153"/>
        <v>0</v>
      </c>
      <c r="T752" s="145">
        <f t="shared" si="154"/>
        <v>0</v>
      </c>
      <c r="U752" s="145">
        <f t="shared" si="155"/>
        <v>0</v>
      </c>
      <c r="V752" s="146">
        <f>IF(J752="nio",0,IF(J752&gt;0,VLOOKUP(F752,'3-Productie normen'!A:M,VLOOKUP(J752,'3-Productie normen'!$B$38:$C$41,2,FALSE),FALSE)))*(VLOOKUP(B752,'2-Kosten per locatie'!$A$16:$C$48,3,FALSE))</f>
        <v>0</v>
      </c>
      <c r="W752" s="146">
        <f t="shared" si="156"/>
        <v>0</v>
      </c>
      <c r="X752" s="146">
        <f t="shared" si="157"/>
        <v>0</v>
      </c>
      <c r="Y752" s="146">
        <f t="shared" si="158"/>
        <v>0</v>
      </c>
      <c r="Z752" s="147" t="str">
        <f>VLOOKUP(F752,'3-Productie normen'!A:Q,12,FALSE)</f>
        <v>B</v>
      </c>
      <c r="AA752" s="147"/>
      <c r="AC752" s="148">
        <f t="shared" si="159"/>
        <v>7723.95</v>
      </c>
    </row>
    <row r="753" spans="1:29" ht="14.15" customHeight="1">
      <c r="A753" s="124">
        <f t="shared" si="149"/>
        <v>753</v>
      </c>
      <c r="B753" s="139" t="s">
        <v>94</v>
      </c>
      <c r="C753" s="108">
        <v>1</v>
      </c>
      <c r="D753" s="164" t="s">
        <v>960</v>
      </c>
      <c r="E753" s="141" t="s">
        <v>334</v>
      </c>
      <c r="F753" s="141" t="s">
        <v>163</v>
      </c>
      <c r="G753" s="141" t="s">
        <v>222</v>
      </c>
      <c r="H753" s="142">
        <v>27.98</v>
      </c>
      <c r="I753" s="143">
        <f t="shared" si="160"/>
        <v>255</v>
      </c>
      <c r="J753" s="144">
        <v>255</v>
      </c>
      <c r="K753" s="144"/>
      <c r="L753" s="144"/>
      <c r="M753" s="144"/>
      <c r="N753" s="144"/>
      <c r="O753" s="144"/>
      <c r="P753" s="145" t="e">
        <f t="shared" si="150"/>
        <v>#DIV/0!</v>
      </c>
      <c r="Q753" s="145">
        <f t="shared" si="151"/>
        <v>0</v>
      </c>
      <c r="R753" s="145">
        <f t="shared" si="152"/>
        <v>0</v>
      </c>
      <c r="S753" s="145">
        <f t="shared" si="153"/>
        <v>0</v>
      </c>
      <c r="T753" s="145">
        <f t="shared" si="154"/>
        <v>0</v>
      </c>
      <c r="U753" s="145">
        <f t="shared" si="155"/>
        <v>0</v>
      </c>
      <c r="V753" s="146">
        <f>IF(J753="nio",0,IF(J753&gt;0,VLOOKUP(F753,'3-Productie normen'!A:M,VLOOKUP(J753,'3-Productie normen'!$B$38:$C$41,2,FALSE),FALSE)))*(VLOOKUP(B753,'2-Kosten per locatie'!$A$16:$C$48,3,FALSE))</f>
        <v>0</v>
      </c>
      <c r="W753" s="146">
        <f t="shared" si="156"/>
        <v>0</v>
      </c>
      <c r="X753" s="146">
        <f t="shared" si="157"/>
        <v>0</v>
      </c>
      <c r="Y753" s="146">
        <f t="shared" si="158"/>
        <v>0</v>
      </c>
      <c r="Z753" s="147" t="str">
        <f>VLOOKUP(F753,'3-Productie normen'!A:Q,12,FALSE)</f>
        <v>B</v>
      </c>
      <c r="AA753" s="147"/>
      <c r="AC753" s="148">
        <f t="shared" si="159"/>
        <v>7134.9000000000005</v>
      </c>
    </row>
    <row r="754" spans="1:29" ht="14.15" customHeight="1">
      <c r="A754" s="124">
        <f t="shared" si="149"/>
        <v>754</v>
      </c>
      <c r="B754" s="139" t="s">
        <v>94</v>
      </c>
      <c r="C754" s="108">
        <v>1</v>
      </c>
      <c r="D754" s="164" t="s">
        <v>961</v>
      </c>
      <c r="E754" s="141" t="s">
        <v>224</v>
      </c>
      <c r="F754" s="141" t="s">
        <v>155</v>
      </c>
      <c r="G754" s="141" t="s">
        <v>222</v>
      </c>
      <c r="H754" s="142">
        <v>31.74</v>
      </c>
      <c r="I754" s="143">
        <f t="shared" si="160"/>
        <v>255</v>
      </c>
      <c r="J754" s="144">
        <v>255</v>
      </c>
      <c r="K754" s="144"/>
      <c r="L754" s="144"/>
      <c r="M754" s="144"/>
      <c r="N754" s="144"/>
      <c r="O754" s="144"/>
      <c r="P754" s="145" t="e">
        <f t="shared" si="150"/>
        <v>#DIV/0!</v>
      </c>
      <c r="Q754" s="145">
        <f t="shared" si="151"/>
        <v>0</v>
      </c>
      <c r="R754" s="145">
        <f t="shared" si="152"/>
        <v>0</v>
      </c>
      <c r="S754" s="145">
        <f t="shared" si="153"/>
        <v>0</v>
      </c>
      <c r="T754" s="145">
        <f t="shared" si="154"/>
        <v>0</v>
      </c>
      <c r="U754" s="145">
        <f t="shared" si="155"/>
        <v>0</v>
      </c>
      <c r="V754" s="146">
        <f>IF(J754="nio",0,IF(J754&gt;0,VLOOKUP(F754,'3-Productie normen'!A:M,VLOOKUP(J754,'3-Productie normen'!$B$38:$C$41,2,FALSE),FALSE)))*(VLOOKUP(B754,'2-Kosten per locatie'!$A$16:$C$48,3,FALSE))</f>
        <v>0</v>
      </c>
      <c r="W754" s="146">
        <f t="shared" si="156"/>
        <v>0</v>
      </c>
      <c r="X754" s="146">
        <f t="shared" si="157"/>
        <v>0</v>
      </c>
      <c r="Y754" s="146">
        <f t="shared" si="158"/>
        <v>0</v>
      </c>
      <c r="Z754" s="147" t="str">
        <f>VLOOKUP(F754,'3-Productie normen'!A:Q,12,FALSE)</f>
        <v>B</v>
      </c>
      <c r="AA754" s="147"/>
      <c r="AC754" s="148">
        <f t="shared" si="159"/>
        <v>8093.7</v>
      </c>
    </row>
    <row r="755" spans="1:29" ht="14.15" customHeight="1">
      <c r="A755" s="124">
        <f t="shared" si="149"/>
        <v>755</v>
      </c>
      <c r="B755" s="139" t="s">
        <v>94</v>
      </c>
      <c r="C755" s="108">
        <v>1</v>
      </c>
      <c r="D755" s="164" t="s">
        <v>962</v>
      </c>
      <c r="E755" s="141" t="s">
        <v>224</v>
      </c>
      <c r="F755" s="141" t="s">
        <v>155</v>
      </c>
      <c r="G755" s="141" t="s">
        <v>222</v>
      </c>
      <c r="H755" s="142">
        <v>29.19</v>
      </c>
      <c r="I755" s="143">
        <f t="shared" si="160"/>
        <v>255</v>
      </c>
      <c r="J755" s="144">
        <v>255</v>
      </c>
      <c r="K755" s="144"/>
      <c r="L755" s="144"/>
      <c r="M755" s="144"/>
      <c r="N755" s="144"/>
      <c r="O755" s="144"/>
      <c r="P755" s="145" t="e">
        <f t="shared" si="150"/>
        <v>#DIV/0!</v>
      </c>
      <c r="Q755" s="145">
        <f t="shared" si="151"/>
        <v>0</v>
      </c>
      <c r="R755" s="145">
        <f t="shared" si="152"/>
        <v>0</v>
      </c>
      <c r="S755" s="145">
        <f t="shared" si="153"/>
        <v>0</v>
      </c>
      <c r="T755" s="145">
        <f t="shared" si="154"/>
        <v>0</v>
      </c>
      <c r="U755" s="145">
        <f t="shared" si="155"/>
        <v>0</v>
      </c>
      <c r="V755" s="146">
        <f>IF(J755="nio",0,IF(J755&gt;0,VLOOKUP(F755,'3-Productie normen'!A:M,VLOOKUP(J755,'3-Productie normen'!$B$38:$C$41,2,FALSE),FALSE)))*(VLOOKUP(B755,'2-Kosten per locatie'!$A$16:$C$48,3,FALSE))</f>
        <v>0</v>
      </c>
      <c r="W755" s="146">
        <f t="shared" si="156"/>
        <v>0</v>
      </c>
      <c r="X755" s="146">
        <f t="shared" si="157"/>
        <v>0</v>
      </c>
      <c r="Y755" s="146">
        <f t="shared" si="158"/>
        <v>0</v>
      </c>
      <c r="Z755" s="147" t="str">
        <f>VLOOKUP(F755,'3-Productie normen'!A:Q,12,FALSE)</f>
        <v>B</v>
      </c>
      <c r="AA755" s="147"/>
      <c r="AC755" s="148">
        <f t="shared" si="159"/>
        <v>7443.4500000000007</v>
      </c>
    </row>
    <row r="756" spans="1:29" ht="14.15" customHeight="1">
      <c r="A756" s="124">
        <f t="shared" si="149"/>
        <v>756</v>
      </c>
      <c r="B756" s="139" t="s">
        <v>94</v>
      </c>
      <c r="C756" s="108">
        <v>1</v>
      </c>
      <c r="D756" s="164" t="s">
        <v>963</v>
      </c>
      <c r="E756" s="141" t="s">
        <v>224</v>
      </c>
      <c r="F756" s="141" t="s">
        <v>155</v>
      </c>
      <c r="G756" s="141" t="s">
        <v>222</v>
      </c>
      <c r="H756" s="142">
        <v>31.64</v>
      </c>
      <c r="I756" s="143">
        <f t="shared" si="160"/>
        <v>255</v>
      </c>
      <c r="J756" s="144">
        <v>255</v>
      </c>
      <c r="K756" s="144"/>
      <c r="L756" s="144"/>
      <c r="M756" s="144"/>
      <c r="N756" s="144"/>
      <c r="O756" s="144"/>
      <c r="P756" s="145" t="e">
        <f t="shared" si="150"/>
        <v>#DIV/0!</v>
      </c>
      <c r="Q756" s="145">
        <f t="shared" si="151"/>
        <v>0</v>
      </c>
      <c r="R756" s="145">
        <f t="shared" si="152"/>
        <v>0</v>
      </c>
      <c r="S756" s="145">
        <f t="shared" si="153"/>
        <v>0</v>
      </c>
      <c r="T756" s="145">
        <f t="shared" si="154"/>
        <v>0</v>
      </c>
      <c r="U756" s="145">
        <f t="shared" si="155"/>
        <v>0</v>
      </c>
      <c r="V756" s="146">
        <f>IF(J756="nio",0,IF(J756&gt;0,VLOOKUP(F756,'3-Productie normen'!A:M,VLOOKUP(J756,'3-Productie normen'!$B$38:$C$41,2,FALSE),FALSE)))*(VLOOKUP(B756,'2-Kosten per locatie'!$A$16:$C$48,3,FALSE))</f>
        <v>0</v>
      </c>
      <c r="W756" s="146">
        <f t="shared" si="156"/>
        <v>0</v>
      </c>
      <c r="X756" s="146">
        <f t="shared" si="157"/>
        <v>0</v>
      </c>
      <c r="Y756" s="146">
        <f t="shared" si="158"/>
        <v>0</v>
      </c>
      <c r="Z756" s="147" t="str">
        <f>VLOOKUP(F756,'3-Productie normen'!A:Q,12,FALSE)</f>
        <v>B</v>
      </c>
      <c r="AA756" s="147"/>
      <c r="AC756" s="148">
        <f t="shared" si="159"/>
        <v>8068.2</v>
      </c>
    </row>
    <row r="757" spans="1:29" ht="14.15" customHeight="1">
      <c r="A757" s="124">
        <f t="shared" si="149"/>
        <v>757</v>
      </c>
      <c r="B757" s="139" t="s">
        <v>94</v>
      </c>
      <c r="C757" s="108">
        <v>1</v>
      </c>
      <c r="D757" s="164" t="s">
        <v>964</v>
      </c>
      <c r="E757" s="141" t="s">
        <v>224</v>
      </c>
      <c r="F757" s="141" t="s">
        <v>155</v>
      </c>
      <c r="G757" s="141" t="s">
        <v>222</v>
      </c>
      <c r="H757" s="142">
        <v>28.88</v>
      </c>
      <c r="I757" s="143">
        <f t="shared" si="160"/>
        <v>255</v>
      </c>
      <c r="J757" s="144">
        <v>255</v>
      </c>
      <c r="K757" s="144"/>
      <c r="L757" s="144"/>
      <c r="M757" s="144"/>
      <c r="N757" s="144"/>
      <c r="O757" s="144"/>
      <c r="P757" s="145" t="e">
        <f t="shared" si="150"/>
        <v>#DIV/0!</v>
      </c>
      <c r="Q757" s="145">
        <f t="shared" si="151"/>
        <v>0</v>
      </c>
      <c r="R757" s="145">
        <f t="shared" si="152"/>
        <v>0</v>
      </c>
      <c r="S757" s="145">
        <f t="shared" si="153"/>
        <v>0</v>
      </c>
      <c r="T757" s="145">
        <f t="shared" si="154"/>
        <v>0</v>
      </c>
      <c r="U757" s="145">
        <f t="shared" si="155"/>
        <v>0</v>
      </c>
      <c r="V757" s="146">
        <f>IF(J757="nio",0,IF(J757&gt;0,VLOOKUP(F757,'3-Productie normen'!A:M,VLOOKUP(J757,'3-Productie normen'!$B$38:$C$41,2,FALSE),FALSE)))*(VLOOKUP(B757,'2-Kosten per locatie'!$A$16:$C$48,3,FALSE))</f>
        <v>0</v>
      </c>
      <c r="W757" s="146">
        <f t="shared" si="156"/>
        <v>0</v>
      </c>
      <c r="X757" s="146">
        <f t="shared" si="157"/>
        <v>0</v>
      </c>
      <c r="Y757" s="146">
        <f t="shared" si="158"/>
        <v>0</v>
      </c>
      <c r="Z757" s="147" t="str">
        <f>VLOOKUP(F757,'3-Productie normen'!A:Q,12,FALSE)</f>
        <v>B</v>
      </c>
      <c r="AA757" s="147"/>
      <c r="AC757" s="148">
        <f t="shared" si="159"/>
        <v>7364.4</v>
      </c>
    </row>
    <row r="758" spans="1:29" ht="14.15" customHeight="1">
      <c r="A758" s="124">
        <f t="shared" si="149"/>
        <v>758</v>
      </c>
      <c r="B758" s="139" t="s">
        <v>94</v>
      </c>
      <c r="C758" s="108">
        <v>1</v>
      </c>
      <c r="D758" s="164" t="s">
        <v>965</v>
      </c>
      <c r="E758" s="141" t="s">
        <v>224</v>
      </c>
      <c r="F758" s="141" t="s">
        <v>155</v>
      </c>
      <c r="G758" s="141" t="s">
        <v>222</v>
      </c>
      <c r="H758" s="142">
        <v>31.31</v>
      </c>
      <c r="I758" s="143">
        <f t="shared" si="160"/>
        <v>255</v>
      </c>
      <c r="J758" s="144">
        <v>255</v>
      </c>
      <c r="K758" s="144"/>
      <c r="L758" s="144"/>
      <c r="M758" s="144"/>
      <c r="N758" s="144"/>
      <c r="O758" s="144"/>
      <c r="P758" s="145" t="e">
        <f t="shared" si="150"/>
        <v>#DIV/0!</v>
      </c>
      <c r="Q758" s="145">
        <f t="shared" si="151"/>
        <v>0</v>
      </c>
      <c r="R758" s="145">
        <f t="shared" si="152"/>
        <v>0</v>
      </c>
      <c r="S758" s="145">
        <f t="shared" si="153"/>
        <v>0</v>
      </c>
      <c r="T758" s="145">
        <f t="shared" si="154"/>
        <v>0</v>
      </c>
      <c r="U758" s="145">
        <f t="shared" si="155"/>
        <v>0</v>
      </c>
      <c r="V758" s="146">
        <f>IF(J758="nio",0,IF(J758&gt;0,VLOOKUP(F758,'3-Productie normen'!A:M,VLOOKUP(J758,'3-Productie normen'!$B$38:$C$41,2,FALSE),FALSE)))*(VLOOKUP(B758,'2-Kosten per locatie'!$A$16:$C$48,3,FALSE))</f>
        <v>0</v>
      </c>
      <c r="W758" s="146">
        <f t="shared" si="156"/>
        <v>0</v>
      </c>
      <c r="X758" s="146">
        <f t="shared" si="157"/>
        <v>0</v>
      </c>
      <c r="Y758" s="146">
        <f t="shared" si="158"/>
        <v>0</v>
      </c>
      <c r="Z758" s="147" t="str">
        <f>VLOOKUP(F758,'3-Productie normen'!A:Q,12,FALSE)</f>
        <v>B</v>
      </c>
      <c r="AA758" s="147"/>
      <c r="AC758" s="148">
        <f t="shared" si="159"/>
        <v>7984.0499999999993</v>
      </c>
    </row>
    <row r="759" spans="1:29" ht="14.15" customHeight="1">
      <c r="A759" s="124">
        <f t="shared" si="149"/>
        <v>759</v>
      </c>
      <c r="B759" s="139" t="s">
        <v>94</v>
      </c>
      <c r="C759" s="108">
        <v>1</v>
      </c>
      <c r="D759" s="164" t="s">
        <v>966</v>
      </c>
      <c r="E759" s="141" t="s">
        <v>249</v>
      </c>
      <c r="F759" s="141" t="s">
        <v>172</v>
      </c>
      <c r="G759" s="141" t="s">
        <v>222</v>
      </c>
      <c r="H759" s="142">
        <v>196</v>
      </c>
      <c r="I759" s="143">
        <f t="shared" si="160"/>
        <v>255</v>
      </c>
      <c r="J759" s="144">
        <v>255</v>
      </c>
      <c r="K759" s="144"/>
      <c r="L759" s="144"/>
      <c r="M759" s="144"/>
      <c r="N759" s="144"/>
      <c r="O759" s="144"/>
      <c r="P759" s="145" t="e">
        <f t="shared" si="150"/>
        <v>#DIV/0!</v>
      </c>
      <c r="Q759" s="145">
        <f t="shared" si="151"/>
        <v>0</v>
      </c>
      <c r="R759" s="145">
        <f t="shared" si="152"/>
        <v>0</v>
      </c>
      <c r="S759" s="145">
        <f t="shared" si="153"/>
        <v>0</v>
      </c>
      <c r="T759" s="145">
        <f t="shared" si="154"/>
        <v>0</v>
      </c>
      <c r="U759" s="145">
        <f t="shared" si="155"/>
        <v>0</v>
      </c>
      <c r="V759" s="146">
        <f>IF(J759="nio",0,IF(J759&gt;0,VLOOKUP(F759,'3-Productie normen'!A:M,VLOOKUP(J759,'3-Productie normen'!$B$38:$C$41,2,FALSE),FALSE)))*(VLOOKUP(B759,'2-Kosten per locatie'!$A$16:$C$48,3,FALSE))</f>
        <v>0</v>
      </c>
      <c r="W759" s="146">
        <f t="shared" si="156"/>
        <v>0</v>
      </c>
      <c r="X759" s="146">
        <f t="shared" si="157"/>
        <v>0</v>
      </c>
      <c r="Y759" s="146">
        <f t="shared" si="158"/>
        <v>0</v>
      </c>
      <c r="Z759" s="147" t="str">
        <f>VLOOKUP(F759,'3-Productie normen'!A:Q,12,FALSE)</f>
        <v>V</v>
      </c>
      <c r="AA759" s="147"/>
      <c r="AC759" s="148">
        <f t="shared" si="159"/>
        <v>49980</v>
      </c>
    </row>
    <row r="760" spans="1:29" ht="14.15" customHeight="1">
      <c r="A760" s="124">
        <f t="shared" si="149"/>
        <v>760</v>
      </c>
      <c r="B760" s="139" t="s">
        <v>94</v>
      </c>
      <c r="C760" s="108">
        <v>1</v>
      </c>
      <c r="D760" s="164" t="s">
        <v>967</v>
      </c>
      <c r="E760" s="141" t="s">
        <v>249</v>
      </c>
      <c r="F760" s="141" t="s">
        <v>172</v>
      </c>
      <c r="G760" s="141" t="s">
        <v>222</v>
      </c>
      <c r="H760" s="142">
        <v>16.899999999999999</v>
      </c>
      <c r="I760" s="143">
        <f t="shared" si="160"/>
        <v>255</v>
      </c>
      <c r="J760" s="144">
        <v>255</v>
      </c>
      <c r="K760" s="144"/>
      <c r="L760" s="144"/>
      <c r="M760" s="144"/>
      <c r="N760" s="144"/>
      <c r="O760" s="144"/>
      <c r="P760" s="145" t="e">
        <f t="shared" si="150"/>
        <v>#DIV/0!</v>
      </c>
      <c r="Q760" s="145">
        <f t="shared" si="151"/>
        <v>0</v>
      </c>
      <c r="R760" s="145">
        <f t="shared" si="152"/>
        <v>0</v>
      </c>
      <c r="S760" s="145">
        <f t="shared" si="153"/>
        <v>0</v>
      </c>
      <c r="T760" s="145">
        <f t="shared" si="154"/>
        <v>0</v>
      </c>
      <c r="U760" s="145">
        <f t="shared" si="155"/>
        <v>0</v>
      </c>
      <c r="V760" s="146">
        <f>IF(J760="nio",0,IF(J760&gt;0,VLOOKUP(F760,'3-Productie normen'!A:M,VLOOKUP(J760,'3-Productie normen'!$B$38:$C$41,2,FALSE),FALSE)))*(VLOOKUP(B760,'2-Kosten per locatie'!$A$16:$C$48,3,FALSE))</f>
        <v>0</v>
      </c>
      <c r="W760" s="146">
        <f t="shared" si="156"/>
        <v>0</v>
      </c>
      <c r="X760" s="146">
        <f t="shared" si="157"/>
        <v>0</v>
      </c>
      <c r="Y760" s="146">
        <f t="shared" si="158"/>
        <v>0</v>
      </c>
      <c r="Z760" s="147" t="str">
        <f>VLOOKUP(F760,'3-Productie normen'!A:Q,12,FALSE)</f>
        <v>V</v>
      </c>
      <c r="AA760" s="147"/>
      <c r="AC760" s="148">
        <f t="shared" si="159"/>
        <v>4309.5</v>
      </c>
    </row>
    <row r="761" spans="1:29" ht="14.15" customHeight="1">
      <c r="A761" s="124">
        <f t="shared" si="149"/>
        <v>761</v>
      </c>
      <c r="B761" s="139" t="s">
        <v>94</v>
      </c>
      <c r="C761" s="108">
        <v>1</v>
      </c>
      <c r="D761" s="164" t="s">
        <v>968</v>
      </c>
      <c r="E761" s="141" t="s">
        <v>249</v>
      </c>
      <c r="F761" s="141" t="s">
        <v>172</v>
      </c>
      <c r="G761" s="141" t="s">
        <v>222</v>
      </c>
      <c r="H761" s="142">
        <v>13.36</v>
      </c>
      <c r="I761" s="143">
        <f t="shared" si="160"/>
        <v>255</v>
      </c>
      <c r="J761" s="144">
        <v>255</v>
      </c>
      <c r="K761" s="144"/>
      <c r="L761" s="144"/>
      <c r="M761" s="144"/>
      <c r="N761" s="144"/>
      <c r="O761" s="144"/>
      <c r="P761" s="145" t="e">
        <f t="shared" si="150"/>
        <v>#DIV/0!</v>
      </c>
      <c r="Q761" s="145">
        <f t="shared" si="151"/>
        <v>0</v>
      </c>
      <c r="R761" s="145">
        <f t="shared" si="152"/>
        <v>0</v>
      </c>
      <c r="S761" s="145">
        <f t="shared" si="153"/>
        <v>0</v>
      </c>
      <c r="T761" s="145">
        <f t="shared" si="154"/>
        <v>0</v>
      </c>
      <c r="U761" s="145">
        <f t="shared" si="155"/>
        <v>0</v>
      </c>
      <c r="V761" s="146">
        <f>IF(J761="nio",0,IF(J761&gt;0,VLOOKUP(F761,'3-Productie normen'!A:M,VLOOKUP(J761,'3-Productie normen'!$B$38:$C$41,2,FALSE),FALSE)))*(VLOOKUP(B761,'2-Kosten per locatie'!$A$16:$C$48,3,FALSE))</f>
        <v>0</v>
      </c>
      <c r="W761" s="146">
        <f t="shared" si="156"/>
        <v>0</v>
      </c>
      <c r="X761" s="146">
        <f t="shared" si="157"/>
        <v>0</v>
      </c>
      <c r="Y761" s="146">
        <f t="shared" si="158"/>
        <v>0</v>
      </c>
      <c r="Z761" s="147" t="str">
        <f>VLOOKUP(F761,'3-Productie normen'!A:Q,12,FALSE)</f>
        <v>V</v>
      </c>
      <c r="AA761" s="147"/>
      <c r="AC761" s="148">
        <f t="shared" si="159"/>
        <v>3406.7999999999997</v>
      </c>
    </row>
    <row r="762" spans="1:29" ht="14.15" customHeight="1">
      <c r="A762" s="124">
        <f t="shared" si="149"/>
        <v>762</v>
      </c>
      <c r="B762" s="139" t="s">
        <v>94</v>
      </c>
      <c r="C762" s="108">
        <v>1</v>
      </c>
      <c r="D762" s="164" t="s">
        <v>969</v>
      </c>
      <c r="E762" s="141" t="s">
        <v>249</v>
      </c>
      <c r="F762" s="141" t="s">
        <v>172</v>
      </c>
      <c r="G762" s="141" t="s">
        <v>222</v>
      </c>
      <c r="H762" s="142">
        <v>97.1</v>
      </c>
      <c r="I762" s="143">
        <f t="shared" si="160"/>
        <v>255</v>
      </c>
      <c r="J762" s="144">
        <v>255</v>
      </c>
      <c r="K762" s="144"/>
      <c r="L762" s="144"/>
      <c r="M762" s="144"/>
      <c r="N762" s="144"/>
      <c r="O762" s="144"/>
      <c r="P762" s="145" t="e">
        <f t="shared" si="150"/>
        <v>#DIV/0!</v>
      </c>
      <c r="Q762" s="145">
        <f t="shared" si="151"/>
        <v>0</v>
      </c>
      <c r="R762" s="145">
        <f t="shared" si="152"/>
        <v>0</v>
      </c>
      <c r="S762" s="145">
        <f t="shared" si="153"/>
        <v>0</v>
      </c>
      <c r="T762" s="145">
        <f t="shared" si="154"/>
        <v>0</v>
      </c>
      <c r="U762" s="145">
        <f t="shared" si="155"/>
        <v>0</v>
      </c>
      <c r="V762" s="146">
        <f>IF(J762="nio",0,IF(J762&gt;0,VLOOKUP(F762,'3-Productie normen'!A:M,VLOOKUP(J762,'3-Productie normen'!$B$38:$C$41,2,FALSE),FALSE)))*(VLOOKUP(B762,'2-Kosten per locatie'!$A$16:$C$48,3,FALSE))</f>
        <v>0</v>
      </c>
      <c r="W762" s="146">
        <f t="shared" si="156"/>
        <v>0</v>
      </c>
      <c r="X762" s="146">
        <f t="shared" si="157"/>
        <v>0</v>
      </c>
      <c r="Y762" s="146">
        <f t="shared" si="158"/>
        <v>0</v>
      </c>
      <c r="Z762" s="147" t="str">
        <f>VLOOKUP(F762,'3-Productie normen'!A:Q,12,FALSE)</f>
        <v>V</v>
      </c>
      <c r="AA762" s="147"/>
      <c r="AC762" s="148">
        <f t="shared" si="159"/>
        <v>24760.5</v>
      </c>
    </row>
    <row r="763" spans="1:29" ht="14.15" customHeight="1">
      <c r="A763" s="124">
        <f t="shared" si="149"/>
        <v>763</v>
      </c>
      <c r="B763" s="139" t="s">
        <v>94</v>
      </c>
      <c r="C763" s="108">
        <v>1</v>
      </c>
      <c r="D763" s="164" t="s">
        <v>970</v>
      </c>
      <c r="E763" s="141" t="s">
        <v>249</v>
      </c>
      <c r="F763" s="141" t="s">
        <v>172</v>
      </c>
      <c r="G763" s="141" t="s">
        <v>222</v>
      </c>
      <c r="H763" s="142">
        <v>108.79</v>
      </c>
      <c r="I763" s="143">
        <f t="shared" si="160"/>
        <v>255</v>
      </c>
      <c r="J763" s="144">
        <v>255</v>
      </c>
      <c r="K763" s="144"/>
      <c r="L763" s="144"/>
      <c r="M763" s="144"/>
      <c r="N763" s="144"/>
      <c r="O763" s="144"/>
      <c r="P763" s="145" t="e">
        <f t="shared" si="150"/>
        <v>#DIV/0!</v>
      </c>
      <c r="Q763" s="145">
        <f t="shared" si="151"/>
        <v>0</v>
      </c>
      <c r="R763" s="145">
        <f t="shared" si="152"/>
        <v>0</v>
      </c>
      <c r="S763" s="145">
        <f t="shared" si="153"/>
        <v>0</v>
      </c>
      <c r="T763" s="145">
        <f t="shared" si="154"/>
        <v>0</v>
      </c>
      <c r="U763" s="145">
        <f t="shared" si="155"/>
        <v>0</v>
      </c>
      <c r="V763" s="146">
        <f>IF(J763="nio",0,IF(J763&gt;0,VLOOKUP(F763,'3-Productie normen'!A:M,VLOOKUP(J763,'3-Productie normen'!$B$38:$C$41,2,FALSE),FALSE)))*(VLOOKUP(B763,'2-Kosten per locatie'!$A$16:$C$48,3,FALSE))</f>
        <v>0</v>
      </c>
      <c r="W763" s="146">
        <f t="shared" si="156"/>
        <v>0</v>
      </c>
      <c r="X763" s="146">
        <f t="shared" si="157"/>
        <v>0</v>
      </c>
      <c r="Y763" s="146">
        <f t="shared" si="158"/>
        <v>0</v>
      </c>
      <c r="Z763" s="147" t="str">
        <f>VLOOKUP(F763,'3-Productie normen'!A:Q,12,FALSE)</f>
        <v>V</v>
      </c>
      <c r="AA763" s="147"/>
      <c r="AC763" s="148">
        <f t="shared" si="159"/>
        <v>27741.45</v>
      </c>
    </row>
    <row r="764" spans="1:29" ht="14.15" customHeight="1">
      <c r="A764" s="124">
        <f t="shared" si="149"/>
        <v>764</v>
      </c>
      <c r="B764" s="139" t="s">
        <v>94</v>
      </c>
      <c r="C764" s="108">
        <v>1</v>
      </c>
      <c r="D764" s="164" t="s">
        <v>971</v>
      </c>
      <c r="E764" s="141" t="s">
        <v>249</v>
      </c>
      <c r="F764" s="141" t="s">
        <v>172</v>
      </c>
      <c r="G764" s="141" t="s">
        <v>222</v>
      </c>
      <c r="H764" s="142">
        <v>170.35</v>
      </c>
      <c r="I764" s="143">
        <f t="shared" si="160"/>
        <v>255</v>
      </c>
      <c r="J764" s="144">
        <v>255</v>
      </c>
      <c r="K764" s="144"/>
      <c r="L764" s="144"/>
      <c r="M764" s="144"/>
      <c r="N764" s="144"/>
      <c r="O764" s="144"/>
      <c r="P764" s="145" t="e">
        <f t="shared" si="150"/>
        <v>#DIV/0!</v>
      </c>
      <c r="Q764" s="145">
        <f t="shared" si="151"/>
        <v>0</v>
      </c>
      <c r="R764" s="145">
        <f t="shared" si="152"/>
        <v>0</v>
      </c>
      <c r="S764" s="145">
        <f t="shared" si="153"/>
        <v>0</v>
      </c>
      <c r="T764" s="145">
        <f t="shared" si="154"/>
        <v>0</v>
      </c>
      <c r="U764" s="145">
        <f t="shared" si="155"/>
        <v>0</v>
      </c>
      <c r="V764" s="146">
        <f>IF(J764="nio",0,IF(J764&gt;0,VLOOKUP(F764,'3-Productie normen'!A:M,VLOOKUP(J764,'3-Productie normen'!$B$38:$C$41,2,FALSE),FALSE)))*(VLOOKUP(B764,'2-Kosten per locatie'!$A$16:$C$48,3,FALSE))</f>
        <v>0</v>
      </c>
      <c r="W764" s="146">
        <f t="shared" si="156"/>
        <v>0</v>
      </c>
      <c r="X764" s="146">
        <f t="shared" si="157"/>
        <v>0</v>
      </c>
      <c r="Y764" s="146">
        <f t="shared" si="158"/>
        <v>0</v>
      </c>
      <c r="Z764" s="147" t="str">
        <f>VLOOKUP(F764,'3-Productie normen'!A:Q,12,FALSE)</f>
        <v>V</v>
      </c>
      <c r="AA764" s="147"/>
      <c r="AC764" s="148">
        <f t="shared" si="159"/>
        <v>43439.25</v>
      </c>
    </row>
    <row r="765" spans="1:29" ht="14.15" customHeight="1">
      <c r="A765" s="124">
        <f t="shared" si="149"/>
        <v>765</v>
      </c>
      <c r="B765" s="139" t="s">
        <v>94</v>
      </c>
      <c r="C765" s="108">
        <v>1</v>
      </c>
      <c r="D765" s="164" t="s">
        <v>972</v>
      </c>
      <c r="E765" s="141" t="s">
        <v>249</v>
      </c>
      <c r="F765" s="141" t="s">
        <v>172</v>
      </c>
      <c r="G765" s="141" t="s">
        <v>222</v>
      </c>
      <c r="H765" s="142">
        <v>56.67</v>
      </c>
      <c r="I765" s="143">
        <f t="shared" si="160"/>
        <v>255</v>
      </c>
      <c r="J765" s="144">
        <v>255</v>
      </c>
      <c r="K765" s="144"/>
      <c r="L765" s="144"/>
      <c r="M765" s="144"/>
      <c r="N765" s="144"/>
      <c r="O765" s="144"/>
      <c r="P765" s="145" t="e">
        <f t="shared" si="150"/>
        <v>#DIV/0!</v>
      </c>
      <c r="Q765" s="145">
        <f t="shared" si="151"/>
        <v>0</v>
      </c>
      <c r="R765" s="145">
        <f t="shared" si="152"/>
        <v>0</v>
      </c>
      <c r="S765" s="145">
        <f t="shared" si="153"/>
        <v>0</v>
      </c>
      <c r="T765" s="145">
        <f t="shared" si="154"/>
        <v>0</v>
      </c>
      <c r="U765" s="145">
        <f t="shared" si="155"/>
        <v>0</v>
      </c>
      <c r="V765" s="146">
        <f>IF(J765="nio",0,IF(J765&gt;0,VLOOKUP(F765,'3-Productie normen'!A:M,VLOOKUP(J765,'3-Productie normen'!$B$38:$C$41,2,FALSE),FALSE)))*(VLOOKUP(B765,'2-Kosten per locatie'!$A$16:$C$48,3,FALSE))</f>
        <v>0</v>
      </c>
      <c r="W765" s="146">
        <f t="shared" si="156"/>
        <v>0</v>
      </c>
      <c r="X765" s="146">
        <f t="shared" si="157"/>
        <v>0</v>
      </c>
      <c r="Y765" s="146">
        <f t="shared" si="158"/>
        <v>0</v>
      </c>
      <c r="Z765" s="147" t="str">
        <f>VLOOKUP(F765,'3-Productie normen'!A:Q,12,FALSE)</f>
        <v>V</v>
      </c>
      <c r="AA765" s="147"/>
      <c r="AC765" s="148">
        <f t="shared" si="159"/>
        <v>14450.85</v>
      </c>
    </row>
    <row r="766" spans="1:29" ht="14.15" customHeight="1">
      <c r="A766" s="124">
        <f t="shared" si="149"/>
        <v>766</v>
      </c>
      <c r="B766" s="139" t="s">
        <v>94</v>
      </c>
      <c r="C766" s="108">
        <v>1</v>
      </c>
      <c r="D766" s="164" t="s">
        <v>973</v>
      </c>
      <c r="E766" s="141" t="s">
        <v>249</v>
      </c>
      <c r="F766" s="141" t="s">
        <v>172</v>
      </c>
      <c r="G766" s="141" t="s">
        <v>222</v>
      </c>
      <c r="H766" s="142">
        <v>124.42</v>
      </c>
      <c r="I766" s="143">
        <f t="shared" si="160"/>
        <v>255</v>
      </c>
      <c r="J766" s="144">
        <v>255</v>
      </c>
      <c r="K766" s="144"/>
      <c r="L766" s="144"/>
      <c r="M766" s="144"/>
      <c r="N766" s="144"/>
      <c r="O766" s="144"/>
      <c r="P766" s="145" t="e">
        <f t="shared" si="150"/>
        <v>#DIV/0!</v>
      </c>
      <c r="Q766" s="145">
        <f t="shared" si="151"/>
        <v>0</v>
      </c>
      <c r="R766" s="145">
        <f t="shared" si="152"/>
        <v>0</v>
      </c>
      <c r="S766" s="145">
        <f t="shared" si="153"/>
        <v>0</v>
      </c>
      <c r="T766" s="145">
        <f t="shared" si="154"/>
        <v>0</v>
      </c>
      <c r="U766" s="145">
        <f t="shared" si="155"/>
        <v>0</v>
      </c>
      <c r="V766" s="146">
        <f>IF(J766="nio",0,IF(J766&gt;0,VLOOKUP(F766,'3-Productie normen'!A:M,VLOOKUP(J766,'3-Productie normen'!$B$38:$C$41,2,FALSE),FALSE)))*(VLOOKUP(B766,'2-Kosten per locatie'!$A$16:$C$48,3,FALSE))</f>
        <v>0</v>
      </c>
      <c r="W766" s="146">
        <f t="shared" si="156"/>
        <v>0</v>
      </c>
      <c r="X766" s="146">
        <f t="shared" si="157"/>
        <v>0</v>
      </c>
      <c r="Y766" s="146">
        <f t="shared" si="158"/>
        <v>0</v>
      </c>
      <c r="Z766" s="147" t="str">
        <f>VLOOKUP(F766,'3-Productie normen'!A:Q,12,FALSE)</f>
        <v>V</v>
      </c>
      <c r="AA766" s="147"/>
      <c r="AC766" s="148">
        <f t="shared" si="159"/>
        <v>31727.100000000002</v>
      </c>
    </row>
    <row r="767" spans="1:29" ht="14.15" customHeight="1">
      <c r="A767" s="124">
        <f t="shared" si="149"/>
        <v>767</v>
      </c>
      <c r="B767" s="139" t="s">
        <v>94</v>
      </c>
      <c r="C767" s="108">
        <v>1</v>
      </c>
      <c r="D767" s="164" t="s">
        <v>974</v>
      </c>
      <c r="E767" s="141" t="s">
        <v>249</v>
      </c>
      <c r="F767" s="141" t="s">
        <v>172</v>
      </c>
      <c r="G767" s="141" t="s">
        <v>222</v>
      </c>
      <c r="H767" s="142">
        <v>212.16</v>
      </c>
      <c r="I767" s="143">
        <f t="shared" si="160"/>
        <v>255</v>
      </c>
      <c r="J767" s="144">
        <v>255</v>
      </c>
      <c r="K767" s="144"/>
      <c r="L767" s="144"/>
      <c r="M767" s="144"/>
      <c r="N767" s="144"/>
      <c r="O767" s="144"/>
      <c r="P767" s="145" t="e">
        <f t="shared" si="150"/>
        <v>#DIV/0!</v>
      </c>
      <c r="Q767" s="145">
        <f t="shared" si="151"/>
        <v>0</v>
      </c>
      <c r="R767" s="145">
        <f t="shared" si="152"/>
        <v>0</v>
      </c>
      <c r="S767" s="145">
        <f t="shared" si="153"/>
        <v>0</v>
      </c>
      <c r="T767" s="145">
        <f t="shared" si="154"/>
        <v>0</v>
      </c>
      <c r="U767" s="145">
        <f t="shared" si="155"/>
        <v>0</v>
      </c>
      <c r="V767" s="146">
        <f>IF(J767="nio",0,IF(J767&gt;0,VLOOKUP(F767,'3-Productie normen'!A:M,VLOOKUP(J767,'3-Productie normen'!$B$38:$C$41,2,FALSE),FALSE)))*(VLOOKUP(B767,'2-Kosten per locatie'!$A$16:$C$48,3,FALSE))</f>
        <v>0</v>
      </c>
      <c r="W767" s="146">
        <f t="shared" si="156"/>
        <v>0</v>
      </c>
      <c r="X767" s="146">
        <f t="shared" si="157"/>
        <v>0</v>
      </c>
      <c r="Y767" s="146">
        <f t="shared" si="158"/>
        <v>0</v>
      </c>
      <c r="Z767" s="147" t="str">
        <f>VLOOKUP(F767,'3-Productie normen'!A:Q,12,FALSE)</f>
        <v>V</v>
      </c>
      <c r="AA767" s="147"/>
      <c r="AC767" s="148">
        <f t="shared" si="159"/>
        <v>54100.799999999996</v>
      </c>
    </row>
    <row r="768" spans="1:29" ht="14.15" customHeight="1">
      <c r="A768" s="124">
        <f t="shared" si="149"/>
        <v>768</v>
      </c>
      <c r="B768" s="139" t="s">
        <v>94</v>
      </c>
      <c r="C768" s="108">
        <v>1</v>
      </c>
      <c r="D768" s="164" t="s">
        <v>975</v>
      </c>
      <c r="E768" s="141" t="s">
        <v>249</v>
      </c>
      <c r="F768" s="141" t="s">
        <v>172</v>
      </c>
      <c r="G768" s="141" t="s">
        <v>222</v>
      </c>
      <c r="H768" s="142">
        <v>82.4</v>
      </c>
      <c r="I768" s="143">
        <f t="shared" si="160"/>
        <v>255</v>
      </c>
      <c r="J768" s="144">
        <v>255</v>
      </c>
      <c r="K768" s="144"/>
      <c r="L768" s="144"/>
      <c r="M768" s="144"/>
      <c r="N768" s="144"/>
      <c r="O768" s="144"/>
      <c r="P768" s="145" t="e">
        <f t="shared" si="150"/>
        <v>#DIV/0!</v>
      </c>
      <c r="Q768" s="145">
        <f t="shared" si="151"/>
        <v>0</v>
      </c>
      <c r="R768" s="145">
        <f t="shared" si="152"/>
        <v>0</v>
      </c>
      <c r="S768" s="145">
        <f t="shared" si="153"/>
        <v>0</v>
      </c>
      <c r="T768" s="145">
        <f t="shared" si="154"/>
        <v>0</v>
      </c>
      <c r="U768" s="145">
        <f t="shared" si="155"/>
        <v>0</v>
      </c>
      <c r="V768" s="146">
        <f>IF(J768="nio",0,IF(J768&gt;0,VLOOKUP(F768,'3-Productie normen'!A:M,VLOOKUP(J768,'3-Productie normen'!$B$38:$C$41,2,FALSE),FALSE)))*(VLOOKUP(B768,'2-Kosten per locatie'!$A$16:$C$48,3,FALSE))</f>
        <v>0</v>
      </c>
      <c r="W768" s="146">
        <f t="shared" si="156"/>
        <v>0</v>
      </c>
      <c r="X768" s="146">
        <f t="shared" si="157"/>
        <v>0</v>
      </c>
      <c r="Y768" s="146">
        <f t="shared" si="158"/>
        <v>0</v>
      </c>
      <c r="Z768" s="147" t="str">
        <f>VLOOKUP(F768,'3-Productie normen'!A:Q,12,FALSE)</f>
        <v>V</v>
      </c>
      <c r="AA768" s="147"/>
      <c r="AC768" s="148">
        <f t="shared" si="159"/>
        <v>21012</v>
      </c>
    </row>
    <row r="769" spans="1:29" ht="14.15" customHeight="1">
      <c r="A769" s="124">
        <f t="shared" si="149"/>
        <v>769</v>
      </c>
      <c r="B769" s="139" t="s">
        <v>94</v>
      </c>
      <c r="C769" s="108">
        <v>1</v>
      </c>
      <c r="D769" s="164" t="s">
        <v>976</v>
      </c>
      <c r="E769" s="141" t="s">
        <v>249</v>
      </c>
      <c r="F769" s="141" t="s">
        <v>172</v>
      </c>
      <c r="G769" s="141" t="s">
        <v>222</v>
      </c>
      <c r="H769" s="142">
        <v>124.42</v>
      </c>
      <c r="I769" s="143">
        <f t="shared" si="160"/>
        <v>255</v>
      </c>
      <c r="J769" s="144">
        <v>255</v>
      </c>
      <c r="K769" s="144"/>
      <c r="L769" s="144"/>
      <c r="M769" s="144"/>
      <c r="N769" s="144"/>
      <c r="O769" s="144"/>
      <c r="P769" s="145" t="e">
        <f t="shared" si="150"/>
        <v>#DIV/0!</v>
      </c>
      <c r="Q769" s="145">
        <f t="shared" si="151"/>
        <v>0</v>
      </c>
      <c r="R769" s="145">
        <f t="shared" si="152"/>
        <v>0</v>
      </c>
      <c r="S769" s="145">
        <f t="shared" si="153"/>
        <v>0</v>
      </c>
      <c r="T769" s="145">
        <f t="shared" si="154"/>
        <v>0</v>
      </c>
      <c r="U769" s="145">
        <f t="shared" si="155"/>
        <v>0</v>
      </c>
      <c r="V769" s="146">
        <f>IF(J769="nio",0,IF(J769&gt;0,VLOOKUP(F769,'3-Productie normen'!A:M,VLOOKUP(J769,'3-Productie normen'!$B$38:$C$41,2,FALSE),FALSE)))*(VLOOKUP(B769,'2-Kosten per locatie'!$A$16:$C$48,3,FALSE))</f>
        <v>0</v>
      </c>
      <c r="W769" s="146">
        <f t="shared" si="156"/>
        <v>0</v>
      </c>
      <c r="X769" s="146">
        <f t="shared" si="157"/>
        <v>0</v>
      </c>
      <c r="Y769" s="146">
        <f t="shared" si="158"/>
        <v>0</v>
      </c>
      <c r="Z769" s="147" t="str">
        <f>VLOOKUP(F769,'3-Productie normen'!A:Q,12,FALSE)</f>
        <v>V</v>
      </c>
      <c r="AA769" s="147"/>
      <c r="AC769" s="148">
        <f t="shared" si="159"/>
        <v>31727.100000000002</v>
      </c>
    </row>
    <row r="770" spans="1:29" ht="14.15" customHeight="1">
      <c r="A770" s="124">
        <f t="shared" si="149"/>
        <v>770</v>
      </c>
      <c r="B770" s="139" t="s">
        <v>94</v>
      </c>
      <c r="C770" s="108">
        <v>1</v>
      </c>
      <c r="D770" s="164" t="s">
        <v>977</v>
      </c>
      <c r="E770" s="141" t="s">
        <v>249</v>
      </c>
      <c r="F770" s="151" t="s">
        <v>172</v>
      </c>
      <c r="G770" s="141" t="s">
        <v>222</v>
      </c>
      <c r="H770" s="142">
        <v>149.88</v>
      </c>
      <c r="I770" s="143">
        <f t="shared" si="160"/>
        <v>255</v>
      </c>
      <c r="J770" s="144">
        <v>255</v>
      </c>
      <c r="K770" s="144"/>
      <c r="L770" s="144"/>
      <c r="M770" s="144"/>
      <c r="N770" s="144"/>
      <c r="O770" s="144"/>
      <c r="P770" s="145" t="e">
        <f t="shared" si="150"/>
        <v>#DIV/0!</v>
      </c>
      <c r="Q770" s="145">
        <f t="shared" si="151"/>
        <v>0</v>
      </c>
      <c r="R770" s="145">
        <f t="shared" si="152"/>
        <v>0</v>
      </c>
      <c r="S770" s="145">
        <f t="shared" si="153"/>
        <v>0</v>
      </c>
      <c r="T770" s="145">
        <f t="shared" si="154"/>
        <v>0</v>
      </c>
      <c r="U770" s="145">
        <f t="shared" si="155"/>
        <v>0</v>
      </c>
      <c r="V770" s="146">
        <f>IF(J770="nio",0,IF(J770&gt;0,VLOOKUP(F770,'3-Productie normen'!A:M,VLOOKUP(J770,'3-Productie normen'!$B$38:$C$41,2,FALSE),FALSE)))*(VLOOKUP(B770,'2-Kosten per locatie'!$A$16:$C$48,3,FALSE))</f>
        <v>0</v>
      </c>
      <c r="W770" s="146">
        <f t="shared" si="156"/>
        <v>0</v>
      </c>
      <c r="X770" s="146">
        <f t="shared" si="157"/>
        <v>0</v>
      </c>
      <c r="Y770" s="146">
        <f t="shared" si="158"/>
        <v>0</v>
      </c>
      <c r="Z770" s="147" t="str">
        <f>VLOOKUP(F770,'3-Productie normen'!A:Q,12,FALSE)</f>
        <v>V</v>
      </c>
      <c r="AA770" s="147"/>
      <c r="AC770" s="148">
        <f t="shared" si="159"/>
        <v>38219.4</v>
      </c>
    </row>
    <row r="771" spans="1:29" ht="14.15" customHeight="1">
      <c r="A771" s="124">
        <f t="shared" si="149"/>
        <v>771</v>
      </c>
      <c r="B771" s="139" t="s">
        <v>94</v>
      </c>
      <c r="C771" s="108">
        <v>1</v>
      </c>
      <c r="D771" s="164" t="s">
        <v>978</v>
      </c>
      <c r="E771" s="141" t="s">
        <v>249</v>
      </c>
      <c r="F771" s="141" t="s">
        <v>172</v>
      </c>
      <c r="G771" s="141" t="s">
        <v>222</v>
      </c>
      <c r="H771" s="142">
        <v>13.25</v>
      </c>
      <c r="I771" s="143">
        <f t="shared" si="160"/>
        <v>255</v>
      </c>
      <c r="J771" s="144">
        <v>255</v>
      </c>
      <c r="K771" s="144"/>
      <c r="L771" s="144"/>
      <c r="M771" s="144"/>
      <c r="N771" s="144"/>
      <c r="O771" s="144"/>
      <c r="P771" s="145" t="e">
        <f t="shared" si="150"/>
        <v>#DIV/0!</v>
      </c>
      <c r="Q771" s="145">
        <f t="shared" si="151"/>
        <v>0</v>
      </c>
      <c r="R771" s="145">
        <f t="shared" si="152"/>
        <v>0</v>
      </c>
      <c r="S771" s="145">
        <f t="shared" si="153"/>
        <v>0</v>
      </c>
      <c r="T771" s="145">
        <f t="shared" si="154"/>
        <v>0</v>
      </c>
      <c r="U771" s="145">
        <f t="shared" si="155"/>
        <v>0</v>
      </c>
      <c r="V771" s="146">
        <f>IF(J771="nio",0,IF(J771&gt;0,VLOOKUP(F771,'3-Productie normen'!A:M,VLOOKUP(J771,'3-Productie normen'!$B$38:$C$41,2,FALSE),FALSE)))*(VLOOKUP(B771,'2-Kosten per locatie'!$A$16:$C$48,3,FALSE))</f>
        <v>0</v>
      </c>
      <c r="W771" s="146">
        <f t="shared" si="156"/>
        <v>0</v>
      </c>
      <c r="X771" s="146">
        <f t="shared" si="157"/>
        <v>0</v>
      </c>
      <c r="Y771" s="146">
        <f t="shared" si="158"/>
        <v>0</v>
      </c>
      <c r="Z771" s="147" t="str">
        <f>VLOOKUP(F771,'3-Productie normen'!A:Q,12,FALSE)</f>
        <v>V</v>
      </c>
      <c r="AA771" s="147"/>
      <c r="AC771" s="148">
        <f t="shared" si="159"/>
        <v>3378.75</v>
      </c>
    </row>
    <row r="772" spans="1:29" ht="14.15" customHeight="1">
      <c r="A772" s="124">
        <f t="shared" si="149"/>
        <v>772</v>
      </c>
      <c r="B772" s="139" t="s">
        <v>94</v>
      </c>
      <c r="C772" s="108">
        <v>1</v>
      </c>
      <c r="D772" s="164" t="s">
        <v>979</v>
      </c>
      <c r="E772" s="141" t="s">
        <v>249</v>
      </c>
      <c r="F772" s="141" t="s">
        <v>172</v>
      </c>
      <c r="G772" s="141" t="s">
        <v>222</v>
      </c>
      <c r="H772" s="142">
        <v>59.05</v>
      </c>
      <c r="I772" s="143">
        <f t="shared" si="160"/>
        <v>255</v>
      </c>
      <c r="J772" s="144">
        <v>255</v>
      </c>
      <c r="K772" s="144"/>
      <c r="L772" s="144"/>
      <c r="M772" s="144"/>
      <c r="N772" s="144"/>
      <c r="O772" s="144"/>
      <c r="P772" s="145" t="e">
        <f t="shared" si="150"/>
        <v>#DIV/0!</v>
      </c>
      <c r="Q772" s="145">
        <f t="shared" si="151"/>
        <v>0</v>
      </c>
      <c r="R772" s="145">
        <f t="shared" si="152"/>
        <v>0</v>
      </c>
      <c r="S772" s="145">
        <f t="shared" si="153"/>
        <v>0</v>
      </c>
      <c r="T772" s="145">
        <f t="shared" si="154"/>
        <v>0</v>
      </c>
      <c r="U772" s="145">
        <f t="shared" si="155"/>
        <v>0</v>
      </c>
      <c r="V772" s="146">
        <f>IF(J772="nio",0,IF(J772&gt;0,VLOOKUP(F772,'3-Productie normen'!A:M,VLOOKUP(J772,'3-Productie normen'!$B$38:$C$41,2,FALSE),FALSE)))*(VLOOKUP(B772,'2-Kosten per locatie'!$A$16:$C$48,3,FALSE))</f>
        <v>0</v>
      </c>
      <c r="W772" s="146">
        <f t="shared" si="156"/>
        <v>0</v>
      </c>
      <c r="X772" s="146">
        <f t="shared" si="157"/>
        <v>0</v>
      </c>
      <c r="Y772" s="146">
        <f t="shared" si="158"/>
        <v>0</v>
      </c>
      <c r="Z772" s="147" t="str">
        <f>VLOOKUP(F772,'3-Productie normen'!A:Q,12,FALSE)</f>
        <v>V</v>
      </c>
      <c r="AA772" s="147"/>
      <c r="AC772" s="148">
        <f t="shared" si="159"/>
        <v>15057.75</v>
      </c>
    </row>
    <row r="773" spans="1:29" ht="14.15" customHeight="1">
      <c r="A773" s="124">
        <f t="shared" si="149"/>
        <v>773</v>
      </c>
      <c r="B773" s="139" t="s">
        <v>94</v>
      </c>
      <c r="C773" s="108">
        <v>1</v>
      </c>
      <c r="D773" s="164" t="s">
        <v>980</v>
      </c>
      <c r="E773" s="141" t="s">
        <v>249</v>
      </c>
      <c r="F773" s="141" t="s">
        <v>172</v>
      </c>
      <c r="G773" s="141" t="s">
        <v>222</v>
      </c>
      <c r="H773" s="142">
        <v>7.62</v>
      </c>
      <c r="I773" s="143">
        <f t="shared" si="160"/>
        <v>255</v>
      </c>
      <c r="J773" s="144">
        <v>255</v>
      </c>
      <c r="K773" s="144"/>
      <c r="L773" s="144"/>
      <c r="M773" s="144"/>
      <c r="N773" s="144"/>
      <c r="O773" s="144"/>
      <c r="P773" s="145" t="e">
        <f t="shared" si="150"/>
        <v>#DIV/0!</v>
      </c>
      <c r="Q773" s="145">
        <f t="shared" si="151"/>
        <v>0</v>
      </c>
      <c r="R773" s="145">
        <f t="shared" si="152"/>
        <v>0</v>
      </c>
      <c r="S773" s="145">
        <f t="shared" si="153"/>
        <v>0</v>
      </c>
      <c r="T773" s="145">
        <f t="shared" si="154"/>
        <v>0</v>
      </c>
      <c r="U773" s="145">
        <f t="shared" si="155"/>
        <v>0</v>
      </c>
      <c r="V773" s="146">
        <f>IF(J773="nio",0,IF(J773&gt;0,VLOOKUP(F773,'3-Productie normen'!A:M,VLOOKUP(J773,'3-Productie normen'!$B$38:$C$41,2,FALSE),FALSE)))*(VLOOKUP(B773,'2-Kosten per locatie'!$A$16:$C$48,3,FALSE))</f>
        <v>0</v>
      </c>
      <c r="W773" s="146">
        <f t="shared" si="156"/>
        <v>0</v>
      </c>
      <c r="X773" s="146">
        <f t="shared" si="157"/>
        <v>0</v>
      </c>
      <c r="Y773" s="146">
        <f t="shared" si="158"/>
        <v>0</v>
      </c>
      <c r="Z773" s="147" t="str">
        <f>VLOOKUP(F773,'3-Productie normen'!A:Q,12,FALSE)</f>
        <v>V</v>
      </c>
      <c r="AA773" s="147"/>
      <c r="AC773" s="148">
        <f t="shared" si="159"/>
        <v>1943.1000000000001</v>
      </c>
    </row>
    <row r="774" spans="1:29" ht="14.15" customHeight="1">
      <c r="A774" s="124">
        <f t="shared" si="149"/>
        <v>774</v>
      </c>
      <c r="B774" s="139" t="s">
        <v>94</v>
      </c>
      <c r="C774" s="108">
        <v>1</v>
      </c>
      <c r="D774" s="164" t="s">
        <v>981</v>
      </c>
      <c r="E774" s="141" t="s">
        <v>249</v>
      </c>
      <c r="F774" s="141" t="s">
        <v>172</v>
      </c>
      <c r="G774" s="141" t="s">
        <v>222</v>
      </c>
      <c r="H774" s="142">
        <v>122.11</v>
      </c>
      <c r="I774" s="143">
        <f t="shared" si="160"/>
        <v>255</v>
      </c>
      <c r="J774" s="144">
        <v>255</v>
      </c>
      <c r="K774" s="144"/>
      <c r="L774" s="144"/>
      <c r="M774" s="144"/>
      <c r="N774" s="144"/>
      <c r="O774" s="144"/>
      <c r="P774" s="145" t="e">
        <f t="shared" si="150"/>
        <v>#DIV/0!</v>
      </c>
      <c r="Q774" s="145">
        <f t="shared" si="151"/>
        <v>0</v>
      </c>
      <c r="R774" s="145">
        <f t="shared" si="152"/>
        <v>0</v>
      </c>
      <c r="S774" s="145">
        <f t="shared" si="153"/>
        <v>0</v>
      </c>
      <c r="T774" s="145">
        <f t="shared" si="154"/>
        <v>0</v>
      </c>
      <c r="U774" s="145">
        <f t="shared" si="155"/>
        <v>0</v>
      </c>
      <c r="V774" s="146">
        <f>IF(J774="nio",0,IF(J774&gt;0,VLOOKUP(F774,'3-Productie normen'!A:M,VLOOKUP(J774,'3-Productie normen'!$B$38:$C$41,2,FALSE),FALSE)))*(VLOOKUP(B774,'2-Kosten per locatie'!$A$16:$C$48,3,FALSE))</f>
        <v>0</v>
      </c>
      <c r="W774" s="146">
        <f t="shared" si="156"/>
        <v>0</v>
      </c>
      <c r="X774" s="146">
        <f t="shared" si="157"/>
        <v>0</v>
      </c>
      <c r="Y774" s="146">
        <f t="shared" si="158"/>
        <v>0</v>
      </c>
      <c r="Z774" s="147" t="str">
        <f>VLOOKUP(F774,'3-Productie normen'!A:Q,12,FALSE)</f>
        <v>V</v>
      </c>
      <c r="AA774" s="147"/>
      <c r="AC774" s="148">
        <f t="shared" si="159"/>
        <v>31138.05</v>
      </c>
    </row>
    <row r="775" spans="1:29" ht="14.15" customHeight="1">
      <c r="A775" s="124">
        <f t="shared" si="149"/>
        <v>775</v>
      </c>
      <c r="B775" s="139" t="s">
        <v>94</v>
      </c>
      <c r="C775" s="108">
        <v>1</v>
      </c>
      <c r="D775" s="164" t="s">
        <v>982</v>
      </c>
      <c r="E775" s="141" t="s">
        <v>330</v>
      </c>
      <c r="F775" s="153" t="s">
        <v>159</v>
      </c>
      <c r="G775" s="141" t="s">
        <v>213</v>
      </c>
      <c r="H775" s="142">
        <v>9.49</v>
      </c>
      <c r="I775" s="143">
        <f t="shared" si="160"/>
        <v>255</v>
      </c>
      <c r="J775" s="144">
        <v>255</v>
      </c>
      <c r="K775" s="144"/>
      <c r="L775" s="144"/>
      <c r="M775" s="144"/>
      <c r="N775" s="144"/>
      <c r="O775" s="144"/>
      <c r="P775" s="145" t="e">
        <f t="shared" si="150"/>
        <v>#DIV/0!</v>
      </c>
      <c r="Q775" s="145">
        <f t="shared" si="151"/>
        <v>0</v>
      </c>
      <c r="R775" s="145">
        <f t="shared" si="152"/>
        <v>0</v>
      </c>
      <c r="S775" s="145">
        <f t="shared" si="153"/>
        <v>0</v>
      </c>
      <c r="T775" s="145">
        <f t="shared" si="154"/>
        <v>0</v>
      </c>
      <c r="U775" s="145">
        <f t="shared" si="155"/>
        <v>0</v>
      </c>
      <c r="V775" s="146">
        <f>IF(J775="nio",0,IF(J775&gt;0,VLOOKUP(F775,'3-Productie normen'!A:M,VLOOKUP(J775,'3-Productie normen'!$B$38:$C$41,2,FALSE),FALSE)))*(VLOOKUP(B775,'2-Kosten per locatie'!$A$16:$C$48,3,FALSE))</f>
        <v>0</v>
      </c>
      <c r="W775" s="146">
        <f t="shared" si="156"/>
        <v>0</v>
      </c>
      <c r="X775" s="146">
        <f t="shared" si="157"/>
        <v>0</v>
      </c>
      <c r="Y775" s="146">
        <f t="shared" si="158"/>
        <v>0</v>
      </c>
      <c r="Z775" s="147" t="str">
        <f>VLOOKUP(F775,'3-Productie normen'!A:Q,12,FALSE)</f>
        <v>V</v>
      </c>
      <c r="AA775" s="147"/>
      <c r="AC775" s="148">
        <f t="shared" si="159"/>
        <v>2419.9500000000003</v>
      </c>
    </row>
    <row r="776" spans="1:29" ht="14.15" customHeight="1">
      <c r="A776" s="124">
        <f t="shared" si="149"/>
        <v>776</v>
      </c>
      <c r="B776" s="139" t="s">
        <v>94</v>
      </c>
      <c r="C776" s="108">
        <v>1</v>
      </c>
      <c r="D776" s="164" t="s">
        <v>983</v>
      </c>
      <c r="E776" s="141" t="s">
        <v>431</v>
      </c>
      <c r="F776" s="141" t="s">
        <v>163</v>
      </c>
      <c r="G776" s="141" t="s">
        <v>222</v>
      </c>
      <c r="H776" s="142">
        <v>32.93</v>
      </c>
      <c r="I776" s="143">
        <f t="shared" si="160"/>
        <v>255</v>
      </c>
      <c r="J776" s="144">
        <v>255</v>
      </c>
      <c r="K776" s="144"/>
      <c r="L776" s="144"/>
      <c r="M776" s="144"/>
      <c r="N776" s="144"/>
      <c r="O776" s="144"/>
      <c r="P776" s="145" t="e">
        <f t="shared" si="150"/>
        <v>#DIV/0!</v>
      </c>
      <c r="Q776" s="145">
        <f t="shared" si="151"/>
        <v>0</v>
      </c>
      <c r="R776" s="145">
        <f t="shared" si="152"/>
        <v>0</v>
      </c>
      <c r="S776" s="145">
        <f t="shared" si="153"/>
        <v>0</v>
      </c>
      <c r="T776" s="145">
        <f t="shared" si="154"/>
        <v>0</v>
      </c>
      <c r="U776" s="145">
        <f t="shared" si="155"/>
        <v>0</v>
      </c>
      <c r="V776" s="146">
        <f>IF(J776="nio",0,IF(J776&gt;0,VLOOKUP(F776,'3-Productie normen'!A:M,VLOOKUP(J776,'3-Productie normen'!$B$38:$C$41,2,FALSE),FALSE)))*(VLOOKUP(B776,'2-Kosten per locatie'!$A$16:$C$48,3,FALSE))</f>
        <v>0</v>
      </c>
      <c r="W776" s="146">
        <f t="shared" si="156"/>
        <v>0</v>
      </c>
      <c r="X776" s="146">
        <f t="shared" si="157"/>
        <v>0</v>
      </c>
      <c r="Y776" s="146">
        <f t="shared" si="158"/>
        <v>0</v>
      </c>
      <c r="Z776" s="147" t="str">
        <f>VLOOKUP(F776,'3-Productie normen'!A:Q,12,FALSE)</f>
        <v>B</v>
      </c>
      <c r="AA776" s="147"/>
      <c r="AC776" s="148">
        <f t="shared" si="159"/>
        <v>8397.15</v>
      </c>
    </row>
    <row r="777" spans="1:29" ht="14.15" customHeight="1">
      <c r="A777" s="124">
        <f t="shared" si="149"/>
        <v>777</v>
      </c>
      <c r="B777" s="139" t="s">
        <v>94</v>
      </c>
      <c r="C777" s="108">
        <v>1</v>
      </c>
      <c r="D777" s="164" t="s">
        <v>984</v>
      </c>
      <c r="E777" s="141" t="s">
        <v>699</v>
      </c>
      <c r="F777" s="141" t="s">
        <v>155</v>
      </c>
      <c r="G777" s="141" t="s">
        <v>222</v>
      </c>
      <c r="H777" s="142">
        <v>30.48</v>
      </c>
      <c r="I777" s="143">
        <f t="shared" si="160"/>
        <v>255</v>
      </c>
      <c r="J777" s="144">
        <v>255</v>
      </c>
      <c r="K777" s="144"/>
      <c r="L777" s="144"/>
      <c r="M777" s="144"/>
      <c r="N777" s="144"/>
      <c r="O777" s="144"/>
      <c r="P777" s="145" t="e">
        <f t="shared" si="150"/>
        <v>#DIV/0!</v>
      </c>
      <c r="Q777" s="145">
        <f t="shared" si="151"/>
        <v>0</v>
      </c>
      <c r="R777" s="145">
        <f t="shared" si="152"/>
        <v>0</v>
      </c>
      <c r="S777" s="145">
        <f t="shared" si="153"/>
        <v>0</v>
      </c>
      <c r="T777" s="145">
        <f t="shared" si="154"/>
        <v>0</v>
      </c>
      <c r="U777" s="145">
        <f t="shared" si="155"/>
        <v>0</v>
      </c>
      <c r="V777" s="146">
        <f>IF(J777="nio",0,IF(J777&gt;0,VLOOKUP(F777,'3-Productie normen'!A:M,VLOOKUP(J777,'3-Productie normen'!$B$38:$C$41,2,FALSE),FALSE)))*(VLOOKUP(B777,'2-Kosten per locatie'!$A$16:$C$48,3,FALSE))</f>
        <v>0</v>
      </c>
      <c r="W777" s="146">
        <f t="shared" si="156"/>
        <v>0</v>
      </c>
      <c r="X777" s="146">
        <f t="shared" si="157"/>
        <v>0</v>
      </c>
      <c r="Y777" s="146">
        <f t="shared" si="158"/>
        <v>0</v>
      </c>
      <c r="Z777" s="147" t="str">
        <f>VLOOKUP(F777,'3-Productie normen'!A:Q,12,FALSE)</f>
        <v>B</v>
      </c>
      <c r="AA777" s="147"/>
      <c r="AC777" s="148">
        <f t="shared" si="159"/>
        <v>7772.4000000000005</v>
      </c>
    </row>
    <row r="778" spans="1:29" ht="14.15" customHeight="1">
      <c r="A778" s="124">
        <f t="shared" si="149"/>
        <v>778</v>
      </c>
      <c r="B778" s="139" t="s">
        <v>94</v>
      </c>
      <c r="C778" s="108">
        <v>1</v>
      </c>
      <c r="D778" s="164" t="s">
        <v>985</v>
      </c>
      <c r="E778" s="141" t="s">
        <v>468</v>
      </c>
      <c r="F778" s="141" t="s">
        <v>168</v>
      </c>
      <c r="G778" s="141" t="s">
        <v>683</v>
      </c>
      <c r="H778" s="142">
        <v>6.72</v>
      </c>
      <c r="I778" s="143">
        <f t="shared" si="160"/>
        <v>1</v>
      </c>
      <c r="J778" s="144">
        <v>1</v>
      </c>
      <c r="K778" s="144"/>
      <c r="L778" s="144"/>
      <c r="M778" s="144"/>
      <c r="N778" s="144"/>
      <c r="O778" s="144"/>
      <c r="P778" s="145" t="e">
        <f t="shared" si="150"/>
        <v>#DIV/0!</v>
      </c>
      <c r="Q778" s="145">
        <f t="shared" si="151"/>
        <v>0</v>
      </c>
      <c r="R778" s="145">
        <f t="shared" si="152"/>
        <v>0</v>
      </c>
      <c r="S778" s="145">
        <f t="shared" si="153"/>
        <v>0</v>
      </c>
      <c r="T778" s="145">
        <f t="shared" si="154"/>
        <v>0</v>
      </c>
      <c r="U778" s="145">
        <f t="shared" si="155"/>
        <v>0</v>
      </c>
      <c r="V778" s="146">
        <f>IF(J778="nio",0,IF(J778&gt;0,VLOOKUP(F778,'3-Productie normen'!A:M,VLOOKUP(J778,'3-Productie normen'!$B$38:$C$41,2,FALSE),FALSE)))*(VLOOKUP(B778,'2-Kosten per locatie'!$A$16:$C$48,3,FALSE))</f>
        <v>0</v>
      </c>
      <c r="W778" s="146">
        <f t="shared" si="156"/>
        <v>0</v>
      </c>
      <c r="X778" s="146">
        <f t="shared" si="157"/>
        <v>0</v>
      </c>
      <c r="Y778" s="146">
        <f t="shared" si="158"/>
        <v>0</v>
      </c>
      <c r="Z778" s="147" t="str">
        <f>VLOOKUP(F778,'3-Productie normen'!A:Q,12,FALSE)</f>
        <v>V</v>
      </c>
      <c r="AA778" s="147"/>
      <c r="AC778" s="148">
        <f t="shared" si="159"/>
        <v>6.72</v>
      </c>
    </row>
    <row r="779" spans="1:29" ht="14.15" customHeight="1">
      <c r="A779" s="124">
        <f t="shared" ref="A779:A842" si="161">A778+1</f>
        <v>779</v>
      </c>
      <c r="B779" s="139" t="s">
        <v>94</v>
      </c>
      <c r="C779" s="108">
        <v>1</v>
      </c>
      <c r="D779" s="164" t="s">
        <v>986</v>
      </c>
      <c r="E779" s="141" t="s">
        <v>699</v>
      </c>
      <c r="F779" s="141" t="s">
        <v>155</v>
      </c>
      <c r="G779" s="141" t="s">
        <v>222</v>
      </c>
      <c r="H779" s="142">
        <v>30.48</v>
      </c>
      <c r="I779" s="143">
        <f t="shared" si="160"/>
        <v>255</v>
      </c>
      <c r="J779" s="144">
        <v>255</v>
      </c>
      <c r="K779" s="144"/>
      <c r="L779" s="144"/>
      <c r="M779" s="144"/>
      <c r="N779" s="144"/>
      <c r="O779" s="144"/>
      <c r="P779" s="145" t="e">
        <f t="shared" si="150"/>
        <v>#DIV/0!</v>
      </c>
      <c r="Q779" s="145">
        <f t="shared" si="151"/>
        <v>0</v>
      </c>
      <c r="R779" s="145">
        <f t="shared" si="152"/>
        <v>0</v>
      </c>
      <c r="S779" s="145">
        <f t="shared" si="153"/>
        <v>0</v>
      </c>
      <c r="T779" s="145">
        <f t="shared" si="154"/>
        <v>0</v>
      </c>
      <c r="U779" s="145">
        <f t="shared" si="155"/>
        <v>0</v>
      </c>
      <c r="V779" s="146">
        <f>IF(J779="nio",0,IF(J779&gt;0,VLOOKUP(F779,'3-Productie normen'!A:M,VLOOKUP(J779,'3-Productie normen'!$B$38:$C$41,2,FALSE),FALSE)))*(VLOOKUP(B779,'2-Kosten per locatie'!$A$16:$C$48,3,FALSE))</f>
        <v>0</v>
      </c>
      <c r="W779" s="146">
        <f t="shared" si="156"/>
        <v>0</v>
      </c>
      <c r="X779" s="146">
        <f t="shared" si="157"/>
        <v>0</v>
      </c>
      <c r="Y779" s="146">
        <f t="shared" si="158"/>
        <v>0</v>
      </c>
      <c r="Z779" s="147" t="str">
        <f>VLOOKUP(F779,'3-Productie normen'!A:Q,12,FALSE)</f>
        <v>B</v>
      </c>
      <c r="AA779" s="147"/>
      <c r="AC779" s="148">
        <f t="shared" si="159"/>
        <v>7772.4000000000005</v>
      </c>
    </row>
    <row r="780" spans="1:29" ht="14.15" customHeight="1">
      <c r="A780" s="124">
        <f t="shared" si="161"/>
        <v>780</v>
      </c>
      <c r="B780" s="139" t="s">
        <v>94</v>
      </c>
      <c r="C780" s="108">
        <v>1</v>
      </c>
      <c r="D780" s="164" t="s">
        <v>987</v>
      </c>
      <c r="E780" s="141" t="s">
        <v>171</v>
      </c>
      <c r="F780" s="153" t="s">
        <v>171</v>
      </c>
      <c r="G780" s="141" t="s">
        <v>222</v>
      </c>
      <c r="H780" s="142">
        <v>32.9</v>
      </c>
      <c r="I780" s="143">
        <f t="shared" si="160"/>
        <v>255</v>
      </c>
      <c r="J780" s="144">
        <v>255</v>
      </c>
      <c r="K780" s="144"/>
      <c r="L780" s="144"/>
      <c r="M780" s="144"/>
      <c r="N780" s="144"/>
      <c r="O780" s="144"/>
      <c r="P780" s="145" t="e">
        <f t="shared" si="150"/>
        <v>#DIV/0!</v>
      </c>
      <c r="Q780" s="145">
        <f t="shared" si="151"/>
        <v>0</v>
      </c>
      <c r="R780" s="145">
        <f t="shared" si="152"/>
        <v>0</v>
      </c>
      <c r="S780" s="145">
        <f t="shared" si="153"/>
        <v>0</v>
      </c>
      <c r="T780" s="145">
        <f t="shared" si="154"/>
        <v>0</v>
      </c>
      <c r="U780" s="145">
        <f t="shared" si="155"/>
        <v>0</v>
      </c>
      <c r="V780" s="146">
        <f>IF(J780="nio",0,IF(J780&gt;0,VLOOKUP(F780,'3-Productie normen'!A:M,VLOOKUP(J780,'3-Productie normen'!$B$38:$C$41,2,FALSE),FALSE)))*(VLOOKUP(B780,'2-Kosten per locatie'!$A$16:$C$48,3,FALSE))</f>
        <v>0</v>
      </c>
      <c r="W780" s="146">
        <f t="shared" si="156"/>
        <v>0</v>
      </c>
      <c r="X780" s="146">
        <f t="shared" si="157"/>
        <v>0</v>
      </c>
      <c r="Y780" s="146">
        <f t="shared" si="158"/>
        <v>0</v>
      </c>
      <c r="Z780" s="147" t="str">
        <f>VLOOKUP(F780,'3-Productie normen'!A:Q,12,FALSE)</f>
        <v>B</v>
      </c>
      <c r="AA780" s="147"/>
      <c r="AC780" s="148">
        <f t="shared" si="159"/>
        <v>8389.5</v>
      </c>
    </row>
    <row r="781" spans="1:29" ht="14.15" customHeight="1">
      <c r="A781" s="124">
        <f t="shared" si="161"/>
        <v>781</v>
      </c>
      <c r="B781" s="139" t="s">
        <v>94</v>
      </c>
      <c r="C781" s="108">
        <v>1</v>
      </c>
      <c r="D781" s="164" t="s">
        <v>988</v>
      </c>
      <c r="E781" s="141" t="s">
        <v>168</v>
      </c>
      <c r="F781" s="141" t="s">
        <v>168</v>
      </c>
      <c r="G781" s="141" t="s">
        <v>683</v>
      </c>
      <c r="H781" s="142">
        <v>6.7</v>
      </c>
      <c r="I781" s="143">
        <f t="shared" si="160"/>
        <v>1</v>
      </c>
      <c r="J781" s="144">
        <v>1</v>
      </c>
      <c r="K781" s="144"/>
      <c r="L781" s="144"/>
      <c r="M781" s="144"/>
      <c r="N781" s="144"/>
      <c r="O781" s="144"/>
      <c r="P781" s="145" t="e">
        <f t="shared" si="150"/>
        <v>#DIV/0!</v>
      </c>
      <c r="Q781" s="145">
        <f t="shared" si="151"/>
        <v>0</v>
      </c>
      <c r="R781" s="145">
        <f t="shared" si="152"/>
        <v>0</v>
      </c>
      <c r="S781" s="145">
        <f t="shared" si="153"/>
        <v>0</v>
      </c>
      <c r="T781" s="145">
        <f t="shared" si="154"/>
        <v>0</v>
      </c>
      <c r="U781" s="145">
        <f t="shared" si="155"/>
        <v>0</v>
      </c>
      <c r="V781" s="146">
        <f>IF(J781="nio",0,IF(J781&gt;0,VLOOKUP(F781,'3-Productie normen'!A:M,VLOOKUP(J781,'3-Productie normen'!$B$38:$C$41,2,FALSE),FALSE)))*(VLOOKUP(B781,'2-Kosten per locatie'!$A$16:$C$48,3,FALSE))</f>
        <v>0</v>
      </c>
      <c r="W781" s="146">
        <f t="shared" si="156"/>
        <v>0</v>
      </c>
      <c r="X781" s="146">
        <f t="shared" si="157"/>
        <v>0</v>
      </c>
      <c r="Y781" s="146">
        <f t="shared" si="158"/>
        <v>0</v>
      </c>
      <c r="Z781" s="147" t="str">
        <f>VLOOKUP(F781,'3-Productie normen'!A:Q,12,FALSE)</f>
        <v>V</v>
      </c>
      <c r="AA781" s="147"/>
      <c r="AC781" s="148">
        <f t="shared" si="159"/>
        <v>6.7</v>
      </c>
    </row>
    <row r="782" spans="1:29" ht="14.15" customHeight="1">
      <c r="A782" s="124">
        <f t="shared" si="161"/>
        <v>782</v>
      </c>
      <c r="B782" s="139" t="s">
        <v>94</v>
      </c>
      <c r="C782" s="108">
        <v>1</v>
      </c>
      <c r="D782" s="164" t="s">
        <v>989</v>
      </c>
      <c r="E782" s="141" t="s">
        <v>212</v>
      </c>
      <c r="F782" s="141" t="s">
        <v>167</v>
      </c>
      <c r="G782" s="141" t="s">
        <v>213</v>
      </c>
      <c r="H782" s="142">
        <v>12.25</v>
      </c>
      <c r="I782" s="143">
        <f t="shared" si="160"/>
        <v>255</v>
      </c>
      <c r="J782" s="144">
        <v>255</v>
      </c>
      <c r="K782" s="144"/>
      <c r="L782" s="144"/>
      <c r="M782" s="144"/>
      <c r="N782" s="144"/>
      <c r="O782" s="144"/>
      <c r="P782" s="145" t="e">
        <f t="shared" si="150"/>
        <v>#DIV/0!</v>
      </c>
      <c r="Q782" s="145">
        <f t="shared" si="151"/>
        <v>0</v>
      </c>
      <c r="R782" s="145">
        <f t="shared" si="152"/>
        <v>0</v>
      </c>
      <c r="S782" s="145">
        <f t="shared" si="153"/>
        <v>0</v>
      </c>
      <c r="T782" s="145">
        <f t="shared" si="154"/>
        <v>0</v>
      </c>
      <c r="U782" s="145">
        <f t="shared" si="155"/>
        <v>0</v>
      </c>
      <c r="V782" s="146">
        <f>IF(J782="nio",0,IF(J782&gt;0,VLOOKUP(F782,'3-Productie normen'!A:M,VLOOKUP(J782,'3-Productie normen'!$B$38:$C$41,2,FALSE),FALSE)))*(VLOOKUP(B782,'2-Kosten per locatie'!$A$16:$C$48,3,FALSE))</f>
        <v>0</v>
      </c>
      <c r="W782" s="146">
        <f t="shared" si="156"/>
        <v>0</v>
      </c>
      <c r="X782" s="146">
        <f t="shared" si="157"/>
        <v>0</v>
      </c>
      <c r="Y782" s="146">
        <f t="shared" si="158"/>
        <v>0</v>
      </c>
      <c r="Z782" s="147" t="str">
        <f>VLOOKUP(F782,'3-Productie normen'!A:Q,12,FALSE)</f>
        <v>S</v>
      </c>
      <c r="AA782" s="147"/>
      <c r="AC782" s="148">
        <f t="shared" si="159"/>
        <v>3123.75</v>
      </c>
    </row>
    <row r="783" spans="1:29" ht="14.15" customHeight="1">
      <c r="A783" s="124">
        <f t="shared" si="161"/>
        <v>783</v>
      </c>
      <c r="B783" s="139" t="s">
        <v>94</v>
      </c>
      <c r="C783" s="108">
        <v>1</v>
      </c>
      <c r="D783" s="164" t="s">
        <v>990</v>
      </c>
      <c r="E783" s="141" t="s">
        <v>212</v>
      </c>
      <c r="F783" s="141" t="s">
        <v>167</v>
      </c>
      <c r="G783" s="141" t="s">
        <v>213</v>
      </c>
      <c r="H783" s="142">
        <v>0.96</v>
      </c>
      <c r="I783" s="143">
        <f t="shared" si="160"/>
        <v>255</v>
      </c>
      <c r="J783" s="144">
        <v>255</v>
      </c>
      <c r="K783" s="144"/>
      <c r="L783" s="144"/>
      <c r="M783" s="144"/>
      <c r="N783" s="144"/>
      <c r="O783" s="144"/>
      <c r="P783" s="145" t="e">
        <f t="shared" si="150"/>
        <v>#DIV/0!</v>
      </c>
      <c r="Q783" s="145">
        <f t="shared" si="151"/>
        <v>0</v>
      </c>
      <c r="R783" s="145">
        <f t="shared" si="152"/>
        <v>0</v>
      </c>
      <c r="S783" s="145">
        <f t="shared" si="153"/>
        <v>0</v>
      </c>
      <c r="T783" s="145">
        <f t="shared" si="154"/>
        <v>0</v>
      </c>
      <c r="U783" s="145">
        <f t="shared" si="155"/>
        <v>0</v>
      </c>
      <c r="V783" s="146">
        <f>IF(J783="nio",0,IF(J783&gt;0,VLOOKUP(F783,'3-Productie normen'!A:M,VLOOKUP(J783,'3-Productie normen'!$B$38:$C$41,2,FALSE),FALSE)))*(VLOOKUP(B783,'2-Kosten per locatie'!$A$16:$C$48,3,FALSE))</f>
        <v>0</v>
      </c>
      <c r="W783" s="146">
        <f t="shared" si="156"/>
        <v>0</v>
      </c>
      <c r="X783" s="146">
        <f t="shared" si="157"/>
        <v>0</v>
      </c>
      <c r="Y783" s="146">
        <f t="shared" si="158"/>
        <v>0</v>
      </c>
      <c r="Z783" s="147" t="str">
        <f>VLOOKUP(F783,'3-Productie normen'!A:Q,12,FALSE)</f>
        <v>S</v>
      </c>
      <c r="AA783" s="147"/>
      <c r="AC783" s="148">
        <f t="shared" si="159"/>
        <v>244.79999999999998</v>
      </c>
    </row>
    <row r="784" spans="1:29" ht="14.15" customHeight="1">
      <c r="A784" s="124">
        <f t="shared" si="161"/>
        <v>784</v>
      </c>
      <c r="B784" s="139" t="s">
        <v>94</v>
      </c>
      <c r="C784" s="108">
        <v>1</v>
      </c>
      <c r="D784" s="164" t="s">
        <v>991</v>
      </c>
      <c r="E784" s="141" t="s">
        <v>212</v>
      </c>
      <c r="F784" s="141" t="s">
        <v>167</v>
      </c>
      <c r="G784" s="141" t="s">
        <v>213</v>
      </c>
      <c r="H784" s="142">
        <v>0.96</v>
      </c>
      <c r="I784" s="143">
        <f t="shared" si="160"/>
        <v>255</v>
      </c>
      <c r="J784" s="144">
        <v>255</v>
      </c>
      <c r="K784" s="144"/>
      <c r="L784" s="144"/>
      <c r="M784" s="144"/>
      <c r="N784" s="144"/>
      <c r="O784" s="144"/>
      <c r="P784" s="145" t="e">
        <f t="shared" si="150"/>
        <v>#DIV/0!</v>
      </c>
      <c r="Q784" s="145">
        <f t="shared" si="151"/>
        <v>0</v>
      </c>
      <c r="R784" s="145">
        <f t="shared" si="152"/>
        <v>0</v>
      </c>
      <c r="S784" s="145">
        <f t="shared" si="153"/>
        <v>0</v>
      </c>
      <c r="T784" s="145">
        <f t="shared" si="154"/>
        <v>0</v>
      </c>
      <c r="U784" s="145">
        <f t="shared" si="155"/>
        <v>0</v>
      </c>
      <c r="V784" s="146">
        <f>IF(J784="nio",0,IF(J784&gt;0,VLOOKUP(F784,'3-Productie normen'!A:M,VLOOKUP(J784,'3-Productie normen'!$B$38:$C$41,2,FALSE),FALSE)))*(VLOOKUP(B784,'2-Kosten per locatie'!$A$16:$C$48,3,FALSE))</f>
        <v>0</v>
      </c>
      <c r="W784" s="146">
        <f t="shared" si="156"/>
        <v>0</v>
      </c>
      <c r="X784" s="146">
        <f t="shared" si="157"/>
        <v>0</v>
      </c>
      <c r="Y784" s="146">
        <f t="shared" si="158"/>
        <v>0</v>
      </c>
      <c r="Z784" s="147" t="str">
        <f>VLOOKUP(F784,'3-Productie normen'!A:Q,12,FALSE)</f>
        <v>S</v>
      </c>
      <c r="AA784" s="147"/>
      <c r="AC784" s="148">
        <f t="shared" si="159"/>
        <v>244.79999999999998</v>
      </c>
    </row>
    <row r="785" spans="1:29" ht="14.15" customHeight="1">
      <c r="A785" s="124">
        <f t="shared" si="161"/>
        <v>785</v>
      </c>
      <c r="B785" s="139" t="s">
        <v>94</v>
      </c>
      <c r="C785" s="108">
        <v>1</v>
      </c>
      <c r="D785" s="164" t="s">
        <v>992</v>
      </c>
      <c r="E785" s="141" t="s">
        <v>212</v>
      </c>
      <c r="F785" s="141" t="s">
        <v>167</v>
      </c>
      <c r="G785" s="141" t="s">
        <v>213</v>
      </c>
      <c r="H785" s="142">
        <v>0.96</v>
      </c>
      <c r="I785" s="143">
        <f t="shared" si="160"/>
        <v>255</v>
      </c>
      <c r="J785" s="144">
        <v>255</v>
      </c>
      <c r="K785" s="144"/>
      <c r="L785" s="144"/>
      <c r="M785" s="144"/>
      <c r="N785" s="144"/>
      <c r="O785" s="144"/>
      <c r="P785" s="145" t="e">
        <f t="shared" si="150"/>
        <v>#DIV/0!</v>
      </c>
      <c r="Q785" s="145">
        <f t="shared" si="151"/>
        <v>0</v>
      </c>
      <c r="R785" s="145">
        <f t="shared" si="152"/>
        <v>0</v>
      </c>
      <c r="S785" s="145">
        <f t="shared" si="153"/>
        <v>0</v>
      </c>
      <c r="T785" s="145">
        <f t="shared" si="154"/>
        <v>0</v>
      </c>
      <c r="U785" s="145">
        <f t="shared" si="155"/>
        <v>0</v>
      </c>
      <c r="V785" s="146">
        <f>IF(J785="nio",0,IF(J785&gt;0,VLOOKUP(F785,'3-Productie normen'!A:M,VLOOKUP(J785,'3-Productie normen'!$B$38:$C$41,2,FALSE),FALSE)))*(VLOOKUP(B785,'2-Kosten per locatie'!$A$16:$C$48,3,FALSE))</f>
        <v>0</v>
      </c>
      <c r="W785" s="146">
        <f t="shared" si="156"/>
        <v>0</v>
      </c>
      <c r="X785" s="146">
        <f t="shared" si="157"/>
        <v>0</v>
      </c>
      <c r="Y785" s="146">
        <f t="shared" si="158"/>
        <v>0</v>
      </c>
      <c r="Z785" s="147" t="str">
        <f>VLOOKUP(F785,'3-Productie normen'!A:Q,12,FALSE)</f>
        <v>S</v>
      </c>
      <c r="AA785" s="147"/>
      <c r="AC785" s="148">
        <f t="shared" si="159"/>
        <v>244.79999999999998</v>
      </c>
    </row>
    <row r="786" spans="1:29" ht="14.15" customHeight="1">
      <c r="A786" s="124">
        <f t="shared" si="161"/>
        <v>786</v>
      </c>
      <c r="B786" s="139" t="s">
        <v>94</v>
      </c>
      <c r="C786" s="108">
        <v>1</v>
      </c>
      <c r="D786" s="164" t="s">
        <v>993</v>
      </c>
      <c r="E786" s="141" t="s">
        <v>212</v>
      </c>
      <c r="F786" s="141" t="s">
        <v>167</v>
      </c>
      <c r="G786" s="141" t="s">
        <v>213</v>
      </c>
      <c r="H786" s="142">
        <v>0.98</v>
      </c>
      <c r="I786" s="143">
        <f t="shared" si="160"/>
        <v>255</v>
      </c>
      <c r="J786" s="144">
        <v>255</v>
      </c>
      <c r="K786" s="144"/>
      <c r="L786" s="144"/>
      <c r="M786" s="144"/>
      <c r="N786" s="144"/>
      <c r="O786" s="144"/>
      <c r="P786" s="145" t="e">
        <f t="shared" ref="P786:P843" si="162">IF(J786="nio",0,IF(J786&gt;0,J786*H786/V786,0))</f>
        <v>#DIV/0!</v>
      </c>
      <c r="Q786" s="145">
        <f t="shared" ref="Q786:Q843" si="163">IF(K786&gt;0,K786*H786/W786,0)</f>
        <v>0</v>
      </c>
      <c r="R786" s="145">
        <f t="shared" ref="R786:R843" si="164">IF(L786&gt;0,L786*H786/X786,0)</f>
        <v>0</v>
      </c>
      <c r="S786" s="145">
        <f t="shared" ref="S786:S843" si="165">IF(M786&gt;0,M786*H786/Y786,0)</f>
        <v>0</v>
      </c>
      <c r="T786" s="145">
        <f t="shared" ref="T786:T843" si="166">IF(N786&gt;0,N786*H786/X786,0)</f>
        <v>0</v>
      </c>
      <c r="U786" s="145">
        <f t="shared" ref="U786:U843" si="167">IF(O786&gt;0,O786*H786/Y786,0)</f>
        <v>0</v>
      </c>
      <c r="V786" s="146">
        <f>IF(J786="nio",0,IF(J786&gt;0,VLOOKUP(F786,'3-Productie normen'!A:M,VLOOKUP(J786,'3-Productie normen'!$B$38:$C$41,2,FALSE),FALSE)))*(VLOOKUP(B786,'2-Kosten per locatie'!$A$16:$C$48,3,FALSE))</f>
        <v>0</v>
      </c>
      <c r="W786" s="146">
        <f t="shared" ref="W786:W843" si="168">IF(K786&gt;0,V786*$W$8,0)</f>
        <v>0</v>
      </c>
      <c r="X786" s="146">
        <f t="shared" ref="X786:X843" si="169">IF((OR(L786&gt;0,N786&gt;0)),V786*$X$8,0)</f>
        <v>0</v>
      </c>
      <c r="Y786" s="146">
        <f t="shared" ref="Y786:Y843" si="170">IF((OR(M786&gt;0,O786&gt;0)),V786*$Y$8,0)</f>
        <v>0</v>
      </c>
      <c r="Z786" s="147" t="str">
        <f>VLOOKUP(F786,'3-Productie normen'!A:Q,12,FALSE)</f>
        <v>S</v>
      </c>
      <c r="AA786" s="147"/>
      <c r="AC786" s="148">
        <f t="shared" ref="AC786:AC843" si="171">I786*H786</f>
        <v>249.9</v>
      </c>
    </row>
    <row r="787" spans="1:29" ht="14.15" customHeight="1">
      <c r="A787" s="124">
        <f t="shared" si="161"/>
        <v>787</v>
      </c>
      <c r="B787" s="139" t="s">
        <v>94</v>
      </c>
      <c r="C787" s="108">
        <v>1</v>
      </c>
      <c r="D787" s="164" t="s">
        <v>994</v>
      </c>
      <c r="E787" s="141" t="s">
        <v>216</v>
      </c>
      <c r="F787" s="141" t="s">
        <v>167</v>
      </c>
      <c r="G787" s="141" t="s">
        <v>213</v>
      </c>
      <c r="H787" s="142">
        <v>24.31</v>
      </c>
      <c r="I787" s="143">
        <f t="shared" si="160"/>
        <v>255</v>
      </c>
      <c r="J787" s="144">
        <v>255</v>
      </c>
      <c r="K787" s="144"/>
      <c r="L787" s="144"/>
      <c r="M787" s="144"/>
      <c r="N787" s="144"/>
      <c r="O787" s="144"/>
      <c r="P787" s="145" t="e">
        <f t="shared" si="162"/>
        <v>#DIV/0!</v>
      </c>
      <c r="Q787" s="145">
        <f t="shared" si="163"/>
        <v>0</v>
      </c>
      <c r="R787" s="145">
        <f t="shared" si="164"/>
        <v>0</v>
      </c>
      <c r="S787" s="145">
        <f t="shared" si="165"/>
        <v>0</v>
      </c>
      <c r="T787" s="145">
        <f t="shared" si="166"/>
        <v>0</v>
      </c>
      <c r="U787" s="145">
        <f t="shared" si="167"/>
        <v>0</v>
      </c>
      <c r="V787" s="146">
        <f>IF(J787="nio",0,IF(J787&gt;0,VLOOKUP(F787,'3-Productie normen'!A:M,VLOOKUP(J787,'3-Productie normen'!$B$38:$C$41,2,FALSE),FALSE)))*(VLOOKUP(B787,'2-Kosten per locatie'!$A$16:$C$48,3,FALSE))</f>
        <v>0</v>
      </c>
      <c r="W787" s="146">
        <f t="shared" si="168"/>
        <v>0</v>
      </c>
      <c r="X787" s="146">
        <f t="shared" si="169"/>
        <v>0</v>
      </c>
      <c r="Y787" s="146">
        <f t="shared" si="170"/>
        <v>0</v>
      </c>
      <c r="Z787" s="147" t="str">
        <f>VLOOKUP(F787,'3-Productie normen'!A:Q,12,FALSE)</f>
        <v>S</v>
      </c>
      <c r="AA787" s="147"/>
      <c r="AC787" s="148">
        <f t="shared" si="171"/>
        <v>6199.0499999999993</v>
      </c>
    </row>
    <row r="788" spans="1:29" ht="14.15" customHeight="1">
      <c r="A788" s="124">
        <f t="shared" si="161"/>
        <v>788</v>
      </c>
      <c r="B788" s="139" t="s">
        <v>94</v>
      </c>
      <c r="C788" s="108">
        <v>1</v>
      </c>
      <c r="D788" s="164" t="s">
        <v>995</v>
      </c>
      <c r="E788" s="141" t="s">
        <v>216</v>
      </c>
      <c r="F788" s="141" t="s">
        <v>167</v>
      </c>
      <c r="G788" s="141" t="s">
        <v>213</v>
      </c>
      <c r="H788" s="142">
        <v>1</v>
      </c>
      <c r="I788" s="143">
        <f t="shared" si="160"/>
        <v>255</v>
      </c>
      <c r="J788" s="144">
        <v>255</v>
      </c>
      <c r="K788" s="144"/>
      <c r="L788" s="144"/>
      <c r="M788" s="144"/>
      <c r="N788" s="144"/>
      <c r="O788" s="144"/>
      <c r="P788" s="145" t="e">
        <f t="shared" si="162"/>
        <v>#DIV/0!</v>
      </c>
      <c r="Q788" s="145">
        <f t="shared" si="163"/>
        <v>0</v>
      </c>
      <c r="R788" s="145">
        <f t="shared" si="164"/>
        <v>0</v>
      </c>
      <c r="S788" s="145">
        <f t="shared" si="165"/>
        <v>0</v>
      </c>
      <c r="T788" s="145">
        <f t="shared" si="166"/>
        <v>0</v>
      </c>
      <c r="U788" s="145">
        <f t="shared" si="167"/>
        <v>0</v>
      </c>
      <c r="V788" s="146">
        <f>IF(J788="nio",0,IF(J788&gt;0,VLOOKUP(F788,'3-Productie normen'!A:M,VLOOKUP(J788,'3-Productie normen'!$B$38:$C$41,2,FALSE),FALSE)))*(VLOOKUP(B788,'2-Kosten per locatie'!$A$16:$C$48,3,FALSE))</f>
        <v>0</v>
      </c>
      <c r="W788" s="146">
        <f t="shared" si="168"/>
        <v>0</v>
      </c>
      <c r="X788" s="146">
        <f t="shared" si="169"/>
        <v>0</v>
      </c>
      <c r="Y788" s="146">
        <f t="shared" si="170"/>
        <v>0</v>
      </c>
      <c r="Z788" s="147" t="str">
        <f>VLOOKUP(F788,'3-Productie normen'!A:Q,12,FALSE)</f>
        <v>S</v>
      </c>
      <c r="AA788" s="147"/>
      <c r="AC788" s="148">
        <f t="shared" si="171"/>
        <v>255</v>
      </c>
    </row>
    <row r="789" spans="1:29" ht="14.15" customHeight="1">
      <c r="A789" s="124">
        <f t="shared" si="161"/>
        <v>789</v>
      </c>
      <c r="B789" s="139" t="s">
        <v>94</v>
      </c>
      <c r="C789" s="108">
        <v>1</v>
      </c>
      <c r="D789" s="164" t="s">
        <v>996</v>
      </c>
      <c r="E789" s="141" t="s">
        <v>216</v>
      </c>
      <c r="F789" s="141" t="s">
        <v>167</v>
      </c>
      <c r="G789" s="141" t="s">
        <v>213</v>
      </c>
      <c r="H789" s="142">
        <v>1</v>
      </c>
      <c r="I789" s="143">
        <f t="shared" si="160"/>
        <v>255</v>
      </c>
      <c r="J789" s="144">
        <v>255</v>
      </c>
      <c r="K789" s="144"/>
      <c r="L789" s="144"/>
      <c r="M789" s="144"/>
      <c r="N789" s="144"/>
      <c r="O789" s="144"/>
      <c r="P789" s="145" t="e">
        <f t="shared" si="162"/>
        <v>#DIV/0!</v>
      </c>
      <c r="Q789" s="145">
        <f t="shared" si="163"/>
        <v>0</v>
      </c>
      <c r="R789" s="145">
        <f t="shared" si="164"/>
        <v>0</v>
      </c>
      <c r="S789" s="145">
        <f t="shared" si="165"/>
        <v>0</v>
      </c>
      <c r="T789" s="145">
        <f t="shared" si="166"/>
        <v>0</v>
      </c>
      <c r="U789" s="145">
        <f t="shared" si="167"/>
        <v>0</v>
      </c>
      <c r="V789" s="146">
        <f>IF(J789="nio",0,IF(J789&gt;0,VLOOKUP(F789,'3-Productie normen'!A:M,VLOOKUP(J789,'3-Productie normen'!$B$38:$C$41,2,FALSE),FALSE)))*(VLOOKUP(B789,'2-Kosten per locatie'!$A$16:$C$48,3,FALSE))</f>
        <v>0</v>
      </c>
      <c r="W789" s="146">
        <f t="shared" si="168"/>
        <v>0</v>
      </c>
      <c r="X789" s="146">
        <f t="shared" si="169"/>
        <v>0</v>
      </c>
      <c r="Y789" s="146">
        <f t="shared" si="170"/>
        <v>0</v>
      </c>
      <c r="Z789" s="147" t="str">
        <f>VLOOKUP(F789,'3-Productie normen'!A:Q,12,FALSE)</f>
        <v>S</v>
      </c>
      <c r="AA789" s="147"/>
      <c r="AC789" s="148">
        <f t="shared" si="171"/>
        <v>255</v>
      </c>
    </row>
    <row r="790" spans="1:29" ht="14.15" customHeight="1">
      <c r="A790" s="124">
        <f t="shared" si="161"/>
        <v>790</v>
      </c>
      <c r="B790" s="139" t="s">
        <v>94</v>
      </c>
      <c r="C790" s="108">
        <v>1</v>
      </c>
      <c r="D790" s="164" t="s">
        <v>997</v>
      </c>
      <c r="E790" s="141" t="s">
        <v>216</v>
      </c>
      <c r="F790" s="141" t="s">
        <v>167</v>
      </c>
      <c r="G790" s="141" t="s">
        <v>213</v>
      </c>
      <c r="H790" s="142">
        <v>1</v>
      </c>
      <c r="I790" s="143">
        <f t="shared" si="160"/>
        <v>255</v>
      </c>
      <c r="J790" s="144">
        <v>255</v>
      </c>
      <c r="K790" s="144"/>
      <c r="L790" s="144"/>
      <c r="M790" s="144"/>
      <c r="N790" s="144"/>
      <c r="O790" s="144"/>
      <c r="P790" s="145" t="e">
        <f t="shared" si="162"/>
        <v>#DIV/0!</v>
      </c>
      <c r="Q790" s="145">
        <f t="shared" si="163"/>
        <v>0</v>
      </c>
      <c r="R790" s="145">
        <f t="shared" si="164"/>
        <v>0</v>
      </c>
      <c r="S790" s="145">
        <f t="shared" si="165"/>
        <v>0</v>
      </c>
      <c r="T790" s="145">
        <f t="shared" si="166"/>
        <v>0</v>
      </c>
      <c r="U790" s="145">
        <f t="shared" si="167"/>
        <v>0</v>
      </c>
      <c r="V790" s="146">
        <f>IF(J790="nio",0,IF(J790&gt;0,VLOOKUP(F790,'3-Productie normen'!A:M,VLOOKUP(J790,'3-Productie normen'!$B$38:$C$41,2,FALSE),FALSE)))*(VLOOKUP(B790,'2-Kosten per locatie'!$A$16:$C$48,3,FALSE))</f>
        <v>0</v>
      </c>
      <c r="W790" s="146">
        <f t="shared" si="168"/>
        <v>0</v>
      </c>
      <c r="X790" s="146">
        <f t="shared" si="169"/>
        <v>0</v>
      </c>
      <c r="Y790" s="146">
        <f t="shared" si="170"/>
        <v>0</v>
      </c>
      <c r="Z790" s="147" t="str">
        <f>VLOOKUP(F790,'3-Productie normen'!A:Q,12,FALSE)</f>
        <v>S</v>
      </c>
      <c r="AA790" s="147"/>
      <c r="AC790" s="148">
        <f t="shared" si="171"/>
        <v>255</v>
      </c>
    </row>
    <row r="791" spans="1:29" ht="14.15" customHeight="1">
      <c r="A791" s="124">
        <f t="shared" si="161"/>
        <v>791</v>
      </c>
      <c r="B791" s="139" t="s">
        <v>94</v>
      </c>
      <c r="C791" s="108">
        <v>1</v>
      </c>
      <c r="D791" s="164" t="s">
        <v>998</v>
      </c>
      <c r="E791" s="141" t="s">
        <v>216</v>
      </c>
      <c r="F791" s="141" t="s">
        <v>167</v>
      </c>
      <c r="G791" s="141" t="s">
        <v>213</v>
      </c>
      <c r="H791" s="142">
        <v>1</v>
      </c>
      <c r="I791" s="143">
        <f t="shared" si="160"/>
        <v>255</v>
      </c>
      <c r="J791" s="144">
        <v>255</v>
      </c>
      <c r="K791" s="144"/>
      <c r="L791" s="144"/>
      <c r="M791" s="144"/>
      <c r="N791" s="144"/>
      <c r="O791" s="144"/>
      <c r="P791" s="145" t="e">
        <f t="shared" si="162"/>
        <v>#DIV/0!</v>
      </c>
      <c r="Q791" s="145">
        <f t="shared" si="163"/>
        <v>0</v>
      </c>
      <c r="R791" s="145">
        <f t="shared" si="164"/>
        <v>0</v>
      </c>
      <c r="S791" s="145">
        <f t="shared" si="165"/>
        <v>0</v>
      </c>
      <c r="T791" s="145">
        <f t="shared" si="166"/>
        <v>0</v>
      </c>
      <c r="U791" s="145">
        <f t="shared" si="167"/>
        <v>0</v>
      </c>
      <c r="V791" s="146">
        <f>IF(J791="nio",0,IF(J791&gt;0,VLOOKUP(F791,'3-Productie normen'!A:M,VLOOKUP(J791,'3-Productie normen'!$B$38:$C$41,2,FALSE),FALSE)))*(VLOOKUP(B791,'2-Kosten per locatie'!$A$16:$C$48,3,FALSE))</f>
        <v>0</v>
      </c>
      <c r="W791" s="146">
        <f t="shared" si="168"/>
        <v>0</v>
      </c>
      <c r="X791" s="146">
        <f t="shared" si="169"/>
        <v>0</v>
      </c>
      <c r="Y791" s="146">
        <f t="shared" si="170"/>
        <v>0</v>
      </c>
      <c r="Z791" s="147" t="str">
        <f>VLOOKUP(F791,'3-Productie normen'!A:Q,12,FALSE)</f>
        <v>S</v>
      </c>
      <c r="AA791" s="147"/>
      <c r="AC791" s="148">
        <f t="shared" si="171"/>
        <v>255</v>
      </c>
    </row>
    <row r="792" spans="1:29" ht="14.15" customHeight="1">
      <c r="A792" s="124">
        <f t="shared" si="161"/>
        <v>792</v>
      </c>
      <c r="B792" s="139" t="s">
        <v>94</v>
      </c>
      <c r="C792" s="108">
        <v>1</v>
      </c>
      <c r="D792" s="164" t="s">
        <v>999</v>
      </c>
      <c r="E792" s="141" t="s">
        <v>224</v>
      </c>
      <c r="F792" s="141" t="s">
        <v>155</v>
      </c>
      <c r="G792" s="141" t="s">
        <v>222</v>
      </c>
      <c r="H792" s="142">
        <v>28.97</v>
      </c>
      <c r="I792" s="143">
        <f t="shared" si="160"/>
        <v>255</v>
      </c>
      <c r="J792" s="144">
        <v>255</v>
      </c>
      <c r="K792" s="144"/>
      <c r="L792" s="144"/>
      <c r="M792" s="144"/>
      <c r="N792" s="144"/>
      <c r="O792" s="144"/>
      <c r="P792" s="145" t="e">
        <f t="shared" si="162"/>
        <v>#DIV/0!</v>
      </c>
      <c r="Q792" s="145">
        <f t="shared" si="163"/>
        <v>0</v>
      </c>
      <c r="R792" s="145">
        <f t="shared" si="164"/>
        <v>0</v>
      </c>
      <c r="S792" s="145">
        <f t="shared" si="165"/>
        <v>0</v>
      </c>
      <c r="T792" s="145">
        <f t="shared" si="166"/>
        <v>0</v>
      </c>
      <c r="U792" s="145">
        <f t="shared" si="167"/>
        <v>0</v>
      </c>
      <c r="V792" s="146">
        <f>IF(J792="nio",0,IF(J792&gt;0,VLOOKUP(F792,'3-Productie normen'!A:M,VLOOKUP(J792,'3-Productie normen'!$B$38:$C$41,2,FALSE),FALSE)))*(VLOOKUP(B792,'2-Kosten per locatie'!$A$16:$C$48,3,FALSE))</f>
        <v>0</v>
      </c>
      <c r="W792" s="146">
        <f t="shared" si="168"/>
        <v>0</v>
      </c>
      <c r="X792" s="146">
        <f t="shared" si="169"/>
        <v>0</v>
      </c>
      <c r="Y792" s="146">
        <f t="shared" si="170"/>
        <v>0</v>
      </c>
      <c r="Z792" s="147" t="str">
        <f>VLOOKUP(F792,'3-Productie normen'!A:Q,12,FALSE)</f>
        <v>B</v>
      </c>
      <c r="AA792" s="147"/>
      <c r="AC792" s="148">
        <f t="shared" si="171"/>
        <v>7387.3499999999995</v>
      </c>
    </row>
    <row r="793" spans="1:29" ht="14.15" customHeight="1">
      <c r="A793" s="124">
        <f t="shared" si="161"/>
        <v>793</v>
      </c>
      <c r="B793" s="139" t="s">
        <v>94</v>
      </c>
      <c r="C793" s="108">
        <v>1</v>
      </c>
      <c r="D793" s="164" t="s">
        <v>1000</v>
      </c>
      <c r="E793" s="141" t="s">
        <v>224</v>
      </c>
      <c r="F793" s="141" t="s">
        <v>155</v>
      </c>
      <c r="G793" s="141" t="s">
        <v>222</v>
      </c>
      <c r="H793" s="142">
        <v>26.76</v>
      </c>
      <c r="I793" s="143">
        <f t="shared" si="160"/>
        <v>255</v>
      </c>
      <c r="J793" s="144">
        <v>255</v>
      </c>
      <c r="K793" s="144"/>
      <c r="L793" s="144"/>
      <c r="M793" s="144"/>
      <c r="N793" s="144"/>
      <c r="O793" s="144"/>
      <c r="P793" s="145" t="e">
        <f t="shared" si="162"/>
        <v>#DIV/0!</v>
      </c>
      <c r="Q793" s="145">
        <f t="shared" si="163"/>
        <v>0</v>
      </c>
      <c r="R793" s="145">
        <f t="shared" si="164"/>
        <v>0</v>
      </c>
      <c r="S793" s="145">
        <f t="shared" si="165"/>
        <v>0</v>
      </c>
      <c r="T793" s="145">
        <f t="shared" si="166"/>
        <v>0</v>
      </c>
      <c r="U793" s="145">
        <f t="shared" si="167"/>
        <v>0</v>
      </c>
      <c r="V793" s="146">
        <f>IF(J793="nio",0,IF(J793&gt;0,VLOOKUP(F793,'3-Productie normen'!A:M,VLOOKUP(J793,'3-Productie normen'!$B$38:$C$41,2,FALSE),FALSE)))*(VLOOKUP(B793,'2-Kosten per locatie'!$A$16:$C$48,3,FALSE))</f>
        <v>0</v>
      </c>
      <c r="W793" s="146">
        <f t="shared" si="168"/>
        <v>0</v>
      </c>
      <c r="X793" s="146">
        <f t="shared" si="169"/>
        <v>0</v>
      </c>
      <c r="Y793" s="146">
        <f t="shared" si="170"/>
        <v>0</v>
      </c>
      <c r="Z793" s="147" t="str">
        <f>VLOOKUP(F793,'3-Productie normen'!A:Q,12,FALSE)</f>
        <v>B</v>
      </c>
      <c r="AA793" s="147"/>
      <c r="AC793" s="148">
        <f t="shared" si="171"/>
        <v>6823.8</v>
      </c>
    </row>
    <row r="794" spans="1:29" ht="14.15" customHeight="1">
      <c r="A794" s="124">
        <f t="shared" si="161"/>
        <v>794</v>
      </c>
      <c r="B794" s="139" t="s">
        <v>94</v>
      </c>
      <c r="C794" s="108">
        <v>1</v>
      </c>
      <c r="D794" s="164" t="s">
        <v>1001</v>
      </c>
      <c r="E794" s="141" t="s">
        <v>224</v>
      </c>
      <c r="F794" s="141" t="s">
        <v>155</v>
      </c>
      <c r="G794" s="141" t="s">
        <v>222</v>
      </c>
      <c r="H794" s="142">
        <v>29.64</v>
      </c>
      <c r="I794" s="143">
        <f t="shared" si="160"/>
        <v>255</v>
      </c>
      <c r="J794" s="144">
        <v>255</v>
      </c>
      <c r="K794" s="144"/>
      <c r="L794" s="144"/>
      <c r="M794" s="144"/>
      <c r="N794" s="144"/>
      <c r="O794" s="144"/>
      <c r="P794" s="145" t="e">
        <f t="shared" si="162"/>
        <v>#DIV/0!</v>
      </c>
      <c r="Q794" s="145">
        <f t="shared" si="163"/>
        <v>0</v>
      </c>
      <c r="R794" s="145">
        <f t="shared" si="164"/>
        <v>0</v>
      </c>
      <c r="S794" s="145">
        <f t="shared" si="165"/>
        <v>0</v>
      </c>
      <c r="T794" s="145">
        <f t="shared" si="166"/>
        <v>0</v>
      </c>
      <c r="U794" s="145">
        <f t="shared" si="167"/>
        <v>0</v>
      </c>
      <c r="V794" s="146">
        <f>IF(J794="nio",0,IF(J794&gt;0,VLOOKUP(F794,'3-Productie normen'!A:M,VLOOKUP(J794,'3-Productie normen'!$B$38:$C$41,2,FALSE),FALSE)))*(VLOOKUP(B794,'2-Kosten per locatie'!$A$16:$C$48,3,FALSE))</f>
        <v>0</v>
      </c>
      <c r="W794" s="146">
        <f t="shared" si="168"/>
        <v>0</v>
      </c>
      <c r="X794" s="146">
        <f t="shared" si="169"/>
        <v>0</v>
      </c>
      <c r="Y794" s="146">
        <f t="shared" si="170"/>
        <v>0</v>
      </c>
      <c r="Z794" s="147" t="str">
        <f>VLOOKUP(F794,'3-Productie normen'!A:Q,12,FALSE)</f>
        <v>B</v>
      </c>
      <c r="AA794" s="147"/>
      <c r="AC794" s="148">
        <f t="shared" si="171"/>
        <v>7558.2</v>
      </c>
    </row>
    <row r="795" spans="1:29" ht="14.15" customHeight="1">
      <c r="A795" s="124">
        <f t="shared" si="161"/>
        <v>795</v>
      </c>
      <c r="B795" s="139" t="s">
        <v>94</v>
      </c>
      <c r="C795" s="108">
        <v>1</v>
      </c>
      <c r="D795" s="164" t="s">
        <v>1002</v>
      </c>
      <c r="E795" s="141" t="s">
        <v>224</v>
      </c>
      <c r="F795" s="141" t="s">
        <v>155</v>
      </c>
      <c r="G795" s="141" t="s">
        <v>222</v>
      </c>
      <c r="H795" s="142">
        <v>31.83</v>
      </c>
      <c r="I795" s="143">
        <f t="shared" si="160"/>
        <v>255</v>
      </c>
      <c r="J795" s="144">
        <v>255</v>
      </c>
      <c r="K795" s="144"/>
      <c r="L795" s="144"/>
      <c r="M795" s="144"/>
      <c r="N795" s="144"/>
      <c r="O795" s="144"/>
      <c r="P795" s="145" t="e">
        <f t="shared" si="162"/>
        <v>#DIV/0!</v>
      </c>
      <c r="Q795" s="145">
        <f t="shared" si="163"/>
        <v>0</v>
      </c>
      <c r="R795" s="145">
        <f t="shared" si="164"/>
        <v>0</v>
      </c>
      <c r="S795" s="145">
        <f t="shared" si="165"/>
        <v>0</v>
      </c>
      <c r="T795" s="145">
        <f t="shared" si="166"/>
        <v>0</v>
      </c>
      <c r="U795" s="145">
        <f t="shared" si="167"/>
        <v>0</v>
      </c>
      <c r="V795" s="146">
        <f>IF(J795="nio",0,IF(J795&gt;0,VLOOKUP(F795,'3-Productie normen'!A:M,VLOOKUP(J795,'3-Productie normen'!$B$38:$C$41,2,FALSE),FALSE)))*(VLOOKUP(B795,'2-Kosten per locatie'!$A$16:$C$48,3,FALSE))</f>
        <v>0</v>
      </c>
      <c r="W795" s="146">
        <f t="shared" si="168"/>
        <v>0</v>
      </c>
      <c r="X795" s="146">
        <f t="shared" si="169"/>
        <v>0</v>
      </c>
      <c r="Y795" s="146">
        <f t="shared" si="170"/>
        <v>0</v>
      </c>
      <c r="Z795" s="147" t="str">
        <f>VLOOKUP(F795,'3-Productie normen'!A:Q,12,FALSE)</f>
        <v>B</v>
      </c>
      <c r="AA795" s="147"/>
      <c r="AC795" s="148">
        <f t="shared" si="171"/>
        <v>8116.65</v>
      </c>
    </row>
    <row r="796" spans="1:29" ht="14.15" customHeight="1">
      <c r="A796" s="124">
        <f t="shared" si="161"/>
        <v>796</v>
      </c>
      <c r="B796" s="139" t="s">
        <v>94</v>
      </c>
      <c r="C796" s="108">
        <v>1</v>
      </c>
      <c r="D796" s="164" t="s">
        <v>1003</v>
      </c>
      <c r="E796" s="141" t="s">
        <v>224</v>
      </c>
      <c r="F796" s="141" t="s">
        <v>155</v>
      </c>
      <c r="G796" s="141" t="s">
        <v>222</v>
      </c>
      <c r="H796" s="142">
        <v>28.06</v>
      </c>
      <c r="I796" s="143">
        <f t="shared" si="160"/>
        <v>255</v>
      </c>
      <c r="J796" s="144">
        <v>255</v>
      </c>
      <c r="K796" s="144"/>
      <c r="L796" s="144"/>
      <c r="M796" s="144"/>
      <c r="N796" s="144"/>
      <c r="O796" s="144"/>
      <c r="P796" s="145" t="e">
        <f t="shared" si="162"/>
        <v>#DIV/0!</v>
      </c>
      <c r="Q796" s="145">
        <f t="shared" si="163"/>
        <v>0</v>
      </c>
      <c r="R796" s="145">
        <f t="shared" si="164"/>
        <v>0</v>
      </c>
      <c r="S796" s="145">
        <f t="shared" si="165"/>
        <v>0</v>
      </c>
      <c r="T796" s="145">
        <f t="shared" si="166"/>
        <v>0</v>
      </c>
      <c r="U796" s="145">
        <f t="shared" si="167"/>
        <v>0</v>
      </c>
      <c r="V796" s="146">
        <f>IF(J796="nio",0,IF(J796&gt;0,VLOOKUP(F796,'3-Productie normen'!A:M,VLOOKUP(J796,'3-Productie normen'!$B$38:$C$41,2,FALSE),FALSE)))*(VLOOKUP(B796,'2-Kosten per locatie'!$A$16:$C$48,3,FALSE))</f>
        <v>0</v>
      </c>
      <c r="W796" s="146">
        <f t="shared" si="168"/>
        <v>0</v>
      </c>
      <c r="X796" s="146">
        <f t="shared" si="169"/>
        <v>0</v>
      </c>
      <c r="Y796" s="146">
        <f t="shared" si="170"/>
        <v>0</v>
      </c>
      <c r="Z796" s="147" t="str">
        <f>VLOOKUP(F796,'3-Productie normen'!A:Q,12,FALSE)</f>
        <v>B</v>
      </c>
      <c r="AA796" s="147"/>
      <c r="AC796" s="148">
        <f t="shared" si="171"/>
        <v>7155.2999999999993</v>
      </c>
    </row>
    <row r="797" spans="1:29" ht="14.15" customHeight="1">
      <c r="A797" s="124">
        <f t="shared" si="161"/>
        <v>797</v>
      </c>
      <c r="B797" s="139" t="s">
        <v>94</v>
      </c>
      <c r="C797" s="108">
        <v>1</v>
      </c>
      <c r="D797" s="164" t="s">
        <v>1004</v>
      </c>
      <c r="E797" s="141" t="s">
        <v>224</v>
      </c>
      <c r="F797" s="141" t="s">
        <v>155</v>
      </c>
      <c r="G797" s="141" t="s">
        <v>222</v>
      </c>
      <c r="H797" s="142">
        <v>31.54</v>
      </c>
      <c r="I797" s="143">
        <f t="shared" si="160"/>
        <v>255</v>
      </c>
      <c r="J797" s="144">
        <v>255</v>
      </c>
      <c r="K797" s="144"/>
      <c r="L797" s="144"/>
      <c r="M797" s="144"/>
      <c r="N797" s="144"/>
      <c r="O797" s="144"/>
      <c r="P797" s="145" t="e">
        <f t="shared" si="162"/>
        <v>#DIV/0!</v>
      </c>
      <c r="Q797" s="145">
        <f t="shared" si="163"/>
        <v>0</v>
      </c>
      <c r="R797" s="145">
        <f t="shared" si="164"/>
        <v>0</v>
      </c>
      <c r="S797" s="145">
        <f t="shared" si="165"/>
        <v>0</v>
      </c>
      <c r="T797" s="145">
        <f t="shared" si="166"/>
        <v>0</v>
      </c>
      <c r="U797" s="145">
        <f t="shared" si="167"/>
        <v>0</v>
      </c>
      <c r="V797" s="146">
        <f>IF(J797="nio",0,IF(J797&gt;0,VLOOKUP(F797,'3-Productie normen'!A:M,VLOOKUP(J797,'3-Productie normen'!$B$38:$C$41,2,FALSE),FALSE)))*(VLOOKUP(B797,'2-Kosten per locatie'!$A$16:$C$48,3,FALSE))</f>
        <v>0</v>
      </c>
      <c r="W797" s="146">
        <f t="shared" si="168"/>
        <v>0</v>
      </c>
      <c r="X797" s="146">
        <f t="shared" si="169"/>
        <v>0</v>
      </c>
      <c r="Y797" s="146">
        <f t="shared" si="170"/>
        <v>0</v>
      </c>
      <c r="Z797" s="147" t="str">
        <f>VLOOKUP(F797,'3-Productie normen'!A:Q,12,FALSE)</f>
        <v>B</v>
      </c>
      <c r="AA797" s="147"/>
      <c r="AC797" s="148">
        <f t="shared" si="171"/>
        <v>8042.7</v>
      </c>
    </row>
    <row r="798" spans="1:29" ht="14.15" customHeight="1">
      <c r="A798" s="124">
        <f t="shared" si="161"/>
        <v>798</v>
      </c>
      <c r="B798" s="139" t="s">
        <v>94</v>
      </c>
      <c r="C798" s="108">
        <v>1</v>
      </c>
      <c r="D798" s="164" t="s">
        <v>1005</v>
      </c>
      <c r="E798" s="141" t="s">
        <v>243</v>
      </c>
      <c r="F798" s="141" t="s">
        <v>155</v>
      </c>
      <c r="G798" s="141" t="s">
        <v>222</v>
      </c>
      <c r="H798" s="142">
        <v>24.69</v>
      </c>
      <c r="I798" s="143">
        <f t="shared" si="160"/>
        <v>255</v>
      </c>
      <c r="J798" s="144">
        <v>255</v>
      </c>
      <c r="K798" s="144"/>
      <c r="L798" s="144"/>
      <c r="M798" s="144"/>
      <c r="N798" s="144"/>
      <c r="O798" s="144"/>
      <c r="P798" s="145" t="e">
        <f t="shared" si="162"/>
        <v>#DIV/0!</v>
      </c>
      <c r="Q798" s="145">
        <f t="shared" si="163"/>
        <v>0</v>
      </c>
      <c r="R798" s="145">
        <f t="shared" si="164"/>
        <v>0</v>
      </c>
      <c r="S798" s="145">
        <f t="shared" si="165"/>
        <v>0</v>
      </c>
      <c r="T798" s="145">
        <f t="shared" si="166"/>
        <v>0</v>
      </c>
      <c r="U798" s="145">
        <f t="shared" si="167"/>
        <v>0</v>
      </c>
      <c r="V798" s="146">
        <f>IF(J798="nio",0,IF(J798&gt;0,VLOOKUP(F798,'3-Productie normen'!A:M,VLOOKUP(J798,'3-Productie normen'!$B$38:$C$41,2,FALSE),FALSE)))*(VLOOKUP(B798,'2-Kosten per locatie'!$A$16:$C$48,3,FALSE))</f>
        <v>0</v>
      </c>
      <c r="W798" s="146">
        <f t="shared" si="168"/>
        <v>0</v>
      </c>
      <c r="X798" s="146">
        <f t="shared" si="169"/>
        <v>0</v>
      </c>
      <c r="Y798" s="146">
        <f t="shared" si="170"/>
        <v>0</v>
      </c>
      <c r="Z798" s="147" t="str">
        <f>VLOOKUP(F798,'3-Productie normen'!A:Q,12,FALSE)</f>
        <v>B</v>
      </c>
      <c r="AA798" s="147"/>
      <c r="AC798" s="148">
        <f t="shared" si="171"/>
        <v>6295.9500000000007</v>
      </c>
    </row>
    <row r="799" spans="1:29" ht="14.15" customHeight="1">
      <c r="A799" s="124">
        <f t="shared" si="161"/>
        <v>799</v>
      </c>
      <c r="B799" s="139" t="s">
        <v>94</v>
      </c>
      <c r="C799" s="108">
        <v>1</v>
      </c>
      <c r="D799" s="164" t="s">
        <v>1006</v>
      </c>
      <c r="E799" s="141" t="s">
        <v>224</v>
      </c>
      <c r="F799" s="141" t="s">
        <v>155</v>
      </c>
      <c r="G799" s="141" t="s">
        <v>222</v>
      </c>
      <c r="H799" s="142">
        <v>30.32</v>
      </c>
      <c r="I799" s="143">
        <f t="shared" si="160"/>
        <v>255</v>
      </c>
      <c r="J799" s="144">
        <v>255</v>
      </c>
      <c r="K799" s="144"/>
      <c r="L799" s="144"/>
      <c r="M799" s="144"/>
      <c r="N799" s="144"/>
      <c r="O799" s="144"/>
      <c r="P799" s="145" t="e">
        <f t="shared" si="162"/>
        <v>#DIV/0!</v>
      </c>
      <c r="Q799" s="145">
        <f t="shared" si="163"/>
        <v>0</v>
      </c>
      <c r="R799" s="145">
        <f t="shared" si="164"/>
        <v>0</v>
      </c>
      <c r="S799" s="145">
        <f t="shared" si="165"/>
        <v>0</v>
      </c>
      <c r="T799" s="145">
        <f t="shared" si="166"/>
        <v>0</v>
      </c>
      <c r="U799" s="145">
        <f t="shared" si="167"/>
        <v>0</v>
      </c>
      <c r="V799" s="146">
        <f>IF(J799="nio",0,IF(J799&gt;0,VLOOKUP(F799,'3-Productie normen'!A:M,VLOOKUP(J799,'3-Productie normen'!$B$38:$C$41,2,FALSE),FALSE)))*(VLOOKUP(B799,'2-Kosten per locatie'!$A$16:$C$48,3,FALSE))</f>
        <v>0</v>
      </c>
      <c r="W799" s="146">
        <f t="shared" si="168"/>
        <v>0</v>
      </c>
      <c r="X799" s="146">
        <f t="shared" si="169"/>
        <v>0</v>
      </c>
      <c r="Y799" s="146">
        <f t="shared" si="170"/>
        <v>0</v>
      </c>
      <c r="Z799" s="147" t="str">
        <f>VLOOKUP(F799,'3-Productie normen'!A:Q,12,FALSE)</f>
        <v>B</v>
      </c>
      <c r="AA799" s="147"/>
      <c r="AC799" s="148">
        <f t="shared" si="171"/>
        <v>7731.6</v>
      </c>
    </row>
    <row r="800" spans="1:29" ht="14.15" customHeight="1">
      <c r="A800" s="124">
        <f t="shared" si="161"/>
        <v>800</v>
      </c>
      <c r="B800" s="139" t="s">
        <v>94</v>
      </c>
      <c r="C800" s="108">
        <v>1</v>
      </c>
      <c r="D800" s="164" t="s">
        <v>1007</v>
      </c>
      <c r="E800" s="141" t="s">
        <v>224</v>
      </c>
      <c r="F800" s="141" t="s">
        <v>155</v>
      </c>
      <c r="G800" s="141" t="s">
        <v>222</v>
      </c>
      <c r="H800" s="142">
        <v>30.21</v>
      </c>
      <c r="I800" s="143">
        <f t="shared" si="160"/>
        <v>255</v>
      </c>
      <c r="J800" s="144">
        <v>255</v>
      </c>
      <c r="K800" s="144"/>
      <c r="L800" s="144"/>
      <c r="M800" s="144"/>
      <c r="N800" s="144"/>
      <c r="O800" s="144"/>
      <c r="P800" s="145" t="e">
        <f t="shared" si="162"/>
        <v>#DIV/0!</v>
      </c>
      <c r="Q800" s="145">
        <f t="shared" si="163"/>
        <v>0</v>
      </c>
      <c r="R800" s="145">
        <f t="shared" si="164"/>
        <v>0</v>
      </c>
      <c r="S800" s="145">
        <f t="shared" si="165"/>
        <v>0</v>
      </c>
      <c r="T800" s="145">
        <f t="shared" si="166"/>
        <v>0</v>
      </c>
      <c r="U800" s="145">
        <f t="shared" si="167"/>
        <v>0</v>
      </c>
      <c r="V800" s="146">
        <f>IF(J800="nio",0,IF(J800&gt;0,VLOOKUP(F800,'3-Productie normen'!A:M,VLOOKUP(J800,'3-Productie normen'!$B$38:$C$41,2,FALSE),FALSE)))*(VLOOKUP(B800,'2-Kosten per locatie'!$A$16:$C$48,3,FALSE))</f>
        <v>0</v>
      </c>
      <c r="W800" s="146">
        <f t="shared" si="168"/>
        <v>0</v>
      </c>
      <c r="X800" s="146">
        <f t="shared" si="169"/>
        <v>0</v>
      </c>
      <c r="Y800" s="146">
        <f t="shared" si="170"/>
        <v>0</v>
      </c>
      <c r="Z800" s="147" t="str">
        <f>VLOOKUP(F800,'3-Productie normen'!A:Q,12,FALSE)</f>
        <v>B</v>
      </c>
      <c r="AA800" s="147"/>
      <c r="AC800" s="148">
        <f t="shared" si="171"/>
        <v>7703.55</v>
      </c>
    </row>
    <row r="801" spans="1:29" ht="14.15" customHeight="1">
      <c r="A801" s="124">
        <f t="shared" si="161"/>
        <v>801</v>
      </c>
      <c r="B801" s="139" t="s">
        <v>94</v>
      </c>
      <c r="C801" s="108">
        <v>1</v>
      </c>
      <c r="D801" s="164" t="s">
        <v>1008</v>
      </c>
      <c r="E801" s="141" t="s">
        <v>224</v>
      </c>
      <c r="F801" s="141" t="s">
        <v>155</v>
      </c>
      <c r="G801" s="141" t="s">
        <v>222</v>
      </c>
      <c r="H801" s="142">
        <v>33.369999999999997</v>
      </c>
      <c r="I801" s="143">
        <f t="shared" si="160"/>
        <v>255</v>
      </c>
      <c r="J801" s="144">
        <v>255</v>
      </c>
      <c r="K801" s="144"/>
      <c r="L801" s="144"/>
      <c r="M801" s="144"/>
      <c r="N801" s="144"/>
      <c r="O801" s="144"/>
      <c r="P801" s="145" t="e">
        <f t="shared" si="162"/>
        <v>#DIV/0!</v>
      </c>
      <c r="Q801" s="145">
        <f t="shared" si="163"/>
        <v>0</v>
      </c>
      <c r="R801" s="145">
        <f t="shared" si="164"/>
        <v>0</v>
      </c>
      <c r="S801" s="145">
        <f t="shared" si="165"/>
        <v>0</v>
      </c>
      <c r="T801" s="145">
        <f t="shared" si="166"/>
        <v>0</v>
      </c>
      <c r="U801" s="145">
        <f t="shared" si="167"/>
        <v>0</v>
      </c>
      <c r="V801" s="146">
        <f>IF(J801="nio",0,IF(J801&gt;0,VLOOKUP(F801,'3-Productie normen'!A:M,VLOOKUP(J801,'3-Productie normen'!$B$38:$C$41,2,FALSE),FALSE)))*(VLOOKUP(B801,'2-Kosten per locatie'!$A$16:$C$48,3,FALSE))</f>
        <v>0</v>
      </c>
      <c r="W801" s="146">
        <f t="shared" si="168"/>
        <v>0</v>
      </c>
      <c r="X801" s="146">
        <f t="shared" si="169"/>
        <v>0</v>
      </c>
      <c r="Y801" s="146">
        <f t="shared" si="170"/>
        <v>0</v>
      </c>
      <c r="Z801" s="147" t="str">
        <f>VLOOKUP(F801,'3-Productie normen'!A:Q,12,FALSE)</f>
        <v>B</v>
      </c>
      <c r="AA801" s="147"/>
      <c r="AC801" s="148">
        <f t="shared" si="171"/>
        <v>8509.3499999999985</v>
      </c>
    </row>
    <row r="802" spans="1:29" ht="14.15" customHeight="1">
      <c r="A802" s="124">
        <f t="shared" si="161"/>
        <v>802</v>
      </c>
      <c r="B802" s="139" t="s">
        <v>94</v>
      </c>
      <c r="C802" s="108">
        <v>1</v>
      </c>
      <c r="D802" s="164" t="s">
        <v>1009</v>
      </c>
      <c r="E802" s="141" t="s">
        <v>224</v>
      </c>
      <c r="F802" s="141" t="s">
        <v>155</v>
      </c>
      <c r="G802" s="141" t="s">
        <v>222</v>
      </c>
      <c r="H802" s="142">
        <v>30.49</v>
      </c>
      <c r="I802" s="143">
        <f t="shared" si="160"/>
        <v>255</v>
      </c>
      <c r="J802" s="144">
        <v>255</v>
      </c>
      <c r="K802" s="144"/>
      <c r="L802" s="144"/>
      <c r="M802" s="144"/>
      <c r="N802" s="144"/>
      <c r="O802" s="144"/>
      <c r="P802" s="145" t="e">
        <f t="shared" si="162"/>
        <v>#DIV/0!</v>
      </c>
      <c r="Q802" s="145">
        <f t="shared" si="163"/>
        <v>0</v>
      </c>
      <c r="R802" s="145">
        <f t="shared" si="164"/>
        <v>0</v>
      </c>
      <c r="S802" s="145">
        <f t="shared" si="165"/>
        <v>0</v>
      </c>
      <c r="T802" s="145">
        <f t="shared" si="166"/>
        <v>0</v>
      </c>
      <c r="U802" s="145">
        <f t="shared" si="167"/>
        <v>0</v>
      </c>
      <c r="V802" s="146">
        <f>IF(J802="nio",0,IF(J802&gt;0,VLOOKUP(F802,'3-Productie normen'!A:M,VLOOKUP(J802,'3-Productie normen'!$B$38:$C$41,2,FALSE),FALSE)))*(VLOOKUP(B802,'2-Kosten per locatie'!$A$16:$C$48,3,FALSE))</f>
        <v>0</v>
      </c>
      <c r="W802" s="146">
        <f t="shared" si="168"/>
        <v>0</v>
      </c>
      <c r="X802" s="146">
        <f t="shared" si="169"/>
        <v>0</v>
      </c>
      <c r="Y802" s="146">
        <f t="shared" si="170"/>
        <v>0</v>
      </c>
      <c r="Z802" s="147" t="str">
        <f>VLOOKUP(F802,'3-Productie normen'!A:Q,12,FALSE)</f>
        <v>B</v>
      </c>
      <c r="AA802" s="147"/>
      <c r="AC802" s="148">
        <f t="shared" si="171"/>
        <v>7774.95</v>
      </c>
    </row>
    <row r="803" spans="1:29" ht="14.15" customHeight="1">
      <c r="A803" s="124">
        <f t="shared" si="161"/>
        <v>803</v>
      </c>
      <c r="B803" s="139" t="s">
        <v>94</v>
      </c>
      <c r="C803" s="108">
        <v>1</v>
      </c>
      <c r="D803" s="164" t="s">
        <v>1010</v>
      </c>
      <c r="E803" s="141" t="s">
        <v>224</v>
      </c>
      <c r="F803" s="141" t="s">
        <v>155</v>
      </c>
      <c r="G803" s="141" t="s">
        <v>222</v>
      </c>
      <c r="H803" s="142">
        <v>31.79</v>
      </c>
      <c r="I803" s="143">
        <f t="shared" si="160"/>
        <v>255</v>
      </c>
      <c r="J803" s="144">
        <v>255</v>
      </c>
      <c r="K803" s="144"/>
      <c r="L803" s="144"/>
      <c r="M803" s="144"/>
      <c r="N803" s="144"/>
      <c r="O803" s="144"/>
      <c r="P803" s="145" t="e">
        <f t="shared" si="162"/>
        <v>#DIV/0!</v>
      </c>
      <c r="Q803" s="145">
        <f t="shared" si="163"/>
        <v>0</v>
      </c>
      <c r="R803" s="145">
        <f t="shared" si="164"/>
        <v>0</v>
      </c>
      <c r="S803" s="145">
        <f t="shared" si="165"/>
        <v>0</v>
      </c>
      <c r="T803" s="145">
        <f t="shared" si="166"/>
        <v>0</v>
      </c>
      <c r="U803" s="145">
        <f t="shared" si="167"/>
        <v>0</v>
      </c>
      <c r="V803" s="146">
        <f>IF(J803="nio",0,IF(J803&gt;0,VLOOKUP(F803,'3-Productie normen'!A:M,VLOOKUP(J803,'3-Productie normen'!$B$38:$C$41,2,FALSE),FALSE)))*(VLOOKUP(B803,'2-Kosten per locatie'!$A$16:$C$48,3,FALSE))</f>
        <v>0</v>
      </c>
      <c r="W803" s="146">
        <f t="shared" si="168"/>
        <v>0</v>
      </c>
      <c r="X803" s="146">
        <f t="shared" si="169"/>
        <v>0</v>
      </c>
      <c r="Y803" s="146">
        <f t="shared" si="170"/>
        <v>0</v>
      </c>
      <c r="Z803" s="147" t="str">
        <f>VLOOKUP(F803,'3-Productie normen'!A:Q,12,FALSE)</f>
        <v>B</v>
      </c>
      <c r="AA803" s="147"/>
      <c r="AC803" s="148">
        <f t="shared" si="171"/>
        <v>8106.45</v>
      </c>
    </row>
    <row r="804" spans="1:29" ht="14.15" customHeight="1">
      <c r="A804" s="124">
        <f t="shared" si="161"/>
        <v>804</v>
      </c>
      <c r="B804" s="139" t="s">
        <v>94</v>
      </c>
      <c r="C804" s="108">
        <v>1</v>
      </c>
      <c r="D804" s="164" t="s">
        <v>1011</v>
      </c>
      <c r="E804" s="141" t="s">
        <v>224</v>
      </c>
      <c r="F804" s="141" t="s">
        <v>155</v>
      </c>
      <c r="G804" s="141" t="s">
        <v>222</v>
      </c>
      <c r="H804" s="142">
        <v>27.6</v>
      </c>
      <c r="I804" s="143">
        <f t="shared" si="160"/>
        <v>255</v>
      </c>
      <c r="J804" s="144">
        <v>255</v>
      </c>
      <c r="K804" s="144"/>
      <c r="L804" s="144"/>
      <c r="M804" s="144"/>
      <c r="N804" s="144"/>
      <c r="O804" s="144"/>
      <c r="P804" s="145" t="e">
        <f t="shared" si="162"/>
        <v>#DIV/0!</v>
      </c>
      <c r="Q804" s="145">
        <f t="shared" si="163"/>
        <v>0</v>
      </c>
      <c r="R804" s="145">
        <f t="shared" si="164"/>
        <v>0</v>
      </c>
      <c r="S804" s="145">
        <f t="shared" si="165"/>
        <v>0</v>
      </c>
      <c r="T804" s="145">
        <f t="shared" si="166"/>
        <v>0</v>
      </c>
      <c r="U804" s="145">
        <f t="shared" si="167"/>
        <v>0</v>
      </c>
      <c r="V804" s="146">
        <f>IF(J804="nio",0,IF(J804&gt;0,VLOOKUP(F804,'3-Productie normen'!A:M,VLOOKUP(J804,'3-Productie normen'!$B$38:$C$41,2,FALSE),FALSE)))*(VLOOKUP(B804,'2-Kosten per locatie'!$A$16:$C$48,3,FALSE))</f>
        <v>0</v>
      </c>
      <c r="W804" s="146">
        <f t="shared" si="168"/>
        <v>0</v>
      </c>
      <c r="X804" s="146">
        <f t="shared" si="169"/>
        <v>0</v>
      </c>
      <c r="Y804" s="146">
        <f t="shared" si="170"/>
        <v>0</v>
      </c>
      <c r="Z804" s="147" t="str">
        <f>VLOOKUP(F804,'3-Productie normen'!A:Q,12,FALSE)</f>
        <v>B</v>
      </c>
      <c r="AA804" s="147"/>
      <c r="AC804" s="148">
        <f t="shared" si="171"/>
        <v>7038</v>
      </c>
    </row>
    <row r="805" spans="1:29" ht="14.15" customHeight="1">
      <c r="A805" s="124">
        <f t="shared" si="161"/>
        <v>805</v>
      </c>
      <c r="B805" s="139" t="s">
        <v>94</v>
      </c>
      <c r="C805" s="108">
        <v>1</v>
      </c>
      <c r="D805" s="164" t="s">
        <v>1012</v>
      </c>
      <c r="E805" s="141" t="s">
        <v>875</v>
      </c>
      <c r="F805" s="141" t="s">
        <v>155</v>
      </c>
      <c r="G805" s="141" t="s">
        <v>222</v>
      </c>
      <c r="H805" s="142">
        <v>31.91</v>
      </c>
      <c r="I805" s="143">
        <f t="shared" si="160"/>
        <v>255</v>
      </c>
      <c r="J805" s="144">
        <v>255</v>
      </c>
      <c r="K805" s="144"/>
      <c r="L805" s="144"/>
      <c r="M805" s="144"/>
      <c r="N805" s="144"/>
      <c r="O805" s="144"/>
      <c r="P805" s="145" t="e">
        <f t="shared" si="162"/>
        <v>#DIV/0!</v>
      </c>
      <c r="Q805" s="145">
        <f t="shared" si="163"/>
        <v>0</v>
      </c>
      <c r="R805" s="145">
        <f t="shared" si="164"/>
        <v>0</v>
      </c>
      <c r="S805" s="145">
        <f t="shared" si="165"/>
        <v>0</v>
      </c>
      <c r="T805" s="145">
        <f t="shared" si="166"/>
        <v>0</v>
      </c>
      <c r="U805" s="145">
        <f t="shared" si="167"/>
        <v>0</v>
      </c>
      <c r="V805" s="146">
        <f>IF(J805="nio",0,IF(J805&gt;0,VLOOKUP(F805,'3-Productie normen'!A:M,VLOOKUP(J805,'3-Productie normen'!$B$38:$C$41,2,FALSE),FALSE)))*(VLOOKUP(B805,'2-Kosten per locatie'!$A$16:$C$48,3,FALSE))</f>
        <v>0</v>
      </c>
      <c r="W805" s="146">
        <f t="shared" si="168"/>
        <v>0</v>
      </c>
      <c r="X805" s="146">
        <f t="shared" si="169"/>
        <v>0</v>
      </c>
      <c r="Y805" s="146">
        <f t="shared" si="170"/>
        <v>0</v>
      </c>
      <c r="Z805" s="147" t="str">
        <f>VLOOKUP(F805,'3-Productie normen'!A:Q,12,FALSE)</f>
        <v>B</v>
      </c>
      <c r="AA805" s="147"/>
      <c r="AC805" s="148">
        <f t="shared" si="171"/>
        <v>8137.05</v>
      </c>
    </row>
    <row r="806" spans="1:29" ht="14.15" customHeight="1">
      <c r="A806" s="124">
        <f t="shared" si="161"/>
        <v>806</v>
      </c>
      <c r="B806" s="139" t="s">
        <v>94</v>
      </c>
      <c r="C806" s="108">
        <v>1</v>
      </c>
      <c r="D806" s="164" t="s">
        <v>1013</v>
      </c>
      <c r="E806" s="141" t="s">
        <v>224</v>
      </c>
      <c r="F806" s="141" t="s">
        <v>155</v>
      </c>
      <c r="G806" s="141" t="s">
        <v>222</v>
      </c>
      <c r="H806" s="142">
        <v>29.48</v>
      </c>
      <c r="I806" s="143">
        <f t="shared" si="160"/>
        <v>255</v>
      </c>
      <c r="J806" s="144">
        <v>255</v>
      </c>
      <c r="K806" s="144"/>
      <c r="L806" s="144"/>
      <c r="M806" s="144"/>
      <c r="N806" s="144"/>
      <c r="O806" s="144"/>
      <c r="P806" s="145" t="e">
        <f t="shared" si="162"/>
        <v>#DIV/0!</v>
      </c>
      <c r="Q806" s="145">
        <f t="shared" si="163"/>
        <v>0</v>
      </c>
      <c r="R806" s="145">
        <f t="shared" si="164"/>
        <v>0</v>
      </c>
      <c r="S806" s="145">
        <f t="shared" si="165"/>
        <v>0</v>
      </c>
      <c r="T806" s="145">
        <f t="shared" si="166"/>
        <v>0</v>
      </c>
      <c r="U806" s="145">
        <f t="shared" si="167"/>
        <v>0</v>
      </c>
      <c r="V806" s="146">
        <f>IF(J806="nio",0,IF(J806&gt;0,VLOOKUP(F806,'3-Productie normen'!A:M,VLOOKUP(J806,'3-Productie normen'!$B$38:$C$41,2,FALSE),FALSE)))*(VLOOKUP(B806,'2-Kosten per locatie'!$A$16:$C$48,3,FALSE))</f>
        <v>0</v>
      </c>
      <c r="W806" s="146">
        <f t="shared" si="168"/>
        <v>0</v>
      </c>
      <c r="X806" s="146">
        <f t="shared" si="169"/>
        <v>0</v>
      </c>
      <c r="Y806" s="146">
        <f t="shared" si="170"/>
        <v>0</v>
      </c>
      <c r="Z806" s="147" t="str">
        <f>VLOOKUP(F806,'3-Productie normen'!A:Q,12,FALSE)</f>
        <v>B</v>
      </c>
      <c r="AA806" s="147"/>
      <c r="AC806" s="148">
        <f t="shared" si="171"/>
        <v>7517.4000000000005</v>
      </c>
    </row>
    <row r="807" spans="1:29" ht="14.15" customHeight="1">
      <c r="A807" s="124">
        <f t="shared" si="161"/>
        <v>807</v>
      </c>
      <c r="B807" s="139" t="s">
        <v>94</v>
      </c>
      <c r="C807" s="108">
        <v>1</v>
      </c>
      <c r="D807" s="164" t="s">
        <v>1014</v>
      </c>
      <c r="E807" s="141" t="s">
        <v>875</v>
      </c>
      <c r="F807" s="141" t="s">
        <v>155</v>
      </c>
      <c r="G807" s="141" t="s">
        <v>222</v>
      </c>
      <c r="H807" s="142">
        <v>32.19</v>
      </c>
      <c r="I807" s="143">
        <f t="shared" si="160"/>
        <v>255</v>
      </c>
      <c r="J807" s="144">
        <v>255</v>
      </c>
      <c r="K807" s="144"/>
      <c r="L807" s="144"/>
      <c r="M807" s="144"/>
      <c r="N807" s="144"/>
      <c r="O807" s="144"/>
      <c r="P807" s="145" t="e">
        <f t="shared" si="162"/>
        <v>#DIV/0!</v>
      </c>
      <c r="Q807" s="145">
        <f t="shared" si="163"/>
        <v>0</v>
      </c>
      <c r="R807" s="145">
        <f t="shared" si="164"/>
        <v>0</v>
      </c>
      <c r="S807" s="145">
        <f t="shared" si="165"/>
        <v>0</v>
      </c>
      <c r="T807" s="145">
        <f t="shared" si="166"/>
        <v>0</v>
      </c>
      <c r="U807" s="145">
        <f t="shared" si="167"/>
        <v>0</v>
      </c>
      <c r="V807" s="146">
        <f>IF(J807="nio",0,IF(J807&gt;0,VLOOKUP(F807,'3-Productie normen'!A:M,VLOOKUP(J807,'3-Productie normen'!$B$38:$C$41,2,FALSE),FALSE)))*(VLOOKUP(B807,'2-Kosten per locatie'!$A$16:$C$48,3,FALSE))</f>
        <v>0</v>
      </c>
      <c r="W807" s="146">
        <f t="shared" si="168"/>
        <v>0</v>
      </c>
      <c r="X807" s="146">
        <f t="shared" si="169"/>
        <v>0</v>
      </c>
      <c r="Y807" s="146">
        <f t="shared" si="170"/>
        <v>0</v>
      </c>
      <c r="Z807" s="147" t="str">
        <f>VLOOKUP(F807,'3-Productie normen'!A:Q,12,FALSE)</f>
        <v>B</v>
      </c>
      <c r="AA807" s="147"/>
      <c r="AC807" s="148">
        <f t="shared" si="171"/>
        <v>8208.4499999999989</v>
      </c>
    </row>
    <row r="808" spans="1:29" ht="14.15" customHeight="1">
      <c r="A808" s="124">
        <f t="shared" si="161"/>
        <v>808</v>
      </c>
      <c r="B808" s="139" t="s">
        <v>94</v>
      </c>
      <c r="C808" s="108">
        <v>1</v>
      </c>
      <c r="D808" s="164" t="s">
        <v>1015</v>
      </c>
      <c r="E808" s="141" t="s">
        <v>224</v>
      </c>
      <c r="F808" s="141" t="s">
        <v>155</v>
      </c>
      <c r="G808" s="141" t="s">
        <v>222</v>
      </c>
      <c r="H808" s="142">
        <v>28.18</v>
      </c>
      <c r="I808" s="143">
        <f t="shared" si="160"/>
        <v>255</v>
      </c>
      <c r="J808" s="144">
        <v>255</v>
      </c>
      <c r="K808" s="144"/>
      <c r="L808" s="144"/>
      <c r="M808" s="144"/>
      <c r="N808" s="144"/>
      <c r="O808" s="144"/>
      <c r="P808" s="145" t="e">
        <f t="shared" si="162"/>
        <v>#DIV/0!</v>
      </c>
      <c r="Q808" s="145">
        <f t="shared" si="163"/>
        <v>0</v>
      </c>
      <c r="R808" s="145">
        <f t="shared" si="164"/>
        <v>0</v>
      </c>
      <c r="S808" s="145">
        <f t="shared" si="165"/>
        <v>0</v>
      </c>
      <c r="T808" s="145">
        <f t="shared" si="166"/>
        <v>0</v>
      </c>
      <c r="U808" s="145">
        <f t="shared" si="167"/>
        <v>0</v>
      </c>
      <c r="V808" s="146">
        <f>IF(J808="nio",0,IF(J808&gt;0,VLOOKUP(F808,'3-Productie normen'!A:M,VLOOKUP(J808,'3-Productie normen'!$B$38:$C$41,2,FALSE),FALSE)))*(VLOOKUP(B808,'2-Kosten per locatie'!$A$16:$C$48,3,FALSE))</f>
        <v>0</v>
      </c>
      <c r="W808" s="146">
        <f t="shared" si="168"/>
        <v>0</v>
      </c>
      <c r="X808" s="146">
        <f t="shared" si="169"/>
        <v>0</v>
      </c>
      <c r="Y808" s="146">
        <f t="shared" si="170"/>
        <v>0</v>
      </c>
      <c r="Z808" s="147" t="str">
        <f>VLOOKUP(F808,'3-Productie normen'!A:Q,12,FALSE)</f>
        <v>B</v>
      </c>
      <c r="AA808" s="147"/>
      <c r="AC808" s="148">
        <f t="shared" si="171"/>
        <v>7185.9</v>
      </c>
    </row>
    <row r="809" spans="1:29" ht="14.15" customHeight="1">
      <c r="A809" s="124">
        <f t="shared" si="161"/>
        <v>809</v>
      </c>
      <c r="B809" s="139" t="s">
        <v>94</v>
      </c>
      <c r="C809" s="108">
        <v>1</v>
      </c>
      <c r="D809" s="164" t="s">
        <v>1016</v>
      </c>
      <c r="E809" s="141" t="s">
        <v>875</v>
      </c>
      <c r="F809" s="141" t="s">
        <v>155</v>
      </c>
      <c r="G809" s="141" t="s">
        <v>222</v>
      </c>
      <c r="H809" s="142">
        <v>30.64</v>
      </c>
      <c r="I809" s="143">
        <f t="shared" si="160"/>
        <v>255</v>
      </c>
      <c r="J809" s="144">
        <v>255</v>
      </c>
      <c r="K809" s="144"/>
      <c r="L809" s="144"/>
      <c r="M809" s="144"/>
      <c r="N809" s="144"/>
      <c r="O809" s="144"/>
      <c r="P809" s="145" t="e">
        <f t="shared" si="162"/>
        <v>#DIV/0!</v>
      </c>
      <c r="Q809" s="145">
        <f t="shared" si="163"/>
        <v>0</v>
      </c>
      <c r="R809" s="145">
        <f t="shared" si="164"/>
        <v>0</v>
      </c>
      <c r="S809" s="145">
        <f t="shared" si="165"/>
        <v>0</v>
      </c>
      <c r="T809" s="145">
        <f t="shared" si="166"/>
        <v>0</v>
      </c>
      <c r="U809" s="145">
        <f t="shared" si="167"/>
        <v>0</v>
      </c>
      <c r="V809" s="146">
        <f>IF(J809="nio",0,IF(J809&gt;0,VLOOKUP(F809,'3-Productie normen'!A:M,VLOOKUP(J809,'3-Productie normen'!$B$38:$C$41,2,FALSE),FALSE)))*(VLOOKUP(B809,'2-Kosten per locatie'!$A$16:$C$48,3,FALSE))</f>
        <v>0</v>
      </c>
      <c r="W809" s="146">
        <f t="shared" si="168"/>
        <v>0</v>
      </c>
      <c r="X809" s="146">
        <f t="shared" si="169"/>
        <v>0</v>
      </c>
      <c r="Y809" s="146">
        <f t="shared" si="170"/>
        <v>0</v>
      </c>
      <c r="Z809" s="147" t="str">
        <f>VLOOKUP(F809,'3-Productie normen'!A:Q,12,FALSE)</f>
        <v>B</v>
      </c>
      <c r="AA809" s="147"/>
      <c r="AC809" s="148">
        <f t="shared" si="171"/>
        <v>7813.2</v>
      </c>
    </row>
    <row r="810" spans="1:29" ht="14.15" customHeight="1">
      <c r="A810" s="124">
        <f t="shared" si="161"/>
        <v>810</v>
      </c>
      <c r="B810" s="139" t="s">
        <v>94</v>
      </c>
      <c r="C810" s="108">
        <v>1</v>
      </c>
      <c r="D810" s="164" t="s">
        <v>1017</v>
      </c>
      <c r="E810" s="141" t="s">
        <v>171</v>
      </c>
      <c r="F810" s="153" t="s">
        <v>171</v>
      </c>
      <c r="G810" s="141" t="s">
        <v>222</v>
      </c>
      <c r="H810" s="142">
        <v>25.94</v>
      </c>
      <c r="I810" s="143">
        <f t="shared" si="160"/>
        <v>255</v>
      </c>
      <c r="J810" s="144">
        <v>255</v>
      </c>
      <c r="K810" s="144"/>
      <c r="L810" s="144"/>
      <c r="M810" s="144"/>
      <c r="N810" s="144"/>
      <c r="O810" s="144"/>
      <c r="P810" s="145" t="e">
        <f t="shared" si="162"/>
        <v>#DIV/0!</v>
      </c>
      <c r="Q810" s="145">
        <f t="shared" si="163"/>
        <v>0</v>
      </c>
      <c r="R810" s="145">
        <f t="shared" si="164"/>
        <v>0</v>
      </c>
      <c r="S810" s="145">
        <f t="shared" si="165"/>
        <v>0</v>
      </c>
      <c r="T810" s="145">
        <f t="shared" si="166"/>
        <v>0</v>
      </c>
      <c r="U810" s="145">
        <f t="shared" si="167"/>
        <v>0</v>
      </c>
      <c r="V810" s="146">
        <f>IF(J810="nio",0,IF(J810&gt;0,VLOOKUP(F810,'3-Productie normen'!A:M,VLOOKUP(J810,'3-Productie normen'!$B$38:$C$41,2,FALSE),FALSE)))*(VLOOKUP(B810,'2-Kosten per locatie'!$A$16:$C$48,3,FALSE))</f>
        <v>0</v>
      </c>
      <c r="W810" s="146">
        <f t="shared" si="168"/>
        <v>0</v>
      </c>
      <c r="X810" s="146">
        <f t="shared" si="169"/>
        <v>0</v>
      </c>
      <c r="Y810" s="146">
        <f t="shared" si="170"/>
        <v>0</v>
      </c>
      <c r="Z810" s="147" t="str">
        <f>VLOOKUP(F810,'3-Productie normen'!A:Q,12,FALSE)</f>
        <v>B</v>
      </c>
      <c r="AA810" s="147"/>
      <c r="AC810" s="148">
        <f t="shared" si="171"/>
        <v>6614.7000000000007</v>
      </c>
    </row>
    <row r="811" spans="1:29" ht="14.15" customHeight="1">
      <c r="A811" s="124">
        <f t="shared" si="161"/>
        <v>811</v>
      </c>
      <c r="B811" s="139" t="s">
        <v>94</v>
      </c>
      <c r="C811" s="108">
        <v>1</v>
      </c>
      <c r="D811" s="164" t="s">
        <v>1018</v>
      </c>
      <c r="E811" s="141" t="s">
        <v>224</v>
      </c>
      <c r="F811" s="141" t="s">
        <v>155</v>
      </c>
      <c r="G811" s="141" t="s">
        <v>222</v>
      </c>
      <c r="H811" s="142">
        <v>30.74</v>
      </c>
      <c r="I811" s="143">
        <f t="shared" si="160"/>
        <v>255</v>
      </c>
      <c r="J811" s="144">
        <v>255</v>
      </c>
      <c r="K811" s="144"/>
      <c r="L811" s="144"/>
      <c r="M811" s="144"/>
      <c r="N811" s="144"/>
      <c r="O811" s="144"/>
      <c r="P811" s="145" t="e">
        <f t="shared" si="162"/>
        <v>#DIV/0!</v>
      </c>
      <c r="Q811" s="145">
        <f t="shared" si="163"/>
        <v>0</v>
      </c>
      <c r="R811" s="145">
        <f t="shared" si="164"/>
        <v>0</v>
      </c>
      <c r="S811" s="145">
        <f t="shared" si="165"/>
        <v>0</v>
      </c>
      <c r="T811" s="145">
        <f t="shared" si="166"/>
        <v>0</v>
      </c>
      <c r="U811" s="145">
        <f t="shared" si="167"/>
        <v>0</v>
      </c>
      <c r="V811" s="146">
        <f>IF(J811="nio",0,IF(J811&gt;0,VLOOKUP(F811,'3-Productie normen'!A:M,VLOOKUP(J811,'3-Productie normen'!$B$38:$C$41,2,FALSE),FALSE)))*(VLOOKUP(B811,'2-Kosten per locatie'!$A$16:$C$48,3,FALSE))</f>
        <v>0</v>
      </c>
      <c r="W811" s="146">
        <f t="shared" si="168"/>
        <v>0</v>
      </c>
      <c r="X811" s="146">
        <f t="shared" si="169"/>
        <v>0</v>
      </c>
      <c r="Y811" s="146">
        <f t="shared" si="170"/>
        <v>0</v>
      </c>
      <c r="Z811" s="147" t="str">
        <f>VLOOKUP(F811,'3-Productie normen'!A:Q,12,FALSE)</f>
        <v>B</v>
      </c>
      <c r="AA811" s="147"/>
      <c r="AC811" s="148">
        <f t="shared" si="171"/>
        <v>7838.7</v>
      </c>
    </row>
    <row r="812" spans="1:29" ht="14.15" customHeight="1">
      <c r="A812" s="124">
        <f t="shared" si="161"/>
        <v>812</v>
      </c>
      <c r="B812" s="139" t="s">
        <v>94</v>
      </c>
      <c r="C812" s="108">
        <v>1</v>
      </c>
      <c r="D812" s="164" t="s">
        <v>1019</v>
      </c>
      <c r="E812" s="141" t="s">
        <v>1020</v>
      </c>
      <c r="F812" s="141" t="s">
        <v>155</v>
      </c>
      <c r="G812" s="141" t="s">
        <v>222</v>
      </c>
      <c r="H812" s="142">
        <v>11.62</v>
      </c>
      <c r="I812" s="143">
        <f t="shared" si="160"/>
        <v>255</v>
      </c>
      <c r="J812" s="144">
        <v>255</v>
      </c>
      <c r="K812" s="144"/>
      <c r="L812" s="144"/>
      <c r="M812" s="144"/>
      <c r="N812" s="144"/>
      <c r="O812" s="144"/>
      <c r="P812" s="145" t="e">
        <f t="shared" si="162"/>
        <v>#DIV/0!</v>
      </c>
      <c r="Q812" s="145">
        <f t="shared" si="163"/>
        <v>0</v>
      </c>
      <c r="R812" s="145">
        <f t="shared" si="164"/>
        <v>0</v>
      </c>
      <c r="S812" s="145">
        <f t="shared" si="165"/>
        <v>0</v>
      </c>
      <c r="T812" s="145">
        <f t="shared" si="166"/>
        <v>0</v>
      </c>
      <c r="U812" s="145">
        <f t="shared" si="167"/>
        <v>0</v>
      </c>
      <c r="V812" s="146">
        <f>IF(J812="nio",0,IF(J812&gt;0,VLOOKUP(F812,'3-Productie normen'!A:M,VLOOKUP(J812,'3-Productie normen'!$B$38:$C$41,2,FALSE),FALSE)))*(VLOOKUP(B812,'2-Kosten per locatie'!$A$16:$C$48,3,FALSE))</f>
        <v>0</v>
      </c>
      <c r="W812" s="146">
        <f t="shared" si="168"/>
        <v>0</v>
      </c>
      <c r="X812" s="146">
        <f t="shared" si="169"/>
        <v>0</v>
      </c>
      <c r="Y812" s="146">
        <f t="shared" si="170"/>
        <v>0</v>
      </c>
      <c r="Z812" s="147" t="str">
        <f>VLOOKUP(F812,'3-Productie normen'!A:Q,12,FALSE)</f>
        <v>B</v>
      </c>
      <c r="AA812" s="147"/>
      <c r="AC812" s="148">
        <f t="shared" si="171"/>
        <v>2963.1</v>
      </c>
    </row>
    <row r="813" spans="1:29" ht="14.15" customHeight="1">
      <c r="A813" s="124">
        <f t="shared" si="161"/>
        <v>813</v>
      </c>
      <c r="B813" s="139" t="s">
        <v>94</v>
      </c>
      <c r="C813" s="108">
        <v>1</v>
      </c>
      <c r="D813" s="164" t="s">
        <v>1021</v>
      </c>
      <c r="E813" s="141" t="s">
        <v>249</v>
      </c>
      <c r="F813" s="141" t="s">
        <v>172</v>
      </c>
      <c r="G813" s="141" t="s">
        <v>222</v>
      </c>
      <c r="H813" s="142">
        <v>12.04</v>
      </c>
      <c r="I813" s="143">
        <f t="shared" si="160"/>
        <v>255</v>
      </c>
      <c r="J813" s="144">
        <v>255</v>
      </c>
      <c r="K813" s="144"/>
      <c r="L813" s="144"/>
      <c r="M813" s="144"/>
      <c r="N813" s="144"/>
      <c r="O813" s="144"/>
      <c r="P813" s="145" t="e">
        <f t="shared" si="162"/>
        <v>#DIV/0!</v>
      </c>
      <c r="Q813" s="145">
        <f t="shared" si="163"/>
        <v>0</v>
      </c>
      <c r="R813" s="145">
        <f t="shared" si="164"/>
        <v>0</v>
      </c>
      <c r="S813" s="145">
        <f t="shared" si="165"/>
        <v>0</v>
      </c>
      <c r="T813" s="145">
        <f t="shared" si="166"/>
        <v>0</v>
      </c>
      <c r="U813" s="145">
        <f t="shared" si="167"/>
        <v>0</v>
      </c>
      <c r="V813" s="146">
        <f>IF(J813="nio",0,IF(J813&gt;0,VLOOKUP(F813,'3-Productie normen'!A:M,VLOOKUP(J813,'3-Productie normen'!$B$38:$C$41,2,FALSE),FALSE)))*(VLOOKUP(B813,'2-Kosten per locatie'!$A$16:$C$48,3,FALSE))</f>
        <v>0</v>
      </c>
      <c r="W813" s="146">
        <f t="shared" si="168"/>
        <v>0</v>
      </c>
      <c r="X813" s="146">
        <f t="shared" si="169"/>
        <v>0</v>
      </c>
      <c r="Y813" s="146">
        <f t="shared" si="170"/>
        <v>0</v>
      </c>
      <c r="Z813" s="147" t="str">
        <f>VLOOKUP(F813,'3-Productie normen'!A:Q,12,FALSE)</f>
        <v>V</v>
      </c>
      <c r="AA813" s="147"/>
      <c r="AC813" s="148">
        <f t="shared" si="171"/>
        <v>3070.2</v>
      </c>
    </row>
    <row r="814" spans="1:29" ht="14.15" customHeight="1">
      <c r="A814" s="124">
        <f t="shared" si="161"/>
        <v>814</v>
      </c>
      <c r="B814" s="139" t="s">
        <v>94</v>
      </c>
      <c r="C814" s="108">
        <v>1</v>
      </c>
      <c r="D814" s="164" t="s">
        <v>1022</v>
      </c>
      <c r="E814" s="141" t="s">
        <v>249</v>
      </c>
      <c r="F814" s="141" t="s">
        <v>172</v>
      </c>
      <c r="G814" s="141" t="s">
        <v>222</v>
      </c>
      <c r="H814" s="142">
        <v>12.61</v>
      </c>
      <c r="I814" s="143">
        <f t="shared" ref="I814:I874" si="172">SUM(J814:O814)</f>
        <v>255</v>
      </c>
      <c r="J814" s="144">
        <v>255</v>
      </c>
      <c r="K814" s="144"/>
      <c r="L814" s="144"/>
      <c r="M814" s="144"/>
      <c r="N814" s="144"/>
      <c r="O814" s="144"/>
      <c r="P814" s="145" t="e">
        <f t="shared" si="162"/>
        <v>#DIV/0!</v>
      </c>
      <c r="Q814" s="145">
        <f t="shared" si="163"/>
        <v>0</v>
      </c>
      <c r="R814" s="145">
        <f t="shared" si="164"/>
        <v>0</v>
      </c>
      <c r="S814" s="145">
        <f t="shared" si="165"/>
        <v>0</v>
      </c>
      <c r="T814" s="145">
        <f t="shared" si="166"/>
        <v>0</v>
      </c>
      <c r="U814" s="145">
        <f t="shared" si="167"/>
        <v>0</v>
      </c>
      <c r="V814" s="146">
        <f>IF(J814="nio",0,IF(J814&gt;0,VLOOKUP(F814,'3-Productie normen'!A:M,VLOOKUP(J814,'3-Productie normen'!$B$38:$C$41,2,FALSE),FALSE)))*(VLOOKUP(B814,'2-Kosten per locatie'!$A$16:$C$48,3,FALSE))</f>
        <v>0</v>
      </c>
      <c r="W814" s="146">
        <f t="shared" si="168"/>
        <v>0</v>
      </c>
      <c r="X814" s="146">
        <f t="shared" si="169"/>
        <v>0</v>
      </c>
      <c r="Y814" s="146">
        <f t="shared" si="170"/>
        <v>0</v>
      </c>
      <c r="Z814" s="147" t="str">
        <f>VLOOKUP(F814,'3-Productie normen'!A:Q,12,FALSE)</f>
        <v>V</v>
      </c>
      <c r="AA814" s="147"/>
      <c r="AC814" s="148">
        <f t="shared" si="171"/>
        <v>3215.5499999999997</v>
      </c>
    </row>
    <row r="815" spans="1:29" ht="14.15" customHeight="1">
      <c r="A815" s="124">
        <f t="shared" si="161"/>
        <v>815</v>
      </c>
      <c r="B815" s="139" t="s">
        <v>94</v>
      </c>
      <c r="C815" s="108">
        <v>1</v>
      </c>
      <c r="D815" s="164" t="s">
        <v>1023</v>
      </c>
      <c r="E815" s="141" t="s">
        <v>170</v>
      </c>
      <c r="F815" s="141" t="s">
        <v>170</v>
      </c>
      <c r="G815" s="141" t="s">
        <v>222</v>
      </c>
      <c r="H815" s="142">
        <v>99.61</v>
      </c>
      <c r="I815" s="143">
        <f t="shared" si="172"/>
        <v>255</v>
      </c>
      <c r="J815" s="144">
        <v>255</v>
      </c>
      <c r="K815" s="144"/>
      <c r="L815" s="144"/>
      <c r="M815" s="144"/>
      <c r="N815" s="144"/>
      <c r="O815" s="144"/>
      <c r="P815" s="145" t="e">
        <f t="shared" si="162"/>
        <v>#DIV/0!</v>
      </c>
      <c r="Q815" s="145">
        <f t="shared" si="163"/>
        <v>0</v>
      </c>
      <c r="R815" s="145">
        <f t="shared" si="164"/>
        <v>0</v>
      </c>
      <c r="S815" s="145">
        <f t="shared" si="165"/>
        <v>0</v>
      </c>
      <c r="T815" s="145">
        <f t="shared" si="166"/>
        <v>0</v>
      </c>
      <c r="U815" s="145">
        <f t="shared" si="167"/>
        <v>0</v>
      </c>
      <c r="V815" s="146">
        <f>IF(J815="nio",0,IF(J815&gt;0,VLOOKUP(F815,'3-Productie normen'!A:M,VLOOKUP(J815,'3-Productie normen'!$B$38:$C$41,2,FALSE),FALSE)))*(VLOOKUP(B815,'2-Kosten per locatie'!$A$16:$C$48,3,FALSE))</f>
        <v>0</v>
      </c>
      <c r="W815" s="146">
        <f t="shared" si="168"/>
        <v>0</v>
      </c>
      <c r="X815" s="146">
        <f t="shared" si="169"/>
        <v>0</v>
      </c>
      <c r="Y815" s="146">
        <f t="shared" si="170"/>
        <v>0</v>
      </c>
      <c r="Z815" s="147" t="str">
        <f>VLOOKUP(F815,'3-Productie normen'!A:Q,12,FALSE)</f>
        <v>V</v>
      </c>
      <c r="AA815" s="147"/>
      <c r="AC815" s="148">
        <f t="shared" si="171"/>
        <v>25400.55</v>
      </c>
    </row>
    <row r="816" spans="1:29" ht="14.15" customHeight="1">
      <c r="A816" s="124">
        <f t="shared" si="161"/>
        <v>816</v>
      </c>
      <c r="B816" s="139" t="s">
        <v>94</v>
      </c>
      <c r="C816" s="108">
        <v>1</v>
      </c>
      <c r="D816" s="164" t="s">
        <v>1024</v>
      </c>
      <c r="E816" s="141" t="s">
        <v>170</v>
      </c>
      <c r="F816" s="141" t="s">
        <v>170</v>
      </c>
      <c r="G816" s="141" t="s">
        <v>222</v>
      </c>
      <c r="H816" s="142">
        <v>7.57</v>
      </c>
      <c r="I816" s="143">
        <f t="shared" si="172"/>
        <v>255</v>
      </c>
      <c r="J816" s="144">
        <v>255</v>
      </c>
      <c r="K816" s="144"/>
      <c r="L816" s="144"/>
      <c r="M816" s="144"/>
      <c r="N816" s="144"/>
      <c r="O816" s="144"/>
      <c r="P816" s="145" t="e">
        <f t="shared" si="162"/>
        <v>#DIV/0!</v>
      </c>
      <c r="Q816" s="145">
        <f t="shared" si="163"/>
        <v>0</v>
      </c>
      <c r="R816" s="145">
        <f t="shared" si="164"/>
        <v>0</v>
      </c>
      <c r="S816" s="145">
        <f t="shared" si="165"/>
        <v>0</v>
      </c>
      <c r="T816" s="145">
        <f t="shared" si="166"/>
        <v>0</v>
      </c>
      <c r="U816" s="145">
        <f t="shared" si="167"/>
        <v>0</v>
      </c>
      <c r="V816" s="146">
        <f>IF(J816="nio",0,IF(J816&gt;0,VLOOKUP(F816,'3-Productie normen'!A:M,VLOOKUP(J816,'3-Productie normen'!$B$38:$C$41,2,FALSE),FALSE)))*(VLOOKUP(B816,'2-Kosten per locatie'!$A$16:$C$48,3,FALSE))</f>
        <v>0</v>
      </c>
      <c r="W816" s="146">
        <f t="shared" si="168"/>
        <v>0</v>
      </c>
      <c r="X816" s="146">
        <f t="shared" si="169"/>
        <v>0</v>
      </c>
      <c r="Y816" s="146">
        <f t="shared" si="170"/>
        <v>0</v>
      </c>
      <c r="Z816" s="147" t="str">
        <f>VLOOKUP(F816,'3-Productie normen'!A:Q,12,FALSE)</f>
        <v>V</v>
      </c>
      <c r="AA816" s="147"/>
      <c r="AC816" s="148">
        <f t="shared" si="171"/>
        <v>1930.3500000000001</v>
      </c>
    </row>
    <row r="817" spans="1:29" ht="14.15" customHeight="1">
      <c r="A817" s="124">
        <f t="shared" si="161"/>
        <v>817</v>
      </c>
      <c r="B817" s="139" t="s">
        <v>94</v>
      </c>
      <c r="C817" s="108">
        <v>1</v>
      </c>
      <c r="D817" s="164" t="s">
        <v>1025</v>
      </c>
      <c r="E817" s="141" t="s">
        <v>170</v>
      </c>
      <c r="F817" s="141" t="s">
        <v>170</v>
      </c>
      <c r="G817" s="141" t="s">
        <v>222</v>
      </c>
      <c r="H817" s="142">
        <v>8.06</v>
      </c>
      <c r="I817" s="143">
        <f t="shared" si="172"/>
        <v>255</v>
      </c>
      <c r="J817" s="144">
        <v>255</v>
      </c>
      <c r="K817" s="144"/>
      <c r="L817" s="144"/>
      <c r="M817" s="144"/>
      <c r="N817" s="144"/>
      <c r="O817" s="144"/>
      <c r="P817" s="145" t="e">
        <f t="shared" si="162"/>
        <v>#DIV/0!</v>
      </c>
      <c r="Q817" s="145">
        <f t="shared" si="163"/>
        <v>0</v>
      </c>
      <c r="R817" s="145">
        <f t="shared" si="164"/>
        <v>0</v>
      </c>
      <c r="S817" s="145">
        <f t="shared" si="165"/>
        <v>0</v>
      </c>
      <c r="T817" s="145">
        <f t="shared" si="166"/>
        <v>0</v>
      </c>
      <c r="U817" s="145">
        <f t="shared" si="167"/>
        <v>0</v>
      </c>
      <c r="V817" s="146">
        <f>IF(J817="nio",0,IF(J817&gt;0,VLOOKUP(F817,'3-Productie normen'!A:M,VLOOKUP(J817,'3-Productie normen'!$B$38:$C$41,2,FALSE),FALSE)))*(VLOOKUP(B817,'2-Kosten per locatie'!$A$16:$C$48,3,FALSE))</f>
        <v>0</v>
      </c>
      <c r="W817" s="146">
        <f t="shared" si="168"/>
        <v>0</v>
      </c>
      <c r="X817" s="146">
        <f t="shared" si="169"/>
        <v>0</v>
      </c>
      <c r="Y817" s="146">
        <f t="shared" si="170"/>
        <v>0</v>
      </c>
      <c r="Z817" s="147" t="str">
        <f>VLOOKUP(F817,'3-Productie normen'!A:Q,12,FALSE)</f>
        <v>V</v>
      </c>
      <c r="AA817" s="147"/>
      <c r="AC817" s="148">
        <f t="shared" si="171"/>
        <v>2055.3000000000002</v>
      </c>
    </row>
    <row r="818" spans="1:29" ht="14.15" customHeight="1">
      <c r="A818" s="124">
        <f t="shared" si="161"/>
        <v>818</v>
      </c>
      <c r="B818" s="139" t="s">
        <v>94</v>
      </c>
      <c r="C818" s="108">
        <v>1</v>
      </c>
      <c r="D818" s="164" t="s">
        <v>1026</v>
      </c>
      <c r="E818" s="141" t="s">
        <v>170</v>
      </c>
      <c r="F818" s="141" t="s">
        <v>170</v>
      </c>
      <c r="G818" s="141" t="s">
        <v>222</v>
      </c>
      <c r="H818" s="142">
        <v>19.600000000000001</v>
      </c>
      <c r="I818" s="143">
        <f t="shared" si="172"/>
        <v>255</v>
      </c>
      <c r="J818" s="144">
        <v>255</v>
      </c>
      <c r="K818" s="144"/>
      <c r="L818" s="144"/>
      <c r="M818" s="144"/>
      <c r="N818" s="144"/>
      <c r="O818" s="144"/>
      <c r="P818" s="145" t="e">
        <f t="shared" si="162"/>
        <v>#DIV/0!</v>
      </c>
      <c r="Q818" s="145">
        <f t="shared" si="163"/>
        <v>0</v>
      </c>
      <c r="R818" s="145">
        <f t="shared" si="164"/>
        <v>0</v>
      </c>
      <c r="S818" s="145">
        <f t="shared" si="165"/>
        <v>0</v>
      </c>
      <c r="T818" s="145">
        <f t="shared" si="166"/>
        <v>0</v>
      </c>
      <c r="U818" s="145">
        <f t="shared" si="167"/>
        <v>0</v>
      </c>
      <c r="V818" s="146">
        <f>IF(J818="nio",0,IF(J818&gt;0,VLOOKUP(F818,'3-Productie normen'!A:M,VLOOKUP(J818,'3-Productie normen'!$B$38:$C$41,2,FALSE),FALSE)))*(VLOOKUP(B818,'2-Kosten per locatie'!$A$16:$C$48,3,FALSE))</f>
        <v>0</v>
      </c>
      <c r="W818" s="146">
        <f t="shared" si="168"/>
        <v>0</v>
      </c>
      <c r="X818" s="146">
        <f t="shared" si="169"/>
        <v>0</v>
      </c>
      <c r="Y818" s="146">
        <f t="shared" si="170"/>
        <v>0</v>
      </c>
      <c r="Z818" s="147" t="str">
        <f>VLOOKUP(F818,'3-Productie normen'!A:Q,12,FALSE)</f>
        <v>V</v>
      </c>
      <c r="AA818" s="147"/>
      <c r="AC818" s="148">
        <f t="shared" si="171"/>
        <v>4998</v>
      </c>
    </row>
    <row r="819" spans="1:29" ht="14.15" customHeight="1">
      <c r="A819" s="124">
        <f t="shared" si="161"/>
        <v>819</v>
      </c>
      <c r="B819" s="139" t="s">
        <v>94</v>
      </c>
      <c r="C819" s="108">
        <v>1</v>
      </c>
      <c r="D819" s="164" t="s">
        <v>1027</v>
      </c>
      <c r="E819" s="141" t="s">
        <v>170</v>
      </c>
      <c r="F819" s="141" t="s">
        <v>170</v>
      </c>
      <c r="G819" s="141" t="s">
        <v>222</v>
      </c>
      <c r="H819" s="142">
        <v>10.9</v>
      </c>
      <c r="I819" s="143">
        <f t="shared" si="172"/>
        <v>255</v>
      </c>
      <c r="J819" s="144">
        <v>255</v>
      </c>
      <c r="K819" s="144"/>
      <c r="L819" s="144"/>
      <c r="M819" s="144"/>
      <c r="N819" s="144"/>
      <c r="O819" s="144"/>
      <c r="P819" s="145" t="e">
        <f t="shared" si="162"/>
        <v>#DIV/0!</v>
      </c>
      <c r="Q819" s="145">
        <f t="shared" si="163"/>
        <v>0</v>
      </c>
      <c r="R819" s="145">
        <f t="shared" si="164"/>
        <v>0</v>
      </c>
      <c r="S819" s="145">
        <f t="shared" si="165"/>
        <v>0</v>
      </c>
      <c r="T819" s="145">
        <f t="shared" si="166"/>
        <v>0</v>
      </c>
      <c r="U819" s="145">
        <f t="shared" si="167"/>
        <v>0</v>
      </c>
      <c r="V819" s="146">
        <f>IF(J819="nio",0,IF(J819&gt;0,VLOOKUP(F819,'3-Productie normen'!A:M,VLOOKUP(J819,'3-Productie normen'!$B$38:$C$41,2,FALSE),FALSE)))*(VLOOKUP(B819,'2-Kosten per locatie'!$A$16:$C$48,3,FALSE))</f>
        <v>0</v>
      </c>
      <c r="W819" s="146">
        <f t="shared" si="168"/>
        <v>0</v>
      </c>
      <c r="X819" s="146">
        <f t="shared" si="169"/>
        <v>0</v>
      </c>
      <c r="Y819" s="146">
        <f t="shared" si="170"/>
        <v>0</v>
      </c>
      <c r="Z819" s="147" t="str">
        <f>VLOOKUP(F819,'3-Productie normen'!A:Q,12,FALSE)</f>
        <v>V</v>
      </c>
      <c r="AA819" s="147"/>
      <c r="AC819" s="148">
        <f t="shared" si="171"/>
        <v>2779.5</v>
      </c>
    </row>
    <row r="820" spans="1:29" ht="14.15" customHeight="1">
      <c r="A820" s="124">
        <f t="shared" si="161"/>
        <v>820</v>
      </c>
      <c r="B820" s="139" t="s">
        <v>94</v>
      </c>
      <c r="C820" s="108">
        <v>1</v>
      </c>
      <c r="D820" s="164" t="s">
        <v>1028</v>
      </c>
      <c r="E820" s="141" t="s">
        <v>170</v>
      </c>
      <c r="F820" s="141" t="s">
        <v>170</v>
      </c>
      <c r="G820" s="141" t="s">
        <v>222</v>
      </c>
      <c r="H820" s="142">
        <v>10.85</v>
      </c>
      <c r="I820" s="143">
        <f t="shared" si="172"/>
        <v>255</v>
      </c>
      <c r="J820" s="144">
        <v>255</v>
      </c>
      <c r="K820" s="144"/>
      <c r="L820" s="144"/>
      <c r="M820" s="144"/>
      <c r="N820" s="144"/>
      <c r="O820" s="144"/>
      <c r="P820" s="145" t="e">
        <f t="shared" si="162"/>
        <v>#DIV/0!</v>
      </c>
      <c r="Q820" s="145">
        <f t="shared" si="163"/>
        <v>0</v>
      </c>
      <c r="R820" s="145">
        <f t="shared" si="164"/>
        <v>0</v>
      </c>
      <c r="S820" s="145">
        <f t="shared" si="165"/>
        <v>0</v>
      </c>
      <c r="T820" s="145">
        <f t="shared" si="166"/>
        <v>0</v>
      </c>
      <c r="U820" s="145">
        <f t="shared" si="167"/>
        <v>0</v>
      </c>
      <c r="V820" s="146">
        <f>IF(J820="nio",0,IF(J820&gt;0,VLOOKUP(F820,'3-Productie normen'!A:M,VLOOKUP(J820,'3-Productie normen'!$B$38:$C$41,2,FALSE),FALSE)))*(VLOOKUP(B820,'2-Kosten per locatie'!$A$16:$C$48,3,FALSE))</f>
        <v>0</v>
      </c>
      <c r="W820" s="146">
        <f t="shared" si="168"/>
        <v>0</v>
      </c>
      <c r="X820" s="146">
        <f t="shared" si="169"/>
        <v>0</v>
      </c>
      <c r="Y820" s="146">
        <f t="shared" si="170"/>
        <v>0</v>
      </c>
      <c r="Z820" s="147" t="str">
        <f>VLOOKUP(F820,'3-Productie normen'!A:Q,12,FALSE)</f>
        <v>V</v>
      </c>
      <c r="AA820" s="147"/>
      <c r="AC820" s="148">
        <f t="shared" si="171"/>
        <v>2766.75</v>
      </c>
    </row>
    <row r="821" spans="1:29" ht="14.15" customHeight="1">
      <c r="A821" s="124">
        <f t="shared" si="161"/>
        <v>821</v>
      </c>
      <c r="B821" s="139" t="s">
        <v>94</v>
      </c>
      <c r="C821" s="108">
        <v>1</v>
      </c>
      <c r="D821" s="164" t="s">
        <v>1029</v>
      </c>
      <c r="E821" s="141" t="s">
        <v>170</v>
      </c>
      <c r="F821" s="141" t="s">
        <v>170</v>
      </c>
      <c r="G821" s="141" t="s">
        <v>222</v>
      </c>
      <c r="H821" s="142">
        <v>10.72</v>
      </c>
      <c r="I821" s="143">
        <f t="shared" si="172"/>
        <v>255</v>
      </c>
      <c r="J821" s="144">
        <v>255</v>
      </c>
      <c r="K821" s="144"/>
      <c r="L821" s="144"/>
      <c r="M821" s="144"/>
      <c r="N821" s="144"/>
      <c r="O821" s="144"/>
      <c r="P821" s="145" t="e">
        <f t="shared" si="162"/>
        <v>#DIV/0!</v>
      </c>
      <c r="Q821" s="145">
        <f t="shared" si="163"/>
        <v>0</v>
      </c>
      <c r="R821" s="145">
        <f t="shared" si="164"/>
        <v>0</v>
      </c>
      <c r="S821" s="145">
        <f t="shared" si="165"/>
        <v>0</v>
      </c>
      <c r="T821" s="145">
        <f t="shared" si="166"/>
        <v>0</v>
      </c>
      <c r="U821" s="145">
        <f t="shared" si="167"/>
        <v>0</v>
      </c>
      <c r="V821" s="146">
        <f>IF(J821="nio",0,IF(J821&gt;0,VLOOKUP(F821,'3-Productie normen'!A:M,VLOOKUP(J821,'3-Productie normen'!$B$38:$C$41,2,FALSE),FALSE)))*(VLOOKUP(B821,'2-Kosten per locatie'!$A$16:$C$48,3,FALSE))</f>
        <v>0</v>
      </c>
      <c r="W821" s="146">
        <f t="shared" si="168"/>
        <v>0</v>
      </c>
      <c r="X821" s="146">
        <f t="shared" si="169"/>
        <v>0</v>
      </c>
      <c r="Y821" s="146">
        <f t="shared" si="170"/>
        <v>0</v>
      </c>
      <c r="Z821" s="147" t="str">
        <f>VLOOKUP(F821,'3-Productie normen'!A:Q,12,FALSE)</f>
        <v>V</v>
      </c>
      <c r="AA821" s="147"/>
      <c r="AC821" s="148">
        <f t="shared" si="171"/>
        <v>2733.6000000000004</v>
      </c>
    </row>
    <row r="822" spans="1:29" ht="14.15" customHeight="1">
      <c r="A822" s="124">
        <f t="shared" si="161"/>
        <v>822</v>
      </c>
      <c r="B822" s="139" t="s">
        <v>94</v>
      </c>
      <c r="C822" s="108">
        <v>1</v>
      </c>
      <c r="D822" s="164" t="s">
        <v>1030</v>
      </c>
      <c r="E822" s="141" t="s">
        <v>170</v>
      </c>
      <c r="F822" s="141" t="s">
        <v>170</v>
      </c>
      <c r="G822" s="141" t="s">
        <v>222</v>
      </c>
      <c r="H822" s="142">
        <v>23.92</v>
      </c>
      <c r="I822" s="143">
        <f t="shared" si="172"/>
        <v>255</v>
      </c>
      <c r="J822" s="144">
        <v>255</v>
      </c>
      <c r="K822" s="144"/>
      <c r="L822" s="144"/>
      <c r="M822" s="144"/>
      <c r="N822" s="144"/>
      <c r="O822" s="144"/>
      <c r="P822" s="145" t="e">
        <f t="shared" si="162"/>
        <v>#DIV/0!</v>
      </c>
      <c r="Q822" s="145">
        <f t="shared" si="163"/>
        <v>0</v>
      </c>
      <c r="R822" s="145">
        <f t="shared" si="164"/>
        <v>0</v>
      </c>
      <c r="S822" s="145">
        <f t="shared" si="165"/>
        <v>0</v>
      </c>
      <c r="T822" s="145">
        <f t="shared" si="166"/>
        <v>0</v>
      </c>
      <c r="U822" s="145">
        <f t="shared" si="167"/>
        <v>0</v>
      </c>
      <c r="V822" s="146">
        <f>IF(J822="nio",0,IF(J822&gt;0,VLOOKUP(F822,'3-Productie normen'!A:M,VLOOKUP(J822,'3-Productie normen'!$B$38:$C$41,2,FALSE),FALSE)))*(VLOOKUP(B822,'2-Kosten per locatie'!$A$16:$C$48,3,FALSE))</f>
        <v>0</v>
      </c>
      <c r="W822" s="146">
        <f t="shared" si="168"/>
        <v>0</v>
      </c>
      <c r="X822" s="146">
        <f t="shared" si="169"/>
        <v>0</v>
      </c>
      <c r="Y822" s="146">
        <f t="shared" si="170"/>
        <v>0</v>
      </c>
      <c r="Z822" s="147" t="str">
        <f>VLOOKUP(F822,'3-Productie normen'!A:Q,12,FALSE)</f>
        <v>V</v>
      </c>
      <c r="AA822" s="147"/>
      <c r="AC822" s="148">
        <f t="shared" si="171"/>
        <v>6099.6</v>
      </c>
    </row>
    <row r="823" spans="1:29" ht="14.15" customHeight="1">
      <c r="A823" s="124">
        <f t="shared" si="161"/>
        <v>823</v>
      </c>
      <c r="B823" s="139" t="s">
        <v>94</v>
      </c>
      <c r="C823" s="108">
        <v>1</v>
      </c>
      <c r="D823" s="164" t="s">
        <v>1031</v>
      </c>
      <c r="E823" s="141" t="s">
        <v>1020</v>
      </c>
      <c r="F823" s="141" t="s">
        <v>155</v>
      </c>
      <c r="G823" s="141" t="s">
        <v>222</v>
      </c>
      <c r="H823" s="142">
        <v>52.95</v>
      </c>
      <c r="I823" s="143">
        <f t="shared" si="172"/>
        <v>255</v>
      </c>
      <c r="J823" s="144">
        <v>255</v>
      </c>
      <c r="K823" s="144"/>
      <c r="L823" s="144"/>
      <c r="M823" s="144"/>
      <c r="N823" s="144"/>
      <c r="O823" s="144"/>
      <c r="P823" s="145" t="e">
        <f t="shared" si="162"/>
        <v>#DIV/0!</v>
      </c>
      <c r="Q823" s="145">
        <f t="shared" si="163"/>
        <v>0</v>
      </c>
      <c r="R823" s="145">
        <f t="shared" si="164"/>
        <v>0</v>
      </c>
      <c r="S823" s="145">
        <f t="shared" si="165"/>
        <v>0</v>
      </c>
      <c r="T823" s="145">
        <f t="shared" si="166"/>
        <v>0</v>
      </c>
      <c r="U823" s="145">
        <f t="shared" si="167"/>
        <v>0</v>
      </c>
      <c r="V823" s="146">
        <f>IF(J823="nio",0,IF(J823&gt;0,VLOOKUP(F823,'3-Productie normen'!A:M,VLOOKUP(J823,'3-Productie normen'!$B$38:$C$41,2,FALSE),FALSE)))*(VLOOKUP(B823,'2-Kosten per locatie'!$A$16:$C$48,3,FALSE))</f>
        <v>0</v>
      </c>
      <c r="W823" s="146">
        <f t="shared" si="168"/>
        <v>0</v>
      </c>
      <c r="X823" s="146">
        <f t="shared" si="169"/>
        <v>0</v>
      </c>
      <c r="Y823" s="146">
        <f t="shared" si="170"/>
        <v>0</v>
      </c>
      <c r="Z823" s="147" t="str">
        <f>VLOOKUP(F823,'3-Productie normen'!A:Q,12,FALSE)</f>
        <v>B</v>
      </c>
      <c r="AA823" s="147"/>
      <c r="AC823" s="148">
        <f t="shared" si="171"/>
        <v>13502.25</v>
      </c>
    </row>
    <row r="824" spans="1:29" ht="14.15" customHeight="1">
      <c r="A824" s="124">
        <f t="shared" si="161"/>
        <v>824</v>
      </c>
      <c r="B824" s="139" t="s">
        <v>94</v>
      </c>
      <c r="C824" s="108">
        <v>1</v>
      </c>
      <c r="D824" s="164" t="s">
        <v>1032</v>
      </c>
      <c r="E824" s="141" t="s">
        <v>1020</v>
      </c>
      <c r="F824" s="141" t="s">
        <v>155</v>
      </c>
      <c r="G824" s="141" t="s">
        <v>222</v>
      </c>
      <c r="H824" s="142">
        <v>42.37</v>
      </c>
      <c r="I824" s="143">
        <f t="shared" si="172"/>
        <v>255</v>
      </c>
      <c r="J824" s="144">
        <v>255</v>
      </c>
      <c r="K824" s="144"/>
      <c r="L824" s="144"/>
      <c r="M824" s="144"/>
      <c r="N824" s="144"/>
      <c r="O824" s="144"/>
      <c r="P824" s="145" t="e">
        <f t="shared" si="162"/>
        <v>#DIV/0!</v>
      </c>
      <c r="Q824" s="145">
        <f t="shared" si="163"/>
        <v>0</v>
      </c>
      <c r="R824" s="145">
        <f t="shared" si="164"/>
        <v>0</v>
      </c>
      <c r="S824" s="145">
        <f t="shared" si="165"/>
        <v>0</v>
      </c>
      <c r="T824" s="145">
        <f t="shared" si="166"/>
        <v>0</v>
      </c>
      <c r="U824" s="145">
        <f t="shared" si="167"/>
        <v>0</v>
      </c>
      <c r="V824" s="146">
        <f>IF(J824="nio",0,IF(J824&gt;0,VLOOKUP(F824,'3-Productie normen'!A:M,VLOOKUP(J824,'3-Productie normen'!$B$38:$C$41,2,FALSE),FALSE)))*(VLOOKUP(B824,'2-Kosten per locatie'!$A$16:$C$48,3,FALSE))</f>
        <v>0</v>
      </c>
      <c r="W824" s="146">
        <f t="shared" si="168"/>
        <v>0</v>
      </c>
      <c r="X824" s="146">
        <f t="shared" si="169"/>
        <v>0</v>
      </c>
      <c r="Y824" s="146">
        <f t="shared" si="170"/>
        <v>0</v>
      </c>
      <c r="Z824" s="147" t="str">
        <f>VLOOKUP(F824,'3-Productie normen'!A:Q,12,FALSE)</f>
        <v>B</v>
      </c>
      <c r="AA824" s="147"/>
      <c r="AC824" s="148">
        <f t="shared" si="171"/>
        <v>10804.349999999999</v>
      </c>
    </row>
    <row r="825" spans="1:29" ht="14.15" customHeight="1">
      <c r="A825" s="124">
        <f t="shared" si="161"/>
        <v>825</v>
      </c>
      <c r="B825" s="139" t="s">
        <v>94</v>
      </c>
      <c r="C825" s="108">
        <v>1</v>
      </c>
      <c r="D825" s="164" t="s">
        <v>1033</v>
      </c>
      <c r="E825" s="141" t="s">
        <v>1020</v>
      </c>
      <c r="F825" s="141" t="s">
        <v>155</v>
      </c>
      <c r="G825" s="141" t="s">
        <v>222</v>
      </c>
      <c r="H825" s="142">
        <v>40.65</v>
      </c>
      <c r="I825" s="143">
        <f t="shared" si="172"/>
        <v>255</v>
      </c>
      <c r="J825" s="144">
        <v>255</v>
      </c>
      <c r="K825" s="144"/>
      <c r="L825" s="144"/>
      <c r="M825" s="144"/>
      <c r="N825" s="144"/>
      <c r="O825" s="144"/>
      <c r="P825" s="145" t="e">
        <f t="shared" si="162"/>
        <v>#DIV/0!</v>
      </c>
      <c r="Q825" s="145">
        <f t="shared" si="163"/>
        <v>0</v>
      </c>
      <c r="R825" s="145">
        <f t="shared" si="164"/>
        <v>0</v>
      </c>
      <c r="S825" s="145">
        <f t="shared" si="165"/>
        <v>0</v>
      </c>
      <c r="T825" s="145">
        <f t="shared" si="166"/>
        <v>0</v>
      </c>
      <c r="U825" s="145">
        <f t="shared" si="167"/>
        <v>0</v>
      </c>
      <c r="V825" s="146">
        <f>IF(J825="nio",0,IF(J825&gt;0,VLOOKUP(F825,'3-Productie normen'!A:M,VLOOKUP(J825,'3-Productie normen'!$B$38:$C$41,2,FALSE),FALSE)))*(VLOOKUP(B825,'2-Kosten per locatie'!$A$16:$C$48,3,FALSE))</f>
        <v>0</v>
      </c>
      <c r="W825" s="146">
        <f t="shared" si="168"/>
        <v>0</v>
      </c>
      <c r="X825" s="146">
        <f t="shared" si="169"/>
        <v>0</v>
      </c>
      <c r="Y825" s="146">
        <f t="shared" si="170"/>
        <v>0</v>
      </c>
      <c r="Z825" s="147" t="str">
        <f>VLOOKUP(F825,'3-Productie normen'!A:Q,12,FALSE)</f>
        <v>B</v>
      </c>
      <c r="AA825" s="147"/>
      <c r="AC825" s="148">
        <f t="shared" si="171"/>
        <v>10365.75</v>
      </c>
    </row>
    <row r="826" spans="1:29" ht="14.15" customHeight="1">
      <c r="A826" s="124">
        <f t="shared" si="161"/>
        <v>826</v>
      </c>
      <c r="B826" s="139" t="s">
        <v>94</v>
      </c>
      <c r="C826" s="108">
        <v>2</v>
      </c>
      <c r="D826" s="164" t="s">
        <v>1034</v>
      </c>
      <c r="E826" s="141" t="s">
        <v>168</v>
      </c>
      <c r="F826" s="141" t="s">
        <v>168</v>
      </c>
      <c r="G826" s="141" t="s">
        <v>869</v>
      </c>
      <c r="H826" s="142">
        <v>4.6100000000000003</v>
      </c>
      <c r="I826" s="143">
        <f t="shared" si="172"/>
        <v>1</v>
      </c>
      <c r="J826" s="144">
        <v>1</v>
      </c>
      <c r="K826" s="144"/>
      <c r="L826" s="144"/>
      <c r="M826" s="144"/>
      <c r="N826" s="144"/>
      <c r="O826" s="144"/>
      <c r="P826" s="145" t="e">
        <f t="shared" si="162"/>
        <v>#DIV/0!</v>
      </c>
      <c r="Q826" s="145">
        <f t="shared" si="163"/>
        <v>0</v>
      </c>
      <c r="R826" s="145">
        <f t="shared" si="164"/>
        <v>0</v>
      </c>
      <c r="S826" s="145">
        <f t="shared" si="165"/>
        <v>0</v>
      </c>
      <c r="T826" s="145">
        <f t="shared" si="166"/>
        <v>0</v>
      </c>
      <c r="U826" s="145">
        <f t="shared" si="167"/>
        <v>0</v>
      </c>
      <c r="V826" s="146">
        <f>IF(J826="nio",0,IF(J826&gt;0,VLOOKUP(F826,'3-Productie normen'!A:M,VLOOKUP(J826,'3-Productie normen'!$B$38:$C$41,2,FALSE),FALSE)))*(VLOOKUP(B826,'2-Kosten per locatie'!$A$16:$C$48,3,FALSE))</f>
        <v>0</v>
      </c>
      <c r="W826" s="146">
        <f t="shared" si="168"/>
        <v>0</v>
      </c>
      <c r="X826" s="146">
        <f t="shared" si="169"/>
        <v>0</v>
      </c>
      <c r="Y826" s="146">
        <f t="shared" si="170"/>
        <v>0</v>
      </c>
      <c r="Z826" s="147" t="str">
        <f>VLOOKUP(F826,'3-Productie normen'!A:Q,12,FALSE)</f>
        <v>V</v>
      </c>
      <c r="AA826" s="147"/>
      <c r="AC826" s="148">
        <f t="shared" si="171"/>
        <v>4.6100000000000003</v>
      </c>
    </row>
    <row r="827" spans="1:29" ht="14.15" customHeight="1">
      <c r="A827" s="124">
        <f t="shared" si="161"/>
        <v>827</v>
      </c>
      <c r="B827" s="139" t="s">
        <v>94</v>
      </c>
      <c r="C827" s="108">
        <v>2</v>
      </c>
      <c r="D827" s="164" t="s">
        <v>1035</v>
      </c>
      <c r="E827" s="141" t="s">
        <v>171</v>
      </c>
      <c r="F827" s="153" t="s">
        <v>171</v>
      </c>
      <c r="G827" s="141" t="s">
        <v>222</v>
      </c>
      <c r="H827" s="142">
        <v>40.44</v>
      </c>
      <c r="I827" s="143">
        <f t="shared" si="172"/>
        <v>255</v>
      </c>
      <c r="J827" s="144">
        <v>255</v>
      </c>
      <c r="K827" s="144"/>
      <c r="L827" s="144"/>
      <c r="M827" s="144"/>
      <c r="N827" s="144"/>
      <c r="O827" s="144"/>
      <c r="P827" s="145" t="e">
        <f t="shared" si="162"/>
        <v>#DIV/0!</v>
      </c>
      <c r="Q827" s="145">
        <f t="shared" si="163"/>
        <v>0</v>
      </c>
      <c r="R827" s="145">
        <f t="shared" si="164"/>
        <v>0</v>
      </c>
      <c r="S827" s="145">
        <f t="shared" si="165"/>
        <v>0</v>
      </c>
      <c r="T827" s="145">
        <f t="shared" si="166"/>
        <v>0</v>
      </c>
      <c r="U827" s="145">
        <f t="shared" si="167"/>
        <v>0</v>
      </c>
      <c r="V827" s="146">
        <f>IF(J827="nio",0,IF(J827&gt;0,VLOOKUP(F827,'3-Productie normen'!A:M,VLOOKUP(J827,'3-Productie normen'!$B$38:$C$41,2,FALSE),FALSE)))*(VLOOKUP(B827,'2-Kosten per locatie'!$A$16:$C$48,3,FALSE))</f>
        <v>0</v>
      </c>
      <c r="W827" s="146">
        <f t="shared" si="168"/>
        <v>0</v>
      </c>
      <c r="X827" s="146">
        <f t="shared" si="169"/>
        <v>0</v>
      </c>
      <c r="Y827" s="146">
        <f t="shared" si="170"/>
        <v>0</v>
      </c>
      <c r="Z827" s="147" t="str">
        <f>VLOOKUP(F827,'3-Productie normen'!A:Q,12,FALSE)</f>
        <v>B</v>
      </c>
      <c r="AA827" s="147"/>
      <c r="AC827" s="148">
        <f t="shared" si="171"/>
        <v>10312.199999999999</v>
      </c>
    </row>
    <row r="828" spans="1:29" ht="14.15" customHeight="1">
      <c r="A828" s="124">
        <f t="shared" si="161"/>
        <v>828</v>
      </c>
      <c r="B828" s="139" t="s">
        <v>94</v>
      </c>
      <c r="C828" s="108">
        <v>2</v>
      </c>
      <c r="D828" s="164" t="s">
        <v>409</v>
      </c>
      <c r="E828" s="141" t="s">
        <v>682</v>
      </c>
      <c r="F828" s="141" t="s">
        <v>164</v>
      </c>
      <c r="G828" s="141" t="s">
        <v>222</v>
      </c>
      <c r="H828" s="142">
        <v>10.5</v>
      </c>
      <c r="I828" s="143">
        <f t="shared" si="172"/>
        <v>12</v>
      </c>
      <c r="J828" s="144">
        <v>12</v>
      </c>
      <c r="K828" s="144"/>
      <c r="L828" s="144"/>
      <c r="M828" s="144"/>
      <c r="N828" s="144"/>
      <c r="O828" s="144"/>
      <c r="P828" s="145" t="e">
        <f t="shared" si="162"/>
        <v>#DIV/0!</v>
      </c>
      <c r="Q828" s="145">
        <f t="shared" si="163"/>
        <v>0</v>
      </c>
      <c r="R828" s="145">
        <f t="shared" si="164"/>
        <v>0</v>
      </c>
      <c r="S828" s="145">
        <f t="shared" si="165"/>
        <v>0</v>
      </c>
      <c r="T828" s="145">
        <f t="shared" si="166"/>
        <v>0</v>
      </c>
      <c r="U828" s="145">
        <f t="shared" si="167"/>
        <v>0</v>
      </c>
      <c r="V828" s="146">
        <f>IF(J828="nio",0,IF(J828&gt;0,VLOOKUP(F828,'3-Productie normen'!A:M,VLOOKUP(J828,'3-Productie normen'!$B$38:$C$41,2,FALSE),FALSE)))*(VLOOKUP(B828,'2-Kosten per locatie'!$A$16:$C$48,3,FALSE))</f>
        <v>0</v>
      </c>
      <c r="W828" s="146">
        <f t="shared" si="168"/>
        <v>0</v>
      </c>
      <c r="X828" s="146">
        <f t="shared" si="169"/>
        <v>0</v>
      </c>
      <c r="Y828" s="146">
        <f t="shared" si="170"/>
        <v>0</v>
      </c>
      <c r="Z828" s="147" t="str">
        <f>VLOOKUP(F828,'3-Productie normen'!A:Q,12,FALSE)</f>
        <v>V</v>
      </c>
      <c r="AA828" s="147"/>
      <c r="AC828" s="148">
        <f t="shared" si="171"/>
        <v>126</v>
      </c>
    </row>
    <row r="829" spans="1:29" ht="14.15" customHeight="1">
      <c r="A829" s="124">
        <f t="shared" si="161"/>
        <v>829</v>
      </c>
      <c r="B829" s="139" t="s">
        <v>94</v>
      </c>
      <c r="C829" s="108">
        <v>2</v>
      </c>
      <c r="D829" s="164" t="s">
        <v>1036</v>
      </c>
      <c r="E829" s="141" t="s">
        <v>171</v>
      </c>
      <c r="F829" s="153" t="s">
        <v>171</v>
      </c>
      <c r="G829" s="141" t="s">
        <v>222</v>
      </c>
      <c r="H829" s="142">
        <v>37.659999999999997</v>
      </c>
      <c r="I829" s="143">
        <f t="shared" si="172"/>
        <v>255</v>
      </c>
      <c r="J829" s="144">
        <v>255</v>
      </c>
      <c r="K829" s="144"/>
      <c r="L829" s="144"/>
      <c r="M829" s="144"/>
      <c r="N829" s="144"/>
      <c r="O829" s="144"/>
      <c r="P829" s="145" t="e">
        <f t="shared" si="162"/>
        <v>#DIV/0!</v>
      </c>
      <c r="Q829" s="145">
        <f t="shared" si="163"/>
        <v>0</v>
      </c>
      <c r="R829" s="145">
        <f t="shared" si="164"/>
        <v>0</v>
      </c>
      <c r="S829" s="145">
        <f t="shared" si="165"/>
        <v>0</v>
      </c>
      <c r="T829" s="145">
        <f t="shared" si="166"/>
        <v>0</v>
      </c>
      <c r="U829" s="145">
        <f t="shared" si="167"/>
        <v>0</v>
      </c>
      <c r="V829" s="146">
        <f>IF(J829="nio",0,IF(J829&gt;0,VLOOKUP(F829,'3-Productie normen'!A:M,VLOOKUP(J829,'3-Productie normen'!$B$38:$C$41,2,FALSE),FALSE)))*(VLOOKUP(B829,'2-Kosten per locatie'!$A$16:$C$48,3,FALSE))</f>
        <v>0</v>
      </c>
      <c r="W829" s="146">
        <f t="shared" si="168"/>
        <v>0</v>
      </c>
      <c r="X829" s="146">
        <f t="shared" si="169"/>
        <v>0</v>
      </c>
      <c r="Y829" s="146">
        <f t="shared" si="170"/>
        <v>0</v>
      </c>
      <c r="Z829" s="147" t="str">
        <f>VLOOKUP(F829,'3-Productie normen'!A:Q,12,FALSE)</f>
        <v>B</v>
      </c>
      <c r="AA829" s="147"/>
      <c r="AC829" s="148">
        <f t="shared" si="171"/>
        <v>9603.2999999999993</v>
      </c>
    </row>
    <row r="830" spans="1:29" ht="14.15" customHeight="1">
      <c r="A830" s="124">
        <f t="shared" si="161"/>
        <v>830</v>
      </c>
      <c r="B830" s="139" t="s">
        <v>94</v>
      </c>
      <c r="C830" s="108">
        <v>2</v>
      </c>
      <c r="D830" s="164" t="s">
        <v>410</v>
      </c>
      <c r="E830" s="141" t="s">
        <v>224</v>
      </c>
      <c r="F830" s="166" t="s">
        <v>155</v>
      </c>
      <c r="G830" s="141" t="s">
        <v>222</v>
      </c>
      <c r="H830" s="142">
        <v>22.39</v>
      </c>
      <c r="I830" s="143">
        <f t="shared" si="172"/>
        <v>255</v>
      </c>
      <c r="J830" s="144">
        <v>255</v>
      </c>
      <c r="K830" s="144"/>
      <c r="L830" s="144"/>
      <c r="M830" s="144"/>
      <c r="N830" s="144"/>
      <c r="O830" s="144"/>
      <c r="P830" s="145" t="e">
        <f t="shared" si="162"/>
        <v>#DIV/0!</v>
      </c>
      <c r="Q830" s="145">
        <f t="shared" si="163"/>
        <v>0</v>
      </c>
      <c r="R830" s="145">
        <f t="shared" si="164"/>
        <v>0</v>
      </c>
      <c r="S830" s="145">
        <f t="shared" si="165"/>
        <v>0</v>
      </c>
      <c r="T830" s="145">
        <f t="shared" si="166"/>
        <v>0</v>
      </c>
      <c r="U830" s="145">
        <f t="shared" si="167"/>
        <v>0</v>
      </c>
      <c r="V830" s="146">
        <f>IF(J830="nio",0,IF(J830&gt;0,VLOOKUP(F830,'3-Productie normen'!A:M,VLOOKUP(J830,'3-Productie normen'!$B$38:$C$41,2,FALSE),FALSE)))*(VLOOKUP(B830,'2-Kosten per locatie'!$A$16:$C$48,3,FALSE))</f>
        <v>0</v>
      </c>
      <c r="W830" s="146">
        <f t="shared" si="168"/>
        <v>0</v>
      </c>
      <c r="X830" s="146">
        <f t="shared" si="169"/>
        <v>0</v>
      </c>
      <c r="Y830" s="146">
        <f t="shared" si="170"/>
        <v>0</v>
      </c>
      <c r="Z830" s="147" t="str">
        <f>VLOOKUP(F830,'3-Productie normen'!A:Q,12,FALSE)</f>
        <v>B</v>
      </c>
      <c r="AA830" s="147"/>
      <c r="AC830" s="148">
        <f t="shared" si="171"/>
        <v>5709.45</v>
      </c>
    </row>
    <row r="831" spans="1:29" ht="14.15" customHeight="1">
      <c r="A831" s="124">
        <f t="shared" si="161"/>
        <v>831</v>
      </c>
      <c r="B831" s="139" t="s">
        <v>94</v>
      </c>
      <c r="C831" s="108">
        <v>2</v>
      </c>
      <c r="D831" s="164" t="s">
        <v>1037</v>
      </c>
      <c r="E831" s="141" t="s">
        <v>171</v>
      </c>
      <c r="F831" s="153" t="s">
        <v>171</v>
      </c>
      <c r="G831" s="141" t="s">
        <v>222</v>
      </c>
      <c r="H831" s="142">
        <v>22.78</v>
      </c>
      <c r="I831" s="143">
        <f t="shared" si="172"/>
        <v>255</v>
      </c>
      <c r="J831" s="144">
        <v>255</v>
      </c>
      <c r="K831" s="144"/>
      <c r="L831" s="144"/>
      <c r="M831" s="144"/>
      <c r="N831" s="144"/>
      <c r="O831" s="144"/>
      <c r="P831" s="145" t="e">
        <f t="shared" si="162"/>
        <v>#DIV/0!</v>
      </c>
      <c r="Q831" s="145">
        <f t="shared" si="163"/>
        <v>0</v>
      </c>
      <c r="R831" s="145">
        <f t="shared" si="164"/>
        <v>0</v>
      </c>
      <c r="S831" s="145">
        <f t="shared" si="165"/>
        <v>0</v>
      </c>
      <c r="T831" s="145">
        <f t="shared" si="166"/>
        <v>0</v>
      </c>
      <c r="U831" s="145">
        <f t="shared" si="167"/>
        <v>0</v>
      </c>
      <c r="V831" s="146">
        <f>IF(J831="nio",0,IF(J831&gt;0,VLOOKUP(F831,'3-Productie normen'!A:M,VLOOKUP(J831,'3-Productie normen'!$B$38:$C$41,2,FALSE),FALSE)))*(VLOOKUP(B831,'2-Kosten per locatie'!$A$16:$C$48,3,FALSE))</f>
        <v>0</v>
      </c>
      <c r="W831" s="146">
        <f t="shared" si="168"/>
        <v>0</v>
      </c>
      <c r="X831" s="146">
        <f t="shared" si="169"/>
        <v>0</v>
      </c>
      <c r="Y831" s="146">
        <f t="shared" si="170"/>
        <v>0</v>
      </c>
      <c r="Z831" s="147" t="str">
        <f>VLOOKUP(F831,'3-Productie normen'!A:Q,12,FALSE)</f>
        <v>B</v>
      </c>
      <c r="AA831" s="147"/>
      <c r="AC831" s="148">
        <f t="shared" si="171"/>
        <v>5808.9000000000005</v>
      </c>
    </row>
    <row r="832" spans="1:29" ht="14.15" customHeight="1">
      <c r="A832" s="124">
        <f t="shared" si="161"/>
        <v>832</v>
      </c>
      <c r="B832" s="139" t="s">
        <v>94</v>
      </c>
      <c r="C832" s="108">
        <v>2</v>
      </c>
      <c r="D832" s="164" t="s">
        <v>1038</v>
      </c>
      <c r="E832" s="141" t="s">
        <v>224</v>
      </c>
      <c r="F832" s="141" t="s">
        <v>155</v>
      </c>
      <c r="G832" s="141" t="s">
        <v>222</v>
      </c>
      <c r="H832" s="142">
        <v>40.67</v>
      </c>
      <c r="I832" s="143">
        <f t="shared" si="172"/>
        <v>255</v>
      </c>
      <c r="J832" s="144">
        <v>255</v>
      </c>
      <c r="K832" s="144"/>
      <c r="L832" s="144"/>
      <c r="M832" s="144"/>
      <c r="N832" s="144"/>
      <c r="O832" s="144"/>
      <c r="P832" s="145" t="e">
        <f t="shared" si="162"/>
        <v>#DIV/0!</v>
      </c>
      <c r="Q832" s="145">
        <f t="shared" si="163"/>
        <v>0</v>
      </c>
      <c r="R832" s="145">
        <f t="shared" si="164"/>
        <v>0</v>
      </c>
      <c r="S832" s="145">
        <f t="shared" si="165"/>
        <v>0</v>
      </c>
      <c r="T832" s="145">
        <f t="shared" si="166"/>
        <v>0</v>
      </c>
      <c r="U832" s="145">
        <f t="shared" si="167"/>
        <v>0</v>
      </c>
      <c r="V832" s="146">
        <f>IF(J832="nio",0,IF(J832&gt;0,VLOOKUP(F832,'3-Productie normen'!A:M,VLOOKUP(J832,'3-Productie normen'!$B$38:$C$41,2,FALSE),FALSE)))*(VLOOKUP(B832,'2-Kosten per locatie'!$A$16:$C$48,3,FALSE))</f>
        <v>0</v>
      </c>
      <c r="W832" s="146">
        <f t="shared" si="168"/>
        <v>0</v>
      </c>
      <c r="X832" s="146">
        <f t="shared" si="169"/>
        <v>0</v>
      </c>
      <c r="Y832" s="146">
        <f t="shared" si="170"/>
        <v>0</v>
      </c>
      <c r="Z832" s="147" t="str">
        <f>VLOOKUP(F832,'3-Productie normen'!A:Q,12,FALSE)</f>
        <v>B</v>
      </c>
      <c r="AA832" s="147"/>
      <c r="AC832" s="148">
        <f t="shared" si="171"/>
        <v>10370.85</v>
      </c>
    </row>
    <row r="833" spans="1:29" ht="14.15" customHeight="1">
      <c r="A833" s="124">
        <f t="shared" si="161"/>
        <v>833</v>
      </c>
      <c r="B833" s="139" t="s">
        <v>94</v>
      </c>
      <c r="C833" s="108">
        <v>2</v>
      </c>
      <c r="D833" s="164" t="s">
        <v>1039</v>
      </c>
      <c r="E833" s="141" t="s">
        <v>168</v>
      </c>
      <c r="F833" s="141" t="s">
        <v>168</v>
      </c>
      <c r="G833" s="141" t="s">
        <v>244</v>
      </c>
      <c r="H833" s="142">
        <v>12.31</v>
      </c>
      <c r="I833" s="143">
        <f t="shared" si="172"/>
        <v>1</v>
      </c>
      <c r="J833" s="144">
        <v>1</v>
      </c>
      <c r="K833" s="144"/>
      <c r="L833" s="144"/>
      <c r="M833" s="144"/>
      <c r="N833" s="144"/>
      <c r="O833" s="144"/>
      <c r="P833" s="145" t="e">
        <f t="shared" si="162"/>
        <v>#DIV/0!</v>
      </c>
      <c r="Q833" s="145">
        <f t="shared" si="163"/>
        <v>0</v>
      </c>
      <c r="R833" s="145">
        <f t="shared" si="164"/>
        <v>0</v>
      </c>
      <c r="S833" s="145">
        <f t="shared" si="165"/>
        <v>0</v>
      </c>
      <c r="T833" s="145">
        <f t="shared" si="166"/>
        <v>0</v>
      </c>
      <c r="U833" s="145">
        <f t="shared" si="167"/>
        <v>0</v>
      </c>
      <c r="V833" s="146">
        <f>IF(J833="nio",0,IF(J833&gt;0,VLOOKUP(F833,'3-Productie normen'!A:M,VLOOKUP(J833,'3-Productie normen'!$B$38:$C$41,2,FALSE),FALSE)))*(VLOOKUP(B833,'2-Kosten per locatie'!$A$16:$C$48,3,FALSE))</f>
        <v>0</v>
      </c>
      <c r="W833" s="146">
        <f t="shared" si="168"/>
        <v>0</v>
      </c>
      <c r="X833" s="146">
        <f t="shared" si="169"/>
        <v>0</v>
      </c>
      <c r="Y833" s="146">
        <f t="shared" si="170"/>
        <v>0</v>
      </c>
      <c r="Z833" s="147" t="str">
        <f>VLOOKUP(F833,'3-Productie normen'!A:Q,12,FALSE)</f>
        <v>V</v>
      </c>
      <c r="AA833" s="147"/>
      <c r="AC833" s="148">
        <f t="shared" si="171"/>
        <v>12.31</v>
      </c>
    </row>
    <row r="834" spans="1:29" ht="14.15" customHeight="1">
      <c r="A834" s="124">
        <f t="shared" si="161"/>
        <v>834</v>
      </c>
      <c r="B834" s="139" t="s">
        <v>94</v>
      </c>
      <c r="C834" s="108">
        <v>2</v>
      </c>
      <c r="D834" s="164" t="s">
        <v>1040</v>
      </c>
      <c r="E834" s="141" t="s">
        <v>168</v>
      </c>
      <c r="F834" s="141" t="s">
        <v>168</v>
      </c>
      <c r="G834" s="141" t="s">
        <v>384</v>
      </c>
      <c r="H834" s="142">
        <v>1.24</v>
      </c>
      <c r="I834" s="143">
        <f t="shared" si="172"/>
        <v>1</v>
      </c>
      <c r="J834" s="144">
        <v>1</v>
      </c>
      <c r="K834" s="144"/>
      <c r="L834" s="144"/>
      <c r="M834" s="144"/>
      <c r="N834" s="144"/>
      <c r="O834" s="144"/>
      <c r="P834" s="145" t="e">
        <f t="shared" si="162"/>
        <v>#DIV/0!</v>
      </c>
      <c r="Q834" s="145">
        <f t="shared" si="163"/>
        <v>0</v>
      </c>
      <c r="R834" s="145">
        <f t="shared" si="164"/>
        <v>0</v>
      </c>
      <c r="S834" s="145">
        <f t="shared" si="165"/>
        <v>0</v>
      </c>
      <c r="T834" s="145">
        <f t="shared" si="166"/>
        <v>0</v>
      </c>
      <c r="U834" s="145">
        <f t="shared" si="167"/>
        <v>0</v>
      </c>
      <c r="V834" s="146">
        <f>IF(J834="nio",0,IF(J834&gt;0,VLOOKUP(F834,'3-Productie normen'!A:M,VLOOKUP(J834,'3-Productie normen'!$B$38:$C$41,2,FALSE),FALSE)))*(VLOOKUP(B834,'2-Kosten per locatie'!$A$16:$C$48,3,FALSE))</f>
        <v>0</v>
      </c>
      <c r="W834" s="146">
        <f t="shared" si="168"/>
        <v>0</v>
      </c>
      <c r="X834" s="146">
        <f t="shared" si="169"/>
        <v>0</v>
      </c>
      <c r="Y834" s="146">
        <f t="shared" si="170"/>
        <v>0</v>
      </c>
      <c r="Z834" s="147" t="str">
        <f>VLOOKUP(F834,'3-Productie normen'!A:Q,12,FALSE)</f>
        <v>V</v>
      </c>
      <c r="AA834" s="147"/>
      <c r="AC834" s="148">
        <f t="shared" si="171"/>
        <v>1.24</v>
      </c>
    </row>
    <row r="835" spans="1:29" ht="14.15" customHeight="1">
      <c r="A835" s="124">
        <f t="shared" si="161"/>
        <v>835</v>
      </c>
      <c r="B835" s="139" t="s">
        <v>94</v>
      </c>
      <c r="C835" s="108">
        <v>2</v>
      </c>
      <c r="D835" s="164" t="s">
        <v>1041</v>
      </c>
      <c r="E835" s="141" t="s">
        <v>168</v>
      </c>
      <c r="F835" s="141" t="s">
        <v>168</v>
      </c>
      <c r="G835" s="141" t="s">
        <v>384</v>
      </c>
      <c r="H835" s="142">
        <v>13.72</v>
      </c>
      <c r="I835" s="143">
        <f t="shared" si="172"/>
        <v>1</v>
      </c>
      <c r="J835" s="144">
        <v>1</v>
      </c>
      <c r="K835" s="144"/>
      <c r="L835" s="144"/>
      <c r="M835" s="144"/>
      <c r="N835" s="144"/>
      <c r="O835" s="144"/>
      <c r="P835" s="145" t="e">
        <f t="shared" si="162"/>
        <v>#DIV/0!</v>
      </c>
      <c r="Q835" s="145">
        <f t="shared" si="163"/>
        <v>0</v>
      </c>
      <c r="R835" s="145">
        <f t="shared" si="164"/>
        <v>0</v>
      </c>
      <c r="S835" s="145">
        <f t="shared" si="165"/>
        <v>0</v>
      </c>
      <c r="T835" s="145">
        <f t="shared" si="166"/>
        <v>0</v>
      </c>
      <c r="U835" s="145">
        <f t="shared" si="167"/>
        <v>0</v>
      </c>
      <c r="V835" s="146">
        <f>IF(J835="nio",0,IF(J835&gt;0,VLOOKUP(F835,'3-Productie normen'!A:M,VLOOKUP(J835,'3-Productie normen'!$B$38:$C$41,2,FALSE),FALSE)))*(VLOOKUP(B835,'2-Kosten per locatie'!$A$16:$C$48,3,FALSE))</f>
        <v>0</v>
      </c>
      <c r="W835" s="146">
        <f t="shared" si="168"/>
        <v>0</v>
      </c>
      <c r="X835" s="146">
        <f t="shared" si="169"/>
        <v>0</v>
      </c>
      <c r="Y835" s="146">
        <f t="shared" si="170"/>
        <v>0</v>
      </c>
      <c r="Z835" s="147" t="str">
        <f>VLOOKUP(F835,'3-Productie normen'!A:Q,12,FALSE)</f>
        <v>V</v>
      </c>
      <c r="AA835" s="147"/>
      <c r="AC835" s="148">
        <f t="shared" si="171"/>
        <v>13.72</v>
      </c>
    </row>
    <row r="836" spans="1:29" ht="14.15" customHeight="1">
      <c r="A836" s="124">
        <f t="shared" si="161"/>
        <v>836</v>
      </c>
      <c r="B836" s="139" t="s">
        <v>94</v>
      </c>
      <c r="C836" s="108">
        <v>2</v>
      </c>
      <c r="D836" s="164" t="s">
        <v>419</v>
      </c>
      <c r="E836" s="141" t="s">
        <v>334</v>
      </c>
      <c r="F836" s="141" t="s">
        <v>163</v>
      </c>
      <c r="G836" s="141" t="s">
        <v>222</v>
      </c>
      <c r="H836" s="142">
        <v>24.73</v>
      </c>
      <c r="I836" s="143">
        <f t="shared" si="172"/>
        <v>255</v>
      </c>
      <c r="J836" s="144">
        <v>255</v>
      </c>
      <c r="K836" s="144"/>
      <c r="L836" s="144"/>
      <c r="M836" s="144"/>
      <c r="N836" s="144"/>
      <c r="O836" s="144"/>
      <c r="P836" s="145" t="e">
        <f t="shared" si="162"/>
        <v>#DIV/0!</v>
      </c>
      <c r="Q836" s="145">
        <f t="shared" si="163"/>
        <v>0</v>
      </c>
      <c r="R836" s="145">
        <f t="shared" si="164"/>
        <v>0</v>
      </c>
      <c r="S836" s="145">
        <f t="shared" si="165"/>
        <v>0</v>
      </c>
      <c r="T836" s="145">
        <f t="shared" si="166"/>
        <v>0</v>
      </c>
      <c r="U836" s="145">
        <f t="shared" si="167"/>
        <v>0</v>
      </c>
      <c r="V836" s="146">
        <f>IF(J836="nio",0,IF(J836&gt;0,VLOOKUP(F836,'3-Productie normen'!A:M,VLOOKUP(J836,'3-Productie normen'!$B$38:$C$41,2,FALSE),FALSE)))*(VLOOKUP(B836,'2-Kosten per locatie'!$A$16:$C$48,3,FALSE))</f>
        <v>0</v>
      </c>
      <c r="W836" s="146">
        <f t="shared" si="168"/>
        <v>0</v>
      </c>
      <c r="X836" s="146">
        <f t="shared" si="169"/>
        <v>0</v>
      </c>
      <c r="Y836" s="146">
        <f t="shared" si="170"/>
        <v>0</v>
      </c>
      <c r="Z836" s="147" t="str">
        <f>VLOOKUP(F836,'3-Productie normen'!A:Q,12,FALSE)</f>
        <v>B</v>
      </c>
      <c r="AA836" s="147"/>
      <c r="AC836" s="148">
        <f t="shared" si="171"/>
        <v>6306.1500000000005</v>
      </c>
    </row>
    <row r="837" spans="1:29" ht="14.15" customHeight="1">
      <c r="A837" s="124">
        <f t="shared" si="161"/>
        <v>837</v>
      </c>
      <c r="B837" s="139" t="s">
        <v>94</v>
      </c>
      <c r="C837" s="108">
        <v>2</v>
      </c>
      <c r="D837" s="164" t="s">
        <v>1042</v>
      </c>
      <c r="E837" s="141" t="s">
        <v>224</v>
      </c>
      <c r="F837" s="141" t="s">
        <v>155</v>
      </c>
      <c r="G837" s="141" t="s">
        <v>222</v>
      </c>
      <c r="H837" s="142">
        <v>31.33</v>
      </c>
      <c r="I837" s="143">
        <f t="shared" si="172"/>
        <v>255</v>
      </c>
      <c r="J837" s="144">
        <v>255</v>
      </c>
      <c r="K837" s="144"/>
      <c r="L837" s="144"/>
      <c r="M837" s="144"/>
      <c r="N837" s="144"/>
      <c r="O837" s="144"/>
      <c r="P837" s="145" t="e">
        <f t="shared" si="162"/>
        <v>#DIV/0!</v>
      </c>
      <c r="Q837" s="145">
        <f t="shared" si="163"/>
        <v>0</v>
      </c>
      <c r="R837" s="145">
        <f t="shared" si="164"/>
        <v>0</v>
      </c>
      <c r="S837" s="145">
        <f t="shared" si="165"/>
        <v>0</v>
      </c>
      <c r="T837" s="145">
        <f t="shared" si="166"/>
        <v>0</v>
      </c>
      <c r="U837" s="145">
        <f t="shared" si="167"/>
        <v>0</v>
      </c>
      <c r="V837" s="146">
        <f>IF(J837="nio",0,IF(J837&gt;0,VLOOKUP(F837,'3-Productie normen'!A:M,VLOOKUP(J837,'3-Productie normen'!$B$38:$C$41,2,FALSE),FALSE)))*(VLOOKUP(B837,'2-Kosten per locatie'!$A$16:$C$48,3,FALSE))</f>
        <v>0</v>
      </c>
      <c r="W837" s="146">
        <f t="shared" si="168"/>
        <v>0</v>
      </c>
      <c r="X837" s="146">
        <f t="shared" si="169"/>
        <v>0</v>
      </c>
      <c r="Y837" s="146">
        <f t="shared" si="170"/>
        <v>0</v>
      </c>
      <c r="Z837" s="147" t="str">
        <f>VLOOKUP(F837,'3-Productie normen'!A:Q,12,FALSE)</f>
        <v>B</v>
      </c>
      <c r="AA837" s="147"/>
      <c r="AC837" s="148">
        <f t="shared" si="171"/>
        <v>7989.15</v>
      </c>
    </row>
    <row r="838" spans="1:29" ht="14.15" customHeight="1">
      <c r="A838" s="124">
        <f t="shared" si="161"/>
        <v>838</v>
      </c>
      <c r="B838" s="139" t="s">
        <v>94</v>
      </c>
      <c r="C838" s="108">
        <v>2</v>
      </c>
      <c r="D838" s="164" t="s">
        <v>1043</v>
      </c>
      <c r="E838" s="141" t="s">
        <v>224</v>
      </c>
      <c r="F838" s="141" t="s">
        <v>155</v>
      </c>
      <c r="G838" s="141" t="s">
        <v>222</v>
      </c>
      <c r="H838" s="142">
        <v>27.97</v>
      </c>
      <c r="I838" s="143">
        <f t="shared" si="172"/>
        <v>255</v>
      </c>
      <c r="J838" s="144">
        <v>255</v>
      </c>
      <c r="K838" s="144"/>
      <c r="L838" s="144"/>
      <c r="M838" s="144"/>
      <c r="N838" s="144"/>
      <c r="O838" s="144"/>
      <c r="P838" s="145" t="e">
        <f t="shared" si="162"/>
        <v>#DIV/0!</v>
      </c>
      <c r="Q838" s="145">
        <f t="shared" si="163"/>
        <v>0</v>
      </c>
      <c r="R838" s="145">
        <f t="shared" si="164"/>
        <v>0</v>
      </c>
      <c r="S838" s="145">
        <f t="shared" si="165"/>
        <v>0</v>
      </c>
      <c r="T838" s="145">
        <f t="shared" si="166"/>
        <v>0</v>
      </c>
      <c r="U838" s="145">
        <f t="shared" si="167"/>
        <v>0</v>
      </c>
      <c r="V838" s="146">
        <f>IF(J838="nio",0,IF(J838&gt;0,VLOOKUP(F838,'3-Productie normen'!A:M,VLOOKUP(J838,'3-Productie normen'!$B$38:$C$41,2,FALSE),FALSE)))*(VLOOKUP(B838,'2-Kosten per locatie'!$A$16:$C$48,3,FALSE))</f>
        <v>0</v>
      </c>
      <c r="W838" s="146">
        <f t="shared" si="168"/>
        <v>0</v>
      </c>
      <c r="X838" s="146">
        <f t="shared" si="169"/>
        <v>0</v>
      </c>
      <c r="Y838" s="146">
        <f t="shared" si="170"/>
        <v>0</v>
      </c>
      <c r="Z838" s="147" t="str">
        <f>VLOOKUP(F838,'3-Productie normen'!A:Q,12,FALSE)</f>
        <v>B</v>
      </c>
      <c r="AA838" s="147"/>
      <c r="AC838" s="148">
        <f t="shared" si="171"/>
        <v>7132.3499999999995</v>
      </c>
    </row>
    <row r="839" spans="1:29" ht="14.15" customHeight="1">
      <c r="A839" s="124">
        <f t="shared" si="161"/>
        <v>839</v>
      </c>
      <c r="B839" s="139" t="s">
        <v>94</v>
      </c>
      <c r="C839" s="108">
        <v>2</v>
      </c>
      <c r="D839" s="164" t="s">
        <v>1044</v>
      </c>
      <c r="E839" s="141" t="s">
        <v>224</v>
      </c>
      <c r="F839" s="141" t="s">
        <v>155</v>
      </c>
      <c r="G839" s="141" t="s">
        <v>222</v>
      </c>
      <c r="H839" s="142">
        <v>30.91</v>
      </c>
      <c r="I839" s="143">
        <f t="shared" si="172"/>
        <v>255</v>
      </c>
      <c r="J839" s="144">
        <v>255</v>
      </c>
      <c r="K839" s="144"/>
      <c r="L839" s="144"/>
      <c r="M839" s="144"/>
      <c r="N839" s="144"/>
      <c r="O839" s="144"/>
      <c r="P839" s="145" t="e">
        <f t="shared" si="162"/>
        <v>#DIV/0!</v>
      </c>
      <c r="Q839" s="145">
        <f t="shared" si="163"/>
        <v>0</v>
      </c>
      <c r="R839" s="145">
        <f t="shared" si="164"/>
        <v>0</v>
      </c>
      <c r="S839" s="145">
        <f t="shared" si="165"/>
        <v>0</v>
      </c>
      <c r="T839" s="145">
        <f t="shared" si="166"/>
        <v>0</v>
      </c>
      <c r="U839" s="145">
        <f t="shared" si="167"/>
        <v>0</v>
      </c>
      <c r="V839" s="146">
        <f>IF(J839="nio",0,IF(J839&gt;0,VLOOKUP(F839,'3-Productie normen'!A:M,VLOOKUP(J839,'3-Productie normen'!$B$38:$C$41,2,FALSE),FALSE)))*(VLOOKUP(B839,'2-Kosten per locatie'!$A$16:$C$48,3,FALSE))</f>
        <v>0</v>
      </c>
      <c r="W839" s="146">
        <f t="shared" si="168"/>
        <v>0</v>
      </c>
      <c r="X839" s="146">
        <f t="shared" si="169"/>
        <v>0</v>
      </c>
      <c r="Y839" s="146">
        <f t="shared" si="170"/>
        <v>0</v>
      </c>
      <c r="Z839" s="147" t="str">
        <f>VLOOKUP(F839,'3-Productie normen'!A:Q,12,FALSE)</f>
        <v>B</v>
      </c>
      <c r="AA839" s="147"/>
      <c r="AC839" s="148">
        <f t="shared" si="171"/>
        <v>7882.05</v>
      </c>
    </row>
    <row r="840" spans="1:29" ht="14.15" customHeight="1">
      <c r="A840" s="124">
        <f t="shared" si="161"/>
        <v>840</v>
      </c>
      <c r="B840" s="139" t="s">
        <v>94</v>
      </c>
      <c r="C840" s="108">
        <v>2</v>
      </c>
      <c r="D840" s="164" t="s">
        <v>1045</v>
      </c>
      <c r="E840" s="141" t="s">
        <v>224</v>
      </c>
      <c r="F840" s="141" t="s">
        <v>155</v>
      </c>
      <c r="G840" s="141" t="s">
        <v>222</v>
      </c>
      <c r="H840" s="142">
        <v>28.52</v>
      </c>
      <c r="I840" s="143">
        <f t="shared" si="172"/>
        <v>255</v>
      </c>
      <c r="J840" s="144">
        <v>255</v>
      </c>
      <c r="K840" s="144"/>
      <c r="L840" s="144"/>
      <c r="M840" s="144"/>
      <c r="N840" s="144"/>
      <c r="O840" s="144"/>
      <c r="P840" s="145" t="e">
        <f t="shared" si="162"/>
        <v>#DIV/0!</v>
      </c>
      <c r="Q840" s="145">
        <f t="shared" si="163"/>
        <v>0</v>
      </c>
      <c r="R840" s="145">
        <f t="shared" si="164"/>
        <v>0</v>
      </c>
      <c r="S840" s="145">
        <f t="shared" si="165"/>
        <v>0</v>
      </c>
      <c r="T840" s="145">
        <f t="shared" si="166"/>
        <v>0</v>
      </c>
      <c r="U840" s="145">
        <f t="shared" si="167"/>
        <v>0</v>
      </c>
      <c r="V840" s="146">
        <f>IF(J840="nio",0,IF(J840&gt;0,VLOOKUP(F840,'3-Productie normen'!A:M,VLOOKUP(J840,'3-Productie normen'!$B$38:$C$41,2,FALSE),FALSE)))*(VLOOKUP(B840,'2-Kosten per locatie'!$A$16:$C$48,3,FALSE))</f>
        <v>0</v>
      </c>
      <c r="W840" s="146">
        <f t="shared" si="168"/>
        <v>0</v>
      </c>
      <c r="X840" s="146">
        <f t="shared" si="169"/>
        <v>0</v>
      </c>
      <c r="Y840" s="146">
        <f t="shared" si="170"/>
        <v>0</v>
      </c>
      <c r="Z840" s="147" t="str">
        <f>VLOOKUP(F840,'3-Productie normen'!A:Q,12,FALSE)</f>
        <v>B</v>
      </c>
      <c r="AA840" s="147"/>
      <c r="AC840" s="148">
        <f t="shared" si="171"/>
        <v>7272.5999999999995</v>
      </c>
    </row>
    <row r="841" spans="1:29" ht="14.15" customHeight="1">
      <c r="A841" s="124">
        <f t="shared" si="161"/>
        <v>841</v>
      </c>
      <c r="B841" s="139" t="s">
        <v>94</v>
      </c>
      <c r="C841" s="108">
        <v>2</v>
      </c>
      <c r="D841" s="164" t="s">
        <v>1046</v>
      </c>
      <c r="E841" s="141" t="s">
        <v>171</v>
      </c>
      <c r="F841" s="153" t="s">
        <v>171</v>
      </c>
      <c r="G841" s="141" t="s">
        <v>222</v>
      </c>
      <c r="H841" s="142">
        <v>31.26</v>
      </c>
      <c r="I841" s="143">
        <f t="shared" si="172"/>
        <v>255</v>
      </c>
      <c r="J841" s="144">
        <v>255</v>
      </c>
      <c r="K841" s="144"/>
      <c r="L841" s="144"/>
      <c r="M841" s="144"/>
      <c r="N841" s="144"/>
      <c r="O841" s="144"/>
      <c r="P841" s="145" t="e">
        <f t="shared" si="162"/>
        <v>#DIV/0!</v>
      </c>
      <c r="Q841" s="145">
        <f t="shared" si="163"/>
        <v>0</v>
      </c>
      <c r="R841" s="145">
        <f t="shared" si="164"/>
        <v>0</v>
      </c>
      <c r="S841" s="145">
        <f t="shared" si="165"/>
        <v>0</v>
      </c>
      <c r="T841" s="145">
        <f t="shared" si="166"/>
        <v>0</v>
      </c>
      <c r="U841" s="145">
        <f t="shared" si="167"/>
        <v>0</v>
      </c>
      <c r="V841" s="146">
        <f>IF(J841="nio",0,IF(J841&gt;0,VLOOKUP(F841,'3-Productie normen'!A:M,VLOOKUP(J841,'3-Productie normen'!$B$38:$C$41,2,FALSE),FALSE)))*(VLOOKUP(B841,'2-Kosten per locatie'!$A$16:$C$48,3,FALSE))</f>
        <v>0</v>
      </c>
      <c r="W841" s="146">
        <f t="shared" si="168"/>
        <v>0</v>
      </c>
      <c r="X841" s="146">
        <f t="shared" si="169"/>
        <v>0</v>
      </c>
      <c r="Y841" s="146">
        <f t="shared" si="170"/>
        <v>0</v>
      </c>
      <c r="Z841" s="147" t="str">
        <f>VLOOKUP(F841,'3-Productie normen'!A:Q,12,FALSE)</f>
        <v>B</v>
      </c>
      <c r="AA841" s="147"/>
      <c r="AC841" s="148">
        <f t="shared" si="171"/>
        <v>7971.3</v>
      </c>
    </row>
    <row r="842" spans="1:29" ht="14.15" customHeight="1">
      <c r="A842" s="124">
        <f t="shared" si="161"/>
        <v>842</v>
      </c>
      <c r="B842" s="139" t="s">
        <v>94</v>
      </c>
      <c r="C842" s="108">
        <v>2</v>
      </c>
      <c r="D842" s="164" t="s">
        <v>1047</v>
      </c>
      <c r="E842" s="141" t="s">
        <v>224</v>
      </c>
      <c r="F842" s="141" t="s">
        <v>155</v>
      </c>
      <c r="G842" s="141" t="s">
        <v>222</v>
      </c>
      <c r="H842" s="142">
        <v>26.99</v>
      </c>
      <c r="I842" s="143">
        <f t="shared" si="172"/>
        <v>255</v>
      </c>
      <c r="J842" s="144">
        <v>255</v>
      </c>
      <c r="K842" s="144"/>
      <c r="L842" s="144"/>
      <c r="M842" s="144"/>
      <c r="N842" s="144"/>
      <c r="O842" s="144"/>
      <c r="P842" s="145" t="e">
        <f t="shared" si="162"/>
        <v>#DIV/0!</v>
      </c>
      <c r="Q842" s="145">
        <f t="shared" si="163"/>
        <v>0</v>
      </c>
      <c r="R842" s="145">
        <f t="shared" si="164"/>
        <v>0</v>
      </c>
      <c r="S842" s="145">
        <f t="shared" si="165"/>
        <v>0</v>
      </c>
      <c r="T842" s="145">
        <f t="shared" si="166"/>
        <v>0</v>
      </c>
      <c r="U842" s="145">
        <f t="shared" si="167"/>
        <v>0</v>
      </c>
      <c r="V842" s="146">
        <f>IF(J842="nio",0,IF(J842&gt;0,VLOOKUP(F842,'3-Productie normen'!A:M,VLOOKUP(J842,'3-Productie normen'!$B$38:$C$41,2,FALSE),FALSE)))*(VLOOKUP(B842,'2-Kosten per locatie'!$A$16:$C$48,3,FALSE))</f>
        <v>0</v>
      </c>
      <c r="W842" s="146">
        <f t="shared" si="168"/>
        <v>0</v>
      </c>
      <c r="X842" s="146">
        <f t="shared" si="169"/>
        <v>0</v>
      </c>
      <c r="Y842" s="146">
        <f t="shared" si="170"/>
        <v>0</v>
      </c>
      <c r="Z842" s="147" t="str">
        <f>VLOOKUP(F842,'3-Productie normen'!A:Q,12,FALSE)</f>
        <v>B</v>
      </c>
      <c r="AA842" s="147"/>
      <c r="AC842" s="148">
        <f t="shared" si="171"/>
        <v>6882.45</v>
      </c>
    </row>
    <row r="843" spans="1:29" ht="14.15" customHeight="1">
      <c r="A843" s="124">
        <f t="shared" ref="A843:A906" si="173">A842+1</f>
        <v>843</v>
      </c>
      <c r="B843" s="139" t="s">
        <v>94</v>
      </c>
      <c r="C843" s="108">
        <v>2</v>
      </c>
      <c r="D843" s="164" t="s">
        <v>1048</v>
      </c>
      <c r="E843" s="141" t="s">
        <v>171</v>
      </c>
      <c r="F843" s="153" t="s">
        <v>171</v>
      </c>
      <c r="G843" s="141" t="s">
        <v>222</v>
      </c>
      <c r="H843" s="142">
        <v>29.5</v>
      </c>
      <c r="I843" s="143">
        <f t="shared" si="172"/>
        <v>255</v>
      </c>
      <c r="J843" s="144">
        <v>255</v>
      </c>
      <c r="K843" s="144"/>
      <c r="L843" s="144"/>
      <c r="M843" s="144"/>
      <c r="N843" s="144"/>
      <c r="O843" s="144"/>
      <c r="P843" s="145" t="e">
        <f t="shared" si="162"/>
        <v>#DIV/0!</v>
      </c>
      <c r="Q843" s="145">
        <f t="shared" si="163"/>
        <v>0</v>
      </c>
      <c r="R843" s="145">
        <f t="shared" si="164"/>
        <v>0</v>
      </c>
      <c r="S843" s="145">
        <f t="shared" si="165"/>
        <v>0</v>
      </c>
      <c r="T843" s="145">
        <f t="shared" si="166"/>
        <v>0</v>
      </c>
      <c r="U843" s="145">
        <f t="shared" si="167"/>
        <v>0</v>
      </c>
      <c r="V843" s="146">
        <f>IF(J843="nio",0,IF(J843&gt;0,VLOOKUP(F843,'3-Productie normen'!A:M,VLOOKUP(J843,'3-Productie normen'!$B$38:$C$41,2,FALSE),FALSE)))*(VLOOKUP(B843,'2-Kosten per locatie'!$A$16:$C$48,3,FALSE))</f>
        <v>0</v>
      </c>
      <c r="W843" s="146">
        <f t="shared" si="168"/>
        <v>0</v>
      </c>
      <c r="X843" s="146">
        <f t="shared" si="169"/>
        <v>0</v>
      </c>
      <c r="Y843" s="146">
        <f t="shared" si="170"/>
        <v>0</v>
      </c>
      <c r="Z843" s="147" t="str">
        <f>VLOOKUP(F843,'3-Productie normen'!A:Q,12,FALSE)</f>
        <v>B</v>
      </c>
      <c r="AA843" s="147"/>
      <c r="AC843" s="148">
        <f t="shared" si="171"/>
        <v>7522.5</v>
      </c>
    </row>
    <row r="844" spans="1:29" ht="14.15" customHeight="1">
      <c r="A844" s="124">
        <f t="shared" si="173"/>
        <v>844</v>
      </c>
      <c r="B844" s="139" t="s">
        <v>94</v>
      </c>
      <c r="C844" s="108">
        <v>2</v>
      </c>
      <c r="D844" s="164" t="s">
        <v>1049</v>
      </c>
      <c r="E844" s="141" t="s">
        <v>243</v>
      </c>
      <c r="F844" s="141" t="s">
        <v>155</v>
      </c>
      <c r="G844" s="141" t="s">
        <v>222</v>
      </c>
      <c r="H844" s="142">
        <v>23.73</v>
      </c>
      <c r="I844" s="143">
        <f t="shared" si="172"/>
        <v>255</v>
      </c>
      <c r="J844" s="144">
        <v>255</v>
      </c>
      <c r="K844" s="144"/>
      <c r="L844" s="144"/>
      <c r="M844" s="144"/>
      <c r="N844" s="144"/>
      <c r="O844" s="144"/>
      <c r="P844" s="145" t="e">
        <f t="shared" ref="P844:P905" si="174">IF(J844="nio",0,IF(J844&gt;0,J844*H844/V844,0))</f>
        <v>#DIV/0!</v>
      </c>
      <c r="Q844" s="145">
        <f t="shared" ref="Q844:Q905" si="175">IF(K844&gt;0,K844*H844/W844,0)</f>
        <v>0</v>
      </c>
      <c r="R844" s="145">
        <f t="shared" ref="R844:R905" si="176">IF(L844&gt;0,L844*H844/X844,0)</f>
        <v>0</v>
      </c>
      <c r="S844" s="145">
        <f t="shared" ref="S844:S905" si="177">IF(M844&gt;0,M844*H844/Y844,0)</f>
        <v>0</v>
      </c>
      <c r="T844" s="145">
        <f t="shared" ref="T844:T905" si="178">IF(N844&gt;0,N844*H844/X844,0)</f>
        <v>0</v>
      </c>
      <c r="U844" s="145">
        <f t="shared" ref="U844:U905" si="179">IF(O844&gt;0,O844*H844/Y844,0)</f>
        <v>0</v>
      </c>
      <c r="V844" s="146">
        <f>IF(J844="nio",0,IF(J844&gt;0,VLOOKUP(F844,'3-Productie normen'!A:M,VLOOKUP(J844,'3-Productie normen'!$B$38:$C$41,2,FALSE),FALSE)))*(VLOOKUP(B844,'2-Kosten per locatie'!$A$16:$C$48,3,FALSE))</f>
        <v>0</v>
      </c>
      <c r="W844" s="146">
        <f t="shared" ref="W844:W905" si="180">IF(K844&gt;0,V844*$W$8,0)</f>
        <v>0</v>
      </c>
      <c r="X844" s="146">
        <f t="shared" ref="X844:X905" si="181">IF((OR(L844&gt;0,N844&gt;0)),V844*$X$8,0)</f>
        <v>0</v>
      </c>
      <c r="Y844" s="146">
        <f t="shared" ref="Y844:Y905" si="182">IF((OR(M844&gt;0,O844&gt;0)),V844*$Y$8,0)</f>
        <v>0</v>
      </c>
      <c r="Z844" s="147" t="str">
        <f>VLOOKUP(F844,'3-Productie normen'!A:Q,12,FALSE)</f>
        <v>B</v>
      </c>
      <c r="AA844" s="147"/>
      <c r="AC844" s="148">
        <f t="shared" ref="AC844:AC905" si="183">I844*H844</f>
        <v>6051.1500000000005</v>
      </c>
    </row>
    <row r="845" spans="1:29" ht="14.15" customHeight="1">
      <c r="A845" s="124">
        <f t="shared" si="173"/>
        <v>845</v>
      </c>
      <c r="B845" s="139" t="s">
        <v>94</v>
      </c>
      <c r="C845" s="108">
        <v>2</v>
      </c>
      <c r="D845" s="164" t="s">
        <v>1050</v>
      </c>
      <c r="E845" s="141" t="s">
        <v>875</v>
      </c>
      <c r="F845" s="141" t="s">
        <v>155</v>
      </c>
      <c r="G845" s="141" t="s">
        <v>222</v>
      </c>
      <c r="H845" s="142">
        <v>30.28</v>
      </c>
      <c r="I845" s="143">
        <f t="shared" si="172"/>
        <v>255</v>
      </c>
      <c r="J845" s="144">
        <v>255</v>
      </c>
      <c r="K845" s="144"/>
      <c r="L845" s="144"/>
      <c r="M845" s="144"/>
      <c r="N845" s="144"/>
      <c r="O845" s="144"/>
      <c r="P845" s="145" t="e">
        <f t="shared" si="174"/>
        <v>#DIV/0!</v>
      </c>
      <c r="Q845" s="145">
        <f t="shared" si="175"/>
        <v>0</v>
      </c>
      <c r="R845" s="145">
        <f t="shared" si="176"/>
        <v>0</v>
      </c>
      <c r="S845" s="145">
        <f t="shared" si="177"/>
        <v>0</v>
      </c>
      <c r="T845" s="145">
        <f t="shared" si="178"/>
        <v>0</v>
      </c>
      <c r="U845" s="145">
        <f t="shared" si="179"/>
        <v>0</v>
      </c>
      <c r="V845" s="146">
        <f>IF(J845="nio",0,IF(J845&gt;0,VLOOKUP(F845,'3-Productie normen'!A:M,VLOOKUP(J845,'3-Productie normen'!$B$38:$C$41,2,FALSE),FALSE)))*(VLOOKUP(B845,'2-Kosten per locatie'!$A$16:$C$48,3,FALSE))</f>
        <v>0</v>
      </c>
      <c r="W845" s="146">
        <f t="shared" si="180"/>
        <v>0</v>
      </c>
      <c r="X845" s="146">
        <f t="shared" si="181"/>
        <v>0</v>
      </c>
      <c r="Y845" s="146">
        <f t="shared" si="182"/>
        <v>0</v>
      </c>
      <c r="Z845" s="147" t="str">
        <f>VLOOKUP(F845,'3-Productie normen'!A:Q,12,FALSE)</f>
        <v>B</v>
      </c>
      <c r="AA845" s="147"/>
      <c r="AC845" s="148">
        <f t="shared" si="183"/>
        <v>7721.4000000000005</v>
      </c>
    </row>
    <row r="846" spans="1:29" ht="14.15" customHeight="1">
      <c r="A846" s="124">
        <f t="shared" si="173"/>
        <v>846</v>
      </c>
      <c r="B846" s="139" t="s">
        <v>94</v>
      </c>
      <c r="C846" s="108">
        <v>2</v>
      </c>
      <c r="D846" s="164" t="s">
        <v>1051</v>
      </c>
      <c r="E846" s="141" t="s">
        <v>875</v>
      </c>
      <c r="F846" s="141" t="s">
        <v>155</v>
      </c>
      <c r="G846" s="141" t="s">
        <v>222</v>
      </c>
      <c r="H846" s="142">
        <v>30.64</v>
      </c>
      <c r="I846" s="143">
        <f t="shared" si="172"/>
        <v>255</v>
      </c>
      <c r="J846" s="144">
        <v>255</v>
      </c>
      <c r="K846" s="144"/>
      <c r="L846" s="144"/>
      <c r="M846" s="144"/>
      <c r="N846" s="144"/>
      <c r="O846" s="144"/>
      <c r="P846" s="145" t="e">
        <f t="shared" si="174"/>
        <v>#DIV/0!</v>
      </c>
      <c r="Q846" s="145">
        <f t="shared" si="175"/>
        <v>0</v>
      </c>
      <c r="R846" s="145">
        <f t="shared" si="176"/>
        <v>0</v>
      </c>
      <c r="S846" s="145">
        <f t="shared" si="177"/>
        <v>0</v>
      </c>
      <c r="T846" s="145">
        <f t="shared" si="178"/>
        <v>0</v>
      </c>
      <c r="U846" s="145">
        <f t="shared" si="179"/>
        <v>0</v>
      </c>
      <c r="V846" s="146">
        <f>IF(J846="nio",0,IF(J846&gt;0,VLOOKUP(F846,'3-Productie normen'!A:M,VLOOKUP(J846,'3-Productie normen'!$B$38:$C$41,2,FALSE),FALSE)))*(VLOOKUP(B846,'2-Kosten per locatie'!$A$16:$C$48,3,FALSE))</f>
        <v>0</v>
      </c>
      <c r="W846" s="146">
        <f t="shared" si="180"/>
        <v>0</v>
      </c>
      <c r="X846" s="146">
        <f t="shared" si="181"/>
        <v>0</v>
      </c>
      <c r="Y846" s="146">
        <f t="shared" si="182"/>
        <v>0</v>
      </c>
      <c r="Z846" s="147" t="str">
        <f>VLOOKUP(F846,'3-Productie normen'!A:Q,12,FALSE)</f>
        <v>B</v>
      </c>
      <c r="AA846" s="147"/>
      <c r="AC846" s="148">
        <f t="shared" si="183"/>
        <v>7813.2</v>
      </c>
    </row>
    <row r="847" spans="1:29" ht="14.15" customHeight="1">
      <c r="A847" s="124">
        <f t="shared" si="173"/>
        <v>847</v>
      </c>
      <c r="B847" s="139" t="s">
        <v>94</v>
      </c>
      <c r="C847" s="108">
        <v>2</v>
      </c>
      <c r="D847" s="164" t="s">
        <v>1052</v>
      </c>
      <c r="E847" s="141" t="s">
        <v>875</v>
      </c>
      <c r="F847" s="141" t="s">
        <v>155</v>
      </c>
      <c r="G847" s="141" t="s">
        <v>222</v>
      </c>
      <c r="H847" s="142">
        <v>33.880000000000003</v>
      </c>
      <c r="I847" s="143">
        <f t="shared" si="172"/>
        <v>255</v>
      </c>
      <c r="J847" s="144">
        <v>255</v>
      </c>
      <c r="K847" s="144"/>
      <c r="L847" s="144"/>
      <c r="M847" s="144"/>
      <c r="N847" s="144"/>
      <c r="O847" s="144"/>
      <c r="P847" s="145" t="e">
        <f t="shared" si="174"/>
        <v>#DIV/0!</v>
      </c>
      <c r="Q847" s="145">
        <f t="shared" si="175"/>
        <v>0</v>
      </c>
      <c r="R847" s="145">
        <f t="shared" si="176"/>
        <v>0</v>
      </c>
      <c r="S847" s="145">
        <f t="shared" si="177"/>
        <v>0</v>
      </c>
      <c r="T847" s="145">
        <f t="shared" si="178"/>
        <v>0</v>
      </c>
      <c r="U847" s="145">
        <f t="shared" si="179"/>
        <v>0</v>
      </c>
      <c r="V847" s="146">
        <f>IF(J847="nio",0,IF(J847&gt;0,VLOOKUP(F847,'3-Productie normen'!A:M,VLOOKUP(J847,'3-Productie normen'!$B$38:$C$41,2,FALSE),FALSE)))*(VLOOKUP(B847,'2-Kosten per locatie'!$A$16:$C$48,3,FALSE))</f>
        <v>0</v>
      </c>
      <c r="W847" s="146">
        <f t="shared" si="180"/>
        <v>0</v>
      </c>
      <c r="X847" s="146">
        <f t="shared" si="181"/>
        <v>0</v>
      </c>
      <c r="Y847" s="146">
        <f t="shared" si="182"/>
        <v>0</v>
      </c>
      <c r="Z847" s="147" t="str">
        <f>VLOOKUP(F847,'3-Productie normen'!A:Q,12,FALSE)</f>
        <v>B</v>
      </c>
      <c r="AA847" s="147"/>
      <c r="AC847" s="148">
        <f t="shared" si="183"/>
        <v>8639.4000000000015</v>
      </c>
    </row>
    <row r="848" spans="1:29" ht="14.15" customHeight="1">
      <c r="A848" s="124">
        <f t="shared" si="173"/>
        <v>848</v>
      </c>
      <c r="B848" s="139" t="s">
        <v>94</v>
      </c>
      <c r="C848" s="108">
        <v>2</v>
      </c>
      <c r="D848" s="164" t="s">
        <v>1053</v>
      </c>
      <c r="E848" s="141" t="s">
        <v>224</v>
      </c>
      <c r="F848" s="151" t="s">
        <v>155</v>
      </c>
      <c r="G848" s="141" t="s">
        <v>222</v>
      </c>
      <c r="H848" s="142">
        <v>26.94</v>
      </c>
      <c r="I848" s="143">
        <f t="shared" si="172"/>
        <v>255</v>
      </c>
      <c r="J848" s="144">
        <v>255</v>
      </c>
      <c r="K848" s="144"/>
      <c r="L848" s="144"/>
      <c r="M848" s="144"/>
      <c r="N848" s="144"/>
      <c r="O848" s="144"/>
      <c r="P848" s="145" t="e">
        <f t="shared" si="174"/>
        <v>#DIV/0!</v>
      </c>
      <c r="Q848" s="145">
        <f t="shared" si="175"/>
        <v>0</v>
      </c>
      <c r="R848" s="145">
        <f t="shared" si="176"/>
        <v>0</v>
      </c>
      <c r="S848" s="145">
        <f t="shared" si="177"/>
        <v>0</v>
      </c>
      <c r="T848" s="145">
        <f t="shared" si="178"/>
        <v>0</v>
      </c>
      <c r="U848" s="145">
        <f t="shared" si="179"/>
        <v>0</v>
      </c>
      <c r="V848" s="146">
        <f>IF(J848="nio",0,IF(J848&gt;0,VLOOKUP(F848,'3-Productie normen'!A:M,VLOOKUP(J848,'3-Productie normen'!$B$38:$C$41,2,FALSE),FALSE)))*(VLOOKUP(B848,'2-Kosten per locatie'!$A$16:$C$48,3,FALSE))</f>
        <v>0</v>
      </c>
      <c r="W848" s="146">
        <f t="shared" si="180"/>
        <v>0</v>
      </c>
      <c r="X848" s="146">
        <f t="shared" si="181"/>
        <v>0</v>
      </c>
      <c r="Y848" s="146">
        <f t="shared" si="182"/>
        <v>0</v>
      </c>
      <c r="Z848" s="147" t="str">
        <f>VLOOKUP(F848,'3-Productie normen'!A:Q,12,FALSE)</f>
        <v>B</v>
      </c>
      <c r="AA848" s="147"/>
      <c r="AC848" s="148">
        <f t="shared" si="183"/>
        <v>6869.7000000000007</v>
      </c>
    </row>
    <row r="849" spans="1:29" ht="14.15" customHeight="1">
      <c r="A849" s="124">
        <f t="shared" si="173"/>
        <v>849</v>
      </c>
      <c r="B849" s="139" t="s">
        <v>94</v>
      </c>
      <c r="C849" s="108">
        <v>2</v>
      </c>
      <c r="D849" s="164" t="s">
        <v>1054</v>
      </c>
      <c r="E849" s="141" t="s">
        <v>224</v>
      </c>
      <c r="F849" s="141" t="s">
        <v>155</v>
      </c>
      <c r="G849" s="141" t="s">
        <v>222</v>
      </c>
      <c r="H849" s="142">
        <v>28.92</v>
      </c>
      <c r="I849" s="143">
        <f t="shared" si="172"/>
        <v>255</v>
      </c>
      <c r="J849" s="144">
        <v>255</v>
      </c>
      <c r="K849" s="144"/>
      <c r="L849" s="144"/>
      <c r="M849" s="144"/>
      <c r="N849" s="144"/>
      <c r="O849" s="144"/>
      <c r="P849" s="145" t="e">
        <f t="shared" si="174"/>
        <v>#DIV/0!</v>
      </c>
      <c r="Q849" s="145">
        <f t="shared" si="175"/>
        <v>0</v>
      </c>
      <c r="R849" s="145">
        <f t="shared" si="176"/>
        <v>0</v>
      </c>
      <c r="S849" s="145">
        <f t="shared" si="177"/>
        <v>0</v>
      </c>
      <c r="T849" s="145">
        <f t="shared" si="178"/>
        <v>0</v>
      </c>
      <c r="U849" s="145">
        <f t="shared" si="179"/>
        <v>0</v>
      </c>
      <c r="V849" s="146">
        <f>IF(J849="nio",0,IF(J849&gt;0,VLOOKUP(F849,'3-Productie normen'!A:M,VLOOKUP(J849,'3-Productie normen'!$B$38:$C$41,2,FALSE),FALSE)))*(VLOOKUP(B849,'2-Kosten per locatie'!$A$16:$C$48,3,FALSE))</f>
        <v>0</v>
      </c>
      <c r="W849" s="146">
        <f t="shared" si="180"/>
        <v>0</v>
      </c>
      <c r="X849" s="146">
        <f t="shared" si="181"/>
        <v>0</v>
      </c>
      <c r="Y849" s="146">
        <f t="shared" si="182"/>
        <v>0</v>
      </c>
      <c r="Z849" s="147" t="str">
        <f>VLOOKUP(F849,'3-Productie normen'!A:Q,12,FALSE)</f>
        <v>B</v>
      </c>
      <c r="AA849" s="147"/>
      <c r="AC849" s="148">
        <f t="shared" si="183"/>
        <v>7374.6</v>
      </c>
    </row>
    <row r="850" spans="1:29" ht="14.15" customHeight="1">
      <c r="A850" s="124">
        <f t="shared" si="173"/>
        <v>850</v>
      </c>
      <c r="B850" s="139" t="s">
        <v>94</v>
      </c>
      <c r="C850" s="108">
        <v>2</v>
      </c>
      <c r="D850" s="164" t="s">
        <v>1055</v>
      </c>
      <c r="E850" s="141" t="s">
        <v>224</v>
      </c>
      <c r="F850" s="141" t="s">
        <v>155</v>
      </c>
      <c r="G850" s="141" t="s">
        <v>222</v>
      </c>
      <c r="H850" s="142">
        <v>27.28</v>
      </c>
      <c r="I850" s="143">
        <f t="shared" si="172"/>
        <v>255</v>
      </c>
      <c r="J850" s="144">
        <v>255</v>
      </c>
      <c r="K850" s="144"/>
      <c r="L850" s="144"/>
      <c r="M850" s="144"/>
      <c r="N850" s="144"/>
      <c r="O850" s="144"/>
      <c r="P850" s="145" t="e">
        <f t="shared" si="174"/>
        <v>#DIV/0!</v>
      </c>
      <c r="Q850" s="145">
        <f t="shared" si="175"/>
        <v>0</v>
      </c>
      <c r="R850" s="145">
        <f t="shared" si="176"/>
        <v>0</v>
      </c>
      <c r="S850" s="145">
        <f t="shared" si="177"/>
        <v>0</v>
      </c>
      <c r="T850" s="145">
        <f t="shared" si="178"/>
        <v>0</v>
      </c>
      <c r="U850" s="145">
        <f t="shared" si="179"/>
        <v>0</v>
      </c>
      <c r="V850" s="146">
        <f>IF(J850="nio",0,IF(J850&gt;0,VLOOKUP(F850,'3-Productie normen'!A:M,VLOOKUP(J850,'3-Productie normen'!$B$38:$C$41,2,FALSE),FALSE)))*(VLOOKUP(B850,'2-Kosten per locatie'!$A$16:$C$48,3,FALSE))</f>
        <v>0</v>
      </c>
      <c r="W850" s="146">
        <f t="shared" si="180"/>
        <v>0</v>
      </c>
      <c r="X850" s="146">
        <f t="shared" si="181"/>
        <v>0</v>
      </c>
      <c r="Y850" s="146">
        <f t="shared" si="182"/>
        <v>0</v>
      </c>
      <c r="Z850" s="147" t="str">
        <f>VLOOKUP(F850,'3-Productie normen'!A:Q,12,FALSE)</f>
        <v>B</v>
      </c>
      <c r="AA850" s="147"/>
      <c r="AC850" s="148">
        <f t="shared" si="183"/>
        <v>6956.4000000000005</v>
      </c>
    </row>
    <row r="851" spans="1:29" ht="14.15" customHeight="1">
      <c r="A851" s="124">
        <f t="shared" si="173"/>
        <v>851</v>
      </c>
      <c r="B851" s="139" t="s">
        <v>94</v>
      </c>
      <c r="C851" s="108">
        <v>2</v>
      </c>
      <c r="D851" s="164" t="s">
        <v>1056</v>
      </c>
      <c r="E851" s="141" t="s">
        <v>224</v>
      </c>
      <c r="F851" s="141" t="s">
        <v>155</v>
      </c>
      <c r="G851" s="141" t="s">
        <v>222</v>
      </c>
      <c r="H851" s="142">
        <v>29.42</v>
      </c>
      <c r="I851" s="143">
        <f t="shared" si="172"/>
        <v>255</v>
      </c>
      <c r="J851" s="144">
        <v>255</v>
      </c>
      <c r="K851" s="144"/>
      <c r="L851" s="144"/>
      <c r="M851" s="144"/>
      <c r="N851" s="144"/>
      <c r="O851" s="144"/>
      <c r="P851" s="145" t="e">
        <f t="shared" si="174"/>
        <v>#DIV/0!</v>
      </c>
      <c r="Q851" s="145">
        <f t="shared" si="175"/>
        <v>0</v>
      </c>
      <c r="R851" s="145">
        <f t="shared" si="176"/>
        <v>0</v>
      </c>
      <c r="S851" s="145">
        <f t="shared" si="177"/>
        <v>0</v>
      </c>
      <c r="T851" s="145">
        <f t="shared" si="178"/>
        <v>0</v>
      </c>
      <c r="U851" s="145">
        <f t="shared" si="179"/>
        <v>0</v>
      </c>
      <c r="V851" s="146">
        <f>IF(J851="nio",0,IF(J851&gt;0,VLOOKUP(F851,'3-Productie normen'!A:M,VLOOKUP(J851,'3-Productie normen'!$B$38:$C$41,2,FALSE),FALSE)))*(VLOOKUP(B851,'2-Kosten per locatie'!$A$16:$C$48,3,FALSE))</f>
        <v>0</v>
      </c>
      <c r="W851" s="146">
        <f t="shared" si="180"/>
        <v>0</v>
      </c>
      <c r="X851" s="146">
        <f t="shared" si="181"/>
        <v>0</v>
      </c>
      <c r="Y851" s="146">
        <f t="shared" si="182"/>
        <v>0</v>
      </c>
      <c r="Z851" s="147" t="str">
        <f>VLOOKUP(F851,'3-Productie normen'!A:Q,12,FALSE)</f>
        <v>B</v>
      </c>
      <c r="AA851" s="147"/>
      <c r="AC851" s="148">
        <f t="shared" si="183"/>
        <v>7502.1</v>
      </c>
    </row>
    <row r="852" spans="1:29" ht="14.15" customHeight="1">
      <c r="A852" s="124">
        <f t="shared" si="173"/>
        <v>852</v>
      </c>
      <c r="B852" s="139" t="s">
        <v>94</v>
      </c>
      <c r="C852" s="108">
        <v>2</v>
      </c>
      <c r="D852" s="164" t="s">
        <v>1057</v>
      </c>
      <c r="E852" s="141" t="s">
        <v>224</v>
      </c>
      <c r="F852" s="141" t="s">
        <v>155</v>
      </c>
      <c r="G852" s="141" t="s">
        <v>222</v>
      </c>
      <c r="H852" s="142">
        <v>28.16</v>
      </c>
      <c r="I852" s="143">
        <f t="shared" si="172"/>
        <v>255</v>
      </c>
      <c r="J852" s="144">
        <v>255</v>
      </c>
      <c r="K852" s="144"/>
      <c r="L852" s="144"/>
      <c r="M852" s="144"/>
      <c r="N852" s="144"/>
      <c r="O852" s="144"/>
      <c r="P852" s="145" t="e">
        <f t="shared" si="174"/>
        <v>#DIV/0!</v>
      </c>
      <c r="Q852" s="145">
        <f t="shared" si="175"/>
        <v>0</v>
      </c>
      <c r="R852" s="145">
        <f t="shared" si="176"/>
        <v>0</v>
      </c>
      <c r="S852" s="145">
        <f t="shared" si="177"/>
        <v>0</v>
      </c>
      <c r="T852" s="145">
        <f t="shared" si="178"/>
        <v>0</v>
      </c>
      <c r="U852" s="145">
        <f t="shared" si="179"/>
        <v>0</v>
      </c>
      <c r="V852" s="146">
        <f>IF(J852="nio",0,IF(J852&gt;0,VLOOKUP(F852,'3-Productie normen'!A:M,VLOOKUP(J852,'3-Productie normen'!$B$38:$C$41,2,FALSE),FALSE)))*(VLOOKUP(B852,'2-Kosten per locatie'!$A$16:$C$48,3,FALSE))</f>
        <v>0</v>
      </c>
      <c r="W852" s="146">
        <f t="shared" si="180"/>
        <v>0</v>
      </c>
      <c r="X852" s="146">
        <f t="shared" si="181"/>
        <v>0</v>
      </c>
      <c r="Y852" s="146">
        <f t="shared" si="182"/>
        <v>0</v>
      </c>
      <c r="Z852" s="147" t="str">
        <f>VLOOKUP(F852,'3-Productie normen'!A:Q,12,FALSE)</f>
        <v>B</v>
      </c>
      <c r="AA852" s="147"/>
      <c r="AC852" s="148">
        <f t="shared" si="183"/>
        <v>7180.8</v>
      </c>
    </row>
    <row r="853" spans="1:29" ht="14.15" customHeight="1">
      <c r="A853" s="124">
        <f t="shared" si="173"/>
        <v>853</v>
      </c>
      <c r="B853" s="139" t="s">
        <v>94</v>
      </c>
      <c r="C853" s="108">
        <v>2</v>
      </c>
      <c r="D853" s="164" t="s">
        <v>1058</v>
      </c>
      <c r="E853" s="141" t="s">
        <v>224</v>
      </c>
      <c r="F853" s="141" t="s">
        <v>155</v>
      </c>
      <c r="G853" s="141" t="s">
        <v>222</v>
      </c>
      <c r="H853" s="142">
        <v>29.57</v>
      </c>
      <c r="I853" s="143">
        <f t="shared" si="172"/>
        <v>255</v>
      </c>
      <c r="J853" s="144">
        <v>255</v>
      </c>
      <c r="K853" s="144"/>
      <c r="L853" s="144"/>
      <c r="M853" s="144"/>
      <c r="N853" s="144"/>
      <c r="O853" s="144"/>
      <c r="P853" s="145" t="e">
        <f t="shared" si="174"/>
        <v>#DIV/0!</v>
      </c>
      <c r="Q853" s="145">
        <f t="shared" si="175"/>
        <v>0</v>
      </c>
      <c r="R853" s="145">
        <f t="shared" si="176"/>
        <v>0</v>
      </c>
      <c r="S853" s="145">
        <f t="shared" si="177"/>
        <v>0</v>
      </c>
      <c r="T853" s="145">
        <f t="shared" si="178"/>
        <v>0</v>
      </c>
      <c r="U853" s="145">
        <f t="shared" si="179"/>
        <v>0</v>
      </c>
      <c r="V853" s="146">
        <f>IF(J853="nio",0,IF(J853&gt;0,VLOOKUP(F853,'3-Productie normen'!A:M,VLOOKUP(J853,'3-Productie normen'!$B$38:$C$41,2,FALSE),FALSE)))*(VLOOKUP(B853,'2-Kosten per locatie'!$A$16:$C$48,3,FALSE))</f>
        <v>0</v>
      </c>
      <c r="W853" s="146">
        <f t="shared" si="180"/>
        <v>0</v>
      </c>
      <c r="X853" s="146">
        <f t="shared" si="181"/>
        <v>0</v>
      </c>
      <c r="Y853" s="146">
        <f t="shared" si="182"/>
        <v>0</v>
      </c>
      <c r="Z853" s="147" t="str">
        <f>VLOOKUP(F853,'3-Productie normen'!A:Q,12,FALSE)</f>
        <v>B</v>
      </c>
      <c r="AA853" s="147"/>
      <c r="AC853" s="148">
        <f t="shared" si="183"/>
        <v>7540.35</v>
      </c>
    </row>
    <row r="854" spans="1:29" ht="14.15" customHeight="1">
      <c r="A854" s="124">
        <f t="shared" si="173"/>
        <v>854</v>
      </c>
      <c r="B854" s="139" t="s">
        <v>94</v>
      </c>
      <c r="C854" s="108">
        <v>2</v>
      </c>
      <c r="D854" s="164" t="s">
        <v>1059</v>
      </c>
      <c r="E854" s="141" t="s">
        <v>224</v>
      </c>
      <c r="F854" s="141" t="s">
        <v>155</v>
      </c>
      <c r="G854" s="141" t="s">
        <v>222</v>
      </c>
      <c r="H854" s="142">
        <v>28.09</v>
      </c>
      <c r="I854" s="143">
        <f t="shared" si="172"/>
        <v>255</v>
      </c>
      <c r="J854" s="144">
        <v>255</v>
      </c>
      <c r="K854" s="144"/>
      <c r="L854" s="144"/>
      <c r="M854" s="144"/>
      <c r="N854" s="144"/>
      <c r="O854" s="144"/>
      <c r="P854" s="145" t="e">
        <f t="shared" si="174"/>
        <v>#DIV/0!</v>
      </c>
      <c r="Q854" s="145">
        <f t="shared" si="175"/>
        <v>0</v>
      </c>
      <c r="R854" s="145">
        <f t="shared" si="176"/>
        <v>0</v>
      </c>
      <c r="S854" s="145">
        <f t="shared" si="177"/>
        <v>0</v>
      </c>
      <c r="T854" s="145">
        <f t="shared" si="178"/>
        <v>0</v>
      </c>
      <c r="U854" s="145">
        <f t="shared" si="179"/>
        <v>0</v>
      </c>
      <c r="V854" s="146">
        <f>IF(J854="nio",0,IF(J854&gt;0,VLOOKUP(F854,'3-Productie normen'!A:M,VLOOKUP(J854,'3-Productie normen'!$B$38:$C$41,2,FALSE),FALSE)))*(VLOOKUP(B854,'2-Kosten per locatie'!$A$16:$C$48,3,FALSE))</f>
        <v>0</v>
      </c>
      <c r="W854" s="146">
        <f t="shared" si="180"/>
        <v>0</v>
      </c>
      <c r="X854" s="146">
        <f t="shared" si="181"/>
        <v>0</v>
      </c>
      <c r="Y854" s="146">
        <f t="shared" si="182"/>
        <v>0</v>
      </c>
      <c r="Z854" s="147" t="str">
        <f>VLOOKUP(F854,'3-Productie normen'!A:Q,12,FALSE)</f>
        <v>B</v>
      </c>
      <c r="AA854" s="147"/>
      <c r="AC854" s="148">
        <f t="shared" si="183"/>
        <v>7162.95</v>
      </c>
    </row>
    <row r="855" spans="1:29" ht="14.15" customHeight="1">
      <c r="A855" s="124">
        <f t="shared" si="173"/>
        <v>855</v>
      </c>
      <c r="B855" s="139" t="s">
        <v>94</v>
      </c>
      <c r="C855" s="108">
        <v>2</v>
      </c>
      <c r="D855" s="164" t="s">
        <v>1060</v>
      </c>
      <c r="E855" s="141" t="s">
        <v>1061</v>
      </c>
      <c r="F855" s="141" t="s">
        <v>155</v>
      </c>
      <c r="G855" s="141" t="s">
        <v>222</v>
      </c>
      <c r="H855" s="142">
        <v>31.31</v>
      </c>
      <c r="I855" s="143">
        <f t="shared" si="172"/>
        <v>255</v>
      </c>
      <c r="J855" s="144">
        <v>255</v>
      </c>
      <c r="K855" s="144"/>
      <c r="L855" s="144"/>
      <c r="M855" s="144"/>
      <c r="N855" s="144"/>
      <c r="O855" s="144"/>
      <c r="P855" s="145" t="e">
        <f t="shared" si="174"/>
        <v>#DIV/0!</v>
      </c>
      <c r="Q855" s="145">
        <f t="shared" si="175"/>
        <v>0</v>
      </c>
      <c r="R855" s="145">
        <f t="shared" si="176"/>
        <v>0</v>
      </c>
      <c r="S855" s="145">
        <f t="shared" si="177"/>
        <v>0</v>
      </c>
      <c r="T855" s="145">
        <f t="shared" si="178"/>
        <v>0</v>
      </c>
      <c r="U855" s="145">
        <f t="shared" si="179"/>
        <v>0</v>
      </c>
      <c r="V855" s="146">
        <f>IF(J855="nio",0,IF(J855&gt;0,VLOOKUP(F855,'3-Productie normen'!A:M,VLOOKUP(J855,'3-Productie normen'!$B$38:$C$41,2,FALSE),FALSE)))*(VLOOKUP(B855,'2-Kosten per locatie'!$A$16:$C$48,3,FALSE))</f>
        <v>0</v>
      </c>
      <c r="W855" s="146">
        <f t="shared" si="180"/>
        <v>0</v>
      </c>
      <c r="X855" s="146">
        <f t="shared" si="181"/>
        <v>0</v>
      </c>
      <c r="Y855" s="146">
        <f t="shared" si="182"/>
        <v>0</v>
      </c>
      <c r="Z855" s="147" t="str">
        <f>VLOOKUP(F855,'3-Productie normen'!A:Q,12,FALSE)</f>
        <v>B</v>
      </c>
      <c r="AA855" s="147"/>
      <c r="AC855" s="148">
        <f t="shared" si="183"/>
        <v>7984.0499999999993</v>
      </c>
    </row>
    <row r="856" spans="1:29" ht="14.15" customHeight="1">
      <c r="A856" s="124">
        <f t="shared" si="173"/>
        <v>856</v>
      </c>
      <c r="B856" s="139" t="s">
        <v>94</v>
      </c>
      <c r="C856" s="108">
        <v>2</v>
      </c>
      <c r="D856" s="164" t="s">
        <v>1062</v>
      </c>
      <c r="E856" s="141" t="s">
        <v>330</v>
      </c>
      <c r="F856" s="153" t="s">
        <v>159</v>
      </c>
      <c r="G856" s="141" t="s">
        <v>213</v>
      </c>
      <c r="H856" s="142">
        <v>4.28</v>
      </c>
      <c r="I856" s="143">
        <f t="shared" si="172"/>
        <v>255</v>
      </c>
      <c r="J856" s="144">
        <v>255</v>
      </c>
      <c r="K856" s="144"/>
      <c r="L856" s="144"/>
      <c r="M856" s="144"/>
      <c r="N856" s="144"/>
      <c r="O856" s="144"/>
      <c r="P856" s="145" t="e">
        <f t="shared" si="174"/>
        <v>#DIV/0!</v>
      </c>
      <c r="Q856" s="145">
        <f t="shared" si="175"/>
        <v>0</v>
      </c>
      <c r="R856" s="145">
        <f t="shared" si="176"/>
        <v>0</v>
      </c>
      <c r="S856" s="145">
        <f t="shared" si="177"/>
        <v>0</v>
      </c>
      <c r="T856" s="145">
        <f t="shared" si="178"/>
        <v>0</v>
      </c>
      <c r="U856" s="145">
        <f t="shared" si="179"/>
        <v>0</v>
      </c>
      <c r="V856" s="146">
        <f>IF(J856="nio",0,IF(J856&gt;0,VLOOKUP(F856,'3-Productie normen'!A:M,VLOOKUP(J856,'3-Productie normen'!$B$38:$C$41,2,FALSE),FALSE)))*(VLOOKUP(B856,'2-Kosten per locatie'!$A$16:$C$48,3,FALSE))</f>
        <v>0</v>
      </c>
      <c r="W856" s="146">
        <f t="shared" si="180"/>
        <v>0</v>
      </c>
      <c r="X856" s="146">
        <f t="shared" si="181"/>
        <v>0</v>
      </c>
      <c r="Y856" s="146">
        <f t="shared" si="182"/>
        <v>0</v>
      </c>
      <c r="Z856" s="147" t="str">
        <f>VLOOKUP(F856,'3-Productie normen'!A:Q,12,FALSE)</f>
        <v>V</v>
      </c>
      <c r="AA856" s="147"/>
      <c r="AC856" s="148">
        <f t="shared" si="183"/>
        <v>1091.4000000000001</v>
      </c>
    </row>
    <row r="857" spans="1:29" ht="14.15" customHeight="1">
      <c r="A857" s="124">
        <f t="shared" si="173"/>
        <v>857</v>
      </c>
      <c r="B857" s="139" t="s">
        <v>94</v>
      </c>
      <c r="C857" s="108">
        <v>2</v>
      </c>
      <c r="D857" s="164" t="s">
        <v>427</v>
      </c>
      <c r="E857" s="141" t="s">
        <v>171</v>
      </c>
      <c r="F857" s="153" t="s">
        <v>171</v>
      </c>
      <c r="G857" s="141" t="s">
        <v>222</v>
      </c>
      <c r="H857" s="142">
        <v>32.92</v>
      </c>
      <c r="I857" s="143">
        <f t="shared" si="172"/>
        <v>255</v>
      </c>
      <c r="J857" s="144">
        <v>255</v>
      </c>
      <c r="K857" s="144"/>
      <c r="L857" s="144"/>
      <c r="M857" s="144"/>
      <c r="N857" s="144"/>
      <c r="O857" s="144"/>
      <c r="P857" s="145" t="e">
        <f t="shared" si="174"/>
        <v>#DIV/0!</v>
      </c>
      <c r="Q857" s="145">
        <f t="shared" si="175"/>
        <v>0</v>
      </c>
      <c r="R857" s="145">
        <f t="shared" si="176"/>
        <v>0</v>
      </c>
      <c r="S857" s="145">
        <f t="shared" si="177"/>
        <v>0</v>
      </c>
      <c r="T857" s="145">
        <f t="shared" si="178"/>
        <v>0</v>
      </c>
      <c r="U857" s="145">
        <f t="shared" si="179"/>
        <v>0</v>
      </c>
      <c r="V857" s="146">
        <f>IF(J857="nio",0,IF(J857&gt;0,VLOOKUP(F857,'3-Productie normen'!A:M,VLOOKUP(J857,'3-Productie normen'!$B$38:$C$41,2,FALSE),FALSE)))*(VLOOKUP(B857,'2-Kosten per locatie'!$A$16:$C$48,3,FALSE))</f>
        <v>0</v>
      </c>
      <c r="W857" s="146">
        <f t="shared" si="180"/>
        <v>0</v>
      </c>
      <c r="X857" s="146">
        <f t="shared" si="181"/>
        <v>0</v>
      </c>
      <c r="Y857" s="146">
        <f t="shared" si="182"/>
        <v>0</v>
      </c>
      <c r="Z857" s="147" t="str">
        <f>VLOOKUP(F857,'3-Productie normen'!A:Q,12,FALSE)</f>
        <v>B</v>
      </c>
      <c r="AA857" s="147"/>
      <c r="AC857" s="148">
        <f t="shared" si="183"/>
        <v>8394.6</v>
      </c>
    </row>
    <row r="858" spans="1:29" ht="14.15" customHeight="1">
      <c r="A858" s="124">
        <f t="shared" si="173"/>
        <v>858</v>
      </c>
      <c r="B858" s="139" t="s">
        <v>94</v>
      </c>
      <c r="C858" s="108">
        <v>2</v>
      </c>
      <c r="D858" s="164" t="s">
        <v>1063</v>
      </c>
      <c r="E858" s="141" t="s">
        <v>699</v>
      </c>
      <c r="F858" s="141" t="s">
        <v>155</v>
      </c>
      <c r="G858" s="141" t="s">
        <v>222</v>
      </c>
      <c r="H858" s="142">
        <v>30.48</v>
      </c>
      <c r="I858" s="143">
        <f t="shared" si="172"/>
        <v>255</v>
      </c>
      <c r="J858" s="144">
        <v>255</v>
      </c>
      <c r="K858" s="144"/>
      <c r="L858" s="144"/>
      <c r="M858" s="144"/>
      <c r="N858" s="144"/>
      <c r="O858" s="144"/>
      <c r="P858" s="145" t="e">
        <f t="shared" si="174"/>
        <v>#DIV/0!</v>
      </c>
      <c r="Q858" s="145">
        <f t="shared" si="175"/>
        <v>0</v>
      </c>
      <c r="R858" s="145">
        <f t="shared" si="176"/>
        <v>0</v>
      </c>
      <c r="S858" s="145">
        <f t="shared" si="177"/>
        <v>0</v>
      </c>
      <c r="T858" s="145">
        <f t="shared" si="178"/>
        <v>0</v>
      </c>
      <c r="U858" s="145">
        <f t="shared" si="179"/>
        <v>0</v>
      </c>
      <c r="V858" s="146">
        <f>IF(J858="nio",0,IF(J858&gt;0,VLOOKUP(F858,'3-Productie normen'!A:M,VLOOKUP(J858,'3-Productie normen'!$B$38:$C$41,2,FALSE),FALSE)))*(VLOOKUP(B858,'2-Kosten per locatie'!$A$16:$C$48,3,FALSE))</f>
        <v>0</v>
      </c>
      <c r="W858" s="146">
        <f t="shared" si="180"/>
        <v>0</v>
      </c>
      <c r="X858" s="146">
        <f t="shared" si="181"/>
        <v>0</v>
      </c>
      <c r="Y858" s="146">
        <f t="shared" si="182"/>
        <v>0</v>
      </c>
      <c r="Z858" s="147" t="str">
        <f>VLOOKUP(F858,'3-Productie normen'!A:Q,12,FALSE)</f>
        <v>B</v>
      </c>
      <c r="AA858" s="147"/>
      <c r="AC858" s="148">
        <f t="shared" si="183"/>
        <v>7772.4000000000005</v>
      </c>
    </row>
    <row r="859" spans="1:29" ht="14.15" customHeight="1">
      <c r="A859" s="124">
        <f t="shared" si="173"/>
        <v>859</v>
      </c>
      <c r="B859" s="139" t="s">
        <v>94</v>
      </c>
      <c r="C859" s="108">
        <v>2</v>
      </c>
      <c r="D859" s="164" t="s">
        <v>1064</v>
      </c>
      <c r="E859" s="141" t="s">
        <v>468</v>
      </c>
      <c r="F859" s="141" t="s">
        <v>168</v>
      </c>
      <c r="G859" s="141" t="s">
        <v>683</v>
      </c>
      <c r="H859" s="142">
        <v>6.72</v>
      </c>
      <c r="I859" s="143">
        <f t="shared" si="172"/>
        <v>1</v>
      </c>
      <c r="J859" s="144">
        <v>1</v>
      </c>
      <c r="K859" s="144"/>
      <c r="L859" s="144"/>
      <c r="M859" s="144"/>
      <c r="N859" s="144"/>
      <c r="O859" s="144"/>
      <c r="P859" s="145" t="e">
        <f t="shared" si="174"/>
        <v>#DIV/0!</v>
      </c>
      <c r="Q859" s="145">
        <f t="shared" si="175"/>
        <v>0</v>
      </c>
      <c r="R859" s="145">
        <f t="shared" si="176"/>
        <v>0</v>
      </c>
      <c r="S859" s="145">
        <f t="shared" si="177"/>
        <v>0</v>
      </c>
      <c r="T859" s="145">
        <f t="shared" si="178"/>
        <v>0</v>
      </c>
      <c r="U859" s="145">
        <f t="shared" si="179"/>
        <v>0</v>
      </c>
      <c r="V859" s="146">
        <f>IF(J859="nio",0,IF(J859&gt;0,VLOOKUP(F859,'3-Productie normen'!A:M,VLOOKUP(J859,'3-Productie normen'!$B$38:$C$41,2,FALSE),FALSE)))*(VLOOKUP(B859,'2-Kosten per locatie'!$A$16:$C$48,3,FALSE))</f>
        <v>0</v>
      </c>
      <c r="W859" s="146">
        <f t="shared" si="180"/>
        <v>0</v>
      </c>
      <c r="X859" s="146">
        <f t="shared" si="181"/>
        <v>0</v>
      </c>
      <c r="Y859" s="146">
        <f t="shared" si="182"/>
        <v>0</v>
      </c>
      <c r="Z859" s="147" t="str">
        <f>VLOOKUP(F859,'3-Productie normen'!A:Q,12,FALSE)</f>
        <v>V</v>
      </c>
      <c r="AA859" s="147"/>
      <c r="AC859" s="148">
        <f t="shared" si="183"/>
        <v>6.72</v>
      </c>
    </row>
    <row r="860" spans="1:29" ht="14.15" customHeight="1">
      <c r="A860" s="124">
        <f t="shared" si="173"/>
        <v>860</v>
      </c>
      <c r="B860" s="139" t="s">
        <v>94</v>
      </c>
      <c r="C860" s="108">
        <v>2</v>
      </c>
      <c r="D860" s="164" t="s">
        <v>1065</v>
      </c>
      <c r="E860" s="141" t="s">
        <v>699</v>
      </c>
      <c r="F860" s="141" t="s">
        <v>155</v>
      </c>
      <c r="G860" s="141" t="s">
        <v>222</v>
      </c>
      <c r="H860" s="142">
        <v>30.48</v>
      </c>
      <c r="I860" s="143">
        <f t="shared" si="172"/>
        <v>255</v>
      </c>
      <c r="J860" s="144">
        <v>255</v>
      </c>
      <c r="K860" s="144"/>
      <c r="L860" s="144"/>
      <c r="M860" s="144"/>
      <c r="N860" s="144"/>
      <c r="O860" s="144"/>
      <c r="P860" s="145" t="e">
        <f t="shared" si="174"/>
        <v>#DIV/0!</v>
      </c>
      <c r="Q860" s="145">
        <f t="shared" si="175"/>
        <v>0</v>
      </c>
      <c r="R860" s="145">
        <f t="shared" si="176"/>
        <v>0</v>
      </c>
      <c r="S860" s="145">
        <f t="shared" si="177"/>
        <v>0</v>
      </c>
      <c r="T860" s="145">
        <f t="shared" si="178"/>
        <v>0</v>
      </c>
      <c r="U860" s="145">
        <f t="shared" si="179"/>
        <v>0</v>
      </c>
      <c r="V860" s="146">
        <f>IF(J860="nio",0,IF(J860&gt;0,VLOOKUP(F860,'3-Productie normen'!A:M,VLOOKUP(J860,'3-Productie normen'!$B$38:$C$41,2,FALSE),FALSE)))*(VLOOKUP(B860,'2-Kosten per locatie'!$A$16:$C$48,3,FALSE))</f>
        <v>0</v>
      </c>
      <c r="W860" s="146">
        <f t="shared" si="180"/>
        <v>0</v>
      </c>
      <c r="X860" s="146">
        <f t="shared" si="181"/>
        <v>0</v>
      </c>
      <c r="Y860" s="146">
        <f t="shared" si="182"/>
        <v>0</v>
      </c>
      <c r="Z860" s="147" t="str">
        <f>VLOOKUP(F860,'3-Productie normen'!A:Q,12,FALSE)</f>
        <v>B</v>
      </c>
      <c r="AA860" s="147"/>
      <c r="AC860" s="148">
        <f t="shared" si="183"/>
        <v>7772.4000000000005</v>
      </c>
    </row>
    <row r="861" spans="1:29" ht="14.15" customHeight="1">
      <c r="A861" s="124">
        <f t="shared" si="173"/>
        <v>861</v>
      </c>
      <c r="B861" s="139" t="s">
        <v>94</v>
      </c>
      <c r="C861" s="108">
        <v>2</v>
      </c>
      <c r="D861" s="164" t="s">
        <v>1066</v>
      </c>
      <c r="E861" s="141" t="s">
        <v>431</v>
      </c>
      <c r="F861" s="141" t="s">
        <v>163</v>
      </c>
      <c r="G861" s="141" t="s">
        <v>222</v>
      </c>
      <c r="H861" s="142">
        <v>32.92</v>
      </c>
      <c r="I861" s="143">
        <f t="shared" si="172"/>
        <v>255</v>
      </c>
      <c r="J861" s="144">
        <v>255</v>
      </c>
      <c r="K861" s="144"/>
      <c r="L861" s="144"/>
      <c r="M861" s="144"/>
      <c r="N861" s="144"/>
      <c r="O861" s="144"/>
      <c r="P861" s="145" t="e">
        <f t="shared" si="174"/>
        <v>#DIV/0!</v>
      </c>
      <c r="Q861" s="145">
        <f t="shared" si="175"/>
        <v>0</v>
      </c>
      <c r="R861" s="145">
        <f t="shared" si="176"/>
        <v>0</v>
      </c>
      <c r="S861" s="145">
        <f t="shared" si="177"/>
        <v>0</v>
      </c>
      <c r="T861" s="145">
        <f t="shared" si="178"/>
        <v>0</v>
      </c>
      <c r="U861" s="145">
        <f t="shared" si="179"/>
        <v>0</v>
      </c>
      <c r="V861" s="146">
        <f>IF(J861="nio",0,IF(J861&gt;0,VLOOKUP(F861,'3-Productie normen'!A:M,VLOOKUP(J861,'3-Productie normen'!$B$38:$C$41,2,FALSE),FALSE)))*(VLOOKUP(B861,'2-Kosten per locatie'!$A$16:$C$48,3,FALSE))</f>
        <v>0</v>
      </c>
      <c r="W861" s="146">
        <f t="shared" si="180"/>
        <v>0</v>
      </c>
      <c r="X861" s="146">
        <f t="shared" si="181"/>
        <v>0</v>
      </c>
      <c r="Y861" s="146">
        <f t="shared" si="182"/>
        <v>0</v>
      </c>
      <c r="Z861" s="147" t="str">
        <f>VLOOKUP(F861,'3-Productie normen'!A:Q,12,FALSE)</f>
        <v>B</v>
      </c>
      <c r="AA861" s="147"/>
      <c r="AC861" s="148">
        <f t="shared" si="183"/>
        <v>8394.6</v>
      </c>
    </row>
    <row r="862" spans="1:29" ht="14.15" customHeight="1">
      <c r="A862" s="124">
        <f t="shared" si="173"/>
        <v>862</v>
      </c>
      <c r="B862" s="139" t="s">
        <v>94</v>
      </c>
      <c r="C862" s="108">
        <v>2</v>
      </c>
      <c r="D862" s="164" t="s">
        <v>1067</v>
      </c>
      <c r="E862" s="141" t="s">
        <v>212</v>
      </c>
      <c r="F862" s="166" t="s">
        <v>167</v>
      </c>
      <c r="G862" s="141" t="s">
        <v>213</v>
      </c>
      <c r="H862" s="142">
        <v>17.739999999999998</v>
      </c>
      <c r="I862" s="143">
        <f t="shared" si="172"/>
        <v>255</v>
      </c>
      <c r="J862" s="144">
        <v>255</v>
      </c>
      <c r="K862" s="144"/>
      <c r="L862" s="144"/>
      <c r="M862" s="144"/>
      <c r="N862" s="144"/>
      <c r="O862" s="144"/>
      <c r="P862" s="145" t="e">
        <f t="shared" si="174"/>
        <v>#DIV/0!</v>
      </c>
      <c r="Q862" s="145">
        <f t="shared" si="175"/>
        <v>0</v>
      </c>
      <c r="R862" s="145">
        <f t="shared" si="176"/>
        <v>0</v>
      </c>
      <c r="S862" s="145">
        <f t="shared" si="177"/>
        <v>0</v>
      </c>
      <c r="T862" s="145">
        <f t="shared" si="178"/>
        <v>0</v>
      </c>
      <c r="U862" s="145">
        <f t="shared" si="179"/>
        <v>0</v>
      </c>
      <c r="V862" s="146">
        <f>IF(J862="nio",0,IF(J862&gt;0,VLOOKUP(F862,'3-Productie normen'!A:M,VLOOKUP(J862,'3-Productie normen'!$B$38:$C$41,2,FALSE),FALSE)))*(VLOOKUP(B862,'2-Kosten per locatie'!$A$16:$C$48,3,FALSE))</f>
        <v>0</v>
      </c>
      <c r="W862" s="146">
        <f t="shared" si="180"/>
        <v>0</v>
      </c>
      <c r="X862" s="146">
        <f t="shared" si="181"/>
        <v>0</v>
      </c>
      <c r="Y862" s="146">
        <f t="shared" si="182"/>
        <v>0</v>
      </c>
      <c r="Z862" s="147" t="str">
        <f>VLOOKUP(F862,'3-Productie normen'!A:Q,12,FALSE)</f>
        <v>S</v>
      </c>
      <c r="AA862" s="147"/>
      <c r="AC862" s="148">
        <f t="shared" si="183"/>
        <v>4523.7</v>
      </c>
    </row>
    <row r="863" spans="1:29" ht="14.15" customHeight="1">
      <c r="A863" s="124">
        <f t="shared" si="173"/>
        <v>863</v>
      </c>
      <c r="B863" s="139" t="s">
        <v>94</v>
      </c>
      <c r="C863" s="108">
        <v>2</v>
      </c>
      <c r="D863" s="164" t="s">
        <v>1068</v>
      </c>
      <c r="E863" s="141" t="s">
        <v>212</v>
      </c>
      <c r="F863" s="141" t="s">
        <v>167</v>
      </c>
      <c r="G863" s="141" t="s">
        <v>213</v>
      </c>
      <c r="H863" s="142">
        <v>1</v>
      </c>
      <c r="I863" s="143">
        <f t="shared" si="172"/>
        <v>255</v>
      </c>
      <c r="J863" s="144">
        <v>255</v>
      </c>
      <c r="K863" s="144"/>
      <c r="L863" s="144"/>
      <c r="M863" s="144"/>
      <c r="N863" s="144"/>
      <c r="O863" s="144"/>
      <c r="P863" s="145" t="e">
        <f t="shared" si="174"/>
        <v>#DIV/0!</v>
      </c>
      <c r="Q863" s="145">
        <f t="shared" si="175"/>
        <v>0</v>
      </c>
      <c r="R863" s="145">
        <f t="shared" si="176"/>
        <v>0</v>
      </c>
      <c r="S863" s="145">
        <f t="shared" si="177"/>
        <v>0</v>
      </c>
      <c r="T863" s="145">
        <f t="shared" si="178"/>
        <v>0</v>
      </c>
      <c r="U863" s="145">
        <f t="shared" si="179"/>
        <v>0</v>
      </c>
      <c r="V863" s="146">
        <f>IF(J863="nio",0,IF(J863&gt;0,VLOOKUP(F863,'3-Productie normen'!A:M,VLOOKUP(J863,'3-Productie normen'!$B$38:$C$41,2,FALSE),FALSE)))*(VLOOKUP(B863,'2-Kosten per locatie'!$A$16:$C$48,3,FALSE))</f>
        <v>0</v>
      </c>
      <c r="W863" s="146">
        <f t="shared" si="180"/>
        <v>0</v>
      </c>
      <c r="X863" s="146">
        <f t="shared" si="181"/>
        <v>0</v>
      </c>
      <c r="Y863" s="146">
        <f t="shared" si="182"/>
        <v>0</v>
      </c>
      <c r="Z863" s="147" t="str">
        <f>VLOOKUP(F863,'3-Productie normen'!A:Q,12,FALSE)</f>
        <v>S</v>
      </c>
      <c r="AA863" s="147"/>
      <c r="AC863" s="148">
        <f t="shared" si="183"/>
        <v>255</v>
      </c>
    </row>
    <row r="864" spans="1:29" ht="14.15" customHeight="1">
      <c r="A864" s="124">
        <f t="shared" si="173"/>
        <v>864</v>
      </c>
      <c r="B864" s="139" t="s">
        <v>94</v>
      </c>
      <c r="C864" s="108">
        <v>2</v>
      </c>
      <c r="D864" s="164" t="s">
        <v>1069</v>
      </c>
      <c r="E864" s="141" t="s">
        <v>212</v>
      </c>
      <c r="F864" s="141" t="s">
        <v>167</v>
      </c>
      <c r="G864" s="141" t="s">
        <v>213</v>
      </c>
      <c r="H864" s="142">
        <v>1</v>
      </c>
      <c r="I864" s="143">
        <f t="shared" si="172"/>
        <v>255</v>
      </c>
      <c r="J864" s="144">
        <v>255</v>
      </c>
      <c r="K864" s="144"/>
      <c r="L864" s="144"/>
      <c r="M864" s="144"/>
      <c r="N864" s="144"/>
      <c r="O864" s="144"/>
      <c r="P864" s="145" t="e">
        <f t="shared" si="174"/>
        <v>#DIV/0!</v>
      </c>
      <c r="Q864" s="145">
        <f t="shared" si="175"/>
        <v>0</v>
      </c>
      <c r="R864" s="145">
        <f t="shared" si="176"/>
        <v>0</v>
      </c>
      <c r="S864" s="145">
        <f t="shared" si="177"/>
        <v>0</v>
      </c>
      <c r="T864" s="145">
        <f t="shared" si="178"/>
        <v>0</v>
      </c>
      <c r="U864" s="145">
        <f t="shared" si="179"/>
        <v>0</v>
      </c>
      <c r="V864" s="146">
        <f>IF(J864="nio",0,IF(J864&gt;0,VLOOKUP(F864,'3-Productie normen'!A:M,VLOOKUP(J864,'3-Productie normen'!$B$38:$C$41,2,FALSE),FALSE)))*(VLOOKUP(B864,'2-Kosten per locatie'!$A$16:$C$48,3,FALSE))</f>
        <v>0</v>
      </c>
      <c r="W864" s="146">
        <f t="shared" si="180"/>
        <v>0</v>
      </c>
      <c r="X864" s="146">
        <f t="shared" si="181"/>
        <v>0</v>
      </c>
      <c r="Y864" s="146">
        <f t="shared" si="182"/>
        <v>0</v>
      </c>
      <c r="Z864" s="147" t="str">
        <f>VLOOKUP(F864,'3-Productie normen'!A:Q,12,FALSE)</f>
        <v>S</v>
      </c>
      <c r="AA864" s="147"/>
      <c r="AC864" s="148">
        <f t="shared" si="183"/>
        <v>255</v>
      </c>
    </row>
    <row r="865" spans="1:29" ht="14.15" customHeight="1">
      <c r="A865" s="124">
        <f t="shared" si="173"/>
        <v>865</v>
      </c>
      <c r="B865" s="139" t="s">
        <v>94</v>
      </c>
      <c r="C865" s="108">
        <v>2</v>
      </c>
      <c r="D865" s="164" t="s">
        <v>1070</v>
      </c>
      <c r="E865" s="141" t="s">
        <v>212</v>
      </c>
      <c r="F865" s="141" t="s">
        <v>167</v>
      </c>
      <c r="G865" s="141" t="s">
        <v>213</v>
      </c>
      <c r="H865" s="142">
        <v>1</v>
      </c>
      <c r="I865" s="143">
        <f t="shared" si="172"/>
        <v>255</v>
      </c>
      <c r="J865" s="144">
        <v>255</v>
      </c>
      <c r="K865" s="144"/>
      <c r="L865" s="144"/>
      <c r="M865" s="144"/>
      <c r="N865" s="144"/>
      <c r="O865" s="144"/>
      <c r="P865" s="145" t="e">
        <f t="shared" si="174"/>
        <v>#DIV/0!</v>
      </c>
      <c r="Q865" s="145">
        <f t="shared" si="175"/>
        <v>0</v>
      </c>
      <c r="R865" s="145">
        <f t="shared" si="176"/>
        <v>0</v>
      </c>
      <c r="S865" s="145">
        <f t="shared" si="177"/>
        <v>0</v>
      </c>
      <c r="T865" s="145">
        <f t="shared" si="178"/>
        <v>0</v>
      </c>
      <c r="U865" s="145">
        <f t="shared" si="179"/>
        <v>0</v>
      </c>
      <c r="V865" s="146">
        <f>IF(J865="nio",0,IF(J865&gt;0,VLOOKUP(F865,'3-Productie normen'!A:M,VLOOKUP(J865,'3-Productie normen'!$B$38:$C$41,2,FALSE),FALSE)))*(VLOOKUP(B865,'2-Kosten per locatie'!$A$16:$C$48,3,FALSE))</f>
        <v>0</v>
      </c>
      <c r="W865" s="146">
        <f t="shared" si="180"/>
        <v>0</v>
      </c>
      <c r="X865" s="146">
        <f t="shared" si="181"/>
        <v>0</v>
      </c>
      <c r="Y865" s="146">
        <f t="shared" si="182"/>
        <v>0</v>
      </c>
      <c r="Z865" s="147" t="str">
        <f>VLOOKUP(F865,'3-Productie normen'!A:Q,12,FALSE)</f>
        <v>S</v>
      </c>
      <c r="AA865" s="147"/>
      <c r="AC865" s="148">
        <f t="shared" si="183"/>
        <v>255</v>
      </c>
    </row>
    <row r="866" spans="1:29" ht="14.15" customHeight="1">
      <c r="A866" s="124">
        <f t="shared" si="173"/>
        <v>866</v>
      </c>
      <c r="B866" s="139" t="s">
        <v>94</v>
      </c>
      <c r="C866" s="108">
        <v>2</v>
      </c>
      <c r="D866" s="164" t="s">
        <v>1071</v>
      </c>
      <c r="E866" s="141" t="s">
        <v>212</v>
      </c>
      <c r="F866" s="141" t="s">
        <v>167</v>
      </c>
      <c r="G866" s="141" t="s">
        <v>213</v>
      </c>
      <c r="H866" s="142">
        <v>1</v>
      </c>
      <c r="I866" s="143">
        <f t="shared" si="172"/>
        <v>255</v>
      </c>
      <c r="J866" s="144">
        <v>255</v>
      </c>
      <c r="K866" s="144"/>
      <c r="L866" s="144"/>
      <c r="M866" s="144"/>
      <c r="N866" s="144"/>
      <c r="O866" s="144"/>
      <c r="P866" s="145" t="e">
        <f t="shared" si="174"/>
        <v>#DIV/0!</v>
      </c>
      <c r="Q866" s="145">
        <f t="shared" si="175"/>
        <v>0</v>
      </c>
      <c r="R866" s="145">
        <f t="shared" si="176"/>
        <v>0</v>
      </c>
      <c r="S866" s="145">
        <f t="shared" si="177"/>
        <v>0</v>
      </c>
      <c r="T866" s="145">
        <f t="shared" si="178"/>
        <v>0</v>
      </c>
      <c r="U866" s="145">
        <f t="shared" si="179"/>
        <v>0</v>
      </c>
      <c r="V866" s="146">
        <f>IF(J866="nio",0,IF(J866&gt;0,VLOOKUP(F866,'3-Productie normen'!A:M,VLOOKUP(J866,'3-Productie normen'!$B$38:$C$41,2,FALSE),FALSE)))*(VLOOKUP(B866,'2-Kosten per locatie'!$A$16:$C$48,3,FALSE))</f>
        <v>0</v>
      </c>
      <c r="W866" s="146">
        <f t="shared" si="180"/>
        <v>0</v>
      </c>
      <c r="X866" s="146">
        <f t="shared" si="181"/>
        <v>0</v>
      </c>
      <c r="Y866" s="146">
        <f t="shared" si="182"/>
        <v>0</v>
      </c>
      <c r="Z866" s="147" t="str">
        <f>VLOOKUP(F866,'3-Productie normen'!A:Q,12,FALSE)</f>
        <v>S</v>
      </c>
      <c r="AA866" s="147"/>
      <c r="AC866" s="148">
        <f t="shared" si="183"/>
        <v>255</v>
      </c>
    </row>
    <row r="867" spans="1:29" ht="14.15" customHeight="1">
      <c r="A867" s="124">
        <f t="shared" si="173"/>
        <v>867</v>
      </c>
      <c r="B867" s="139" t="s">
        <v>94</v>
      </c>
      <c r="C867" s="108">
        <v>2</v>
      </c>
      <c r="D867" s="164" t="s">
        <v>1072</v>
      </c>
      <c r="E867" s="141" t="s">
        <v>216</v>
      </c>
      <c r="F867" s="151" t="s">
        <v>167</v>
      </c>
      <c r="G867" s="141" t="s">
        <v>213</v>
      </c>
      <c r="H867" s="142">
        <v>24.31</v>
      </c>
      <c r="I867" s="143">
        <f t="shared" si="172"/>
        <v>255</v>
      </c>
      <c r="J867" s="144">
        <v>255</v>
      </c>
      <c r="K867" s="144"/>
      <c r="L867" s="144"/>
      <c r="M867" s="144"/>
      <c r="N867" s="144"/>
      <c r="O867" s="144"/>
      <c r="P867" s="145" t="e">
        <f t="shared" si="174"/>
        <v>#DIV/0!</v>
      </c>
      <c r="Q867" s="145">
        <f t="shared" si="175"/>
        <v>0</v>
      </c>
      <c r="R867" s="145">
        <f t="shared" si="176"/>
        <v>0</v>
      </c>
      <c r="S867" s="145">
        <f t="shared" si="177"/>
        <v>0</v>
      </c>
      <c r="T867" s="145">
        <f t="shared" si="178"/>
        <v>0</v>
      </c>
      <c r="U867" s="145">
        <f t="shared" si="179"/>
        <v>0</v>
      </c>
      <c r="V867" s="146">
        <f>IF(J867="nio",0,IF(J867&gt;0,VLOOKUP(F867,'3-Productie normen'!A:M,VLOOKUP(J867,'3-Productie normen'!$B$38:$C$41,2,FALSE),FALSE)))*(VLOOKUP(B867,'2-Kosten per locatie'!$A$16:$C$48,3,FALSE))</f>
        <v>0</v>
      </c>
      <c r="W867" s="146">
        <f t="shared" si="180"/>
        <v>0</v>
      </c>
      <c r="X867" s="146">
        <f t="shared" si="181"/>
        <v>0</v>
      </c>
      <c r="Y867" s="146">
        <f t="shared" si="182"/>
        <v>0</v>
      </c>
      <c r="Z867" s="147" t="str">
        <f>VLOOKUP(F867,'3-Productie normen'!A:Q,12,FALSE)</f>
        <v>S</v>
      </c>
      <c r="AA867" s="147"/>
      <c r="AC867" s="148">
        <f t="shared" si="183"/>
        <v>6199.0499999999993</v>
      </c>
    </row>
    <row r="868" spans="1:29" ht="14.15" customHeight="1">
      <c r="A868" s="124">
        <f t="shared" si="173"/>
        <v>868</v>
      </c>
      <c r="B868" s="139" t="s">
        <v>94</v>
      </c>
      <c r="C868" s="108">
        <v>2</v>
      </c>
      <c r="D868" s="164" t="s">
        <v>1073</v>
      </c>
      <c r="E868" s="141" t="s">
        <v>216</v>
      </c>
      <c r="F868" s="141" t="s">
        <v>167</v>
      </c>
      <c r="G868" s="141" t="s">
        <v>213</v>
      </c>
      <c r="H868" s="142">
        <v>1</v>
      </c>
      <c r="I868" s="143">
        <f t="shared" si="172"/>
        <v>255</v>
      </c>
      <c r="J868" s="144">
        <v>255</v>
      </c>
      <c r="K868" s="144"/>
      <c r="L868" s="144"/>
      <c r="M868" s="144"/>
      <c r="N868" s="144"/>
      <c r="O868" s="144"/>
      <c r="P868" s="145" t="e">
        <f t="shared" si="174"/>
        <v>#DIV/0!</v>
      </c>
      <c r="Q868" s="145">
        <f t="shared" si="175"/>
        <v>0</v>
      </c>
      <c r="R868" s="145">
        <f t="shared" si="176"/>
        <v>0</v>
      </c>
      <c r="S868" s="145">
        <f t="shared" si="177"/>
        <v>0</v>
      </c>
      <c r="T868" s="145">
        <f t="shared" si="178"/>
        <v>0</v>
      </c>
      <c r="U868" s="145">
        <f t="shared" si="179"/>
        <v>0</v>
      </c>
      <c r="V868" s="146">
        <f>IF(J868="nio",0,IF(J868&gt;0,VLOOKUP(F868,'3-Productie normen'!A:M,VLOOKUP(J868,'3-Productie normen'!$B$38:$C$41,2,FALSE),FALSE)))*(VLOOKUP(B868,'2-Kosten per locatie'!$A$16:$C$48,3,FALSE))</f>
        <v>0</v>
      </c>
      <c r="W868" s="146">
        <f t="shared" si="180"/>
        <v>0</v>
      </c>
      <c r="X868" s="146">
        <f t="shared" si="181"/>
        <v>0</v>
      </c>
      <c r="Y868" s="146">
        <f t="shared" si="182"/>
        <v>0</v>
      </c>
      <c r="Z868" s="147" t="str">
        <f>VLOOKUP(F868,'3-Productie normen'!A:Q,12,FALSE)</f>
        <v>S</v>
      </c>
      <c r="AA868" s="147"/>
      <c r="AC868" s="148">
        <f t="shared" si="183"/>
        <v>255</v>
      </c>
    </row>
    <row r="869" spans="1:29" ht="14.15" customHeight="1">
      <c r="A869" s="124">
        <f t="shared" si="173"/>
        <v>869</v>
      </c>
      <c r="B869" s="139" t="s">
        <v>94</v>
      </c>
      <c r="C869" s="108">
        <v>2</v>
      </c>
      <c r="D869" s="164" t="s">
        <v>1074</v>
      </c>
      <c r="E869" s="141" t="s">
        <v>216</v>
      </c>
      <c r="F869" s="141" t="s">
        <v>167</v>
      </c>
      <c r="G869" s="141" t="s">
        <v>213</v>
      </c>
      <c r="H869" s="142">
        <v>1</v>
      </c>
      <c r="I869" s="143">
        <f t="shared" si="172"/>
        <v>255</v>
      </c>
      <c r="J869" s="144">
        <v>255</v>
      </c>
      <c r="K869" s="144"/>
      <c r="L869" s="144"/>
      <c r="M869" s="144"/>
      <c r="N869" s="144"/>
      <c r="O869" s="144"/>
      <c r="P869" s="145" t="e">
        <f t="shared" si="174"/>
        <v>#DIV/0!</v>
      </c>
      <c r="Q869" s="145">
        <f t="shared" si="175"/>
        <v>0</v>
      </c>
      <c r="R869" s="145">
        <f t="shared" si="176"/>
        <v>0</v>
      </c>
      <c r="S869" s="145">
        <f t="shared" si="177"/>
        <v>0</v>
      </c>
      <c r="T869" s="145">
        <f t="shared" si="178"/>
        <v>0</v>
      </c>
      <c r="U869" s="145">
        <f t="shared" si="179"/>
        <v>0</v>
      </c>
      <c r="V869" s="146">
        <f>IF(J869="nio",0,IF(J869&gt;0,VLOOKUP(F869,'3-Productie normen'!A:M,VLOOKUP(J869,'3-Productie normen'!$B$38:$C$41,2,FALSE),FALSE)))*(VLOOKUP(B869,'2-Kosten per locatie'!$A$16:$C$48,3,FALSE))</f>
        <v>0</v>
      </c>
      <c r="W869" s="146">
        <f t="shared" si="180"/>
        <v>0</v>
      </c>
      <c r="X869" s="146">
        <f t="shared" si="181"/>
        <v>0</v>
      </c>
      <c r="Y869" s="146">
        <f t="shared" si="182"/>
        <v>0</v>
      </c>
      <c r="Z869" s="147" t="str">
        <f>VLOOKUP(F869,'3-Productie normen'!A:Q,12,FALSE)</f>
        <v>S</v>
      </c>
      <c r="AA869" s="147"/>
      <c r="AC869" s="148">
        <f t="shared" si="183"/>
        <v>255</v>
      </c>
    </row>
    <row r="870" spans="1:29" ht="14.15" customHeight="1">
      <c r="A870" s="124">
        <f t="shared" si="173"/>
        <v>870</v>
      </c>
      <c r="B870" s="139" t="s">
        <v>94</v>
      </c>
      <c r="C870" s="108">
        <v>2</v>
      </c>
      <c r="D870" s="164" t="s">
        <v>1075</v>
      </c>
      <c r="E870" s="141" t="s">
        <v>216</v>
      </c>
      <c r="F870" s="141" t="s">
        <v>167</v>
      </c>
      <c r="G870" s="141" t="s">
        <v>213</v>
      </c>
      <c r="H870" s="142">
        <v>1</v>
      </c>
      <c r="I870" s="143">
        <f t="shared" si="172"/>
        <v>255</v>
      </c>
      <c r="J870" s="144">
        <v>255</v>
      </c>
      <c r="K870" s="144"/>
      <c r="L870" s="144"/>
      <c r="M870" s="144"/>
      <c r="N870" s="144"/>
      <c r="O870" s="144"/>
      <c r="P870" s="145" t="e">
        <f t="shared" si="174"/>
        <v>#DIV/0!</v>
      </c>
      <c r="Q870" s="145">
        <f t="shared" si="175"/>
        <v>0</v>
      </c>
      <c r="R870" s="145">
        <f t="shared" si="176"/>
        <v>0</v>
      </c>
      <c r="S870" s="145">
        <f t="shared" si="177"/>
        <v>0</v>
      </c>
      <c r="T870" s="145">
        <f t="shared" si="178"/>
        <v>0</v>
      </c>
      <c r="U870" s="145">
        <f t="shared" si="179"/>
        <v>0</v>
      </c>
      <c r="V870" s="146">
        <f>IF(J870="nio",0,IF(J870&gt;0,VLOOKUP(F870,'3-Productie normen'!A:M,VLOOKUP(J870,'3-Productie normen'!$B$38:$C$41,2,FALSE),FALSE)))*(VLOOKUP(B870,'2-Kosten per locatie'!$A$16:$C$48,3,FALSE))</f>
        <v>0</v>
      </c>
      <c r="W870" s="146">
        <f t="shared" si="180"/>
        <v>0</v>
      </c>
      <c r="X870" s="146">
        <f t="shared" si="181"/>
        <v>0</v>
      </c>
      <c r="Y870" s="146">
        <f t="shared" si="182"/>
        <v>0</v>
      </c>
      <c r="Z870" s="147" t="str">
        <f>VLOOKUP(F870,'3-Productie normen'!A:Q,12,FALSE)</f>
        <v>S</v>
      </c>
      <c r="AA870" s="147"/>
      <c r="AC870" s="148">
        <f t="shared" si="183"/>
        <v>255</v>
      </c>
    </row>
    <row r="871" spans="1:29" ht="14.15" customHeight="1">
      <c r="A871" s="124">
        <f t="shared" si="173"/>
        <v>871</v>
      </c>
      <c r="B871" s="139" t="s">
        <v>94</v>
      </c>
      <c r="C871" s="108">
        <v>2</v>
      </c>
      <c r="D871" s="164" t="s">
        <v>1076</v>
      </c>
      <c r="E871" s="141" t="s">
        <v>216</v>
      </c>
      <c r="F871" s="141" t="s">
        <v>167</v>
      </c>
      <c r="G871" s="141" t="s">
        <v>213</v>
      </c>
      <c r="H871" s="142">
        <v>1</v>
      </c>
      <c r="I871" s="143">
        <f t="shared" si="172"/>
        <v>255</v>
      </c>
      <c r="J871" s="144">
        <v>255</v>
      </c>
      <c r="K871" s="144"/>
      <c r="L871" s="144"/>
      <c r="M871" s="144"/>
      <c r="N871" s="144"/>
      <c r="O871" s="144"/>
      <c r="P871" s="145" t="e">
        <f t="shared" si="174"/>
        <v>#DIV/0!</v>
      </c>
      <c r="Q871" s="145">
        <f t="shared" si="175"/>
        <v>0</v>
      </c>
      <c r="R871" s="145">
        <f t="shared" si="176"/>
        <v>0</v>
      </c>
      <c r="S871" s="145">
        <f t="shared" si="177"/>
        <v>0</v>
      </c>
      <c r="T871" s="145">
        <f t="shared" si="178"/>
        <v>0</v>
      </c>
      <c r="U871" s="145">
        <f t="shared" si="179"/>
        <v>0</v>
      </c>
      <c r="V871" s="146">
        <f>IF(J871="nio",0,IF(J871&gt;0,VLOOKUP(F871,'3-Productie normen'!A:M,VLOOKUP(J871,'3-Productie normen'!$B$38:$C$41,2,FALSE),FALSE)))*(VLOOKUP(B871,'2-Kosten per locatie'!$A$16:$C$48,3,FALSE))</f>
        <v>0</v>
      </c>
      <c r="W871" s="146">
        <f t="shared" si="180"/>
        <v>0</v>
      </c>
      <c r="X871" s="146">
        <f t="shared" si="181"/>
        <v>0</v>
      </c>
      <c r="Y871" s="146">
        <f t="shared" si="182"/>
        <v>0</v>
      </c>
      <c r="Z871" s="147" t="str">
        <f>VLOOKUP(F871,'3-Productie normen'!A:Q,12,FALSE)</f>
        <v>S</v>
      </c>
      <c r="AA871" s="147"/>
      <c r="AC871" s="148">
        <f t="shared" si="183"/>
        <v>255</v>
      </c>
    </row>
    <row r="872" spans="1:29" ht="14.15" customHeight="1">
      <c r="A872" s="124">
        <f t="shared" si="173"/>
        <v>872</v>
      </c>
      <c r="B872" s="139" t="s">
        <v>94</v>
      </c>
      <c r="C872" s="108">
        <v>2</v>
      </c>
      <c r="D872" s="164" t="s">
        <v>1077</v>
      </c>
      <c r="E872" s="141" t="s">
        <v>220</v>
      </c>
      <c r="F872" s="141" t="s">
        <v>167</v>
      </c>
      <c r="G872" s="141" t="s">
        <v>213</v>
      </c>
      <c r="H872" s="142">
        <v>10.67</v>
      </c>
      <c r="I872" s="143">
        <f t="shared" si="172"/>
        <v>255</v>
      </c>
      <c r="J872" s="144">
        <v>255</v>
      </c>
      <c r="K872" s="144"/>
      <c r="L872" s="144"/>
      <c r="M872" s="144"/>
      <c r="N872" s="144"/>
      <c r="O872" s="144"/>
      <c r="P872" s="145" t="e">
        <f t="shared" si="174"/>
        <v>#DIV/0!</v>
      </c>
      <c r="Q872" s="145">
        <f t="shared" si="175"/>
        <v>0</v>
      </c>
      <c r="R872" s="145">
        <f t="shared" si="176"/>
        <v>0</v>
      </c>
      <c r="S872" s="145">
        <f t="shared" si="177"/>
        <v>0</v>
      </c>
      <c r="T872" s="145">
        <f t="shared" si="178"/>
        <v>0</v>
      </c>
      <c r="U872" s="145">
        <f t="shared" si="179"/>
        <v>0</v>
      </c>
      <c r="V872" s="146">
        <f>IF(J872="nio",0,IF(J872&gt;0,VLOOKUP(F872,'3-Productie normen'!A:M,VLOOKUP(J872,'3-Productie normen'!$B$38:$C$41,2,FALSE),FALSE)))*(VLOOKUP(B872,'2-Kosten per locatie'!$A$16:$C$48,3,FALSE))</f>
        <v>0</v>
      </c>
      <c r="W872" s="146">
        <f t="shared" si="180"/>
        <v>0</v>
      </c>
      <c r="X872" s="146">
        <f t="shared" si="181"/>
        <v>0</v>
      </c>
      <c r="Y872" s="146">
        <f t="shared" si="182"/>
        <v>0</v>
      </c>
      <c r="Z872" s="147" t="str">
        <f>VLOOKUP(F872,'3-Productie normen'!A:Q,12,FALSE)</f>
        <v>S</v>
      </c>
      <c r="AA872" s="147"/>
      <c r="AC872" s="148">
        <f t="shared" si="183"/>
        <v>2720.85</v>
      </c>
    </row>
    <row r="873" spans="1:29" ht="14.15" customHeight="1">
      <c r="A873" s="124">
        <f t="shared" si="173"/>
        <v>873</v>
      </c>
      <c r="B873" s="139" t="s">
        <v>94</v>
      </c>
      <c r="C873" s="108">
        <v>2</v>
      </c>
      <c r="D873" s="164" t="s">
        <v>437</v>
      </c>
      <c r="E873" s="141" t="s">
        <v>1061</v>
      </c>
      <c r="F873" s="141" t="s">
        <v>155</v>
      </c>
      <c r="G873" s="141" t="s">
        <v>222</v>
      </c>
      <c r="H873" s="142">
        <v>28.86</v>
      </c>
      <c r="I873" s="143">
        <f t="shared" si="172"/>
        <v>255</v>
      </c>
      <c r="J873" s="144">
        <v>255</v>
      </c>
      <c r="K873" s="144"/>
      <c r="L873" s="144"/>
      <c r="M873" s="144"/>
      <c r="N873" s="144"/>
      <c r="O873" s="144"/>
      <c r="P873" s="145" t="e">
        <f t="shared" si="174"/>
        <v>#DIV/0!</v>
      </c>
      <c r="Q873" s="145">
        <f t="shared" si="175"/>
        <v>0</v>
      </c>
      <c r="R873" s="145">
        <f t="shared" si="176"/>
        <v>0</v>
      </c>
      <c r="S873" s="145">
        <f t="shared" si="177"/>
        <v>0</v>
      </c>
      <c r="T873" s="145">
        <f t="shared" si="178"/>
        <v>0</v>
      </c>
      <c r="U873" s="145">
        <f t="shared" si="179"/>
        <v>0</v>
      </c>
      <c r="V873" s="146">
        <f>IF(J873="nio",0,IF(J873&gt;0,VLOOKUP(F873,'3-Productie normen'!A:M,VLOOKUP(J873,'3-Productie normen'!$B$38:$C$41,2,FALSE),FALSE)))*(VLOOKUP(B873,'2-Kosten per locatie'!$A$16:$C$48,3,FALSE))</f>
        <v>0</v>
      </c>
      <c r="W873" s="146">
        <f t="shared" si="180"/>
        <v>0</v>
      </c>
      <c r="X873" s="146">
        <f t="shared" si="181"/>
        <v>0</v>
      </c>
      <c r="Y873" s="146">
        <f t="shared" si="182"/>
        <v>0</v>
      </c>
      <c r="Z873" s="147" t="str">
        <f>VLOOKUP(F873,'3-Productie normen'!A:Q,12,FALSE)</f>
        <v>B</v>
      </c>
      <c r="AA873" s="147"/>
      <c r="AC873" s="148">
        <f t="shared" si="183"/>
        <v>7359.3</v>
      </c>
    </row>
    <row r="874" spans="1:29" ht="14.15" customHeight="1">
      <c r="A874" s="124">
        <f t="shared" si="173"/>
        <v>874</v>
      </c>
      <c r="B874" s="139" t="s">
        <v>94</v>
      </c>
      <c r="C874" s="108">
        <v>2</v>
      </c>
      <c r="D874" s="164" t="s">
        <v>438</v>
      </c>
      <c r="E874" s="141" t="s">
        <v>224</v>
      </c>
      <c r="F874" s="141" t="s">
        <v>155</v>
      </c>
      <c r="G874" s="141" t="s">
        <v>222</v>
      </c>
      <c r="H874" s="142">
        <v>29.99</v>
      </c>
      <c r="I874" s="143">
        <f t="shared" si="172"/>
        <v>255</v>
      </c>
      <c r="J874" s="144">
        <v>255</v>
      </c>
      <c r="K874" s="144"/>
      <c r="L874" s="144"/>
      <c r="M874" s="144"/>
      <c r="N874" s="144"/>
      <c r="O874" s="144"/>
      <c r="P874" s="145" t="e">
        <f t="shared" si="174"/>
        <v>#DIV/0!</v>
      </c>
      <c r="Q874" s="145">
        <f t="shared" si="175"/>
        <v>0</v>
      </c>
      <c r="R874" s="145">
        <f t="shared" si="176"/>
        <v>0</v>
      </c>
      <c r="S874" s="145">
        <f t="shared" si="177"/>
        <v>0</v>
      </c>
      <c r="T874" s="145">
        <f t="shared" si="178"/>
        <v>0</v>
      </c>
      <c r="U874" s="145">
        <f t="shared" si="179"/>
        <v>0</v>
      </c>
      <c r="V874" s="146">
        <f>IF(J874="nio",0,IF(J874&gt;0,VLOOKUP(F874,'3-Productie normen'!A:M,VLOOKUP(J874,'3-Productie normen'!$B$38:$C$41,2,FALSE),FALSE)))*(VLOOKUP(B874,'2-Kosten per locatie'!$A$16:$C$48,3,FALSE))</f>
        <v>0</v>
      </c>
      <c r="W874" s="146">
        <f t="shared" si="180"/>
        <v>0</v>
      </c>
      <c r="X874" s="146">
        <f t="shared" si="181"/>
        <v>0</v>
      </c>
      <c r="Y874" s="146">
        <f t="shared" si="182"/>
        <v>0</v>
      </c>
      <c r="Z874" s="147" t="str">
        <f>VLOOKUP(F874,'3-Productie normen'!A:Q,12,FALSE)</f>
        <v>B</v>
      </c>
      <c r="AA874" s="147"/>
      <c r="AC874" s="148">
        <f t="shared" si="183"/>
        <v>7647.45</v>
      </c>
    </row>
    <row r="875" spans="1:29" ht="14.15" customHeight="1">
      <c r="A875" s="124">
        <f t="shared" si="173"/>
        <v>875</v>
      </c>
      <c r="B875" s="139" t="s">
        <v>94</v>
      </c>
      <c r="C875" s="108">
        <v>2</v>
      </c>
      <c r="D875" s="164" t="s">
        <v>439</v>
      </c>
      <c r="E875" s="141" t="s">
        <v>224</v>
      </c>
      <c r="F875" s="141" t="s">
        <v>155</v>
      </c>
      <c r="G875" s="141" t="s">
        <v>222</v>
      </c>
      <c r="H875" s="142">
        <v>29.63</v>
      </c>
      <c r="I875" s="143">
        <f t="shared" ref="I875:I937" si="184">SUM(J875:O875)</f>
        <v>255</v>
      </c>
      <c r="J875" s="144">
        <v>255</v>
      </c>
      <c r="K875" s="144"/>
      <c r="L875" s="144"/>
      <c r="M875" s="144"/>
      <c r="N875" s="144"/>
      <c r="O875" s="144"/>
      <c r="P875" s="145" t="e">
        <f t="shared" si="174"/>
        <v>#DIV/0!</v>
      </c>
      <c r="Q875" s="145">
        <f t="shared" si="175"/>
        <v>0</v>
      </c>
      <c r="R875" s="145">
        <f t="shared" si="176"/>
        <v>0</v>
      </c>
      <c r="S875" s="145">
        <f t="shared" si="177"/>
        <v>0</v>
      </c>
      <c r="T875" s="145">
        <f t="shared" si="178"/>
        <v>0</v>
      </c>
      <c r="U875" s="145">
        <f t="shared" si="179"/>
        <v>0</v>
      </c>
      <c r="V875" s="146">
        <f>IF(J875="nio",0,IF(J875&gt;0,VLOOKUP(F875,'3-Productie normen'!A:M,VLOOKUP(J875,'3-Productie normen'!$B$38:$C$41,2,FALSE),FALSE)))*(VLOOKUP(B875,'2-Kosten per locatie'!$A$16:$C$48,3,FALSE))</f>
        <v>0</v>
      </c>
      <c r="W875" s="146">
        <f t="shared" si="180"/>
        <v>0</v>
      </c>
      <c r="X875" s="146">
        <f t="shared" si="181"/>
        <v>0</v>
      </c>
      <c r="Y875" s="146">
        <f t="shared" si="182"/>
        <v>0</v>
      </c>
      <c r="Z875" s="147" t="str">
        <f>VLOOKUP(F875,'3-Productie normen'!A:Q,12,FALSE)</f>
        <v>B</v>
      </c>
      <c r="AA875" s="147"/>
      <c r="AC875" s="148">
        <f t="shared" si="183"/>
        <v>7555.65</v>
      </c>
    </row>
    <row r="876" spans="1:29" ht="14.15" customHeight="1">
      <c r="A876" s="124">
        <f t="shared" si="173"/>
        <v>876</v>
      </c>
      <c r="B876" s="139" t="s">
        <v>94</v>
      </c>
      <c r="C876" s="108">
        <v>2</v>
      </c>
      <c r="D876" s="164" t="s">
        <v>440</v>
      </c>
      <c r="E876" s="141" t="s">
        <v>224</v>
      </c>
      <c r="F876" s="141" t="s">
        <v>155</v>
      </c>
      <c r="G876" s="141" t="s">
        <v>222</v>
      </c>
      <c r="H876" s="142">
        <v>30.7</v>
      </c>
      <c r="I876" s="143">
        <f t="shared" si="184"/>
        <v>255</v>
      </c>
      <c r="J876" s="144">
        <v>255</v>
      </c>
      <c r="K876" s="144"/>
      <c r="L876" s="144"/>
      <c r="M876" s="144"/>
      <c r="N876" s="144"/>
      <c r="O876" s="144"/>
      <c r="P876" s="145" t="e">
        <f t="shared" si="174"/>
        <v>#DIV/0!</v>
      </c>
      <c r="Q876" s="145">
        <f t="shared" si="175"/>
        <v>0</v>
      </c>
      <c r="R876" s="145">
        <f t="shared" si="176"/>
        <v>0</v>
      </c>
      <c r="S876" s="145">
        <f t="shared" si="177"/>
        <v>0</v>
      </c>
      <c r="T876" s="145">
        <f t="shared" si="178"/>
        <v>0</v>
      </c>
      <c r="U876" s="145">
        <f t="shared" si="179"/>
        <v>0</v>
      </c>
      <c r="V876" s="146">
        <f>IF(J876="nio",0,IF(J876&gt;0,VLOOKUP(F876,'3-Productie normen'!A:M,VLOOKUP(J876,'3-Productie normen'!$B$38:$C$41,2,FALSE),FALSE)))*(VLOOKUP(B876,'2-Kosten per locatie'!$A$16:$C$48,3,FALSE))</f>
        <v>0</v>
      </c>
      <c r="W876" s="146">
        <f t="shared" si="180"/>
        <v>0</v>
      </c>
      <c r="X876" s="146">
        <f t="shared" si="181"/>
        <v>0</v>
      </c>
      <c r="Y876" s="146">
        <f t="shared" si="182"/>
        <v>0</v>
      </c>
      <c r="Z876" s="147" t="str">
        <f>VLOOKUP(F876,'3-Productie normen'!A:Q,12,FALSE)</f>
        <v>B</v>
      </c>
      <c r="AA876" s="147"/>
      <c r="AC876" s="148">
        <f t="shared" si="183"/>
        <v>7828.5</v>
      </c>
    </row>
    <row r="877" spans="1:29" ht="14.15" customHeight="1">
      <c r="A877" s="124">
        <f t="shared" si="173"/>
        <v>877</v>
      </c>
      <c r="B877" s="139" t="s">
        <v>94</v>
      </c>
      <c r="C877" s="108">
        <v>2</v>
      </c>
      <c r="D877" s="164" t="s">
        <v>441</v>
      </c>
      <c r="E877" s="141" t="s">
        <v>224</v>
      </c>
      <c r="F877" s="141" t="s">
        <v>155</v>
      </c>
      <c r="G877" s="141" t="s">
        <v>222</v>
      </c>
      <c r="H877" s="142">
        <v>26.44</v>
      </c>
      <c r="I877" s="143">
        <f t="shared" si="184"/>
        <v>255</v>
      </c>
      <c r="J877" s="144">
        <v>255</v>
      </c>
      <c r="K877" s="144"/>
      <c r="L877" s="144"/>
      <c r="M877" s="144"/>
      <c r="N877" s="144"/>
      <c r="O877" s="144"/>
      <c r="P877" s="145" t="e">
        <f t="shared" si="174"/>
        <v>#DIV/0!</v>
      </c>
      <c r="Q877" s="145">
        <f t="shared" si="175"/>
        <v>0</v>
      </c>
      <c r="R877" s="145">
        <f t="shared" si="176"/>
        <v>0</v>
      </c>
      <c r="S877" s="145">
        <f t="shared" si="177"/>
        <v>0</v>
      </c>
      <c r="T877" s="145">
        <f t="shared" si="178"/>
        <v>0</v>
      </c>
      <c r="U877" s="145">
        <f t="shared" si="179"/>
        <v>0</v>
      </c>
      <c r="V877" s="146">
        <f>IF(J877="nio",0,IF(J877&gt;0,VLOOKUP(F877,'3-Productie normen'!A:M,VLOOKUP(J877,'3-Productie normen'!$B$38:$C$41,2,FALSE),FALSE)))*(VLOOKUP(B877,'2-Kosten per locatie'!$A$16:$C$48,3,FALSE))</f>
        <v>0</v>
      </c>
      <c r="W877" s="146">
        <f t="shared" si="180"/>
        <v>0</v>
      </c>
      <c r="X877" s="146">
        <f t="shared" si="181"/>
        <v>0</v>
      </c>
      <c r="Y877" s="146">
        <f t="shared" si="182"/>
        <v>0</v>
      </c>
      <c r="Z877" s="147" t="str">
        <f>VLOOKUP(F877,'3-Productie normen'!A:Q,12,FALSE)</f>
        <v>B</v>
      </c>
      <c r="AA877" s="147"/>
      <c r="AC877" s="148">
        <f t="shared" si="183"/>
        <v>6742.2000000000007</v>
      </c>
    </row>
    <row r="878" spans="1:29" ht="14.15" customHeight="1">
      <c r="A878" s="124">
        <f t="shared" si="173"/>
        <v>878</v>
      </c>
      <c r="B878" s="139" t="s">
        <v>94</v>
      </c>
      <c r="C878" s="108">
        <v>2</v>
      </c>
      <c r="D878" s="164" t="s">
        <v>442</v>
      </c>
      <c r="E878" s="141" t="s">
        <v>224</v>
      </c>
      <c r="F878" s="141" t="s">
        <v>155</v>
      </c>
      <c r="G878" s="141" t="s">
        <v>222</v>
      </c>
      <c r="H878" s="142">
        <v>30.65</v>
      </c>
      <c r="I878" s="143">
        <f t="shared" si="184"/>
        <v>255</v>
      </c>
      <c r="J878" s="144">
        <v>255</v>
      </c>
      <c r="K878" s="144"/>
      <c r="L878" s="144"/>
      <c r="M878" s="144"/>
      <c r="N878" s="144"/>
      <c r="O878" s="144"/>
      <c r="P878" s="145" t="e">
        <f t="shared" si="174"/>
        <v>#DIV/0!</v>
      </c>
      <c r="Q878" s="145">
        <f t="shared" si="175"/>
        <v>0</v>
      </c>
      <c r="R878" s="145">
        <f t="shared" si="176"/>
        <v>0</v>
      </c>
      <c r="S878" s="145">
        <f t="shared" si="177"/>
        <v>0</v>
      </c>
      <c r="T878" s="145">
        <f t="shared" si="178"/>
        <v>0</v>
      </c>
      <c r="U878" s="145">
        <f t="shared" si="179"/>
        <v>0</v>
      </c>
      <c r="V878" s="146">
        <f>IF(J878="nio",0,IF(J878&gt;0,VLOOKUP(F878,'3-Productie normen'!A:M,VLOOKUP(J878,'3-Productie normen'!$B$38:$C$41,2,FALSE),FALSE)))*(VLOOKUP(B878,'2-Kosten per locatie'!$A$16:$C$48,3,FALSE))</f>
        <v>0</v>
      </c>
      <c r="W878" s="146">
        <f t="shared" si="180"/>
        <v>0</v>
      </c>
      <c r="X878" s="146">
        <f t="shared" si="181"/>
        <v>0</v>
      </c>
      <c r="Y878" s="146">
        <f t="shared" si="182"/>
        <v>0</v>
      </c>
      <c r="Z878" s="147" t="str">
        <f>VLOOKUP(F878,'3-Productie normen'!A:Q,12,FALSE)</f>
        <v>B</v>
      </c>
      <c r="AA878" s="147"/>
      <c r="AC878" s="148">
        <f t="shared" si="183"/>
        <v>7815.75</v>
      </c>
    </row>
    <row r="879" spans="1:29" ht="14.15" customHeight="1">
      <c r="A879" s="124">
        <f t="shared" si="173"/>
        <v>879</v>
      </c>
      <c r="B879" s="139" t="s">
        <v>94</v>
      </c>
      <c r="C879" s="108">
        <v>2</v>
      </c>
      <c r="D879" s="164" t="s">
        <v>1078</v>
      </c>
      <c r="E879" s="141" t="s">
        <v>243</v>
      </c>
      <c r="F879" s="141" t="s">
        <v>155</v>
      </c>
      <c r="G879" s="141" t="s">
        <v>222</v>
      </c>
      <c r="H879" s="142">
        <v>23.77</v>
      </c>
      <c r="I879" s="143">
        <f t="shared" si="184"/>
        <v>255</v>
      </c>
      <c r="J879" s="144">
        <v>255</v>
      </c>
      <c r="K879" s="144"/>
      <c r="L879" s="144"/>
      <c r="M879" s="144"/>
      <c r="N879" s="144"/>
      <c r="O879" s="144"/>
      <c r="P879" s="145" t="e">
        <f t="shared" si="174"/>
        <v>#DIV/0!</v>
      </c>
      <c r="Q879" s="145">
        <f t="shared" si="175"/>
        <v>0</v>
      </c>
      <c r="R879" s="145">
        <f t="shared" si="176"/>
        <v>0</v>
      </c>
      <c r="S879" s="145">
        <f t="shared" si="177"/>
        <v>0</v>
      </c>
      <c r="T879" s="145">
        <f t="shared" si="178"/>
        <v>0</v>
      </c>
      <c r="U879" s="145">
        <f t="shared" si="179"/>
        <v>0</v>
      </c>
      <c r="V879" s="146">
        <f>IF(J879="nio",0,IF(J879&gt;0,VLOOKUP(F879,'3-Productie normen'!A:M,VLOOKUP(J879,'3-Productie normen'!$B$38:$C$41,2,FALSE),FALSE)))*(VLOOKUP(B879,'2-Kosten per locatie'!$A$16:$C$48,3,FALSE))</f>
        <v>0</v>
      </c>
      <c r="W879" s="146">
        <f t="shared" si="180"/>
        <v>0</v>
      </c>
      <c r="X879" s="146">
        <f t="shared" si="181"/>
        <v>0</v>
      </c>
      <c r="Y879" s="146">
        <f t="shared" si="182"/>
        <v>0</v>
      </c>
      <c r="Z879" s="147" t="str">
        <f>VLOOKUP(F879,'3-Productie normen'!A:Q,12,FALSE)</f>
        <v>B</v>
      </c>
      <c r="AA879" s="147"/>
      <c r="AC879" s="148">
        <f t="shared" si="183"/>
        <v>6061.3499999999995</v>
      </c>
    </row>
    <row r="880" spans="1:29" ht="14.15" customHeight="1">
      <c r="A880" s="124">
        <f t="shared" si="173"/>
        <v>880</v>
      </c>
      <c r="B880" s="139" t="s">
        <v>94</v>
      </c>
      <c r="C880" s="108">
        <v>2</v>
      </c>
      <c r="D880" s="164" t="s">
        <v>1079</v>
      </c>
      <c r="E880" s="141" t="s">
        <v>224</v>
      </c>
      <c r="F880" s="141" t="s">
        <v>155</v>
      </c>
      <c r="G880" s="141" t="s">
        <v>222</v>
      </c>
      <c r="H880" s="142">
        <v>30.09</v>
      </c>
      <c r="I880" s="143">
        <f t="shared" si="184"/>
        <v>255</v>
      </c>
      <c r="J880" s="144">
        <v>255</v>
      </c>
      <c r="K880" s="144"/>
      <c r="L880" s="144"/>
      <c r="M880" s="144"/>
      <c r="N880" s="144"/>
      <c r="O880" s="144"/>
      <c r="P880" s="145" t="e">
        <f t="shared" si="174"/>
        <v>#DIV/0!</v>
      </c>
      <c r="Q880" s="145">
        <f t="shared" si="175"/>
        <v>0</v>
      </c>
      <c r="R880" s="145">
        <f t="shared" si="176"/>
        <v>0</v>
      </c>
      <c r="S880" s="145">
        <f t="shared" si="177"/>
        <v>0</v>
      </c>
      <c r="T880" s="145">
        <f t="shared" si="178"/>
        <v>0</v>
      </c>
      <c r="U880" s="145">
        <f t="shared" si="179"/>
        <v>0</v>
      </c>
      <c r="V880" s="146">
        <f>IF(J880="nio",0,IF(J880&gt;0,VLOOKUP(F880,'3-Productie normen'!A:M,VLOOKUP(J880,'3-Productie normen'!$B$38:$C$41,2,FALSE),FALSE)))*(VLOOKUP(B880,'2-Kosten per locatie'!$A$16:$C$48,3,FALSE))</f>
        <v>0</v>
      </c>
      <c r="W880" s="146">
        <f t="shared" si="180"/>
        <v>0</v>
      </c>
      <c r="X880" s="146">
        <f t="shared" si="181"/>
        <v>0</v>
      </c>
      <c r="Y880" s="146">
        <f t="shared" si="182"/>
        <v>0</v>
      </c>
      <c r="Z880" s="147" t="str">
        <f>VLOOKUP(F880,'3-Productie normen'!A:Q,12,FALSE)</f>
        <v>B</v>
      </c>
      <c r="AA880" s="147"/>
      <c r="AC880" s="148">
        <f t="shared" si="183"/>
        <v>7672.95</v>
      </c>
    </row>
    <row r="881" spans="1:29" ht="14.15" customHeight="1">
      <c r="A881" s="124">
        <f t="shared" si="173"/>
        <v>881</v>
      </c>
      <c r="B881" s="139" t="s">
        <v>94</v>
      </c>
      <c r="C881" s="108">
        <v>2</v>
      </c>
      <c r="D881" s="164" t="s">
        <v>1080</v>
      </c>
      <c r="E881" s="141" t="s">
        <v>224</v>
      </c>
      <c r="F881" s="141" t="s">
        <v>155</v>
      </c>
      <c r="G881" s="141" t="s">
        <v>222</v>
      </c>
      <c r="H881" s="142">
        <v>27.42</v>
      </c>
      <c r="I881" s="143">
        <f t="shared" si="184"/>
        <v>255</v>
      </c>
      <c r="J881" s="144">
        <v>255</v>
      </c>
      <c r="K881" s="144"/>
      <c r="L881" s="144"/>
      <c r="M881" s="144"/>
      <c r="N881" s="144"/>
      <c r="O881" s="144"/>
      <c r="P881" s="145" t="e">
        <f t="shared" si="174"/>
        <v>#DIV/0!</v>
      </c>
      <c r="Q881" s="145">
        <f t="shared" si="175"/>
        <v>0</v>
      </c>
      <c r="R881" s="145">
        <f t="shared" si="176"/>
        <v>0</v>
      </c>
      <c r="S881" s="145">
        <f t="shared" si="177"/>
        <v>0</v>
      </c>
      <c r="T881" s="145">
        <f t="shared" si="178"/>
        <v>0</v>
      </c>
      <c r="U881" s="145">
        <f t="shared" si="179"/>
        <v>0</v>
      </c>
      <c r="V881" s="146">
        <f>IF(J881="nio",0,IF(J881&gt;0,VLOOKUP(F881,'3-Productie normen'!A:M,VLOOKUP(J881,'3-Productie normen'!$B$38:$C$41,2,FALSE),FALSE)))*(VLOOKUP(B881,'2-Kosten per locatie'!$A$16:$C$48,3,FALSE))</f>
        <v>0</v>
      </c>
      <c r="W881" s="146">
        <f t="shared" si="180"/>
        <v>0</v>
      </c>
      <c r="X881" s="146">
        <f t="shared" si="181"/>
        <v>0</v>
      </c>
      <c r="Y881" s="146">
        <f t="shared" si="182"/>
        <v>0</v>
      </c>
      <c r="Z881" s="147" t="str">
        <f>VLOOKUP(F881,'3-Productie normen'!A:Q,12,FALSE)</f>
        <v>B</v>
      </c>
      <c r="AA881" s="147"/>
      <c r="AC881" s="148">
        <f t="shared" si="183"/>
        <v>6992.1</v>
      </c>
    </row>
    <row r="882" spans="1:29" ht="14.15" customHeight="1">
      <c r="A882" s="124">
        <f t="shared" si="173"/>
        <v>882</v>
      </c>
      <c r="B882" s="139" t="s">
        <v>94</v>
      </c>
      <c r="C882" s="108">
        <v>2</v>
      </c>
      <c r="D882" s="164" t="s">
        <v>1081</v>
      </c>
      <c r="E882" s="141" t="s">
        <v>699</v>
      </c>
      <c r="F882" s="141" t="s">
        <v>155</v>
      </c>
      <c r="G882" s="141" t="s">
        <v>222</v>
      </c>
      <c r="H882" s="142">
        <v>33.659999999999997</v>
      </c>
      <c r="I882" s="143">
        <f t="shared" si="184"/>
        <v>255</v>
      </c>
      <c r="J882" s="144">
        <v>255</v>
      </c>
      <c r="K882" s="144"/>
      <c r="L882" s="144"/>
      <c r="M882" s="144"/>
      <c r="N882" s="144"/>
      <c r="O882" s="144"/>
      <c r="P882" s="145" t="e">
        <f t="shared" si="174"/>
        <v>#DIV/0!</v>
      </c>
      <c r="Q882" s="145">
        <f t="shared" si="175"/>
        <v>0</v>
      </c>
      <c r="R882" s="145">
        <f t="shared" si="176"/>
        <v>0</v>
      </c>
      <c r="S882" s="145">
        <f t="shared" si="177"/>
        <v>0</v>
      </c>
      <c r="T882" s="145">
        <f t="shared" si="178"/>
        <v>0</v>
      </c>
      <c r="U882" s="145">
        <f t="shared" si="179"/>
        <v>0</v>
      </c>
      <c r="V882" s="146">
        <f>IF(J882="nio",0,IF(J882&gt;0,VLOOKUP(F882,'3-Productie normen'!A:M,VLOOKUP(J882,'3-Productie normen'!$B$38:$C$41,2,FALSE),FALSE)))*(VLOOKUP(B882,'2-Kosten per locatie'!$A$16:$C$48,3,FALSE))</f>
        <v>0</v>
      </c>
      <c r="W882" s="146">
        <f t="shared" si="180"/>
        <v>0</v>
      </c>
      <c r="X882" s="146">
        <f t="shared" si="181"/>
        <v>0</v>
      </c>
      <c r="Y882" s="146">
        <f t="shared" si="182"/>
        <v>0</v>
      </c>
      <c r="Z882" s="147" t="str">
        <f>VLOOKUP(F882,'3-Productie normen'!A:Q,12,FALSE)</f>
        <v>B</v>
      </c>
      <c r="AA882" s="147"/>
      <c r="AC882" s="148">
        <f t="shared" si="183"/>
        <v>8583.2999999999993</v>
      </c>
    </row>
    <row r="883" spans="1:29" ht="14.15" customHeight="1">
      <c r="A883" s="124">
        <f t="shared" si="173"/>
        <v>883</v>
      </c>
      <c r="B883" s="139" t="s">
        <v>94</v>
      </c>
      <c r="C883" s="108">
        <v>2</v>
      </c>
      <c r="D883" s="164" t="s">
        <v>1082</v>
      </c>
      <c r="E883" s="141" t="s">
        <v>224</v>
      </c>
      <c r="F883" s="141" t="s">
        <v>155</v>
      </c>
      <c r="G883" s="141" t="s">
        <v>222</v>
      </c>
      <c r="H883" s="142">
        <v>27.88</v>
      </c>
      <c r="I883" s="143">
        <f t="shared" si="184"/>
        <v>255</v>
      </c>
      <c r="J883" s="144">
        <v>255</v>
      </c>
      <c r="K883" s="144"/>
      <c r="L883" s="144"/>
      <c r="M883" s="144"/>
      <c r="N883" s="144"/>
      <c r="O883" s="144"/>
      <c r="P883" s="145" t="e">
        <f t="shared" si="174"/>
        <v>#DIV/0!</v>
      </c>
      <c r="Q883" s="145">
        <f t="shared" si="175"/>
        <v>0</v>
      </c>
      <c r="R883" s="145">
        <f t="shared" si="176"/>
        <v>0</v>
      </c>
      <c r="S883" s="145">
        <f t="shared" si="177"/>
        <v>0</v>
      </c>
      <c r="T883" s="145">
        <f t="shared" si="178"/>
        <v>0</v>
      </c>
      <c r="U883" s="145">
        <f t="shared" si="179"/>
        <v>0</v>
      </c>
      <c r="V883" s="146">
        <f>IF(J883="nio",0,IF(J883&gt;0,VLOOKUP(F883,'3-Productie normen'!A:M,VLOOKUP(J883,'3-Productie normen'!$B$38:$C$41,2,FALSE),FALSE)))*(VLOOKUP(B883,'2-Kosten per locatie'!$A$16:$C$48,3,FALSE))</f>
        <v>0</v>
      </c>
      <c r="W883" s="146">
        <f t="shared" si="180"/>
        <v>0</v>
      </c>
      <c r="X883" s="146">
        <f t="shared" si="181"/>
        <v>0</v>
      </c>
      <c r="Y883" s="146">
        <f t="shared" si="182"/>
        <v>0</v>
      </c>
      <c r="Z883" s="147" t="str">
        <f>VLOOKUP(F883,'3-Productie normen'!A:Q,12,FALSE)</f>
        <v>B</v>
      </c>
      <c r="AA883" s="147"/>
      <c r="AC883" s="148">
        <f t="shared" si="183"/>
        <v>7109.4</v>
      </c>
    </row>
    <row r="884" spans="1:29" ht="14.15" customHeight="1">
      <c r="A884" s="124">
        <f t="shared" si="173"/>
        <v>884</v>
      </c>
      <c r="B884" s="139" t="s">
        <v>94</v>
      </c>
      <c r="C884" s="108">
        <v>2</v>
      </c>
      <c r="D884" s="164" t="s">
        <v>1083</v>
      </c>
      <c r="E884" s="141" t="s">
        <v>224</v>
      </c>
      <c r="F884" s="141" t="s">
        <v>155</v>
      </c>
      <c r="G884" s="141" t="s">
        <v>222</v>
      </c>
      <c r="H884" s="142">
        <v>29.75</v>
      </c>
      <c r="I884" s="143">
        <f t="shared" si="184"/>
        <v>255</v>
      </c>
      <c r="J884" s="144">
        <v>255</v>
      </c>
      <c r="K884" s="144"/>
      <c r="L884" s="144"/>
      <c r="M884" s="144"/>
      <c r="N884" s="144"/>
      <c r="O884" s="144"/>
      <c r="P884" s="145" t="e">
        <f t="shared" si="174"/>
        <v>#DIV/0!</v>
      </c>
      <c r="Q884" s="145">
        <f t="shared" si="175"/>
        <v>0</v>
      </c>
      <c r="R884" s="145">
        <f t="shared" si="176"/>
        <v>0</v>
      </c>
      <c r="S884" s="145">
        <f t="shared" si="177"/>
        <v>0</v>
      </c>
      <c r="T884" s="145">
        <f t="shared" si="178"/>
        <v>0</v>
      </c>
      <c r="U884" s="145">
        <f t="shared" si="179"/>
        <v>0</v>
      </c>
      <c r="V884" s="146">
        <f>IF(J884="nio",0,IF(J884&gt;0,VLOOKUP(F884,'3-Productie normen'!A:M,VLOOKUP(J884,'3-Productie normen'!$B$38:$C$41,2,FALSE),FALSE)))*(VLOOKUP(B884,'2-Kosten per locatie'!$A$16:$C$48,3,FALSE))</f>
        <v>0</v>
      </c>
      <c r="W884" s="146">
        <f t="shared" si="180"/>
        <v>0</v>
      </c>
      <c r="X884" s="146">
        <f t="shared" si="181"/>
        <v>0</v>
      </c>
      <c r="Y884" s="146">
        <f t="shared" si="182"/>
        <v>0</v>
      </c>
      <c r="Z884" s="147" t="str">
        <f>VLOOKUP(F884,'3-Productie normen'!A:Q,12,FALSE)</f>
        <v>B</v>
      </c>
      <c r="AA884" s="147"/>
      <c r="AC884" s="148">
        <f t="shared" si="183"/>
        <v>7586.25</v>
      </c>
    </row>
    <row r="885" spans="1:29" ht="14.15" customHeight="1">
      <c r="A885" s="124">
        <f t="shared" si="173"/>
        <v>885</v>
      </c>
      <c r="B885" s="139" t="s">
        <v>94</v>
      </c>
      <c r="C885" s="108">
        <v>2</v>
      </c>
      <c r="D885" s="164" t="s">
        <v>1084</v>
      </c>
      <c r="E885" s="141" t="s">
        <v>224</v>
      </c>
      <c r="F885" s="141" t="s">
        <v>155</v>
      </c>
      <c r="G885" s="141" t="s">
        <v>222</v>
      </c>
      <c r="H885" s="142">
        <v>28.27</v>
      </c>
      <c r="I885" s="143">
        <f t="shared" si="184"/>
        <v>255</v>
      </c>
      <c r="J885" s="144">
        <v>255</v>
      </c>
      <c r="K885" s="144"/>
      <c r="L885" s="144"/>
      <c r="M885" s="144"/>
      <c r="N885" s="144"/>
      <c r="O885" s="144"/>
      <c r="P885" s="145" t="e">
        <f t="shared" si="174"/>
        <v>#DIV/0!</v>
      </c>
      <c r="Q885" s="145">
        <f t="shared" si="175"/>
        <v>0</v>
      </c>
      <c r="R885" s="145">
        <f t="shared" si="176"/>
        <v>0</v>
      </c>
      <c r="S885" s="145">
        <f t="shared" si="177"/>
        <v>0</v>
      </c>
      <c r="T885" s="145">
        <f t="shared" si="178"/>
        <v>0</v>
      </c>
      <c r="U885" s="145">
        <f t="shared" si="179"/>
        <v>0</v>
      </c>
      <c r="V885" s="146">
        <f>IF(J885="nio",0,IF(J885&gt;0,VLOOKUP(F885,'3-Productie normen'!A:M,VLOOKUP(J885,'3-Productie normen'!$B$38:$C$41,2,FALSE),FALSE)))*(VLOOKUP(B885,'2-Kosten per locatie'!$A$16:$C$48,3,FALSE))</f>
        <v>0</v>
      </c>
      <c r="W885" s="146">
        <f t="shared" si="180"/>
        <v>0</v>
      </c>
      <c r="X885" s="146">
        <f t="shared" si="181"/>
        <v>0</v>
      </c>
      <c r="Y885" s="146">
        <f t="shared" si="182"/>
        <v>0</v>
      </c>
      <c r="Z885" s="147" t="str">
        <f>VLOOKUP(F885,'3-Productie normen'!A:Q,12,FALSE)</f>
        <v>B</v>
      </c>
      <c r="AA885" s="147"/>
      <c r="AC885" s="148">
        <f t="shared" si="183"/>
        <v>7208.8499999999995</v>
      </c>
    </row>
    <row r="886" spans="1:29" ht="14.15" customHeight="1">
      <c r="A886" s="124">
        <f t="shared" si="173"/>
        <v>886</v>
      </c>
      <c r="B886" s="139" t="s">
        <v>94</v>
      </c>
      <c r="C886" s="108">
        <v>2</v>
      </c>
      <c r="D886" s="164" t="s">
        <v>1085</v>
      </c>
      <c r="E886" s="141" t="s">
        <v>875</v>
      </c>
      <c r="F886" s="141" t="s">
        <v>155</v>
      </c>
      <c r="G886" s="141" t="s">
        <v>222</v>
      </c>
      <c r="H886" s="142">
        <v>30.73</v>
      </c>
      <c r="I886" s="143">
        <f t="shared" si="184"/>
        <v>255</v>
      </c>
      <c r="J886" s="144">
        <v>255</v>
      </c>
      <c r="K886" s="144"/>
      <c r="L886" s="144"/>
      <c r="M886" s="144"/>
      <c r="N886" s="144"/>
      <c r="O886" s="144"/>
      <c r="P886" s="145" t="e">
        <f t="shared" si="174"/>
        <v>#DIV/0!</v>
      </c>
      <c r="Q886" s="145">
        <f t="shared" si="175"/>
        <v>0</v>
      </c>
      <c r="R886" s="145">
        <f t="shared" si="176"/>
        <v>0</v>
      </c>
      <c r="S886" s="145">
        <f t="shared" si="177"/>
        <v>0</v>
      </c>
      <c r="T886" s="145">
        <f t="shared" si="178"/>
        <v>0</v>
      </c>
      <c r="U886" s="145">
        <f t="shared" si="179"/>
        <v>0</v>
      </c>
      <c r="V886" s="146">
        <f>IF(J886="nio",0,IF(J886&gt;0,VLOOKUP(F886,'3-Productie normen'!A:M,VLOOKUP(J886,'3-Productie normen'!$B$38:$C$41,2,FALSE),FALSE)))*(VLOOKUP(B886,'2-Kosten per locatie'!$A$16:$C$48,3,FALSE))</f>
        <v>0</v>
      </c>
      <c r="W886" s="146">
        <f t="shared" si="180"/>
        <v>0</v>
      </c>
      <c r="X886" s="146">
        <f t="shared" si="181"/>
        <v>0</v>
      </c>
      <c r="Y886" s="146">
        <f t="shared" si="182"/>
        <v>0</v>
      </c>
      <c r="Z886" s="147" t="str">
        <f>VLOOKUP(F886,'3-Productie normen'!A:Q,12,FALSE)</f>
        <v>B</v>
      </c>
      <c r="AA886" s="147"/>
      <c r="AC886" s="148">
        <f t="shared" si="183"/>
        <v>7836.1500000000005</v>
      </c>
    </row>
    <row r="887" spans="1:29" ht="14.15" customHeight="1">
      <c r="A887" s="124">
        <f t="shared" si="173"/>
        <v>887</v>
      </c>
      <c r="B887" s="139" t="s">
        <v>94</v>
      </c>
      <c r="C887" s="108">
        <v>2</v>
      </c>
      <c r="D887" s="164" t="s">
        <v>1086</v>
      </c>
      <c r="E887" s="141" t="s">
        <v>224</v>
      </c>
      <c r="F887" s="141" t="s">
        <v>155</v>
      </c>
      <c r="G887" s="141" t="s">
        <v>222</v>
      </c>
      <c r="H887" s="142">
        <v>29.66</v>
      </c>
      <c r="I887" s="143">
        <f t="shared" si="184"/>
        <v>255</v>
      </c>
      <c r="J887" s="144">
        <v>255</v>
      </c>
      <c r="K887" s="144"/>
      <c r="L887" s="144"/>
      <c r="M887" s="144"/>
      <c r="N887" s="144"/>
      <c r="O887" s="144"/>
      <c r="P887" s="145" t="e">
        <f t="shared" si="174"/>
        <v>#DIV/0!</v>
      </c>
      <c r="Q887" s="145">
        <f t="shared" si="175"/>
        <v>0</v>
      </c>
      <c r="R887" s="145">
        <f t="shared" si="176"/>
        <v>0</v>
      </c>
      <c r="S887" s="145">
        <f t="shared" si="177"/>
        <v>0</v>
      </c>
      <c r="T887" s="145">
        <f t="shared" si="178"/>
        <v>0</v>
      </c>
      <c r="U887" s="145">
        <f t="shared" si="179"/>
        <v>0</v>
      </c>
      <c r="V887" s="146">
        <f>IF(J887="nio",0,IF(J887&gt;0,VLOOKUP(F887,'3-Productie normen'!A:M,VLOOKUP(J887,'3-Productie normen'!$B$38:$C$41,2,FALSE),FALSE)))*(VLOOKUP(B887,'2-Kosten per locatie'!$A$16:$C$48,3,FALSE))</f>
        <v>0</v>
      </c>
      <c r="W887" s="146">
        <f t="shared" si="180"/>
        <v>0</v>
      </c>
      <c r="X887" s="146">
        <f t="shared" si="181"/>
        <v>0</v>
      </c>
      <c r="Y887" s="146">
        <f t="shared" si="182"/>
        <v>0</v>
      </c>
      <c r="Z887" s="147" t="str">
        <f>VLOOKUP(F887,'3-Productie normen'!A:Q,12,FALSE)</f>
        <v>B</v>
      </c>
      <c r="AA887" s="147"/>
      <c r="AC887" s="148">
        <f t="shared" si="183"/>
        <v>7563.3</v>
      </c>
    </row>
    <row r="888" spans="1:29" ht="14.15" customHeight="1">
      <c r="A888" s="124">
        <f t="shared" si="173"/>
        <v>888</v>
      </c>
      <c r="B888" s="139" t="s">
        <v>94</v>
      </c>
      <c r="C888" s="108">
        <v>2</v>
      </c>
      <c r="D888" s="164" t="s">
        <v>1087</v>
      </c>
      <c r="E888" s="141" t="s">
        <v>875</v>
      </c>
      <c r="F888" s="151" t="s">
        <v>155</v>
      </c>
      <c r="G888" s="141" t="s">
        <v>222</v>
      </c>
      <c r="H888" s="142">
        <v>32.01</v>
      </c>
      <c r="I888" s="143">
        <f t="shared" si="184"/>
        <v>255</v>
      </c>
      <c r="J888" s="144">
        <v>255</v>
      </c>
      <c r="K888" s="144"/>
      <c r="L888" s="144"/>
      <c r="M888" s="144"/>
      <c r="N888" s="144"/>
      <c r="O888" s="144"/>
      <c r="P888" s="145" t="e">
        <f t="shared" si="174"/>
        <v>#DIV/0!</v>
      </c>
      <c r="Q888" s="145">
        <f t="shared" si="175"/>
        <v>0</v>
      </c>
      <c r="R888" s="145">
        <f t="shared" si="176"/>
        <v>0</v>
      </c>
      <c r="S888" s="145">
        <f t="shared" si="177"/>
        <v>0</v>
      </c>
      <c r="T888" s="145">
        <f t="shared" si="178"/>
        <v>0</v>
      </c>
      <c r="U888" s="145">
        <f t="shared" si="179"/>
        <v>0</v>
      </c>
      <c r="V888" s="146">
        <f>IF(J888="nio",0,IF(J888&gt;0,VLOOKUP(F888,'3-Productie normen'!A:M,VLOOKUP(J888,'3-Productie normen'!$B$38:$C$41,2,FALSE),FALSE)))*(VLOOKUP(B888,'2-Kosten per locatie'!$A$16:$C$48,3,FALSE))</f>
        <v>0</v>
      </c>
      <c r="W888" s="146">
        <f t="shared" si="180"/>
        <v>0</v>
      </c>
      <c r="X888" s="146">
        <f t="shared" si="181"/>
        <v>0</v>
      </c>
      <c r="Y888" s="146">
        <f t="shared" si="182"/>
        <v>0</v>
      </c>
      <c r="Z888" s="147" t="str">
        <f>VLOOKUP(F888,'3-Productie normen'!A:Q,12,FALSE)</f>
        <v>B</v>
      </c>
      <c r="AA888" s="147"/>
      <c r="AC888" s="148">
        <f t="shared" si="183"/>
        <v>8162.5499999999993</v>
      </c>
    </row>
    <row r="889" spans="1:29" ht="14.15" customHeight="1">
      <c r="A889" s="124">
        <f t="shared" si="173"/>
        <v>889</v>
      </c>
      <c r="B889" s="139" t="s">
        <v>94</v>
      </c>
      <c r="C889" s="108">
        <v>2</v>
      </c>
      <c r="D889" s="164" t="s">
        <v>1088</v>
      </c>
      <c r="E889" s="141" t="s">
        <v>224</v>
      </c>
      <c r="F889" s="141" t="s">
        <v>155</v>
      </c>
      <c r="G889" s="141" t="s">
        <v>222</v>
      </c>
      <c r="H889" s="142">
        <v>28.18</v>
      </c>
      <c r="I889" s="143">
        <f t="shared" si="184"/>
        <v>255</v>
      </c>
      <c r="J889" s="144">
        <v>255</v>
      </c>
      <c r="K889" s="144"/>
      <c r="L889" s="144"/>
      <c r="M889" s="144"/>
      <c r="N889" s="144"/>
      <c r="O889" s="144"/>
      <c r="P889" s="145" t="e">
        <f t="shared" si="174"/>
        <v>#DIV/0!</v>
      </c>
      <c r="Q889" s="145">
        <f t="shared" si="175"/>
        <v>0</v>
      </c>
      <c r="R889" s="145">
        <f t="shared" si="176"/>
        <v>0</v>
      </c>
      <c r="S889" s="145">
        <f t="shared" si="177"/>
        <v>0</v>
      </c>
      <c r="T889" s="145">
        <f t="shared" si="178"/>
        <v>0</v>
      </c>
      <c r="U889" s="145">
        <f t="shared" si="179"/>
        <v>0</v>
      </c>
      <c r="V889" s="146">
        <f>IF(J889="nio",0,IF(J889&gt;0,VLOOKUP(F889,'3-Productie normen'!A:M,VLOOKUP(J889,'3-Productie normen'!$B$38:$C$41,2,FALSE),FALSE)))*(VLOOKUP(B889,'2-Kosten per locatie'!$A$16:$C$48,3,FALSE))</f>
        <v>0</v>
      </c>
      <c r="W889" s="146">
        <f t="shared" si="180"/>
        <v>0</v>
      </c>
      <c r="X889" s="146">
        <f t="shared" si="181"/>
        <v>0</v>
      </c>
      <c r="Y889" s="146">
        <f t="shared" si="182"/>
        <v>0</v>
      </c>
      <c r="Z889" s="147" t="str">
        <f>VLOOKUP(F889,'3-Productie normen'!A:Q,12,FALSE)</f>
        <v>B</v>
      </c>
      <c r="AA889" s="147"/>
      <c r="AC889" s="148">
        <f t="shared" si="183"/>
        <v>7185.9</v>
      </c>
    </row>
    <row r="890" spans="1:29" ht="14.15" customHeight="1">
      <c r="A890" s="124">
        <f t="shared" si="173"/>
        <v>890</v>
      </c>
      <c r="B890" s="139" t="s">
        <v>94</v>
      </c>
      <c r="C890" s="108">
        <v>2</v>
      </c>
      <c r="D890" s="164" t="s">
        <v>1089</v>
      </c>
      <c r="E890" s="141" t="s">
        <v>875</v>
      </c>
      <c r="F890" s="141" t="s">
        <v>155</v>
      </c>
      <c r="G890" s="141" t="s">
        <v>222</v>
      </c>
      <c r="H890" s="142">
        <v>32.18</v>
      </c>
      <c r="I890" s="143">
        <f t="shared" si="184"/>
        <v>255</v>
      </c>
      <c r="J890" s="144">
        <v>255</v>
      </c>
      <c r="K890" s="144"/>
      <c r="L890" s="144"/>
      <c r="M890" s="144"/>
      <c r="N890" s="144"/>
      <c r="O890" s="144"/>
      <c r="P890" s="145" t="e">
        <f t="shared" si="174"/>
        <v>#DIV/0!</v>
      </c>
      <c r="Q890" s="145">
        <f t="shared" si="175"/>
        <v>0</v>
      </c>
      <c r="R890" s="145">
        <f t="shared" si="176"/>
        <v>0</v>
      </c>
      <c r="S890" s="145">
        <f t="shared" si="177"/>
        <v>0</v>
      </c>
      <c r="T890" s="145">
        <f t="shared" si="178"/>
        <v>0</v>
      </c>
      <c r="U890" s="145">
        <f t="shared" si="179"/>
        <v>0</v>
      </c>
      <c r="V890" s="146">
        <f>IF(J890="nio",0,IF(J890&gt;0,VLOOKUP(F890,'3-Productie normen'!A:M,VLOOKUP(J890,'3-Productie normen'!$B$38:$C$41,2,FALSE),FALSE)))*(VLOOKUP(B890,'2-Kosten per locatie'!$A$16:$C$48,3,FALSE))</f>
        <v>0</v>
      </c>
      <c r="W890" s="146">
        <f t="shared" si="180"/>
        <v>0</v>
      </c>
      <c r="X890" s="146">
        <f t="shared" si="181"/>
        <v>0</v>
      </c>
      <c r="Y890" s="146">
        <f t="shared" si="182"/>
        <v>0</v>
      </c>
      <c r="Z890" s="147" t="str">
        <f>VLOOKUP(F890,'3-Productie normen'!A:Q,12,FALSE)</f>
        <v>B</v>
      </c>
      <c r="AA890" s="147"/>
      <c r="AC890" s="148">
        <f t="shared" si="183"/>
        <v>8205.9</v>
      </c>
    </row>
    <row r="891" spans="1:29" ht="14.15" customHeight="1">
      <c r="A891" s="124">
        <f t="shared" si="173"/>
        <v>891</v>
      </c>
      <c r="B891" s="139" t="s">
        <v>94</v>
      </c>
      <c r="C891" s="108">
        <v>2</v>
      </c>
      <c r="D891" s="164" t="s">
        <v>1090</v>
      </c>
      <c r="E891" s="141" t="s">
        <v>1091</v>
      </c>
      <c r="F891" s="141" t="s">
        <v>174</v>
      </c>
      <c r="G891" s="141" t="s">
        <v>222</v>
      </c>
      <c r="H891" s="142">
        <v>27.69</v>
      </c>
      <c r="I891" s="143">
        <f t="shared" si="184"/>
        <v>0</v>
      </c>
      <c r="J891" s="144" t="s">
        <v>228</v>
      </c>
      <c r="K891" s="144"/>
      <c r="L891" s="144"/>
      <c r="M891" s="144"/>
      <c r="N891" s="144"/>
      <c r="O891" s="144"/>
      <c r="P891" s="145">
        <f t="shared" si="174"/>
        <v>0</v>
      </c>
      <c r="Q891" s="145">
        <f t="shared" si="175"/>
        <v>0</v>
      </c>
      <c r="R891" s="145">
        <f t="shared" si="176"/>
        <v>0</v>
      </c>
      <c r="S891" s="145">
        <f t="shared" si="177"/>
        <v>0</v>
      </c>
      <c r="T891" s="145">
        <f t="shared" si="178"/>
        <v>0</v>
      </c>
      <c r="U891" s="145">
        <f t="shared" si="179"/>
        <v>0</v>
      </c>
      <c r="V891" s="146">
        <f>IF(J891="nio",0,IF(J891&gt;0,VLOOKUP(F891,'3-Productie normen'!A:M,VLOOKUP(J891,'3-Productie normen'!$B$38:$C$41,2,FALSE),FALSE)))*(VLOOKUP(B891,'2-Kosten per locatie'!$A$16:$C$48,3,FALSE))</f>
        <v>0</v>
      </c>
      <c r="W891" s="146">
        <f t="shared" si="180"/>
        <v>0</v>
      </c>
      <c r="X891" s="146">
        <f t="shared" si="181"/>
        <v>0</v>
      </c>
      <c r="Y891" s="146">
        <f t="shared" si="182"/>
        <v>0</v>
      </c>
      <c r="Z891" s="147">
        <f>VLOOKUP(F891,'3-Productie normen'!A:Q,12,FALSE)</f>
        <v>0</v>
      </c>
      <c r="AA891" s="147"/>
      <c r="AC891" s="148">
        <f t="shared" si="183"/>
        <v>0</v>
      </c>
    </row>
    <row r="892" spans="1:29" ht="14.15" customHeight="1">
      <c r="A892" s="124">
        <f t="shared" si="173"/>
        <v>892</v>
      </c>
      <c r="B892" s="139" t="s">
        <v>94</v>
      </c>
      <c r="C892" s="108">
        <v>2</v>
      </c>
      <c r="D892" s="164" t="s">
        <v>1092</v>
      </c>
      <c r="E892" s="141" t="s">
        <v>875</v>
      </c>
      <c r="F892" s="141" t="s">
        <v>155</v>
      </c>
      <c r="G892" s="141" t="s">
        <v>222</v>
      </c>
      <c r="H892" s="142">
        <v>32.979999999999997</v>
      </c>
      <c r="I892" s="143">
        <f t="shared" si="184"/>
        <v>255</v>
      </c>
      <c r="J892" s="144">
        <v>255</v>
      </c>
      <c r="K892" s="144"/>
      <c r="L892" s="144"/>
      <c r="M892" s="144"/>
      <c r="N892" s="144"/>
      <c r="O892" s="144"/>
      <c r="P892" s="145" t="e">
        <f t="shared" si="174"/>
        <v>#DIV/0!</v>
      </c>
      <c r="Q892" s="145">
        <f t="shared" si="175"/>
        <v>0</v>
      </c>
      <c r="R892" s="145">
        <f t="shared" si="176"/>
        <v>0</v>
      </c>
      <c r="S892" s="145">
        <f t="shared" si="177"/>
        <v>0</v>
      </c>
      <c r="T892" s="145">
        <f t="shared" si="178"/>
        <v>0</v>
      </c>
      <c r="U892" s="145">
        <f t="shared" si="179"/>
        <v>0</v>
      </c>
      <c r="V892" s="146">
        <f>IF(J892="nio",0,IF(J892&gt;0,VLOOKUP(F892,'3-Productie normen'!A:M,VLOOKUP(J892,'3-Productie normen'!$B$38:$C$41,2,FALSE),FALSE)))*(VLOOKUP(B892,'2-Kosten per locatie'!$A$16:$C$48,3,FALSE))</f>
        <v>0</v>
      </c>
      <c r="W892" s="146">
        <f t="shared" si="180"/>
        <v>0</v>
      </c>
      <c r="X892" s="146">
        <f t="shared" si="181"/>
        <v>0</v>
      </c>
      <c r="Y892" s="146">
        <f t="shared" si="182"/>
        <v>0</v>
      </c>
      <c r="Z892" s="147" t="str">
        <f>VLOOKUP(F892,'3-Productie normen'!A:Q,12,FALSE)</f>
        <v>B</v>
      </c>
      <c r="AA892" s="147"/>
      <c r="AC892" s="148">
        <f t="shared" si="183"/>
        <v>8409.9</v>
      </c>
    </row>
    <row r="893" spans="1:29" ht="14.15" customHeight="1">
      <c r="A893" s="124">
        <f t="shared" si="173"/>
        <v>893</v>
      </c>
      <c r="B893" s="139" t="s">
        <v>94</v>
      </c>
      <c r="C893" s="108">
        <v>2</v>
      </c>
      <c r="D893" s="164" t="s">
        <v>1093</v>
      </c>
      <c r="E893" s="141" t="s">
        <v>468</v>
      </c>
      <c r="F893" s="141" t="s">
        <v>168</v>
      </c>
      <c r="G893" s="141" t="s">
        <v>683</v>
      </c>
      <c r="H893" s="142">
        <v>8.3000000000000007</v>
      </c>
      <c r="I893" s="143">
        <f t="shared" si="184"/>
        <v>1</v>
      </c>
      <c r="J893" s="144">
        <v>1</v>
      </c>
      <c r="K893" s="144"/>
      <c r="L893" s="144"/>
      <c r="M893" s="144"/>
      <c r="N893" s="144"/>
      <c r="O893" s="144"/>
      <c r="P893" s="145" t="e">
        <f t="shared" si="174"/>
        <v>#DIV/0!</v>
      </c>
      <c r="Q893" s="145">
        <f t="shared" si="175"/>
        <v>0</v>
      </c>
      <c r="R893" s="145">
        <f t="shared" si="176"/>
        <v>0</v>
      </c>
      <c r="S893" s="145">
        <f t="shared" si="177"/>
        <v>0</v>
      </c>
      <c r="T893" s="145">
        <f t="shared" si="178"/>
        <v>0</v>
      </c>
      <c r="U893" s="145">
        <f t="shared" si="179"/>
        <v>0</v>
      </c>
      <c r="V893" s="146">
        <f>IF(J893="nio",0,IF(J893&gt;0,VLOOKUP(F893,'3-Productie normen'!A:M,VLOOKUP(J893,'3-Productie normen'!$B$38:$C$41,2,FALSE),FALSE)))*(VLOOKUP(B893,'2-Kosten per locatie'!$A$16:$C$48,3,FALSE))</f>
        <v>0</v>
      </c>
      <c r="W893" s="146">
        <f t="shared" si="180"/>
        <v>0</v>
      </c>
      <c r="X893" s="146">
        <f t="shared" si="181"/>
        <v>0</v>
      </c>
      <c r="Y893" s="146">
        <f t="shared" si="182"/>
        <v>0</v>
      </c>
      <c r="Z893" s="147" t="str">
        <f>VLOOKUP(F893,'3-Productie normen'!A:Q,12,FALSE)</f>
        <v>V</v>
      </c>
      <c r="AA893" s="147"/>
      <c r="AC893" s="148">
        <f t="shared" si="183"/>
        <v>8.3000000000000007</v>
      </c>
    </row>
    <row r="894" spans="1:29" ht="14.15" customHeight="1">
      <c r="A894" s="124">
        <f t="shared" si="173"/>
        <v>894</v>
      </c>
      <c r="B894" s="139" t="s">
        <v>94</v>
      </c>
      <c r="C894" s="108">
        <v>2</v>
      </c>
      <c r="D894" s="164" t="s">
        <v>1094</v>
      </c>
      <c r="E894" s="141" t="s">
        <v>168</v>
      </c>
      <c r="F894" s="141" t="s">
        <v>168</v>
      </c>
      <c r="G894" s="141" t="s">
        <v>402</v>
      </c>
      <c r="H894" s="142">
        <v>2.2200000000000002</v>
      </c>
      <c r="I894" s="143">
        <f t="shared" si="184"/>
        <v>1</v>
      </c>
      <c r="J894" s="144">
        <v>1</v>
      </c>
      <c r="K894" s="144"/>
      <c r="L894" s="144"/>
      <c r="M894" s="144"/>
      <c r="N894" s="144"/>
      <c r="O894" s="144"/>
      <c r="P894" s="145" t="e">
        <f t="shared" si="174"/>
        <v>#DIV/0!</v>
      </c>
      <c r="Q894" s="145">
        <f t="shared" si="175"/>
        <v>0</v>
      </c>
      <c r="R894" s="145">
        <f t="shared" si="176"/>
        <v>0</v>
      </c>
      <c r="S894" s="145">
        <f t="shared" si="177"/>
        <v>0</v>
      </c>
      <c r="T894" s="145">
        <f t="shared" si="178"/>
        <v>0</v>
      </c>
      <c r="U894" s="145">
        <f t="shared" si="179"/>
        <v>0</v>
      </c>
      <c r="V894" s="146">
        <f>IF(J894="nio",0,IF(J894&gt;0,VLOOKUP(F894,'3-Productie normen'!A:M,VLOOKUP(J894,'3-Productie normen'!$B$38:$C$41,2,FALSE),FALSE)))*(VLOOKUP(B894,'2-Kosten per locatie'!$A$16:$C$48,3,FALSE))</f>
        <v>0</v>
      </c>
      <c r="W894" s="146">
        <f t="shared" si="180"/>
        <v>0</v>
      </c>
      <c r="X894" s="146">
        <f t="shared" si="181"/>
        <v>0</v>
      </c>
      <c r="Y894" s="146">
        <f t="shared" si="182"/>
        <v>0</v>
      </c>
      <c r="Z894" s="147" t="str">
        <f>VLOOKUP(F894,'3-Productie normen'!A:Q,12,FALSE)</f>
        <v>V</v>
      </c>
      <c r="AA894" s="147"/>
      <c r="AC894" s="148">
        <f t="shared" si="183"/>
        <v>2.2200000000000002</v>
      </c>
    </row>
    <row r="895" spans="1:29" ht="14.15" customHeight="1">
      <c r="A895" s="124">
        <f t="shared" si="173"/>
        <v>895</v>
      </c>
      <c r="B895" s="139" t="s">
        <v>94</v>
      </c>
      <c r="C895" s="108">
        <v>2</v>
      </c>
      <c r="D895" s="164" t="s">
        <v>1095</v>
      </c>
      <c r="E895" s="141" t="s">
        <v>171</v>
      </c>
      <c r="F895" s="153" t="s">
        <v>171</v>
      </c>
      <c r="G895" s="141" t="s">
        <v>222</v>
      </c>
      <c r="H895" s="142">
        <v>31.48</v>
      </c>
      <c r="I895" s="143">
        <f t="shared" si="184"/>
        <v>255</v>
      </c>
      <c r="J895" s="144">
        <v>255</v>
      </c>
      <c r="K895" s="144"/>
      <c r="L895" s="144"/>
      <c r="M895" s="144"/>
      <c r="N895" s="144"/>
      <c r="O895" s="144"/>
      <c r="P895" s="145" t="e">
        <f t="shared" si="174"/>
        <v>#DIV/0!</v>
      </c>
      <c r="Q895" s="145">
        <f t="shared" si="175"/>
        <v>0</v>
      </c>
      <c r="R895" s="145">
        <f t="shared" si="176"/>
        <v>0</v>
      </c>
      <c r="S895" s="145">
        <f t="shared" si="177"/>
        <v>0</v>
      </c>
      <c r="T895" s="145">
        <f t="shared" si="178"/>
        <v>0</v>
      </c>
      <c r="U895" s="145">
        <f t="shared" si="179"/>
        <v>0</v>
      </c>
      <c r="V895" s="146">
        <f>IF(J895="nio",0,IF(J895&gt;0,VLOOKUP(F895,'3-Productie normen'!A:M,VLOOKUP(J895,'3-Productie normen'!$B$38:$C$41,2,FALSE),FALSE)))*(VLOOKUP(B895,'2-Kosten per locatie'!$A$16:$C$48,3,FALSE))</f>
        <v>0</v>
      </c>
      <c r="W895" s="146">
        <f t="shared" si="180"/>
        <v>0</v>
      </c>
      <c r="X895" s="146">
        <f t="shared" si="181"/>
        <v>0</v>
      </c>
      <c r="Y895" s="146">
        <f t="shared" si="182"/>
        <v>0</v>
      </c>
      <c r="Z895" s="147" t="str">
        <f>VLOOKUP(F895,'3-Productie normen'!A:Q,12,FALSE)</f>
        <v>B</v>
      </c>
      <c r="AA895" s="147"/>
      <c r="AC895" s="148">
        <f t="shared" si="183"/>
        <v>8027.4000000000005</v>
      </c>
    </row>
    <row r="896" spans="1:29" ht="14.15" customHeight="1">
      <c r="A896" s="124">
        <f t="shared" si="173"/>
        <v>896</v>
      </c>
      <c r="B896" s="139" t="s">
        <v>94</v>
      </c>
      <c r="C896" s="108">
        <v>2</v>
      </c>
      <c r="D896" s="164" t="s">
        <v>1096</v>
      </c>
      <c r="E896" s="141" t="s">
        <v>224</v>
      </c>
      <c r="F896" s="141" t="s">
        <v>155</v>
      </c>
      <c r="G896" s="141" t="s">
        <v>222</v>
      </c>
      <c r="H896" s="142">
        <v>19.22</v>
      </c>
      <c r="I896" s="143">
        <f t="shared" si="184"/>
        <v>255</v>
      </c>
      <c r="J896" s="144">
        <v>255</v>
      </c>
      <c r="K896" s="144"/>
      <c r="L896" s="144"/>
      <c r="M896" s="144"/>
      <c r="N896" s="144"/>
      <c r="O896" s="144"/>
      <c r="P896" s="145" t="e">
        <f t="shared" si="174"/>
        <v>#DIV/0!</v>
      </c>
      <c r="Q896" s="145">
        <f t="shared" si="175"/>
        <v>0</v>
      </c>
      <c r="R896" s="145">
        <f t="shared" si="176"/>
        <v>0</v>
      </c>
      <c r="S896" s="145">
        <f t="shared" si="177"/>
        <v>0</v>
      </c>
      <c r="T896" s="145">
        <f t="shared" si="178"/>
        <v>0</v>
      </c>
      <c r="U896" s="145">
        <f t="shared" si="179"/>
        <v>0</v>
      </c>
      <c r="V896" s="146">
        <f>IF(J896="nio",0,IF(J896&gt;0,VLOOKUP(F896,'3-Productie normen'!A:M,VLOOKUP(J896,'3-Productie normen'!$B$38:$C$41,2,FALSE),FALSE)))*(VLOOKUP(B896,'2-Kosten per locatie'!$A$16:$C$48,3,FALSE))</f>
        <v>0</v>
      </c>
      <c r="W896" s="146">
        <f t="shared" si="180"/>
        <v>0</v>
      </c>
      <c r="X896" s="146">
        <f t="shared" si="181"/>
        <v>0</v>
      </c>
      <c r="Y896" s="146">
        <f t="shared" si="182"/>
        <v>0</v>
      </c>
      <c r="Z896" s="147" t="str">
        <f>VLOOKUP(F896,'3-Productie normen'!A:Q,12,FALSE)</f>
        <v>B</v>
      </c>
      <c r="AA896" s="147"/>
      <c r="AC896" s="148">
        <f t="shared" si="183"/>
        <v>4901.0999999999995</v>
      </c>
    </row>
    <row r="897" spans="1:29" ht="14.15" customHeight="1">
      <c r="A897" s="124">
        <f t="shared" si="173"/>
        <v>897</v>
      </c>
      <c r="B897" s="139" t="s">
        <v>94</v>
      </c>
      <c r="C897" s="108">
        <v>2</v>
      </c>
      <c r="D897" s="164" t="s">
        <v>1097</v>
      </c>
      <c r="E897" s="141" t="s">
        <v>171</v>
      </c>
      <c r="F897" s="153" t="s">
        <v>171</v>
      </c>
      <c r="G897" s="141" t="s">
        <v>222</v>
      </c>
      <c r="H897" s="142">
        <v>32.56</v>
      </c>
      <c r="I897" s="143">
        <f t="shared" si="184"/>
        <v>255</v>
      </c>
      <c r="J897" s="144">
        <v>255</v>
      </c>
      <c r="K897" s="144"/>
      <c r="L897" s="144"/>
      <c r="M897" s="144"/>
      <c r="N897" s="144"/>
      <c r="O897" s="144"/>
      <c r="P897" s="145" t="e">
        <f t="shared" si="174"/>
        <v>#DIV/0!</v>
      </c>
      <c r="Q897" s="145">
        <f t="shared" si="175"/>
        <v>0</v>
      </c>
      <c r="R897" s="145">
        <f t="shared" si="176"/>
        <v>0</v>
      </c>
      <c r="S897" s="145">
        <f t="shared" si="177"/>
        <v>0</v>
      </c>
      <c r="T897" s="145">
        <f t="shared" si="178"/>
        <v>0</v>
      </c>
      <c r="U897" s="145">
        <f t="shared" si="179"/>
        <v>0</v>
      </c>
      <c r="V897" s="146">
        <f>IF(J897="nio",0,IF(J897&gt;0,VLOOKUP(F897,'3-Productie normen'!A:M,VLOOKUP(J897,'3-Productie normen'!$B$38:$C$41,2,FALSE),FALSE)))*(VLOOKUP(B897,'2-Kosten per locatie'!$A$16:$C$48,3,FALSE))</f>
        <v>0</v>
      </c>
      <c r="W897" s="146">
        <f t="shared" si="180"/>
        <v>0</v>
      </c>
      <c r="X897" s="146">
        <f t="shared" si="181"/>
        <v>0</v>
      </c>
      <c r="Y897" s="146">
        <f t="shared" si="182"/>
        <v>0</v>
      </c>
      <c r="Z897" s="147" t="str">
        <f>VLOOKUP(F897,'3-Productie normen'!A:Q,12,FALSE)</f>
        <v>B</v>
      </c>
      <c r="AA897" s="147"/>
      <c r="AC897" s="148">
        <f t="shared" si="183"/>
        <v>8302.8000000000011</v>
      </c>
    </row>
    <row r="898" spans="1:29" ht="14.15" customHeight="1">
      <c r="A898" s="124">
        <f t="shared" si="173"/>
        <v>898</v>
      </c>
      <c r="B898" s="139" t="s">
        <v>94</v>
      </c>
      <c r="C898" s="108">
        <v>2</v>
      </c>
      <c r="D898" s="164" t="s">
        <v>1098</v>
      </c>
      <c r="E898" s="141" t="s">
        <v>330</v>
      </c>
      <c r="F898" s="153" t="s">
        <v>159</v>
      </c>
      <c r="G898" s="141" t="s">
        <v>213</v>
      </c>
      <c r="H898" s="142">
        <v>12.28</v>
      </c>
      <c r="I898" s="143">
        <f t="shared" si="184"/>
        <v>255</v>
      </c>
      <c r="J898" s="144">
        <v>255</v>
      </c>
      <c r="K898" s="144"/>
      <c r="L898" s="144"/>
      <c r="M898" s="144"/>
      <c r="N898" s="144"/>
      <c r="O898" s="144"/>
      <c r="P898" s="145" t="e">
        <f t="shared" si="174"/>
        <v>#DIV/0!</v>
      </c>
      <c r="Q898" s="145">
        <f t="shared" si="175"/>
        <v>0</v>
      </c>
      <c r="R898" s="145">
        <f t="shared" si="176"/>
        <v>0</v>
      </c>
      <c r="S898" s="145">
        <f t="shared" si="177"/>
        <v>0</v>
      </c>
      <c r="T898" s="145">
        <f t="shared" si="178"/>
        <v>0</v>
      </c>
      <c r="U898" s="145">
        <f t="shared" si="179"/>
        <v>0</v>
      </c>
      <c r="V898" s="146">
        <f>IF(J898="nio",0,IF(J898&gt;0,VLOOKUP(F898,'3-Productie normen'!A:M,VLOOKUP(J898,'3-Productie normen'!$B$38:$C$41,2,FALSE),FALSE)))*(VLOOKUP(B898,'2-Kosten per locatie'!$A$16:$C$48,3,FALSE))</f>
        <v>0</v>
      </c>
      <c r="W898" s="146">
        <f t="shared" si="180"/>
        <v>0</v>
      </c>
      <c r="X898" s="146">
        <f t="shared" si="181"/>
        <v>0</v>
      </c>
      <c r="Y898" s="146">
        <f t="shared" si="182"/>
        <v>0</v>
      </c>
      <c r="Z898" s="147" t="str">
        <f>VLOOKUP(F898,'3-Productie normen'!A:Q,12,FALSE)</f>
        <v>V</v>
      </c>
      <c r="AA898" s="147"/>
      <c r="AC898" s="148">
        <f t="shared" si="183"/>
        <v>3131.3999999999996</v>
      </c>
    </row>
    <row r="899" spans="1:29" ht="14.15" customHeight="1">
      <c r="A899" s="124">
        <f t="shared" si="173"/>
        <v>899</v>
      </c>
      <c r="B899" s="139" t="s">
        <v>94</v>
      </c>
      <c r="C899" s="108">
        <v>2</v>
      </c>
      <c r="D899" s="164" t="s">
        <v>1099</v>
      </c>
      <c r="E899" s="141" t="s">
        <v>171</v>
      </c>
      <c r="F899" s="153" t="s">
        <v>171</v>
      </c>
      <c r="G899" s="141" t="s">
        <v>222</v>
      </c>
      <c r="H899" s="142">
        <v>31.36</v>
      </c>
      <c r="I899" s="143">
        <f t="shared" si="184"/>
        <v>255</v>
      </c>
      <c r="J899" s="144">
        <v>255</v>
      </c>
      <c r="K899" s="144"/>
      <c r="L899" s="144"/>
      <c r="M899" s="144"/>
      <c r="N899" s="144"/>
      <c r="O899" s="144"/>
      <c r="P899" s="145" t="e">
        <f t="shared" si="174"/>
        <v>#DIV/0!</v>
      </c>
      <c r="Q899" s="145">
        <f t="shared" si="175"/>
        <v>0</v>
      </c>
      <c r="R899" s="145">
        <f t="shared" si="176"/>
        <v>0</v>
      </c>
      <c r="S899" s="145">
        <f t="shared" si="177"/>
        <v>0</v>
      </c>
      <c r="T899" s="145">
        <f t="shared" si="178"/>
        <v>0</v>
      </c>
      <c r="U899" s="145">
        <f t="shared" si="179"/>
        <v>0</v>
      </c>
      <c r="V899" s="146">
        <f>IF(J899="nio",0,IF(J899&gt;0,VLOOKUP(F899,'3-Productie normen'!A:M,VLOOKUP(J899,'3-Productie normen'!$B$38:$C$41,2,FALSE),FALSE)))*(VLOOKUP(B899,'2-Kosten per locatie'!$A$16:$C$48,3,FALSE))</f>
        <v>0</v>
      </c>
      <c r="W899" s="146">
        <f t="shared" si="180"/>
        <v>0</v>
      </c>
      <c r="X899" s="146">
        <f t="shared" si="181"/>
        <v>0</v>
      </c>
      <c r="Y899" s="146">
        <f t="shared" si="182"/>
        <v>0</v>
      </c>
      <c r="Z899" s="147" t="str">
        <f>VLOOKUP(F899,'3-Productie normen'!A:Q,12,FALSE)</f>
        <v>B</v>
      </c>
      <c r="AA899" s="147"/>
      <c r="AC899" s="148">
        <f t="shared" si="183"/>
        <v>7996.8</v>
      </c>
    </row>
    <row r="900" spans="1:29" ht="14.15" customHeight="1">
      <c r="A900" s="124">
        <f t="shared" si="173"/>
        <v>900</v>
      </c>
      <c r="B900" s="139" t="s">
        <v>94</v>
      </c>
      <c r="C900" s="108">
        <v>2</v>
      </c>
      <c r="D900" s="164" t="s">
        <v>1100</v>
      </c>
      <c r="E900" s="141" t="s">
        <v>171</v>
      </c>
      <c r="F900" s="153" t="s">
        <v>171</v>
      </c>
      <c r="G900" s="141" t="s">
        <v>222</v>
      </c>
      <c r="H900" s="142">
        <v>33.270000000000003</v>
      </c>
      <c r="I900" s="143">
        <f t="shared" si="184"/>
        <v>255</v>
      </c>
      <c r="J900" s="144">
        <v>255</v>
      </c>
      <c r="K900" s="144"/>
      <c r="L900" s="144"/>
      <c r="M900" s="144"/>
      <c r="N900" s="144"/>
      <c r="O900" s="144"/>
      <c r="P900" s="145" t="e">
        <f t="shared" si="174"/>
        <v>#DIV/0!</v>
      </c>
      <c r="Q900" s="145">
        <f t="shared" si="175"/>
        <v>0</v>
      </c>
      <c r="R900" s="145">
        <f t="shared" si="176"/>
        <v>0</v>
      </c>
      <c r="S900" s="145">
        <f t="shared" si="177"/>
        <v>0</v>
      </c>
      <c r="T900" s="145">
        <f t="shared" si="178"/>
        <v>0</v>
      </c>
      <c r="U900" s="145">
        <f t="shared" si="179"/>
        <v>0</v>
      </c>
      <c r="V900" s="146">
        <f>IF(J900="nio",0,IF(J900&gt;0,VLOOKUP(F900,'3-Productie normen'!A:M,VLOOKUP(J900,'3-Productie normen'!$B$38:$C$41,2,FALSE),FALSE)))*(VLOOKUP(B900,'2-Kosten per locatie'!$A$16:$C$48,3,FALSE))</f>
        <v>0</v>
      </c>
      <c r="W900" s="146">
        <f t="shared" si="180"/>
        <v>0</v>
      </c>
      <c r="X900" s="146">
        <f t="shared" si="181"/>
        <v>0</v>
      </c>
      <c r="Y900" s="146">
        <f t="shared" si="182"/>
        <v>0</v>
      </c>
      <c r="Z900" s="147" t="str">
        <f>VLOOKUP(F900,'3-Productie normen'!A:Q,12,FALSE)</f>
        <v>B</v>
      </c>
      <c r="AA900" s="147"/>
      <c r="AC900" s="148">
        <f t="shared" si="183"/>
        <v>8483.85</v>
      </c>
    </row>
    <row r="901" spans="1:29" ht="14.15" customHeight="1">
      <c r="A901" s="124">
        <f t="shared" si="173"/>
        <v>901</v>
      </c>
      <c r="B901" s="139" t="s">
        <v>94</v>
      </c>
      <c r="C901" s="108">
        <v>2</v>
      </c>
      <c r="D901" s="164" t="s">
        <v>1101</v>
      </c>
      <c r="E901" s="141" t="s">
        <v>224</v>
      </c>
      <c r="F901" s="141" t="s">
        <v>155</v>
      </c>
      <c r="G901" s="141" t="s">
        <v>222</v>
      </c>
      <c r="H901" s="142">
        <v>19.21</v>
      </c>
      <c r="I901" s="143">
        <f t="shared" si="184"/>
        <v>255</v>
      </c>
      <c r="J901" s="144">
        <v>255</v>
      </c>
      <c r="K901" s="144"/>
      <c r="L901" s="144"/>
      <c r="M901" s="144"/>
      <c r="N901" s="144"/>
      <c r="O901" s="144"/>
      <c r="P901" s="145" t="e">
        <f t="shared" si="174"/>
        <v>#DIV/0!</v>
      </c>
      <c r="Q901" s="145">
        <f t="shared" si="175"/>
        <v>0</v>
      </c>
      <c r="R901" s="145">
        <f t="shared" si="176"/>
        <v>0</v>
      </c>
      <c r="S901" s="145">
        <f t="shared" si="177"/>
        <v>0</v>
      </c>
      <c r="T901" s="145">
        <f t="shared" si="178"/>
        <v>0</v>
      </c>
      <c r="U901" s="145">
        <f t="shared" si="179"/>
        <v>0</v>
      </c>
      <c r="V901" s="146">
        <f>IF(J901="nio",0,IF(J901&gt;0,VLOOKUP(F901,'3-Productie normen'!A:M,VLOOKUP(J901,'3-Productie normen'!$B$38:$C$41,2,FALSE),FALSE)))*(VLOOKUP(B901,'2-Kosten per locatie'!$A$16:$C$48,3,FALSE))</f>
        <v>0</v>
      </c>
      <c r="W901" s="146">
        <f t="shared" si="180"/>
        <v>0</v>
      </c>
      <c r="X901" s="146">
        <f t="shared" si="181"/>
        <v>0</v>
      </c>
      <c r="Y901" s="146">
        <f t="shared" si="182"/>
        <v>0</v>
      </c>
      <c r="Z901" s="147" t="str">
        <f>VLOOKUP(F901,'3-Productie normen'!A:Q,12,FALSE)</f>
        <v>B</v>
      </c>
      <c r="AA901" s="147"/>
      <c r="AC901" s="148">
        <f t="shared" si="183"/>
        <v>4898.55</v>
      </c>
    </row>
    <row r="902" spans="1:29" ht="14.15" customHeight="1">
      <c r="A902" s="124">
        <f t="shared" si="173"/>
        <v>902</v>
      </c>
      <c r="B902" s="139" t="s">
        <v>94</v>
      </c>
      <c r="C902" s="108">
        <v>2</v>
      </c>
      <c r="D902" s="164" t="s">
        <v>1102</v>
      </c>
      <c r="E902" s="141" t="s">
        <v>682</v>
      </c>
      <c r="F902" s="141" t="s">
        <v>174</v>
      </c>
      <c r="G902" s="141"/>
      <c r="H902" s="142">
        <v>2.2200000000000002</v>
      </c>
      <c r="I902" s="143">
        <f t="shared" si="184"/>
        <v>0</v>
      </c>
      <c r="J902" s="144" t="s">
        <v>228</v>
      </c>
      <c r="K902" s="144"/>
      <c r="L902" s="144"/>
      <c r="M902" s="144"/>
      <c r="N902" s="144"/>
      <c r="O902" s="144"/>
      <c r="P902" s="145">
        <f t="shared" si="174"/>
        <v>0</v>
      </c>
      <c r="Q902" s="145">
        <f t="shared" si="175"/>
        <v>0</v>
      </c>
      <c r="R902" s="145">
        <f t="shared" si="176"/>
        <v>0</v>
      </c>
      <c r="S902" s="145">
        <f t="shared" si="177"/>
        <v>0</v>
      </c>
      <c r="T902" s="145">
        <f t="shared" si="178"/>
        <v>0</v>
      </c>
      <c r="U902" s="145">
        <f t="shared" si="179"/>
        <v>0</v>
      </c>
      <c r="V902" s="146">
        <f>IF(J902="nio",0,IF(J902&gt;0,VLOOKUP(F902,'3-Productie normen'!A:M,VLOOKUP(J902,'3-Productie normen'!$B$38:$C$41,2,FALSE),FALSE)))*(VLOOKUP(B902,'2-Kosten per locatie'!$A$16:$C$48,3,FALSE))</f>
        <v>0</v>
      </c>
      <c r="W902" s="146">
        <f t="shared" si="180"/>
        <v>0</v>
      </c>
      <c r="X902" s="146">
        <f t="shared" si="181"/>
        <v>0</v>
      </c>
      <c r="Y902" s="146">
        <f t="shared" si="182"/>
        <v>0</v>
      </c>
      <c r="Z902" s="147">
        <f>VLOOKUP(F902,'3-Productie normen'!A:Q,12,FALSE)</f>
        <v>0</v>
      </c>
      <c r="AA902" s="147"/>
      <c r="AC902" s="148">
        <f t="shared" si="183"/>
        <v>0</v>
      </c>
    </row>
    <row r="903" spans="1:29" ht="14.15" customHeight="1">
      <c r="A903" s="124">
        <f t="shared" si="173"/>
        <v>903</v>
      </c>
      <c r="B903" s="139" t="s">
        <v>94</v>
      </c>
      <c r="C903" s="108">
        <v>2</v>
      </c>
      <c r="D903" s="164" t="s">
        <v>1103</v>
      </c>
      <c r="E903" s="141" t="s">
        <v>212</v>
      </c>
      <c r="F903" s="141" t="s">
        <v>167</v>
      </c>
      <c r="G903" s="141" t="s">
        <v>213</v>
      </c>
      <c r="H903" s="142">
        <v>4.3600000000000003</v>
      </c>
      <c r="I903" s="143">
        <f t="shared" si="184"/>
        <v>255</v>
      </c>
      <c r="J903" s="144">
        <v>255</v>
      </c>
      <c r="K903" s="144"/>
      <c r="L903" s="144"/>
      <c r="M903" s="144"/>
      <c r="N903" s="144"/>
      <c r="O903" s="144"/>
      <c r="P903" s="145" t="e">
        <f t="shared" si="174"/>
        <v>#DIV/0!</v>
      </c>
      <c r="Q903" s="145">
        <f t="shared" si="175"/>
        <v>0</v>
      </c>
      <c r="R903" s="145">
        <f t="shared" si="176"/>
        <v>0</v>
      </c>
      <c r="S903" s="145">
        <f t="shared" si="177"/>
        <v>0</v>
      </c>
      <c r="T903" s="145">
        <f t="shared" si="178"/>
        <v>0</v>
      </c>
      <c r="U903" s="145">
        <f t="shared" si="179"/>
        <v>0</v>
      </c>
      <c r="V903" s="146">
        <f>IF(J903="nio",0,IF(J903&gt;0,VLOOKUP(F903,'3-Productie normen'!A:M,VLOOKUP(J903,'3-Productie normen'!$B$38:$C$41,2,FALSE),FALSE)))*(VLOOKUP(B903,'2-Kosten per locatie'!$A$16:$C$48,3,FALSE))</f>
        <v>0</v>
      </c>
      <c r="W903" s="146">
        <f t="shared" si="180"/>
        <v>0</v>
      </c>
      <c r="X903" s="146">
        <f t="shared" si="181"/>
        <v>0</v>
      </c>
      <c r="Y903" s="146">
        <f t="shared" si="182"/>
        <v>0</v>
      </c>
      <c r="Z903" s="147" t="str">
        <f>VLOOKUP(F903,'3-Productie normen'!A:Q,12,FALSE)</f>
        <v>S</v>
      </c>
      <c r="AA903" s="147"/>
      <c r="AC903" s="148">
        <f t="shared" si="183"/>
        <v>1111.8000000000002</v>
      </c>
    </row>
    <row r="904" spans="1:29" ht="14.15" customHeight="1">
      <c r="A904" s="124">
        <f t="shared" si="173"/>
        <v>904</v>
      </c>
      <c r="B904" s="139" t="s">
        <v>94</v>
      </c>
      <c r="C904" s="108">
        <v>2</v>
      </c>
      <c r="D904" s="164" t="s">
        <v>1104</v>
      </c>
      <c r="E904" s="141" t="s">
        <v>212</v>
      </c>
      <c r="F904" s="141" t="s">
        <v>167</v>
      </c>
      <c r="G904" s="141" t="s">
        <v>213</v>
      </c>
      <c r="H904" s="142">
        <v>1.36</v>
      </c>
      <c r="I904" s="143">
        <f t="shared" si="184"/>
        <v>255</v>
      </c>
      <c r="J904" s="144">
        <v>255</v>
      </c>
      <c r="K904" s="144"/>
      <c r="L904" s="144"/>
      <c r="M904" s="144"/>
      <c r="N904" s="144"/>
      <c r="O904" s="144"/>
      <c r="P904" s="145" t="e">
        <f t="shared" si="174"/>
        <v>#DIV/0!</v>
      </c>
      <c r="Q904" s="145">
        <f t="shared" si="175"/>
        <v>0</v>
      </c>
      <c r="R904" s="145">
        <f t="shared" si="176"/>
        <v>0</v>
      </c>
      <c r="S904" s="145">
        <f t="shared" si="177"/>
        <v>0</v>
      </c>
      <c r="T904" s="145">
        <f t="shared" si="178"/>
        <v>0</v>
      </c>
      <c r="U904" s="145">
        <f t="shared" si="179"/>
        <v>0</v>
      </c>
      <c r="V904" s="146">
        <f>IF(J904="nio",0,IF(J904&gt;0,VLOOKUP(F904,'3-Productie normen'!A:M,VLOOKUP(J904,'3-Productie normen'!$B$38:$C$41,2,FALSE),FALSE)))*(VLOOKUP(B904,'2-Kosten per locatie'!$A$16:$C$48,3,FALSE))</f>
        <v>0</v>
      </c>
      <c r="W904" s="146">
        <f t="shared" si="180"/>
        <v>0</v>
      </c>
      <c r="X904" s="146">
        <f t="shared" si="181"/>
        <v>0</v>
      </c>
      <c r="Y904" s="146">
        <f t="shared" si="182"/>
        <v>0</v>
      </c>
      <c r="Z904" s="147" t="str">
        <f>VLOOKUP(F904,'3-Productie normen'!A:Q,12,FALSE)</f>
        <v>S</v>
      </c>
      <c r="AA904" s="147"/>
      <c r="AC904" s="148">
        <f t="shared" si="183"/>
        <v>346.8</v>
      </c>
    </row>
    <row r="905" spans="1:29" ht="14.15" customHeight="1">
      <c r="A905" s="124">
        <f t="shared" si="173"/>
        <v>905</v>
      </c>
      <c r="B905" s="139" t="s">
        <v>94</v>
      </c>
      <c r="C905" s="108">
        <v>2</v>
      </c>
      <c r="D905" s="164" t="s">
        <v>1105</v>
      </c>
      <c r="E905" s="141" t="s">
        <v>212</v>
      </c>
      <c r="F905" s="141" t="s">
        <v>167</v>
      </c>
      <c r="G905" s="141" t="s">
        <v>213</v>
      </c>
      <c r="H905" s="142">
        <v>1.27</v>
      </c>
      <c r="I905" s="143">
        <f t="shared" si="184"/>
        <v>255</v>
      </c>
      <c r="J905" s="144">
        <v>255</v>
      </c>
      <c r="K905" s="144"/>
      <c r="L905" s="144"/>
      <c r="M905" s="144"/>
      <c r="N905" s="144"/>
      <c r="O905" s="144"/>
      <c r="P905" s="145" t="e">
        <f t="shared" si="174"/>
        <v>#DIV/0!</v>
      </c>
      <c r="Q905" s="145">
        <f t="shared" si="175"/>
        <v>0</v>
      </c>
      <c r="R905" s="145">
        <f t="shared" si="176"/>
        <v>0</v>
      </c>
      <c r="S905" s="145">
        <f t="shared" si="177"/>
        <v>0</v>
      </c>
      <c r="T905" s="145">
        <f t="shared" si="178"/>
        <v>0</v>
      </c>
      <c r="U905" s="145">
        <f t="shared" si="179"/>
        <v>0</v>
      </c>
      <c r="V905" s="146">
        <f>IF(J905="nio",0,IF(J905&gt;0,VLOOKUP(F905,'3-Productie normen'!A:M,VLOOKUP(J905,'3-Productie normen'!$B$38:$C$41,2,FALSE),FALSE)))*(VLOOKUP(B905,'2-Kosten per locatie'!$A$16:$C$48,3,FALSE))</f>
        <v>0</v>
      </c>
      <c r="W905" s="146">
        <f t="shared" si="180"/>
        <v>0</v>
      </c>
      <c r="X905" s="146">
        <f t="shared" si="181"/>
        <v>0</v>
      </c>
      <c r="Y905" s="146">
        <f t="shared" si="182"/>
        <v>0</v>
      </c>
      <c r="Z905" s="147" t="str">
        <f>VLOOKUP(F905,'3-Productie normen'!A:Q,12,FALSE)</f>
        <v>S</v>
      </c>
      <c r="AA905" s="147"/>
      <c r="AC905" s="148">
        <f t="shared" si="183"/>
        <v>323.85000000000002</v>
      </c>
    </row>
    <row r="906" spans="1:29" ht="14.15" customHeight="1">
      <c r="A906" s="124">
        <f t="shared" si="173"/>
        <v>906</v>
      </c>
      <c r="B906" s="139" t="s">
        <v>94</v>
      </c>
      <c r="C906" s="108">
        <v>2</v>
      </c>
      <c r="D906" s="164" t="s">
        <v>1106</v>
      </c>
      <c r="E906" s="141" t="s">
        <v>216</v>
      </c>
      <c r="F906" s="141" t="s">
        <v>167</v>
      </c>
      <c r="G906" s="141" t="s">
        <v>213</v>
      </c>
      <c r="H906" s="142">
        <v>12.69</v>
      </c>
      <c r="I906" s="143">
        <f t="shared" si="184"/>
        <v>255</v>
      </c>
      <c r="J906" s="144">
        <v>255</v>
      </c>
      <c r="K906" s="144"/>
      <c r="L906" s="144"/>
      <c r="M906" s="144"/>
      <c r="N906" s="144"/>
      <c r="O906" s="144"/>
      <c r="P906" s="145" t="e">
        <f t="shared" ref="P906:P966" si="185">IF(J906="nio",0,IF(J906&gt;0,J906*H906/V906,0))</f>
        <v>#DIV/0!</v>
      </c>
      <c r="Q906" s="145">
        <f t="shared" ref="Q906:Q966" si="186">IF(K906&gt;0,K906*H906/W906,0)</f>
        <v>0</v>
      </c>
      <c r="R906" s="145">
        <f t="shared" ref="R906:R966" si="187">IF(L906&gt;0,L906*H906/X906,0)</f>
        <v>0</v>
      </c>
      <c r="S906" s="145">
        <f t="shared" ref="S906:S966" si="188">IF(M906&gt;0,M906*H906/Y906,0)</f>
        <v>0</v>
      </c>
      <c r="T906" s="145">
        <f t="shared" ref="T906:T966" si="189">IF(N906&gt;0,N906*H906/X906,0)</f>
        <v>0</v>
      </c>
      <c r="U906" s="145">
        <f t="shared" ref="U906:U966" si="190">IF(O906&gt;0,O906*H906/Y906,0)</f>
        <v>0</v>
      </c>
      <c r="V906" s="146">
        <f>IF(J906="nio",0,IF(J906&gt;0,VLOOKUP(F906,'3-Productie normen'!A:M,VLOOKUP(J906,'3-Productie normen'!$B$38:$C$41,2,FALSE),FALSE)))*(VLOOKUP(B906,'2-Kosten per locatie'!$A$16:$C$48,3,FALSE))</f>
        <v>0</v>
      </c>
      <c r="W906" s="146">
        <f t="shared" ref="W906:W966" si="191">IF(K906&gt;0,V906*$W$8,0)</f>
        <v>0</v>
      </c>
      <c r="X906" s="146">
        <f t="shared" ref="X906:X966" si="192">IF((OR(L906&gt;0,N906&gt;0)),V906*$X$8,0)</f>
        <v>0</v>
      </c>
      <c r="Y906" s="146">
        <f t="shared" ref="Y906:Y966" si="193">IF((OR(M906&gt;0,O906&gt;0)),V906*$Y$8,0)</f>
        <v>0</v>
      </c>
      <c r="Z906" s="147" t="str">
        <f>VLOOKUP(F906,'3-Productie normen'!A:Q,12,FALSE)</f>
        <v>S</v>
      </c>
      <c r="AA906" s="147"/>
      <c r="AC906" s="148">
        <f t="shared" ref="AC906:AC966" si="194">I906*H906</f>
        <v>3235.95</v>
      </c>
    </row>
    <row r="907" spans="1:29" ht="14.15" customHeight="1">
      <c r="A907" s="124">
        <f t="shared" ref="A907:A970" si="195">A906+1</f>
        <v>907</v>
      </c>
      <c r="B907" s="139" t="s">
        <v>94</v>
      </c>
      <c r="C907" s="108">
        <v>2</v>
      </c>
      <c r="D907" s="164" t="s">
        <v>1107</v>
      </c>
      <c r="E907" s="141" t="s">
        <v>262</v>
      </c>
      <c r="F907" s="141" t="s">
        <v>164</v>
      </c>
      <c r="G907" s="141" t="s">
        <v>213</v>
      </c>
      <c r="H907" s="142">
        <v>1.45</v>
      </c>
      <c r="I907" s="143">
        <f t="shared" si="184"/>
        <v>12</v>
      </c>
      <c r="J907" s="144">
        <v>12</v>
      </c>
      <c r="K907" s="144"/>
      <c r="L907" s="144"/>
      <c r="M907" s="144"/>
      <c r="N907" s="144"/>
      <c r="O907" s="144"/>
      <c r="P907" s="145" t="e">
        <f t="shared" si="185"/>
        <v>#DIV/0!</v>
      </c>
      <c r="Q907" s="145">
        <f t="shared" si="186"/>
        <v>0</v>
      </c>
      <c r="R907" s="145">
        <f t="shared" si="187"/>
        <v>0</v>
      </c>
      <c r="S907" s="145">
        <f t="shared" si="188"/>
        <v>0</v>
      </c>
      <c r="T907" s="145">
        <f t="shared" si="189"/>
        <v>0</v>
      </c>
      <c r="U907" s="145">
        <f t="shared" si="190"/>
        <v>0</v>
      </c>
      <c r="V907" s="146">
        <f>IF(J907="nio",0,IF(J907&gt;0,VLOOKUP(F907,'3-Productie normen'!A:M,VLOOKUP(J907,'3-Productie normen'!$B$38:$C$41,2,FALSE),FALSE)))*(VLOOKUP(B907,'2-Kosten per locatie'!$A$16:$C$48,3,FALSE))</f>
        <v>0</v>
      </c>
      <c r="W907" s="146">
        <f t="shared" si="191"/>
        <v>0</v>
      </c>
      <c r="X907" s="146">
        <f t="shared" si="192"/>
        <v>0</v>
      </c>
      <c r="Y907" s="146">
        <f t="shared" si="193"/>
        <v>0</v>
      </c>
      <c r="Z907" s="147" t="str">
        <f>VLOOKUP(F907,'3-Productie normen'!A:Q,12,FALSE)</f>
        <v>V</v>
      </c>
      <c r="AA907" s="147"/>
      <c r="AC907" s="148">
        <f t="shared" si="194"/>
        <v>17.399999999999999</v>
      </c>
    </row>
    <row r="908" spans="1:29" ht="14.15" customHeight="1">
      <c r="A908" s="124">
        <f t="shared" si="195"/>
        <v>908</v>
      </c>
      <c r="B908" s="139" t="s">
        <v>94</v>
      </c>
      <c r="C908" s="108">
        <v>2</v>
      </c>
      <c r="D908" s="164" t="s">
        <v>1108</v>
      </c>
      <c r="E908" s="141" t="s">
        <v>216</v>
      </c>
      <c r="F908" s="141" t="s">
        <v>167</v>
      </c>
      <c r="G908" s="141" t="s">
        <v>213</v>
      </c>
      <c r="H908" s="142">
        <v>1.17</v>
      </c>
      <c r="I908" s="143">
        <f t="shared" si="184"/>
        <v>255</v>
      </c>
      <c r="J908" s="144">
        <v>255</v>
      </c>
      <c r="K908" s="144"/>
      <c r="L908" s="144"/>
      <c r="M908" s="144"/>
      <c r="N908" s="144"/>
      <c r="O908" s="144"/>
      <c r="P908" s="145" t="e">
        <f t="shared" si="185"/>
        <v>#DIV/0!</v>
      </c>
      <c r="Q908" s="145">
        <f t="shared" si="186"/>
        <v>0</v>
      </c>
      <c r="R908" s="145">
        <f t="shared" si="187"/>
        <v>0</v>
      </c>
      <c r="S908" s="145">
        <f t="shared" si="188"/>
        <v>0</v>
      </c>
      <c r="T908" s="145">
        <f t="shared" si="189"/>
        <v>0</v>
      </c>
      <c r="U908" s="145">
        <f t="shared" si="190"/>
        <v>0</v>
      </c>
      <c r="V908" s="146">
        <f>IF(J908="nio",0,IF(J908&gt;0,VLOOKUP(F908,'3-Productie normen'!A:M,VLOOKUP(J908,'3-Productie normen'!$B$38:$C$41,2,FALSE),FALSE)))*(VLOOKUP(B908,'2-Kosten per locatie'!$A$16:$C$48,3,FALSE))</f>
        <v>0</v>
      </c>
      <c r="W908" s="146">
        <f t="shared" si="191"/>
        <v>0</v>
      </c>
      <c r="X908" s="146">
        <f t="shared" si="192"/>
        <v>0</v>
      </c>
      <c r="Y908" s="146">
        <f t="shared" si="193"/>
        <v>0</v>
      </c>
      <c r="Z908" s="147" t="str">
        <f>VLOOKUP(F908,'3-Productie normen'!A:Q,12,FALSE)</f>
        <v>S</v>
      </c>
      <c r="AA908" s="147"/>
      <c r="AC908" s="148">
        <f t="shared" si="194"/>
        <v>298.34999999999997</v>
      </c>
    </row>
    <row r="909" spans="1:29" ht="14.15" customHeight="1">
      <c r="A909" s="124">
        <f t="shared" si="195"/>
        <v>909</v>
      </c>
      <c r="B909" s="139" t="s">
        <v>94</v>
      </c>
      <c r="C909" s="108">
        <v>2</v>
      </c>
      <c r="D909" s="164" t="s">
        <v>1109</v>
      </c>
      <c r="E909" s="141" t="s">
        <v>216</v>
      </c>
      <c r="F909" s="141" t="s">
        <v>167</v>
      </c>
      <c r="G909" s="141" t="s">
        <v>213</v>
      </c>
      <c r="H909" s="142">
        <v>1.17</v>
      </c>
      <c r="I909" s="143">
        <f t="shared" si="184"/>
        <v>255</v>
      </c>
      <c r="J909" s="144">
        <v>255</v>
      </c>
      <c r="K909" s="144"/>
      <c r="L909" s="144"/>
      <c r="M909" s="144"/>
      <c r="N909" s="144"/>
      <c r="O909" s="144"/>
      <c r="P909" s="145" t="e">
        <f t="shared" si="185"/>
        <v>#DIV/0!</v>
      </c>
      <c r="Q909" s="145">
        <f t="shared" si="186"/>
        <v>0</v>
      </c>
      <c r="R909" s="145">
        <f t="shared" si="187"/>
        <v>0</v>
      </c>
      <c r="S909" s="145">
        <f t="shared" si="188"/>
        <v>0</v>
      </c>
      <c r="T909" s="145">
        <f t="shared" si="189"/>
        <v>0</v>
      </c>
      <c r="U909" s="145">
        <f t="shared" si="190"/>
        <v>0</v>
      </c>
      <c r="V909" s="146">
        <f>IF(J909="nio",0,IF(J909&gt;0,VLOOKUP(F909,'3-Productie normen'!A:M,VLOOKUP(J909,'3-Productie normen'!$B$38:$C$41,2,FALSE),FALSE)))*(VLOOKUP(B909,'2-Kosten per locatie'!$A$16:$C$48,3,FALSE))</f>
        <v>0</v>
      </c>
      <c r="W909" s="146">
        <f t="shared" si="191"/>
        <v>0</v>
      </c>
      <c r="X909" s="146">
        <f t="shared" si="192"/>
        <v>0</v>
      </c>
      <c r="Y909" s="146">
        <f t="shared" si="193"/>
        <v>0</v>
      </c>
      <c r="Z909" s="147" t="str">
        <f>VLOOKUP(F909,'3-Productie normen'!A:Q,12,FALSE)</f>
        <v>S</v>
      </c>
      <c r="AA909" s="147"/>
      <c r="AC909" s="148">
        <f t="shared" si="194"/>
        <v>298.34999999999997</v>
      </c>
    </row>
    <row r="910" spans="1:29" ht="14.15" customHeight="1">
      <c r="A910" s="124">
        <f t="shared" si="195"/>
        <v>910</v>
      </c>
      <c r="B910" s="139" t="s">
        <v>94</v>
      </c>
      <c r="C910" s="108">
        <v>2</v>
      </c>
      <c r="D910" s="164" t="s">
        <v>1110</v>
      </c>
      <c r="E910" s="141" t="s">
        <v>216</v>
      </c>
      <c r="F910" s="141" t="s">
        <v>167</v>
      </c>
      <c r="G910" s="141" t="s">
        <v>213</v>
      </c>
      <c r="H910" s="142">
        <v>1.17</v>
      </c>
      <c r="I910" s="143">
        <f t="shared" si="184"/>
        <v>255</v>
      </c>
      <c r="J910" s="144">
        <v>255</v>
      </c>
      <c r="K910" s="144"/>
      <c r="L910" s="144"/>
      <c r="M910" s="144"/>
      <c r="N910" s="144"/>
      <c r="O910" s="144"/>
      <c r="P910" s="145" t="e">
        <f t="shared" si="185"/>
        <v>#DIV/0!</v>
      </c>
      <c r="Q910" s="145">
        <f t="shared" si="186"/>
        <v>0</v>
      </c>
      <c r="R910" s="145">
        <f t="shared" si="187"/>
        <v>0</v>
      </c>
      <c r="S910" s="145">
        <f t="shared" si="188"/>
        <v>0</v>
      </c>
      <c r="T910" s="145">
        <f t="shared" si="189"/>
        <v>0</v>
      </c>
      <c r="U910" s="145">
        <f t="shared" si="190"/>
        <v>0</v>
      </c>
      <c r="V910" s="146">
        <f>IF(J910="nio",0,IF(J910&gt;0,VLOOKUP(F910,'3-Productie normen'!A:M,VLOOKUP(J910,'3-Productie normen'!$B$38:$C$41,2,FALSE),FALSE)))*(VLOOKUP(B910,'2-Kosten per locatie'!$A$16:$C$48,3,FALSE))</f>
        <v>0</v>
      </c>
      <c r="W910" s="146">
        <f t="shared" si="191"/>
        <v>0</v>
      </c>
      <c r="X910" s="146">
        <f t="shared" si="192"/>
        <v>0</v>
      </c>
      <c r="Y910" s="146">
        <f t="shared" si="193"/>
        <v>0</v>
      </c>
      <c r="Z910" s="147" t="str">
        <f>VLOOKUP(F910,'3-Productie normen'!A:Q,12,FALSE)</f>
        <v>S</v>
      </c>
      <c r="AA910" s="147"/>
      <c r="AC910" s="148">
        <f t="shared" si="194"/>
        <v>298.34999999999997</v>
      </c>
    </row>
    <row r="911" spans="1:29" ht="14.15" customHeight="1">
      <c r="A911" s="124">
        <f t="shared" si="195"/>
        <v>911</v>
      </c>
      <c r="B911" s="139" t="s">
        <v>94</v>
      </c>
      <c r="C911" s="108">
        <v>2</v>
      </c>
      <c r="D911" s="164" t="s">
        <v>1111</v>
      </c>
      <c r="E911" s="141" t="s">
        <v>216</v>
      </c>
      <c r="F911" s="141" t="s">
        <v>167</v>
      </c>
      <c r="G911" s="141" t="s">
        <v>213</v>
      </c>
      <c r="H911" s="142">
        <v>1.4</v>
      </c>
      <c r="I911" s="143">
        <f t="shared" si="184"/>
        <v>255</v>
      </c>
      <c r="J911" s="144">
        <v>255</v>
      </c>
      <c r="K911" s="144"/>
      <c r="L911" s="144"/>
      <c r="M911" s="144"/>
      <c r="N911" s="144"/>
      <c r="O911" s="144"/>
      <c r="P911" s="145" t="e">
        <f t="shared" si="185"/>
        <v>#DIV/0!</v>
      </c>
      <c r="Q911" s="145">
        <f t="shared" si="186"/>
        <v>0</v>
      </c>
      <c r="R911" s="145">
        <f t="shared" si="187"/>
        <v>0</v>
      </c>
      <c r="S911" s="145">
        <f t="shared" si="188"/>
        <v>0</v>
      </c>
      <c r="T911" s="145">
        <f t="shared" si="189"/>
        <v>0</v>
      </c>
      <c r="U911" s="145">
        <f t="shared" si="190"/>
        <v>0</v>
      </c>
      <c r="V911" s="146">
        <f>IF(J911="nio",0,IF(J911&gt;0,VLOOKUP(F911,'3-Productie normen'!A:M,VLOOKUP(J911,'3-Productie normen'!$B$38:$C$41,2,FALSE),FALSE)))*(VLOOKUP(B911,'2-Kosten per locatie'!$A$16:$C$48,3,FALSE))</f>
        <v>0</v>
      </c>
      <c r="W911" s="146">
        <f t="shared" si="191"/>
        <v>0</v>
      </c>
      <c r="X911" s="146">
        <f t="shared" si="192"/>
        <v>0</v>
      </c>
      <c r="Y911" s="146">
        <f t="shared" si="193"/>
        <v>0</v>
      </c>
      <c r="Z911" s="147" t="str">
        <f>VLOOKUP(F911,'3-Productie normen'!A:Q,12,FALSE)</f>
        <v>S</v>
      </c>
      <c r="AA911" s="147"/>
      <c r="AC911" s="148">
        <f t="shared" si="194"/>
        <v>357</v>
      </c>
    </row>
    <row r="912" spans="1:29" ht="14.15" customHeight="1">
      <c r="A912" s="124">
        <f t="shared" si="195"/>
        <v>912</v>
      </c>
      <c r="B912" s="139" t="s">
        <v>94</v>
      </c>
      <c r="C912" s="108">
        <v>2</v>
      </c>
      <c r="D912" s="164" t="s">
        <v>1112</v>
      </c>
      <c r="E912" s="141" t="s">
        <v>224</v>
      </c>
      <c r="F912" s="141" t="s">
        <v>155</v>
      </c>
      <c r="G912" s="141" t="s">
        <v>222</v>
      </c>
      <c r="H912" s="142">
        <v>28.9</v>
      </c>
      <c r="I912" s="143">
        <f t="shared" si="184"/>
        <v>255</v>
      </c>
      <c r="J912" s="144">
        <v>255</v>
      </c>
      <c r="K912" s="144"/>
      <c r="L912" s="144"/>
      <c r="M912" s="144"/>
      <c r="N912" s="144"/>
      <c r="O912" s="144"/>
      <c r="P912" s="145" t="e">
        <f t="shared" si="185"/>
        <v>#DIV/0!</v>
      </c>
      <c r="Q912" s="145">
        <f t="shared" si="186"/>
        <v>0</v>
      </c>
      <c r="R912" s="145">
        <f t="shared" si="187"/>
        <v>0</v>
      </c>
      <c r="S912" s="145">
        <f t="shared" si="188"/>
        <v>0</v>
      </c>
      <c r="T912" s="145">
        <f t="shared" si="189"/>
        <v>0</v>
      </c>
      <c r="U912" s="145">
        <f t="shared" si="190"/>
        <v>0</v>
      </c>
      <c r="V912" s="146">
        <f>IF(J912="nio",0,IF(J912&gt;0,VLOOKUP(F912,'3-Productie normen'!A:M,VLOOKUP(J912,'3-Productie normen'!$B$38:$C$41,2,FALSE),FALSE)))*(VLOOKUP(B912,'2-Kosten per locatie'!$A$16:$C$48,3,FALSE))</f>
        <v>0</v>
      </c>
      <c r="W912" s="146">
        <f t="shared" si="191"/>
        <v>0</v>
      </c>
      <c r="X912" s="146">
        <f t="shared" si="192"/>
        <v>0</v>
      </c>
      <c r="Y912" s="146">
        <f t="shared" si="193"/>
        <v>0</v>
      </c>
      <c r="Z912" s="147" t="str">
        <f>VLOOKUP(F912,'3-Productie normen'!A:Q,12,FALSE)</f>
        <v>B</v>
      </c>
      <c r="AA912" s="147"/>
      <c r="AC912" s="148">
        <f t="shared" si="194"/>
        <v>7369.5</v>
      </c>
    </row>
    <row r="913" spans="1:29" ht="14.15" customHeight="1">
      <c r="A913" s="124">
        <f t="shared" si="195"/>
        <v>913</v>
      </c>
      <c r="B913" s="139" t="s">
        <v>94</v>
      </c>
      <c r="C913" s="108">
        <v>2</v>
      </c>
      <c r="D913" s="164" t="s">
        <v>1113</v>
      </c>
      <c r="E913" s="141" t="s">
        <v>875</v>
      </c>
      <c r="F913" s="141" t="s">
        <v>155</v>
      </c>
      <c r="G913" s="141" t="s">
        <v>222</v>
      </c>
      <c r="H913" s="142">
        <v>32.840000000000003</v>
      </c>
      <c r="I913" s="143">
        <f t="shared" si="184"/>
        <v>255</v>
      </c>
      <c r="J913" s="144">
        <v>255</v>
      </c>
      <c r="K913" s="144"/>
      <c r="L913" s="144"/>
      <c r="M913" s="144"/>
      <c r="N913" s="144"/>
      <c r="O913" s="144"/>
      <c r="P913" s="145" t="e">
        <f t="shared" si="185"/>
        <v>#DIV/0!</v>
      </c>
      <c r="Q913" s="145">
        <f t="shared" si="186"/>
        <v>0</v>
      </c>
      <c r="R913" s="145">
        <f t="shared" si="187"/>
        <v>0</v>
      </c>
      <c r="S913" s="145">
        <f t="shared" si="188"/>
        <v>0</v>
      </c>
      <c r="T913" s="145">
        <f t="shared" si="189"/>
        <v>0</v>
      </c>
      <c r="U913" s="145">
        <f t="shared" si="190"/>
        <v>0</v>
      </c>
      <c r="V913" s="146">
        <f>IF(J913="nio",0,IF(J913&gt;0,VLOOKUP(F913,'3-Productie normen'!A:M,VLOOKUP(J913,'3-Productie normen'!$B$38:$C$41,2,FALSE),FALSE)))*(VLOOKUP(B913,'2-Kosten per locatie'!$A$16:$C$48,3,FALSE))</f>
        <v>0</v>
      </c>
      <c r="W913" s="146">
        <f t="shared" si="191"/>
        <v>0</v>
      </c>
      <c r="X913" s="146">
        <f t="shared" si="192"/>
        <v>0</v>
      </c>
      <c r="Y913" s="146">
        <f t="shared" si="193"/>
        <v>0</v>
      </c>
      <c r="Z913" s="147" t="str">
        <f>VLOOKUP(F913,'3-Productie normen'!A:Q,12,FALSE)</f>
        <v>B</v>
      </c>
      <c r="AA913" s="147"/>
      <c r="AC913" s="148">
        <f t="shared" si="194"/>
        <v>8374.2000000000007</v>
      </c>
    </row>
    <row r="914" spans="1:29" ht="14.15" customHeight="1">
      <c r="A914" s="124">
        <f t="shared" si="195"/>
        <v>914</v>
      </c>
      <c r="B914" s="139" t="s">
        <v>94</v>
      </c>
      <c r="C914" s="108">
        <v>2</v>
      </c>
      <c r="D914" s="164" t="s">
        <v>1114</v>
      </c>
      <c r="E914" s="141" t="s">
        <v>224</v>
      </c>
      <c r="F914" s="151" t="s">
        <v>155</v>
      </c>
      <c r="G914" s="141" t="s">
        <v>222</v>
      </c>
      <c r="H914" s="142">
        <v>27.89</v>
      </c>
      <c r="I914" s="143">
        <f t="shared" si="184"/>
        <v>255</v>
      </c>
      <c r="J914" s="144">
        <v>255</v>
      </c>
      <c r="K914" s="144"/>
      <c r="L914" s="144"/>
      <c r="M914" s="144"/>
      <c r="N914" s="144"/>
      <c r="O914" s="144"/>
      <c r="P914" s="145" t="e">
        <f t="shared" si="185"/>
        <v>#DIV/0!</v>
      </c>
      <c r="Q914" s="145">
        <f t="shared" si="186"/>
        <v>0</v>
      </c>
      <c r="R914" s="145">
        <f t="shared" si="187"/>
        <v>0</v>
      </c>
      <c r="S914" s="145">
        <f t="shared" si="188"/>
        <v>0</v>
      </c>
      <c r="T914" s="145">
        <f t="shared" si="189"/>
        <v>0</v>
      </c>
      <c r="U914" s="145">
        <f t="shared" si="190"/>
        <v>0</v>
      </c>
      <c r="V914" s="146">
        <f>IF(J914="nio",0,IF(J914&gt;0,VLOOKUP(F914,'3-Productie normen'!A:M,VLOOKUP(J914,'3-Productie normen'!$B$38:$C$41,2,FALSE),FALSE)))*(VLOOKUP(B914,'2-Kosten per locatie'!$A$16:$C$48,3,FALSE))</f>
        <v>0</v>
      </c>
      <c r="W914" s="146">
        <f t="shared" si="191"/>
        <v>0</v>
      </c>
      <c r="X914" s="146">
        <f t="shared" si="192"/>
        <v>0</v>
      </c>
      <c r="Y914" s="146">
        <f t="shared" si="193"/>
        <v>0</v>
      </c>
      <c r="Z914" s="147" t="str">
        <f>VLOOKUP(F914,'3-Productie normen'!A:Q,12,FALSE)</f>
        <v>B</v>
      </c>
      <c r="AA914" s="147"/>
      <c r="AC914" s="148">
        <f t="shared" si="194"/>
        <v>7111.95</v>
      </c>
    </row>
    <row r="915" spans="1:29" ht="14.15" customHeight="1">
      <c r="A915" s="124">
        <f t="shared" si="195"/>
        <v>915</v>
      </c>
      <c r="B915" s="139" t="s">
        <v>94</v>
      </c>
      <c r="C915" s="108">
        <v>2</v>
      </c>
      <c r="D915" s="164" t="s">
        <v>1115</v>
      </c>
      <c r="E915" s="141" t="s">
        <v>875</v>
      </c>
      <c r="F915" s="141" t="s">
        <v>155</v>
      </c>
      <c r="G915" s="141" t="s">
        <v>222</v>
      </c>
      <c r="H915" s="142">
        <v>32.32</v>
      </c>
      <c r="I915" s="143">
        <f t="shared" si="184"/>
        <v>255</v>
      </c>
      <c r="J915" s="144">
        <v>255</v>
      </c>
      <c r="K915" s="144"/>
      <c r="L915" s="144"/>
      <c r="M915" s="144"/>
      <c r="N915" s="144"/>
      <c r="O915" s="144"/>
      <c r="P915" s="145" t="e">
        <f t="shared" si="185"/>
        <v>#DIV/0!</v>
      </c>
      <c r="Q915" s="145">
        <f t="shared" si="186"/>
        <v>0</v>
      </c>
      <c r="R915" s="145">
        <f t="shared" si="187"/>
        <v>0</v>
      </c>
      <c r="S915" s="145">
        <f t="shared" si="188"/>
        <v>0</v>
      </c>
      <c r="T915" s="145">
        <f t="shared" si="189"/>
        <v>0</v>
      </c>
      <c r="U915" s="145">
        <f t="shared" si="190"/>
        <v>0</v>
      </c>
      <c r="V915" s="146">
        <f>IF(J915="nio",0,IF(J915&gt;0,VLOOKUP(F915,'3-Productie normen'!A:M,VLOOKUP(J915,'3-Productie normen'!$B$38:$C$41,2,FALSE),FALSE)))*(VLOOKUP(B915,'2-Kosten per locatie'!$A$16:$C$48,3,FALSE))</f>
        <v>0</v>
      </c>
      <c r="W915" s="146">
        <f t="shared" si="191"/>
        <v>0</v>
      </c>
      <c r="X915" s="146">
        <f t="shared" si="192"/>
        <v>0</v>
      </c>
      <c r="Y915" s="146">
        <f t="shared" si="193"/>
        <v>0</v>
      </c>
      <c r="Z915" s="147" t="str">
        <f>VLOOKUP(F915,'3-Productie normen'!A:Q,12,FALSE)</f>
        <v>B</v>
      </c>
      <c r="AA915" s="147"/>
      <c r="AC915" s="148">
        <f t="shared" si="194"/>
        <v>8241.6</v>
      </c>
    </row>
    <row r="916" spans="1:29" ht="14.15" customHeight="1">
      <c r="A916" s="124">
        <f t="shared" si="195"/>
        <v>916</v>
      </c>
      <c r="B916" s="139" t="s">
        <v>94</v>
      </c>
      <c r="C916" s="108">
        <v>2</v>
      </c>
      <c r="D916" s="164" t="s">
        <v>1116</v>
      </c>
      <c r="E916" s="141" t="s">
        <v>224</v>
      </c>
      <c r="F916" s="141" t="s">
        <v>155</v>
      </c>
      <c r="G916" s="141" t="s">
        <v>222</v>
      </c>
      <c r="H916" s="142">
        <v>28.59</v>
      </c>
      <c r="I916" s="143">
        <f t="shared" si="184"/>
        <v>255</v>
      </c>
      <c r="J916" s="144">
        <v>255</v>
      </c>
      <c r="K916" s="144"/>
      <c r="L916" s="144"/>
      <c r="M916" s="144"/>
      <c r="N916" s="144"/>
      <c r="O916" s="144"/>
      <c r="P916" s="145" t="e">
        <f t="shared" si="185"/>
        <v>#DIV/0!</v>
      </c>
      <c r="Q916" s="145">
        <f t="shared" si="186"/>
        <v>0</v>
      </c>
      <c r="R916" s="145">
        <f t="shared" si="187"/>
        <v>0</v>
      </c>
      <c r="S916" s="145">
        <f t="shared" si="188"/>
        <v>0</v>
      </c>
      <c r="T916" s="145">
        <f t="shared" si="189"/>
        <v>0</v>
      </c>
      <c r="U916" s="145">
        <f t="shared" si="190"/>
        <v>0</v>
      </c>
      <c r="V916" s="146">
        <f>IF(J916="nio",0,IF(J916&gt;0,VLOOKUP(F916,'3-Productie normen'!A:M,VLOOKUP(J916,'3-Productie normen'!$B$38:$C$41,2,FALSE),FALSE)))*(VLOOKUP(B916,'2-Kosten per locatie'!$A$16:$C$48,3,FALSE))</f>
        <v>0</v>
      </c>
      <c r="W916" s="146">
        <f t="shared" si="191"/>
        <v>0</v>
      </c>
      <c r="X916" s="146">
        <f t="shared" si="192"/>
        <v>0</v>
      </c>
      <c r="Y916" s="146">
        <f t="shared" si="193"/>
        <v>0</v>
      </c>
      <c r="Z916" s="147" t="str">
        <f>VLOOKUP(F916,'3-Productie normen'!A:Q,12,FALSE)</f>
        <v>B</v>
      </c>
      <c r="AA916" s="147"/>
      <c r="AC916" s="148">
        <f t="shared" si="194"/>
        <v>7290.45</v>
      </c>
    </row>
    <row r="917" spans="1:29" ht="14.15" customHeight="1">
      <c r="A917" s="124">
        <f t="shared" si="195"/>
        <v>917</v>
      </c>
      <c r="B917" s="139" t="s">
        <v>94</v>
      </c>
      <c r="C917" s="108">
        <v>2</v>
      </c>
      <c r="D917" s="164" t="s">
        <v>1117</v>
      </c>
      <c r="E917" s="141" t="s">
        <v>875</v>
      </c>
      <c r="F917" s="166" t="s">
        <v>155</v>
      </c>
      <c r="G917" s="141" t="s">
        <v>222</v>
      </c>
      <c r="H917" s="142">
        <v>31.73</v>
      </c>
      <c r="I917" s="143">
        <f t="shared" si="184"/>
        <v>255</v>
      </c>
      <c r="J917" s="144">
        <v>255</v>
      </c>
      <c r="K917" s="144"/>
      <c r="L917" s="144"/>
      <c r="M917" s="144"/>
      <c r="N917" s="144"/>
      <c r="O917" s="144"/>
      <c r="P917" s="145" t="e">
        <f t="shared" si="185"/>
        <v>#DIV/0!</v>
      </c>
      <c r="Q917" s="145">
        <f t="shared" si="186"/>
        <v>0</v>
      </c>
      <c r="R917" s="145">
        <f t="shared" si="187"/>
        <v>0</v>
      </c>
      <c r="S917" s="145">
        <f t="shared" si="188"/>
        <v>0</v>
      </c>
      <c r="T917" s="145">
        <f t="shared" si="189"/>
        <v>0</v>
      </c>
      <c r="U917" s="145">
        <f t="shared" si="190"/>
        <v>0</v>
      </c>
      <c r="V917" s="146">
        <f>IF(J917="nio",0,IF(J917&gt;0,VLOOKUP(F917,'3-Productie normen'!A:M,VLOOKUP(J917,'3-Productie normen'!$B$38:$C$41,2,FALSE),FALSE)))*(VLOOKUP(B917,'2-Kosten per locatie'!$A$16:$C$48,3,FALSE))</f>
        <v>0</v>
      </c>
      <c r="W917" s="146">
        <f t="shared" si="191"/>
        <v>0</v>
      </c>
      <c r="X917" s="146">
        <f t="shared" si="192"/>
        <v>0</v>
      </c>
      <c r="Y917" s="146">
        <f t="shared" si="193"/>
        <v>0</v>
      </c>
      <c r="Z917" s="147" t="str">
        <f>VLOOKUP(F917,'3-Productie normen'!A:Q,12,FALSE)</f>
        <v>B</v>
      </c>
      <c r="AA917" s="147"/>
      <c r="AC917" s="148">
        <f t="shared" si="194"/>
        <v>8091.1500000000005</v>
      </c>
    </row>
    <row r="918" spans="1:29" ht="14.15" customHeight="1">
      <c r="A918" s="124">
        <f t="shared" si="195"/>
        <v>918</v>
      </c>
      <c r="B918" s="139" t="s">
        <v>94</v>
      </c>
      <c r="C918" s="108">
        <v>2</v>
      </c>
      <c r="D918" s="164" t="s">
        <v>1118</v>
      </c>
      <c r="E918" s="141" t="s">
        <v>334</v>
      </c>
      <c r="F918" s="141" t="s">
        <v>163</v>
      </c>
      <c r="G918" s="141" t="s">
        <v>222</v>
      </c>
      <c r="H918" s="142">
        <v>26.99</v>
      </c>
      <c r="I918" s="143">
        <f t="shared" si="184"/>
        <v>255</v>
      </c>
      <c r="J918" s="144">
        <v>255</v>
      </c>
      <c r="K918" s="144"/>
      <c r="L918" s="144"/>
      <c r="M918" s="144"/>
      <c r="N918" s="144"/>
      <c r="O918" s="144"/>
      <c r="P918" s="145" t="e">
        <f t="shared" si="185"/>
        <v>#DIV/0!</v>
      </c>
      <c r="Q918" s="145">
        <f t="shared" si="186"/>
        <v>0</v>
      </c>
      <c r="R918" s="145">
        <f t="shared" si="187"/>
        <v>0</v>
      </c>
      <c r="S918" s="145">
        <f t="shared" si="188"/>
        <v>0</v>
      </c>
      <c r="T918" s="145">
        <f t="shared" si="189"/>
        <v>0</v>
      </c>
      <c r="U918" s="145">
        <f t="shared" si="190"/>
        <v>0</v>
      </c>
      <c r="V918" s="146">
        <f>IF(J918="nio",0,IF(J918&gt;0,VLOOKUP(F918,'3-Productie normen'!A:M,VLOOKUP(J918,'3-Productie normen'!$B$38:$C$41,2,FALSE),FALSE)))*(VLOOKUP(B918,'2-Kosten per locatie'!$A$16:$C$48,3,FALSE))</f>
        <v>0</v>
      </c>
      <c r="W918" s="146">
        <f t="shared" si="191"/>
        <v>0</v>
      </c>
      <c r="X918" s="146">
        <f t="shared" si="192"/>
        <v>0</v>
      </c>
      <c r="Y918" s="146">
        <f t="shared" si="193"/>
        <v>0</v>
      </c>
      <c r="Z918" s="147" t="str">
        <f>VLOOKUP(F918,'3-Productie normen'!A:Q,12,FALSE)</f>
        <v>B</v>
      </c>
      <c r="AA918" s="147"/>
      <c r="AC918" s="148">
        <f t="shared" si="194"/>
        <v>6882.45</v>
      </c>
    </row>
    <row r="919" spans="1:29" ht="14.15" customHeight="1">
      <c r="A919" s="124">
        <f t="shared" si="195"/>
        <v>919</v>
      </c>
      <c r="B919" s="139" t="s">
        <v>94</v>
      </c>
      <c r="C919" s="108">
        <v>2</v>
      </c>
      <c r="D919" s="164" t="s">
        <v>1119</v>
      </c>
      <c r="E919" s="141" t="s">
        <v>224</v>
      </c>
      <c r="F919" s="141" t="s">
        <v>155</v>
      </c>
      <c r="G919" s="141" t="s">
        <v>222</v>
      </c>
      <c r="H919" s="142">
        <v>31.55</v>
      </c>
      <c r="I919" s="143">
        <f t="shared" si="184"/>
        <v>255</v>
      </c>
      <c r="J919" s="144">
        <v>255</v>
      </c>
      <c r="K919" s="144"/>
      <c r="L919" s="144"/>
      <c r="M919" s="144"/>
      <c r="N919" s="144"/>
      <c r="O919" s="144"/>
      <c r="P919" s="145" t="e">
        <f t="shared" si="185"/>
        <v>#DIV/0!</v>
      </c>
      <c r="Q919" s="145">
        <f t="shared" si="186"/>
        <v>0</v>
      </c>
      <c r="R919" s="145">
        <f t="shared" si="187"/>
        <v>0</v>
      </c>
      <c r="S919" s="145">
        <f t="shared" si="188"/>
        <v>0</v>
      </c>
      <c r="T919" s="145">
        <f t="shared" si="189"/>
        <v>0</v>
      </c>
      <c r="U919" s="145">
        <f t="shared" si="190"/>
        <v>0</v>
      </c>
      <c r="V919" s="146">
        <f>IF(J919="nio",0,IF(J919&gt;0,VLOOKUP(F919,'3-Productie normen'!A:M,VLOOKUP(J919,'3-Productie normen'!$B$38:$C$41,2,FALSE),FALSE)))*(VLOOKUP(B919,'2-Kosten per locatie'!$A$16:$C$48,3,FALSE))</f>
        <v>0</v>
      </c>
      <c r="W919" s="146">
        <f t="shared" si="191"/>
        <v>0</v>
      </c>
      <c r="X919" s="146">
        <f t="shared" si="192"/>
        <v>0</v>
      </c>
      <c r="Y919" s="146">
        <f t="shared" si="193"/>
        <v>0</v>
      </c>
      <c r="Z919" s="147" t="str">
        <f>VLOOKUP(F919,'3-Productie normen'!A:Q,12,FALSE)</f>
        <v>B</v>
      </c>
      <c r="AA919" s="147"/>
      <c r="AC919" s="148">
        <f t="shared" si="194"/>
        <v>8045.25</v>
      </c>
    </row>
    <row r="920" spans="1:29" ht="14.15" customHeight="1">
      <c r="A920" s="124">
        <f t="shared" si="195"/>
        <v>920</v>
      </c>
      <c r="B920" s="139" t="s">
        <v>94</v>
      </c>
      <c r="C920" s="108">
        <v>2</v>
      </c>
      <c r="D920" s="164" t="s">
        <v>1120</v>
      </c>
      <c r="E920" s="141" t="s">
        <v>243</v>
      </c>
      <c r="F920" s="141" t="s">
        <v>155</v>
      </c>
      <c r="G920" s="141" t="s">
        <v>222</v>
      </c>
      <c r="H920" s="142">
        <v>23.15</v>
      </c>
      <c r="I920" s="143">
        <f t="shared" si="184"/>
        <v>255</v>
      </c>
      <c r="J920" s="144">
        <v>255</v>
      </c>
      <c r="K920" s="144"/>
      <c r="L920" s="144"/>
      <c r="M920" s="144"/>
      <c r="N920" s="144"/>
      <c r="O920" s="144"/>
      <c r="P920" s="145" t="e">
        <f t="shared" si="185"/>
        <v>#DIV/0!</v>
      </c>
      <c r="Q920" s="145">
        <f t="shared" si="186"/>
        <v>0</v>
      </c>
      <c r="R920" s="145">
        <f t="shared" si="187"/>
        <v>0</v>
      </c>
      <c r="S920" s="145">
        <f t="shared" si="188"/>
        <v>0</v>
      </c>
      <c r="T920" s="145">
        <f t="shared" si="189"/>
        <v>0</v>
      </c>
      <c r="U920" s="145">
        <f t="shared" si="190"/>
        <v>0</v>
      </c>
      <c r="V920" s="146">
        <f>IF(J920="nio",0,IF(J920&gt;0,VLOOKUP(F920,'3-Productie normen'!A:M,VLOOKUP(J920,'3-Productie normen'!$B$38:$C$41,2,FALSE),FALSE)))*(VLOOKUP(B920,'2-Kosten per locatie'!$A$16:$C$48,3,FALSE))</f>
        <v>0</v>
      </c>
      <c r="W920" s="146">
        <f t="shared" si="191"/>
        <v>0</v>
      </c>
      <c r="X920" s="146">
        <f t="shared" si="192"/>
        <v>0</v>
      </c>
      <c r="Y920" s="146">
        <f t="shared" si="193"/>
        <v>0</v>
      </c>
      <c r="Z920" s="147" t="str">
        <f>VLOOKUP(F920,'3-Productie normen'!A:Q,12,FALSE)</f>
        <v>B</v>
      </c>
      <c r="AA920" s="147"/>
      <c r="AC920" s="148">
        <f t="shared" si="194"/>
        <v>5903.25</v>
      </c>
    </row>
    <row r="921" spans="1:29" ht="14.15" customHeight="1">
      <c r="A921" s="124">
        <f t="shared" si="195"/>
        <v>921</v>
      </c>
      <c r="B921" s="139" t="s">
        <v>94</v>
      </c>
      <c r="C921" s="108">
        <v>2</v>
      </c>
      <c r="D921" s="164" t="s">
        <v>1121</v>
      </c>
      <c r="E921" s="141" t="s">
        <v>224</v>
      </c>
      <c r="F921" s="141" t="s">
        <v>155</v>
      </c>
      <c r="G921" s="141" t="s">
        <v>222</v>
      </c>
      <c r="H921" s="142">
        <v>31.37</v>
      </c>
      <c r="I921" s="143">
        <f t="shared" si="184"/>
        <v>255</v>
      </c>
      <c r="J921" s="144">
        <v>255</v>
      </c>
      <c r="K921" s="144"/>
      <c r="L921" s="144"/>
      <c r="M921" s="144"/>
      <c r="N921" s="144"/>
      <c r="O921" s="144"/>
      <c r="P921" s="145" t="e">
        <f t="shared" si="185"/>
        <v>#DIV/0!</v>
      </c>
      <c r="Q921" s="145">
        <f t="shared" si="186"/>
        <v>0</v>
      </c>
      <c r="R921" s="145">
        <f t="shared" si="187"/>
        <v>0</v>
      </c>
      <c r="S921" s="145">
        <f t="shared" si="188"/>
        <v>0</v>
      </c>
      <c r="T921" s="145">
        <f t="shared" si="189"/>
        <v>0</v>
      </c>
      <c r="U921" s="145">
        <f t="shared" si="190"/>
        <v>0</v>
      </c>
      <c r="V921" s="146">
        <f>IF(J921="nio",0,IF(J921&gt;0,VLOOKUP(F921,'3-Productie normen'!A:M,VLOOKUP(J921,'3-Productie normen'!$B$38:$C$41,2,FALSE),FALSE)))*(VLOOKUP(B921,'2-Kosten per locatie'!$A$16:$C$48,3,FALSE))</f>
        <v>0</v>
      </c>
      <c r="W921" s="146">
        <f t="shared" si="191"/>
        <v>0</v>
      </c>
      <c r="X921" s="146">
        <f t="shared" si="192"/>
        <v>0</v>
      </c>
      <c r="Y921" s="146">
        <f t="shared" si="193"/>
        <v>0</v>
      </c>
      <c r="Z921" s="147" t="str">
        <f>VLOOKUP(F921,'3-Productie normen'!A:Q,12,FALSE)</f>
        <v>B</v>
      </c>
      <c r="AA921" s="147"/>
      <c r="AC921" s="148">
        <f t="shared" si="194"/>
        <v>7999.35</v>
      </c>
    </row>
    <row r="922" spans="1:29" ht="14.15" customHeight="1">
      <c r="A922" s="124">
        <f t="shared" si="195"/>
        <v>922</v>
      </c>
      <c r="B922" s="139" t="s">
        <v>94</v>
      </c>
      <c r="C922" s="108">
        <v>2</v>
      </c>
      <c r="D922" s="164" t="s">
        <v>1122</v>
      </c>
      <c r="E922" s="141" t="s">
        <v>224</v>
      </c>
      <c r="F922" s="141" t="s">
        <v>155</v>
      </c>
      <c r="G922" s="141" t="s">
        <v>222</v>
      </c>
      <c r="H922" s="142">
        <v>29.38</v>
      </c>
      <c r="I922" s="143">
        <f t="shared" si="184"/>
        <v>255</v>
      </c>
      <c r="J922" s="144">
        <v>255</v>
      </c>
      <c r="K922" s="144"/>
      <c r="L922" s="144"/>
      <c r="M922" s="144"/>
      <c r="N922" s="144"/>
      <c r="O922" s="144"/>
      <c r="P922" s="145" t="e">
        <f t="shared" si="185"/>
        <v>#DIV/0!</v>
      </c>
      <c r="Q922" s="145">
        <f t="shared" si="186"/>
        <v>0</v>
      </c>
      <c r="R922" s="145">
        <f t="shared" si="187"/>
        <v>0</v>
      </c>
      <c r="S922" s="145">
        <f t="shared" si="188"/>
        <v>0</v>
      </c>
      <c r="T922" s="145">
        <f t="shared" si="189"/>
        <v>0</v>
      </c>
      <c r="U922" s="145">
        <f t="shared" si="190"/>
        <v>0</v>
      </c>
      <c r="V922" s="146">
        <f>IF(J922="nio",0,IF(J922&gt;0,VLOOKUP(F922,'3-Productie normen'!A:M,VLOOKUP(J922,'3-Productie normen'!$B$38:$C$41,2,FALSE),FALSE)))*(VLOOKUP(B922,'2-Kosten per locatie'!$A$16:$C$48,3,FALSE))</f>
        <v>0</v>
      </c>
      <c r="W922" s="146">
        <f t="shared" si="191"/>
        <v>0</v>
      </c>
      <c r="X922" s="146">
        <f t="shared" si="192"/>
        <v>0</v>
      </c>
      <c r="Y922" s="146">
        <f t="shared" si="193"/>
        <v>0</v>
      </c>
      <c r="Z922" s="147" t="str">
        <f>VLOOKUP(F922,'3-Productie normen'!A:Q,12,FALSE)</f>
        <v>B</v>
      </c>
      <c r="AA922" s="147"/>
      <c r="AC922" s="148">
        <f t="shared" si="194"/>
        <v>7491.9</v>
      </c>
    </row>
    <row r="923" spans="1:29" ht="14.15" customHeight="1">
      <c r="A923" s="124">
        <f t="shared" si="195"/>
        <v>923</v>
      </c>
      <c r="B923" s="139" t="s">
        <v>94</v>
      </c>
      <c r="C923" s="108">
        <v>2</v>
      </c>
      <c r="D923" s="164" t="s">
        <v>1123</v>
      </c>
      <c r="E923" s="141" t="s">
        <v>171</v>
      </c>
      <c r="F923" s="153" t="s">
        <v>171</v>
      </c>
      <c r="G923" s="141" t="s">
        <v>222</v>
      </c>
      <c r="H923" s="142">
        <v>33.729999999999997</v>
      </c>
      <c r="I923" s="143">
        <f t="shared" si="184"/>
        <v>255</v>
      </c>
      <c r="J923" s="144">
        <v>255</v>
      </c>
      <c r="K923" s="144"/>
      <c r="L923" s="144"/>
      <c r="M923" s="144"/>
      <c r="N923" s="144"/>
      <c r="O923" s="144"/>
      <c r="P923" s="145" t="e">
        <f t="shared" si="185"/>
        <v>#DIV/0!</v>
      </c>
      <c r="Q923" s="145">
        <f t="shared" si="186"/>
        <v>0</v>
      </c>
      <c r="R923" s="145">
        <f t="shared" si="187"/>
        <v>0</v>
      </c>
      <c r="S923" s="145">
        <f t="shared" si="188"/>
        <v>0</v>
      </c>
      <c r="T923" s="145">
        <f t="shared" si="189"/>
        <v>0</v>
      </c>
      <c r="U923" s="145">
        <f t="shared" si="190"/>
        <v>0</v>
      </c>
      <c r="V923" s="146">
        <f>IF(J923="nio",0,IF(J923&gt;0,VLOOKUP(F923,'3-Productie normen'!A:M,VLOOKUP(J923,'3-Productie normen'!$B$38:$C$41,2,FALSE),FALSE)))*(VLOOKUP(B923,'2-Kosten per locatie'!$A$16:$C$48,3,FALSE))</f>
        <v>0</v>
      </c>
      <c r="W923" s="146">
        <f t="shared" si="191"/>
        <v>0</v>
      </c>
      <c r="X923" s="146">
        <f t="shared" si="192"/>
        <v>0</v>
      </c>
      <c r="Y923" s="146">
        <f t="shared" si="193"/>
        <v>0</v>
      </c>
      <c r="Z923" s="147" t="str">
        <f>VLOOKUP(F923,'3-Productie normen'!A:Q,12,FALSE)</f>
        <v>B</v>
      </c>
      <c r="AA923" s="147"/>
      <c r="AC923" s="148">
        <f t="shared" si="194"/>
        <v>8601.15</v>
      </c>
    </row>
    <row r="924" spans="1:29" ht="14.15" customHeight="1">
      <c r="A924" s="124">
        <f t="shared" si="195"/>
        <v>924</v>
      </c>
      <c r="B924" s="139" t="s">
        <v>94</v>
      </c>
      <c r="C924" s="108">
        <v>2</v>
      </c>
      <c r="D924" s="164" t="s">
        <v>1124</v>
      </c>
      <c r="E924" s="141" t="s">
        <v>334</v>
      </c>
      <c r="F924" s="141" t="s">
        <v>163</v>
      </c>
      <c r="G924" s="141" t="s">
        <v>222</v>
      </c>
      <c r="H924" s="142">
        <v>27.99</v>
      </c>
      <c r="I924" s="143">
        <f t="shared" si="184"/>
        <v>255</v>
      </c>
      <c r="J924" s="144">
        <v>255</v>
      </c>
      <c r="K924" s="144"/>
      <c r="L924" s="144"/>
      <c r="M924" s="144"/>
      <c r="N924" s="144"/>
      <c r="O924" s="144"/>
      <c r="P924" s="145" t="e">
        <f t="shared" si="185"/>
        <v>#DIV/0!</v>
      </c>
      <c r="Q924" s="145">
        <f t="shared" si="186"/>
        <v>0</v>
      </c>
      <c r="R924" s="145">
        <f t="shared" si="187"/>
        <v>0</v>
      </c>
      <c r="S924" s="145">
        <f t="shared" si="188"/>
        <v>0</v>
      </c>
      <c r="T924" s="145">
        <f t="shared" si="189"/>
        <v>0</v>
      </c>
      <c r="U924" s="145">
        <f t="shared" si="190"/>
        <v>0</v>
      </c>
      <c r="V924" s="146">
        <f>IF(J924="nio",0,IF(J924&gt;0,VLOOKUP(F924,'3-Productie normen'!A:M,VLOOKUP(J924,'3-Productie normen'!$B$38:$C$41,2,FALSE),FALSE)))*(VLOOKUP(B924,'2-Kosten per locatie'!$A$16:$C$48,3,FALSE))</f>
        <v>0</v>
      </c>
      <c r="W924" s="146">
        <f t="shared" si="191"/>
        <v>0</v>
      </c>
      <c r="X924" s="146">
        <f t="shared" si="192"/>
        <v>0</v>
      </c>
      <c r="Y924" s="146">
        <f t="shared" si="193"/>
        <v>0</v>
      </c>
      <c r="Z924" s="147" t="str">
        <f>VLOOKUP(F924,'3-Productie normen'!A:Q,12,FALSE)</f>
        <v>B</v>
      </c>
      <c r="AA924" s="147"/>
      <c r="AC924" s="148">
        <f t="shared" si="194"/>
        <v>7137.45</v>
      </c>
    </row>
    <row r="925" spans="1:29" ht="14.15" customHeight="1">
      <c r="A925" s="124">
        <f t="shared" si="195"/>
        <v>925</v>
      </c>
      <c r="B925" s="139" t="s">
        <v>94</v>
      </c>
      <c r="C925" s="108">
        <v>2</v>
      </c>
      <c r="D925" s="164" t="s">
        <v>1125</v>
      </c>
      <c r="E925" s="141" t="s">
        <v>224</v>
      </c>
      <c r="F925" s="141" t="s">
        <v>155</v>
      </c>
      <c r="G925" s="141" t="s">
        <v>222</v>
      </c>
      <c r="H925" s="142">
        <v>30.58</v>
      </c>
      <c r="I925" s="143">
        <f t="shared" si="184"/>
        <v>255</v>
      </c>
      <c r="J925" s="144">
        <v>255</v>
      </c>
      <c r="K925" s="144"/>
      <c r="L925" s="144"/>
      <c r="M925" s="144"/>
      <c r="N925" s="144"/>
      <c r="O925" s="144"/>
      <c r="P925" s="145" t="e">
        <f t="shared" si="185"/>
        <v>#DIV/0!</v>
      </c>
      <c r="Q925" s="145">
        <f t="shared" si="186"/>
        <v>0</v>
      </c>
      <c r="R925" s="145">
        <f t="shared" si="187"/>
        <v>0</v>
      </c>
      <c r="S925" s="145">
        <f t="shared" si="188"/>
        <v>0</v>
      </c>
      <c r="T925" s="145">
        <f t="shared" si="189"/>
        <v>0</v>
      </c>
      <c r="U925" s="145">
        <f t="shared" si="190"/>
        <v>0</v>
      </c>
      <c r="V925" s="146">
        <f>IF(J925="nio",0,IF(J925&gt;0,VLOOKUP(F925,'3-Productie normen'!A:M,VLOOKUP(J925,'3-Productie normen'!$B$38:$C$41,2,FALSE),FALSE)))*(VLOOKUP(B925,'2-Kosten per locatie'!$A$16:$C$48,3,FALSE))</f>
        <v>0</v>
      </c>
      <c r="W925" s="146">
        <f t="shared" si="191"/>
        <v>0</v>
      </c>
      <c r="X925" s="146">
        <f t="shared" si="192"/>
        <v>0</v>
      </c>
      <c r="Y925" s="146">
        <f t="shared" si="193"/>
        <v>0</v>
      </c>
      <c r="Z925" s="147" t="str">
        <f>VLOOKUP(F925,'3-Productie normen'!A:Q,12,FALSE)</f>
        <v>B</v>
      </c>
      <c r="AA925" s="147"/>
      <c r="AC925" s="148">
        <f t="shared" si="194"/>
        <v>7797.9</v>
      </c>
    </row>
    <row r="926" spans="1:29" ht="14.15" customHeight="1">
      <c r="A926" s="124">
        <f t="shared" si="195"/>
        <v>926</v>
      </c>
      <c r="B926" s="139" t="s">
        <v>94</v>
      </c>
      <c r="C926" s="108">
        <v>2</v>
      </c>
      <c r="D926" s="164" t="s">
        <v>1126</v>
      </c>
      <c r="E926" s="141" t="s">
        <v>224</v>
      </c>
      <c r="F926" s="141" t="s">
        <v>155</v>
      </c>
      <c r="G926" s="141" t="s">
        <v>222</v>
      </c>
      <c r="H926" s="142">
        <v>28.57</v>
      </c>
      <c r="I926" s="143">
        <f t="shared" si="184"/>
        <v>255</v>
      </c>
      <c r="J926" s="144">
        <v>255</v>
      </c>
      <c r="K926" s="144"/>
      <c r="L926" s="144"/>
      <c r="M926" s="144"/>
      <c r="N926" s="144"/>
      <c r="O926" s="144"/>
      <c r="P926" s="145" t="e">
        <f t="shared" si="185"/>
        <v>#DIV/0!</v>
      </c>
      <c r="Q926" s="145">
        <f t="shared" si="186"/>
        <v>0</v>
      </c>
      <c r="R926" s="145">
        <f t="shared" si="187"/>
        <v>0</v>
      </c>
      <c r="S926" s="145">
        <f t="shared" si="188"/>
        <v>0</v>
      </c>
      <c r="T926" s="145">
        <f t="shared" si="189"/>
        <v>0</v>
      </c>
      <c r="U926" s="145">
        <f t="shared" si="190"/>
        <v>0</v>
      </c>
      <c r="V926" s="146">
        <f>IF(J926="nio",0,IF(J926&gt;0,VLOOKUP(F926,'3-Productie normen'!A:M,VLOOKUP(J926,'3-Productie normen'!$B$38:$C$41,2,FALSE),FALSE)))*(VLOOKUP(B926,'2-Kosten per locatie'!$A$16:$C$48,3,FALSE))</f>
        <v>0</v>
      </c>
      <c r="W926" s="146">
        <f t="shared" si="191"/>
        <v>0</v>
      </c>
      <c r="X926" s="146">
        <f t="shared" si="192"/>
        <v>0</v>
      </c>
      <c r="Y926" s="146">
        <f t="shared" si="193"/>
        <v>0</v>
      </c>
      <c r="Z926" s="147" t="str">
        <f>VLOOKUP(F926,'3-Productie normen'!A:Q,12,FALSE)</f>
        <v>B</v>
      </c>
      <c r="AA926" s="147"/>
      <c r="AC926" s="148">
        <f t="shared" si="194"/>
        <v>7285.35</v>
      </c>
    </row>
    <row r="927" spans="1:29" ht="14.15" customHeight="1">
      <c r="A927" s="124">
        <f t="shared" si="195"/>
        <v>927</v>
      </c>
      <c r="B927" s="139" t="s">
        <v>94</v>
      </c>
      <c r="C927" s="108">
        <v>2</v>
      </c>
      <c r="D927" s="164" t="s">
        <v>1127</v>
      </c>
      <c r="E927" s="141" t="s">
        <v>224</v>
      </c>
      <c r="F927" s="141" t="s">
        <v>155</v>
      </c>
      <c r="G927" s="141" t="s">
        <v>222</v>
      </c>
      <c r="H927" s="142">
        <v>31.57</v>
      </c>
      <c r="I927" s="143">
        <f t="shared" si="184"/>
        <v>255</v>
      </c>
      <c r="J927" s="144">
        <v>255</v>
      </c>
      <c r="K927" s="144"/>
      <c r="L927" s="144"/>
      <c r="M927" s="144"/>
      <c r="N927" s="144"/>
      <c r="O927" s="144"/>
      <c r="P927" s="145" t="e">
        <f t="shared" si="185"/>
        <v>#DIV/0!</v>
      </c>
      <c r="Q927" s="145">
        <f t="shared" si="186"/>
        <v>0</v>
      </c>
      <c r="R927" s="145">
        <f t="shared" si="187"/>
        <v>0</v>
      </c>
      <c r="S927" s="145">
        <f t="shared" si="188"/>
        <v>0</v>
      </c>
      <c r="T927" s="145">
        <f t="shared" si="189"/>
        <v>0</v>
      </c>
      <c r="U927" s="145">
        <f t="shared" si="190"/>
        <v>0</v>
      </c>
      <c r="V927" s="146">
        <f>IF(J927="nio",0,IF(J927&gt;0,VLOOKUP(F927,'3-Productie normen'!A:M,VLOOKUP(J927,'3-Productie normen'!$B$38:$C$41,2,FALSE),FALSE)))*(VLOOKUP(B927,'2-Kosten per locatie'!$A$16:$C$48,3,FALSE))</f>
        <v>0</v>
      </c>
      <c r="W927" s="146">
        <f t="shared" si="191"/>
        <v>0</v>
      </c>
      <c r="X927" s="146">
        <f t="shared" si="192"/>
        <v>0</v>
      </c>
      <c r="Y927" s="146">
        <f t="shared" si="193"/>
        <v>0</v>
      </c>
      <c r="Z927" s="147" t="str">
        <f>VLOOKUP(F927,'3-Productie normen'!A:Q,12,FALSE)</f>
        <v>B</v>
      </c>
      <c r="AA927" s="147"/>
      <c r="AC927" s="148">
        <f t="shared" si="194"/>
        <v>8050.35</v>
      </c>
    </row>
    <row r="928" spans="1:29" ht="14.15" customHeight="1">
      <c r="A928" s="124">
        <f t="shared" si="195"/>
        <v>928</v>
      </c>
      <c r="B928" s="139" t="s">
        <v>94</v>
      </c>
      <c r="C928" s="108">
        <v>2</v>
      </c>
      <c r="D928" s="164" t="s">
        <v>1128</v>
      </c>
      <c r="E928" s="141" t="s">
        <v>224</v>
      </c>
      <c r="F928" s="141" t="s">
        <v>155</v>
      </c>
      <c r="G928" s="141" t="s">
        <v>222</v>
      </c>
      <c r="H928" s="142">
        <v>29.18</v>
      </c>
      <c r="I928" s="143">
        <f t="shared" si="184"/>
        <v>255</v>
      </c>
      <c r="J928" s="144">
        <v>255</v>
      </c>
      <c r="K928" s="144"/>
      <c r="L928" s="144"/>
      <c r="M928" s="144"/>
      <c r="N928" s="144"/>
      <c r="O928" s="144"/>
      <c r="P928" s="145" t="e">
        <f t="shared" si="185"/>
        <v>#DIV/0!</v>
      </c>
      <c r="Q928" s="145">
        <f t="shared" si="186"/>
        <v>0</v>
      </c>
      <c r="R928" s="145">
        <f t="shared" si="187"/>
        <v>0</v>
      </c>
      <c r="S928" s="145">
        <f t="shared" si="188"/>
        <v>0</v>
      </c>
      <c r="T928" s="145">
        <f t="shared" si="189"/>
        <v>0</v>
      </c>
      <c r="U928" s="145">
        <f t="shared" si="190"/>
        <v>0</v>
      </c>
      <c r="V928" s="146">
        <f>IF(J928="nio",0,IF(J928&gt;0,VLOOKUP(F928,'3-Productie normen'!A:M,VLOOKUP(J928,'3-Productie normen'!$B$38:$C$41,2,FALSE),FALSE)))*(VLOOKUP(B928,'2-Kosten per locatie'!$A$16:$C$48,3,FALSE))</f>
        <v>0</v>
      </c>
      <c r="W928" s="146">
        <f t="shared" si="191"/>
        <v>0</v>
      </c>
      <c r="X928" s="146">
        <f t="shared" si="192"/>
        <v>0</v>
      </c>
      <c r="Y928" s="146">
        <f t="shared" si="193"/>
        <v>0</v>
      </c>
      <c r="Z928" s="147" t="str">
        <f>VLOOKUP(F928,'3-Productie normen'!A:Q,12,FALSE)</f>
        <v>B</v>
      </c>
      <c r="AA928" s="147"/>
      <c r="AC928" s="148">
        <f t="shared" si="194"/>
        <v>7440.9</v>
      </c>
    </row>
    <row r="929" spans="1:29" ht="14.15" customHeight="1">
      <c r="A929" s="124">
        <f t="shared" si="195"/>
        <v>929</v>
      </c>
      <c r="B929" s="139" t="s">
        <v>94</v>
      </c>
      <c r="C929" s="108">
        <v>2</v>
      </c>
      <c r="D929" s="164" t="s">
        <v>1129</v>
      </c>
      <c r="E929" s="141" t="s">
        <v>875</v>
      </c>
      <c r="F929" s="141" t="s">
        <v>155</v>
      </c>
      <c r="G929" s="141" t="s">
        <v>222</v>
      </c>
      <c r="H929" s="142">
        <v>31.63</v>
      </c>
      <c r="I929" s="143">
        <f t="shared" si="184"/>
        <v>255</v>
      </c>
      <c r="J929" s="144">
        <v>255</v>
      </c>
      <c r="K929" s="144"/>
      <c r="L929" s="144"/>
      <c r="M929" s="144"/>
      <c r="N929" s="144"/>
      <c r="O929" s="144"/>
      <c r="P929" s="145" t="e">
        <f t="shared" si="185"/>
        <v>#DIV/0!</v>
      </c>
      <c r="Q929" s="145">
        <f t="shared" si="186"/>
        <v>0</v>
      </c>
      <c r="R929" s="145">
        <f t="shared" si="187"/>
        <v>0</v>
      </c>
      <c r="S929" s="145">
        <f t="shared" si="188"/>
        <v>0</v>
      </c>
      <c r="T929" s="145">
        <f t="shared" si="189"/>
        <v>0</v>
      </c>
      <c r="U929" s="145">
        <f t="shared" si="190"/>
        <v>0</v>
      </c>
      <c r="V929" s="146">
        <f>IF(J929="nio",0,IF(J929&gt;0,VLOOKUP(F929,'3-Productie normen'!A:M,VLOOKUP(J929,'3-Productie normen'!$B$38:$C$41,2,FALSE),FALSE)))*(VLOOKUP(B929,'2-Kosten per locatie'!$A$16:$C$48,3,FALSE))</f>
        <v>0</v>
      </c>
      <c r="W929" s="146">
        <f t="shared" si="191"/>
        <v>0</v>
      </c>
      <c r="X929" s="146">
        <f t="shared" si="192"/>
        <v>0</v>
      </c>
      <c r="Y929" s="146">
        <f t="shared" si="193"/>
        <v>0</v>
      </c>
      <c r="Z929" s="147" t="str">
        <f>VLOOKUP(F929,'3-Productie normen'!A:Q,12,FALSE)</f>
        <v>B</v>
      </c>
      <c r="AA929" s="147"/>
      <c r="AC929" s="148">
        <f t="shared" si="194"/>
        <v>8065.65</v>
      </c>
    </row>
    <row r="930" spans="1:29" ht="14.15" customHeight="1">
      <c r="A930" s="124">
        <f t="shared" si="195"/>
        <v>930</v>
      </c>
      <c r="B930" s="139" t="s">
        <v>94</v>
      </c>
      <c r="C930" s="108">
        <v>2</v>
      </c>
      <c r="D930" s="164" t="s">
        <v>1130</v>
      </c>
      <c r="E930" s="141" t="s">
        <v>1061</v>
      </c>
      <c r="F930" s="141" t="s">
        <v>155</v>
      </c>
      <c r="G930" s="141" t="s">
        <v>222</v>
      </c>
      <c r="H930" s="142">
        <v>28.84</v>
      </c>
      <c r="I930" s="143">
        <f t="shared" si="184"/>
        <v>255</v>
      </c>
      <c r="J930" s="144">
        <v>255</v>
      </c>
      <c r="K930" s="144"/>
      <c r="L930" s="144"/>
      <c r="M930" s="144"/>
      <c r="N930" s="144"/>
      <c r="O930" s="144"/>
      <c r="P930" s="145" t="e">
        <f t="shared" si="185"/>
        <v>#DIV/0!</v>
      </c>
      <c r="Q930" s="145">
        <f t="shared" si="186"/>
        <v>0</v>
      </c>
      <c r="R930" s="145">
        <f t="shared" si="187"/>
        <v>0</v>
      </c>
      <c r="S930" s="145">
        <f t="shared" si="188"/>
        <v>0</v>
      </c>
      <c r="T930" s="145">
        <f t="shared" si="189"/>
        <v>0</v>
      </c>
      <c r="U930" s="145">
        <f t="shared" si="190"/>
        <v>0</v>
      </c>
      <c r="V930" s="146">
        <f>IF(J930="nio",0,IF(J930&gt;0,VLOOKUP(F930,'3-Productie normen'!A:M,VLOOKUP(J930,'3-Productie normen'!$B$38:$C$41,2,FALSE),FALSE)))*(VLOOKUP(B930,'2-Kosten per locatie'!$A$16:$C$48,3,FALSE))</f>
        <v>0</v>
      </c>
      <c r="W930" s="146">
        <f t="shared" si="191"/>
        <v>0</v>
      </c>
      <c r="X930" s="146">
        <f t="shared" si="192"/>
        <v>0</v>
      </c>
      <c r="Y930" s="146">
        <f t="shared" si="193"/>
        <v>0</v>
      </c>
      <c r="Z930" s="147" t="str">
        <f>VLOOKUP(F930,'3-Productie normen'!A:Q,12,FALSE)</f>
        <v>B</v>
      </c>
      <c r="AA930" s="147"/>
      <c r="AC930" s="148">
        <f t="shared" si="194"/>
        <v>7354.2</v>
      </c>
    </row>
    <row r="931" spans="1:29" ht="14.15" customHeight="1">
      <c r="A931" s="124">
        <f t="shared" si="195"/>
        <v>931</v>
      </c>
      <c r="B931" s="139" t="s">
        <v>94</v>
      </c>
      <c r="C931" s="108">
        <v>2</v>
      </c>
      <c r="D931" s="164" t="s">
        <v>1131</v>
      </c>
      <c r="E931" s="141" t="s">
        <v>875</v>
      </c>
      <c r="F931" s="141" t="s">
        <v>155</v>
      </c>
      <c r="G931" s="141" t="s">
        <v>222</v>
      </c>
      <c r="H931" s="142">
        <v>31.27</v>
      </c>
      <c r="I931" s="143">
        <f t="shared" si="184"/>
        <v>255</v>
      </c>
      <c r="J931" s="144">
        <v>255</v>
      </c>
      <c r="K931" s="144"/>
      <c r="L931" s="144"/>
      <c r="M931" s="144"/>
      <c r="N931" s="144"/>
      <c r="O931" s="144"/>
      <c r="P931" s="145" t="e">
        <f t="shared" si="185"/>
        <v>#DIV/0!</v>
      </c>
      <c r="Q931" s="145">
        <f t="shared" si="186"/>
        <v>0</v>
      </c>
      <c r="R931" s="145">
        <f t="shared" si="187"/>
        <v>0</v>
      </c>
      <c r="S931" s="145">
        <f t="shared" si="188"/>
        <v>0</v>
      </c>
      <c r="T931" s="145">
        <f t="shared" si="189"/>
        <v>0</v>
      </c>
      <c r="U931" s="145">
        <f t="shared" si="190"/>
        <v>0</v>
      </c>
      <c r="V931" s="146">
        <f>IF(J931="nio",0,IF(J931&gt;0,VLOOKUP(F931,'3-Productie normen'!A:M,VLOOKUP(J931,'3-Productie normen'!$B$38:$C$41,2,FALSE),FALSE)))*(VLOOKUP(B931,'2-Kosten per locatie'!$A$16:$C$48,3,FALSE))</f>
        <v>0</v>
      </c>
      <c r="W931" s="146">
        <f t="shared" si="191"/>
        <v>0</v>
      </c>
      <c r="X931" s="146">
        <f t="shared" si="192"/>
        <v>0</v>
      </c>
      <c r="Y931" s="146">
        <f t="shared" si="193"/>
        <v>0</v>
      </c>
      <c r="Z931" s="147" t="str">
        <f>VLOOKUP(F931,'3-Productie normen'!A:Q,12,FALSE)</f>
        <v>B</v>
      </c>
      <c r="AA931" s="147"/>
      <c r="AC931" s="148">
        <f t="shared" si="194"/>
        <v>7973.8499999999995</v>
      </c>
    </row>
    <row r="932" spans="1:29" ht="14.15" customHeight="1">
      <c r="A932" s="124">
        <f t="shared" si="195"/>
        <v>932</v>
      </c>
      <c r="B932" s="139" t="s">
        <v>94</v>
      </c>
      <c r="C932" s="108">
        <v>2</v>
      </c>
      <c r="D932" s="164" t="s">
        <v>1132</v>
      </c>
      <c r="E932" s="141" t="s">
        <v>249</v>
      </c>
      <c r="F932" s="141" t="s">
        <v>172</v>
      </c>
      <c r="G932" s="141" t="s">
        <v>222</v>
      </c>
      <c r="H932" s="142">
        <v>211.25</v>
      </c>
      <c r="I932" s="143">
        <f t="shared" si="184"/>
        <v>255</v>
      </c>
      <c r="J932" s="144">
        <v>255</v>
      </c>
      <c r="K932" s="144"/>
      <c r="L932" s="144"/>
      <c r="M932" s="144"/>
      <c r="N932" s="144"/>
      <c r="O932" s="144"/>
      <c r="P932" s="145" t="e">
        <f t="shared" si="185"/>
        <v>#DIV/0!</v>
      </c>
      <c r="Q932" s="145">
        <f t="shared" si="186"/>
        <v>0</v>
      </c>
      <c r="R932" s="145">
        <f t="shared" si="187"/>
        <v>0</v>
      </c>
      <c r="S932" s="145">
        <f t="shared" si="188"/>
        <v>0</v>
      </c>
      <c r="T932" s="145">
        <f t="shared" si="189"/>
        <v>0</v>
      </c>
      <c r="U932" s="145">
        <f t="shared" si="190"/>
        <v>0</v>
      </c>
      <c r="V932" s="146">
        <f>IF(J932="nio",0,IF(J932&gt;0,VLOOKUP(F932,'3-Productie normen'!A:M,VLOOKUP(J932,'3-Productie normen'!$B$38:$C$41,2,FALSE),FALSE)))*(VLOOKUP(B932,'2-Kosten per locatie'!$A$16:$C$48,3,FALSE))</f>
        <v>0</v>
      </c>
      <c r="W932" s="146">
        <f t="shared" si="191"/>
        <v>0</v>
      </c>
      <c r="X932" s="146">
        <f t="shared" si="192"/>
        <v>0</v>
      </c>
      <c r="Y932" s="146">
        <f t="shared" si="193"/>
        <v>0</v>
      </c>
      <c r="Z932" s="147" t="str">
        <f>VLOOKUP(F932,'3-Productie normen'!A:Q,12,FALSE)</f>
        <v>V</v>
      </c>
      <c r="AA932" s="147"/>
      <c r="AC932" s="148">
        <f t="shared" si="194"/>
        <v>53868.75</v>
      </c>
    </row>
    <row r="933" spans="1:29" ht="14.15" customHeight="1">
      <c r="A933" s="124">
        <f t="shared" si="195"/>
        <v>933</v>
      </c>
      <c r="B933" s="139" t="s">
        <v>94</v>
      </c>
      <c r="C933" s="108">
        <v>2</v>
      </c>
      <c r="D933" s="164" t="s">
        <v>1133</v>
      </c>
      <c r="E933" s="141" t="s">
        <v>249</v>
      </c>
      <c r="F933" s="141" t="s">
        <v>172</v>
      </c>
      <c r="G933" s="141" t="s">
        <v>222</v>
      </c>
      <c r="H933" s="142">
        <v>204.49</v>
      </c>
      <c r="I933" s="143">
        <f t="shared" si="184"/>
        <v>255</v>
      </c>
      <c r="J933" s="144">
        <v>255</v>
      </c>
      <c r="K933" s="144"/>
      <c r="L933" s="144"/>
      <c r="M933" s="144"/>
      <c r="N933" s="144"/>
      <c r="O933" s="144"/>
      <c r="P933" s="145" t="e">
        <f t="shared" si="185"/>
        <v>#DIV/0!</v>
      </c>
      <c r="Q933" s="145">
        <f t="shared" si="186"/>
        <v>0</v>
      </c>
      <c r="R933" s="145">
        <f t="shared" si="187"/>
        <v>0</v>
      </c>
      <c r="S933" s="145">
        <f t="shared" si="188"/>
        <v>0</v>
      </c>
      <c r="T933" s="145">
        <f t="shared" si="189"/>
        <v>0</v>
      </c>
      <c r="U933" s="145">
        <f t="shared" si="190"/>
        <v>0</v>
      </c>
      <c r="V933" s="146">
        <f>IF(J933="nio",0,IF(J933&gt;0,VLOOKUP(F933,'3-Productie normen'!A:M,VLOOKUP(J933,'3-Productie normen'!$B$38:$C$41,2,FALSE),FALSE)))*(VLOOKUP(B933,'2-Kosten per locatie'!$A$16:$C$48,3,FALSE))</f>
        <v>0</v>
      </c>
      <c r="W933" s="146">
        <f t="shared" si="191"/>
        <v>0</v>
      </c>
      <c r="X933" s="146">
        <f t="shared" si="192"/>
        <v>0</v>
      </c>
      <c r="Y933" s="146">
        <f t="shared" si="193"/>
        <v>0</v>
      </c>
      <c r="Z933" s="147" t="str">
        <f>VLOOKUP(F933,'3-Productie normen'!A:Q,12,FALSE)</f>
        <v>V</v>
      </c>
      <c r="AA933" s="147"/>
      <c r="AC933" s="148">
        <f t="shared" si="194"/>
        <v>52144.950000000004</v>
      </c>
    </row>
    <row r="934" spans="1:29" ht="14.15" customHeight="1">
      <c r="A934" s="124">
        <f t="shared" si="195"/>
        <v>934</v>
      </c>
      <c r="B934" s="139" t="s">
        <v>94</v>
      </c>
      <c r="C934" s="108">
        <v>2</v>
      </c>
      <c r="D934" s="164" t="s">
        <v>1134</v>
      </c>
      <c r="E934" s="141" t="s">
        <v>249</v>
      </c>
      <c r="F934" s="141" t="s">
        <v>172</v>
      </c>
      <c r="G934" s="141" t="s">
        <v>222</v>
      </c>
      <c r="H934" s="142">
        <v>16.899999999999999</v>
      </c>
      <c r="I934" s="143">
        <f t="shared" si="184"/>
        <v>255</v>
      </c>
      <c r="J934" s="144">
        <v>255</v>
      </c>
      <c r="K934" s="144"/>
      <c r="L934" s="144"/>
      <c r="M934" s="144"/>
      <c r="N934" s="144"/>
      <c r="O934" s="144"/>
      <c r="P934" s="145" t="e">
        <f t="shared" si="185"/>
        <v>#DIV/0!</v>
      </c>
      <c r="Q934" s="145">
        <f t="shared" si="186"/>
        <v>0</v>
      </c>
      <c r="R934" s="145">
        <f t="shared" si="187"/>
        <v>0</v>
      </c>
      <c r="S934" s="145">
        <f t="shared" si="188"/>
        <v>0</v>
      </c>
      <c r="T934" s="145">
        <f t="shared" si="189"/>
        <v>0</v>
      </c>
      <c r="U934" s="145">
        <f t="shared" si="190"/>
        <v>0</v>
      </c>
      <c r="V934" s="146">
        <f>IF(J934="nio",0,IF(J934&gt;0,VLOOKUP(F934,'3-Productie normen'!A:M,VLOOKUP(J934,'3-Productie normen'!$B$38:$C$41,2,FALSE),FALSE)))*(VLOOKUP(B934,'2-Kosten per locatie'!$A$16:$C$48,3,FALSE))</f>
        <v>0</v>
      </c>
      <c r="W934" s="146">
        <f t="shared" si="191"/>
        <v>0</v>
      </c>
      <c r="X934" s="146">
        <f t="shared" si="192"/>
        <v>0</v>
      </c>
      <c r="Y934" s="146">
        <f t="shared" si="193"/>
        <v>0</v>
      </c>
      <c r="Z934" s="147" t="str">
        <f>VLOOKUP(F934,'3-Productie normen'!A:Q,12,FALSE)</f>
        <v>V</v>
      </c>
      <c r="AA934" s="147"/>
      <c r="AC934" s="148">
        <f t="shared" si="194"/>
        <v>4309.5</v>
      </c>
    </row>
    <row r="935" spans="1:29" ht="14.15" customHeight="1">
      <c r="A935" s="124">
        <f t="shared" si="195"/>
        <v>935</v>
      </c>
      <c r="B935" s="139" t="s">
        <v>94</v>
      </c>
      <c r="C935" s="108">
        <v>2</v>
      </c>
      <c r="D935" s="164" t="s">
        <v>1135</v>
      </c>
      <c r="E935" s="141" t="s">
        <v>249</v>
      </c>
      <c r="F935" s="141" t="s">
        <v>172</v>
      </c>
      <c r="G935" s="141" t="s">
        <v>222</v>
      </c>
      <c r="H935" s="142">
        <v>13.72</v>
      </c>
      <c r="I935" s="143">
        <f t="shared" si="184"/>
        <v>255</v>
      </c>
      <c r="J935" s="144">
        <v>255</v>
      </c>
      <c r="K935" s="144"/>
      <c r="L935" s="144"/>
      <c r="M935" s="144"/>
      <c r="N935" s="144"/>
      <c r="O935" s="144"/>
      <c r="P935" s="145" t="e">
        <f t="shared" si="185"/>
        <v>#DIV/0!</v>
      </c>
      <c r="Q935" s="145">
        <f t="shared" si="186"/>
        <v>0</v>
      </c>
      <c r="R935" s="145">
        <f t="shared" si="187"/>
        <v>0</v>
      </c>
      <c r="S935" s="145">
        <f t="shared" si="188"/>
        <v>0</v>
      </c>
      <c r="T935" s="145">
        <f t="shared" si="189"/>
        <v>0</v>
      </c>
      <c r="U935" s="145">
        <f t="shared" si="190"/>
        <v>0</v>
      </c>
      <c r="V935" s="146">
        <f>IF(J935="nio",0,IF(J935&gt;0,VLOOKUP(F935,'3-Productie normen'!A:M,VLOOKUP(J935,'3-Productie normen'!$B$38:$C$41,2,FALSE),FALSE)))*(VLOOKUP(B935,'2-Kosten per locatie'!$A$16:$C$48,3,FALSE))</f>
        <v>0</v>
      </c>
      <c r="W935" s="146">
        <f t="shared" si="191"/>
        <v>0</v>
      </c>
      <c r="X935" s="146">
        <f t="shared" si="192"/>
        <v>0</v>
      </c>
      <c r="Y935" s="146">
        <f t="shared" si="193"/>
        <v>0</v>
      </c>
      <c r="Z935" s="147" t="str">
        <f>VLOOKUP(F935,'3-Productie normen'!A:Q,12,FALSE)</f>
        <v>V</v>
      </c>
      <c r="AA935" s="147"/>
      <c r="AC935" s="148">
        <f t="shared" si="194"/>
        <v>3498.6000000000004</v>
      </c>
    </row>
    <row r="936" spans="1:29" ht="14.15" customHeight="1">
      <c r="A936" s="124">
        <f t="shared" si="195"/>
        <v>936</v>
      </c>
      <c r="B936" s="139" t="s">
        <v>94</v>
      </c>
      <c r="C936" s="108">
        <v>2</v>
      </c>
      <c r="D936" s="164" t="s">
        <v>1136</v>
      </c>
      <c r="E936" s="141" t="s">
        <v>249</v>
      </c>
      <c r="F936" s="141" t="s">
        <v>172</v>
      </c>
      <c r="G936" s="141" t="s">
        <v>222</v>
      </c>
      <c r="H936" s="142">
        <v>79.930000000000007</v>
      </c>
      <c r="I936" s="143">
        <f t="shared" si="184"/>
        <v>255</v>
      </c>
      <c r="J936" s="144">
        <v>255</v>
      </c>
      <c r="K936" s="144"/>
      <c r="L936" s="144"/>
      <c r="M936" s="144"/>
      <c r="N936" s="144"/>
      <c r="O936" s="144"/>
      <c r="P936" s="145" t="e">
        <f t="shared" si="185"/>
        <v>#DIV/0!</v>
      </c>
      <c r="Q936" s="145">
        <f t="shared" si="186"/>
        <v>0</v>
      </c>
      <c r="R936" s="145">
        <f t="shared" si="187"/>
        <v>0</v>
      </c>
      <c r="S936" s="145">
        <f t="shared" si="188"/>
        <v>0</v>
      </c>
      <c r="T936" s="145">
        <f t="shared" si="189"/>
        <v>0</v>
      </c>
      <c r="U936" s="145">
        <f t="shared" si="190"/>
        <v>0</v>
      </c>
      <c r="V936" s="146">
        <f>IF(J936="nio",0,IF(J936&gt;0,VLOOKUP(F936,'3-Productie normen'!A:M,VLOOKUP(J936,'3-Productie normen'!$B$38:$C$41,2,FALSE),FALSE)))*(VLOOKUP(B936,'2-Kosten per locatie'!$A$16:$C$48,3,FALSE))</f>
        <v>0</v>
      </c>
      <c r="W936" s="146">
        <f t="shared" si="191"/>
        <v>0</v>
      </c>
      <c r="X936" s="146">
        <f t="shared" si="192"/>
        <v>0</v>
      </c>
      <c r="Y936" s="146">
        <f t="shared" si="193"/>
        <v>0</v>
      </c>
      <c r="Z936" s="147" t="str">
        <f>VLOOKUP(F936,'3-Productie normen'!A:Q,12,FALSE)</f>
        <v>V</v>
      </c>
      <c r="AA936" s="147"/>
      <c r="AC936" s="148">
        <f t="shared" si="194"/>
        <v>20382.150000000001</v>
      </c>
    </row>
    <row r="937" spans="1:29" ht="14.15" customHeight="1">
      <c r="A937" s="124">
        <f t="shared" si="195"/>
        <v>937</v>
      </c>
      <c r="B937" s="139" t="s">
        <v>94</v>
      </c>
      <c r="C937" s="108">
        <v>2</v>
      </c>
      <c r="D937" s="164" t="s">
        <v>1137</v>
      </c>
      <c r="E937" s="141" t="s">
        <v>249</v>
      </c>
      <c r="F937" s="151" t="s">
        <v>172</v>
      </c>
      <c r="G937" s="141" t="s">
        <v>222</v>
      </c>
      <c r="H937" s="142">
        <v>109.26</v>
      </c>
      <c r="I937" s="143">
        <f t="shared" si="184"/>
        <v>255</v>
      </c>
      <c r="J937" s="144">
        <v>255</v>
      </c>
      <c r="K937" s="144"/>
      <c r="L937" s="144"/>
      <c r="M937" s="144"/>
      <c r="N937" s="144"/>
      <c r="O937" s="144"/>
      <c r="P937" s="145" t="e">
        <f t="shared" si="185"/>
        <v>#DIV/0!</v>
      </c>
      <c r="Q937" s="145">
        <f t="shared" si="186"/>
        <v>0</v>
      </c>
      <c r="R937" s="145">
        <f t="shared" si="187"/>
        <v>0</v>
      </c>
      <c r="S937" s="145">
        <f t="shared" si="188"/>
        <v>0</v>
      </c>
      <c r="T937" s="145">
        <f t="shared" si="189"/>
        <v>0</v>
      </c>
      <c r="U937" s="145">
        <f t="shared" si="190"/>
        <v>0</v>
      </c>
      <c r="V937" s="146">
        <f>IF(J937="nio",0,IF(J937&gt;0,VLOOKUP(F937,'3-Productie normen'!A:M,VLOOKUP(J937,'3-Productie normen'!$B$38:$C$41,2,FALSE),FALSE)))*(VLOOKUP(B937,'2-Kosten per locatie'!$A$16:$C$48,3,FALSE))</f>
        <v>0</v>
      </c>
      <c r="W937" s="146">
        <f t="shared" si="191"/>
        <v>0</v>
      </c>
      <c r="X937" s="146">
        <f t="shared" si="192"/>
        <v>0</v>
      </c>
      <c r="Y937" s="146">
        <f t="shared" si="193"/>
        <v>0</v>
      </c>
      <c r="Z937" s="147" t="str">
        <f>VLOOKUP(F937,'3-Productie normen'!A:Q,12,FALSE)</f>
        <v>V</v>
      </c>
      <c r="AA937" s="147"/>
      <c r="AC937" s="148">
        <f t="shared" si="194"/>
        <v>27861.300000000003</v>
      </c>
    </row>
    <row r="938" spans="1:29" ht="14.15" customHeight="1">
      <c r="A938" s="124">
        <f t="shared" si="195"/>
        <v>938</v>
      </c>
      <c r="B938" s="139" t="s">
        <v>94</v>
      </c>
      <c r="C938" s="108">
        <v>2</v>
      </c>
      <c r="D938" s="164" t="s">
        <v>1138</v>
      </c>
      <c r="E938" s="141" t="s">
        <v>249</v>
      </c>
      <c r="F938" s="141" t="s">
        <v>172</v>
      </c>
      <c r="G938" s="141" t="s">
        <v>222</v>
      </c>
      <c r="H938" s="142">
        <v>170.35</v>
      </c>
      <c r="I938" s="143">
        <f t="shared" ref="I938:I1000" si="196">SUM(J938:O938)</f>
        <v>255</v>
      </c>
      <c r="J938" s="144">
        <v>255</v>
      </c>
      <c r="K938" s="144"/>
      <c r="L938" s="144"/>
      <c r="M938" s="144"/>
      <c r="N938" s="144"/>
      <c r="O938" s="144"/>
      <c r="P938" s="145" t="e">
        <f t="shared" si="185"/>
        <v>#DIV/0!</v>
      </c>
      <c r="Q938" s="145">
        <f t="shared" si="186"/>
        <v>0</v>
      </c>
      <c r="R938" s="145">
        <f t="shared" si="187"/>
        <v>0</v>
      </c>
      <c r="S938" s="145">
        <f t="shared" si="188"/>
        <v>0</v>
      </c>
      <c r="T938" s="145">
        <f t="shared" si="189"/>
        <v>0</v>
      </c>
      <c r="U938" s="145">
        <f t="shared" si="190"/>
        <v>0</v>
      </c>
      <c r="V938" s="146">
        <f>IF(J938="nio",0,IF(J938&gt;0,VLOOKUP(F938,'3-Productie normen'!A:M,VLOOKUP(J938,'3-Productie normen'!$B$38:$C$41,2,FALSE),FALSE)))*(VLOOKUP(B938,'2-Kosten per locatie'!$A$16:$C$48,3,FALSE))</f>
        <v>0</v>
      </c>
      <c r="W938" s="146">
        <f t="shared" si="191"/>
        <v>0</v>
      </c>
      <c r="X938" s="146">
        <f t="shared" si="192"/>
        <v>0</v>
      </c>
      <c r="Y938" s="146">
        <f t="shared" si="193"/>
        <v>0</v>
      </c>
      <c r="Z938" s="147" t="str">
        <f>VLOOKUP(F938,'3-Productie normen'!A:Q,12,FALSE)</f>
        <v>V</v>
      </c>
      <c r="AA938" s="147"/>
      <c r="AC938" s="148">
        <f t="shared" si="194"/>
        <v>43439.25</v>
      </c>
    </row>
    <row r="939" spans="1:29" ht="14.15" customHeight="1">
      <c r="A939" s="124">
        <f t="shared" si="195"/>
        <v>939</v>
      </c>
      <c r="B939" s="139" t="s">
        <v>94</v>
      </c>
      <c r="C939" s="108">
        <v>2</v>
      </c>
      <c r="D939" s="164" t="s">
        <v>1139</v>
      </c>
      <c r="E939" s="141" t="s">
        <v>249</v>
      </c>
      <c r="F939" s="141" t="s">
        <v>172</v>
      </c>
      <c r="G939" s="141" t="s">
        <v>222</v>
      </c>
      <c r="H939" s="142">
        <v>45.81</v>
      </c>
      <c r="I939" s="143">
        <f t="shared" si="196"/>
        <v>255</v>
      </c>
      <c r="J939" s="144">
        <v>255</v>
      </c>
      <c r="K939" s="144"/>
      <c r="L939" s="144"/>
      <c r="M939" s="144"/>
      <c r="N939" s="144"/>
      <c r="O939" s="144"/>
      <c r="P939" s="145" t="e">
        <f t="shared" si="185"/>
        <v>#DIV/0!</v>
      </c>
      <c r="Q939" s="145">
        <f t="shared" si="186"/>
        <v>0</v>
      </c>
      <c r="R939" s="145">
        <f t="shared" si="187"/>
        <v>0</v>
      </c>
      <c r="S939" s="145">
        <f t="shared" si="188"/>
        <v>0</v>
      </c>
      <c r="T939" s="145">
        <f t="shared" si="189"/>
        <v>0</v>
      </c>
      <c r="U939" s="145">
        <f t="shared" si="190"/>
        <v>0</v>
      </c>
      <c r="V939" s="146">
        <f>IF(J939="nio",0,IF(J939&gt;0,VLOOKUP(F939,'3-Productie normen'!A:M,VLOOKUP(J939,'3-Productie normen'!$B$38:$C$41,2,FALSE),FALSE)))*(VLOOKUP(B939,'2-Kosten per locatie'!$A$16:$C$48,3,FALSE))</f>
        <v>0</v>
      </c>
      <c r="W939" s="146">
        <f t="shared" si="191"/>
        <v>0</v>
      </c>
      <c r="X939" s="146">
        <f t="shared" si="192"/>
        <v>0</v>
      </c>
      <c r="Y939" s="146">
        <f t="shared" si="193"/>
        <v>0</v>
      </c>
      <c r="Z939" s="147" t="str">
        <f>VLOOKUP(F939,'3-Productie normen'!A:Q,12,FALSE)</f>
        <v>V</v>
      </c>
      <c r="AA939" s="147"/>
      <c r="AC939" s="148">
        <f t="shared" si="194"/>
        <v>11681.550000000001</v>
      </c>
    </row>
    <row r="940" spans="1:29" ht="14.15" customHeight="1">
      <c r="A940" s="124">
        <f t="shared" si="195"/>
        <v>940</v>
      </c>
      <c r="B940" s="139" t="s">
        <v>94</v>
      </c>
      <c r="C940" s="108">
        <v>2</v>
      </c>
      <c r="D940" s="164" t="s">
        <v>1140</v>
      </c>
      <c r="E940" s="141" t="s">
        <v>249</v>
      </c>
      <c r="F940" s="141" t="s">
        <v>172</v>
      </c>
      <c r="G940" s="141" t="s">
        <v>222</v>
      </c>
      <c r="H940" s="142">
        <v>124.42</v>
      </c>
      <c r="I940" s="143">
        <f t="shared" si="196"/>
        <v>255</v>
      </c>
      <c r="J940" s="144">
        <v>255</v>
      </c>
      <c r="K940" s="144"/>
      <c r="L940" s="144"/>
      <c r="M940" s="144"/>
      <c r="N940" s="144"/>
      <c r="O940" s="144"/>
      <c r="P940" s="145" t="e">
        <f t="shared" si="185"/>
        <v>#DIV/0!</v>
      </c>
      <c r="Q940" s="145">
        <f t="shared" si="186"/>
        <v>0</v>
      </c>
      <c r="R940" s="145">
        <f t="shared" si="187"/>
        <v>0</v>
      </c>
      <c r="S940" s="145">
        <f t="shared" si="188"/>
        <v>0</v>
      </c>
      <c r="T940" s="145">
        <f t="shared" si="189"/>
        <v>0</v>
      </c>
      <c r="U940" s="145">
        <f t="shared" si="190"/>
        <v>0</v>
      </c>
      <c r="V940" s="146">
        <f>IF(J940="nio",0,IF(J940&gt;0,VLOOKUP(F940,'3-Productie normen'!A:M,VLOOKUP(J940,'3-Productie normen'!$B$38:$C$41,2,FALSE),FALSE)))*(VLOOKUP(B940,'2-Kosten per locatie'!$A$16:$C$48,3,FALSE))</f>
        <v>0</v>
      </c>
      <c r="W940" s="146">
        <f t="shared" si="191"/>
        <v>0</v>
      </c>
      <c r="X940" s="146">
        <f t="shared" si="192"/>
        <v>0</v>
      </c>
      <c r="Y940" s="146">
        <f t="shared" si="193"/>
        <v>0</v>
      </c>
      <c r="Z940" s="147" t="str">
        <f>VLOOKUP(F940,'3-Productie normen'!A:Q,12,FALSE)</f>
        <v>V</v>
      </c>
      <c r="AA940" s="147"/>
      <c r="AC940" s="148">
        <f t="shared" si="194"/>
        <v>31727.100000000002</v>
      </c>
    </row>
    <row r="941" spans="1:29" ht="14.15" customHeight="1">
      <c r="A941" s="124">
        <f t="shared" si="195"/>
        <v>941</v>
      </c>
      <c r="B941" s="139" t="s">
        <v>94</v>
      </c>
      <c r="C941" s="108">
        <v>2</v>
      </c>
      <c r="D941" s="164" t="s">
        <v>1141</v>
      </c>
      <c r="E941" s="141" t="s">
        <v>249</v>
      </c>
      <c r="F941" s="141" t="s">
        <v>172</v>
      </c>
      <c r="G941" s="141" t="s">
        <v>222</v>
      </c>
      <c r="H941" s="142">
        <v>124.42</v>
      </c>
      <c r="I941" s="143">
        <f t="shared" si="196"/>
        <v>255</v>
      </c>
      <c r="J941" s="144">
        <v>255</v>
      </c>
      <c r="K941" s="144"/>
      <c r="L941" s="144"/>
      <c r="M941" s="144"/>
      <c r="N941" s="144"/>
      <c r="O941" s="144"/>
      <c r="P941" s="145" t="e">
        <f t="shared" si="185"/>
        <v>#DIV/0!</v>
      </c>
      <c r="Q941" s="145">
        <f t="shared" si="186"/>
        <v>0</v>
      </c>
      <c r="R941" s="145">
        <f t="shared" si="187"/>
        <v>0</v>
      </c>
      <c r="S941" s="145">
        <f t="shared" si="188"/>
        <v>0</v>
      </c>
      <c r="T941" s="145">
        <f t="shared" si="189"/>
        <v>0</v>
      </c>
      <c r="U941" s="145">
        <f t="shared" si="190"/>
        <v>0</v>
      </c>
      <c r="V941" s="146">
        <f>IF(J941="nio",0,IF(J941&gt;0,VLOOKUP(F941,'3-Productie normen'!A:M,VLOOKUP(J941,'3-Productie normen'!$B$38:$C$41,2,FALSE),FALSE)))*(VLOOKUP(B941,'2-Kosten per locatie'!$A$16:$C$48,3,FALSE))</f>
        <v>0</v>
      </c>
      <c r="W941" s="146">
        <f t="shared" si="191"/>
        <v>0</v>
      </c>
      <c r="X941" s="146">
        <f t="shared" si="192"/>
        <v>0</v>
      </c>
      <c r="Y941" s="146">
        <f t="shared" si="193"/>
        <v>0</v>
      </c>
      <c r="Z941" s="147" t="str">
        <f>VLOOKUP(F941,'3-Productie normen'!A:Q,12,FALSE)</f>
        <v>V</v>
      </c>
      <c r="AA941" s="147"/>
      <c r="AC941" s="148">
        <f t="shared" si="194"/>
        <v>31727.100000000002</v>
      </c>
    </row>
    <row r="942" spans="1:29" ht="14.15" customHeight="1">
      <c r="A942" s="124">
        <f t="shared" si="195"/>
        <v>942</v>
      </c>
      <c r="B942" s="139" t="s">
        <v>94</v>
      </c>
      <c r="C942" s="108">
        <v>2</v>
      </c>
      <c r="D942" s="164" t="s">
        <v>1142</v>
      </c>
      <c r="E942" s="141" t="s">
        <v>249</v>
      </c>
      <c r="F942" s="141" t="s">
        <v>172</v>
      </c>
      <c r="G942" s="141" t="s">
        <v>222</v>
      </c>
      <c r="H942" s="142">
        <v>148.72999999999999</v>
      </c>
      <c r="I942" s="143">
        <f t="shared" si="196"/>
        <v>255</v>
      </c>
      <c r="J942" s="144">
        <v>255</v>
      </c>
      <c r="K942" s="144"/>
      <c r="L942" s="144"/>
      <c r="M942" s="144"/>
      <c r="N942" s="144"/>
      <c r="O942" s="144"/>
      <c r="P942" s="145" t="e">
        <f t="shared" si="185"/>
        <v>#DIV/0!</v>
      </c>
      <c r="Q942" s="145">
        <f t="shared" si="186"/>
        <v>0</v>
      </c>
      <c r="R942" s="145">
        <f t="shared" si="187"/>
        <v>0</v>
      </c>
      <c r="S942" s="145">
        <f t="shared" si="188"/>
        <v>0</v>
      </c>
      <c r="T942" s="145">
        <f t="shared" si="189"/>
        <v>0</v>
      </c>
      <c r="U942" s="145">
        <f t="shared" si="190"/>
        <v>0</v>
      </c>
      <c r="V942" s="146">
        <f>IF(J942="nio",0,IF(J942&gt;0,VLOOKUP(F942,'3-Productie normen'!A:M,VLOOKUP(J942,'3-Productie normen'!$B$38:$C$41,2,FALSE),FALSE)))*(VLOOKUP(B942,'2-Kosten per locatie'!$A$16:$C$48,3,FALSE))</f>
        <v>0</v>
      </c>
      <c r="W942" s="146">
        <f t="shared" si="191"/>
        <v>0</v>
      </c>
      <c r="X942" s="146">
        <f t="shared" si="192"/>
        <v>0</v>
      </c>
      <c r="Y942" s="146">
        <f t="shared" si="193"/>
        <v>0</v>
      </c>
      <c r="Z942" s="147" t="str">
        <f>VLOOKUP(F942,'3-Productie normen'!A:Q,12,FALSE)</f>
        <v>V</v>
      </c>
      <c r="AA942" s="147"/>
      <c r="AC942" s="148">
        <f t="shared" si="194"/>
        <v>37926.149999999994</v>
      </c>
    </row>
    <row r="943" spans="1:29" ht="14.15" customHeight="1">
      <c r="A943" s="124">
        <f t="shared" si="195"/>
        <v>943</v>
      </c>
      <c r="B943" s="139" t="s">
        <v>94</v>
      </c>
      <c r="C943" s="108">
        <v>2</v>
      </c>
      <c r="D943" s="164" t="s">
        <v>1143</v>
      </c>
      <c r="E943" s="141" t="s">
        <v>249</v>
      </c>
      <c r="F943" s="141" t="s">
        <v>172</v>
      </c>
      <c r="G943" s="141" t="s">
        <v>222</v>
      </c>
      <c r="H943" s="142">
        <v>13.25</v>
      </c>
      <c r="I943" s="143">
        <f t="shared" si="196"/>
        <v>255</v>
      </c>
      <c r="J943" s="144">
        <v>255</v>
      </c>
      <c r="K943" s="144"/>
      <c r="L943" s="144"/>
      <c r="M943" s="144"/>
      <c r="N943" s="144"/>
      <c r="O943" s="144"/>
      <c r="P943" s="145" t="e">
        <f t="shared" si="185"/>
        <v>#DIV/0!</v>
      </c>
      <c r="Q943" s="145">
        <f t="shared" si="186"/>
        <v>0</v>
      </c>
      <c r="R943" s="145">
        <f t="shared" si="187"/>
        <v>0</v>
      </c>
      <c r="S943" s="145">
        <f t="shared" si="188"/>
        <v>0</v>
      </c>
      <c r="T943" s="145">
        <f t="shared" si="189"/>
        <v>0</v>
      </c>
      <c r="U943" s="145">
        <f t="shared" si="190"/>
        <v>0</v>
      </c>
      <c r="V943" s="146">
        <f>IF(J943="nio",0,IF(J943&gt;0,VLOOKUP(F943,'3-Productie normen'!A:M,VLOOKUP(J943,'3-Productie normen'!$B$38:$C$41,2,FALSE),FALSE)))*(VLOOKUP(B943,'2-Kosten per locatie'!$A$16:$C$48,3,FALSE))</f>
        <v>0</v>
      </c>
      <c r="W943" s="146">
        <f t="shared" si="191"/>
        <v>0</v>
      </c>
      <c r="X943" s="146">
        <f t="shared" si="192"/>
        <v>0</v>
      </c>
      <c r="Y943" s="146">
        <f t="shared" si="193"/>
        <v>0</v>
      </c>
      <c r="Z943" s="147" t="str">
        <f>VLOOKUP(F943,'3-Productie normen'!A:Q,12,FALSE)</f>
        <v>V</v>
      </c>
      <c r="AA943" s="147"/>
      <c r="AC943" s="148">
        <f t="shared" si="194"/>
        <v>3378.75</v>
      </c>
    </row>
    <row r="944" spans="1:29" ht="14.15" customHeight="1">
      <c r="A944" s="124">
        <f t="shared" si="195"/>
        <v>944</v>
      </c>
      <c r="B944" s="139" t="s">
        <v>94</v>
      </c>
      <c r="C944" s="108">
        <v>2</v>
      </c>
      <c r="D944" s="164" t="s">
        <v>1144</v>
      </c>
      <c r="E944" s="141" t="s">
        <v>170</v>
      </c>
      <c r="F944" s="141" t="s">
        <v>170</v>
      </c>
      <c r="G944" s="141" t="s">
        <v>222</v>
      </c>
      <c r="H944" s="142">
        <v>59.05</v>
      </c>
      <c r="I944" s="143">
        <f t="shared" si="196"/>
        <v>255</v>
      </c>
      <c r="J944" s="144">
        <v>255</v>
      </c>
      <c r="K944" s="144"/>
      <c r="L944" s="144"/>
      <c r="M944" s="144"/>
      <c r="N944" s="144"/>
      <c r="O944" s="144"/>
      <c r="P944" s="145" t="e">
        <f t="shared" si="185"/>
        <v>#DIV/0!</v>
      </c>
      <c r="Q944" s="145">
        <f t="shared" si="186"/>
        <v>0</v>
      </c>
      <c r="R944" s="145">
        <f t="shared" si="187"/>
        <v>0</v>
      </c>
      <c r="S944" s="145">
        <f t="shared" si="188"/>
        <v>0</v>
      </c>
      <c r="T944" s="145">
        <f t="shared" si="189"/>
        <v>0</v>
      </c>
      <c r="U944" s="145">
        <f t="shared" si="190"/>
        <v>0</v>
      </c>
      <c r="V944" s="146">
        <f>IF(J944="nio",0,IF(J944&gt;0,VLOOKUP(F944,'3-Productie normen'!A:M,VLOOKUP(J944,'3-Productie normen'!$B$38:$C$41,2,FALSE),FALSE)))*(VLOOKUP(B944,'2-Kosten per locatie'!$A$16:$C$48,3,FALSE))</f>
        <v>0</v>
      </c>
      <c r="W944" s="146">
        <f t="shared" si="191"/>
        <v>0</v>
      </c>
      <c r="X944" s="146">
        <f t="shared" si="192"/>
        <v>0</v>
      </c>
      <c r="Y944" s="146">
        <f t="shared" si="193"/>
        <v>0</v>
      </c>
      <c r="Z944" s="147" t="str">
        <f>VLOOKUP(F944,'3-Productie normen'!A:Q,12,FALSE)</f>
        <v>V</v>
      </c>
      <c r="AA944" s="147"/>
      <c r="AC944" s="148">
        <f t="shared" si="194"/>
        <v>15057.75</v>
      </c>
    </row>
    <row r="945" spans="1:29" ht="14.15" customHeight="1">
      <c r="A945" s="124">
        <f t="shared" si="195"/>
        <v>945</v>
      </c>
      <c r="B945" s="139" t="s">
        <v>94</v>
      </c>
      <c r="C945" s="108">
        <v>2</v>
      </c>
      <c r="D945" s="164" t="s">
        <v>1145</v>
      </c>
      <c r="E945" s="141" t="s">
        <v>249</v>
      </c>
      <c r="F945" s="141" t="s">
        <v>172</v>
      </c>
      <c r="G945" s="141" t="s">
        <v>222</v>
      </c>
      <c r="H945" s="142">
        <v>7.62</v>
      </c>
      <c r="I945" s="143">
        <f t="shared" si="196"/>
        <v>255</v>
      </c>
      <c r="J945" s="144">
        <v>255</v>
      </c>
      <c r="K945" s="144"/>
      <c r="L945" s="144"/>
      <c r="M945" s="144"/>
      <c r="N945" s="144"/>
      <c r="O945" s="144"/>
      <c r="P945" s="145" t="e">
        <f t="shared" si="185"/>
        <v>#DIV/0!</v>
      </c>
      <c r="Q945" s="145">
        <f t="shared" si="186"/>
        <v>0</v>
      </c>
      <c r="R945" s="145">
        <f t="shared" si="187"/>
        <v>0</v>
      </c>
      <c r="S945" s="145">
        <f t="shared" si="188"/>
        <v>0</v>
      </c>
      <c r="T945" s="145">
        <f t="shared" si="189"/>
        <v>0</v>
      </c>
      <c r="U945" s="145">
        <f t="shared" si="190"/>
        <v>0</v>
      </c>
      <c r="V945" s="146">
        <f>IF(J945="nio",0,IF(J945&gt;0,VLOOKUP(F945,'3-Productie normen'!A:M,VLOOKUP(J945,'3-Productie normen'!$B$38:$C$41,2,FALSE),FALSE)))*(VLOOKUP(B945,'2-Kosten per locatie'!$A$16:$C$48,3,FALSE))</f>
        <v>0</v>
      </c>
      <c r="W945" s="146">
        <f t="shared" si="191"/>
        <v>0</v>
      </c>
      <c r="X945" s="146">
        <f t="shared" si="192"/>
        <v>0</v>
      </c>
      <c r="Y945" s="146">
        <f t="shared" si="193"/>
        <v>0</v>
      </c>
      <c r="Z945" s="147" t="str">
        <f>VLOOKUP(F945,'3-Productie normen'!A:Q,12,FALSE)</f>
        <v>V</v>
      </c>
      <c r="AA945" s="147"/>
      <c r="AC945" s="148">
        <f t="shared" si="194"/>
        <v>1943.1000000000001</v>
      </c>
    </row>
    <row r="946" spans="1:29" ht="14.15" customHeight="1">
      <c r="A946" s="124">
        <f t="shared" si="195"/>
        <v>946</v>
      </c>
      <c r="B946" s="139" t="s">
        <v>94</v>
      </c>
      <c r="C946" s="108">
        <v>2</v>
      </c>
      <c r="D946" s="164" t="s">
        <v>1146</v>
      </c>
      <c r="E946" s="141" t="s">
        <v>249</v>
      </c>
      <c r="F946" s="141" t="s">
        <v>172</v>
      </c>
      <c r="G946" s="141" t="s">
        <v>222</v>
      </c>
      <c r="H946" s="142">
        <v>108.79</v>
      </c>
      <c r="I946" s="143">
        <f t="shared" si="196"/>
        <v>255</v>
      </c>
      <c r="J946" s="144">
        <v>255</v>
      </c>
      <c r="K946" s="144"/>
      <c r="L946" s="144"/>
      <c r="M946" s="144"/>
      <c r="N946" s="144"/>
      <c r="O946" s="144"/>
      <c r="P946" s="145" t="e">
        <f t="shared" si="185"/>
        <v>#DIV/0!</v>
      </c>
      <c r="Q946" s="145">
        <f t="shared" si="186"/>
        <v>0</v>
      </c>
      <c r="R946" s="145">
        <f t="shared" si="187"/>
        <v>0</v>
      </c>
      <c r="S946" s="145">
        <f t="shared" si="188"/>
        <v>0</v>
      </c>
      <c r="T946" s="145">
        <f t="shared" si="189"/>
        <v>0</v>
      </c>
      <c r="U946" s="145">
        <f t="shared" si="190"/>
        <v>0</v>
      </c>
      <c r="V946" s="146">
        <f>IF(J946="nio",0,IF(J946&gt;0,VLOOKUP(F946,'3-Productie normen'!A:M,VLOOKUP(J946,'3-Productie normen'!$B$38:$C$41,2,FALSE),FALSE)))*(VLOOKUP(B946,'2-Kosten per locatie'!$A$16:$C$48,3,FALSE))</f>
        <v>0</v>
      </c>
      <c r="W946" s="146">
        <f t="shared" si="191"/>
        <v>0</v>
      </c>
      <c r="X946" s="146">
        <f t="shared" si="192"/>
        <v>0</v>
      </c>
      <c r="Y946" s="146">
        <f t="shared" si="193"/>
        <v>0</v>
      </c>
      <c r="Z946" s="147" t="str">
        <f>VLOOKUP(F946,'3-Productie normen'!A:Q,12,FALSE)</f>
        <v>V</v>
      </c>
      <c r="AA946" s="147"/>
      <c r="AC946" s="148">
        <f t="shared" si="194"/>
        <v>27741.45</v>
      </c>
    </row>
    <row r="947" spans="1:29" ht="14.15" customHeight="1">
      <c r="A947" s="124">
        <f t="shared" si="195"/>
        <v>947</v>
      </c>
      <c r="B947" s="139" t="s">
        <v>94</v>
      </c>
      <c r="C947" s="108">
        <v>2</v>
      </c>
      <c r="D947" s="164" t="s">
        <v>1147</v>
      </c>
      <c r="E947" s="141" t="s">
        <v>330</v>
      </c>
      <c r="F947" s="153" t="s">
        <v>159</v>
      </c>
      <c r="G947" s="141" t="s">
        <v>213</v>
      </c>
      <c r="H947" s="142">
        <v>9.49</v>
      </c>
      <c r="I947" s="143">
        <f t="shared" si="196"/>
        <v>255</v>
      </c>
      <c r="J947" s="144">
        <v>255</v>
      </c>
      <c r="K947" s="144"/>
      <c r="L947" s="144"/>
      <c r="M947" s="144"/>
      <c r="N947" s="144"/>
      <c r="O947" s="144"/>
      <c r="P947" s="145" t="e">
        <f t="shared" si="185"/>
        <v>#DIV/0!</v>
      </c>
      <c r="Q947" s="145">
        <f t="shared" si="186"/>
        <v>0</v>
      </c>
      <c r="R947" s="145">
        <f t="shared" si="187"/>
        <v>0</v>
      </c>
      <c r="S947" s="145">
        <f t="shared" si="188"/>
        <v>0</v>
      </c>
      <c r="T947" s="145">
        <f t="shared" si="189"/>
        <v>0</v>
      </c>
      <c r="U947" s="145">
        <f t="shared" si="190"/>
        <v>0</v>
      </c>
      <c r="V947" s="146">
        <f>IF(J947="nio",0,IF(J947&gt;0,VLOOKUP(F947,'3-Productie normen'!A:M,VLOOKUP(J947,'3-Productie normen'!$B$38:$C$41,2,FALSE),FALSE)))*(VLOOKUP(B947,'2-Kosten per locatie'!$A$16:$C$48,3,FALSE))</f>
        <v>0</v>
      </c>
      <c r="W947" s="146">
        <f t="shared" si="191"/>
        <v>0</v>
      </c>
      <c r="X947" s="146">
        <f t="shared" si="192"/>
        <v>0</v>
      </c>
      <c r="Y947" s="146">
        <f t="shared" si="193"/>
        <v>0</v>
      </c>
      <c r="Z947" s="147" t="str">
        <f>VLOOKUP(F947,'3-Productie normen'!A:Q,12,FALSE)</f>
        <v>V</v>
      </c>
      <c r="AA947" s="147"/>
      <c r="AC947" s="148">
        <f t="shared" si="194"/>
        <v>2419.9500000000003</v>
      </c>
    </row>
    <row r="948" spans="1:29" ht="14.15" customHeight="1">
      <c r="A948" s="124">
        <f t="shared" si="195"/>
        <v>948</v>
      </c>
      <c r="B948" s="139" t="s">
        <v>94</v>
      </c>
      <c r="C948" s="108">
        <v>2</v>
      </c>
      <c r="D948" s="164" t="s">
        <v>1148</v>
      </c>
      <c r="E948" s="141" t="s">
        <v>431</v>
      </c>
      <c r="F948" s="141" t="s">
        <v>163</v>
      </c>
      <c r="G948" s="141" t="s">
        <v>222</v>
      </c>
      <c r="H948" s="142">
        <v>33.06</v>
      </c>
      <c r="I948" s="143">
        <f t="shared" si="196"/>
        <v>255</v>
      </c>
      <c r="J948" s="144">
        <v>255</v>
      </c>
      <c r="K948" s="144"/>
      <c r="L948" s="144"/>
      <c r="M948" s="144"/>
      <c r="N948" s="144"/>
      <c r="O948" s="144"/>
      <c r="P948" s="145" t="e">
        <f t="shared" si="185"/>
        <v>#DIV/0!</v>
      </c>
      <c r="Q948" s="145">
        <f t="shared" si="186"/>
        <v>0</v>
      </c>
      <c r="R948" s="145">
        <f t="shared" si="187"/>
        <v>0</v>
      </c>
      <c r="S948" s="145">
        <f t="shared" si="188"/>
        <v>0</v>
      </c>
      <c r="T948" s="145">
        <f t="shared" si="189"/>
        <v>0</v>
      </c>
      <c r="U948" s="145">
        <f t="shared" si="190"/>
        <v>0</v>
      </c>
      <c r="V948" s="146">
        <f>IF(J948="nio",0,IF(J948&gt;0,VLOOKUP(F948,'3-Productie normen'!A:M,VLOOKUP(J948,'3-Productie normen'!$B$38:$C$41,2,FALSE),FALSE)))*(VLOOKUP(B948,'2-Kosten per locatie'!$A$16:$C$48,3,FALSE))</f>
        <v>0</v>
      </c>
      <c r="W948" s="146">
        <f t="shared" si="191"/>
        <v>0</v>
      </c>
      <c r="X948" s="146">
        <f t="shared" si="192"/>
        <v>0</v>
      </c>
      <c r="Y948" s="146">
        <f t="shared" si="193"/>
        <v>0</v>
      </c>
      <c r="Z948" s="147" t="str">
        <f>VLOOKUP(F948,'3-Productie normen'!A:Q,12,FALSE)</f>
        <v>B</v>
      </c>
      <c r="AA948" s="147"/>
      <c r="AC948" s="148">
        <f t="shared" si="194"/>
        <v>8430.3000000000011</v>
      </c>
    </row>
    <row r="949" spans="1:29" ht="14.15" customHeight="1">
      <c r="A949" s="124">
        <f t="shared" si="195"/>
        <v>949</v>
      </c>
      <c r="B949" s="139" t="s">
        <v>94</v>
      </c>
      <c r="C949" s="108">
        <v>2</v>
      </c>
      <c r="D949" s="164" t="s">
        <v>1149</v>
      </c>
      <c r="E949" s="141" t="s">
        <v>699</v>
      </c>
      <c r="F949" s="141" t="s">
        <v>155</v>
      </c>
      <c r="G949" s="141" t="s">
        <v>222</v>
      </c>
      <c r="H949" s="142">
        <v>30.72</v>
      </c>
      <c r="I949" s="143">
        <f t="shared" si="196"/>
        <v>255</v>
      </c>
      <c r="J949" s="144">
        <v>255</v>
      </c>
      <c r="K949" s="144"/>
      <c r="L949" s="144"/>
      <c r="M949" s="144"/>
      <c r="N949" s="144"/>
      <c r="O949" s="144"/>
      <c r="P949" s="145" t="e">
        <f t="shared" si="185"/>
        <v>#DIV/0!</v>
      </c>
      <c r="Q949" s="145">
        <f t="shared" si="186"/>
        <v>0</v>
      </c>
      <c r="R949" s="145">
        <f t="shared" si="187"/>
        <v>0</v>
      </c>
      <c r="S949" s="145">
        <f t="shared" si="188"/>
        <v>0</v>
      </c>
      <c r="T949" s="145">
        <f t="shared" si="189"/>
        <v>0</v>
      </c>
      <c r="U949" s="145">
        <f t="shared" si="190"/>
        <v>0</v>
      </c>
      <c r="V949" s="146">
        <f>IF(J949="nio",0,IF(J949&gt;0,VLOOKUP(F949,'3-Productie normen'!A:M,VLOOKUP(J949,'3-Productie normen'!$B$38:$C$41,2,FALSE),FALSE)))*(VLOOKUP(B949,'2-Kosten per locatie'!$A$16:$C$48,3,FALSE))</f>
        <v>0</v>
      </c>
      <c r="W949" s="146">
        <f t="shared" si="191"/>
        <v>0</v>
      </c>
      <c r="X949" s="146">
        <f t="shared" si="192"/>
        <v>0</v>
      </c>
      <c r="Y949" s="146">
        <f t="shared" si="193"/>
        <v>0</v>
      </c>
      <c r="Z949" s="147" t="str">
        <f>VLOOKUP(F949,'3-Productie normen'!A:Q,12,FALSE)</f>
        <v>B</v>
      </c>
      <c r="AA949" s="147"/>
      <c r="AC949" s="148">
        <f t="shared" si="194"/>
        <v>7833.5999999999995</v>
      </c>
    </row>
    <row r="950" spans="1:29" ht="14.15" customHeight="1">
      <c r="A950" s="124">
        <f t="shared" si="195"/>
        <v>950</v>
      </c>
      <c r="B950" s="139" t="s">
        <v>94</v>
      </c>
      <c r="C950" s="108">
        <v>2</v>
      </c>
      <c r="D950" s="164" t="s">
        <v>1150</v>
      </c>
      <c r="E950" s="141" t="s">
        <v>468</v>
      </c>
      <c r="F950" s="141" t="s">
        <v>168</v>
      </c>
      <c r="G950" s="141" t="s">
        <v>683</v>
      </c>
      <c r="H950" s="142">
        <v>6.72</v>
      </c>
      <c r="I950" s="143">
        <f t="shared" si="196"/>
        <v>1</v>
      </c>
      <c r="J950" s="144">
        <v>1</v>
      </c>
      <c r="K950" s="144"/>
      <c r="L950" s="144"/>
      <c r="M950" s="144"/>
      <c r="N950" s="144"/>
      <c r="O950" s="144"/>
      <c r="P950" s="145" t="e">
        <f t="shared" si="185"/>
        <v>#DIV/0!</v>
      </c>
      <c r="Q950" s="145">
        <f t="shared" si="186"/>
        <v>0</v>
      </c>
      <c r="R950" s="145">
        <f t="shared" si="187"/>
        <v>0</v>
      </c>
      <c r="S950" s="145">
        <f t="shared" si="188"/>
        <v>0</v>
      </c>
      <c r="T950" s="145">
        <f t="shared" si="189"/>
        <v>0</v>
      </c>
      <c r="U950" s="145">
        <f t="shared" si="190"/>
        <v>0</v>
      </c>
      <c r="V950" s="146">
        <f>IF(J950="nio",0,IF(J950&gt;0,VLOOKUP(F950,'3-Productie normen'!A:M,VLOOKUP(J950,'3-Productie normen'!$B$38:$C$41,2,FALSE),FALSE)))*(VLOOKUP(B950,'2-Kosten per locatie'!$A$16:$C$48,3,FALSE))</f>
        <v>0</v>
      </c>
      <c r="W950" s="146">
        <f t="shared" si="191"/>
        <v>0</v>
      </c>
      <c r="X950" s="146">
        <f t="shared" si="192"/>
        <v>0</v>
      </c>
      <c r="Y950" s="146">
        <f t="shared" si="193"/>
        <v>0</v>
      </c>
      <c r="Z950" s="147" t="str">
        <f>VLOOKUP(F950,'3-Productie normen'!A:Q,12,FALSE)</f>
        <v>V</v>
      </c>
      <c r="AA950" s="147"/>
      <c r="AC950" s="148">
        <f t="shared" si="194"/>
        <v>6.72</v>
      </c>
    </row>
    <row r="951" spans="1:29" ht="14.15" customHeight="1">
      <c r="A951" s="124">
        <f t="shared" si="195"/>
        <v>951</v>
      </c>
      <c r="B951" s="139" t="s">
        <v>94</v>
      </c>
      <c r="C951" s="108">
        <v>2</v>
      </c>
      <c r="D951" s="164" t="s">
        <v>1151</v>
      </c>
      <c r="E951" s="141" t="s">
        <v>699</v>
      </c>
      <c r="F951" s="141" t="s">
        <v>155</v>
      </c>
      <c r="G951" s="141" t="s">
        <v>222</v>
      </c>
      <c r="H951" s="142">
        <v>30.72</v>
      </c>
      <c r="I951" s="143">
        <f t="shared" si="196"/>
        <v>255</v>
      </c>
      <c r="J951" s="144">
        <v>255</v>
      </c>
      <c r="K951" s="144"/>
      <c r="L951" s="144"/>
      <c r="M951" s="144"/>
      <c r="N951" s="144"/>
      <c r="O951" s="144"/>
      <c r="P951" s="145" t="e">
        <f t="shared" si="185"/>
        <v>#DIV/0!</v>
      </c>
      <c r="Q951" s="145">
        <f t="shared" si="186"/>
        <v>0</v>
      </c>
      <c r="R951" s="145">
        <f t="shared" si="187"/>
        <v>0</v>
      </c>
      <c r="S951" s="145">
        <f t="shared" si="188"/>
        <v>0</v>
      </c>
      <c r="T951" s="145">
        <f t="shared" si="189"/>
        <v>0</v>
      </c>
      <c r="U951" s="145">
        <f t="shared" si="190"/>
        <v>0</v>
      </c>
      <c r="V951" s="146">
        <f>IF(J951="nio",0,IF(J951&gt;0,VLOOKUP(F951,'3-Productie normen'!A:M,VLOOKUP(J951,'3-Productie normen'!$B$38:$C$41,2,FALSE),FALSE)))*(VLOOKUP(B951,'2-Kosten per locatie'!$A$16:$C$48,3,FALSE))</f>
        <v>0</v>
      </c>
      <c r="W951" s="146">
        <f t="shared" si="191"/>
        <v>0</v>
      </c>
      <c r="X951" s="146">
        <f t="shared" si="192"/>
        <v>0</v>
      </c>
      <c r="Y951" s="146">
        <f t="shared" si="193"/>
        <v>0</v>
      </c>
      <c r="Z951" s="147" t="str">
        <f>VLOOKUP(F951,'3-Productie normen'!A:Q,12,FALSE)</f>
        <v>B</v>
      </c>
      <c r="AA951" s="147"/>
      <c r="AC951" s="148">
        <f t="shared" si="194"/>
        <v>7833.5999999999995</v>
      </c>
    </row>
    <row r="952" spans="1:29" ht="14.15" customHeight="1">
      <c r="A952" s="124">
        <f t="shared" si="195"/>
        <v>952</v>
      </c>
      <c r="B952" s="139" t="s">
        <v>94</v>
      </c>
      <c r="C952" s="108">
        <v>2</v>
      </c>
      <c r="D952" s="164" t="s">
        <v>1152</v>
      </c>
      <c r="E952" s="141" t="s">
        <v>171</v>
      </c>
      <c r="F952" s="153" t="s">
        <v>171</v>
      </c>
      <c r="G952" s="141" t="s">
        <v>222</v>
      </c>
      <c r="H952" s="142">
        <v>33.020000000000003</v>
      </c>
      <c r="I952" s="143">
        <f t="shared" si="196"/>
        <v>255</v>
      </c>
      <c r="J952" s="144">
        <v>255</v>
      </c>
      <c r="K952" s="144"/>
      <c r="L952" s="144"/>
      <c r="M952" s="144"/>
      <c r="N952" s="144"/>
      <c r="O952" s="144"/>
      <c r="P952" s="145" t="e">
        <f t="shared" si="185"/>
        <v>#DIV/0!</v>
      </c>
      <c r="Q952" s="145">
        <f t="shared" si="186"/>
        <v>0</v>
      </c>
      <c r="R952" s="145">
        <f t="shared" si="187"/>
        <v>0</v>
      </c>
      <c r="S952" s="145">
        <f t="shared" si="188"/>
        <v>0</v>
      </c>
      <c r="T952" s="145">
        <f t="shared" si="189"/>
        <v>0</v>
      </c>
      <c r="U952" s="145">
        <f t="shared" si="190"/>
        <v>0</v>
      </c>
      <c r="V952" s="146">
        <f>IF(J952="nio",0,IF(J952&gt;0,VLOOKUP(F952,'3-Productie normen'!A:M,VLOOKUP(J952,'3-Productie normen'!$B$38:$C$41,2,FALSE),FALSE)))*(VLOOKUP(B952,'2-Kosten per locatie'!$A$16:$C$48,3,FALSE))</f>
        <v>0</v>
      </c>
      <c r="W952" s="146">
        <f t="shared" si="191"/>
        <v>0</v>
      </c>
      <c r="X952" s="146">
        <f t="shared" si="192"/>
        <v>0</v>
      </c>
      <c r="Y952" s="146">
        <f t="shared" si="193"/>
        <v>0</v>
      </c>
      <c r="Z952" s="147" t="str">
        <f>VLOOKUP(F952,'3-Productie normen'!A:Q,12,FALSE)</f>
        <v>B</v>
      </c>
      <c r="AA952" s="147"/>
      <c r="AC952" s="148">
        <f t="shared" si="194"/>
        <v>8420.1</v>
      </c>
    </row>
    <row r="953" spans="1:29" ht="14.15" customHeight="1">
      <c r="A953" s="124">
        <f t="shared" si="195"/>
        <v>953</v>
      </c>
      <c r="B953" s="139" t="s">
        <v>94</v>
      </c>
      <c r="C953" s="108">
        <v>2</v>
      </c>
      <c r="D953" s="164" t="s">
        <v>1153</v>
      </c>
      <c r="E953" s="141" t="s">
        <v>226</v>
      </c>
      <c r="F953" s="141" t="s">
        <v>174</v>
      </c>
      <c r="G953" s="141"/>
      <c r="H953" s="142">
        <v>7.28</v>
      </c>
      <c r="I953" s="143">
        <f t="shared" si="196"/>
        <v>0</v>
      </c>
      <c r="J953" s="144" t="s">
        <v>228</v>
      </c>
      <c r="K953" s="144"/>
      <c r="L953" s="144"/>
      <c r="M953" s="144"/>
      <c r="N953" s="144"/>
      <c r="O953" s="144"/>
      <c r="P953" s="145">
        <f t="shared" si="185"/>
        <v>0</v>
      </c>
      <c r="Q953" s="145">
        <f t="shared" si="186"/>
        <v>0</v>
      </c>
      <c r="R953" s="145">
        <f t="shared" si="187"/>
        <v>0</v>
      </c>
      <c r="S953" s="145">
        <f t="shared" si="188"/>
        <v>0</v>
      </c>
      <c r="T953" s="145">
        <f t="shared" si="189"/>
        <v>0</v>
      </c>
      <c r="U953" s="145">
        <f t="shared" si="190"/>
        <v>0</v>
      </c>
      <c r="V953" s="146">
        <f>IF(J953="nio",0,IF(J953&gt;0,VLOOKUP(F953,'3-Productie normen'!A:M,VLOOKUP(J953,'3-Productie normen'!$B$38:$C$41,2,FALSE),FALSE)))*(VLOOKUP(B953,'2-Kosten per locatie'!$A$16:$C$48,3,FALSE))</f>
        <v>0</v>
      </c>
      <c r="W953" s="146">
        <f t="shared" si="191"/>
        <v>0</v>
      </c>
      <c r="X953" s="146">
        <f t="shared" si="192"/>
        <v>0</v>
      </c>
      <c r="Y953" s="146">
        <f t="shared" si="193"/>
        <v>0</v>
      </c>
      <c r="Z953" s="147">
        <f>VLOOKUP(F953,'3-Productie normen'!A:Q,12,FALSE)</f>
        <v>0</v>
      </c>
      <c r="AA953" s="147"/>
      <c r="AC953" s="148">
        <f t="shared" si="194"/>
        <v>0</v>
      </c>
    </row>
    <row r="954" spans="1:29" ht="14.15" customHeight="1">
      <c r="A954" s="124">
        <f t="shared" si="195"/>
        <v>954</v>
      </c>
      <c r="B954" s="139" t="s">
        <v>94</v>
      </c>
      <c r="C954" s="108">
        <v>2</v>
      </c>
      <c r="D954" s="164" t="s">
        <v>1154</v>
      </c>
      <c r="E954" s="141" t="s">
        <v>212</v>
      </c>
      <c r="F954" s="141" t="s">
        <v>167</v>
      </c>
      <c r="G954" s="141" t="s">
        <v>213</v>
      </c>
      <c r="H954" s="142">
        <v>12.25</v>
      </c>
      <c r="I954" s="143">
        <f t="shared" si="196"/>
        <v>255</v>
      </c>
      <c r="J954" s="144">
        <v>255</v>
      </c>
      <c r="K954" s="144"/>
      <c r="L954" s="144"/>
      <c r="M954" s="144"/>
      <c r="N954" s="144"/>
      <c r="O954" s="144"/>
      <c r="P954" s="145" t="e">
        <f t="shared" si="185"/>
        <v>#DIV/0!</v>
      </c>
      <c r="Q954" s="145">
        <f t="shared" si="186"/>
        <v>0</v>
      </c>
      <c r="R954" s="145">
        <f t="shared" si="187"/>
        <v>0</v>
      </c>
      <c r="S954" s="145">
        <f t="shared" si="188"/>
        <v>0</v>
      </c>
      <c r="T954" s="145">
        <f t="shared" si="189"/>
        <v>0</v>
      </c>
      <c r="U954" s="145">
        <f t="shared" si="190"/>
        <v>0</v>
      </c>
      <c r="V954" s="146">
        <f>IF(J954="nio",0,IF(J954&gt;0,VLOOKUP(F954,'3-Productie normen'!A:M,VLOOKUP(J954,'3-Productie normen'!$B$38:$C$41,2,FALSE),FALSE)))*(VLOOKUP(B954,'2-Kosten per locatie'!$A$16:$C$48,3,FALSE))</f>
        <v>0</v>
      </c>
      <c r="W954" s="146">
        <f t="shared" si="191"/>
        <v>0</v>
      </c>
      <c r="X954" s="146">
        <f t="shared" si="192"/>
        <v>0</v>
      </c>
      <c r="Y954" s="146">
        <f t="shared" si="193"/>
        <v>0</v>
      </c>
      <c r="Z954" s="147" t="str">
        <f>VLOOKUP(F954,'3-Productie normen'!A:Q,12,FALSE)</f>
        <v>S</v>
      </c>
      <c r="AA954" s="147"/>
      <c r="AC954" s="148">
        <f t="shared" si="194"/>
        <v>3123.75</v>
      </c>
    </row>
    <row r="955" spans="1:29" ht="14.15" customHeight="1">
      <c r="A955" s="124">
        <f t="shared" si="195"/>
        <v>955</v>
      </c>
      <c r="B955" s="139" t="s">
        <v>94</v>
      </c>
      <c r="C955" s="108">
        <v>2</v>
      </c>
      <c r="D955" s="164" t="s">
        <v>1155</v>
      </c>
      <c r="E955" s="141" t="s">
        <v>212</v>
      </c>
      <c r="F955" s="141" t="s">
        <v>167</v>
      </c>
      <c r="G955" s="141" t="s">
        <v>213</v>
      </c>
      <c r="H955" s="142">
        <v>0.96</v>
      </c>
      <c r="I955" s="143">
        <f t="shared" si="196"/>
        <v>255</v>
      </c>
      <c r="J955" s="144">
        <v>255</v>
      </c>
      <c r="K955" s="144"/>
      <c r="L955" s="144"/>
      <c r="M955" s="144"/>
      <c r="N955" s="144"/>
      <c r="O955" s="144"/>
      <c r="P955" s="145" t="e">
        <f t="shared" si="185"/>
        <v>#DIV/0!</v>
      </c>
      <c r="Q955" s="145">
        <f t="shared" si="186"/>
        <v>0</v>
      </c>
      <c r="R955" s="145">
        <f t="shared" si="187"/>
        <v>0</v>
      </c>
      <c r="S955" s="145">
        <f t="shared" si="188"/>
        <v>0</v>
      </c>
      <c r="T955" s="145">
        <f t="shared" si="189"/>
        <v>0</v>
      </c>
      <c r="U955" s="145">
        <f t="shared" si="190"/>
        <v>0</v>
      </c>
      <c r="V955" s="146">
        <f>IF(J955="nio",0,IF(J955&gt;0,VLOOKUP(F955,'3-Productie normen'!A:M,VLOOKUP(J955,'3-Productie normen'!$B$38:$C$41,2,FALSE),FALSE)))*(VLOOKUP(B955,'2-Kosten per locatie'!$A$16:$C$48,3,FALSE))</f>
        <v>0</v>
      </c>
      <c r="W955" s="146">
        <f t="shared" si="191"/>
        <v>0</v>
      </c>
      <c r="X955" s="146">
        <f t="shared" si="192"/>
        <v>0</v>
      </c>
      <c r="Y955" s="146">
        <f t="shared" si="193"/>
        <v>0</v>
      </c>
      <c r="Z955" s="147" t="str">
        <f>VLOOKUP(F955,'3-Productie normen'!A:Q,12,FALSE)</f>
        <v>S</v>
      </c>
      <c r="AA955" s="147"/>
      <c r="AC955" s="148">
        <f t="shared" si="194"/>
        <v>244.79999999999998</v>
      </c>
    </row>
    <row r="956" spans="1:29" ht="14.15" customHeight="1">
      <c r="A956" s="124">
        <f t="shared" si="195"/>
        <v>956</v>
      </c>
      <c r="B956" s="139" t="s">
        <v>94</v>
      </c>
      <c r="C956" s="108">
        <v>2</v>
      </c>
      <c r="D956" s="164" t="s">
        <v>1156</v>
      </c>
      <c r="E956" s="141" t="s">
        <v>212</v>
      </c>
      <c r="F956" s="141" t="s">
        <v>167</v>
      </c>
      <c r="G956" s="141" t="s">
        <v>213</v>
      </c>
      <c r="H956" s="142">
        <v>0.96</v>
      </c>
      <c r="I956" s="143">
        <f t="shared" si="196"/>
        <v>255</v>
      </c>
      <c r="J956" s="144">
        <v>255</v>
      </c>
      <c r="K956" s="144"/>
      <c r="L956" s="144"/>
      <c r="M956" s="144"/>
      <c r="N956" s="144"/>
      <c r="O956" s="144"/>
      <c r="P956" s="145" t="e">
        <f t="shared" si="185"/>
        <v>#DIV/0!</v>
      </c>
      <c r="Q956" s="145">
        <f t="shared" si="186"/>
        <v>0</v>
      </c>
      <c r="R956" s="145">
        <f t="shared" si="187"/>
        <v>0</v>
      </c>
      <c r="S956" s="145">
        <f t="shared" si="188"/>
        <v>0</v>
      </c>
      <c r="T956" s="145">
        <f t="shared" si="189"/>
        <v>0</v>
      </c>
      <c r="U956" s="145">
        <f t="shared" si="190"/>
        <v>0</v>
      </c>
      <c r="V956" s="146">
        <f>IF(J956="nio",0,IF(J956&gt;0,VLOOKUP(F956,'3-Productie normen'!A:M,VLOOKUP(J956,'3-Productie normen'!$B$38:$C$41,2,FALSE),FALSE)))*(VLOOKUP(B956,'2-Kosten per locatie'!$A$16:$C$48,3,FALSE))</f>
        <v>0</v>
      </c>
      <c r="W956" s="146">
        <f t="shared" si="191"/>
        <v>0</v>
      </c>
      <c r="X956" s="146">
        <f t="shared" si="192"/>
        <v>0</v>
      </c>
      <c r="Y956" s="146">
        <f t="shared" si="193"/>
        <v>0</v>
      </c>
      <c r="Z956" s="147" t="str">
        <f>VLOOKUP(F956,'3-Productie normen'!A:Q,12,FALSE)</f>
        <v>S</v>
      </c>
      <c r="AA956" s="147"/>
      <c r="AC956" s="148">
        <f t="shared" si="194"/>
        <v>244.79999999999998</v>
      </c>
    </row>
    <row r="957" spans="1:29" ht="14.15" customHeight="1">
      <c r="A957" s="124">
        <f t="shared" si="195"/>
        <v>957</v>
      </c>
      <c r="B957" s="139" t="s">
        <v>94</v>
      </c>
      <c r="C957" s="108">
        <v>2</v>
      </c>
      <c r="D957" s="164" t="s">
        <v>1157</v>
      </c>
      <c r="E957" s="141" t="s">
        <v>212</v>
      </c>
      <c r="F957" s="141" t="s">
        <v>167</v>
      </c>
      <c r="G957" s="141" t="s">
        <v>213</v>
      </c>
      <c r="H957" s="142">
        <v>0.96</v>
      </c>
      <c r="I957" s="143">
        <f t="shared" si="196"/>
        <v>255</v>
      </c>
      <c r="J957" s="144">
        <v>255</v>
      </c>
      <c r="K957" s="144"/>
      <c r="L957" s="144"/>
      <c r="M957" s="144"/>
      <c r="N957" s="144"/>
      <c r="O957" s="144"/>
      <c r="P957" s="145" t="e">
        <f t="shared" si="185"/>
        <v>#DIV/0!</v>
      </c>
      <c r="Q957" s="145">
        <f t="shared" si="186"/>
        <v>0</v>
      </c>
      <c r="R957" s="145">
        <f t="shared" si="187"/>
        <v>0</v>
      </c>
      <c r="S957" s="145">
        <f t="shared" si="188"/>
        <v>0</v>
      </c>
      <c r="T957" s="145">
        <f t="shared" si="189"/>
        <v>0</v>
      </c>
      <c r="U957" s="145">
        <f t="shared" si="190"/>
        <v>0</v>
      </c>
      <c r="V957" s="146">
        <f>IF(J957="nio",0,IF(J957&gt;0,VLOOKUP(F957,'3-Productie normen'!A:M,VLOOKUP(J957,'3-Productie normen'!$B$38:$C$41,2,FALSE),FALSE)))*(VLOOKUP(B957,'2-Kosten per locatie'!$A$16:$C$48,3,FALSE))</f>
        <v>0</v>
      </c>
      <c r="W957" s="146">
        <f t="shared" si="191"/>
        <v>0</v>
      </c>
      <c r="X957" s="146">
        <f t="shared" si="192"/>
        <v>0</v>
      </c>
      <c r="Y957" s="146">
        <f t="shared" si="193"/>
        <v>0</v>
      </c>
      <c r="Z957" s="147" t="str">
        <f>VLOOKUP(F957,'3-Productie normen'!A:Q,12,FALSE)</f>
        <v>S</v>
      </c>
      <c r="AA957" s="147"/>
      <c r="AC957" s="148">
        <f t="shared" si="194"/>
        <v>244.79999999999998</v>
      </c>
    </row>
    <row r="958" spans="1:29" ht="14.15" customHeight="1">
      <c r="A958" s="124">
        <f t="shared" si="195"/>
        <v>958</v>
      </c>
      <c r="B958" s="139" t="s">
        <v>94</v>
      </c>
      <c r="C958" s="108">
        <v>2</v>
      </c>
      <c r="D958" s="164" t="s">
        <v>1158</v>
      </c>
      <c r="E958" s="141" t="s">
        <v>212</v>
      </c>
      <c r="F958" s="141" t="s">
        <v>167</v>
      </c>
      <c r="G958" s="141" t="s">
        <v>213</v>
      </c>
      <c r="H958" s="142">
        <v>0.98</v>
      </c>
      <c r="I958" s="143">
        <f t="shared" si="196"/>
        <v>255</v>
      </c>
      <c r="J958" s="144">
        <v>255</v>
      </c>
      <c r="K958" s="144"/>
      <c r="L958" s="144"/>
      <c r="M958" s="144"/>
      <c r="N958" s="144"/>
      <c r="O958" s="144"/>
      <c r="P958" s="145" t="e">
        <f t="shared" si="185"/>
        <v>#DIV/0!</v>
      </c>
      <c r="Q958" s="145">
        <f t="shared" si="186"/>
        <v>0</v>
      </c>
      <c r="R958" s="145">
        <f t="shared" si="187"/>
        <v>0</v>
      </c>
      <c r="S958" s="145">
        <f t="shared" si="188"/>
        <v>0</v>
      </c>
      <c r="T958" s="145">
        <f t="shared" si="189"/>
        <v>0</v>
      </c>
      <c r="U958" s="145">
        <f t="shared" si="190"/>
        <v>0</v>
      </c>
      <c r="V958" s="146">
        <f>IF(J958="nio",0,IF(J958&gt;0,VLOOKUP(F958,'3-Productie normen'!A:M,VLOOKUP(J958,'3-Productie normen'!$B$38:$C$41,2,FALSE),FALSE)))*(VLOOKUP(B958,'2-Kosten per locatie'!$A$16:$C$48,3,FALSE))</f>
        <v>0</v>
      </c>
      <c r="W958" s="146">
        <f t="shared" si="191"/>
        <v>0</v>
      </c>
      <c r="X958" s="146">
        <f t="shared" si="192"/>
        <v>0</v>
      </c>
      <c r="Y958" s="146">
        <f t="shared" si="193"/>
        <v>0</v>
      </c>
      <c r="Z958" s="147" t="str">
        <f>VLOOKUP(F958,'3-Productie normen'!A:Q,12,FALSE)</f>
        <v>S</v>
      </c>
      <c r="AA958" s="147"/>
      <c r="AC958" s="148">
        <f t="shared" si="194"/>
        <v>249.9</v>
      </c>
    </row>
    <row r="959" spans="1:29" ht="14.15" customHeight="1">
      <c r="A959" s="124">
        <f t="shared" si="195"/>
        <v>959</v>
      </c>
      <c r="B959" s="139" t="s">
        <v>94</v>
      </c>
      <c r="C959" s="108">
        <v>2</v>
      </c>
      <c r="D959" s="164" t="s">
        <v>1159</v>
      </c>
      <c r="E959" s="141" t="s">
        <v>216</v>
      </c>
      <c r="F959" s="141" t="s">
        <v>167</v>
      </c>
      <c r="G959" s="141" t="s">
        <v>213</v>
      </c>
      <c r="H959" s="142">
        <v>24.31</v>
      </c>
      <c r="I959" s="143">
        <f t="shared" si="196"/>
        <v>255</v>
      </c>
      <c r="J959" s="144">
        <v>255</v>
      </c>
      <c r="K959" s="144"/>
      <c r="L959" s="144"/>
      <c r="M959" s="144"/>
      <c r="N959" s="144"/>
      <c r="O959" s="144"/>
      <c r="P959" s="145" t="e">
        <f t="shared" si="185"/>
        <v>#DIV/0!</v>
      </c>
      <c r="Q959" s="145">
        <f t="shared" si="186"/>
        <v>0</v>
      </c>
      <c r="R959" s="145">
        <f t="shared" si="187"/>
        <v>0</v>
      </c>
      <c r="S959" s="145">
        <f t="shared" si="188"/>
        <v>0</v>
      </c>
      <c r="T959" s="145">
        <f t="shared" si="189"/>
        <v>0</v>
      </c>
      <c r="U959" s="145">
        <f t="shared" si="190"/>
        <v>0</v>
      </c>
      <c r="V959" s="146">
        <f>IF(J959="nio",0,IF(J959&gt;0,VLOOKUP(F959,'3-Productie normen'!A:M,VLOOKUP(J959,'3-Productie normen'!$B$38:$C$41,2,FALSE),FALSE)))*(VLOOKUP(B959,'2-Kosten per locatie'!$A$16:$C$48,3,FALSE))</f>
        <v>0</v>
      </c>
      <c r="W959" s="146">
        <f t="shared" si="191"/>
        <v>0</v>
      </c>
      <c r="X959" s="146">
        <f t="shared" si="192"/>
        <v>0</v>
      </c>
      <c r="Y959" s="146">
        <f t="shared" si="193"/>
        <v>0</v>
      </c>
      <c r="Z959" s="147" t="str">
        <f>VLOOKUP(F959,'3-Productie normen'!A:Q,12,FALSE)</f>
        <v>S</v>
      </c>
      <c r="AA959" s="147"/>
      <c r="AC959" s="148">
        <f t="shared" si="194"/>
        <v>6199.0499999999993</v>
      </c>
    </row>
    <row r="960" spans="1:29" ht="14.15" customHeight="1">
      <c r="A960" s="124">
        <f t="shared" si="195"/>
        <v>960</v>
      </c>
      <c r="B960" s="139" t="s">
        <v>94</v>
      </c>
      <c r="C960" s="108">
        <v>2</v>
      </c>
      <c r="D960" s="164" t="s">
        <v>1160</v>
      </c>
      <c r="E960" s="141" t="s">
        <v>216</v>
      </c>
      <c r="F960" s="141" t="s">
        <v>167</v>
      </c>
      <c r="G960" s="141" t="s">
        <v>213</v>
      </c>
      <c r="H960" s="142">
        <v>1</v>
      </c>
      <c r="I960" s="143">
        <f t="shared" si="196"/>
        <v>255</v>
      </c>
      <c r="J960" s="144">
        <v>255</v>
      </c>
      <c r="K960" s="144"/>
      <c r="L960" s="144"/>
      <c r="M960" s="144"/>
      <c r="N960" s="144"/>
      <c r="O960" s="144"/>
      <c r="P960" s="145" t="e">
        <f t="shared" si="185"/>
        <v>#DIV/0!</v>
      </c>
      <c r="Q960" s="145">
        <f t="shared" si="186"/>
        <v>0</v>
      </c>
      <c r="R960" s="145">
        <f t="shared" si="187"/>
        <v>0</v>
      </c>
      <c r="S960" s="145">
        <f t="shared" si="188"/>
        <v>0</v>
      </c>
      <c r="T960" s="145">
        <f t="shared" si="189"/>
        <v>0</v>
      </c>
      <c r="U960" s="145">
        <f t="shared" si="190"/>
        <v>0</v>
      </c>
      <c r="V960" s="146">
        <f>IF(J960="nio",0,IF(J960&gt;0,VLOOKUP(F960,'3-Productie normen'!A:M,VLOOKUP(J960,'3-Productie normen'!$B$38:$C$41,2,FALSE),FALSE)))*(VLOOKUP(B960,'2-Kosten per locatie'!$A$16:$C$48,3,FALSE))</f>
        <v>0</v>
      </c>
      <c r="W960" s="146">
        <f t="shared" si="191"/>
        <v>0</v>
      </c>
      <c r="X960" s="146">
        <f t="shared" si="192"/>
        <v>0</v>
      </c>
      <c r="Y960" s="146">
        <f t="shared" si="193"/>
        <v>0</v>
      </c>
      <c r="Z960" s="147" t="str">
        <f>VLOOKUP(F960,'3-Productie normen'!A:Q,12,FALSE)</f>
        <v>S</v>
      </c>
      <c r="AA960" s="147"/>
      <c r="AC960" s="148">
        <f t="shared" si="194"/>
        <v>255</v>
      </c>
    </row>
    <row r="961" spans="1:29" ht="14.15" customHeight="1">
      <c r="A961" s="124">
        <f t="shared" si="195"/>
        <v>961</v>
      </c>
      <c r="B961" s="139" t="s">
        <v>94</v>
      </c>
      <c r="C961" s="108">
        <v>2</v>
      </c>
      <c r="D961" s="164" t="s">
        <v>1161</v>
      </c>
      <c r="E961" s="141" t="s">
        <v>216</v>
      </c>
      <c r="F961" s="141" t="s">
        <v>167</v>
      </c>
      <c r="G961" s="141" t="s">
        <v>213</v>
      </c>
      <c r="H961" s="142">
        <v>1</v>
      </c>
      <c r="I961" s="143">
        <f t="shared" si="196"/>
        <v>255</v>
      </c>
      <c r="J961" s="144">
        <v>255</v>
      </c>
      <c r="K961" s="144"/>
      <c r="L961" s="144"/>
      <c r="M961" s="144"/>
      <c r="N961" s="144"/>
      <c r="O961" s="144"/>
      <c r="P961" s="145" t="e">
        <f t="shared" si="185"/>
        <v>#DIV/0!</v>
      </c>
      <c r="Q961" s="145">
        <f t="shared" si="186"/>
        <v>0</v>
      </c>
      <c r="R961" s="145">
        <f t="shared" si="187"/>
        <v>0</v>
      </c>
      <c r="S961" s="145">
        <f t="shared" si="188"/>
        <v>0</v>
      </c>
      <c r="T961" s="145">
        <f t="shared" si="189"/>
        <v>0</v>
      </c>
      <c r="U961" s="145">
        <f t="shared" si="190"/>
        <v>0</v>
      </c>
      <c r="V961" s="146">
        <f>IF(J961="nio",0,IF(J961&gt;0,VLOOKUP(F961,'3-Productie normen'!A:M,VLOOKUP(J961,'3-Productie normen'!$B$38:$C$41,2,FALSE),FALSE)))*(VLOOKUP(B961,'2-Kosten per locatie'!$A$16:$C$48,3,FALSE))</f>
        <v>0</v>
      </c>
      <c r="W961" s="146">
        <f t="shared" si="191"/>
        <v>0</v>
      </c>
      <c r="X961" s="146">
        <f t="shared" si="192"/>
        <v>0</v>
      </c>
      <c r="Y961" s="146">
        <f t="shared" si="193"/>
        <v>0</v>
      </c>
      <c r="Z961" s="147" t="str">
        <f>VLOOKUP(F961,'3-Productie normen'!A:Q,12,FALSE)</f>
        <v>S</v>
      </c>
      <c r="AA961" s="147"/>
      <c r="AC961" s="148">
        <f t="shared" si="194"/>
        <v>255</v>
      </c>
    </row>
    <row r="962" spans="1:29" ht="14.15" customHeight="1">
      <c r="A962" s="124">
        <f t="shared" si="195"/>
        <v>962</v>
      </c>
      <c r="B962" s="139" t="s">
        <v>94</v>
      </c>
      <c r="C962" s="108">
        <v>2</v>
      </c>
      <c r="D962" s="164" t="s">
        <v>1162</v>
      </c>
      <c r="E962" s="141" t="s">
        <v>216</v>
      </c>
      <c r="F962" s="141" t="s">
        <v>167</v>
      </c>
      <c r="G962" s="141" t="s">
        <v>213</v>
      </c>
      <c r="H962" s="142">
        <v>1</v>
      </c>
      <c r="I962" s="143">
        <f t="shared" si="196"/>
        <v>255</v>
      </c>
      <c r="J962" s="144">
        <v>255</v>
      </c>
      <c r="K962" s="144"/>
      <c r="L962" s="144"/>
      <c r="M962" s="144"/>
      <c r="N962" s="144"/>
      <c r="O962" s="144"/>
      <c r="P962" s="145" t="e">
        <f t="shared" si="185"/>
        <v>#DIV/0!</v>
      </c>
      <c r="Q962" s="145">
        <f t="shared" si="186"/>
        <v>0</v>
      </c>
      <c r="R962" s="145">
        <f t="shared" si="187"/>
        <v>0</v>
      </c>
      <c r="S962" s="145">
        <f t="shared" si="188"/>
        <v>0</v>
      </c>
      <c r="T962" s="145">
        <f t="shared" si="189"/>
        <v>0</v>
      </c>
      <c r="U962" s="145">
        <f t="shared" si="190"/>
        <v>0</v>
      </c>
      <c r="V962" s="146">
        <f>IF(J962="nio",0,IF(J962&gt;0,VLOOKUP(F962,'3-Productie normen'!A:M,VLOOKUP(J962,'3-Productie normen'!$B$38:$C$41,2,FALSE),FALSE)))*(VLOOKUP(B962,'2-Kosten per locatie'!$A$16:$C$48,3,FALSE))</f>
        <v>0</v>
      </c>
      <c r="W962" s="146">
        <f t="shared" si="191"/>
        <v>0</v>
      </c>
      <c r="X962" s="146">
        <f t="shared" si="192"/>
        <v>0</v>
      </c>
      <c r="Y962" s="146">
        <f t="shared" si="193"/>
        <v>0</v>
      </c>
      <c r="Z962" s="147" t="str">
        <f>VLOOKUP(F962,'3-Productie normen'!A:Q,12,FALSE)</f>
        <v>S</v>
      </c>
      <c r="AA962" s="147"/>
      <c r="AC962" s="148">
        <f t="shared" si="194"/>
        <v>255</v>
      </c>
    </row>
    <row r="963" spans="1:29" ht="14.15" customHeight="1">
      <c r="A963" s="124">
        <f t="shared" si="195"/>
        <v>963</v>
      </c>
      <c r="B963" s="139" t="s">
        <v>94</v>
      </c>
      <c r="C963" s="108">
        <v>2</v>
      </c>
      <c r="D963" s="164" t="s">
        <v>1163</v>
      </c>
      <c r="E963" s="141" t="s">
        <v>216</v>
      </c>
      <c r="F963" s="141" t="s">
        <v>167</v>
      </c>
      <c r="G963" s="141" t="s">
        <v>213</v>
      </c>
      <c r="H963" s="142">
        <v>1</v>
      </c>
      <c r="I963" s="143">
        <f t="shared" si="196"/>
        <v>255</v>
      </c>
      <c r="J963" s="144">
        <v>255</v>
      </c>
      <c r="K963" s="144"/>
      <c r="L963" s="144"/>
      <c r="M963" s="144"/>
      <c r="N963" s="144"/>
      <c r="O963" s="144"/>
      <c r="P963" s="145" t="e">
        <f t="shared" si="185"/>
        <v>#DIV/0!</v>
      </c>
      <c r="Q963" s="145">
        <f t="shared" si="186"/>
        <v>0</v>
      </c>
      <c r="R963" s="145">
        <f t="shared" si="187"/>
        <v>0</v>
      </c>
      <c r="S963" s="145">
        <f t="shared" si="188"/>
        <v>0</v>
      </c>
      <c r="T963" s="145">
        <f t="shared" si="189"/>
        <v>0</v>
      </c>
      <c r="U963" s="145">
        <f t="shared" si="190"/>
        <v>0</v>
      </c>
      <c r="V963" s="146">
        <f>IF(J963="nio",0,IF(J963&gt;0,VLOOKUP(F963,'3-Productie normen'!A:M,VLOOKUP(J963,'3-Productie normen'!$B$38:$C$41,2,FALSE),FALSE)))*(VLOOKUP(B963,'2-Kosten per locatie'!$A$16:$C$48,3,FALSE))</f>
        <v>0</v>
      </c>
      <c r="W963" s="146">
        <f t="shared" si="191"/>
        <v>0</v>
      </c>
      <c r="X963" s="146">
        <f t="shared" si="192"/>
        <v>0</v>
      </c>
      <c r="Y963" s="146">
        <f t="shared" si="193"/>
        <v>0</v>
      </c>
      <c r="Z963" s="147" t="str">
        <f>VLOOKUP(F963,'3-Productie normen'!A:Q,12,FALSE)</f>
        <v>S</v>
      </c>
      <c r="AA963" s="147"/>
      <c r="AC963" s="148">
        <f t="shared" si="194"/>
        <v>255</v>
      </c>
    </row>
    <row r="964" spans="1:29" ht="14.15" customHeight="1">
      <c r="A964" s="124">
        <f t="shared" si="195"/>
        <v>964</v>
      </c>
      <c r="B964" s="139" t="s">
        <v>94</v>
      </c>
      <c r="C964" s="108">
        <v>2</v>
      </c>
      <c r="D964" s="164" t="s">
        <v>1164</v>
      </c>
      <c r="E964" s="141" t="s">
        <v>224</v>
      </c>
      <c r="F964" s="166" t="s">
        <v>155</v>
      </c>
      <c r="G964" s="141" t="s">
        <v>222</v>
      </c>
      <c r="H964" s="142">
        <v>27.62</v>
      </c>
      <c r="I964" s="143">
        <f t="shared" si="196"/>
        <v>255</v>
      </c>
      <c r="J964" s="144">
        <v>255</v>
      </c>
      <c r="K964" s="144"/>
      <c r="L964" s="144"/>
      <c r="M964" s="144"/>
      <c r="N964" s="144"/>
      <c r="O964" s="144"/>
      <c r="P964" s="145" t="e">
        <f t="shared" si="185"/>
        <v>#DIV/0!</v>
      </c>
      <c r="Q964" s="145">
        <f t="shared" si="186"/>
        <v>0</v>
      </c>
      <c r="R964" s="145">
        <f t="shared" si="187"/>
        <v>0</v>
      </c>
      <c r="S964" s="145">
        <f t="shared" si="188"/>
        <v>0</v>
      </c>
      <c r="T964" s="145">
        <f t="shared" si="189"/>
        <v>0</v>
      </c>
      <c r="U964" s="145">
        <f t="shared" si="190"/>
        <v>0</v>
      </c>
      <c r="V964" s="146">
        <f>IF(J964="nio",0,IF(J964&gt;0,VLOOKUP(F964,'3-Productie normen'!A:M,VLOOKUP(J964,'3-Productie normen'!$B$38:$C$41,2,FALSE),FALSE)))*(VLOOKUP(B964,'2-Kosten per locatie'!$A$16:$C$48,3,FALSE))</f>
        <v>0</v>
      </c>
      <c r="W964" s="146">
        <f t="shared" si="191"/>
        <v>0</v>
      </c>
      <c r="X964" s="146">
        <f t="shared" si="192"/>
        <v>0</v>
      </c>
      <c r="Y964" s="146">
        <f t="shared" si="193"/>
        <v>0</v>
      </c>
      <c r="Z964" s="147" t="str">
        <f>VLOOKUP(F964,'3-Productie normen'!A:Q,12,FALSE)</f>
        <v>B</v>
      </c>
      <c r="AA964" s="147"/>
      <c r="AC964" s="148">
        <f t="shared" si="194"/>
        <v>7043.1</v>
      </c>
    </row>
    <row r="965" spans="1:29" ht="14.15" customHeight="1">
      <c r="A965" s="124">
        <f t="shared" si="195"/>
        <v>965</v>
      </c>
      <c r="B965" s="139" t="s">
        <v>94</v>
      </c>
      <c r="C965" s="108">
        <v>2</v>
      </c>
      <c r="D965" s="164" t="s">
        <v>1165</v>
      </c>
      <c r="E965" s="141" t="s">
        <v>224</v>
      </c>
      <c r="F965" s="141" t="s">
        <v>155</v>
      </c>
      <c r="G965" s="141" t="s">
        <v>222</v>
      </c>
      <c r="H965" s="142">
        <v>30.42</v>
      </c>
      <c r="I965" s="143">
        <f t="shared" si="196"/>
        <v>255</v>
      </c>
      <c r="J965" s="144">
        <v>255</v>
      </c>
      <c r="K965" s="144"/>
      <c r="L965" s="144"/>
      <c r="M965" s="144"/>
      <c r="N965" s="144"/>
      <c r="O965" s="144"/>
      <c r="P965" s="145" t="e">
        <f t="shared" si="185"/>
        <v>#DIV/0!</v>
      </c>
      <c r="Q965" s="145">
        <f t="shared" si="186"/>
        <v>0</v>
      </c>
      <c r="R965" s="145">
        <f t="shared" si="187"/>
        <v>0</v>
      </c>
      <c r="S965" s="145">
        <f t="shared" si="188"/>
        <v>0</v>
      </c>
      <c r="T965" s="145">
        <f t="shared" si="189"/>
        <v>0</v>
      </c>
      <c r="U965" s="145">
        <f t="shared" si="190"/>
        <v>0</v>
      </c>
      <c r="V965" s="146">
        <f>IF(J965="nio",0,IF(J965&gt;0,VLOOKUP(F965,'3-Productie normen'!A:M,VLOOKUP(J965,'3-Productie normen'!$B$38:$C$41,2,FALSE),FALSE)))*(VLOOKUP(B965,'2-Kosten per locatie'!$A$16:$C$48,3,FALSE))</f>
        <v>0</v>
      </c>
      <c r="W965" s="146">
        <f t="shared" si="191"/>
        <v>0</v>
      </c>
      <c r="X965" s="146">
        <f t="shared" si="192"/>
        <v>0</v>
      </c>
      <c r="Y965" s="146">
        <f t="shared" si="193"/>
        <v>0</v>
      </c>
      <c r="Z965" s="147" t="str">
        <f>VLOOKUP(F965,'3-Productie normen'!A:Q,12,FALSE)</f>
        <v>B</v>
      </c>
      <c r="AA965" s="147"/>
      <c r="AC965" s="148">
        <f t="shared" si="194"/>
        <v>7757.1</v>
      </c>
    </row>
    <row r="966" spans="1:29" ht="14.15" customHeight="1">
      <c r="A966" s="124">
        <f t="shared" si="195"/>
        <v>966</v>
      </c>
      <c r="B966" s="139" t="s">
        <v>94</v>
      </c>
      <c r="C966" s="108">
        <v>2</v>
      </c>
      <c r="D966" s="164" t="s">
        <v>1166</v>
      </c>
      <c r="E966" s="141" t="s">
        <v>699</v>
      </c>
      <c r="F966" s="141" t="s">
        <v>155</v>
      </c>
      <c r="G966" s="141" t="s">
        <v>222</v>
      </c>
      <c r="H966" s="142">
        <v>28.59</v>
      </c>
      <c r="I966" s="143">
        <f t="shared" si="196"/>
        <v>255</v>
      </c>
      <c r="J966" s="144">
        <v>255</v>
      </c>
      <c r="K966" s="144"/>
      <c r="L966" s="144"/>
      <c r="M966" s="144"/>
      <c r="N966" s="144"/>
      <c r="O966" s="144"/>
      <c r="P966" s="145" t="e">
        <f t="shared" si="185"/>
        <v>#DIV/0!</v>
      </c>
      <c r="Q966" s="145">
        <f t="shared" si="186"/>
        <v>0</v>
      </c>
      <c r="R966" s="145">
        <f t="shared" si="187"/>
        <v>0</v>
      </c>
      <c r="S966" s="145">
        <f t="shared" si="188"/>
        <v>0</v>
      </c>
      <c r="T966" s="145">
        <f t="shared" si="189"/>
        <v>0</v>
      </c>
      <c r="U966" s="145">
        <f t="shared" si="190"/>
        <v>0</v>
      </c>
      <c r="V966" s="146">
        <f>IF(J966="nio",0,IF(J966&gt;0,VLOOKUP(F966,'3-Productie normen'!A:M,VLOOKUP(J966,'3-Productie normen'!$B$38:$C$41,2,FALSE),FALSE)))*(VLOOKUP(B966,'2-Kosten per locatie'!$A$16:$C$48,3,FALSE))</f>
        <v>0</v>
      </c>
      <c r="W966" s="146">
        <f t="shared" si="191"/>
        <v>0</v>
      </c>
      <c r="X966" s="146">
        <f t="shared" si="192"/>
        <v>0</v>
      </c>
      <c r="Y966" s="146">
        <f t="shared" si="193"/>
        <v>0</v>
      </c>
      <c r="Z966" s="147" t="str">
        <f>VLOOKUP(F966,'3-Productie normen'!A:Q,12,FALSE)</f>
        <v>B</v>
      </c>
      <c r="AA966" s="147"/>
      <c r="AC966" s="148">
        <f t="shared" si="194"/>
        <v>7290.45</v>
      </c>
    </row>
    <row r="967" spans="1:29" ht="14.15" customHeight="1">
      <c r="A967" s="124">
        <f t="shared" si="195"/>
        <v>967</v>
      </c>
      <c r="B967" s="139" t="s">
        <v>94</v>
      </c>
      <c r="C967" s="108">
        <v>2</v>
      </c>
      <c r="D967" s="164" t="s">
        <v>1167</v>
      </c>
      <c r="E967" s="141" t="s">
        <v>875</v>
      </c>
      <c r="F967" s="141" t="s">
        <v>155</v>
      </c>
      <c r="G967" s="141" t="s">
        <v>222</v>
      </c>
      <c r="H967" s="142">
        <v>30.52</v>
      </c>
      <c r="I967" s="143">
        <f t="shared" si="196"/>
        <v>255</v>
      </c>
      <c r="J967" s="144">
        <v>255</v>
      </c>
      <c r="K967" s="144"/>
      <c r="L967" s="144"/>
      <c r="M967" s="144"/>
      <c r="N967" s="144"/>
      <c r="O967" s="144"/>
      <c r="P967" s="145" t="e">
        <f t="shared" ref="P967:P1026" si="197">IF(J967="nio",0,IF(J967&gt;0,J967*H967/V967,0))</f>
        <v>#DIV/0!</v>
      </c>
      <c r="Q967" s="145">
        <f t="shared" ref="Q967:Q1026" si="198">IF(K967&gt;0,K967*H967/W967,0)</f>
        <v>0</v>
      </c>
      <c r="R967" s="145">
        <f t="shared" ref="R967:R1026" si="199">IF(L967&gt;0,L967*H967/X967,0)</f>
        <v>0</v>
      </c>
      <c r="S967" s="145">
        <f t="shared" ref="S967:S1026" si="200">IF(M967&gt;0,M967*H967/Y967,0)</f>
        <v>0</v>
      </c>
      <c r="T967" s="145">
        <f t="shared" ref="T967:T1026" si="201">IF(N967&gt;0,N967*H967/X967,0)</f>
        <v>0</v>
      </c>
      <c r="U967" s="145">
        <f t="shared" ref="U967:U1026" si="202">IF(O967&gt;0,O967*H967/Y967,0)</f>
        <v>0</v>
      </c>
      <c r="V967" s="146">
        <f>IF(J967="nio",0,IF(J967&gt;0,VLOOKUP(F967,'3-Productie normen'!A:M,VLOOKUP(J967,'3-Productie normen'!$B$38:$C$41,2,FALSE),FALSE)))*(VLOOKUP(B967,'2-Kosten per locatie'!$A$16:$C$48,3,FALSE))</f>
        <v>0</v>
      </c>
      <c r="W967" s="146">
        <f t="shared" ref="W967:W1026" si="203">IF(K967&gt;0,V967*$W$8,0)</f>
        <v>0</v>
      </c>
      <c r="X967" s="146">
        <f t="shared" ref="X967:X1026" si="204">IF((OR(L967&gt;0,N967&gt;0)),V967*$X$8,0)</f>
        <v>0</v>
      </c>
      <c r="Y967" s="146">
        <f t="shared" ref="Y967:Y1026" si="205">IF((OR(M967&gt;0,O967&gt;0)),V967*$Y$8,0)</f>
        <v>0</v>
      </c>
      <c r="Z967" s="147" t="str">
        <f>VLOOKUP(F967,'3-Productie normen'!A:Q,12,FALSE)</f>
        <v>B</v>
      </c>
      <c r="AA967" s="147"/>
      <c r="AC967" s="148">
        <f t="shared" ref="AC967:AC1026" si="206">I967*H967</f>
        <v>7782.5999999999995</v>
      </c>
    </row>
    <row r="968" spans="1:29" ht="14.15" customHeight="1">
      <c r="A968" s="124">
        <f t="shared" si="195"/>
        <v>968</v>
      </c>
      <c r="B968" s="139" t="s">
        <v>94</v>
      </c>
      <c r="C968" s="108">
        <v>2</v>
      </c>
      <c r="D968" s="164" t="s">
        <v>1168</v>
      </c>
      <c r="E968" s="141" t="s">
        <v>1020</v>
      </c>
      <c r="F968" s="141" t="s">
        <v>155</v>
      </c>
      <c r="G968" s="141" t="s">
        <v>222</v>
      </c>
      <c r="H968" s="142">
        <v>27.29</v>
      </c>
      <c r="I968" s="143">
        <f t="shared" si="196"/>
        <v>255</v>
      </c>
      <c r="J968" s="144">
        <v>255</v>
      </c>
      <c r="K968" s="144"/>
      <c r="L968" s="144"/>
      <c r="M968" s="144"/>
      <c r="N968" s="144"/>
      <c r="O968" s="144"/>
      <c r="P968" s="145" t="e">
        <f t="shared" si="197"/>
        <v>#DIV/0!</v>
      </c>
      <c r="Q968" s="145">
        <f t="shared" si="198"/>
        <v>0</v>
      </c>
      <c r="R968" s="145">
        <f t="shared" si="199"/>
        <v>0</v>
      </c>
      <c r="S968" s="145">
        <f t="shared" si="200"/>
        <v>0</v>
      </c>
      <c r="T968" s="145">
        <f t="shared" si="201"/>
        <v>0</v>
      </c>
      <c r="U968" s="145">
        <f t="shared" si="202"/>
        <v>0</v>
      </c>
      <c r="V968" s="146">
        <f>IF(J968="nio",0,IF(J968&gt;0,VLOOKUP(F968,'3-Productie normen'!A:M,VLOOKUP(J968,'3-Productie normen'!$B$38:$C$41,2,FALSE),FALSE)))*(VLOOKUP(B968,'2-Kosten per locatie'!$A$16:$C$48,3,FALSE))</f>
        <v>0</v>
      </c>
      <c r="W968" s="146">
        <f t="shared" si="203"/>
        <v>0</v>
      </c>
      <c r="X968" s="146">
        <f t="shared" si="204"/>
        <v>0</v>
      </c>
      <c r="Y968" s="146">
        <f t="shared" si="205"/>
        <v>0</v>
      </c>
      <c r="Z968" s="147" t="str">
        <f>VLOOKUP(F968,'3-Productie normen'!A:Q,12,FALSE)</f>
        <v>B</v>
      </c>
      <c r="AA968" s="147"/>
      <c r="AC968" s="148">
        <f t="shared" si="206"/>
        <v>6958.95</v>
      </c>
    </row>
    <row r="969" spans="1:29" ht="14.15" customHeight="1">
      <c r="A969" s="124">
        <f t="shared" si="195"/>
        <v>969</v>
      </c>
      <c r="B969" s="139" t="s">
        <v>94</v>
      </c>
      <c r="C969" s="108">
        <v>2</v>
      </c>
      <c r="D969" s="164" t="s">
        <v>1169</v>
      </c>
      <c r="E969" s="141" t="s">
        <v>875</v>
      </c>
      <c r="F969" s="141" t="s">
        <v>155</v>
      </c>
      <c r="G969" s="141" t="s">
        <v>222</v>
      </c>
      <c r="H969" s="142">
        <v>30.98</v>
      </c>
      <c r="I969" s="143">
        <f t="shared" si="196"/>
        <v>255</v>
      </c>
      <c r="J969" s="144">
        <v>255</v>
      </c>
      <c r="K969" s="144"/>
      <c r="L969" s="144"/>
      <c r="M969" s="144"/>
      <c r="N969" s="144"/>
      <c r="O969" s="144"/>
      <c r="P969" s="145" t="e">
        <f t="shared" si="197"/>
        <v>#DIV/0!</v>
      </c>
      <c r="Q969" s="145">
        <f t="shared" si="198"/>
        <v>0</v>
      </c>
      <c r="R969" s="145">
        <f t="shared" si="199"/>
        <v>0</v>
      </c>
      <c r="S969" s="145">
        <f t="shared" si="200"/>
        <v>0</v>
      </c>
      <c r="T969" s="145">
        <f t="shared" si="201"/>
        <v>0</v>
      </c>
      <c r="U969" s="145">
        <f t="shared" si="202"/>
        <v>0</v>
      </c>
      <c r="V969" s="146">
        <f>IF(J969="nio",0,IF(J969&gt;0,VLOOKUP(F969,'3-Productie normen'!A:M,VLOOKUP(J969,'3-Productie normen'!$B$38:$C$41,2,FALSE),FALSE)))*(VLOOKUP(B969,'2-Kosten per locatie'!$A$16:$C$48,3,FALSE))</f>
        <v>0</v>
      </c>
      <c r="W969" s="146">
        <f t="shared" si="203"/>
        <v>0</v>
      </c>
      <c r="X969" s="146">
        <f t="shared" si="204"/>
        <v>0</v>
      </c>
      <c r="Y969" s="146">
        <f t="shared" si="205"/>
        <v>0</v>
      </c>
      <c r="Z969" s="147" t="str">
        <f>VLOOKUP(F969,'3-Productie normen'!A:Q,12,FALSE)</f>
        <v>B</v>
      </c>
      <c r="AA969" s="147"/>
      <c r="AC969" s="148">
        <f t="shared" si="206"/>
        <v>7899.9000000000005</v>
      </c>
    </row>
    <row r="970" spans="1:29" ht="14.15" customHeight="1">
      <c r="A970" s="124">
        <f t="shared" si="195"/>
        <v>970</v>
      </c>
      <c r="B970" s="139" t="s">
        <v>94</v>
      </c>
      <c r="C970" s="108">
        <v>2</v>
      </c>
      <c r="D970" s="164" t="s">
        <v>1170</v>
      </c>
      <c r="E970" s="141" t="s">
        <v>243</v>
      </c>
      <c r="F970" s="141" t="s">
        <v>155</v>
      </c>
      <c r="G970" s="141" t="s">
        <v>222</v>
      </c>
      <c r="H970" s="142">
        <v>23.83</v>
      </c>
      <c r="I970" s="143">
        <f t="shared" si="196"/>
        <v>255</v>
      </c>
      <c r="J970" s="144">
        <v>255</v>
      </c>
      <c r="K970" s="144"/>
      <c r="L970" s="144"/>
      <c r="M970" s="144"/>
      <c r="N970" s="144"/>
      <c r="O970" s="144"/>
      <c r="P970" s="145" t="e">
        <f t="shared" si="197"/>
        <v>#DIV/0!</v>
      </c>
      <c r="Q970" s="145">
        <f t="shared" si="198"/>
        <v>0</v>
      </c>
      <c r="R970" s="145">
        <f t="shared" si="199"/>
        <v>0</v>
      </c>
      <c r="S970" s="145">
        <f t="shared" si="200"/>
        <v>0</v>
      </c>
      <c r="T970" s="145">
        <f t="shared" si="201"/>
        <v>0</v>
      </c>
      <c r="U970" s="145">
        <f t="shared" si="202"/>
        <v>0</v>
      </c>
      <c r="V970" s="146">
        <f>IF(J970="nio",0,IF(J970&gt;0,VLOOKUP(F970,'3-Productie normen'!A:M,VLOOKUP(J970,'3-Productie normen'!$B$38:$C$41,2,FALSE),FALSE)))*(VLOOKUP(B970,'2-Kosten per locatie'!$A$16:$C$48,3,FALSE))</f>
        <v>0</v>
      </c>
      <c r="W970" s="146">
        <f t="shared" si="203"/>
        <v>0</v>
      </c>
      <c r="X970" s="146">
        <f t="shared" si="204"/>
        <v>0</v>
      </c>
      <c r="Y970" s="146">
        <f t="shared" si="205"/>
        <v>0</v>
      </c>
      <c r="Z970" s="147" t="str">
        <f>VLOOKUP(F970,'3-Productie normen'!A:Q,12,FALSE)</f>
        <v>B</v>
      </c>
      <c r="AA970" s="147"/>
      <c r="AC970" s="148">
        <f t="shared" si="206"/>
        <v>6076.65</v>
      </c>
    </row>
    <row r="971" spans="1:29" ht="14.15" customHeight="1">
      <c r="A971" s="124">
        <f t="shared" ref="A971:A1034" si="207">A970+1</f>
        <v>971</v>
      </c>
      <c r="B971" s="139" t="s">
        <v>94</v>
      </c>
      <c r="C971" s="108">
        <v>2</v>
      </c>
      <c r="D971" s="164" t="s">
        <v>1171</v>
      </c>
      <c r="E971" s="141" t="s">
        <v>224</v>
      </c>
      <c r="F971" s="141" t="s">
        <v>155</v>
      </c>
      <c r="G971" s="141" t="s">
        <v>222</v>
      </c>
      <c r="H971" s="142">
        <v>29.33</v>
      </c>
      <c r="I971" s="143">
        <f t="shared" si="196"/>
        <v>255</v>
      </c>
      <c r="J971" s="144">
        <v>255</v>
      </c>
      <c r="K971" s="144"/>
      <c r="L971" s="144"/>
      <c r="M971" s="144"/>
      <c r="N971" s="144"/>
      <c r="O971" s="144"/>
      <c r="P971" s="145" t="e">
        <f t="shared" si="197"/>
        <v>#DIV/0!</v>
      </c>
      <c r="Q971" s="145">
        <f t="shared" si="198"/>
        <v>0</v>
      </c>
      <c r="R971" s="145">
        <f t="shared" si="199"/>
        <v>0</v>
      </c>
      <c r="S971" s="145">
        <f t="shared" si="200"/>
        <v>0</v>
      </c>
      <c r="T971" s="145">
        <f t="shared" si="201"/>
        <v>0</v>
      </c>
      <c r="U971" s="145">
        <f t="shared" si="202"/>
        <v>0</v>
      </c>
      <c r="V971" s="146">
        <f>IF(J971="nio",0,IF(J971&gt;0,VLOOKUP(F971,'3-Productie normen'!A:M,VLOOKUP(J971,'3-Productie normen'!$B$38:$C$41,2,FALSE),FALSE)))*(VLOOKUP(B971,'2-Kosten per locatie'!$A$16:$C$48,3,FALSE))</f>
        <v>0</v>
      </c>
      <c r="W971" s="146">
        <f t="shared" si="203"/>
        <v>0</v>
      </c>
      <c r="X971" s="146">
        <f t="shared" si="204"/>
        <v>0</v>
      </c>
      <c r="Y971" s="146">
        <f t="shared" si="205"/>
        <v>0</v>
      </c>
      <c r="Z971" s="147" t="str">
        <f>VLOOKUP(F971,'3-Productie normen'!A:Q,12,FALSE)</f>
        <v>B</v>
      </c>
      <c r="AA971" s="147"/>
      <c r="AC971" s="148">
        <f t="shared" si="206"/>
        <v>7479.15</v>
      </c>
    </row>
    <row r="972" spans="1:29" ht="14.15" customHeight="1">
      <c r="A972" s="124">
        <f t="shared" si="207"/>
        <v>972</v>
      </c>
      <c r="B972" s="139" t="s">
        <v>94</v>
      </c>
      <c r="C972" s="108">
        <v>2</v>
      </c>
      <c r="D972" s="164" t="s">
        <v>1172</v>
      </c>
      <c r="E972" s="141" t="s">
        <v>431</v>
      </c>
      <c r="F972" s="141" t="s">
        <v>163</v>
      </c>
      <c r="G972" s="141" t="s">
        <v>222</v>
      </c>
      <c r="H972" s="142">
        <v>27.51</v>
      </c>
      <c r="I972" s="143">
        <f t="shared" si="196"/>
        <v>255</v>
      </c>
      <c r="J972" s="144">
        <v>255</v>
      </c>
      <c r="K972" s="144"/>
      <c r="L972" s="144"/>
      <c r="M972" s="144"/>
      <c r="N972" s="144"/>
      <c r="O972" s="144"/>
      <c r="P972" s="145" t="e">
        <f t="shared" si="197"/>
        <v>#DIV/0!</v>
      </c>
      <c r="Q972" s="145">
        <f t="shared" si="198"/>
        <v>0</v>
      </c>
      <c r="R972" s="145">
        <f t="shared" si="199"/>
        <v>0</v>
      </c>
      <c r="S972" s="145">
        <f t="shared" si="200"/>
        <v>0</v>
      </c>
      <c r="T972" s="145">
        <f t="shared" si="201"/>
        <v>0</v>
      </c>
      <c r="U972" s="145">
        <f t="shared" si="202"/>
        <v>0</v>
      </c>
      <c r="V972" s="146">
        <f>IF(J972="nio",0,IF(J972&gt;0,VLOOKUP(F972,'3-Productie normen'!A:M,VLOOKUP(J972,'3-Productie normen'!$B$38:$C$41,2,FALSE),FALSE)))*(VLOOKUP(B972,'2-Kosten per locatie'!$A$16:$C$48,3,FALSE))</f>
        <v>0</v>
      </c>
      <c r="W972" s="146">
        <f t="shared" si="203"/>
        <v>0</v>
      </c>
      <c r="X972" s="146">
        <f t="shared" si="204"/>
        <v>0</v>
      </c>
      <c r="Y972" s="146">
        <f t="shared" si="205"/>
        <v>0</v>
      </c>
      <c r="Z972" s="147" t="str">
        <f>VLOOKUP(F972,'3-Productie normen'!A:Q,12,FALSE)</f>
        <v>B</v>
      </c>
      <c r="AA972" s="147"/>
      <c r="AC972" s="148">
        <f t="shared" si="206"/>
        <v>7015.05</v>
      </c>
    </row>
    <row r="973" spans="1:29" ht="14.15" customHeight="1">
      <c r="A973" s="124">
        <f t="shared" si="207"/>
        <v>973</v>
      </c>
      <c r="B973" s="139" t="s">
        <v>94</v>
      </c>
      <c r="C973" s="108">
        <v>2</v>
      </c>
      <c r="D973" s="164" t="s">
        <v>1173</v>
      </c>
      <c r="E973" s="141" t="s">
        <v>171</v>
      </c>
      <c r="F973" s="153" t="s">
        <v>171</v>
      </c>
      <c r="G973" s="141" t="s">
        <v>222</v>
      </c>
      <c r="H973" s="142">
        <v>32.700000000000003</v>
      </c>
      <c r="I973" s="143">
        <f t="shared" si="196"/>
        <v>255</v>
      </c>
      <c r="J973" s="144">
        <v>255</v>
      </c>
      <c r="K973" s="144"/>
      <c r="L973" s="144"/>
      <c r="M973" s="144"/>
      <c r="N973" s="144"/>
      <c r="O973" s="144"/>
      <c r="P973" s="145" t="e">
        <f t="shared" si="197"/>
        <v>#DIV/0!</v>
      </c>
      <c r="Q973" s="145">
        <f t="shared" si="198"/>
        <v>0</v>
      </c>
      <c r="R973" s="145">
        <f t="shared" si="199"/>
        <v>0</v>
      </c>
      <c r="S973" s="145">
        <f t="shared" si="200"/>
        <v>0</v>
      </c>
      <c r="T973" s="145">
        <f t="shared" si="201"/>
        <v>0</v>
      </c>
      <c r="U973" s="145">
        <f t="shared" si="202"/>
        <v>0</v>
      </c>
      <c r="V973" s="146">
        <f>IF(J973="nio",0,IF(J973&gt;0,VLOOKUP(F973,'3-Productie normen'!A:M,VLOOKUP(J973,'3-Productie normen'!$B$38:$C$41,2,FALSE),FALSE)))*(VLOOKUP(B973,'2-Kosten per locatie'!$A$16:$C$48,3,FALSE))</f>
        <v>0</v>
      </c>
      <c r="W973" s="146">
        <f t="shared" si="203"/>
        <v>0</v>
      </c>
      <c r="X973" s="146">
        <f t="shared" si="204"/>
        <v>0</v>
      </c>
      <c r="Y973" s="146">
        <f t="shared" si="205"/>
        <v>0</v>
      </c>
      <c r="Z973" s="147" t="str">
        <f>VLOOKUP(F973,'3-Productie normen'!A:Q,12,FALSE)</f>
        <v>B</v>
      </c>
      <c r="AA973" s="147"/>
      <c r="AC973" s="148">
        <f t="shared" si="206"/>
        <v>8338.5</v>
      </c>
    </row>
    <row r="974" spans="1:29" ht="14.15" customHeight="1">
      <c r="A974" s="124">
        <f t="shared" si="207"/>
        <v>974</v>
      </c>
      <c r="B974" s="139" t="s">
        <v>94</v>
      </c>
      <c r="C974" s="108">
        <v>2</v>
      </c>
      <c r="D974" s="164" t="s">
        <v>1174</v>
      </c>
      <c r="E974" s="141" t="s">
        <v>1020</v>
      </c>
      <c r="F974" s="141" t="s">
        <v>155</v>
      </c>
      <c r="G974" s="141" t="s">
        <v>222</v>
      </c>
      <c r="H974" s="142">
        <v>28.66</v>
      </c>
      <c r="I974" s="143">
        <f t="shared" si="196"/>
        <v>255</v>
      </c>
      <c r="J974" s="144">
        <v>255</v>
      </c>
      <c r="K974" s="144"/>
      <c r="L974" s="144"/>
      <c r="M974" s="144"/>
      <c r="N974" s="144"/>
      <c r="O974" s="144"/>
      <c r="P974" s="145" t="e">
        <f t="shared" si="197"/>
        <v>#DIV/0!</v>
      </c>
      <c r="Q974" s="145">
        <f t="shared" si="198"/>
        <v>0</v>
      </c>
      <c r="R974" s="145">
        <f t="shared" si="199"/>
        <v>0</v>
      </c>
      <c r="S974" s="145">
        <f t="shared" si="200"/>
        <v>0</v>
      </c>
      <c r="T974" s="145">
        <f t="shared" si="201"/>
        <v>0</v>
      </c>
      <c r="U974" s="145">
        <f t="shared" si="202"/>
        <v>0</v>
      </c>
      <c r="V974" s="146">
        <f>IF(J974="nio",0,IF(J974&gt;0,VLOOKUP(F974,'3-Productie normen'!A:M,VLOOKUP(J974,'3-Productie normen'!$B$38:$C$41,2,FALSE),FALSE)))*(VLOOKUP(B974,'2-Kosten per locatie'!$A$16:$C$48,3,FALSE))</f>
        <v>0</v>
      </c>
      <c r="W974" s="146">
        <f t="shared" si="203"/>
        <v>0</v>
      </c>
      <c r="X974" s="146">
        <f t="shared" si="204"/>
        <v>0</v>
      </c>
      <c r="Y974" s="146">
        <f t="shared" si="205"/>
        <v>0</v>
      </c>
      <c r="Z974" s="147" t="str">
        <f>VLOOKUP(F974,'3-Productie normen'!A:Q,12,FALSE)</f>
        <v>B</v>
      </c>
      <c r="AA974" s="147"/>
      <c r="AC974" s="148">
        <f t="shared" si="206"/>
        <v>7308.3</v>
      </c>
    </row>
    <row r="975" spans="1:29" ht="14.15" customHeight="1">
      <c r="A975" s="124">
        <f t="shared" si="207"/>
        <v>975</v>
      </c>
      <c r="B975" s="139" t="s">
        <v>94</v>
      </c>
      <c r="C975" s="108">
        <v>2</v>
      </c>
      <c r="D975" s="164" t="s">
        <v>1175</v>
      </c>
      <c r="E975" s="141" t="s">
        <v>875</v>
      </c>
      <c r="F975" s="151" t="s">
        <v>155</v>
      </c>
      <c r="G975" s="141" t="s">
        <v>222</v>
      </c>
      <c r="H975" s="142">
        <v>30.36</v>
      </c>
      <c r="I975" s="143">
        <f t="shared" si="196"/>
        <v>255</v>
      </c>
      <c r="J975" s="144">
        <v>255</v>
      </c>
      <c r="K975" s="144"/>
      <c r="L975" s="144"/>
      <c r="M975" s="144"/>
      <c r="N975" s="144"/>
      <c r="O975" s="144"/>
      <c r="P975" s="145" t="e">
        <f t="shared" si="197"/>
        <v>#DIV/0!</v>
      </c>
      <c r="Q975" s="145">
        <f t="shared" si="198"/>
        <v>0</v>
      </c>
      <c r="R975" s="145">
        <f t="shared" si="199"/>
        <v>0</v>
      </c>
      <c r="S975" s="145">
        <f t="shared" si="200"/>
        <v>0</v>
      </c>
      <c r="T975" s="145">
        <f t="shared" si="201"/>
        <v>0</v>
      </c>
      <c r="U975" s="145">
        <f t="shared" si="202"/>
        <v>0</v>
      </c>
      <c r="V975" s="146">
        <f>IF(J975="nio",0,IF(J975&gt;0,VLOOKUP(F975,'3-Productie normen'!A:M,VLOOKUP(J975,'3-Productie normen'!$B$38:$C$41,2,FALSE),FALSE)))*(VLOOKUP(B975,'2-Kosten per locatie'!$A$16:$C$48,3,FALSE))</f>
        <v>0</v>
      </c>
      <c r="W975" s="146">
        <f t="shared" si="203"/>
        <v>0</v>
      </c>
      <c r="X975" s="146">
        <f t="shared" si="204"/>
        <v>0</v>
      </c>
      <c r="Y975" s="146">
        <f t="shared" si="205"/>
        <v>0</v>
      </c>
      <c r="Z975" s="147" t="str">
        <f>VLOOKUP(F975,'3-Productie normen'!A:Q,12,FALSE)</f>
        <v>B</v>
      </c>
      <c r="AA975" s="147"/>
      <c r="AC975" s="148">
        <f t="shared" si="206"/>
        <v>7741.8</v>
      </c>
    </row>
    <row r="976" spans="1:29" ht="14.15" customHeight="1">
      <c r="A976" s="124">
        <f t="shared" si="207"/>
        <v>976</v>
      </c>
      <c r="B976" s="139" t="s">
        <v>94</v>
      </c>
      <c r="C976" s="108">
        <v>2</v>
      </c>
      <c r="D976" s="164" t="s">
        <v>1176</v>
      </c>
      <c r="E976" s="141" t="s">
        <v>224</v>
      </c>
      <c r="F976" s="141" t="s">
        <v>155</v>
      </c>
      <c r="G976" s="141" t="s">
        <v>222</v>
      </c>
      <c r="H976" s="142">
        <v>27.95</v>
      </c>
      <c r="I976" s="143">
        <f t="shared" si="196"/>
        <v>255</v>
      </c>
      <c r="J976" s="144">
        <v>255</v>
      </c>
      <c r="K976" s="144"/>
      <c r="L976" s="144"/>
      <c r="M976" s="144"/>
      <c r="N976" s="144"/>
      <c r="O976" s="144"/>
      <c r="P976" s="145" t="e">
        <f t="shared" si="197"/>
        <v>#DIV/0!</v>
      </c>
      <c r="Q976" s="145">
        <f t="shared" si="198"/>
        <v>0</v>
      </c>
      <c r="R976" s="145">
        <f t="shared" si="199"/>
        <v>0</v>
      </c>
      <c r="S976" s="145">
        <f t="shared" si="200"/>
        <v>0</v>
      </c>
      <c r="T976" s="145">
        <f t="shared" si="201"/>
        <v>0</v>
      </c>
      <c r="U976" s="145">
        <f t="shared" si="202"/>
        <v>0</v>
      </c>
      <c r="V976" s="146">
        <f>IF(J976="nio",0,IF(J976&gt;0,VLOOKUP(F976,'3-Productie normen'!A:M,VLOOKUP(J976,'3-Productie normen'!$B$38:$C$41,2,FALSE),FALSE)))*(VLOOKUP(B976,'2-Kosten per locatie'!$A$16:$C$48,3,FALSE))</f>
        <v>0</v>
      </c>
      <c r="W976" s="146">
        <f t="shared" si="203"/>
        <v>0</v>
      </c>
      <c r="X976" s="146">
        <f t="shared" si="204"/>
        <v>0</v>
      </c>
      <c r="Y976" s="146">
        <f t="shared" si="205"/>
        <v>0</v>
      </c>
      <c r="Z976" s="147" t="str">
        <f>VLOOKUP(F976,'3-Productie normen'!A:Q,12,FALSE)</f>
        <v>B</v>
      </c>
      <c r="AA976" s="147"/>
      <c r="AC976" s="148">
        <f t="shared" si="206"/>
        <v>7127.25</v>
      </c>
    </row>
    <row r="977" spans="1:29" ht="14.15" customHeight="1">
      <c r="A977" s="124">
        <f t="shared" si="207"/>
        <v>977</v>
      </c>
      <c r="B977" s="139" t="s">
        <v>94</v>
      </c>
      <c r="C977" s="108">
        <v>2</v>
      </c>
      <c r="D977" s="164" t="s">
        <v>1177</v>
      </c>
      <c r="E977" s="141" t="s">
        <v>875</v>
      </c>
      <c r="F977" s="141" t="s">
        <v>155</v>
      </c>
      <c r="G977" s="141" t="s">
        <v>222</v>
      </c>
      <c r="H977" s="142">
        <v>31.08</v>
      </c>
      <c r="I977" s="143">
        <f t="shared" si="196"/>
        <v>255</v>
      </c>
      <c r="J977" s="144">
        <v>255</v>
      </c>
      <c r="K977" s="144"/>
      <c r="L977" s="144"/>
      <c r="M977" s="144"/>
      <c r="N977" s="144"/>
      <c r="O977" s="144"/>
      <c r="P977" s="145" t="e">
        <f t="shared" si="197"/>
        <v>#DIV/0!</v>
      </c>
      <c r="Q977" s="145">
        <f t="shared" si="198"/>
        <v>0</v>
      </c>
      <c r="R977" s="145">
        <f t="shared" si="199"/>
        <v>0</v>
      </c>
      <c r="S977" s="145">
        <f t="shared" si="200"/>
        <v>0</v>
      </c>
      <c r="T977" s="145">
        <f t="shared" si="201"/>
        <v>0</v>
      </c>
      <c r="U977" s="145">
        <f t="shared" si="202"/>
        <v>0</v>
      </c>
      <c r="V977" s="146">
        <f>IF(J977="nio",0,IF(J977&gt;0,VLOOKUP(F977,'3-Productie normen'!A:M,VLOOKUP(J977,'3-Productie normen'!$B$38:$C$41,2,FALSE),FALSE)))*(VLOOKUP(B977,'2-Kosten per locatie'!$A$16:$C$48,3,FALSE))</f>
        <v>0</v>
      </c>
      <c r="W977" s="146">
        <f t="shared" si="203"/>
        <v>0</v>
      </c>
      <c r="X977" s="146">
        <f t="shared" si="204"/>
        <v>0</v>
      </c>
      <c r="Y977" s="146">
        <f t="shared" si="205"/>
        <v>0</v>
      </c>
      <c r="Z977" s="147" t="str">
        <f>VLOOKUP(F977,'3-Productie normen'!A:Q,12,FALSE)</f>
        <v>B</v>
      </c>
      <c r="AA977" s="147"/>
      <c r="AC977" s="148">
        <f t="shared" si="206"/>
        <v>7925.4</v>
      </c>
    </row>
    <row r="978" spans="1:29" ht="14.15" customHeight="1">
      <c r="A978" s="124">
        <f t="shared" si="207"/>
        <v>978</v>
      </c>
      <c r="B978" s="139" t="s">
        <v>94</v>
      </c>
      <c r="C978" s="108">
        <v>2</v>
      </c>
      <c r="D978" s="164" t="s">
        <v>1178</v>
      </c>
      <c r="E978" s="141" t="s">
        <v>171</v>
      </c>
      <c r="F978" s="153" t="s">
        <v>171</v>
      </c>
      <c r="G978" s="141" t="s">
        <v>222</v>
      </c>
      <c r="H978" s="142">
        <v>27.97</v>
      </c>
      <c r="I978" s="143">
        <f t="shared" si="196"/>
        <v>255</v>
      </c>
      <c r="J978" s="144">
        <v>255</v>
      </c>
      <c r="K978" s="144"/>
      <c r="L978" s="144"/>
      <c r="M978" s="144"/>
      <c r="N978" s="144"/>
      <c r="O978" s="144"/>
      <c r="P978" s="145" t="e">
        <f t="shared" si="197"/>
        <v>#DIV/0!</v>
      </c>
      <c r="Q978" s="145">
        <f t="shared" si="198"/>
        <v>0</v>
      </c>
      <c r="R978" s="145">
        <f t="shared" si="199"/>
        <v>0</v>
      </c>
      <c r="S978" s="145">
        <f t="shared" si="200"/>
        <v>0</v>
      </c>
      <c r="T978" s="145">
        <f t="shared" si="201"/>
        <v>0</v>
      </c>
      <c r="U978" s="145">
        <f t="shared" si="202"/>
        <v>0</v>
      </c>
      <c r="V978" s="146">
        <f>IF(J978="nio",0,IF(J978&gt;0,VLOOKUP(F978,'3-Productie normen'!A:M,VLOOKUP(J978,'3-Productie normen'!$B$38:$C$41,2,FALSE),FALSE)))*(VLOOKUP(B978,'2-Kosten per locatie'!$A$16:$C$48,3,FALSE))</f>
        <v>0</v>
      </c>
      <c r="W978" s="146">
        <f t="shared" si="203"/>
        <v>0</v>
      </c>
      <c r="X978" s="146">
        <f t="shared" si="204"/>
        <v>0</v>
      </c>
      <c r="Y978" s="146">
        <f t="shared" si="205"/>
        <v>0</v>
      </c>
      <c r="Z978" s="147" t="str">
        <f>VLOOKUP(F978,'3-Productie normen'!A:Q,12,FALSE)</f>
        <v>B</v>
      </c>
      <c r="AA978" s="147"/>
      <c r="AC978" s="148">
        <f t="shared" si="206"/>
        <v>7132.3499999999995</v>
      </c>
    </row>
    <row r="979" spans="1:29" ht="14.15" customHeight="1">
      <c r="A979" s="124">
        <f t="shared" si="207"/>
        <v>979</v>
      </c>
      <c r="B979" s="139" t="s">
        <v>94</v>
      </c>
      <c r="C979" s="108">
        <v>2</v>
      </c>
      <c r="D979" s="164" t="s">
        <v>1179</v>
      </c>
      <c r="E979" s="141" t="s">
        <v>224</v>
      </c>
      <c r="F979" s="141" t="s">
        <v>155</v>
      </c>
      <c r="G979" s="141" t="s">
        <v>222</v>
      </c>
      <c r="H979" s="142">
        <v>30.56</v>
      </c>
      <c r="I979" s="143">
        <f t="shared" si="196"/>
        <v>255</v>
      </c>
      <c r="J979" s="144">
        <v>255</v>
      </c>
      <c r="K979" s="144"/>
      <c r="L979" s="144"/>
      <c r="M979" s="144"/>
      <c r="N979" s="144"/>
      <c r="O979" s="144"/>
      <c r="P979" s="145" t="e">
        <f t="shared" si="197"/>
        <v>#DIV/0!</v>
      </c>
      <c r="Q979" s="145">
        <f t="shared" si="198"/>
        <v>0</v>
      </c>
      <c r="R979" s="145">
        <f t="shared" si="199"/>
        <v>0</v>
      </c>
      <c r="S979" s="145">
        <f t="shared" si="200"/>
        <v>0</v>
      </c>
      <c r="T979" s="145">
        <f t="shared" si="201"/>
        <v>0</v>
      </c>
      <c r="U979" s="145">
        <f t="shared" si="202"/>
        <v>0</v>
      </c>
      <c r="V979" s="146">
        <f>IF(J979="nio",0,IF(J979&gt;0,VLOOKUP(F979,'3-Productie normen'!A:M,VLOOKUP(J979,'3-Productie normen'!$B$38:$C$41,2,FALSE),FALSE)))*(VLOOKUP(B979,'2-Kosten per locatie'!$A$16:$C$48,3,FALSE))</f>
        <v>0</v>
      </c>
      <c r="W979" s="146">
        <f t="shared" si="203"/>
        <v>0</v>
      </c>
      <c r="X979" s="146">
        <f t="shared" si="204"/>
        <v>0</v>
      </c>
      <c r="Y979" s="146">
        <f t="shared" si="205"/>
        <v>0</v>
      </c>
      <c r="Z979" s="147" t="str">
        <f>VLOOKUP(F979,'3-Productie normen'!A:Q,12,FALSE)</f>
        <v>B</v>
      </c>
      <c r="AA979" s="147"/>
      <c r="AC979" s="148">
        <f t="shared" si="206"/>
        <v>7792.7999999999993</v>
      </c>
    </row>
    <row r="980" spans="1:29" ht="14.15" customHeight="1">
      <c r="A980" s="124">
        <f t="shared" si="207"/>
        <v>980</v>
      </c>
      <c r="B980" s="139" t="s">
        <v>94</v>
      </c>
      <c r="C980" s="108">
        <v>2</v>
      </c>
      <c r="D980" s="164" t="s">
        <v>1180</v>
      </c>
      <c r="E980" s="141" t="s">
        <v>224</v>
      </c>
      <c r="F980" s="141" t="s">
        <v>155</v>
      </c>
      <c r="G980" s="141" t="s">
        <v>222</v>
      </c>
      <c r="H980" s="142">
        <v>28.4</v>
      </c>
      <c r="I980" s="143">
        <f t="shared" si="196"/>
        <v>255</v>
      </c>
      <c r="J980" s="144">
        <v>255</v>
      </c>
      <c r="K980" s="144"/>
      <c r="L980" s="144"/>
      <c r="M980" s="144"/>
      <c r="N980" s="144"/>
      <c r="O980" s="144"/>
      <c r="P980" s="145" t="e">
        <f t="shared" si="197"/>
        <v>#DIV/0!</v>
      </c>
      <c r="Q980" s="145">
        <f t="shared" si="198"/>
        <v>0</v>
      </c>
      <c r="R980" s="145">
        <f t="shared" si="199"/>
        <v>0</v>
      </c>
      <c r="S980" s="145">
        <f t="shared" si="200"/>
        <v>0</v>
      </c>
      <c r="T980" s="145">
        <f t="shared" si="201"/>
        <v>0</v>
      </c>
      <c r="U980" s="145">
        <f t="shared" si="202"/>
        <v>0</v>
      </c>
      <c r="V980" s="146">
        <f>IF(J980="nio",0,IF(J980&gt;0,VLOOKUP(F980,'3-Productie normen'!A:M,VLOOKUP(J980,'3-Productie normen'!$B$38:$C$41,2,FALSE),FALSE)))*(VLOOKUP(B980,'2-Kosten per locatie'!$A$16:$C$48,3,FALSE))</f>
        <v>0</v>
      </c>
      <c r="W980" s="146">
        <f t="shared" si="203"/>
        <v>0</v>
      </c>
      <c r="X980" s="146">
        <f t="shared" si="204"/>
        <v>0</v>
      </c>
      <c r="Y980" s="146">
        <f t="shared" si="205"/>
        <v>0</v>
      </c>
      <c r="Z980" s="147" t="str">
        <f>VLOOKUP(F980,'3-Productie normen'!A:Q,12,FALSE)</f>
        <v>B</v>
      </c>
      <c r="AA980" s="147"/>
      <c r="AC980" s="148">
        <f t="shared" si="206"/>
        <v>7242</v>
      </c>
    </row>
    <row r="981" spans="1:29" ht="14.15" customHeight="1">
      <c r="A981" s="124">
        <f t="shared" si="207"/>
        <v>981</v>
      </c>
      <c r="B981" s="139" t="s">
        <v>94</v>
      </c>
      <c r="C981" s="108">
        <v>2</v>
      </c>
      <c r="D981" s="164" t="s">
        <v>1181</v>
      </c>
      <c r="E981" s="141" t="s">
        <v>224</v>
      </c>
      <c r="F981" s="141" t="s">
        <v>155</v>
      </c>
      <c r="G981" s="141" t="s">
        <v>222</v>
      </c>
      <c r="H981" s="142">
        <v>31.1</v>
      </c>
      <c r="I981" s="143">
        <f t="shared" si="196"/>
        <v>255</v>
      </c>
      <c r="J981" s="144">
        <v>255</v>
      </c>
      <c r="K981" s="144"/>
      <c r="L981" s="144"/>
      <c r="M981" s="144"/>
      <c r="N981" s="144"/>
      <c r="O981" s="144"/>
      <c r="P981" s="145" t="e">
        <f t="shared" si="197"/>
        <v>#DIV/0!</v>
      </c>
      <c r="Q981" s="145">
        <f t="shared" si="198"/>
        <v>0</v>
      </c>
      <c r="R981" s="145">
        <f t="shared" si="199"/>
        <v>0</v>
      </c>
      <c r="S981" s="145">
        <f t="shared" si="200"/>
        <v>0</v>
      </c>
      <c r="T981" s="145">
        <f t="shared" si="201"/>
        <v>0</v>
      </c>
      <c r="U981" s="145">
        <f t="shared" si="202"/>
        <v>0</v>
      </c>
      <c r="V981" s="146">
        <f>IF(J981="nio",0,IF(J981&gt;0,VLOOKUP(F981,'3-Productie normen'!A:M,VLOOKUP(J981,'3-Productie normen'!$B$38:$C$41,2,FALSE),FALSE)))*(VLOOKUP(B981,'2-Kosten per locatie'!$A$16:$C$48,3,FALSE))</f>
        <v>0</v>
      </c>
      <c r="W981" s="146">
        <f t="shared" si="203"/>
        <v>0</v>
      </c>
      <c r="X981" s="146">
        <f t="shared" si="204"/>
        <v>0</v>
      </c>
      <c r="Y981" s="146">
        <f t="shared" si="205"/>
        <v>0</v>
      </c>
      <c r="Z981" s="147" t="str">
        <f>VLOOKUP(F981,'3-Productie normen'!A:Q,12,FALSE)</f>
        <v>B</v>
      </c>
      <c r="AA981" s="147"/>
      <c r="AC981" s="148">
        <f t="shared" si="206"/>
        <v>7930.5</v>
      </c>
    </row>
    <row r="982" spans="1:29" ht="14.15" customHeight="1">
      <c r="A982" s="124">
        <f t="shared" si="207"/>
        <v>982</v>
      </c>
      <c r="B982" s="139" t="s">
        <v>94</v>
      </c>
      <c r="C982" s="108">
        <v>2</v>
      </c>
      <c r="D982" s="164" t="s">
        <v>1182</v>
      </c>
      <c r="E982" s="141" t="s">
        <v>224</v>
      </c>
      <c r="F982" s="141" t="s">
        <v>155</v>
      </c>
      <c r="G982" s="141" t="s">
        <v>222</v>
      </c>
      <c r="H982" s="142">
        <v>26.19</v>
      </c>
      <c r="I982" s="143">
        <f t="shared" si="196"/>
        <v>255</v>
      </c>
      <c r="J982" s="144">
        <v>255</v>
      </c>
      <c r="K982" s="144"/>
      <c r="L982" s="144"/>
      <c r="M982" s="144"/>
      <c r="N982" s="144"/>
      <c r="O982" s="144"/>
      <c r="P982" s="145" t="e">
        <f t="shared" si="197"/>
        <v>#DIV/0!</v>
      </c>
      <c r="Q982" s="145">
        <f t="shared" si="198"/>
        <v>0</v>
      </c>
      <c r="R982" s="145">
        <f t="shared" si="199"/>
        <v>0</v>
      </c>
      <c r="S982" s="145">
        <f t="shared" si="200"/>
        <v>0</v>
      </c>
      <c r="T982" s="145">
        <f t="shared" si="201"/>
        <v>0</v>
      </c>
      <c r="U982" s="145">
        <f t="shared" si="202"/>
        <v>0</v>
      </c>
      <c r="V982" s="146">
        <f>IF(J982="nio",0,IF(J982&gt;0,VLOOKUP(F982,'3-Productie normen'!A:M,VLOOKUP(J982,'3-Productie normen'!$B$38:$C$41,2,FALSE),FALSE)))*(VLOOKUP(B982,'2-Kosten per locatie'!$A$16:$C$48,3,FALSE))</f>
        <v>0</v>
      </c>
      <c r="W982" s="146">
        <f t="shared" si="203"/>
        <v>0</v>
      </c>
      <c r="X982" s="146">
        <f t="shared" si="204"/>
        <v>0</v>
      </c>
      <c r="Y982" s="146">
        <f t="shared" si="205"/>
        <v>0</v>
      </c>
      <c r="Z982" s="147" t="str">
        <f>VLOOKUP(F982,'3-Productie normen'!A:Q,12,FALSE)</f>
        <v>B</v>
      </c>
      <c r="AA982" s="147"/>
      <c r="AC982" s="148">
        <f t="shared" si="206"/>
        <v>6678.4500000000007</v>
      </c>
    </row>
    <row r="983" spans="1:29" ht="14.15" customHeight="1">
      <c r="A983" s="124">
        <f t="shared" si="207"/>
        <v>983</v>
      </c>
      <c r="B983" s="139" t="s">
        <v>94</v>
      </c>
      <c r="C983" s="108">
        <v>2</v>
      </c>
      <c r="D983" s="164" t="s">
        <v>1183</v>
      </c>
      <c r="E983" s="141" t="s">
        <v>1061</v>
      </c>
      <c r="F983" s="141" t="s">
        <v>155</v>
      </c>
      <c r="G983" s="141" t="s">
        <v>222</v>
      </c>
      <c r="H983" s="142">
        <v>32.04</v>
      </c>
      <c r="I983" s="143">
        <f t="shared" si="196"/>
        <v>255</v>
      </c>
      <c r="J983" s="144">
        <v>255</v>
      </c>
      <c r="K983" s="144"/>
      <c r="L983" s="144"/>
      <c r="M983" s="144"/>
      <c r="N983" s="144"/>
      <c r="O983" s="144"/>
      <c r="P983" s="145" t="e">
        <f t="shared" si="197"/>
        <v>#DIV/0!</v>
      </c>
      <c r="Q983" s="145">
        <f t="shared" si="198"/>
        <v>0</v>
      </c>
      <c r="R983" s="145">
        <f t="shared" si="199"/>
        <v>0</v>
      </c>
      <c r="S983" s="145">
        <f t="shared" si="200"/>
        <v>0</v>
      </c>
      <c r="T983" s="145">
        <f t="shared" si="201"/>
        <v>0</v>
      </c>
      <c r="U983" s="145">
        <f t="shared" si="202"/>
        <v>0</v>
      </c>
      <c r="V983" s="146">
        <f>IF(J983="nio",0,IF(J983&gt;0,VLOOKUP(F983,'3-Productie normen'!A:M,VLOOKUP(J983,'3-Productie normen'!$B$38:$C$41,2,FALSE),FALSE)))*(VLOOKUP(B983,'2-Kosten per locatie'!$A$16:$C$48,3,FALSE))</f>
        <v>0</v>
      </c>
      <c r="W983" s="146">
        <f t="shared" si="203"/>
        <v>0</v>
      </c>
      <c r="X983" s="146">
        <f t="shared" si="204"/>
        <v>0</v>
      </c>
      <c r="Y983" s="146">
        <f t="shared" si="205"/>
        <v>0</v>
      </c>
      <c r="Z983" s="147" t="str">
        <f>VLOOKUP(F983,'3-Productie normen'!A:Q,12,FALSE)</f>
        <v>B</v>
      </c>
      <c r="AA983" s="147"/>
      <c r="AC983" s="148">
        <f t="shared" si="206"/>
        <v>8170.2</v>
      </c>
    </row>
    <row r="984" spans="1:29" ht="14.15" customHeight="1">
      <c r="A984" s="124">
        <f t="shared" si="207"/>
        <v>984</v>
      </c>
      <c r="B984" s="139" t="s">
        <v>94</v>
      </c>
      <c r="C984" s="108">
        <v>2</v>
      </c>
      <c r="D984" s="164" t="s">
        <v>1184</v>
      </c>
      <c r="E984" s="141" t="s">
        <v>170</v>
      </c>
      <c r="F984" s="141" t="s">
        <v>170</v>
      </c>
      <c r="G984" s="141" t="s">
        <v>222</v>
      </c>
      <c r="H984" s="142">
        <v>20.059999999999999</v>
      </c>
      <c r="I984" s="143">
        <f t="shared" si="196"/>
        <v>255</v>
      </c>
      <c r="J984" s="144">
        <v>255</v>
      </c>
      <c r="K984" s="144"/>
      <c r="L984" s="144"/>
      <c r="M984" s="144"/>
      <c r="N984" s="144"/>
      <c r="O984" s="144"/>
      <c r="P984" s="145" t="e">
        <f t="shared" si="197"/>
        <v>#DIV/0!</v>
      </c>
      <c r="Q984" s="145">
        <f t="shared" si="198"/>
        <v>0</v>
      </c>
      <c r="R984" s="145">
        <f t="shared" si="199"/>
        <v>0</v>
      </c>
      <c r="S984" s="145">
        <f t="shared" si="200"/>
        <v>0</v>
      </c>
      <c r="T984" s="145">
        <f t="shared" si="201"/>
        <v>0</v>
      </c>
      <c r="U984" s="145">
        <f t="shared" si="202"/>
        <v>0</v>
      </c>
      <c r="V984" s="146">
        <f>IF(J984="nio",0,IF(J984&gt;0,VLOOKUP(F984,'3-Productie normen'!A:M,VLOOKUP(J984,'3-Productie normen'!$B$38:$C$41,2,FALSE),FALSE)))*(VLOOKUP(B984,'2-Kosten per locatie'!$A$16:$C$48,3,FALSE))</f>
        <v>0</v>
      </c>
      <c r="W984" s="146">
        <f t="shared" si="203"/>
        <v>0</v>
      </c>
      <c r="X984" s="146">
        <f t="shared" si="204"/>
        <v>0</v>
      </c>
      <c r="Y984" s="146">
        <f t="shared" si="205"/>
        <v>0</v>
      </c>
      <c r="Z984" s="147" t="str">
        <f>VLOOKUP(F984,'3-Productie normen'!A:Q,12,FALSE)</f>
        <v>V</v>
      </c>
      <c r="AA984" s="147"/>
      <c r="AC984" s="148">
        <f t="shared" si="206"/>
        <v>5115.2999999999993</v>
      </c>
    </row>
    <row r="985" spans="1:29" ht="14.15" customHeight="1">
      <c r="A985" s="124">
        <f t="shared" si="207"/>
        <v>985</v>
      </c>
      <c r="B985" s="139" t="s">
        <v>94</v>
      </c>
      <c r="C985" s="108">
        <v>2</v>
      </c>
      <c r="D985" s="164" t="s">
        <v>1185</v>
      </c>
      <c r="E985" s="141" t="s">
        <v>170</v>
      </c>
      <c r="F985" s="141" t="s">
        <v>170</v>
      </c>
      <c r="G985" s="141" t="s">
        <v>222</v>
      </c>
      <c r="H985" s="142">
        <v>17.2</v>
      </c>
      <c r="I985" s="143">
        <f t="shared" si="196"/>
        <v>255</v>
      </c>
      <c r="J985" s="144">
        <v>255</v>
      </c>
      <c r="K985" s="144"/>
      <c r="L985" s="144"/>
      <c r="M985" s="144"/>
      <c r="N985" s="144"/>
      <c r="O985" s="144"/>
      <c r="P985" s="145" t="e">
        <f t="shared" si="197"/>
        <v>#DIV/0!</v>
      </c>
      <c r="Q985" s="145">
        <f t="shared" si="198"/>
        <v>0</v>
      </c>
      <c r="R985" s="145">
        <f t="shared" si="199"/>
        <v>0</v>
      </c>
      <c r="S985" s="145">
        <f t="shared" si="200"/>
        <v>0</v>
      </c>
      <c r="T985" s="145">
        <f t="shared" si="201"/>
        <v>0</v>
      </c>
      <c r="U985" s="145">
        <f t="shared" si="202"/>
        <v>0</v>
      </c>
      <c r="V985" s="146">
        <f>IF(J985="nio",0,IF(J985&gt;0,VLOOKUP(F985,'3-Productie normen'!A:M,VLOOKUP(J985,'3-Productie normen'!$B$38:$C$41,2,FALSE),FALSE)))*(VLOOKUP(B985,'2-Kosten per locatie'!$A$16:$C$48,3,FALSE))</f>
        <v>0</v>
      </c>
      <c r="W985" s="146">
        <f t="shared" si="203"/>
        <v>0</v>
      </c>
      <c r="X985" s="146">
        <f t="shared" si="204"/>
        <v>0</v>
      </c>
      <c r="Y985" s="146">
        <f t="shared" si="205"/>
        <v>0</v>
      </c>
      <c r="Z985" s="147" t="str">
        <f>VLOOKUP(F985,'3-Productie normen'!A:Q,12,FALSE)</f>
        <v>V</v>
      </c>
      <c r="AA985" s="147"/>
      <c r="AC985" s="148">
        <f t="shared" si="206"/>
        <v>4386</v>
      </c>
    </row>
    <row r="986" spans="1:29" ht="14.15" customHeight="1">
      <c r="A986" s="124">
        <f t="shared" si="207"/>
        <v>986</v>
      </c>
      <c r="B986" s="139" t="s">
        <v>94</v>
      </c>
      <c r="C986" s="108">
        <v>2</v>
      </c>
      <c r="D986" s="164" t="s">
        <v>1186</v>
      </c>
      <c r="E986" s="141" t="s">
        <v>170</v>
      </c>
      <c r="F986" s="141" t="s">
        <v>170</v>
      </c>
      <c r="G986" s="141" t="s">
        <v>222</v>
      </c>
      <c r="H986" s="142">
        <v>10.96</v>
      </c>
      <c r="I986" s="143">
        <f t="shared" si="196"/>
        <v>255</v>
      </c>
      <c r="J986" s="144">
        <v>255</v>
      </c>
      <c r="K986" s="144"/>
      <c r="L986" s="144"/>
      <c r="M986" s="144"/>
      <c r="N986" s="144"/>
      <c r="O986" s="144"/>
      <c r="P986" s="145" t="e">
        <f t="shared" si="197"/>
        <v>#DIV/0!</v>
      </c>
      <c r="Q986" s="145">
        <f t="shared" si="198"/>
        <v>0</v>
      </c>
      <c r="R986" s="145">
        <f t="shared" si="199"/>
        <v>0</v>
      </c>
      <c r="S986" s="145">
        <f t="shared" si="200"/>
        <v>0</v>
      </c>
      <c r="T986" s="145">
        <f t="shared" si="201"/>
        <v>0</v>
      </c>
      <c r="U986" s="145">
        <f t="shared" si="202"/>
        <v>0</v>
      </c>
      <c r="V986" s="146">
        <f>IF(J986="nio",0,IF(J986&gt;0,VLOOKUP(F986,'3-Productie normen'!A:M,VLOOKUP(J986,'3-Productie normen'!$B$38:$C$41,2,FALSE),FALSE)))*(VLOOKUP(B986,'2-Kosten per locatie'!$A$16:$C$48,3,FALSE))</f>
        <v>0</v>
      </c>
      <c r="W986" s="146">
        <f t="shared" si="203"/>
        <v>0</v>
      </c>
      <c r="X986" s="146">
        <f t="shared" si="204"/>
        <v>0</v>
      </c>
      <c r="Y986" s="146">
        <f t="shared" si="205"/>
        <v>0</v>
      </c>
      <c r="Z986" s="147" t="str">
        <f>VLOOKUP(F986,'3-Productie normen'!A:Q,12,FALSE)</f>
        <v>V</v>
      </c>
      <c r="AA986" s="147"/>
      <c r="AC986" s="148">
        <f t="shared" si="206"/>
        <v>2794.8</v>
      </c>
    </row>
    <row r="987" spans="1:29" ht="14.15" customHeight="1">
      <c r="A987" s="124">
        <f t="shared" si="207"/>
        <v>987</v>
      </c>
      <c r="B987" s="139" t="s">
        <v>94</v>
      </c>
      <c r="C987" s="108">
        <v>2</v>
      </c>
      <c r="D987" s="164" t="s">
        <v>1187</v>
      </c>
      <c r="E987" s="141" t="s">
        <v>170</v>
      </c>
      <c r="F987" s="141" t="s">
        <v>170</v>
      </c>
      <c r="G987" s="141" t="s">
        <v>222</v>
      </c>
      <c r="H987" s="142">
        <v>10.85</v>
      </c>
      <c r="I987" s="143">
        <f t="shared" si="196"/>
        <v>255</v>
      </c>
      <c r="J987" s="144">
        <v>255</v>
      </c>
      <c r="K987" s="144"/>
      <c r="L987" s="144"/>
      <c r="M987" s="144"/>
      <c r="N987" s="144"/>
      <c r="O987" s="144"/>
      <c r="P987" s="145" t="e">
        <f t="shared" si="197"/>
        <v>#DIV/0!</v>
      </c>
      <c r="Q987" s="145">
        <f t="shared" si="198"/>
        <v>0</v>
      </c>
      <c r="R987" s="145">
        <f t="shared" si="199"/>
        <v>0</v>
      </c>
      <c r="S987" s="145">
        <f t="shared" si="200"/>
        <v>0</v>
      </c>
      <c r="T987" s="145">
        <f t="shared" si="201"/>
        <v>0</v>
      </c>
      <c r="U987" s="145">
        <f t="shared" si="202"/>
        <v>0</v>
      </c>
      <c r="V987" s="146">
        <f>IF(J987="nio",0,IF(J987&gt;0,VLOOKUP(F987,'3-Productie normen'!A:M,VLOOKUP(J987,'3-Productie normen'!$B$38:$C$41,2,FALSE),FALSE)))*(VLOOKUP(B987,'2-Kosten per locatie'!$A$16:$C$48,3,FALSE))</f>
        <v>0</v>
      </c>
      <c r="W987" s="146">
        <f t="shared" si="203"/>
        <v>0</v>
      </c>
      <c r="X987" s="146">
        <f t="shared" si="204"/>
        <v>0</v>
      </c>
      <c r="Y987" s="146">
        <f t="shared" si="205"/>
        <v>0</v>
      </c>
      <c r="Z987" s="147" t="str">
        <f>VLOOKUP(F987,'3-Productie normen'!A:Q,12,FALSE)</f>
        <v>V</v>
      </c>
      <c r="AA987" s="147"/>
      <c r="AC987" s="148">
        <f t="shared" si="206"/>
        <v>2766.75</v>
      </c>
    </row>
    <row r="988" spans="1:29" ht="14.15" customHeight="1">
      <c r="A988" s="124">
        <f t="shared" si="207"/>
        <v>988</v>
      </c>
      <c r="B988" s="139" t="s">
        <v>94</v>
      </c>
      <c r="C988" s="108">
        <v>2</v>
      </c>
      <c r="D988" s="164" t="s">
        <v>1188</v>
      </c>
      <c r="E988" s="141" t="s">
        <v>170</v>
      </c>
      <c r="F988" s="141" t="s">
        <v>170</v>
      </c>
      <c r="G988" s="141" t="s">
        <v>222</v>
      </c>
      <c r="H988" s="142">
        <v>21.6</v>
      </c>
      <c r="I988" s="143">
        <f t="shared" si="196"/>
        <v>255</v>
      </c>
      <c r="J988" s="144">
        <v>255</v>
      </c>
      <c r="K988" s="144"/>
      <c r="L988" s="144"/>
      <c r="M988" s="144"/>
      <c r="N988" s="144"/>
      <c r="O988" s="144"/>
      <c r="P988" s="145" t="e">
        <f t="shared" si="197"/>
        <v>#DIV/0!</v>
      </c>
      <c r="Q988" s="145">
        <f t="shared" si="198"/>
        <v>0</v>
      </c>
      <c r="R988" s="145">
        <f t="shared" si="199"/>
        <v>0</v>
      </c>
      <c r="S988" s="145">
        <f t="shared" si="200"/>
        <v>0</v>
      </c>
      <c r="T988" s="145">
        <f t="shared" si="201"/>
        <v>0</v>
      </c>
      <c r="U988" s="145">
        <f t="shared" si="202"/>
        <v>0</v>
      </c>
      <c r="V988" s="146">
        <f>IF(J988="nio",0,IF(J988&gt;0,VLOOKUP(F988,'3-Productie normen'!A:M,VLOOKUP(J988,'3-Productie normen'!$B$38:$C$41,2,FALSE),FALSE)))*(VLOOKUP(B988,'2-Kosten per locatie'!$A$16:$C$48,3,FALSE))</f>
        <v>0</v>
      </c>
      <c r="W988" s="146">
        <f t="shared" si="203"/>
        <v>0</v>
      </c>
      <c r="X988" s="146">
        <f t="shared" si="204"/>
        <v>0</v>
      </c>
      <c r="Y988" s="146">
        <f t="shared" si="205"/>
        <v>0</v>
      </c>
      <c r="Z988" s="147" t="str">
        <f>VLOOKUP(F988,'3-Productie normen'!A:Q,12,FALSE)</f>
        <v>V</v>
      </c>
      <c r="AA988" s="147"/>
      <c r="AC988" s="148">
        <f t="shared" si="206"/>
        <v>5508</v>
      </c>
    </row>
    <row r="989" spans="1:29" ht="14.15" customHeight="1">
      <c r="A989" s="124">
        <f t="shared" si="207"/>
        <v>989</v>
      </c>
      <c r="B989" s="139" t="s">
        <v>94</v>
      </c>
      <c r="C989" s="108">
        <v>2</v>
      </c>
      <c r="D989" s="164" t="s">
        <v>1189</v>
      </c>
      <c r="E989" s="141" t="s">
        <v>170</v>
      </c>
      <c r="F989" s="141" t="s">
        <v>170</v>
      </c>
      <c r="G989" s="141" t="s">
        <v>222</v>
      </c>
      <c r="H989" s="142">
        <v>10.72</v>
      </c>
      <c r="I989" s="143">
        <f t="shared" si="196"/>
        <v>255</v>
      </c>
      <c r="J989" s="144">
        <v>255</v>
      </c>
      <c r="K989" s="144"/>
      <c r="L989" s="144"/>
      <c r="M989" s="144"/>
      <c r="N989" s="144"/>
      <c r="O989" s="144"/>
      <c r="P989" s="145" t="e">
        <f t="shared" si="197"/>
        <v>#DIV/0!</v>
      </c>
      <c r="Q989" s="145">
        <f t="shared" si="198"/>
        <v>0</v>
      </c>
      <c r="R989" s="145">
        <f t="shared" si="199"/>
        <v>0</v>
      </c>
      <c r="S989" s="145">
        <f t="shared" si="200"/>
        <v>0</v>
      </c>
      <c r="T989" s="145">
        <f t="shared" si="201"/>
        <v>0</v>
      </c>
      <c r="U989" s="145">
        <f t="shared" si="202"/>
        <v>0</v>
      </c>
      <c r="V989" s="146">
        <f>IF(J989="nio",0,IF(J989&gt;0,VLOOKUP(F989,'3-Productie normen'!A:M,VLOOKUP(J989,'3-Productie normen'!$B$38:$C$41,2,FALSE),FALSE)))*(VLOOKUP(B989,'2-Kosten per locatie'!$A$16:$C$48,3,FALSE))</f>
        <v>0</v>
      </c>
      <c r="W989" s="146">
        <f t="shared" si="203"/>
        <v>0</v>
      </c>
      <c r="X989" s="146">
        <f t="shared" si="204"/>
        <v>0</v>
      </c>
      <c r="Y989" s="146">
        <f t="shared" si="205"/>
        <v>0</v>
      </c>
      <c r="Z989" s="147" t="str">
        <f>VLOOKUP(F989,'3-Productie normen'!A:Q,12,FALSE)</f>
        <v>V</v>
      </c>
      <c r="AA989" s="147"/>
      <c r="AC989" s="148">
        <f t="shared" si="206"/>
        <v>2733.6000000000004</v>
      </c>
    </row>
    <row r="990" spans="1:29" ht="14.15" customHeight="1">
      <c r="A990" s="124">
        <f t="shared" si="207"/>
        <v>990</v>
      </c>
      <c r="B990" s="139" t="s">
        <v>94</v>
      </c>
      <c r="C990" s="108">
        <v>3</v>
      </c>
      <c r="D990" s="164" t="s">
        <v>1190</v>
      </c>
      <c r="E990" s="141" t="s">
        <v>168</v>
      </c>
      <c r="F990" s="166" t="s">
        <v>168</v>
      </c>
      <c r="G990" s="141" t="s">
        <v>869</v>
      </c>
      <c r="H990" s="142">
        <v>4.7</v>
      </c>
      <c r="I990" s="143">
        <f t="shared" si="196"/>
        <v>1</v>
      </c>
      <c r="J990" s="144">
        <v>1</v>
      </c>
      <c r="K990" s="144"/>
      <c r="L990" s="144"/>
      <c r="M990" s="144"/>
      <c r="N990" s="144"/>
      <c r="O990" s="144"/>
      <c r="P990" s="145" t="e">
        <f t="shared" si="197"/>
        <v>#DIV/0!</v>
      </c>
      <c r="Q990" s="145">
        <f t="shared" si="198"/>
        <v>0</v>
      </c>
      <c r="R990" s="145">
        <f t="shared" si="199"/>
        <v>0</v>
      </c>
      <c r="S990" s="145">
        <f t="shared" si="200"/>
        <v>0</v>
      </c>
      <c r="T990" s="145">
        <f t="shared" si="201"/>
        <v>0</v>
      </c>
      <c r="U990" s="145">
        <f t="shared" si="202"/>
        <v>0</v>
      </c>
      <c r="V990" s="146">
        <f>IF(J990="nio",0,IF(J990&gt;0,VLOOKUP(F990,'3-Productie normen'!A:M,VLOOKUP(J990,'3-Productie normen'!$B$38:$C$41,2,FALSE),FALSE)))*(VLOOKUP(B990,'2-Kosten per locatie'!$A$16:$C$48,3,FALSE))</f>
        <v>0</v>
      </c>
      <c r="W990" s="146">
        <f t="shared" si="203"/>
        <v>0</v>
      </c>
      <c r="X990" s="146">
        <f t="shared" si="204"/>
        <v>0</v>
      </c>
      <c r="Y990" s="146">
        <f t="shared" si="205"/>
        <v>0</v>
      </c>
      <c r="Z990" s="147" t="str">
        <f>VLOOKUP(F990,'3-Productie normen'!A:Q,12,FALSE)</f>
        <v>V</v>
      </c>
      <c r="AA990" s="147"/>
      <c r="AC990" s="148">
        <f t="shared" si="206"/>
        <v>4.7</v>
      </c>
    </row>
    <row r="991" spans="1:29" ht="14.15" customHeight="1">
      <c r="A991" s="124">
        <f t="shared" si="207"/>
        <v>991</v>
      </c>
      <c r="B991" s="139" t="s">
        <v>94</v>
      </c>
      <c r="C991" s="108">
        <v>3</v>
      </c>
      <c r="D991" s="164" t="s">
        <v>1191</v>
      </c>
      <c r="E991" s="141" t="s">
        <v>699</v>
      </c>
      <c r="F991" s="141" t="s">
        <v>155</v>
      </c>
      <c r="G991" s="141" t="s">
        <v>222</v>
      </c>
      <c r="H991" s="142">
        <v>30.57</v>
      </c>
      <c r="I991" s="143">
        <f t="shared" si="196"/>
        <v>255</v>
      </c>
      <c r="J991" s="144">
        <v>255</v>
      </c>
      <c r="K991" s="144"/>
      <c r="L991" s="144"/>
      <c r="M991" s="144"/>
      <c r="N991" s="144"/>
      <c r="O991" s="144"/>
      <c r="P991" s="145" t="e">
        <f t="shared" si="197"/>
        <v>#DIV/0!</v>
      </c>
      <c r="Q991" s="145">
        <f t="shared" si="198"/>
        <v>0</v>
      </c>
      <c r="R991" s="145">
        <f t="shared" si="199"/>
        <v>0</v>
      </c>
      <c r="S991" s="145">
        <f t="shared" si="200"/>
        <v>0</v>
      </c>
      <c r="T991" s="145">
        <f t="shared" si="201"/>
        <v>0</v>
      </c>
      <c r="U991" s="145">
        <f t="shared" si="202"/>
        <v>0</v>
      </c>
      <c r="V991" s="146">
        <f>IF(J991="nio",0,IF(J991&gt;0,VLOOKUP(F991,'3-Productie normen'!A:M,VLOOKUP(J991,'3-Productie normen'!$B$38:$C$41,2,FALSE),FALSE)))*(VLOOKUP(B991,'2-Kosten per locatie'!$A$16:$C$48,3,FALSE))</f>
        <v>0</v>
      </c>
      <c r="W991" s="146">
        <f t="shared" si="203"/>
        <v>0</v>
      </c>
      <c r="X991" s="146">
        <f t="shared" si="204"/>
        <v>0</v>
      </c>
      <c r="Y991" s="146">
        <f t="shared" si="205"/>
        <v>0</v>
      </c>
      <c r="Z991" s="147" t="str">
        <f>VLOOKUP(F991,'3-Productie normen'!A:Q,12,FALSE)</f>
        <v>B</v>
      </c>
      <c r="AA991" s="147"/>
      <c r="AC991" s="148">
        <f t="shared" si="206"/>
        <v>7795.35</v>
      </c>
    </row>
    <row r="992" spans="1:29" ht="14.15" customHeight="1">
      <c r="A992" s="124">
        <f t="shared" si="207"/>
        <v>992</v>
      </c>
      <c r="B992" s="139" t="s">
        <v>94</v>
      </c>
      <c r="C992" s="108">
        <v>3</v>
      </c>
      <c r="D992" s="164" t="s">
        <v>1192</v>
      </c>
      <c r="E992" s="141" t="s">
        <v>699</v>
      </c>
      <c r="F992" s="141" t="s">
        <v>155</v>
      </c>
      <c r="G992" s="141" t="s">
        <v>222</v>
      </c>
      <c r="H992" s="142">
        <v>34.5</v>
      </c>
      <c r="I992" s="143">
        <f t="shared" si="196"/>
        <v>255</v>
      </c>
      <c r="J992" s="144">
        <v>255</v>
      </c>
      <c r="K992" s="144"/>
      <c r="L992" s="144"/>
      <c r="M992" s="144"/>
      <c r="N992" s="144"/>
      <c r="O992" s="144"/>
      <c r="P992" s="145" t="e">
        <f t="shared" si="197"/>
        <v>#DIV/0!</v>
      </c>
      <c r="Q992" s="145">
        <f t="shared" si="198"/>
        <v>0</v>
      </c>
      <c r="R992" s="145">
        <f t="shared" si="199"/>
        <v>0</v>
      </c>
      <c r="S992" s="145">
        <f t="shared" si="200"/>
        <v>0</v>
      </c>
      <c r="T992" s="145">
        <f t="shared" si="201"/>
        <v>0</v>
      </c>
      <c r="U992" s="145">
        <f t="shared" si="202"/>
        <v>0</v>
      </c>
      <c r="V992" s="146">
        <f>IF(J992="nio",0,IF(J992&gt;0,VLOOKUP(F992,'3-Productie normen'!A:M,VLOOKUP(J992,'3-Productie normen'!$B$38:$C$41,2,FALSE),FALSE)))*(VLOOKUP(B992,'2-Kosten per locatie'!$A$16:$C$48,3,FALSE))</f>
        <v>0</v>
      </c>
      <c r="W992" s="146">
        <f t="shared" si="203"/>
        <v>0</v>
      </c>
      <c r="X992" s="146">
        <f t="shared" si="204"/>
        <v>0</v>
      </c>
      <c r="Y992" s="146">
        <f t="shared" si="205"/>
        <v>0</v>
      </c>
      <c r="Z992" s="147" t="str">
        <f>VLOOKUP(F992,'3-Productie normen'!A:Q,12,FALSE)</f>
        <v>B</v>
      </c>
      <c r="AA992" s="147"/>
      <c r="AC992" s="148">
        <f t="shared" si="206"/>
        <v>8797.5</v>
      </c>
    </row>
    <row r="993" spans="1:29" ht="14.15" customHeight="1">
      <c r="A993" s="124">
        <f t="shared" si="207"/>
        <v>993</v>
      </c>
      <c r="B993" s="139" t="s">
        <v>94</v>
      </c>
      <c r="C993" s="108">
        <v>3</v>
      </c>
      <c r="D993" s="164" t="s">
        <v>1193</v>
      </c>
      <c r="E993" s="141" t="s">
        <v>699</v>
      </c>
      <c r="F993" s="141" t="s">
        <v>155</v>
      </c>
      <c r="G993" s="141" t="s">
        <v>222</v>
      </c>
      <c r="H993" s="142">
        <v>35.840000000000003</v>
      </c>
      <c r="I993" s="143">
        <f t="shared" si="196"/>
        <v>255</v>
      </c>
      <c r="J993" s="144">
        <v>255</v>
      </c>
      <c r="K993" s="144"/>
      <c r="L993" s="144"/>
      <c r="M993" s="144"/>
      <c r="N993" s="144"/>
      <c r="O993" s="144"/>
      <c r="P993" s="145" t="e">
        <f t="shared" si="197"/>
        <v>#DIV/0!</v>
      </c>
      <c r="Q993" s="145">
        <f t="shared" si="198"/>
        <v>0</v>
      </c>
      <c r="R993" s="145">
        <f t="shared" si="199"/>
        <v>0</v>
      </c>
      <c r="S993" s="145">
        <f t="shared" si="200"/>
        <v>0</v>
      </c>
      <c r="T993" s="145">
        <f t="shared" si="201"/>
        <v>0</v>
      </c>
      <c r="U993" s="145">
        <f t="shared" si="202"/>
        <v>0</v>
      </c>
      <c r="V993" s="146">
        <f>IF(J993="nio",0,IF(J993&gt;0,VLOOKUP(F993,'3-Productie normen'!A:M,VLOOKUP(J993,'3-Productie normen'!$B$38:$C$41,2,FALSE),FALSE)))*(VLOOKUP(B993,'2-Kosten per locatie'!$A$16:$C$48,3,FALSE))</f>
        <v>0</v>
      </c>
      <c r="W993" s="146">
        <f t="shared" si="203"/>
        <v>0</v>
      </c>
      <c r="X993" s="146">
        <f t="shared" si="204"/>
        <v>0</v>
      </c>
      <c r="Y993" s="146">
        <f t="shared" si="205"/>
        <v>0</v>
      </c>
      <c r="Z993" s="147" t="str">
        <f>VLOOKUP(F993,'3-Productie normen'!A:Q,12,FALSE)</f>
        <v>B</v>
      </c>
      <c r="AA993" s="147"/>
      <c r="AC993" s="148">
        <f t="shared" si="206"/>
        <v>9139.2000000000007</v>
      </c>
    </row>
    <row r="994" spans="1:29" ht="14.15" customHeight="1">
      <c r="A994" s="124">
        <f t="shared" si="207"/>
        <v>994</v>
      </c>
      <c r="B994" s="139" t="s">
        <v>94</v>
      </c>
      <c r="C994" s="108">
        <v>3</v>
      </c>
      <c r="D994" s="164" t="s">
        <v>1194</v>
      </c>
      <c r="E994" s="141" t="s">
        <v>875</v>
      </c>
      <c r="F994" s="141" t="s">
        <v>155</v>
      </c>
      <c r="G994" s="141" t="s">
        <v>222</v>
      </c>
      <c r="H994" s="142">
        <v>36.99</v>
      </c>
      <c r="I994" s="143">
        <f t="shared" si="196"/>
        <v>255</v>
      </c>
      <c r="J994" s="144">
        <v>255</v>
      </c>
      <c r="K994" s="144"/>
      <c r="L994" s="144"/>
      <c r="M994" s="144"/>
      <c r="N994" s="144"/>
      <c r="O994" s="144"/>
      <c r="P994" s="145" t="e">
        <f t="shared" si="197"/>
        <v>#DIV/0!</v>
      </c>
      <c r="Q994" s="145">
        <f t="shared" si="198"/>
        <v>0</v>
      </c>
      <c r="R994" s="145">
        <f t="shared" si="199"/>
        <v>0</v>
      </c>
      <c r="S994" s="145">
        <f t="shared" si="200"/>
        <v>0</v>
      </c>
      <c r="T994" s="145">
        <f t="shared" si="201"/>
        <v>0</v>
      </c>
      <c r="U994" s="145">
        <f t="shared" si="202"/>
        <v>0</v>
      </c>
      <c r="V994" s="146">
        <f>IF(J994="nio",0,IF(J994&gt;0,VLOOKUP(F994,'3-Productie normen'!A:M,VLOOKUP(J994,'3-Productie normen'!$B$38:$C$41,2,FALSE),FALSE)))*(VLOOKUP(B994,'2-Kosten per locatie'!$A$16:$C$48,3,FALSE))</f>
        <v>0</v>
      </c>
      <c r="W994" s="146">
        <f t="shared" si="203"/>
        <v>0</v>
      </c>
      <c r="X994" s="146">
        <f t="shared" si="204"/>
        <v>0</v>
      </c>
      <c r="Y994" s="146">
        <f t="shared" si="205"/>
        <v>0</v>
      </c>
      <c r="Z994" s="147" t="str">
        <f>VLOOKUP(F994,'3-Productie normen'!A:Q,12,FALSE)</f>
        <v>B</v>
      </c>
      <c r="AA994" s="147"/>
      <c r="AC994" s="148">
        <f t="shared" si="206"/>
        <v>9432.4500000000007</v>
      </c>
    </row>
    <row r="995" spans="1:29" ht="14.15" customHeight="1">
      <c r="A995" s="124">
        <f t="shared" si="207"/>
        <v>995</v>
      </c>
      <c r="B995" s="139" t="s">
        <v>94</v>
      </c>
      <c r="C995" s="108">
        <v>3</v>
      </c>
      <c r="D995" s="164" t="s">
        <v>1195</v>
      </c>
      <c r="E995" s="141" t="s">
        <v>171</v>
      </c>
      <c r="F995" s="153" t="s">
        <v>171</v>
      </c>
      <c r="G995" s="141" t="s">
        <v>222</v>
      </c>
      <c r="H995" s="142">
        <v>23.84</v>
      </c>
      <c r="I995" s="143">
        <f t="shared" si="196"/>
        <v>255</v>
      </c>
      <c r="J995" s="144">
        <v>255</v>
      </c>
      <c r="K995" s="144"/>
      <c r="L995" s="144"/>
      <c r="M995" s="144"/>
      <c r="N995" s="144"/>
      <c r="O995" s="144"/>
      <c r="P995" s="145" t="e">
        <f t="shared" si="197"/>
        <v>#DIV/0!</v>
      </c>
      <c r="Q995" s="145">
        <f t="shared" si="198"/>
        <v>0</v>
      </c>
      <c r="R995" s="145">
        <f t="shared" si="199"/>
        <v>0</v>
      </c>
      <c r="S995" s="145">
        <f t="shared" si="200"/>
        <v>0</v>
      </c>
      <c r="T995" s="145">
        <f t="shared" si="201"/>
        <v>0</v>
      </c>
      <c r="U995" s="145">
        <f t="shared" si="202"/>
        <v>0</v>
      </c>
      <c r="V995" s="146">
        <f>IF(J995="nio",0,IF(J995&gt;0,VLOOKUP(F995,'3-Productie normen'!A:M,VLOOKUP(J995,'3-Productie normen'!$B$38:$C$41,2,FALSE),FALSE)))*(VLOOKUP(B995,'2-Kosten per locatie'!$A$16:$C$48,3,FALSE))</f>
        <v>0</v>
      </c>
      <c r="W995" s="146">
        <f t="shared" si="203"/>
        <v>0</v>
      </c>
      <c r="X995" s="146">
        <f t="shared" si="204"/>
        <v>0</v>
      </c>
      <c r="Y995" s="146">
        <f t="shared" si="205"/>
        <v>0</v>
      </c>
      <c r="Z995" s="147" t="str">
        <f>VLOOKUP(F995,'3-Productie normen'!A:Q,12,FALSE)</f>
        <v>B</v>
      </c>
      <c r="AA995" s="147"/>
      <c r="AC995" s="148">
        <f t="shared" si="206"/>
        <v>6079.2</v>
      </c>
    </row>
    <row r="996" spans="1:29" ht="14.15" customHeight="1">
      <c r="A996" s="124">
        <f t="shared" si="207"/>
        <v>996</v>
      </c>
      <c r="B996" s="139" t="s">
        <v>94</v>
      </c>
      <c r="C996" s="108">
        <v>3</v>
      </c>
      <c r="D996" s="164" t="s">
        <v>1196</v>
      </c>
      <c r="E996" s="141" t="s">
        <v>699</v>
      </c>
      <c r="F996" s="141" t="s">
        <v>155</v>
      </c>
      <c r="G996" s="141" t="s">
        <v>222</v>
      </c>
      <c r="H996" s="142">
        <v>34.93</v>
      </c>
      <c r="I996" s="143">
        <f t="shared" si="196"/>
        <v>255</v>
      </c>
      <c r="J996" s="144">
        <v>255</v>
      </c>
      <c r="K996" s="144"/>
      <c r="L996" s="144"/>
      <c r="M996" s="144"/>
      <c r="N996" s="144"/>
      <c r="O996" s="144"/>
      <c r="P996" s="145" t="e">
        <f t="shared" si="197"/>
        <v>#DIV/0!</v>
      </c>
      <c r="Q996" s="145">
        <f t="shared" si="198"/>
        <v>0</v>
      </c>
      <c r="R996" s="145">
        <f t="shared" si="199"/>
        <v>0</v>
      </c>
      <c r="S996" s="145">
        <f t="shared" si="200"/>
        <v>0</v>
      </c>
      <c r="T996" s="145">
        <f t="shared" si="201"/>
        <v>0</v>
      </c>
      <c r="U996" s="145">
        <f t="shared" si="202"/>
        <v>0</v>
      </c>
      <c r="V996" s="146">
        <f>IF(J996="nio",0,IF(J996&gt;0,VLOOKUP(F996,'3-Productie normen'!A:M,VLOOKUP(J996,'3-Productie normen'!$B$38:$C$41,2,FALSE),FALSE)))*(VLOOKUP(B996,'2-Kosten per locatie'!$A$16:$C$48,3,FALSE))</f>
        <v>0</v>
      </c>
      <c r="W996" s="146">
        <f t="shared" si="203"/>
        <v>0</v>
      </c>
      <c r="X996" s="146">
        <f t="shared" si="204"/>
        <v>0</v>
      </c>
      <c r="Y996" s="146">
        <f t="shared" si="205"/>
        <v>0</v>
      </c>
      <c r="Z996" s="147" t="str">
        <f>VLOOKUP(F996,'3-Productie normen'!A:Q,12,FALSE)</f>
        <v>B</v>
      </c>
      <c r="AA996" s="147"/>
      <c r="AC996" s="148">
        <f t="shared" si="206"/>
        <v>8907.15</v>
      </c>
    </row>
    <row r="997" spans="1:29" ht="14.15" customHeight="1">
      <c r="A997" s="124">
        <f t="shared" si="207"/>
        <v>997</v>
      </c>
      <c r="B997" s="139" t="s">
        <v>94</v>
      </c>
      <c r="C997" s="108">
        <v>3</v>
      </c>
      <c r="D997" s="164" t="s">
        <v>1197</v>
      </c>
      <c r="E997" s="141" t="s">
        <v>334</v>
      </c>
      <c r="F997" s="141" t="s">
        <v>163</v>
      </c>
      <c r="G997" s="141" t="s">
        <v>222</v>
      </c>
      <c r="H997" s="142">
        <v>30.01</v>
      </c>
      <c r="I997" s="143">
        <f t="shared" si="196"/>
        <v>255</v>
      </c>
      <c r="J997" s="144">
        <v>255</v>
      </c>
      <c r="K997" s="144"/>
      <c r="L997" s="144"/>
      <c r="M997" s="144"/>
      <c r="N997" s="144"/>
      <c r="O997" s="144"/>
      <c r="P997" s="145" t="e">
        <f t="shared" si="197"/>
        <v>#DIV/0!</v>
      </c>
      <c r="Q997" s="145">
        <f t="shared" si="198"/>
        <v>0</v>
      </c>
      <c r="R997" s="145">
        <f t="shared" si="199"/>
        <v>0</v>
      </c>
      <c r="S997" s="145">
        <f t="shared" si="200"/>
        <v>0</v>
      </c>
      <c r="T997" s="145">
        <f t="shared" si="201"/>
        <v>0</v>
      </c>
      <c r="U997" s="145">
        <f t="shared" si="202"/>
        <v>0</v>
      </c>
      <c r="V997" s="146">
        <f>IF(J997="nio",0,IF(J997&gt;0,VLOOKUP(F997,'3-Productie normen'!A:M,VLOOKUP(J997,'3-Productie normen'!$B$38:$C$41,2,FALSE),FALSE)))*(VLOOKUP(B997,'2-Kosten per locatie'!$A$16:$C$48,3,FALSE))</f>
        <v>0</v>
      </c>
      <c r="W997" s="146">
        <f t="shared" si="203"/>
        <v>0</v>
      </c>
      <c r="X997" s="146">
        <f t="shared" si="204"/>
        <v>0</v>
      </c>
      <c r="Y997" s="146">
        <f t="shared" si="205"/>
        <v>0</v>
      </c>
      <c r="Z997" s="147" t="str">
        <f>VLOOKUP(F997,'3-Productie normen'!A:Q,12,FALSE)</f>
        <v>B</v>
      </c>
      <c r="AA997" s="147"/>
      <c r="AC997" s="148">
        <f t="shared" si="206"/>
        <v>7652.55</v>
      </c>
    </row>
    <row r="998" spans="1:29" ht="14.15" customHeight="1">
      <c r="A998" s="124">
        <f t="shared" si="207"/>
        <v>998</v>
      </c>
      <c r="B998" s="139" t="s">
        <v>94</v>
      </c>
      <c r="C998" s="108">
        <v>3</v>
      </c>
      <c r="D998" s="164" t="s">
        <v>1198</v>
      </c>
      <c r="E998" s="141" t="s">
        <v>468</v>
      </c>
      <c r="F998" s="141" t="s">
        <v>168</v>
      </c>
      <c r="G998" s="141" t="s">
        <v>683</v>
      </c>
      <c r="H998" s="142">
        <v>10</v>
      </c>
      <c r="I998" s="143">
        <f t="shared" si="196"/>
        <v>1</v>
      </c>
      <c r="J998" s="144">
        <v>1</v>
      </c>
      <c r="K998" s="144"/>
      <c r="L998" s="144"/>
      <c r="M998" s="144"/>
      <c r="N998" s="144"/>
      <c r="O998" s="144"/>
      <c r="P998" s="145" t="e">
        <f t="shared" si="197"/>
        <v>#DIV/0!</v>
      </c>
      <c r="Q998" s="145">
        <f t="shared" si="198"/>
        <v>0</v>
      </c>
      <c r="R998" s="145">
        <f t="shared" si="199"/>
        <v>0</v>
      </c>
      <c r="S998" s="145">
        <f t="shared" si="200"/>
        <v>0</v>
      </c>
      <c r="T998" s="145">
        <f t="shared" si="201"/>
        <v>0</v>
      </c>
      <c r="U998" s="145">
        <f t="shared" si="202"/>
        <v>0</v>
      </c>
      <c r="V998" s="146">
        <f>IF(J998="nio",0,IF(J998&gt;0,VLOOKUP(F998,'3-Productie normen'!A:M,VLOOKUP(J998,'3-Productie normen'!$B$38:$C$41,2,FALSE),FALSE)))*(VLOOKUP(B998,'2-Kosten per locatie'!$A$16:$C$48,3,FALSE))</f>
        <v>0</v>
      </c>
      <c r="W998" s="146">
        <f t="shared" si="203"/>
        <v>0</v>
      </c>
      <c r="X998" s="146">
        <f t="shared" si="204"/>
        <v>0</v>
      </c>
      <c r="Y998" s="146">
        <f t="shared" si="205"/>
        <v>0</v>
      </c>
      <c r="Z998" s="147" t="str">
        <f>VLOOKUP(F998,'3-Productie normen'!A:Q,12,FALSE)</f>
        <v>V</v>
      </c>
      <c r="AA998" s="147"/>
      <c r="AC998" s="148">
        <f t="shared" si="206"/>
        <v>10</v>
      </c>
    </row>
    <row r="999" spans="1:29" ht="14.15" customHeight="1">
      <c r="A999" s="124">
        <f t="shared" si="207"/>
        <v>999</v>
      </c>
      <c r="B999" s="139" t="s">
        <v>94</v>
      </c>
      <c r="C999" s="108">
        <v>3</v>
      </c>
      <c r="D999" s="164" t="s">
        <v>1199</v>
      </c>
      <c r="E999" s="141" t="s">
        <v>168</v>
      </c>
      <c r="F999" s="141" t="s">
        <v>168</v>
      </c>
      <c r="G999" s="141" t="s">
        <v>384</v>
      </c>
      <c r="H999" s="142">
        <v>1.24</v>
      </c>
      <c r="I999" s="143">
        <f t="shared" si="196"/>
        <v>1</v>
      </c>
      <c r="J999" s="144">
        <v>1</v>
      </c>
      <c r="K999" s="144"/>
      <c r="L999" s="144"/>
      <c r="M999" s="144"/>
      <c r="N999" s="144"/>
      <c r="O999" s="144"/>
      <c r="P999" s="145" t="e">
        <f t="shared" si="197"/>
        <v>#DIV/0!</v>
      </c>
      <c r="Q999" s="145">
        <f t="shared" si="198"/>
        <v>0</v>
      </c>
      <c r="R999" s="145">
        <f t="shared" si="199"/>
        <v>0</v>
      </c>
      <c r="S999" s="145">
        <f t="shared" si="200"/>
        <v>0</v>
      </c>
      <c r="T999" s="145">
        <f t="shared" si="201"/>
        <v>0</v>
      </c>
      <c r="U999" s="145">
        <f t="shared" si="202"/>
        <v>0</v>
      </c>
      <c r="V999" s="146">
        <f>IF(J999="nio",0,IF(J999&gt;0,VLOOKUP(F999,'3-Productie normen'!A:M,VLOOKUP(J999,'3-Productie normen'!$B$38:$C$41,2,FALSE),FALSE)))*(VLOOKUP(B999,'2-Kosten per locatie'!$A$16:$C$48,3,FALSE))</f>
        <v>0</v>
      </c>
      <c r="W999" s="146">
        <f t="shared" si="203"/>
        <v>0</v>
      </c>
      <c r="X999" s="146">
        <f t="shared" si="204"/>
        <v>0</v>
      </c>
      <c r="Y999" s="146">
        <f t="shared" si="205"/>
        <v>0</v>
      </c>
      <c r="Z999" s="147" t="str">
        <f>VLOOKUP(F999,'3-Productie normen'!A:Q,12,FALSE)</f>
        <v>V</v>
      </c>
      <c r="AA999" s="147"/>
      <c r="AC999" s="148">
        <f t="shared" si="206"/>
        <v>1.24</v>
      </c>
    </row>
    <row r="1000" spans="1:29" ht="14.15" customHeight="1">
      <c r="A1000" s="124">
        <f t="shared" si="207"/>
        <v>1000</v>
      </c>
      <c r="B1000" s="139" t="s">
        <v>94</v>
      </c>
      <c r="C1000" s="108">
        <v>3</v>
      </c>
      <c r="D1000" s="164" t="s">
        <v>1200</v>
      </c>
      <c r="E1000" s="141" t="s">
        <v>168</v>
      </c>
      <c r="F1000" s="141" t="s">
        <v>168</v>
      </c>
      <c r="G1000" s="141" t="s">
        <v>384</v>
      </c>
      <c r="H1000" s="142">
        <v>2</v>
      </c>
      <c r="I1000" s="143">
        <f t="shared" si="196"/>
        <v>1</v>
      </c>
      <c r="J1000" s="144">
        <v>1</v>
      </c>
      <c r="K1000" s="144"/>
      <c r="L1000" s="144"/>
      <c r="M1000" s="144"/>
      <c r="N1000" s="144"/>
      <c r="O1000" s="144"/>
      <c r="P1000" s="145" t="e">
        <f t="shared" si="197"/>
        <v>#DIV/0!</v>
      </c>
      <c r="Q1000" s="145">
        <f t="shared" si="198"/>
        <v>0</v>
      </c>
      <c r="R1000" s="145">
        <f t="shared" si="199"/>
        <v>0</v>
      </c>
      <c r="S1000" s="145">
        <f t="shared" si="200"/>
        <v>0</v>
      </c>
      <c r="T1000" s="145">
        <f t="shared" si="201"/>
        <v>0</v>
      </c>
      <c r="U1000" s="145">
        <f t="shared" si="202"/>
        <v>0</v>
      </c>
      <c r="V1000" s="146">
        <f>IF(J1000="nio",0,IF(J1000&gt;0,VLOOKUP(F1000,'3-Productie normen'!A:M,VLOOKUP(J1000,'3-Productie normen'!$B$38:$C$41,2,FALSE),FALSE)))*(VLOOKUP(B1000,'2-Kosten per locatie'!$A$16:$C$48,3,FALSE))</f>
        <v>0</v>
      </c>
      <c r="W1000" s="146">
        <f t="shared" si="203"/>
        <v>0</v>
      </c>
      <c r="X1000" s="146">
        <f t="shared" si="204"/>
        <v>0</v>
      </c>
      <c r="Y1000" s="146">
        <f t="shared" si="205"/>
        <v>0</v>
      </c>
      <c r="Z1000" s="147" t="str">
        <f>VLOOKUP(F1000,'3-Productie normen'!A:Q,12,FALSE)</f>
        <v>V</v>
      </c>
      <c r="AA1000" s="147"/>
      <c r="AC1000" s="148">
        <f t="shared" si="206"/>
        <v>2</v>
      </c>
    </row>
    <row r="1001" spans="1:29" ht="14.15" customHeight="1">
      <c r="A1001" s="124">
        <f t="shared" si="207"/>
        <v>1001</v>
      </c>
      <c r="B1001" s="139" t="s">
        <v>94</v>
      </c>
      <c r="C1001" s="108">
        <v>3</v>
      </c>
      <c r="D1001" s="164" t="s">
        <v>1201</v>
      </c>
      <c r="E1001" s="141" t="s">
        <v>334</v>
      </c>
      <c r="F1001" s="141" t="s">
        <v>163</v>
      </c>
      <c r="G1001" s="141" t="s">
        <v>222</v>
      </c>
      <c r="H1001" s="142">
        <v>24.73</v>
      </c>
      <c r="I1001" s="143">
        <f t="shared" ref="I1001:I1062" si="208">SUM(J1001:O1001)</f>
        <v>255</v>
      </c>
      <c r="J1001" s="144">
        <v>255</v>
      </c>
      <c r="K1001" s="144"/>
      <c r="L1001" s="144"/>
      <c r="M1001" s="144"/>
      <c r="N1001" s="144"/>
      <c r="O1001" s="144"/>
      <c r="P1001" s="145" t="e">
        <f t="shared" si="197"/>
        <v>#DIV/0!</v>
      </c>
      <c r="Q1001" s="145">
        <f t="shared" si="198"/>
        <v>0</v>
      </c>
      <c r="R1001" s="145">
        <f t="shared" si="199"/>
        <v>0</v>
      </c>
      <c r="S1001" s="145">
        <f t="shared" si="200"/>
        <v>0</v>
      </c>
      <c r="T1001" s="145">
        <f t="shared" si="201"/>
        <v>0</v>
      </c>
      <c r="U1001" s="145">
        <f t="shared" si="202"/>
        <v>0</v>
      </c>
      <c r="V1001" s="146">
        <f>IF(J1001="nio",0,IF(J1001&gt;0,VLOOKUP(F1001,'3-Productie normen'!A:M,VLOOKUP(J1001,'3-Productie normen'!$B$38:$C$41,2,FALSE),FALSE)))*(VLOOKUP(B1001,'2-Kosten per locatie'!$A$16:$C$48,3,FALSE))</f>
        <v>0</v>
      </c>
      <c r="W1001" s="146">
        <f t="shared" si="203"/>
        <v>0</v>
      </c>
      <c r="X1001" s="146">
        <f t="shared" si="204"/>
        <v>0</v>
      </c>
      <c r="Y1001" s="146">
        <f t="shared" si="205"/>
        <v>0</v>
      </c>
      <c r="Z1001" s="147" t="str">
        <f>VLOOKUP(F1001,'3-Productie normen'!A:Q,12,FALSE)</f>
        <v>B</v>
      </c>
      <c r="AA1001" s="147"/>
      <c r="AC1001" s="148">
        <f t="shared" si="206"/>
        <v>6306.1500000000005</v>
      </c>
    </row>
    <row r="1002" spans="1:29" ht="14.15" customHeight="1">
      <c r="A1002" s="124">
        <f t="shared" si="207"/>
        <v>1002</v>
      </c>
      <c r="B1002" s="139" t="s">
        <v>94</v>
      </c>
      <c r="C1002" s="108">
        <v>3</v>
      </c>
      <c r="D1002" s="164" t="s">
        <v>1202</v>
      </c>
      <c r="E1002" s="141" t="s">
        <v>224</v>
      </c>
      <c r="F1002" s="141" t="s">
        <v>155</v>
      </c>
      <c r="G1002" s="141" t="s">
        <v>222</v>
      </c>
      <c r="H1002" s="142">
        <v>30.64</v>
      </c>
      <c r="I1002" s="143">
        <f t="shared" si="208"/>
        <v>255</v>
      </c>
      <c r="J1002" s="144">
        <v>255</v>
      </c>
      <c r="K1002" s="144"/>
      <c r="L1002" s="144"/>
      <c r="M1002" s="144"/>
      <c r="N1002" s="144"/>
      <c r="O1002" s="144"/>
      <c r="P1002" s="145" t="e">
        <f t="shared" si="197"/>
        <v>#DIV/0!</v>
      </c>
      <c r="Q1002" s="145">
        <f t="shared" si="198"/>
        <v>0</v>
      </c>
      <c r="R1002" s="145">
        <f t="shared" si="199"/>
        <v>0</v>
      </c>
      <c r="S1002" s="145">
        <f t="shared" si="200"/>
        <v>0</v>
      </c>
      <c r="T1002" s="145">
        <f t="shared" si="201"/>
        <v>0</v>
      </c>
      <c r="U1002" s="145">
        <f t="shared" si="202"/>
        <v>0</v>
      </c>
      <c r="V1002" s="146">
        <f>IF(J1002="nio",0,IF(J1002&gt;0,VLOOKUP(F1002,'3-Productie normen'!A:M,VLOOKUP(J1002,'3-Productie normen'!$B$38:$C$41,2,FALSE),FALSE)))*(VLOOKUP(B1002,'2-Kosten per locatie'!$A$16:$C$48,3,FALSE))</f>
        <v>0</v>
      </c>
      <c r="W1002" s="146">
        <f t="shared" si="203"/>
        <v>0</v>
      </c>
      <c r="X1002" s="146">
        <f t="shared" si="204"/>
        <v>0</v>
      </c>
      <c r="Y1002" s="146">
        <f t="shared" si="205"/>
        <v>0</v>
      </c>
      <c r="Z1002" s="147" t="str">
        <f>VLOOKUP(F1002,'3-Productie normen'!A:Q,12,FALSE)</f>
        <v>B</v>
      </c>
      <c r="AA1002" s="147"/>
      <c r="AC1002" s="148">
        <f t="shared" si="206"/>
        <v>7813.2</v>
      </c>
    </row>
    <row r="1003" spans="1:29" ht="14.15" customHeight="1">
      <c r="A1003" s="124">
        <f t="shared" si="207"/>
        <v>1003</v>
      </c>
      <c r="B1003" s="139" t="s">
        <v>94</v>
      </c>
      <c r="C1003" s="108">
        <v>3</v>
      </c>
      <c r="D1003" s="164" t="s">
        <v>1203</v>
      </c>
      <c r="E1003" s="141" t="s">
        <v>224</v>
      </c>
      <c r="F1003" s="141" t="s">
        <v>155</v>
      </c>
      <c r="G1003" s="141" t="s">
        <v>222</v>
      </c>
      <c r="H1003" s="142">
        <v>27.34</v>
      </c>
      <c r="I1003" s="143">
        <f t="shared" si="208"/>
        <v>255</v>
      </c>
      <c r="J1003" s="144">
        <v>255</v>
      </c>
      <c r="K1003" s="144"/>
      <c r="L1003" s="144"/>
      <c r="M1003" s="144"/>
      <c r="N1003" s="144"/>
      <c r="O1003" s="144"/>
      <c r="P1003" s="145" t="e">
        <f t="shared" si="197"/>
        <v>#DIV/0!</v>
      </c>
      <c r="Q1003" s="145">
        <f t="shared" si="198"/>
        <v>0</v>
      </c>
      <c r="R1003" s="145">
        <f t="shared" si="199"/>
        <v>0</v>
      </c>
      <c r="S1003" s="145">
        <f t="shared" si="200"/>
        <v>0</v>
      </c>
      <c r="T1003" s="145">
        <f t="shared" si="201"/>
        <v>0</v>
      </c>
      <c r="U1003" s="145">
        <f t="shared" si="202"/>
        <v>0</v>
      </c>
      <c r="V1003" s="146">
        <f>IF(J1003="nio",0,IF(J1003&gt;0,VLOOKUP(F1003,'3-Productie normen'!A:M,VLOOKUP(J1003,'3-Productie normen'!$B$38:$C$41,2,FALSE),FALSE)))*(VLOOKUP(B1003,'2-Kosten per locatie'!$A$16:$C$48,3,FALSE))</f>
        <v>0</v>
      </c>
      <c r="W1003" s="146">
        <f t="shared" si="203"/>
        <v>0</v>
      </c>
      <c r="X1003" s="146">
        <f t="shared" si="204"/>
        <v>0</v>
      </c>
      <c r="Y1003" s="146">
        <f t="shared" si="205"/>
        <v>0</v>
      </c>
      <c r="Z1003" s="147" t="str">
        <f>VLOOKUP(F1003,'3-Productie normen'!A:Q,12,FALSE)</f>
        <v>B</v>
      </c>
      <c r="AA1003" s="147"/>
      <c r="AC1003" s="148">
        <f t="shared" si="206"/>
        <v>6971.7</v>
      </c>
    </row>
    <row r="1004" spans="1:29" ht="14.15" customHeight="1">
      <c r="A1004" s="124">
        <f t="shared" si="207"/>
        <v>1004</v>
      </c>
      <c r="B1004" s="139" t="s">
        <v>94</v>
      </c>
      <c r="C1004" s="108">
        <v>3</v>
      </c>
      <c r="D1004" s="164" t="s">
        <v>1204</v>
      </c>
      <c r="E1004" s="141" t="s">
        <v>224</v>
      </c>
      <c r="F1004" s="141" t="s">
        <v>155</v>
      </c>
      <c r="G1004" s="141" t="s">
        <v>222</v>
      </c>
      <c r="H1004" s="142">
        <v>29.33</v>
      </c>
      <c r="I1004" s="143">
        <f t="shared" si="208"/>
        <v>255</v>
      </c>
      <c r="J1004" s="144">
        <v>255</v>
      </c>
      <c r="K1004" s="144"/>
      <c r="L1004" s="144"/>
      <c r="M1004" s="144"/>
      <c r="N1004" s="144"/>
      <c r="O1004" s="144"/>
      <c r="P1004" s="145" t="e">
        <f t="shared" si="197"/>
        <v>#DIV/0!</v>
      </c>
      <c r="Q1004" s="145">
        <f t="shared" si="198"/>
        <v>0</v>
      </c>
      <c r="R1004" s="145">
        <f t="shared" si="199"/>
        <v>0</v>
      </c>
      <c r="S1004" s="145">
        <f t="shared" si="200"/>
        <v>0</v>
      </c>
      <c r="T1004" s="145">
        <f t="shared" si="201"/>
        <v>0</v>
      </c>
      <c r="U1004" s="145">
        <f t="shared" si="202"/>
        <v>0</v>
      </c>
      <c r="V1004" s="146">
        <f>IF(J1004="nio",0,IF(J1004&gt;0,VLOOKUP(F1004,'3-Productie normen'!A:M,VLOOKUP(J1004,'3-Productie normen'!$B$38:$C$41,2,FALSE),FALSE)))*(VLOOKUP(B1004,'2-Kosten per locatie'!$A$16:$C$48,3,FALSE))</f>
        <v>0</v>
      </c>
      <c r="W1004" s="146">
        <f t="shared" si="203"/>
        <v>0</v>
      </c>
      <c r="X1004" s="146">
        <f t="shared" si="204"/>
        <v>0</v>
      </c>
      <c r="Y1004" s="146">
        <f t="shared" si="205"/>
        <v>0</v>
      </c>
      <c r="Z1004" s="147" t="str">
        <f>VLOOKUP(F1004,'3-Productie normen'!A:Q,12,FALSE)</f>
        <v>B</v>
      </c>
      <c r="AA1004" s="147"/>
      <c r="AC1004" s="148">
        <f t="shared" si="206"/>
        <v>7479.15</v>
      </c>
    </row>
    <row r="1005" spans="1:29" ht="14.15" customHeight="1">
      <c r="A1005" s="124">
        <f t="shared" si="207"/>
        <v>1005</v>
      </c>
      <c r="B1005" s="139" t="s">
        <v>94</v>
      </c>
      <c r="C1005" s="108">
        <v>3</v>
      </c>
      <c r="D1005" s="164" t="s">
        <v>1205</v>
      </c>
      <c r="E1005" s="141" t="s">
        <v>224</v>
      </c>
      <c r="F1005" s="141" t="s">
        <v>155</v>
      </c>
      <c r="G1005" s="141" t="s">
        <v>222</v>
      </c>
      <c r="H1005" s="142">
        <v>27.89</v>
      </c>
      <c r="I1005" s="143">
        <f t="shared" si="208"/>
        <v>255</v>
      </c>
      <c r="J1005" s="144">
        <v>255</v>
      </c>
      <c r="K1005" s="144"/>
      <c r="L1005" s="144"/>
      <c r="M1005" s="144"/>
      <c r="N1005" s="144"/>
      <c r="O1005" s="144"/>
      <c r="P1005" s="145" t="e">
        <f t="shared" si="197"/>
        <v>#DIV/0!</v>
      </c>
      <c r="Q1005" s="145">
        <f t="shared" si="198"/>
        <v>0</v>
      </c>
      <c r="R1005" s="145">
        <f t="shared" si="199"/>
        <v>0</v>
      </c>
      <c r="S1005" s="145">
        <f t="shared" si="200"/>
        <v>0</v>
      </c>
      <c r="T1005" s="145">
        <f t="shared" si="201"/>
        <v>0</v>
      </c>
      <c r="U1005" s="145">
        <f t="shared" si="202"/>
        <v>0</v>
      </c>
      <c r="V1005" s="146">
        <f>IF(J1005="nio",0,IF(J1005&gt;0,VLOOKUP(F1005,'3-Productie normen'!A:M,VLOOKUP(J1005,'3-Productie normen'!$B$38:$C$41,2,FALSE),FALSE)))*(VLOOKUP(B1005,'2-Kosten per locatie'!$A$16:$C$48,3,FALSE))</f>
        <v>0</v>
      </c>
      <c r="W1005" s="146">
        <f t="shared" si="203"/>
        <v>0</v>
      </c>
      <c r="X1005" s="146">
        <f t="shared" si="204"/>
        <v>0</v>
      </c>
      <c r="Y1005" s="146">
        <f t="shared" si="205"/>
        <v>0</v>
      </c>
      <c r="Z1005" s="147" t="str">
        <f>VLOOKUP(F1005,'3-Productie normen'!A:Q,12,FALSE)</f>
        <v>B</v>
      </c>
      <c r="AA1005" s="147"/>
      <c r="AC1005" s="148">
        <f t="shared" si="206"/>
        <v>7111.95</v>
      </c>
    </row>
    <row r="1006" spans="1:29" ht="14.15" customHeight="1">
      <c r="A1006" s="124">
        <f t="shared" si="207"/>
        <v>1006</v>
      </c>
      <c r="B1006" s="139" t="s">
        <v>94</v>
      </c>
      <c r="C1006" s="108">
        <v>3</v>
      </c>
      <c r="D1006" s="164" t="s">
        <v>1206</v>
      </c>
      <c r="E1006" s="141" t="s">
        <v>875</v>
      </c>
      <c r="F1006" s="141" t="s">
        <v>155</v>
      </c>
      <c r="G1006" s="141" t="s">
        <v>222</v>
      </c>
      <c r="H1006" s="142">
        <v>30.54</v>
      </c>
      <c r="I1006" s="143">
        <f t="shared" si="208"/>
        <v>255</v>
      </c>
      <c r="J1006" s="144">
        <v>255</v>
      </c>
      <c r="K1006" s="144"/>
      <c r="L1006" s="144"/>
      <c r="M1006" s="144"/>
      <c r="N1006" s="144"/>
      <c r="O1006" s="144"/>
      <c r="P1006" s="145" t="e">
        <f t="shared" si="197"/>
        <v>#DIV/0!</v>
      </c>
      <c r="Q1006" s="145">
        <f t="shared" si="198"/>
        <v>0</v>
      </c>
      <c r="R1006" s="145">
        <f t="shared" si="199"/>
        <v>0</v>
      </c>
      <c r="S1006" s="145">
        <f t="shared" si="200"/>
        <v>0</v>
      </c>
      <c r="T1006" s="145">
        <f t="shared" si="201"/>
        <v>0</v>
      </c>
      <c r="U1006" s="145">
        <f t="shared" si="202"/>
        <v>0</v>
      </c>
      <c r="V1006" s="146">
        <f>IF(J1006="nio",0,IF(J1006&gt;0,VLOOKUP(F1006,'3-Productie normen'!A:M,VLOOKUP(J1006,'3-Productie normen'!$B$38:$C$41,2,FALSE),FALSE)))*(VLOOKUP(B1006,'2-Kosten per locatie'!$A$16:$C$48,3,FALSE))</f>
        <v>0</v>
      </c>
      <c r="W1006" s="146">
        <f t="shared" si="203"/>
        <v>0</v>
      </c>
      <c r="X1006" s="146">
        <f t="shared" si="204"/>
        <v>0</v>
      </c>
      <c r="Y1006" s="146">
        <f t="shared" si="205"/>
        <v>0</v>
      </c>
      <c r="Z1006" s="147" t="str">
        <f>VLOOKUP(F1006,'3-Productie normen'!A:Q,12,FALSE)</f>
        <v>B</v>
      </c>
      <c r="AA1006" s="147"/>
      <c r="AC1006" s="148">
        <f t="shared" si="206"/>
        <v>7787.7</v>
      </c>
    </row>
    <row r="1007" spans="1:29" ht="14.15" customHeight="1">
      <c r="A1007" s="124">
        <f t="shared" si="207"/>
        <v>1007</v>
      </c>
      <c r="B1007" s="139" t="s">
        <v>94</v>
      </c>
      <c r="C1007" s="108">
        <v>3</v>
      </c>
      <c r="D1007" s="164" t="s">
        <v>1207</v>
      </c>
      <c r="E1007" s="141" t="s">
        <v>699</v>
      </c>
      <c r="F1007" s="141" t="s">
        <v>155</v>
      </c>
      <c r="G1007" s="141" t="s">
        <v>222</v>
      </c>
      <c r="H1007" s="142">
        <v>27</v>
      </c>
      <c r="I1007" s="143">
        <f t="shared" si="208"/>
        <v>255</v>
      </c>
      <c r="J1007" s="144">
        <v>255</v>
      </c>
      <c r="K1007" s="144"/>
      <c r="L1007" s="144"/>
      <c r="M1007" s="144"/>
      <c r="N1007" s="144"/>
      <c r="O1007" s="144"/>
      <c r="P1007" s="145" t="e">
        <f t="shared" si="197"/>
        <v>#DIV/0!</v>
      </c>
      <c r="Q1007" s="145">
        <f t="shared" si="198"/>
        <v>0</v>
      </c>
      <c r="R1007" s="145">
        <f t="shared" si="199"/>
        <v>0</v>
      </c>
      <c r="S1007" s="145">
        <f t="shared" si="200"/>
        <v>0</v>
      </c>
      <c r="T1007" s="145">
        <f t="shared" si="201"/>
        <v>0</v>
      </c>
      <c r="U1007" s="145">
        <f t="shared" si="202"/>
        <v>0</v>
      </c>
      <c r="V1007" s="146">
        <f>IF(J1007="nio",0,IF(J1007&gt;0,VLOOKUP(F1007,'3-Productie normen'!A:M,VLOOKUP(J1007,'3-Productie normen'!$B$38:$C$41,2,FALSE),FALSE)))*(VLOOKUP(B1007,'2-Kosten per locatie'!$A$16:$C$48,3,FALSE))</f>
        <v>0</v>
      </c>
      <c r="W1007" s="146">
        <f t="shared" si="203"/>
        <v>0</v>
      </c>
      <c r="X1007" s="146">
        <f t="shared" si="204"/>
        <v>0</v>
      </c>
      <c r="Y1007" s="146">
        <f t="shared" si="205"/>
        <v>0</v>
      </c>
      <c r="Z1007" s="147" t="str">
        <f>VLOOKUP(F1007,'3-Productie normen'!A:Q,12,FALSE)</f>
        <v>B</v>
      </c>
      <c r="AA1007" s="147"/>
      <c r="AC1007" s="148">
        <f t="shared" si="206"/>
        <v>6885</v>
      </c>
    </row>
    <row r="1008" spans="1:29" ht="14.15" customHeight="1">
      <c r="A1008" s="124">
        <f t="shared" si="207"/>
        <v>1008</v>
      </c>
      <c r="B1008" s="139" t="s">
        <v>94</v>
      </c>
      <c r="C1008" s="108">
        <v>3</v>
      </c>
      <c r="D1008" s="164" t="s">
        <v>1208</v>
      </c>
      <c r="E1008" s="141" t="s">
        <v>875</v>
      </c>
      <c r="F1008" s="141" t="s">
        <v>155</v>
      </c>
      <c r="G1008" s="141" t="s">
        <v>222</v>
      </c>
      <c r="H1008" s="142">
        <v>31.84</v>
      </c>
      <c r="I1008" s="143">
        <f t="shared" si="208"/>
        <v>255</v>
      </c>
      <c r="J1008" s="144">
        <v>255</v>
      </c>
      <c r="K1008" s="144"/>
      <c r="L1008" s="144"/>
      <c r="M1008" s="144"/>
      <c r="N1008" s="144"/>
      <c r="O1008" s="144"/>
      <c r="P1008" s="145" t="e">
        <f t="shared" si="197"/>
        <v>#DIV/0!</v>
      </c>
      <c r="Q1008" s="145">
        <f t="shared" si="198"/>
        <v>0</v>
      </c>
      <c r="R1008" s="145">
        <f t="shared" si="199"/>
        <v>0</v>
      </c>
      <c r="S1008" s="145">
        <f t="shared" si="200"/>
        <v>0</v>
      </c>
      <c r="T1008" s="145">
        <f t="shared" si="201"/>
        <v>0</v>
      </c>
      <c r="U1008" s="145">
        <f t="shared" si="202"/>
        <v>0</v>
      </c>
      <c r="V1008" s="146">
        <f>IF(J1008="nio",0,IF(J1008&gt;0,VLOOKUP(F1008,'3-Productie normen'!A:M,VLOOKUP(J1008,'3-Productie normen'!$B$38:$C$41,2,FALSE),FALSE)))*(VLOOKUP(B1008,'2-Kosten per locatie'!$A$16:$C$48,3,FALSE))</f>
        <v>0</v>
      </c>
      <c r="W1008" s="146">
        <f t="shared" si="203"/>
        <v>0</v>
      </c>
      <c r="X1008" s="146">
        <f t="shared" si="204"/>
        <v>0</v>
      </c>
      <c r="Y1008" s="146">
        <f t="shared" si="205"/>
        <v>0</v>
      </c>
      <c r="Z1008" s="147" t="str">
        <f>VLOOKUP(F1008,'3-Productie normen'!A:Q,12,FALSE)</f>
        <v>B</v>
      </c>
      <c r="AA1008" s="147"/>
      <c r="AC1008" s="148">
        <f t="shared" si="206"/>
        <v>8119.2</v>
      </c>
    </row>
    <row r="1009" spans="1:29" ht="14.15" customHeight="1">
      <c r="A1009" s="124">
        <f t="shared" si="207"/>
        <v>1009</v>
      </c>
      <c r="B1009" s="139" t="s">
        <v>94</v>
      </c>
      <c r="C1009" s="108">
        <v>3</v>
      </c>
      <c r="D1009" s="164" t="s">
        <v>1209</v>
      </c>
      <c r="E1009" s="141" t="s">
        <v>243</v>
      </c>
      <c r="F1009" s="151" t="s">
        <v>155</v>
      </c>
      <c r="G1009" s="141" t="s">
        <v>222</v>
      </c>
      <c r="H1009" s="142">
        <v>23.22</v>
      </c>
      <c r="I1009" s="143">
        <f t="shared" si="208"/>
        <v>255</v>
      </c>
      <c r="J1009" s="144">
        <v>255</v>
      </c>
      <c r="K1009" s="144"/>
      <c r="L1009" s="144"/>
      <c r="M1009" s="144"/>
      <c r="N1009" s="144"/>
      <c r="O1009" s="144"/>
      <c r="P1009" s="145" t="e">
        <f t="shared" si="197"/>
        <v>#DIV/0!</v>
      </c>
      <c r="Q1009" s="145">
        <f t="shared" si="198"/>
        <v>0</v>
      </c>
      <c r="R1009" s="145">
        <f t="shared" si="199"/>
        <v>0</v>
      </c>
      <c r="S1009" s="145">
        <f t="shared" si="200"/>
        <v>0</v>
      </c>
      <c r="T1009" s="145">
        <f t="shared" si="201"/>
        <v>0</v>
      </c>
      <c r="U1009" s="145">
        <f t="shared" si="202"/>
        <v>0</v>
      </c>
      <c r="V1009" s="146">
        <f>IF(J1009="nio",0,IF(J1009&gt;0,VLOOKUP(F1009,'3-Productie normen'!A:M,VLOOKUP(J1009,'3-Productie normen'!$B$38:$C$41,2,FALSE),FALSE)))*(VLOOKUP(B1009,'2-Kosten per locatie'!$A$16:$C$48,3,FALSE))</f>
        <v>0</v>
      </c>
      <c r="W1009" s="146">
        <f t="shared" si="203"/>
        <v>0</v>
      </c>
      <c r="X1009" s="146">
        <f t="shared" si="204"/>
        <v>0</v>
      </c>
      <c r="Y1009" s="146">
        <f t="shared" si="205"/>
        <v>0</v>
      </c>
      <c r="Z1009" s="147" t="str">
        <f>VLOOKUP(F1009,'3-Productie normen'!A:Q,12,FALSE)</f>
        <v>B</v>
      </c>
      <c r="AA1009" s="147"/>
      <c r="AC1009" s="148">
        <f t="shared" si="206"/>
        <v>5921.0999999999995</v>
      </c>
    </row>
    <row r="1010" spans="1:29" ht="14.15" customHeight="1">
      <c r="A1010" s="124">
        <f t="shared" si="207"/>
        <v>1010</v>
      </c>
      <c r="B1010" s="139" t="s">
        <v>94</v>
      </c>
      <c r="C1010" s="108">
        <v>3</v>
      </c>
      <c r="D1010" s="164" t="s">
        <v>1210</v>
      </c>
      <c r="E1010" s="141" t="s">
        <v>875</v>
      </c>
      <c r="F1010" s="141" t="s">
        <v>155</v>
      </c>
      <c r="G1010" s="141" t="s">
        <v>222</v>
      </c>
      <c r="H1010" s="142">
        <v>30.91</v>
      </c>
      <c r="I1010" s="143">
        <f t="shared" si="208"/>
        <v>255</v>
      </c>
      <c r="J1010" s="144">
        <v>255</v>
      </c>
      <c r="K1010" s="144"/>
      <c r="L1010" s="144"/>
      <c r="M1010" s="144"/>
      <c r="N1010" s="144"/>
      <c r="O1010" s="144"/>
      <c r="P1010" s="145" t="e">
        <f t="shared" si="197"/>
        <v>#DIV/0!</v>
      </c>
      <c r="Q1010" s="145">
        <f t="shared" si="198"/>
        <v>0</v>
      </c>
      <c r="R1010" s="145">
        <f t="shared" si="199"/>
        <v>0</v>
      </c>
      <c r="S1010" s="145">
        <f t="shared" si="200"/>
        <v>0</v>
      </c>
      <c r="T1010" s="145">
        <f t="shared" si="201"/>
        <v>0</v>
      </c>
      <c r="U1010" s="145">
        <f t="shared" si="202"/>
        <v>0</v>
      </c>
      <c r="V1010" s="146">
        <f>IF(J1010="nio",0,IF(J1010&gt;0,VLOOKUP(F1010,'3-Productie normen'!A:M,VLOOKUP(J1010,'3-Productie normen'!$B$38:$C$41,2,FALSE),FALSE)))*(VLOOKUP(B1010,'2-Kosten per locatie'!$A$16:$C$48,3,FALSE))</f>
        <v>0</v>
      </c>
      <c r="W1010" s="146">
        <f t="shared" si="203"/>
        <v>0</v>
      </c>
      <c r="X1010" s="146">
        <f t="shared" si="204"/>
        <v>0</v>
      </c>
      <c r="Y1010" s="146">
        <f t="shared" si="205"/>
        <v>0</v>
      </c>
      <c r="Z1010" s="147" t="str">
        <f>VLOOKUP(F1010,'3-Productie normen'!A:Q,12,FALSE)</f>
        <v>B</v>
      </c>
      <c r="AA1010" s="147"/>
      <c r="AC1010" s="148">
        <f t="shared" si="206"/>
        <v>7882.05</v>
      </c>
    </row>
    <row r="1011" spans="1:29" ht="14.15" customHeight="1">
      <c r="A1011" s="124">
        <f t="shared" si="207"/>
        <v>1011</v>
      </c>
      <c r="B1011" s="139" t="s">
        <v>94</v>
      </c>
      <c r="C1011" s="108">
        <v>3</v>
      </c>
      <c r="D1011" s="164" t="s">
        <v>1211</v>
      </c>
      <c r="E1011" s="141" t="s">
        <v>171</v>
      </c>
      <c r="F1011" s="153" t="s">
        <v>171</v>
      </c>
      <c r="G1011" s="141" t="s">
        <v>222</v>
      </c>
      <c r="H1011" s="142">
        <v>28.98</v>
      </c>
      <c r="I1011" s="143">
        <f t="shared" si="208"/>
        <v>255</v>
      </c>
      <c r="J1011" s="144">
        <v>255</v>
      </c>
      <c r="K1011" s="144"/>
      <c r="L1011" s="144"/>
      <c r="M1011" s="144"/>
      <c r="N1011" s="144"/>
      <c r="O1011" s="144"/>
      <c r="P1011" s="145" t="e">
        <f t="shared" si="197"/>
        <v>#DIV/0!</v>
      </c>
      <c r="Q1011" s="145">
        <f t="shared" si="198"/>
        <v>0</v>
      </c>
      <c r="R1011" s="145">
        <f t="shared" si="199"/>
        <v>0</v>
      </c>
      <c r="S1011" s="145">
        <f t="shared" si="200"/>
        <v>0</v>
      </c>
      <c r="T1011" s="145">
        <f t="shared" si="201"/>
        <v>0</v>
      </c>
      <c r="U1011" s="145">
        <f t="shared" si="202"/>
        <v>0</v>
      </c>
      <c r="V1011" s="146">
        <f>IF(J1011="nio",0,IF(J1011&gt;0,VLOOKUP(F1011,'3-Productie normen'!A:M,VLOOKUP(J1011,'3-Productie normen'!$B$38:$C$41,2,FALSE),FALSE)))*(VLOOKUP(B1011,'2-Kosten per locatie'!$A$16:$C$48,3,FALSE))</f>
        <v>0</v>
      </c>
      <c r="W1011" s="146">
        <f t="shared" si="203"/>
        <v>0</v>
      </c>
      <c r="X1011" s="146">
        <f t="shared" si="204"/>
        <v>0</v>
      </c>
      <c r="Y1011" s="146">
        <f t="shared" si="205"/>
        <v>0</v>
      </c>
      <c r="Z1011" s="147" t="str">
        <f>VLOOKUP(F1011,'3-Productie normen'!A:Q,12,FALSE)</f>
        <v>B</v>
      </c>
      <c r="AA1011" s="147"/>
      <c r="AC1011" s="148">
        <f t="shared" si="206"/>
        <v>7389.9000000000005</v>
      </c>
    </row>
    <row r="1012" spans="1:29" ht="14.15" customHeight="1">
      <c r="A1012" s="124">
        <f t="shared" si="207"/>
        <v>1012</v>
      </c>
      <c r="B1012" s="139" t="s">
        <v>94</v>
      </c>
      <c r="C1012" s="108">
        <v>3</v>
      </c>
      <c r="D1012" s="164" t="s">
        <v>1212</v>
      </c>
      <c r="E1012" s="141" t="s">
        <v>171</v>
      </c>
      <c r="F1012" s="153" t="s">
        <v>171</v>
      </c>
      <c r="G1012" s="141" t="s">
        <v>222</v>
      </c>
      <c r="H1012" s="142">
        <v>32.49</v>
      </c>
      <c r="I1012" s="143">
        <f t="shared" si="208"/>
        <v>255</v>
      </c>
      <c r="J1012" s="144">
        <v>255</v>
      </c>
      <c r="K1012" s="144"/>
      <c r="L1012" s="144"/>
      <c r="M1012" s="144"/>
      <c r="N1012" s="144"/>
      <c r="O1012" s="144"/>
      <c r="P1012" s="145" t="e">
        <f t="shared" si="197"/>
        <v>#DIV/0!</v>
      </c>
      <c r="Q1012" s="145">
        <f t="shared" si="198"/>
        <v>0</v>
      </c>
      <c r="R1012" s="145">
        <f t="shared" si="199"/>
        <v>0</v>
      </c>
      <c r="S1012" s="145">
        <f t="shared" si="200"/>
        <v>0</v>
      </c>
      <c r="T1012" s="145">
        <f t="shared" si="201"/>
        <v>0</v>
      </c>
      <c r="U1012" s="145">
        <f t="shared" si="202"/>
        <v>0</v>
      </c>
      <c r="V1012" s="146">
        <f>IF(J1012="nio",0,IF(J1012&gt;0,VLOOKUP(F1012,'3-Productie normen'!A:M,VLOOKUP(J1012,'3-Productie normen'!$B$38:$C$41,2,FALSE),FALSE)))*(VLOOKUP(B1012,'2-Kosten per locatie'!$A$16:$C$48,3,FALSE))</f>
        <v>0</v>
      </c>
      <c r="W1012" s="146">
        <f t="shared" si="203"/>
        <v>0</v>
      </c>
      <c r="X1012" s="146">
        <f t="shared" si="204"/>
        <v>0</v>
      </c>
      <c r="Y1012" s="146">
        <f t="shared" si="205"/>
        <v>0</v>
      </c>
      <c r="Z1012" s="147" t="str">
        <f>VLOOKUP(F1012,'3-Productie normen'!A:Q,12,FALSE)</f>
        <v>B</v>
      </c>
      <c r="AA1012" s="147"/>
      <c r="AC1012" s="148">
        <f t="shared" si="206"/>
        <v>8284.9500000000007</v>
      </c>
    </row>
    <row r="1013" spans="1:29" ht="14.15" customHeight="1">
      <c r="A1013" s="124">
        <f t="shared" si="207"/>
        <v>1013</v>
      </c>
      <c r="B1013" s="139" t="s">
        <v>94</v>
      </c>
      <c r="C1013" s="108">
        <v>3</v>
      </c>
      <c r="D1013" s="164" t="s">
        <v>1213</v>
      </c>
      <c r="E1013" s="141" t="s">
        <v>224</v>
      </c>
      <c r="F1013" s="141" t="s">
        <v>155</v>
      </c>
      <c r="G1013" s="141" t="s">
        <v>222</v>
      </c>
      <c r="H1013" s="142">
        <v>27.3</v>
      </c>
      <c r="I1013" s="143">
        <f t="shared" si="208"/>
        <v>255</v>
      </c>
      <c r="J1013" s="144">
        <v>255</v>
      </c>
      <c r="K1013" s="144"/>
      <c r="L1013" s="144"/>
      <c r="M1013" s="144"/>
      <c r="N1013" s="144"/>
      <c r="O1013" s="144"/>
      <c r="P1013" s="145" t="e">
        <f t="shared" si="197"/>
        <v>#DIV/0!</v>
      </c>
      <c r="Q1013" s="145">
        <f t="shared" si="198"/>
        <v>0</v>
      </c>
      <c r="R1013" s="145">
        <f t="shared" si="199"/>
        <v>0</v>
      </c>
      <c r="S1013" s="145">
        <f t="shared" si="200"/>
        <v>0</v>
      </c>
      <c r="T1013" s="145">
        <f t="shared" si="201"/>
        <v>0</v>
      </c>
      <c r="U1013" s="145">
        <f t="shared" si="202"/>
        <v>0</v>
      </c>
      <c r="V1013" s="146">
        <f>IF(J1013="nio",0,IF(J1013&gt;0,VLOOKUP(F1013,'3-Productie normen'!A:M,VLOOKUP(J1013,'3-Productie normen'!$B$38:$C$41,2,FALSE),FALSE)))*(VLOOKUP(B1013,'2-Kosten per locatie'!$A$16:$C$48,3,FALSE))</f>
        <v>0</v>
      </c>
      <c r="W1013" s="146">
        <f t="shared" si="203"/>
        <v>0</v>
      </c>
      <c r="X1013" s="146">
        <f t="shared" si="204"/>
        <v>0</v>
      </c>
      <c r="Y1013" s="146">
        <f t="shared" si="205"/>
        <v>0</v>
      </c>
      <c r="Z1013" s="147" t="str">
        <f>VLOOKUP(F1013,'3-Productie normen'!A:Q,12,FALSE)</f>
        <v>B</v>
      </c>
      <c r="AA1013" s="147"/>
      <c r="AC1013" s="148">
        <f t="shared" si="206"/>
        <v>6961.5</v>
      </c>
    </row>
    <row r="1014" spans="1:29" ht="14.15" customHeight="1">
      <c r="A1014" s="124">
        <f t="shared" si="207"/>
        <v>1014</v>
      </c>
      <c r="B1014" s="139" t="s">
        <v>94</v>
      </c>
      <c r="C1014" s="108">
        <v>3</v>
      </c>
      <c r="D1014" s="164" t="s">
        <v>1214</v>
      </c>
      <c r="E1014" s="141" t="s">
        <v>224</v>
      </c>
      <c r="F1014" s="141" t="s">
        <v>155</v>
      </c>
      <c r="G1014" s="141" t="s">
        <v>222</v>
      </c>
      <c r="H1014" s="142">
        <v>30.78</v>
      </c>
      <c r="I1014" s="143">
        <f t="shared" si="208"/>
        <v>255</v>
      </c>
      <c r="J1014" s="144">
        <v>255</v>
      </c>
      <c r="K1014" s="144"/>
      <c r="L1014" s="144"/>
      <c r="M1014" s="144"/>
      <c r="N1014" s="144"/>
      <c r="O1014" s="144"/>
      <c r="P1014" s="145" t="e">
        <f t="shared" si="197"/>
        <v>#DIV/0!</v>
      </c>
      <c r="Q1014" s="145">
        <f t="shared" si="198"/>
        <v>0</v>
      </c>
      <c r="R1014" s="145">
        <f t="shared" si="199"/>
        <v>0</v>
      </c>
      <c r="S1014" s="145">
        <f t="shared" si="200"/>
        <v>0</v>
      </c>
      <c r="T1014" s="145">
        <f t="shared" si="201"/>
        <v>0</v>
      </c>
      <c r="U1014" s="145">
        <f t="shared" si="202"/>
        <v>0</v>
      </c>
      <c r="V1014" s="146">
        <f>IF(J1014="nio",0,IF(J1014&gt;0,VLOOKUP(F1014,'3-Productie normen'!A:M,VLOOKUP(J1014,'3-Productie normen'!$B$38:$C$41,2,FALSE),FALSE)))*(VLOOKUP(B1014,'2-Kosten per locatie'!$A$16:$C$48,3,FALSE))</f>
        <v>0</v>
      </c>
      <c r="W1014" s="146">
        <f t="shared" si="203"/>
        <v>0</v>
      </c>
      <c r="X1014" s="146">
        <f t="shared" si="204"/>
        <v>0</v>
      </c>
      <c r="Y1014" s="146">
        <f t="shared" si="205"/>
        <v>0</v>
      </c>
      <c r="Z1014" s="147" t="str">
        <f>VLOOKUP(F1014,'3-Productie normen'!A:Q,12,FALSE)</f>
        <v>B</v>
      </c>
      <c r="AA1014" s="147"/>
      <c r="AC1014" s="148">
        <f t="shared" si="206"/>
        <v>7848.9000000000005</v>
      </c>
    </row>
    <row r="1015" spans="1:29" ht="14.15" customHeight="1">
      <c r="A1015" s="124">
        <f t="shared" si="207"/>
        <v>1015</v>
      </c>
      <c r="B1015" s="139" t="s">
        <v>94</v>
      </c>
      <c r="C1015" s="108">
        <v>3</v>
      </c>
      <c r="D1015" s="164" t="s">
        <v>1215</v>
      </c>
      <c r="E1015" s="141" t="s">
        <v>224</v>
      </c>
      <c r="F1015" s="141" t="s">
        <v>155</v>
      </c>
      <c r="G1015" s="141" t="s">
        <v>222</v>
      </c>
      <c r="H1015" s="142">
        <v>27.9</v>
      </c>
      <c r="I1015" s="143">
        <f t="shared" si="208"/>
        <v>255</v>
      </c>
      <c r="J1015" s="144">
        <v>255</v>
      </c>
      <c r="K1015" s="144"/>
      <c r="L1015" s="144"/>
      <c r="M1015" s="144"/>
      <c r="N1015" s="144"/>
      <c r="O1015" s="144"/>
      <c r="P1015" s="145" t="e">
        <f t="shared" si="197"/>
        <v>#DIV/0!</v>
      </c>
      <c r="Q1015" s="145">
        <f t="shared" si="198"/>
        <v>0</v>
      </c>
      <c r="R1015" s="145">
        <f t="shared" si="199"/>
        <v>0</v>
      </c>
      <c r="S1015" s="145">
        <f t="shared" si="200"/>
        <v>0</v>
      </c>
      <c r="T1015" s="145">
        <f t="shared" si="201"/>
        <v>0</v>
      </c>
      <c r="U1015" s="145">
        <f t="shared" si="202"/>
        <v>0</v>
      </c>
      <c r="V1015" s="146">
        <f>IF(J1015="nio",0,IF(J1015&gt;0,VLOOKUP(F1015,'3-Productie normen'!A:M,VLOOKUP(J1015,'3-Productie normen'!$B$38:$C$41,2,FALSE),FALSE)))*(VLOOKUP(B1015,'2-Kosten per locatie'!$A$16:$C$48,3,FALSE))</f>
        <v>0</v>
      </c>
      <c r="W1015" s="146">
        <f t="shared" si="203"/>
        <v>0</v>
      </c>
      <c r="X1015" s="146">
        <f t="shared" si="204"/>
        <v>0</v>
      </c>
      <c r="Y1015" s="146">
        <f t="shared" si="205"/>
        <v>0</v>
      </c>
      <c r="Z1015" s="147" t="str">
        <f>VLOOKUP(F1015,'3-Productie normen'!A:Q,12,FALSE)</f>
        <v>B</v>
      </c>
      <c r="AA1015" s="147"/>
      <c r="AC1015" s="148">
        <f t="shared" si="206"/>
        <v>7114.5</v>
      </c>
    </row>
    <row r="1016" spans="1:29" ht="14.15" customHeight="1">
      <c r="A1016" s="124">
        <f t="shared" si="207"/>
        <v>1016</v>
      </c>
      <c r="B1016" s="139" t="s">
        <v>94</v>
      </c>
      <c r="C1016" s="108">
        <v>3</v>
      </c>
      <c r="D1016" s="164" t="s">
        <v>1216</v>
      </c>
      <c r="E1016" s="141" t="s">
        <v>224</v>
      </c>
      <c r="F1016" s="141" t="s">
        <v>155</v>
      </c>
      <c r="G1016" s="141" t="s">
        <v>222</v>
      </c>
      <c r="H1016" s="142">
        <v>30.91</v>
      </c>
      <c r="I1016" s="143">
        <f t="shared" si="208"/>
        <v>255</v>
      </c>
      <c r="J1016" s="144">
        <v>255</v>
      </c>
      <c r="K1016" s="144"/>
      <c r="L1016" s="144"/>
      <c r="M1016" s="144"/>
      <c r="N1016" s="144"/>
      <c r="O1016" s="144"/>
      <c r="P1016" s="145" t="e">
        <f t="shared" si="197"/>
        <v>#DIV/0!</v>
      </c>
      <c r="Q1016" s="145">
        <f t="shared" si="198"/>
        <v>0</v>
      </c>
      <c r="R1016" s="145">
        <f t="shared" si="199"/>
        <v>0</v>
      </c>
      <c r="S1016" s="145">
        <f t="shared" si="200"/>
        <v>0</v>
      </c>
      <c r="T1016" s="145">
        <f t="shared" si="201"/>
        <v>0</v>
      </c>
      <c r="U1016" s="145">
        <f t="shared" si="202"/>
        <v>0</v>
      </c>
      <c r="V1016" s="146">
        <f>IF(J1016="nio",0,IF(J1016&gt;0,VLOOKUP(F1016,'3-Productie normen'!A:M,VLOOKUP(J1016,'3-Productie normen'!$B$38:$C$41,2,FALSE),FALSE)))*(VLOOKUP(B1016,'2-Kosten per locatie'!$A$16:$C$48,3,FALSE))</f>
        <v>0</v>
      </c>
      <c r="W1016" s="146">
        <f t="shared" si="203"/>
        <v>0</v>
      </c>
      <c r="X1016" s="146">
        <f t="shared" si="204"/>
        <v>0</v>
      </c>
      <c r="Y1016" s="146">
        <f t="shared" si="205"/>
        <v>0</v>
      </c>
      <c r="Z1016" s="147" t="str">
        <f>VLOOKUP(F1016,'3-Productie normen'!A:Q,12,FALSE)</f>
        <v>B</v>
      </c>
      <c r="AA1016" s="147"/>
      <c r="AC1016" s="148">
        <f t="shared" si="206"/>
        <v>7882.05</v>
      </c>
    </row>
    <row r="1017" spans="1:29" ht="14.15" customHeight="1">
      <c r="A1017" s="124">
        <f t="shared" si="207"/>
        <v>1017</v>
      </c>
      <c r="B1017" s="139" t="s">
        <v>94</v>
      </c>
      <c r="C1017" s="108">
        <v>3</v>
      </c>
      <c r="D1017" s="164" t="s">
        <v>1217</v>
      </c>
      <c r="E1017" s="141" t="s">
        <v>224</v>
      </c>
      <c r="F1017" s="141" t="s">
        <v>155</v>
      </c>
      <c r="G1017" s="141" t="s">
        <v>222</v>
      </c>
      <c r="H1017" s="142">
        <v>28.91</v>
      </c>
      <c r="I1017" s="143">
        <f t="shared" si="208"/>
        <v>255</v>
      </c>
      <c r="J1017" s="144">
        <v>255</v>
      </c>
      <c r="K1017" s="144"/>
      <c r="L1017" s="144"/>
      <c r="M1017" s="144"/>
      <c r="N1017" s="144"/>
      <c r="O1017" s="144"/>
      <c r="P1017" s="145" t="e">
        <f t="shared" si="197"/>
        <v>#DIV/0!</v>
      </c>
      <c r="Q1017" s="145">
        <f t="shared" si="198"/>
        <v>0</v>
      </c>
      <c r="R1017" s="145">
        <f t="shared" si="199"/>
        <v>0</v>
      </c>
      <c r="S1017" s="145">
        <f t="shared" si="200"/>
        <v>0</v>
      </c>
      <c r="T1017" s="145">
        <f t="shared" si="201"/>
        <v>0</v>
      </c>
      <c r="U1017" s="145">
        <f t="shared" si="202"/>
        <v>0</v>
      </c>
      <c r="V1017" s="146">
        <f>IF(J1017="nio",0,IF(J1017&gt;0,VLOOKUP(F1017,'3-Productie normen'!A:M,VLOOKUP(J1017,'3-Productie normen'!$B$38:$C$41,2,FALSE),FALSE)))*(VLOOKUP(B1017,'2-Kosten per locatie'!$A$16:$C$48,3,FALSE))</f>
        <v>0</v>
      </c>
      <c r="W1017" s="146">
        <f t="shared" si="203"/>
        <v>0</v>
      </c>
      <c r="X1017" s="146">
        <f t="shared" si="204"/>
        <v>0</v>
      </c>
      <c r="Y1017" s="146">
        <f t="shared" si="205"/>
        <v>0</v>
      </c>
      <c r="Z1017" s="147" t="str">
        <f>VLOOKUP(F1017,'3-Productie normen'!A:Q,12,FALSE)</f>
        <v>B</v>
      </c>
      <c r="AA1017" s="147"/>
      <c r="AC1017" s="148">
        <f t="shared" si="206"/>
        <v>7372.05</v>
      </c>
    </row>
    <row r="1018" spans="1:29" ht="14.15" customHeight="1">
      <c r="A1018" s="124">
        <f t="shared" si="207"/>
        <v>1018</v>
      </c>
      <c r="B1018" s="139" t="s">
        <v>94</v>
      </c>
      <c r="C1018" s="108">
        <v>3</v>
      </c>
      <c r="D1018" s="164" t="s">
        <v>1218</v>
      </c>
      <c r="E1018" s="141" t="s">
        <v>224</v>
      </c>
      <c r="F1018" s="141" t="s">
        <v>155</v>
      </c>
      <c r="G1018" s="141" t="s">
        <v>222</v>
      </c>
      <c r="H1018" s="142">
        <v>30.65</v>
      </c>
      <c r="I1018" s="143">
        <f t="shared" si="208"/>
        <v>255</v>
      </c>
      <c r="J1018" s="144">
        <v>255</v>
      </c>
      <c r="K1018" s="144"/>
      <c r="L1018" s="144"/>
      <c r="M1018" s="144"/>
      <c r="N1018" s="144"/>
      <c r="O1018" s="144"/>
      <c r="P1018" s="145" t="e">
        <f t="shared" si="197"/>
        <v>#DIV/0!</v>
      </c>
      <c r="Q1018" s="145">
        <f t="shared" si="198"/>
        <v>0</v>
      </c>
      <c r="R1018" s="145">
        <f t="shared" si="199"/>
        <v>0</v>
      </c>
      <c r="S1018" s="145">
        <f t="shared" si="200"/>
        <v>0</v>
      </c>
      <c r="T1018" s="145">
        <f t="shared" si="201"/>
        <v>0</v>
      </c>
      <c r="U1018" s="145">
        <f t="shared" si="202"/>
        <v>0</v>
      </c>
      <c r="V1018" s="146">
        <f>IF(J1018="nio",0,IF(J1018&gt;0,VLOOKUP(F1018,'3-Productie normen'!A:M,VLOOKUP(J1018,'3-Productie normen'!$B$38:$C$41,2,FALSE),FALSE)))*(VLOOKUP(B1018,'2-Kosten per locatie'!$A$16:$C$48,3,FALSE))</f>
        <v>0</v>
      </c>
      <c r="W1018" s="146">
        <f t="shared" si="203"/>
        <v>0</v>
      </c>
      <c r="X1018" s="146">
        <f t="shared" si="204"/>
        <v>0</v>
      </c>
      <c r="Y1018" s="146">
        <f t="shared" si="205"/>
        <v>0</v>
      </c>
      <c r="Z1018" s="147" t="str">
        <f>VLOOKUP(F1018,'3-Productie normen'!A:Q,12,FALSE)</f>
        <v>B</v>
      </c>
      <c r="AA1018" s="147"/>
      <c r="AC1018" s="148">
        <f t="shared" si="206"/>
        <v>7815.75</v>
      </c>
    </row>
    <row r="1019" spans="1:29" ht="14.15" customHeight="1">
      <c r="A1019" s="124">
        <f t="shared" si="207"/>
        <v>1019</v>
      </c>
      <c r="B1019" s="139" t="s">
        <v>94</v>
      </c>
      <c r="C1019" s="108">
        <v>3</v>
      </c>
      <c r="D1019" s="164" t="s">
        <v>1219</v>
      </c>
      <c r="E1019" s="141" t="s">
        <v>224</v>
      </c>
      <c r="F1019" s="141" t="s">
        <v>155</v>
      </c>
      <c r="G1019" s="141" t="s">
        <v>222</v>
      </c>
      <c r="H1019" s="142">
        <v>28.32</v>
      </c>
      <c r="I1019" s="143">
        <f t="shared" si="208"/>
        <v>255</v>
      </c>
      <c r="J1019" s="144">
        <v>255</v>
      </c>
      <c r="K1019" s="144"/>
      <c r="L1019" s="144"/>
      <c r="M1019" s="144"/>
      <c r="N1019" s="144"/>
      <c r="O1019" s="144"/>
      <c r="P1019" s="145" t="e">
        <f t="shared" si="197"/>
        <v>#DIV/0!</v>
      </c>
      <c r="Q1019" s="145">
        <f t="shared" si="198"/>
        <v>0</v>
      </c>
      <c r="R1019" s="145">
        <f t="shared" si="199"/>
        <v>0</v>
      </c>
      <c r="S1019" s="145">
        <f t="shared" si="200"/>
        <v>0</v>
      </c>
      <c r="T1019" s="145">
        <f t="shared" si="201"/>
        <v>0</v>
      </c>
      <c r="U1019" s="145">
        <f t="shared" si="202"/>
        <v>0</v>
      </c>
      <c r="V1019" s="146">
        <f>IF(J1019="nio",0,IF(J1019&gt;0,VLOOKUP(F1019,'3-Productie normen'!A:M,VLOOKUP(J1019,'3-Productie normen'!$B$38:$C$41,2,FALSE),FALSE)))*(VLOOKUP(B1019,'2-Kosten per locatie'!$A$16:$C$48,3,FALSE))</f>
        <v>0</v>
      </c>
      <c r="W1019" s="146">
        <f t="shared" si="203"/>
        <v>0</v>
      </c>
      <c r="X1019" s="146">
        <f t="shared" si="204"/>
        <v>0</v>
      </c>
      <c r="Y1019" s="146">
        <f t="shared" si="205"/>
        <v>0</v>
      </c>
      <c r="Z1019" s="147" t="str">
        <f>VLOOKUP(F1019,'3-Productie normen'!A:Q,12,FALSE)</f>
        <v>B</v>
      </c>
      <c r="AA1019" s="147"/>
      <c r="AC1019" s="148">
        <f t="shared" si="206"/>
        <v>7221.6</v>
      </c>
    </row>
    <row r="1020" spans="1:29" ht="14.15" customHeight="1">
      <c r="A1020" s="124">
        <f t="shared" si="207"/>
        <v>1020</v>
      </c>
      <c r="B1020" s="139" t="s">
        <v>94</v>
      </c>
      <c r="C1020" s="108">
        <v>3</v>
      </c>
      <c r="D1020" s="164" t="s">
        <v>1220</v>
      </c>
      <c r="E1020" s="141" t="s">
        <v>1061</v>
      </c>
      <c r="F1020" s="141" t="s">
        <v>155</v>
      </c>
      <c r="G1020" s="141" t="s">
        <v>222</v>
      </c>
      <c r="H1020" s="142">
        <v>30.06</v>
      </c>
      <c r="I1020" s="143">
        <f t="shared" si="208"/>
        <v>255</v>
      </c>
      <c r="J1020" s="144">
        <v>255</v>
      </c>
      <c r="K1020" s="144"/>
      <c r="L1020" s="144"/>
      <c r="M1020" s="144"/>
      <c r="N1020" s="144"/>
      <c r="O1020" s="144"/>
      <c r="P1020" s="145" t="e">
        <f t="shared" si="197"/>
        <v>#DIV/0!</v>
      </c>
      <c r="Q1020" s="145">
        <f t="shared" si="198"/>
        <v>0</v>
      </c>
      <c r="R1020" s="145">
        <f t="shared" si="199"/>
        <v>0</v>
      </c>
      <c r="S1020" s="145">
        <f t="shared" si="200"/>
        <v>0</v>
      </c>
      <c r="T1020" s="145">
        <f t="shared" si="201"/>
        <v>0</v>
      </c>
      <c r="U1020" s="145">
        <f t="shared" si="202"/>
        <v>0</v>
      </c>
      <c r="V1020" s="146">
        <f>IF(J1020="nio",0,IF(J1020&gt;0,VLOOKUP(F1020,'3-Productie normen'!A:M,VLOOKUP(J1020,'3-Productie normen'!$B$38:$C$41,2,FALSE),FALSE)))*(VLOOKUP(B1020,'2-Kosten per locatie'!$A$16:$C$48,3,FALSE))</f>
        <v>0</v>
      </c>
      <c r="W1020" s="146">
        <f t="shared" si="203"/>
        <v>0</v>
      </c>
      <c r="X1020" s="146">
        <f t="shared" si="204"/>
        <v>0</v>
      </c>
      <c r="Y1020" s="146">
        <f t="shared" si="205"/>
        <v>0</v>
      </c>
      <c r="Z1020" s="147" t="str">
        <f>VLOOKUP(F1020,'3-Productie normen'!A:Q,12,FALSE)</f>
        <v>B</v>
      </c>
      <c r="AA1020" s="147"/>
      <c r="AC1020" s="148">
        <f t="shared" si="206"/>
        <v>7665.2999999999993</v>
      </c>
    </row>
    <row r="1021" spans="1:29" ht="14.15" customHeight="1">
      <c r="A1021" s="124">
        <f t="shared" si="207"/>
        <v>1021</v>
      </c>
      <c r="B1021" s="139" t="s">
        <v>94</v>
      </c>
      <c r="C1021" s="108">
        <v>3</v>
      </c>
      <c r="D1021" s="164" t="s">
        <v>1221</v>
      </c>
      <c r="E1021" s="141" t="s">
        <v>330</v>
      </c>
      <c r="F1021" s="153" t="s">
        <v>159</v>
      </c>
      <c r="G1021" s="141" t="s">
        <v>213</v>
      </c>
      <c r="H1021" s="142">
        <v>4.28</v>
      </c>
      <c r="I1021" s="143">
        <f t="shared" si="208"/>
        <v>255</v>
      </c>
      <c r="J1021" s="144">
        <v>255</v>
      </c>
      <c r="K1021" s="144"/>
      <c r="L1021" s="144"/>
      <c r="M1021" s="144"/>
      <c r="N1021" s="144"/>
      <c r="O1021" s="144"/>
      <c r="P1021" s="145" t="e">
        <f t="shared" si="197"/>
        <v>#DIV/0!</v>
      </c>
      <c r="Q1021" s="145">
        <f t="shared" si="198"/>
        <v>0</v>
      </c>
      <c r="R1021" s="145">
        <f t="shared" si="199"/>
        <v>0</v>
      </c>
      <c r="S1021" s="145">
        <f t="shared" si="200"/>
        <v>0</v>
      </c>
      <c r="T1021" s="145">
        <f t="shared" si="201"/>
        <v>0</v>
      </c>
      <c r="U1021" s="145">
        <f t="shared" si="202"/>
        <v>0</v>
      </c>
      <c r="V1021" s="146">
        <f>IF(J1021="nio",0,IF(J1021&gt;0,VLOOKUP(F1021,'3-Productie normen'!A:M,VLOOKUP(J1021,'3-Productie normen'!$B$38:$C$41,2,FALSE),FALSE)))*(VLOOKUP(B1021,'2-Kosten per locatie'!$A$16:$C$48,3,FALSE))</f>
        <v>0</v>
      </c>
      <c r="W1021" s="146">
        <f t="shared" si="203"/>
        <v>0</v>
      </c>
      <c r="X1021" s="146">
        <f t="shared" si="204"/>
        <v>0</v>
      </c>
      <c r="Y1021" s="146">
        <f t="shared" si="205"/>
        <v>0</v>
      </c>
      <c r="Z1021" s="147" t="str">
        <f>VLOOKUP(F1021,'3-Productie normen'!A:Q,12,FALSE)</f>
        <v>V</v>
      </c>
      <c r="AA1021" s="147"/>
      <c r="AC1021" s="148">
        <f t="shared" si="206"/>
        <v>1091.4000000000001</v>
      </c>
    </row>
    <row r="1022" spans="1:29" ht="14.15" customHeight="1">
      <c r="A1022" s="124">
        <f t="shared" si="207"/>
        <v>1022</v>
      </c>
      <c r="B1022" s="139" t="s">
        <v>94</v>
      </c>
      <c r="C1022" s="108">
        <v>3</v>
      </c>
      <c r="D1022" s="164" t="s">
        <v>491</v>
      </c>
      <c r="E1022" s="141" t="s">
        <v>171</v>
      </c>
      <c r="F1022" s="153" t="s">
        <v>171</v>
      </c>
      <c r="G1022" s="141" t="s">
        <v>222</v>
      </c>
      <c r="H1022" s="142">
        <v>32.92</v>
      </c>
      <c r="I1022" s="143">
        <f t="shared" si="208"/>
        <v>255</v>
      </c>
      <c r="J1022" s="144">
        <v>255</v>
      </c>
      <c r="K1022" s="144"/>
      <c r="L1022" s="144"/>
      <c r="M1022" s="144"/>
      <c r="N1022" s="144"/>
      <c r="O1022" s="144"/>
      <c r="P1022" s="145" t="e">
        <f t="shared" si="197"/>
        <v>#DIV/0!</v>
      </c>
      <c r="Q1022" s="145">
        <f t="shared" si="198"/>
        <v>0</v>
      </c>
      <c r="R1022" s="145">
        <f t="shared" si="199"/>
        <v>0</v>
      </c>
      <c r="S1022" s="145">
        <f t="shared" si="200"/>
        <v>0</v>
      </c>
      <c r="T1022" s="145">
        <f t="shared" si="201"/>
        <v>0</v>
      </c>
      <c r="U1022" s="145">
        <f t="shared" si="202"/>
        <v>0</v>
      </c>
      <c r="V1022" s="146">
        <f>IF(J1022="nio",0,IF(J1022&gt;0,VLOOKUP(F1022,'3-Productie normen'!A:M,VLOOKUP(J1022,'3-Productie normen'!$B$38:$C$41,2,FALSE),FALSE)))*(VLOOKUP(B1022,'2-Kosten per locatie'!$A$16:$C$48,3,FALSE))</f>
        <v>0</v>
      </c>
      <c r="W1022" s="146">
        <f t="shared" si="203"/>
        <v>0</v>
      </c>
      <c r="X1022" s="146">
        <f t="shared" si="204"/>
        <v>0</v>
      </c>
      <c r="Y1022" s="146">
        <f t="shared" si="205"/>
        <v>0</v>
      </c>
      <c r="Z1022" s="147" t="str">
        <f>VLOOKUP(F1022,'3-Productie normen'!A:Q,12,FALSE)</f>
        <v>B</v>
      </c>
      <c r="AA1022" s="147"/>
      <c r="AC1022" s="148">
        <f t="shared" si="206"/>
        <v>8394.6</v>
      </c>
    </row>
    <row r="1023" spans="1:29" ht="14.15" customHeight="1">
      <c r="A1023" s="124">
        <f t="shared" si="207"/>
        <v>1023</v>
      </c>
      <c r="B1023" s="139" t="s">
        <v>94</v>
      </c>
      <c r="C1023" s="108">
        <v>3</v>
      </c>
      <c r="D1023" s="164" t="s">
        <v>1222</v>
      </c>
      <c r="E1023" s="141" t="s">
        <v>699</v>
      </c>
      <c r="F1023" s="166" t="s">
        <v>155</v>
      </c>
      <c r="G1023" s="141" t="s">
        <v>222</v>
      </c>
      <c r="H1023" s="142">
        <v>30.48</v>
      </c>
      <c r="I1023" s="143">
        <f t="shared" si="208"/>
        <v>255</v>
      </c>
      <c r="J1023" s="144">
        <v>255</v>
      </c>
      <c r="K1023" s="144"/>
      <c r="L1023" s="144"/>
      <c r="M1023" s="144"/>
      <c r="N1023" s="144"/>
      <c r="O1023" s="144"/>
      <c r="P1023" s="145" t="e">
        <f t="shared" si="197"/>
        <v>#DIV/0!</v>
      </c>
      <c r="Q1023" s="145">
        <f t="shared" si="198"/>
        <v>0</v>
      </c>
      <c r="R1023" s="145">
        <f t="shared" si="199"/>
        <v>0</v>
      </c>
      <c r="S1023" s="145">
        <f t="shared" si="200"/>
        <v>0</v>
      </c>
      <c r="T1023" s="145">
        <f t="shared" si="201"/>
        <v>0</v>
      </c>
      <c r="U1023" s="145">
        <f t="shared" si="202"/>
        <v>0</v>
      </c>
      <c r="V1023" s="146">
        <f>IF(J1023="nio",0,IF(J1023&gt;0,VLOOKUP(F1023,'3-Productie normen'!A:M,VLOOKUP(J1023,'3-Productie normen'!$B$38:$C$41,2,FALSE),FALSE)))*(VLOOKUP(B1023,'2-Kosten per locatie'!$A$16:$C$48,3,FALSE))</f>
        <v>0</v>
      </c>
      <c r="W1023" s="146">
        <f t="shared" si="203"/>
        <v>0</v>
      </c>
      <c r="X1023" s="146">
        <f t="shared" si="204"/>
        <v>0</v>
      </c>
      <c r="Y1023" s="146">
        <f t="shared" si="205"/>
        <v>0</v>
      </c>
      <c r="Z1023" s="147" t="str">
        <f>VLOOKUP(F1023,'3-Productie normen'!A:Q,12,FALSE)</f>
        <v>B</v>
      </c>
      <c r="AA1023" s="147"/>
      <c r="AC1023" s="148">
        <f t="shared" si="206"/>
        <v>7772.4000000000005</v>
      </c>
    </row>
    <row r="1024" spans="1:29" ht="14.15" customHeight="1">
      <c r="A1024" s="124">
        <f t="shared" si="207"/>
        <v>1024</v>
      </c>
      <c r="B1024" s="139" t="s">
        <v>94</v>
      </c>
      <c r="C1024" s="108">
        <v>3</v>
      </c>
      <c r="D1024" s="164" t="s">
        <v>1223</v>
      </c>
      <c r="E1024" s="141" t="s">
        <v>468</v>
      </c>
      <c r="F1024" s="141" t="s">
        <v>168</v>
      </c>
      <c r="G1024" s="141" t="s">
        <v>683</v>
      </c>
      <c r="H1024" s="142">
        <v>6.7</v>
      </c>
      <c r="I1024" s="143">
        <f t="shared" si="208"/>
        <v>1</v>
      </c>
      <c r="J1024" s="144">
        <v>1</v>
      </c>
      <c r="K1024" s="144"/>
      <c r="L1024" s="144"/>
      <c r="M1024" s="144"/>
      <c r="N1024" s="144"/>
      <c r="O1024" s="144"/>
      <c r="P1024" s="145" t="e">
        <f t="shared" si="197"/>
        <v>#DIV/0!</v>
      </c>
      <c r="Q1024" s="145">
        <f t="shared" si="198"/>
        <v>0</v>
      </c>
      <c r="R1024" s="145">
        <f t="shared" si="199"/>
        <v>0</v>
      </c>
      <c r="S1024" s="145">
        <f t="shared" si="200"/>
        <v>0</v>
      </c>
      <c r="T1024" s="145">
        <f t="shared" si="201"/>
        <v>0</v>
      </c>
      <c r="U1024" s="145">
        <f t="shared" si="202"/>
        <v>0</v>
      </c>
      <c r="V1024" s="146">
        <f>IF(J1024="nio",0,IF(J1024&gt;0,VLOOKUP(F1024,'3-Productie normen'!A:M,VLOOKUP(J1024,'3-Productie normen'!$B$38:$C$41,2,FALSE),FALSE)))*(VLOOKUP(B1024,'2-Kosten per locatie'!$A$16:$C$48,3,FALSE))</f>
        <v>0</v>
      </c>
      <c r="W1024" s="146">
        <f t="shared" si="203"/>
        <v>0</v>
      </c>
      <c r="X1024" s="146">
        <f t="shared" si="204"/>
        <v>0</v>
      </c>
      <c r="Y1024" s="146">
        <f t="shared" si="205"/>
        <v>0</v>
      </c>
      <c r="Z1024" s="147" t="str">
        <f>VLOOKUP(F1024,'3-Productie normen'!A:Q,12,FALSE)</f>
        <v>V</v>
      </c>
      <c r="AA1024" s="147"/>
      <c r="AC1024" s="148">
        <f t="shared" si="206"/>
        <v>6.7</v>
      </c>
    </row>
    <row r="1025" spans="1:29" ht="14.15" customHeight="1">
      <c r="A1025" s="124">
        <f t="shared" si="207"/>
        <v>1025</v>
      </c>
      <c r="B1025" s="139" t="s">
        <v>94</v>
      </c>
      <c r="C1025" s="108">
        <v>3</v>
      </c>
      <c r="D1025" s="164" t="s">
        <v>1224</v>
      </c>
      <c r="E1025" s="141" t="s">
        <v>699</v>
      </c>
      <c r="F1025" s="141" t="s">
        <v>155</v>
      </c>
      <c r="G1025" s="141" t="s">
        <v>222</v>
      </c>
      <c r="H1025" s="142">
        <v>30.48</v>
      </c>
      <c r="I1025" s="143">
        <f t="shared" si="208"/>
        <v>255</v>
      </c>
      <c r="J1025" s="144">
        <v>255</v>
      </c>
      <c r="K1025" s="144"/>
      <c r="L1025" s="144"/>
      <c r="M1025" s="144"/>
      <c r="N1025" s="144"/>
      <c r="O1025" s="144"/>
      <c r="P1025" s="145" t="e">
        <f t="shared" si="197"/>
        <v>#DIV/0!</v>
      </c>
      <c r="Q1025" s="145">
        <f t="shared" si="198"/>
        <v>0</v>
      </c>
      <c r="R1025" s="145">
        <f t="shared" si="199"/>
        <v>0</v>
      </c>
      <c r="S1025" s="145">
        <f t="shared" si="200"/>
        <v>0</v>
      </c>
      <c r="T1025" s="145">
        <f t="shared" si="201"/>
        <v>0</v>
      </c>
      <c r="U1025" s="145">
        <f t="shared" si="202"/>
        <v>0</v>
      </c>
      <c r="V1025" s="146">
        <f>IF(J1025="nio",0,IF(J1025&gt;0,VLOOKUP(F1025,'3-Productie normen'!A:M,VLOOKUP(J1025,'3-Productie normen'!$B$38:$C$41,2,FALSE),FALSE)))*(VLOOKUP(B1025,'2-Kosten per locatie'!$A$16:$C$48,3,FALSE))</f>
        <v>0</v>
      </c>
      <c r="W1025" s="146">
        <f t="shared" si="203"/>
        <v>0</v>
      </c>
      <c r="X1025" s="146">
        <f t="shared" si="204"/>
        <v>0</v>
      </c>
      <c r="Y1025" s="146">
        <f t="shared" si="205"/>
        <v>0</v>
      </c>
      <c r="Z1025" s="147" t="str">
        <f>VLOOKUP(F1025,'3-Productie normen'!A:Q,12,FALSE)</f>
        <v>B</v>
      </c>
      <c r="AA1025" s="147"/>
      <c r="AC1025" s="148">
        <f t="shared" si="206"/>
        <v>7772.4000000000005</v>
      </c>
    </row>
    <row r="1026" spans="1:29" ht="14.15" customHeight="1">
      <c r="A1026" s="124">
        <f t="shared" si="207"/>
        <v>1026</v>
      </c>
      <c r="B1026" s="139" t="s">
        <v>94</v>
      </c>
      <c r="C1026" s="108">
        <v>3</v>
      </c>
      <c r="D1026" s="164" t="s">
        <v>1225</v>
      </c>
      <c r="E1026" s="141" t="s">
        <v>431</v>
      </c>
      <c r="F1026" s="141" t="s">
        <v>163</v>
      </c>
      <c r="G1026" s="141" t="s">
        <v>222</v>
      </c>
      <c r="H1026" s="142">
        <v>32.92</v>
      </c>
      <c r="I1026" s="143">
        <f t="shared" si="208"/>
        <v>255</v>
      </c>
      <c r="J1026" s="144">
        <v>255</v>
      </c>
      <c r="K1026" s="144"/>
      <c r="L1026" s="144"/>
      <c r="M1026" s="144"/>
      <c r="N1026" s="144"/>
      <c r="O1026" s="144"/>
      <c r="P1026" s="145" t="e">
        <f t="shared" si="197"/>
        <v>#DIV/0!</v>
      </c>
      <c r="Q1026" s="145">
        <f t="shared" si="198"/>
        <v>0</v>
      </c>
      <c r="R1026" s="145">
        <f t="shared" si="199"/>
        <v>0</v>
      </c>
      <c r="S1026" s="145">
        <f t="shared" si="200"/>
        <v>0</v>
      </c>
      <c r="T1026" s="145">
        <f t="shared" si="201"/>
        <v>0</v>
      </c>
      <c r="U1026" s="145">
        <f t="shared" si="202"/>
        <v>0</v>
      </c>
      <c r="V1026" s="146">
        <f>IF(J1026="nio",0,IF(J1026&gt;0,VLOOKUP(F1026,'3-Productie normen'!A:M,VLOOKUP(J1026,'3-Productie normen'!$B$38:$C$41,2,FALSE),FALSE)))*(VLOOKUP(B1026,'2-Kosten per locatie'!$A$16:$C$48,3,FALSE))</f>
        <v>0</v>
      </c>
      <c r="W1026" s="146">
        <f t="shared" si="203"/>
        <v>0</v>
      </c>
      <c r="X1026" s="146">
        <f t="shared" si="204"/>
        <v>0</v>
      </c>
      <c r="Y1026" s="146">
        <f t="shared" si="205"/>
        <v>0</v>
      </c>
      <c r="Z1026" s="147" t="str">
        <f>VLOOKUP(F1026,'3-Productie normen'!A:Q,12,FALSE)</f>
        <v>B</v>
      </c>
      <c r="AA1026" s="147"/>
      <c r="AC1026" s="148">
        <f t="shared" si="206"/>
        <v>8394.6</v>
      </c>
    </row>
    <row r="1027" spans="1:29" ht="14.15" customHeight="1">
      <c r="A1027" s="124">
        <f t="shared" si="207"/>
        <v>1027</v>
      </c>
      <c r="B1027" s="139" t="s">
        <v>94</v>
      </c>
      <c r="C1027" s="108">
        <v>3</v>
      </c>
      <c r="D1027" s="164" t="s">
        <v>1226</v>
      </c>
      <c r="E1027" s="141" t="s">
        <v>212</v>
      </c>
      <c r="F1027" s="141" t="s">
        <v>167</v>
      </c>
      <c r="G1027" s="141" t="s">
        <v>213</v>
      </c>
      <c r="H1027" s="142">
        <v>17.739999999999998</v>
      </c>
      <c r="I1027" s="143">
        <f t="shared" si="208"/>
        <v>255</v>
      </c>
      <c r="J1027" s="144">
        <v>255</v>
      </c>
      <c r="K1027" s="144"/>
      <c r="L1027" s="144"/>
      <c r="M1027" s="144"/>
      <c r="N1027" s="144"/>
      <c r="O1027" s="144"/>
      <c r="P1027" s="145" t="e">
        <f t="shared" ref="P1027:P1088" si="209">IF(J1027="nio",0,IF(J1027&gt;0,J1027*H1027/V1027,0))</f>
        <v>#DIV/0!</v>
      </c>
      <c r="Q1027" s="145">
        <f t="shared" ref="Q1027:Q1088" si="210">IF(K1027&gt;0,K1027*H1027/W1027,0)</f>
        <v>0</v>
      </c>
      <c r="R1027" s="145">
        <f t="shared" ref="R1027:R1088" si="211">IF(L1027&gt;0,L1027*H1027/X1027,0)</f>
        <v>0</v>
      </c>
      <c r="S1027" s="145">
        <f t="shared" ref="S1027:S1088" si="212">IF(M1027&gt;0,M1027*H1027/Y1027,0)</f>
        <v>0</v>
      </c>
      <c r="T1027" s="145">
        <f t="shared" ref="T1027:T1088" si="213">IF(N1027&gt;0,N1027*H1027/X1027,0)</f>
        <v>0</v>
      </c>
      <c r="U1027" s="145">
        <f t="shared" ref="U1027:U1088" si="214">IF(O1027&gt;0,O1027*H1027/Y1027,0)</f>
        <v>0</v>
      </c>
      <c r="V1027" s="146">
        <f>IF(J1027="nio",0,IF(J1027&gt;0,VLOOKUP(F1027,'3-Productie normen'!A:M,VLOOKUP(J1027,'3-Productie normen'!$B$38:$C$41,2,FALSE),FALSE)))*(VLOOKUP(B1027,'2-Kosten per locatie'!$A$16:$C$48,3,FALSE))</f>
        <v>0</v>
      </c>
      <c r="W1027" s="146">
        <f t="shared" ref="W1027:W1088" si="215">IF(K1027&gt;0,V1027*$W$8,0)</f>
        <v>0</v>
      </c>
      <c r="X1027" s="146">
        <f t="shared" ref="X1027:X1088" si="216">IF((OR(L1027&gt;0,N1027&gt;0)),V1027*$X$8,0)</f>
        <v>0</v>
      </c>
      <c r="Y1027" s="146">
        <f t="shared" ref="Y1027:Y1088" si="217">IF((OR(M1027&gt;0,O1027&gt;0)),V1027*$Y$8,0)</f>
        <v>0</v>
      </c>
      <c r="Z1027" s="147" t="str">
        <f>VLOOKUP(F1027,'3-Productie normen'!A:Q,12,FALSE)</f>
        <v>S</v>
      </c>
      <c r="AA1027" s="147"/>
      <c r="AC1027" s="148">
        <f t="shared" ref="AC1027:AC1088" si="218">I1027*H1027</f>
        <v>4523.7</v>
      </c>
    </row>
    <row r="1028" spans="1:29" ht="14.15" customHeight="1">
      <c r="A1028" s="124">
        <f t="shared" si="207"/>
        <v>1028</v>
      </c>
      <c r="B1028" s="139" t="s">
        <v>94</v>
      </c>
      <c r="C1028" s="108">
        <v>3</v>
      </c>
      <c r="D1028" s="164" t="s">
        <v>1227</v>
      </c>
      <c r="E1028" s="141" t="s">
        <v>212</v>
      </c>
      <c r="F1028" s="151" t="s">
        <v>167</v>
      </c>
      <c r="G1028" s="141" t="s">
        <v>213</v>
      </c>
      <c r="H1028" s="142">
        <v>1</v>
      </c>
      <c r="I1028" s="143">
        <f t="shared" si="208"/>
        <v>255</v>
      </c>
      <c r="J1028" s="144">
        <v>255</v>
      </c>
      <c r="K1028" s="144"/>
      <c r="L1028" s="144"/>
      <c r="M1028" s="144"/>
      <c r="N1028" s="144"/>
      <c r="O1028" s="144"/>
      <c r="P1028" s="145" t="e">
        <f t="shared" si="209"/>
        <v>#DIV/0!</v>
      </c>
      <c r="Q1028" s="145">
        <f t="shared" si="210"/>
        <v>0</v>
      </c>
      <c r="R1028" s="145">
        <f t="shared" si="211"/>
        <v>0</v>
      </c>
      <c r="S1028" s="145">
        <f t="shared" si="212"/>
        <v>0</v>
      </c>
      <c r="T1028" s="145">
        <f t="shared" si="213"/>
        <v>0</v>
      </c>
      <c r="U1028" s="145">
        <f t="shared" si="214"/>
        <v>0</v>
      </c>
      <c r="V1028" s="146">
        <f>IF(J1028="nio",0,IF(J1028&gt;0,VLOOKUP(F1028,'3-Productie normen'!A:M,VLOOKUP(J1028,'3-Productie normen'!$B$38:$C$41,2,FALSE),FALSE)))*(VLOOKUP(B1028,'2-Kosten per locatie'!$A$16:$C$48,3,FALSE))</f>
        <v>0</v>
      </c>
      <c r="W1028" s="146">
        <f t="shared" si="215"/>
        <v>0</v>
      </c>
      <c r="X1028" s="146">
        <f t="shared" si="216"/>
        <v>0</v>
      </c>
      <c r="Y1028" s="146">
        <f t="shared" si="217"/>
        <v>0</v>
      </c>
      <c r="Z1028" s="147" t="str">
        <f>VLOOKUP(F1028,'3-Productie normen'!A:Q,12,FALSE)</f>
        <v>S</v>
      </c>
      <c r="AA1028" s="147"/>
      <c r="AC1028" s="148">
        <f t="shared" si="218"/>
        <v>255</v>
      </c>
    </row>
    <row r="1029" spans="1:29" ht="14.15" customHeight="1">
      <c r="A1029" s="124">
        <f t="shared" si="207"/>
        <v>1029</v>
      </c>
      <c r="B1029" s="139" t="s">
        <v>94</v>
      </c>
      <c r="C1029" s="108">
        <v>3</v>
      </c>
      <c r="D1029" s="164" t="s">
        <v>1228</v>
      </c>
      <c r="E1029" s="141" t="s">
        <v>212</v>
      </c>
      <c r="F1029" s="141" t="s">
        <v>167</v>
      </c>
      <c r="G1029" s="141" t="s">
        <v>213</v>
      </c>
      <c r="H1029" s="142">
        <v>1</v>
      </c>
      <c r="I1029" s="143">
        <f t="shared" si="208"/>
        <v>255</v>
      </c>
      <c r="J1029" s="144">
        <v>255</v>
      </c>
      <c r="K1029" s="144"/>
      <c r="L1029" s="144"/>
      <c r="M1029" s="144"/>
      <c r="N1029" s="144"/>
      <c r="O1029" s="144"/>
      <c r="P1029" s="145" t="e">
        <f t="shared" si="209"/>
        <v>#DIV/0!</v>
      </c>
      <c r="Q1029" s="145">
        <f t="shared" si="210"/>
        <v>0</v>
      </c>
      <c r="R1029" s="145">
        <f t="shared" si="211"/>
        <v>0</v>
      </c>
      <c r="S1029" s="145">
        <f t="shared" si="212"/>
        <v>0</v>
      </c>
      <c r="T1029" s="145">
        <f t="shared" si="213"/>
        <v>0</v>
      </c>
      <c r="U1029" s="145">
        <f t="shared" si="214"/>
        <v>0</v>
      </c>
      <c r="V1029" s="146">
        <f>IF(J1029="nio",0,IF(J1029&gt;0,VLOOKUP(F1029,'3-Productie normen'!A:M,VLOOKUP(J1029,'3-Productie normen'!$B$38:$C$41,2,FALSE),FALSE)))*(VLOOKUP(B1029,'2-Kosten per locatie'!$A$16:$C$48,3,FALSE))</f>
        <v>0</v>
      </c>
      <c r="W1029" s="146">
        <f t="shared" si="215"/>
        <v>0</v>
      </c>
      <c r="X1029" s="146">
        <f t="shared" si="216"/>
        <v>0</v>
      </c>
      <c r="Y1029" s="146">
        <f t="shared" si="217"/>
        <v>0</v>
      </c>
      <c r="Z1029" s="147" t="str">
        <f>VLOOKUP(F1029,'3-Productie normen'!A:Q,12,FALSE)</f>
        <v>S</v>
      </c>
      <c r="AA1029" s="147"/>
      <c r="AC1029" s="148">
        <f t="shared" si="218"/>
        <v>255</v>
      </c>
    </row>
    <row r="1030" spans="1:29" ht="14.15" customHeight="1">
      <c r="A1030" s="124">
        <f t="shared" si="207"/>
        <v>1030</v>
      </c>
      <c r="B1030" s="139" t="s">
        <v>94</v>
      </c>
      <c r="C1030" s="108">
        <v>3</v>
      </c>
      <c r="D1030" s="164" t="s">
        <v>1229</v>
      </c>
      <c r="E1030" s="141" t="s">
        <v>212</v>
      </c>
      <c r="F1030" s="141" t="s">
        <v>167</v>
      </c>
      <c r="G1030" s="141" t="s">
        <v>213</v>
      </c>
      <c r="H1030" s="142">
        <v>1</v>
      </c>
      <c r="I1030" s="143">
        <f t="shared" si="208"/>
        <v>255</v>
      </c>
      <c r="J1030" s="144">
        <v>255</v>
      </c>
      <c r="K1030" s="144"/>
      <c r="L1030" s="144"/>
      <c r="M1030" s="144"/>
      <c r="N1030" s="144"/>
      <c r="O1030" s="144"/>
      <c r="P1030" s="145" t="e">
        <f t="shared" si="209"/>
        <v>#DIV/0!</v>
      </c>
      <c r="Q1030" s="145">
        <f t="shared" si="210"/>
        <v>0</v>
      </c>
      <c r="R1030" s="145">
        <f t="shared" si="211"/>
        <v>0</v>
      </c>
      <c r="S1030" s="145">
        <f t="shared" si="212"/>
        <v>0</v>
      </c>
      <c r="T1030" s="145">
        <f t="shared" si="213"/>
        <v>0</v>
      </c>
      <c r="U1030" s="145">
        <f t="shared" si="214"/>
        <v>0</v>
      </c>
      <c r="V1030" s="146">
        <f>IF(J1030="nio",0,IF(J1030&gt;0,VLOOKUP(F1030,'3-Productie normen'!A:M,VLOOKUP(J1030,'3-Productie normen'!$B$38:$C$41,2,FALSE),FALSE)))*(VLOOKUP(B1030,'2-Kosten per locatie'!$A$16:$C$48,3,FALSE))</f>
        <v>0</v>
      </c>
      <c r="W1030" s="146">
        <f t="shared" si="215"/>
        <v>0</v>
      </c>
      <c r="X1030" s="146">
        <f t="shared" si="216"/>
        <v>0</v>
      </c>
      <c r="Y1030" s="146">
        <f t="shared" si="217"/>
        <v>0</v>
      </c>
      <c r="Z1030" s="147" t="str">
        <f>VLOOKUP(F1030,'3-Productie normen'!A:Q,12,FALSE)</f>
        <v>S</v>
      </c>
      <c r="AA1030" s="147"/>
      <c r="AC1030" s="148">
        <f t="shared" si="218"/>
        <v>255</v>
      </c>
    </row>
    <row r="1031" spans="1:29" ht="14.15" customHeight="1">
      <c r="A1031" s="124">
        <f t="shared" si="207"/>
        <v>1031</v>
      </c>
      <c r="B1031" s="139" t="s">
        <v>94</v>
      </c>
      <c r="C1031" s="108">
        <v>3</v>
      </c>
      <c r="D1031" s="164" t="s">
        <v>1230</v>
      </c>
      <c r="E1031" s="141" t="s">
        <v>212</v>
      </c>
      <c r="F1031" s="141" t="s">
        <v>167</v>
      </c>
      <c r="G1031" s="141" t="s">
        <v>213</v>
      </c>
      <c r="H1031" s="142">
        <v>1</v>
      </c>
      <c r="I1031" s="143">
        <f t="shared" si="208"/>
        <v>255</v>
      </c>
      <c r="J1031" s="144">
        <v>255</v>
      </c>
      <c r="K1031" s="144"/>
      <c r="L1031" s="144"/>
      <c r="M1031" s="144"/>
      <c r="N1031" s="144"/>
      <c r="O1031" s="144"/>
      <c r="P1031" s="145" t="e">
        <f t="shared" si="209"/>
        <v>#DIV/0!</v>
      </c>
      <c r="Q1031" s="145">
        <f t="shared" si="210"/>
        <v>0</v>
      </c>
      <c r="R1031" s="145">
        <f t="shared" si="211"/>
        <v>0</v>
      </c>
      <c r="S1031" s="145">
        <f t="shared" si="212"/>
        <v>0</v>
      </c>
      <c r="T1031" s="145">
        <f t="shared" si="213"/>
        <v>0</v>
      </c>
      <c r="U1031" s="145">
        <f t="shared" si="214"/>
        <v>0</v>
      </c>
      <c r="V1031" s="146">
        <f>IF(J1031="nio",0,IF(J1031&gt;0,VLOOKUP(F1031,'3-Productie normen'!A:M,VLOOKUP(J1031,'3-Productie normen'!$B$38:$C$41,2,FALSE),FALSE)))*(VLOOKUP(B1031,'2-Kosten per locatie'!$A$16:$C$48,3,FALSE))</f>
        <v>0</v>
      </c>
      <c r="W1031" s="146">
        <f t="shared" si="215"/>
        <v>0</v>
      </c>
      <c r="X1031" s="146">
        <f t="shared" si="216"/>
        <v>0</v>
      </c>
      <c r="Y1031" s="146">
        <f t="shared" si="217"/>
        <v>0</v>
      </c>
      <c r="Z1031" s="147" t="str">
        <f>VLOOKUP(F1031,'3-Productie normen'!A:Q,12,FALSE)</f>
        <v>S</v>
      </c>
      <c r="AA1031" s="147"/>
      <c r="AC1031" s="148">
        <f t="shared" si="218"/>
        <v>255</v>
      </c>
    </row>
    <row r="1032" spans="1:29" ht="14.15" customHeight="1">
      <c r="A1032" s="124">
        <f t="shared" si="207"/>
        <v>1032</v>
      </c>
      <c r="B1032" s="139" t="s">
        <v>94</v>
      </c>
      <c r="C1032" s="108">
        <v>3</v>
      </c>
      <c r="D1032" s="164" t="s">
        <v>1231</v>
      </c>
      <c r="E1032" s="141" t="s">
        <v>216</v>
      </c>
      <c r="F1032" s="141" t="s">
        <v>167</v>
      </c>
      <c r="G1032" s="141" t="s">
        <v>213</v>
      </c>
      <c r="H1032" s="142">
        <v>24.31</v>
      </c>
      <c r="I1032" s="143">
        <f t="shared" si="208"/>
        <v>255</v>
      </c>
      <c r="J1032" s="144">
        <v>255</v>
      </c>
      <c r="K1032" s="144"/>
      <c r="L1032" s="144"/>
      <c r="M1032" s="144"/>
      <c r="N1032" s="144"/>
      <c r="O1032" s="144"/>
      <c r="P1032" s="145" t="e">
        <f t="shared" si="209"/>
        <v>#DIV/0!</v>
      </c>
      <c r="Q1032" s="145">
        <f t="shared" si="210"/>
        <v>0</v>
      </c>
      <c r="R1032" s="145">
        <f t="shared" si="211"/>
        <v>0</v>
      </c>
      <c r="S1032" s="145">
        <f t="shared" si="212"/>
        <v>0</v>
      </c>
      <c r="T1032" s="145">
        <f t="shared" si="213"/>
        <v>0</v>
      </c>
      <c r="U1032" s="145">
        <f t="shared" si="214"/>
        <v>0</v>
      </c>
      <c r="V1032" s="146">
        <f>IF(J1032="nio",0,IF(J1032&gt;0,VLOOKUP(F1032,'3-Productie normen'!A:M,VLOOKUP(J1032,'3-Productie normen'!$B$38:$C$41,2,FALSE),FALSE)))*(VLOOKUP(B1032,'2-Kosten per locatie'!$A$16:$C$48,3,FALSE))</f>
        <v>0</v>
      </c>
      <c r="W1032" s="146">
        <f t="shared" si="215"/>
        <v>0</v>
      </c>
      <c r="X1032" s="146">
        <f t="shared" si="216"/>
        <v>0</v>
      </c>
      <c r="Y1032" s="146">
        <f t="shared" si="217"/>
        <v>0</v>
      </c>
      <c r="Z1032" s="147" t="str">
        <f>VLOOKUP(F1032,'3-Productie normen'!A:Q,12,FALSE)</f>
        <v>S</v>
      </c>
      <c r="AA1032" s="147"/>
      <c r="AC1032" s="148">
        <f t="shared" si="218"/>
        <v>6199.0499999999993</v>
      </c>
    </row>
    <row r="1033" spans="1:29" ht="14.15" customHeight="1">
      <c r="A1033" s="124">
        <f t="shared" si="207"/>
        <v>1033</v>
      </c>
      <c r="B1033" s="139" t="s">
        <v>94</v>
      </c>
      <c r="C1033" s="108">
        <v>3</v>
      </c>
      <c r="D1033" s="164" t="s">
        <v>1232</v>
      </c>
      <c r="E1033" s="141" t="s">
        <v>216</v>
      </c>
      <c r="F1033" s="141" t="s">
        <v>167</v>
      </c>
      <c r="G1033" s="141" t="s">
        <v>213</v>
      </c>
      <c r="H1033" s="142">
        <v>1</v>
      </c>
      <c r="I1033" s="143">
        <f t="shared" si="208"/>
        <v>255</v>
      </c>
      <c r="J1033" s="144">
        <v>255</v>
      </c>
      <c r="K1033" s="144"/>
      <c r="L1033" s="144"/>
      <c r="M1033" s="144"/>
      <c r="N1033" s="144"/>
      <c r="O1033" s="144"/>
      <c r="P1033" s="145" t="e">
        <f t="shared" si="209"/>
        <v>#DIV/0!</v>
      </c>
      <c r="Q1033" s="145">
        <f t="shared" si="210"/>
        <v>0</v>
      </c>
      <c r="R1033" s="145">
        <f t="shared" si="211"/>
        <v>0</v>
      </c>
      <c r="S1033" s="145">
        <f t="shared" si="212"/>
        <v>0</v>
      </c>
      <c r="T1033" s="145">
        <f t="shared" si="213"/>
        <v>0</v>
      </c>
      <c r="U1033" s="145">
        <f t="shared" si="214"/>
        <v>0</v>
      </c>
      <c r="V1033" s="146">
        <f>IF(J1033="nio",0,IF(J1033&gt;0,VLOOKUP(F1033,'3-Productie normen'!A:M,VLOOKUP(J1033,'3-Productie normen'!$B$38:$C$41,2,FALSE),FALSE)))*(VLOOKUP(B1033,'2-Kosten per locatie'!$A$16:$C$48,3,FALSE))</f>
        <v>0</v>
      </c>
      <c r="W1033" s="146">
        <f t="shared" si="215"/>
        <v>0</v>
      </c>
      <c r="X1033" s="146">
        <f t="shared" si="216"/>
        <v>0</v>
      </c>
      <c r="Y1033" s="146">
        <f t="shared" si="217"/>
        <v>0</v>
      </c>
      <c r="Z1033" s="147" t="str">
        <f>VLOOKUP(F1033,'3-Productie normen'!A:Q,12,FALSE)</f>
        <v>S</v>
      </c>
      <c r="AA1033" s="147"/>
      <c r="AC1033" s="148">
        <f t="shared" si="218"/>
        <v>255</v>
      </c>
    </row>
    <row r="1034" spans="1:29" ht="14.15" customHeight="1">
      <c r="A1034" s="124">
        <f t="shared" si="207"/>
        <v>1034</v>
      </c>
      <c r="B1034" s="139" t="s">
        <v>94</v>
      </c>
      <c r="C1034" s="108">
        <v>3</v>
      </c>
      <c r="D1034" s="164" t="s">
        <v>1233</v>
      </c>
      <c r="E1034" s="141" t="s">
        <v>216</v>
      </c>
      <c r="F1034" s="141" t="s">
        <v>167</v>
      </c>
      <c r="G1034" s="141" t="s">
        <v>213</v>
      </c>
      <c r="H1034" s="142">
        <v>1</v>
      </c>
      <c r="I1034" s="143">
        <f t="shared" si="208"/>
        <v>255</v>
      </c>
      <c r="J1034" s="144">
        <v>255</v>
      </c>
      <c r="K1034" s="144"/>
      <c r="L1034" s="144"/>
      <c r="M1034" s="144"/>
      <c r="N1034" s="144"/>
      <c r="O1034" s="144"/>
      <c r="P1034" s="145" t="e">
        <f t="shared" si="209"/>
        <v>#DIV/0!</v>
      </c>
      <c r="Q1034" s="145">
        <f t="shared" si="210"/>
        <v>0</v>
      </c>
      <c r="R1034" s="145">
        <f t="shared" si="211"/>
        <v>0</v>
      </c>
      <c r="S1034" s="145">
        <f t="shared" si="212"/>
        <v>0</v>
      </c>
      <c r="T1034" s="145">
        <f t="shared" si="213"/>
        <v>0</v>
      </c>
      <c r="U1034" s="145">
        <f t="shared" si="214"/>
        <v>0</v>
      </c>
      <c r="V1034" s="146">
        <f>IF(J1034="nio",0,IF(J1034&gt;0,VLOOKUP(F1034,'3-Productie normen'!A:M,VLOOKUP(J1034,'3-Productie normen'!$B$38:$C$41,2,FALSE),FALSE)))*(VLOOKUP(B1034,'2-Kosten per locatie'!$A$16:$C$48,3,FALSE))</f>
        <v>0</v>
      </c>
      <c r="W1034" s="146">
        <f t="shared" si="215"/>
        <v>0</v>
      </c>
      <c r="X1034" s="146">
        <f t="shared" si="216"/>
        <v>0</v>
      </c>
      <c r="Y1034" s="146">
        <f t="shared" si="217"/>
        <v>0</v>
      </c>
      <c r="Z1034" s="147" t="str">
        <f>VLOOKUP(F1034,'3-Productie normen'!A:Q,12,FALSE)</f>
        <v>S</v>
      </c>
      <c r="AA1034" s="147"/>
      <c r="AC1034" s="148">
        <f t="shared" si="218"/>
        <v>255</v>
      </c>
    </row>
    <row r="1035" spans="1:29" ht="14.15" customHeight="1">
      <c r="A1035" s="124">
        <f t="shared" ref="A1035:A1098" si="219">A1034+1</f>
        <v>1035</v>
      </c>
      <c r="B1035" s="139" t="s">
        <v>94</v>
      </c>
      <c r="C1035" s="108">
        <v>3</v>
      </c>
      <c r="D1035" s="164" t="s">
        <v>1234</v>
      </c>
      <c r="E1035" s="141" t="s">
        <v>216</v>
      </c>
      <c r="F1035" s="141" t="s">
        <v>167</v>
      </c>
      <c r="G1035" s="141" t="s">
        <v>213</v>
      </c>
      <c r="H1035" s="142">
        <v>1</v>
      </c>
      <c r="I1035" s="143">
        <f t="shared" si="208"/>
        <v>255</v>
      </c>
      <c r="J1035" s="144">
        <v>255</v>
      </c>
      <c r="K1035" s="144"/>
      <c r="L1035" s="144"/>
      <c r="M1035" s="144"/>
      <c r="N1035" s="144"/>
      <c r="O1035" s="144"/>
      <c r="P1035" s="145" t="e">
        <f t="shared" si="209"/>
        <v>#DIV/0!</v>
      </c>
      <c r="Q1035" s="145">
        <f t="shared" si="210"/>
        <v>0</v>
      </c>
      <c r="R1035" s="145">
        <f t="shared" si="211"/>
        <v>0</v>
      </c>
      <c r="S1035" s="145">
        <f t="shared" si="212"/>
        <v>0</v>
      </c>
      <c r="T1035" s="145">
        <f t="shared" si="213"/>
        <v>0</v>
      </c>
      <c r="U1035" s="145">
        <f t="shared" si="214"/>
        <v>0</v>
      </c>
      <c r="V1035" s="146">
        <f>IF(J1035="nio",0,IF(J1035&gt;0,VLOOKUP(F1035,'3-Productie normen'!A:M,VLOOKUP(J1035,'3-Productie normen'!$B$38:$C$41,2,FALSE),FALSE)))*(VLOOKUP(B1035,'2-Kosten per locatie'!$A$16:$C$48,3,FALSE))</f>
        <v>0</v>
      </c>
      <c r="W1035" s="146">
        <f t="shared" si="215"/>
        <v>0</v>
      </c>
      <c r="X1035" s="146">
        <f t="shared" si="216"/>
        <v>0</v>
      </c>
      <c r="Y1035" s="146">
        <f t="shared" si="217"/>
        <v>0</v>
      </c>
      <c r="Z1035" s="147" t="str">
        <f>VLOOKUP(F1035,'3-Productie normen'!A:Q,12,FALSE)</f>
        <v>S</v>
      </c>
      <c r="AA1035" s="147"/>
      <c r="AC1035" s="148">
        <f t="shared" si="218"/>
        <v>255</v>
      </c>
    </row>
    <row r="1036" spans="1:29" ht="14.15" customHeight="1">
      <c r="A1036" s="124">
        <f t="shared" si="219"/>
        <v>1036</v>
      </c>
      <c r="B1036" s="139" t="s">
        <v>94</v>
      </c>
      <c r="C1036" s="108">
        <v>3</v>
      </c>
      <c r="D1036" s="164" t="s">
        <v>1235</v>
      </c>
      <c r="E1036" s="141" t="s">
        <v>216</v>
      </c>
      <c r="F1036" s="141" t="s">
        <v>167</v>
      </c>
      <c r="G1036" s="141" t="s">
        <v>213</v>
      </c>
      <c r="H1036" s="142">
        <v>1</v>
      </c>
      <c r="I1036" s="143">
        <f t="shared" si="208"/>
        <v>255</v>
      </c>
      <c r="J1036" s="144">
        <v>255</v>
      </c>
      <c r="K1036" s="144"/>
      <c r="L1036" s="144"/>
      <c r="M1036" s="144"/>
      <c r="N1036" s="144"/>
      <c r="O1036" s="144"/>
      <c r="P1036" s="145" t="e">
        <f t="shared" si="209"/>
        <v>#DIV/0!</v>
      </c>
      <c r="Q1036" s="145">
        <f t="shared" si="210"/>
        <v>0</v>
      </c>
      <c r="R1036" s="145">
        <f t="shared" si="211"/>
        <v>0</v>
      </c>
      <c r="S1036" s="145">
        <f t="shared" si="212"/>
        <v>0</v>
      </c>
      <c r="T1036" s="145">
        <f t="shared" si="213"/>
        <v>0</v>
      </c>
      <c r="U1036" s="145">
        <f t="shared" si="214"/>
        <v>0</v>
      </c>
      <c r="V1036" s="146">
        <f>IF(J1036="nio",0,IF(J1036&gt;0,VLOOKUP(F1036,'3-Productie normen'!A:M,VLOOKUP(J1036,'3-Productie normen'!$B$38:$C$41,2,FALSE),FALSE)))*(VLOOKUP(B1036,'2-Kosten per locatie'!$A$16:$C$48,3,FALSE))</f>
        <v>0</v>
      </c>
      <c r="W1036" s="146">
        <f t="shared" si="215"/>
        <v>0</v>
      </c>
      <c r="X1036" s="146">
        <f t="shared" si="216"/>
        <v>0</v>
      </c>
      <c r="Y1036" s="146">
        <f t="shared" si="217"/>
        <v>0</v>
      </c>
      <c r="Z1036" s="147" t="str">
        <f>VLOOKUP(F1036,'3-Productie normen'!A:Q,12,FALSE)</f>
        <v>S</v>
      </c>
      <c r="AA1036" s="147"/>
      <c r="AC1036" s="148">
        <f t="shared" si="218"/>
        <v>255</v>
      </c>
    </row>
    <row r="1037" spans="1:29" ht="14.15" customHeight="1">
      <c r="A1037" s="124">
        <f t="shared" si="219"/>
        <v>1037</v>
      </c>
      <c r="B1037" s="139" t="s">
        <v>94</v>
      </c>
      <c r="C1037" s="108">
        <v>3</v>
      </c>
      <c r="D1037" s="164" t="s">
        <v>1236</v>
      </c>
      <c r="E1037" s="141" t="s">
        <v>167</v>
      </c>
      <c r="F1037" s="141" t="s">
        <v>167</v>
      </c>
      <c r="G1037" s="141" t="s">
        <v>213</v>
      </c>
      <c r="H1037" s="142">
        <v>10.67</v>
      </c>
      <c r="I1037" s="143">
        <f t="shared" si="208"/>
        <v>255</v>
      </c>
      <c r="J1037" s="144">
        <v>255</v>
      </c>
      <c r="K1037" s="144"/>
      <c r="L1037" s="144"/>
      <c r="M1037" s="144"/>
      <c r="N1037" s="144"/>
      <c r="O1037" s="144"/>
      <c r="P1037" s="145" t="e">
        <f t="shared" si="209"/>
        <v>#DIV/0!</v>
      </c>
      <c r="Q1037" s="145">
        <f t="shared" si="210"/>
        <v>0</v>
      </c>
      <c r="R1037" s="145">
        <f t="shared" si="211"/>
        <v>0</v>
      </c>
      <c r="S1037" s="145">
        <f t="shared" si="212"/>
        <v>0</v>
      </c>
      <c r="T1037" s="145">
        <f t="shared" si="213"/>
        <v>0</v>
      </c>
      <c r="U1037" s="145">
        <f t="shared" si="214"/>
        <v>0</v>
      </c>
      <c r="V1037" s="146">
        <f>IF(J1037="nio",0,IF(J1037&gt;0,VLOOKUP(F1037,'3-Productie normen'!A:M,VLOOKUP(J1037,'3-Productie normen'!$B$38:$C$41,2,FALSE),FALSE)))*(VLOOKUP(B1037,'2-Kosten per locatie'!$A$16:$C$48,3,FALSE))</f>
        <v>0</v>
      </c>
      <c r="W1037" s="146">
        <f t="shared" si="215"/>
        <v>0</v>
      </c>
      <c r="X1037" s="146">
        <f t="shared" si="216"/>
        <v>0</v>
      </c>
      <c r="Y1037" s="146">
        <f t="shared" si="217"/>
        <v>0</v>
      </c>
      <c r="Z1037" s="147" t="str">
        <f>VLOOKUP(F1037,'3-Productie normen'!A:Q,12,FALSE)</f>
        <v>S</v>
      </c>
      <c r="AA1037" s="147"/>
      <c r="AC1037" s="148">
        <f t="shared" si="218"/>
        <v>2720.85</v>
      </c>
    </row>
    <row r="1038" spans="1:29" ht="14.15" customHeight="1">
      <c r="A1038" s="124">
        <f t="shared" si="219"/>
        <v>1038</v>
      </c>
      <c r="B1038" s="139" t="s">
        <v>94</v>
      </c>
      <c r="C1038" s="108">
        <v>3</v>
      </c>
      <c r="D1038" s="164" t="s">
        <v>724</v>
      </c>
      <c r="E1038" s="141" t="s">
        <v>172</v>
      </c>
      <c r="F1038" s="141" t="s">
        <v>172</v>
      </c>
      <c r="G1038" s="141" t="s">
        <v>244</v>
      </c>
      <c r="H1038" s="142">
        <v>4.55</v>
      </c>
      <c r="I1038" s="143">
        <f t="shared" si="208"/>
        <v>255</v>
      </c>
      <c r="J1038" s="144">
        <v>255</v>
      </c>
      <c r="K1038" s="144"/>
      <c r="L1038" s="144"/>
      <c r="M1038" s="144"/>
      <c r="N1038" s="144"/>
      <c r="O1038" s="144"/>
      <c r="P1038" s="145" t="e">
        <f t="shared" si="209"/>
        <v>#DIV/0!</v>
      </c>
      <c r="Q1038" s="145">
        <f t="shared" si="210"/>
        <v>0</v>
      </c>
      <c r="R1038" s="145">
        <f t="shared" si="211"/>
        <v>0</v>
      </c>
      <c r="S1038" s="145">
        <f t="shared" si="212"/>
        <v>0</v>
      </c>
      <c r="T1038" s="145">
        <f t="shared" si="213"/>
        <v>0</v>
      </c>
      <c r="U1038" s="145">
        <f t="shared" si="214"/>
        <v>0</v>
      </c>
      <c r="V1038" s="146">
        <f>IF(J1038="nio",0,IF(J1038&gt;0,VLOOKUP(F1038,'3-Productie normen'!A:M,VLOOKUP(J1038,'3-Productie normen'!$B$38:$C$41,2,FALSE),FALSE)))*(VLOOKUP(B1038,'2-Kosten per locatie'!$A$16:$C$48,3,FALSE))</f>
        <v>0</v>
      </c>
      <c r="W1038" s="146">
        <f t="shared" si="215"/>
        <v>0</v>
      </c>
      <c r="X1038" s="146">
        <f t="shared" si="216"/>
        <v>0</v>
      </c>
      <c r="Y1038" s="146">
        <f t="shared" si="217"/>
        <v>0</v>
      </c>
      <c r="Z1038" s="147" t="str">
        <f>VLOOKUP(F1038,'3-Productie normen'!A:Q,12,FALSE)</f>
        <v>V</v>
      </c>
      <c r="AA1038" s="147"/>
      <c r="AC1038" s="148">
        <f t="shared" si="218"/>
        <v>1160.25</v>
      </c>
    </row>
    <row r="1039" spans="1:29" ht="14.15" customHeight="1">
      <c r="A1039" s="124">
        <f t="shared" si="219"/>
        <v>1039</v>
      </c>
      <c r="B1039" s="139" t="s">
        <v>94</v>
      </c>
      <c r="C1039" s="108">
        <v>3</v>
      </c>
      <c r="D1039" s="164" t="s">
        <v>510</v>
      </c>
      <c r="E1039" s="141" t="s">
        <v>1061</v>
      </c>
      <c r="F1039" s="141" t="s">
        <v>155</v>
      </c>
      <c r="G1039" s="141" t="s">
        <v>222</v>
      </c>
      <c r="H1039" s="142">
        <v>28.78</v>
      </c>
      <c r="I1039" s="143">
        <f t="shared" si="208"/>
        <v>255</v>
      </c>
      <c r="J1039" s="144">
        <v>255</v>
      </c>
      <c r="K1039" s="144"/>
      <c r="L1039" s="144"/>
      <c r="M1039" s="144"/>
      <c r="N1039" s="144"/>
      <c r="O1039" s="144"/>
      <c r="P1039" s="145" t="e">
        <f t="shared" si="209"/>
        <v>#DIV/0!</v>
      </c>
      <c r="Q1039" s="145">
        <f t="shared" si="210"/>
        <v>0</v>
      </c>
      <c r="R1039" s="145">
        <f t="shared" si="211"/>
        <v>0</v>
      </c>
      <c r="S1039" s="145">
        <f t="shared" si="212"/>
        <v>0</v>
      </c>
      <c r="T1039" s="145">
        <f t="shared" si="213"/>
        <v>0</v>
      </c>
      <c r="U1039" s="145">
        <f t="shared" si="214"/>
        <v>0</v>
      </c>
      <c r="V1039" s="146">
        <f>IF(J1039="nio",0,IF(J1039&gt;0,VLOOKUP(F1039,'3-Productie normen'!A:M,VLOOKUP(J1039,'3-Productie normen'!$B$38:$C$41,2,FALSE),FALSE)))*(VLOOKUP(B1039,'2-Kosten per locatie'!$A$16:$C$48,3,FALSE))</f>
        <v>0</v>
      </c>
      <c r="W1039" s="146">
        <f t="shared" si="215"/>
        <v>0</v>
      </c>
      <c r="X1039" s="146">
        <f t="shared" si="216"/>
        <v>0</v>
      </c>
      <c r="Y1039" s="146">
        <f t="shared" si="217"/>
        <v>0</v>
      </c>
      <c r="Z1039" s="147" t="str">
        <f>VLOOKUP(F1039,'3-Productie normen'!A:Q,12,FALSE)</f>
        <v>B</v>
      </c>
      <c r="AA1039" s="147"/>
      <c r="AC1039" s="148">
        <f t="shared" si="218"/>
        <v>7338.9000000000005</v>
      </c>
    </row>
    <row r="1040" spans="1:29" ht="14.15" customHeight="1">
      <c r="A1040" s="124">
        <f t="shared" si="219"/>
        <v>1040</v>
      </c>
      <c r="B1040" s="139" t="s">
        <v>94</v>
      </c>
      <c r="C1040" s="108">
        <v>3</v>
      </c>
      <c r="D1040" s="164" t="s">
        <v>511</v>
      </c>
      <c r="E1040" s="141" t="s">
        <v>224</v>
      </c>
      <c r="F1040" s="141" t="s">
        <v>155</v>
      </c>
      <c r="G1040" s="141" t="s">
        <v>222</v>
      </c>
      <c r="H1040" s="142">
        <v>30.4</v>
      </c>
      <c r="I1040" s="143">
        <f t="shared" si="208"/>
        <v>255</v>
      </c>
      <c r="J1040" s="144">
        <v>255</v>
      </c>
      <c r="K1040" s="144"/>
      <c r="L1040" s="144"/>
      <c r="M1040" s="144"/>
      <c r="N1040" s="144"/>
      <c r="O1040" s="144"/>
      <c r="P1040" s="145" t="e">
        <f t="shared" si="209"/>
        <v>#DIV/0!</v>
      </c>
      <c r="Q1040" s="145">
        <f t="shared" si="210"/>
        <v>0</v>
      </c>
      <c r="R1040" s="145">
        <f t="shared" si="211"/>
        <v>0</v>
      </c>
      <c r="S1040" s="145">
        <f t="shared" si="212"/>
        <v>0</v>
      </c>
      <c r="T1040" s="145">
        <f t="shared" si="213"/>
        <v>0</v>
      </c>
      <c r="U1040" s="145">
        <f t="shared" si="214"/>
        <v>0</v>
      </c>
      <c r="V1040" s="146">
        <f>IF(J1040="nio",0,IF(J1040&gt;0,VLOOKUP(F1040,'3-Productie normen'!A:M,VLOOKUP(J1040,'3-Productie normen'!$B$38:$C$41,2,FALSE),FALSE)))*(VLOOKUP(B1040,'2-Kosten per locatie'!$A$16:$C$48,3,FALSE))</f>
        <v>0</v>
      </c>
      <c r="W1040" s="146">
        <f t="shared" si="215"/>
        <v>0</v>
      </c>
      <c r="X1040" s="146">
        <f t="shared" si="216"/>
        <v>0</v>
      </c>
      <c r="Y1040" s="146">
        <f t="shared" si="217"/>
        <v>0</v>
      </c>
      <c r="Z1040" s="147" t="str">
        <f>VLOOKUP(F1040,'3-Productie normen'!A:Q,12,FALSE)</f>
        <v>B</v>
      </c>
      <c r="AA1040" s="147"/>
      <c r="AC1040" s="148">
        <f t="shared" si="218"/>
        <v>7752</v>
      </c>
    </row>
    <row r="1041" spans="1:29" ht="14.15" customHeight="1">
      <c r="A1041" s="124">
        <f t="shared" si="219"/>
        <v>1041</v>
      </c>
      <c r="B1041" s="139" t="s">
        <v>94</v>
      </c>
      <c r="C1041" s="108">
        <v>3</v>
      </c>
      <c r="D1041" s="164" t="s">
        <v>512</v>
      </c>
      <c r="E1041" s="141" t="s">
        <v>224</v>
      </c>
      <c r="F1041" s="141" t="s">
        <v>155</v>
      </c>
      <c r="G1041" s="141" t="s">
        <v>222</v>
      </c>
      <c r="H1041" s="142">
        <v>27.9</v>
      </c>
      <c r="I1041" s="143">
        <f t="shared" si="208"/>
        <v>255</v>
      </c>
      <c r="J1041" s="144">
        <v>255</v>
      </c>
      <c r="K1041" s="144"/>
      <c r="L1041" s="144"/>
      <c r="M1041" s="144"/>
      <c r="N1041" s="144"/>
      <c r="O1041" s="144"/>
      <c r="P1041" s="145" t="e">
        <f t="shared" si="209"/>
        <v>#DIV/0!</v>
      </c>
      <c r="Q1041" s="145">
        <f t="shared" si="210"/>
        <v>0</v>
      </c>
      <c r="R1041" s="145">
        <f t="shared" si="211"/>
        <v>0</v>
      </c>
      <c r="S1041" s="145">
        <f t="shared" si="212"/>
        <v>0</v>
      </c>
      <c r="T1041" s="145">
        <f t="shared" si="213"/>
        <v>0</v>
      </c>
      <c r="U1041" s="145">
        <f t="shared" si="214"/>
        <v>0</v>
      </c>
      <c r="V1041" s="146">
        <f>IF(J1041="nio",0,IF(J1041&gt;0,VLOOKUP(F1041,'3-Productie normen'!A:M,VLOOKUP(J1041,'3-Productie normen'!$B$38:$C$41,2,FALSE),FALSE)))*(VLOOKUP(B1041,'2-Kosten per locatie'!$A$16:$C$48,3,FALSE))</f>
        <v>0</v>
      </c>
      <c r="W1041" s="146">
        <f t="shared" si="215"/>
        <v>0</v>
      </c>
      <c r="X1041" s="146">
        <f t="shared" si="216"/>
        <v>0</v>
      </c>
      <c r="Y1041" s="146">
        <f t="shared" si="217"/>
        <v>0</v>
      </c>
      <c r="Z1041" s="147" t="str">
        <f>VLOOKUP(F1041,'3-Productie normen'!A:Q,12,FALSE)</f>
        <v>B</v>
      </c>
      <c r="AA1041" s="147"/>
      <c r="AC1041" s="148">
        <f t="shared" si="218"/>
        <v>7114.5</v>
      </c>
    </row>
    <row r="1042" spans="1:29" ht="14.15" customHeight="1">
      <c r="A1042" s="124">
        <f t="shared" si="219"/>
        <v>1042</v>
      </c>
      <c r="B1042" s="139" t="s">
        <v>94</v>
      </c>
      <c r="C1042" s="108">
        <v>3</v>
      </c>
      <c r="D1042" s="164" t="s">
        <v>513</v>
      </c>
      <c r="E1042" s="141" t="s">
        <v>875</v>
      </c>
      <c r="F1042" s="141" t="s">
        <v>155</v>
      </c>
      <c r="G1042" s="141" t="s">
        <v>222</v>
      </c>
      <c r="H1042" s="142">
        <v>30.25</v>
      </c>
      <c r="I1042" s="143">
        <f t="shared" si="208"/>
        <v>255</v>
      </c>
      <c r="J1042" s="144">
        <v>255</v>
      </c>
      <c r="K1042" s="144"/>
      <c r="L1042" s="144"/>
      <c r="M1042" s="144"/>
      <c r="N1042" s="144"/>
      <c r="O1042" s="144"/>
      <c r="P1042" s="145" t="e">
        <f t="shared" si="209"/>
        <v>#DIV/0!</v>
      </c>
      <c r="Q1042" s="145">
        <f t="shared" si="210"/>
        <v>0</v>
      </c>
      <c r="R1042" s="145">
        <f t="shared" si="211"/>
        <v>0</v>
      </c>
      <c r="S1042" s="145">
        <f t="shared" si="212"/>
        <v>0</v>
      </c>
      <c r="T1042" s="145">
        <f t="shared" si="213"/>
        <v>0</v>
      </c>
      <c r="U1042" s="145">
        <f t="shared" si="214"/>
        <v>0</v>
      </c>
      <c r="V1042" s="146">
        <f>IF(J1042="nio",0,IF(J1042&gt;0,VLOOKUP(F1042,'3-Productie normen'!A:M,VLOOKUP(J1042,'3-Productie normen'!$B$38:$C$41,2,FALSE),FALSE)))*(VLOOKUP(B1042,'2-Kosten per locatie'!$A$16:$C$48,3,FALSE))</f>
        <v>0</v>
      </c>
      <c r="W1042" s="146">
        <f t="shared" si="215"/>
        <v>0</v>
      </c>
      <c r="X1042" s="146">
        <f t="shared" si="216"/>
        <v>0</v>
      </c>
      <c r="Y1042" s="146">
        <f t="shared" si="217"/>
        <v>0</v>
      </c>
      <c r="Z1042" s="147" t="str">
        <f>VLOOKUP(F1042,'3-Productie normen'!A:Q,12,FALSE)</f>
        <v>B</v>
      </c>
      <c r="AA1042" s="147"/>
      <c r="AC1042" s="148">
        <f t="shared" si="218"/>
        <v>7713.75</v>
      </c>
    </row>
    <row r="1043" spans="1:29" ht="14.15" customHeight="1">
      <c r="A1043" s="124">
        <f t="shared" si="219"/>
        <v>1043</v>
      </c>
      <c r="B1043" s="139" t="s">
        <v>94</v>
      </c>
      <c r="C1043" s="108">
        <v>3</v>
      </c>
      <c r="D1043" s="164" t="s">
        <v>514</v>
      </c>
      <c r="E1043" s="141" t="s">
        <v>224</v>
      </c>
      <c r="F1043" s="141" t="s">
        <v>155</v>
      </c>
      <c r="G1043" s="141" t="s">
        <v>222</v>
      </c>
      <c r="H1043" s="142">
        <v>26.22</v>
      </c>
      <c r="I1043" s="143">
        <f t="shared" si="208"/>
        <v>255</v>
      </c>
      <c r="J1043" s="144">
        <v>255</v>
      </c>
      <c r="K1043" s="144"/>
      <c r="L1043" s="144"/>
      <c r="M1043" s="144"/>
      <c r="N1043" s="144"/>
      <c r="O1043" s="144"/>
      <c r="P1043" s="145" t="e">
        <f t="shared" si="209"/>
        <v>#DIV/0!</v>
      </c>
      <c r="Q1043" s="145">
        <f t="shared" si="210"/>
        <v>0</v>
      </c>
      <c r="R1043" s="145">
        <f t="shared" si="211"/>
        <v>0</v>
      </c>
      <c r="S1043" s="145">
        <f t="shared" si="212"/>
        <v>0</v>
      </c>
      <c r="T1043" s="145">
        <f t="shared" si="213"/>
        <v>0</v>
      </c>
      <c r="U1043" s="145">
        <f t="shared" si="214"/>
        <v>0</v>
      </c>
      <c r="V1043" s="146">
        <f>IF(J1043="nio",0,IF(J1043&gt;0,VLOOKUP(F1043,'3-Productie normen'!A:M,VLOOKUP(J1043,'3-Productie normen'!$B$38:$C$41,2,FALSE),FALSE)))*(VLOOKUP(B1043,'2-Kosten per locatie'!$A$16:$C$48,3,FALSE))</f>
        <v>0</v>
      </c>
      <c r="W1043" s="146">
        <f t="shared" si="215"/>
        <v>0</v>
      </c>
      <c r="X1043" s="146">
        <f t="shared" si="216"/>
        <v>0</v>
      </c>
      <c r="Y1043" s="146">
        <f t="shared" si="217"/>
        <v>0</v>
      </c>
      <c r="Z1043" s="147" t="str">
        <f>VLOOKUP(F1043,'3-Productie normen'!A:Q,12,FALSE)</f>
        <v>B</v>
      </c>
      <c r="AA1043" s="147"/>
      <c r="AC1043" s="148">
        <f t="shared" si="218"/>
        <v>6686.0999999999995</v>
      </c>
    </row>
    <row r="1044" spans="1:29" ht="14.15" customHeight="1">
      <c r="A1044" s="124">
        <f t="shared" si="219"/>
        <v>1044</v>
      </c>
      <c r="B1044" s="139" t="s">
        <v>94</v>
      </c>
      <c r="C1044" s="108">
        <v>3</v>
      </c>
      <c r="D1044" s="164" t="s">
        <v>515</v>
      </c>
      <c r="E1044" s="141" t="s">
        <v>875</v>
      </c>
      <c r="F1044" s="141" t="s">
        <v>155</v>
      </c>
      <c r="G1044" s="141" t="s">
        <v>222</v>
      </c>
      <c r="H1044" s="142">
        <v>31.52</v>
      </c>
      <c r="I1044" s="143">
        <f t="shared" si="208"/>
        <v>255</v>
      </c>
      <c r="J1044" s="144">
        <v>255</v>
      </c>
      <c r="K1044" s="144"/>
      <c r="L1044" s="144"/>
      <c r="M1044" s="144"/>
      <c r="N1044" s="144"/>
      <c r="O1044" s="144"/>
      <c r="P1044" s="145" t="e">
        <f t="shared" si="209"/>
        <v>#DIV/0!</v>
      </c>
      <c r="Q1044" s="145">
        <f t="shared" si="210"/>
        <v>0</v>
      </c>
      <c r="R1044" s="145">
        <f t="shared" si="211"/>
        <v>0</v>
      </c>
      <c r="S1044" s="145">
        <f t="shared" si="212"/>
        <v>0</v>
      </c>
      <c r="T1044" s="145">
        <f t="shared" si="213"/>
        <v>0</v>
      </c>
      <c r="U1044" s="145">
        <f t="shared" si="214"/>
        <v>0</v>
      </c>
      <c r="V1044" s="146">
        <f>IF(J1044="nio",0,IF(J1044&gt;0,VLOOKUP(F1044,'3-Productie normen'!A:M,VLOOKUP(J1044,'3-Productie normen'!$B$38:$C$41,2,FALSE),FALSE)))*(VLOOKUP(B1044,'2-Kosten per locatie'!$A$16:$C$48,3,FALSE))</f>
        <v>0</v>
      </c>
      <c r="W1044" s="146">
        <f t="shared" si="215"/>
        <v>0</v>
      </c>
      <c r="X1044" s="146">
        <f t="shared" si="216"/>
        <v>0</v>
      </c>
      <c r="Y1044" s="146">
        <f t="shared" si="217"/>
        <v>0</v>
      </c>
      <c r="Z1044" s="147" t="str">
        <f>VLOOKUP(F1044,'3-Productie normen'!A:Q,12,FALSE)</f>
        <v>B</v>
      </c>
      <c r="AA1044" s="147"/>
      <c r="AC1044" s="148">
        <f t="shared" si="218"/>
        <v>8037.5999999999995</v>
      </c>
    </row>
    <row r="1045" spans="1:29" ht="14.15" customHeight="1">
      <c r="A1045" s="124">
        <f t="shared" si="219"/>
        <v>1045</v>
      </c>
      <c r="B1045" s="139" t="s">
        <v>94</v>
      </c>
      <c r="C1045" s="108">
        <v>3</v>
      </c>
      <c r="D1045" s="164" t="s">
        <v>1237</v>
      </c>
      <c r="E1045" s="141" t="s">
        <v>243</v>
      </c>
      <c r="F1045" s="141" t="s">
        <v>155</v>
      </c>
      <c r="G1045" s="141" t="s">
        <v>222</v>
      </c>
      <c r="H1045" s="142">
        <v>23.41</v>
      </c>
      <c r="I1045" s="143">
        <f t="shared" si="208"/>
        <v>255</v>
      </c>
      <c r="J1045" s="144">
        <v>255</v>
      </c>
      <c r="K1045" s="144"/>
      <c r="L1045" s="144"/>
      <c r="M1045" s="144"/>
      <c r="N1045" s="144"/>
      <c r="O1045" s="144"/>
      <c r="P1045" s="145" t="e">
        <f t="shared" si="209"/>
        <v>#DIV/0!</v>
      </c>
      <c r="Q1045" s="145">
        <f t="shared" si="210"/>
        <v>0</v>
      </c>
      <c r="R1045" s="145">
        <f t="shared" si="211"/>
        <v>0</v>
      </c>
      <c r="S1045" s="145">
        <f t="shared" si="212"/>
        <v>0</v>
      </c>
      <c r="T1045" s="145">
        <f t="shared" si="213"/>
        <v>0</v>
      </c>
      <c r="U1045" s="145">
        <f t="shared" si="214"/>
        <v>0</v>
      </c>
      <c r="V1045" s="146">
        <f>IF(J1045="nio",0,IF(J1045&gt;0,VLOOKUP(F1045,'3-Productie normen'!A:M,VLOOKUP(J1045,'3-Productie normen'!$B$38:$C$41,2,FALSE),FALSE)))*(VLOOKUP(B1045,'2-Kosten per locatie'!$A$16:$C$48,3,FALSE))</f>
        <v>0</v>
      </c>
      <c r="W1045" s="146">
        <f t="shared" si="215"/>
        <v>0</v>
      </c>
      <c r="X1045" s="146">
        <f t="shared" si="216"/>
        <v>0</v>
      </c>
      <c r="Y1045" s="146">
        <f t="shared" si="217"/>
        <v>0</v>
      </c>
      <c r="Z1045" s="147" t="str">
        <f>VLOOKUP(F1045,'3-Productie normen'!A:Q,12,FALSE)</f>
        <v>B</v>
      </c>
      <c r="AA1045" s="147"/>
      <c r="AC1045" s="148">
        <f t="shared" si="218"/>
        <v>5969.55</v>
      </c>
    </row>
    <row r="1046" spans="1:29" ht="14.15" customHeight="1">
      <c r="A1046" s="124">
        <f t="shared" si="219"/>
        <v>1046</v>
      </c>
      <c r="B1046" s="139" t="s">
        <v>94</v>
      </c>
      <c r="C1046" s="108">
        <v>3</v>
      </c>
      <c r="D1046" s="164" t="s">
        <v>517</v>
      </c>
      <c r="E1046" s="141" t="s">
        <v>875</v>
      </c>
      <c r="F1046" s="141" t="s">
        <v>155</v>
      </c>
      <c r="G1046" s="141" t="s">
        <v>222</v>
      </c>
      <c r="H1046" s="142">
        <v>31.52</v>
      </c>
      <c r="I1046" s="143">
        <f t="shared" si="208"/>
        <v>255</v>
      </c>
      <c r="J1046" s="144">
        <v>255</v>
      </c>
      <c r="K1046" s="144"/>
      <c r="L1046" s="144"/>
      <c r="M1046" s="144"/>
      <c r="N1046" s="144"/>
      <c r="O1046" s="144"/>
      <c r="P1046" s="145" t="e">
        <f t="shared" si="209"/>
        <v>#DIV/0!</v>
      </c>
      <c r="Q1046" s="145">
        <f t="shared" si="210"/>
        <v>0</v>
      </c>
      <c r="R1046" s="145">
        <f t="shared" si="211"/>
        <v>0</v>
      </c>
      <c r="S1046" s="145">
        <f t="shared" si="212"/>
        <v>0</v>
      </c>
      <c r="T1046" s="145">
        <f t="shared" si="213"/>
        <v>0</v>
      </c>
      <c r="U1046" s="145">
        <f t="shared" si="214"/>
        <v>0</v>
      </c>
      <c r="V1046" s="146">
        <f>IF(J1046="nio",0,IF(J1046&gt;0,VLOOKUP(F1046,'3-Productie normen'!A:M,VLOOKUP(J1046,'3-Productie normen'!$B$38:$C$41,2,FALSE),FALSE)))*(VLOOKUP(B1046,'2-Kosten per locatie'!$A$16:$C$48,3,FALSE))</f>
        <v>0</v>
      </c>
      <c r="W1046" s="146">
        <f t="shared" si="215"/>
        <v>0</v>
      </c>
      <c r="X1046" s="146">
        <f t="shared" si="216"/>
        <v>0</v>
      </c>
      <c r="Y1046" s="146">
        <f t="shared" si="217"/>
        <v>0</v>
      </c>
      <c r="Z1046" s="147" t="str">
        <f>VLOOKUP(F1046,'3-Productie normen'!A:Q,12,FALSE)</f>
        <v>B</v>
      </c>
      <c r="AA1046" s="147"/>
      <c r="AC1046" s="148">
        <f t="shared" si="218"/>
        <v>8037.5999999999995</v>
      </c>
    </row>
    <row r="1047" spans="1:29" ht="14.15" customHeight="1">
      <c r="A1047" s="124">
        <f t="shared" si="219"/>
        <v>1047</v>
      </c>
      <c r="B1047" s="139" t="s">
        <v>94</v>
      </c>
      <c r="C1047" s="108">
        <v>3</v>
      </c>
      <c r="D1047" s="164" t="s">
        <v>1238</v>
      </c>
      <c r="E1047" s="141" t="s">
        <v>875</v>
      </c>
      <c r="F1047" s="141" t="s">
        <v>155</v>
      </c>
      <c r="G1047" s="141" t="s">
        <v>222</v>
      </c>
      <c r="H1047" s="142">
        <v>29.22</v>
      </c>
      <c r="I1047" s="143">
        <f t="shared" si="208"/>
        <v>255</v>
      </c>
      <c r="J1047" s="144">
        <v>255</v>
      </c>
      <c r="K1047" s="144"/>
      <c r="L1047" s="144"/>
      <c r="M1047" s="144"/>
      <c r="N1047" s="144"/>
      <c r="O1047" s="144"/>
      <c r="P1047" s="145" t="e">
        <f t="shared" si="209"/>
        <v>#DIV/0!</v>
      </c>
      <c r="Q1047" s="145">
        <f t="shared" si="210"/>
        <v>0</v>
      </c>
      <c r="R1047" s="145">
        <f t="shared" si="211"/>
        <v>0</v>
      </c>
      <c r="S1047" s="145">
        <f t="shared" si="212"/>
        <v>0</v>
      </c>
      <c r="T1047" s="145">
        <f t="shared" si="213"/>
        <v>0</v>
      </c>
      <c r="U1047" s="145">
        <f t="shared" si="214"/>
        <v>0</v>
      </c>
      <c r="V1047" s="146">
        <f>IF(J1047="nio",0,IF(J1047&gt;0,VLOOKUP(F1047,'3-Productie normen'!A:M,VLOOKUP(J1047,'3-Productie normen'!$B$38:$C$41,2,FALSE),FALSE)))*(VLOOKUP(B1047,'2-Kosten per locatie'!$A$16:$C$48,3,FALSE))</f>
        <v>0</v>
      </c>
      <c r="W1047" s="146">
        <f t="shared" si="215"/>
        <v>0</v>
      </c>
      <c r="X1047" s="146">
        <f t="shared" si="216"/>
        <v>0</v>
      </c>
      <c r="Y1047" s="146">
        <f t="shared" si="217"/>
        <v>0</v>
      </c>
      <c r="Z1047" s="147" t="str">
        <f>VLOOKUP(F1047,'3-Productie normen'!A:Q,12,FALSE)</f>
        <v>B</v>
      </c>
      <c r="AA1047" s="147"/>
      <c r="AC1047" s="148">
        <f t="shared" si="218"/>
        <v>7451.0999999999995</v>
      </c>
    </row>
    <row r="1048" spans="1:29" ht="14.15" customHeight="1">
      <c r="A1048" s="124">
        <f t="shared" si="219"/>
        <v>1048</v>
      </c>
      <c r="B1048" s="139" t="s">
        <v>94</v>
      </c>
      <c r="C1048" s="108">
        <v>3</v>
      </c>
      <c r="D1048" s="164" t="s">
        <v>1239</v>
      </c>
      <c r="E1048" s="141" t="s">
        <v>875</v>
      </c>
      <c r="F1048" s="141" t="s">
        <v>155</v>
      </c>
      <c r="G1048" s="141" t="s">
        <v>222</v>
      </c>
      <c r="H1048" s="142">
        <v>34.56</v>
      </c>
      <c r="I1048" s="143">
        <f t="shared" si="208"/>
        <v>255</v>
      </c>
      <c r="J1048" s="144">
        <v>255</v>
      </c>
      <c r="K1048" s="144"/>
      <c r="L1048" s="144"/>
      <c r="M1048" s="144"/>
      <c r="N1048" s="144"/>
      <c r="O1048" s="144"/>
      <c r="P1048" s="145" t="e">
        <f t="shared" si="209"/>
        <v>#DIV/0!</v>
      </c>
      <c r="Q1048" s="145">
        <f t="shared" si="210"/>
        <v>0</v>
      </c>
      <c r="R1048" s="145">
        <f t="shared" si="211"/>
        <v>0</v>
      </c>
      <c r="S1048" s="145">
        <f t="shared" si="212"/>
        <v>0</v>
      </c>
      <c r="T1048" s="145">
        <f t="shared" si="213"/>
        <v>0</v>
      </c>
      <c r="U1048" s="145">
        <f t="shared" si="214"/>
        <v>0</v>
      </c>
      <c r="V1048" s="146">
        <f>IF(J1048="nio",0,IF(J1048&gt;0,VLOOKUP(F1048,'3-Productie normen'!A:M,VLOOKUP(J1048,'3-Productie normen'!$B$38:$C$41,2,FALSE),FALSE)))*(VLOOKUP(B1048,'2-Kosten per locatie'!$A$16:$C$48,3,FALSE))</f>
        <v>0</v>
      </c>
      <c r="W1048" s="146">
        <f t="shared" si="215"/>
        <v>0</v>
      </c>
      <c r="X1048" s="146">
        <f t="shared" si="216"/>
        <v>0</v>
      </c>
      <c r="Y1048" s="146">
        <f t="shared" si="217"/>
        <v>0</v>
      </c>
      <c r="Z1048" s="147" t="str">
        <f>VLOOKUP(F1048,'3-Productie normen'!A:Q,12,FALSE)</f>
        <v>B</v>
      </c>
      <c r="AA1048" s="147"/>
      <c r="AC1048" s="148">
        <f t="shared" si="218"/>
        <v>8812.8000000000011</v>
      </c>
    </row>
    <row r="1049" spans="1:29" ht="14.15" customHeight="1">
      <c r="A1049" s="124">
        <f t="shared" si="219"/>
        <v>1049</v>
      </c>
      <c r="B1049" s="139" t="s">
        <v>94</v>
      </c>
      <c r="C1049" s="108">
        <v>3</v>
      </c>
      <c r="D1049" s="164" t="s">
        <v>1240</v>
      </c>
      <c r="E1049" s="141" t="s">
        <v>875</v>
      </c>
      <c r="F1049" s="141" t="s">
        <v>155</v>
      </c>
      <c r="G1049" s="141" t="s">
        <v>222</v>
      </c>
      <c r="H1049" s="142">
        <v>30.23</v>
      </c>
      <c r="I1049" s="143">
        <f t="shared" si="208"/>
        <v>255</v>
      </c>
      <c r="J1049" s="144">
        <v>255</v>
      </c>
      <c r="K1049" s="144"/>
      <c r="L1049" s="144"/>
      <c r="M1049" s="144"/>
      <c r="N1049" s="144"/>
      <c r="O1049" s="144"/>
      <c r="P1049" s="145" t="e">
        <f t="shared" si="209"/>
        <v>#DIV/0!</v>
      </c>
      <c r="Q1049" s="145">
        <f t="shared" si="210"/>
        <v>0</v>
      </c>
      <c r="R1049" s="145">
        <f t="shared" si="211"/>
        <v>0</v>
      </c>
      <c r="S1049" s="145">
        <f t="shared" si="212"/>
        <v>0</v>
      </c>
      <c r="T1049" s="145">
        <f t="shared" si="213"/>
        <v>0</v>
      </c>
      <c r="U1049" s="145">
        <f t="shared" si="214"/>
        <v>0</v>
      </c>
      <c r="V1049" s="146">
        <f>IF(J1049="nio",0,IF(J1049&gt;0,VLOOKUP(F1049,'3-Productie normen'!A:M,VLOOKUP(J1049,'3-Productie normen'!$B$38:$C$41,2,FALSE),FALSE)))*(VLOOKUP(B1049,'2-Kosten per locatie'!$A$16:$C$48,3,FALSE))</f>
        <v>0</v>
      </c>
      <c r="W1049" s="146">
        <f t="shared" si="215"/>
        <v>0</v>
      </c>
      <c r="X1049" s="146">
        <f t="shared" si="216"/>
        <v>0</v>
      </c>
      <c r="Y1049" s="146">
        <f t="shared" si="217"/>
        <v>0</v>
      </c>
      <c r="Z1049" s="147" t="str">
        <f>VLOOKUP(F1049,'3-Productie normen'!A:Q,12,FALSE)</f>
        <v>B</v>
      </c>
      <c r="AA1049" s="147"/>
      <c r="AC1049" s="148">
        <f t="shared" si="218"/>
        <v>7708.6500000000005</v>
      </c>
    </row>
    <row r="1050" spans="1:29" ht="14.15" customHeight="1">
      <c r="A1050" s="124">
        <f t="shared" si="219"/>
        <v>1050</v>
      </c>
      <c r="B1050" s="139" t="s">
        <v>94</v>
      </c>
      <c r="C1050" s="108">
        <v>3</v>
      </c>
      <c r="D1050" s="164" t="s">
        <v>1241</v>
      </c>
      <c r="E1050" s="141" t="s">
        <v>875</v>
      </c>
      <c r="F1050" s="151" t="s">
        <v>155</v>
      </c>
      <c r="G1050" s="141" t="s">
        <v>222</v>
      </c>
      <c r="H1050" s="142">
        <v>31.35</v>
      </c>
      <c r="I1050" s="143">
        <f t="shared" si="208"/>
        <v>255</v>
      </c>
      <c r="J1050" s="144">
        <v>255</v>
      </c>
      <c r="K1050" s="144"/>
      <c r="L1050" s="144"/>
      <c r="M1050" s="144"/>
      <c r="N1050" s="144"/>
      <c r="O1050" s="144"/>
      <c r="P1050" s="145" t="e">
        <f t="shared" si="209"/>
        <v>#DIV/0!</v>
      </c>
      <c r="Q1050" s="145">
        <f t="shared" si="210"/>
        <v>0</v>
      </c>
      <c r="R1050" s="145">
        <f t="shared" si="211"/>
        <v>0</v>
      </c>
      <c r="S1050" s="145">
        <f t="shared" si="212"/>
        <v>0</v>
      </c>
      <c r="T1050" s="145">
        <f t="shared" si="213"/>
        <v>0</v>
      </c>
      <c r="U1050" s="145">
        <f t="shared" si="214"/>
        <v>0</v>
      </c>
      <c r="V1050" s="146">
        <f>IF(J1050="nio",0,IF(J1050&gt;0,VLOOKUP(F1050,'3-Productie normen'!A:M,VLOOKUP(J1050,'3-Productie normen'!$B$38:$C$41,2,FALSE),FALSE)))*(VLOOKUP(B1050,'2-Kosten per locatie'!$A$16:$C$48,3,FALSE))</f>
        <v>0</v>
      </c>
      <c r="W1050" s="146">
        <f t="shared" si="215"/>
        <v>0</v>
      </c>
      <c r="X1050" s="146">
        <f t="shared" si="216"/>
        <v>0</v>
      </c>
      <c r="Y1050" s="146">
        <f t="shared" si="217"/>
        <v>0</v>
      </c>
      <c r="Z1050" s="147" t="str">
        <f>VLOOKUP(F1050,'3-Productie normen'!A:Q,12,FALSE)</f>
        <v>B</v>
      </c>
      <c r="AA1050" s="147"/>
      <c r="AC1050" s="148">
        <f t="shared" si="218"/>
        <v>7994.25</v>
      </c>
    </row>
    <row r="1051" spans="1:29" ht="14.15" customHeight="1">
      <c r="A1051" s="124">
        <f t="shared" si="219"/>
        <v>1051</v>
      </c>
      <c r="B1051" s="139" t="s">
        <v>94</v>
      </c>
      <c r="C1051" s="108">
        <v>3</v>
      </c>
      <c r="D1051" s="164" t="s">
        <v>1242</v>
      </c>
      <c r="E1051" s="141" t="s">
        <v>1091</v>
      </c>
      <c r="F1051" s="141" t="s">
        <v>174</v>
      </c>
      <c r="G1051" s="141" t="s">
        <v>222</v>
      </c>
      <c r="H1051" s="142">
        <v>28.21</v>
      </c>
      <c r="I1051" s="143">
        <f t="shared" si="208"/>
        <v>0</v>
      </c>
      <c r="J1051" s="144" t="s">
        <v>228</v>
      </c>
      <c r="K1051" s="144"/>
      <c r="L1051" s="144"/>
      <c r="M1051" s="144"/>
      <c r="N1051" s="144"/>
      <c r="O1051" s="144"/>
      <c r="P1051" s="145">
        <f t="shared" si="209"/>
        <v>0</v>
      </c>
      <c r="Q1051" s="145">
        <f t="shared" si="210"/>
        <v>0</v>
      </c>
      <c r="R1051" s="145">
        <f t="shared" si="211"/>
        <v>0</v>
      </c>
      <c r="S1051" s="145">
        <f t="shared" si="212"/>
        <v>0</v>
      </c>
      <c r="T1051" s="145">
        <f t="shared" si="213"/>
        <v>0</v>
      </c>
      <c r="U1051" s="145">
        <f t="shared" si="214"/>
        <v>0</v>
      </c>
      <c r="V1051" s="146">
        <f>IF(J1051="nio",0,IF(J1051&gt;0,VLOOKUP(F1051,'3-Productie normen'!A:M,VLOOKUP(J1051,'3-Productie normen'!$B$38:$C$41,2,FALSE),FALSE)))*(VLOOKUP(B1051,'2-Kosten per locatie'!$A$16:$C$48,3,FALSE))</f>
        <v>0</v>
      </c>
      <c r="W1051" s="146">
        <f t="shared" si="215"/>
        <v>0</v>
      </c>
      <c r="X1051" s="146">
        <f t="shared" si="216"/>
        <v>0</v>
      </c>
      <c r="Y1051" s="146">
        <f t="shared" si="217"/>
        <v>0</v>
      </c>
      <c r="Z1051" s="147">
        <f>VLOOKUP(F1051,'3-Productie normen'!A:Q,12,FALSE)</f>
        <v>0</v>
      </c>
      <c r="AA1051" s="147"/>
      <c r="AC1051" s="148">
        <f t="shared" si="218"/>
        <v>0</v>
      </c>
    </row>
    <row r="1052" spans="1:29" ht="14.15" customHeight="1">
      <c r="A1052" s="124">
        <f t="shared" si="219"/>
        <v>1052</v>
      </c>
      <c r="B1052" s="139" t="s">
        <v>94</v>
      </c>
      <c r="C1052" s="108">
        <v>3</v>
      </c>
      <c r="D1052" s="164" t="s">
        <v>1243</v>
      </c>
      <c r="E1052" s="141" t="s">
        <v>875</v>
      </c>
      <c r="F1052" s="141" t="s">
        <v>155</v>
      </c>
      <c r="G1052" s="141" t="s">
        <v>222</v>
      </c>
      <c r="H1052" s="142">
        <v>31.86</v>
      </c>
      <c r="I1052" s="143">
        <f t="shared" si="208"/>
        <v>255</v>
      </c>
      <c r="J1052" s="144">
        <v>255</v>
      </c>
      <c r="K1052" s="144"/>
      <c r="L1052" s="144"/>
      <c r="M1052" s="144"/>
      <c r="N1052" s="144"/>
      <c r="O1052" s="144"/>
      <c r="P1052" s="145" t="e">
        <f t="shared" si="209"/>
        <v>#DIV/0!</v>
      </c>
      <c r="Q1052" s="145">
        <f t="shared" si="210"/>
        <v>0</v>
      </c>
      <c r="R1052" s="145">
        <f t="shared" si="211"/>
        <v>0</v>
      </c>
      <c r="S1052" s="145">
        <f t="shared" si="212"/>
        <v>0</v>
      </c>
      <c r="T1052" s="145">
        <f t="shared" si="213"/>
        <v>0</v>
      </c>
      <c r="U1052" s="145">
        <f t="shared" si="214"/>
        <v>0</v>
      </c>
      <c r="V1052" s="146">
        <f>IF(J1052="nio",0,IF(J1052&gt;0,VLOOKUP(F1052,'3-Productie normen'!A:M,VLOOKUP(J1052,'3-Productie normen'!$B$38:$C$41,2,FALSE),FALSE)))*(VLOOKUP(B1052,'2-Kosten per locatie'!$A$16:$C$48,3,FALSE))</f>
        <v>0</v>
      </c>
      <c r="W1052" s="146">
        <f t="shared" si="215"/>
        <v>0</v>
      </c>
      <c r="X1052" s="146">
        <f t="shared" si="216"/>
        <v>0</v>
      </c>
      <c r="Y1052" s="146">
        <f t="shared" si="217"/>
        <v>0</v>
      </c>
      <c r="Z1052" s="147" t="str">
        <f>VLOOKUP(F1052,'3-Productie normen'!A:Q,12,FALSE)</f>
        <v>B</v>
      </c>
      <c r="AA1052" s="147"/>
      <c r="AC1052" s="148">
        <f t="shared" si="218"/>
        <v>8124.3</v>
      </c>
    </row>
    <row r="1053" spans="1:29" ht="14.15" customHeight="1">
      <c r="A1053" s="124">
        <f t="shared" si="219"/>
        <v>1053</v>
      </c>
      <c r="B1053" s="139" t="s">
        <v>94</v>
      </c>
      <c r="C1053" s="108">
        <v>3</v>
      </c>
      <c r="D1053" s="164" t="s">
        <v>1244</v>
      </c>
      <c r="E1053" s="141" t="s">
        <v>224</v>
      </c>
      <c r="F1053" s="141" t="s">
        <v>155</v>
      </c>
      <c r="G1053" s="141" t="s">
        <v>222</v>
      </c>
      <c r="H1053" s="142">
        <v>29.08</v>
      </c>
      <c r="I1053" s="143">
        <f t="shared" si="208"/>
        <v>255</v>
      </c>
      <c r="J1053" s="144">
        <v>255</v>
      </c>
      <c r="K1053" s="144"/>
      <c r="L1053" s="144"/>
      <c r="M1053" s="144"/>
      <c r="N1053" s="144"/>
      <c r="O1053" s="144"/>
      <c r="P1053" s="145" t="e">
        <f t="shared" si="209"/>
        <v>#DIV/0!</v>
      </c>
      <c r="Q1053" s="145">
        <f t="shared" si="210"/>
        <v>0</v>
      </c>
      <c r="R1053" s="145">
        <f t="shared" si="211"/>
        <v>0</v>
      </c>
      <c r="S1053" s="145">
        <f t="shared" si="212"/>
        <v>0</v>
      </c>
      <c r="T1053" s="145">
        <f t="shared" si="213"/>
        <v>0</v>
      </c>
      <c r="U1053" s="145">
        <f t="shared" si="214"/>
        <v>0</v>
      </c>
      <c r="V1053" s="146">
        <f>IF(J1053="nio",0,IF(J1053&gt;0,VLOOKUP(F1053,'3-Productie normen'!A:M,VLOOKUP(J1053,'3-Productie normen'!$B$38:$C$41,2,FALSE),FALSE)))*(VLOOKUP(B1053,'2-Kosten per locatie'!$A$16:$C$48,3,FALSE))</f>
        <v>0</v>
      </c>
      <c r="W1053" s="146">
        <f t="shared" si="215"/>
        <v>0</v>
      </c>
      <c r="X1053" s="146">
        <f t="shared" si="216"/>
        <v>0</v>
      </c>
      <c r="Y1053" s="146">
        <f t="shared" si="217"/>
        <v>0</v>
      </c>
      <c r="Z1053" s="147" t="str">
        <f>VLOOKUP(F1053,'3-Productie normen'!A:Q,12,FALSE)</f>
        <v>B</v>
      </c>
      <c r="AA1053" s="147"/>
      <c r="AC1053" s="148">
        <f t="shared" si="218"/>
        <v>7415.4</v>
      </c>
    </row>
    <row r="1054" spans="1:29" ht="14.15" customHeight="1">
      <c r="A1054" s="124">
        <f t="shared" si="219"/>
        <v>1054</v>
      </c>
      <c r="B1054" s="139" t="s">
        <v>94</v>
      </c>
      <c r="C1054" s="108">
        <v>3</v>
      </c>
      <c r="D1054" s="164" t="s">
        <v>1245</v>
      </c>
      <c r="E1054" s="141" t="s">
        <v>875</v>
      </c>
      <c r="F1054" s="141" t="s">
        <v>155</v>
      </c>
      <c r="G1054" s="141" t="s">
        <v>222</v>
      </c>
      <c r="H1054" s="142">
        <v>31.86</v>
      </c>
      <c r="I1054" s="143">
        <f t="shared" si="208"/>
        <v>255</v>
      </c>
      <c r="J1054" s="144">
        <v>255</v>
      </c>
      <c r="K1054" s="144"/>
      <c r="L1054" s="144"/>
      <c r="M1054" s="144"/>
      <c r="N1054" s="144"/>
      <c r="O1054" s="144"/>
      <c r="P1054" s="145" t="e">
        <f t="shared" si="209"/>
        <v>#DIV/0!</v>
      </c>
      <c r="Q1054" s="145">
        <f t="shared" si="210"/>
        <v>0</v>
      </c>
      <c r="R1054" s="145">
        <f t="shared" si="211"/>
        <v>0</v>
      </c>
      <c r="S1054" s="145">
        <f t="shared" si="212"/>
        <v>0</v>
      </c>
      <c r="T1054" s="145">
        <f t="shared" si="213"/>
        <v>0</v>
      </c>
      <c r="U1054" s="145">
        <f t="shared" si="214"/>
        <v>0</v>
      </c>
      <c r="V1054" s="146">
        <f>IF(J1054="nio",0,IF(J1054&gt;0,VLOOKUP(F1054,'3-Productie normen'!A:M,VLOOKUP(J1054,'3-Productie normen'!$B$38:$C$41,2,FALSE),FALSE)))*(VLOOKUP(B1054,'2-Kosten per locatie'!$A$16:$C$48,3,FALSE))</f>
        <v>0</v>
      </c>
      <c r="W1054" s="146">
        <f t="shared" si="215"/>
        <v>0</v>
      </c>
      <c r="X1054" s="146">
        <f t="shared" si="216"/>
        <v>0</v>
      </c>
      <c r="Y1054" s="146">
        <f t="shared" si="217"/>
        <v>0</v>
      </c>
      <c r="Z1054" s="147" t="str">
        <f>VLOOKUP(F1054,'3-Productie normen'!A:Q,12,FALSE)</f>
        <v>B</v>
      </c>
      <c r="AA1054" s="147"/>
      <c r="AC1054" s="148">
        <f t="shared" si="218"/>
        <v>8124.3</v>
      </c>
    </row>
    <row r="1055" spans="1:29" ht="14.15" customHeight="1">
      <c r="A1055" s="124">
        <f t="shared" si="219"/>
        <v>1055</v>
      </c>
      <c r="B1055" s="139" t="s">
        <v>94</v>
      </c>
      <c r="C1055" s="108">
        <v>3</v>
      </c>
      <c r="D1055" s="164" t="s">
        <v>1246</v>
      </c>
      <c r="E1055" s="141" t="s">
        <v>224</v>
      </c>
      <c r="F1055" s="141" t="s">
        <v>155</v>
      </c>
      <c r="G1055" s="141" t="s">
        <v>222</v>
      </c>
      <c r="H1055" s="142">
        <v>29.08</v>
      </c>
      <c r="I1055" s="143">
        <f t="shared" si="208"/>
        <v>255</v>
      </c>
      <c r="J1055" s="144">
        <v>255</v>
      </c>
      <c r="K1055" s="144"/>
      <c r="L1055" s="144"/>
      <c r="M1055" s="144"/>
      <c r="N1055" s="144"/>
      <c r="O1055" s="144"/>
      <c r="P1055" s="145" t="e">
        <f t="shared" si="209"/>
        <v>#DIV/0!</v>
      </c>
      <c r="Q1055" s="145">
        <f t="shared" si="210"/>
        <v>0</v>
      </c>
      <c r="R1055" s="145">
        <f t="shared" si="211"/>
        <v>0</v>
      </c>
      <c r="S1055" s="145">
        <f t="shared" si="212"/>
        <v>0</v>
      </c>
      <c r="T1055" s="145">
        <f t="shared" si="213"/>
        <v>0</v>
      </c>
      <c r="U1055" s="145">
        <f t="shared" si="214"/>
        <v>0</v>
      </c>
      <c r="V1055" s="146">
        <f>IF(J1055="nio",0,IF(J1055&gt;0,VLOOKUP(F1055,'3-Productie normen'!A:M,VLOOKUP(J1055,'3-Productie normen'!$B$38:$C$41,2,FALSE),FALSE)))*(VLOOKUP(B1055,'2-Kosten per locatie'!$A$16:$C$48,3,FALSE))</f>
        <v>0</v>
      </c>
      <c r="W1055" s="146">
        <f t="shared" si="215"/>
        <v>0</v>
      </c>
      <c r="X1055" s="146">
        <f t="shared" si="216"/>
        <v>0</v>
      </c>
      <c r="Y1055" s="146">
        <f t="shared" si="217"/>
        <v>0</v>
      </c>
      <c r="Z1055" s="147" t="str">
        <f>VLOOKUP(F1055,'3-Productie normen'!A:Q,12,FALSE)</f>
        <v>B</v>
      </c>
      <c r="AA1055" s="147"/>
      <c r="AC1055" s="148">
        <f t="shared" si="218"/>
        <v>7415.4</v>
      </c>
    </row>
    <row r="1056" spans="1:29" ht="14.15" customHeight="1">
      <c r="A1056" s="124">
        <f t="shared" si="219"/>
        <v>1056</v>
      </c>
      <c r="B1056" s="139" t="s">
        <v>94</v>
      </c>
      <c r="C1056" s="108">
        <v>3</v>
      </c>
      <c r="D1056" s="164" t="s">
        <v>1247</v>
      </c>
      <c r="E1056" s="141" t="s">
        <v>224</v>
      </c>
      <c r="F1056" s="141" t="s">
        <v>155</v>
      </c>
      <c r="G1056" s="141" t="s">
        <v>222</v>
      </c>
      <c r="H1056" s="142">
        <v>31.54</v>
      </c>
      <c r="I1056" s="143">
        <f t="shared" si="208"/>
        <v>255</v>
      </c>
      <c r="J1056" s="144">
        <v>255</v>
      </c>
      <c r="K1056" s="144"/>
      <c r="L1056" s="144"/>
      <c r="M1056" s="144"/>
      <c r="N1056" s="144"/>
      <c r="O1056" s="144"/>
      <c r="P1056" s="145" t="e">
        <f t="shared" si="209"/>
        <v>#DIV/0!</v>
      </c>
      <c r="Q1056" s="145">
        <f t="shared" si="210"/>
        <v>0</v>
      </c>
      <c r="R1056" s="145">
        <f t="shared" si="211"/>
        <v>0</v>
      </c>
      <c r="S1056" s="145">
        <f t="shared" si="212"/>
        <v>0</v>
      </c>
      <c r="T1056" s="145">
        <f t="shared" si="213"/>
        <v>0</v>
      </c>
      <c r="U1056" s="145">
        <f t="shared" si="214"/>
        <v>0</v>
      </c>
      <c r="V1056" s="146">
        <f>IF(J1056="nio",0,IF(J1056&gt;0,VLOOKUP(F1056,'3-Productie normen'!A:M,VLOOKUP(J1056,'3-Productie normen'!$B$38:$C$41,2,FALSE),FALSE)))*(VLOOKUP(B1056,'2-Kosten per locatie'!$A$16:$C$48,3,FALSE))</f>
        <v>0</v>
      </c>
      <c r="W1056" s="146">
        <f t="shared" si="215"/>
        <v>0</v>
      </c>
      <c r="X1056" s="146">
        <f t="shared" si="216"/>
        <v>0</v>
      </c>
      <c r="Y1056" s="146">
        <f t="shared" si="217"/>
        <v>0</v>
      </c>
      <c r="Z1056" s="147" t="str">
        <f>VLOOKUP(F1056,'3-Productie normen'!A:Q,12,FALSE)</f>
        <v>B</v>
      </c>
      <c r="AA1056" s="147"/>
      <c r="AC1056" s="148">
        <f t="shared" si="218"/>
        <v>8042.7</v>
      </c>
    </row>
    <row r="1057" spans="1:29" ht="14.15" customHeight="1">
      <c r="A1057" s="124">
        <f t="shared" si="219"/>
        <v>1057</v>
      </c>
      <c r="B1057" s="139" t="s">
        <v>94</v>
      </c>
      <c r="C1057" s="108">
        <v>3</v>
      </c>
      <c r="D1057" s="164" t="s">
        <v>1248</v>
      </c>
      <c r="E1057" s="141" t="s">
        <v>224</v>
      </c>
      <c r="F1057" s="141" t="s">
        <v>155</v>
      </c>
      <c r="G1057" s="141" t="s">
        <v>222</v>
      </c>
      <c r="H1057" s="142">
        <v>26.03</v>
      </c>
      <c r="I1057" s="143">
        <f t="shared" si="208"/>
        <v>255</v>
      </c>
      <c r="J1057" s="144">
        <v>255</v>
      </c>
      <c r="K1057" s="144"/>
      <c r="L1057" s="144"/>
      <c r="M1057" s="144"/>
      <c r="N1057" s="144"/>
      <c r="O1057" s="144"/>
      <c r="P1057" s="145" t="e">
        <f t="shared" si="209"/>
        <v>#DIV/0!</v>
      </c>
      <c r="Q1057" s="145">
        <f t="shared" si="210"/>
        <v>0</v>
      </c>
      <c r="R1057" s="145">
        <f t="shared" si="211"/>
        <v>0</v>
      </c>
      <c r="S1057" s="145">
        <f t="shared" si="212"/>
        <v>0</v>
      </c>
      <c r="T1057" s="145">
        <f t="shared" si="213"/>
        <v>0</v>
      </c>
      <c r="U1057" s="145">
        <f t="shared" si="214"/>
        <v>0</v>
      </c>
      <c r="V1057" s="146">
        <f>IF(J1057="nio",0,IF(J1057&gt;0,VLOOKUP(F1057,'3-Productie normen'!A:M,VLOOKUP(J1057,'3-Productie normen'!$B$38:$C$41,2,FALSE),FALSE)))*(VLOOKUP(B1057,'2-Kosten per locatie'!$A$16:$C$48,3,FALSE))</f>
        <v>0</v>
      </c>
      <c r="W1057" s="146">
        <f t="shared" si="215"/>
        <v>0</v>
      </c>
      <c r="X1057" s="146">
        <f t="shared" si="216"/>
        <v>0</v>
      </c>
      <c r="Y1057" s="146">
        <f t="shared" si="217"/>
        <v>0</v>
      </c>
      <c r="Z1057" s="147" t="str">
        <f>VLOOKUP(F1057,'3-Productie normen'!A:Q,12,FALSE)</f>
        <v>B</v>
      </c>
      <c r="AA1057" s="147"/>
      <c r="AC1057" s="148">
        <f t="shared" si="218"/>
        <v>6637.6500000000005</v>
      </c>
    </row>
    <row r="1058" spans="1:29" ht="14.15" customHeight="1">
      <c r="A1058" s="124">
        <f t="shared" si="219"/>
        <v>1058</v>
      </c>
      <c r="B1058" s="139" t="s">
        <v>94</v>
      </c>
      <c r="C1058" s="108">
        <v>3</v>
      </c>
      <c r="D1058" s="164" t="s">
        <v>1249</v>
      </c>
      <c r="E1058" s="141" t="s">
        <v>224</v>
      </c>
      <c r="F1058" s="141" t="s">
        <v>155</v>
      </c>
      <c r="G1058" s="141" t="s">
        <v>222</v>
      </c>
      <c r="H1058" s="142">
        <v>29.89</v>
      </c>
      <c r="I1058" s="143">
        <f t="shared" si="208"/>
        <v>255</v>
      </c>
      <c r="J1058" s="144">
        <v>255</v>
      </c>
      <c r="K1058" s="144"/>
      <c r="L1058" s="144"/>
      <c r="M1058" s="144"/>
      <c r="N1058" s="144"/>
      <c r="O1058" s="144"/>
      <c r="P1058" s="145" t="e">
        <f t="shared" si="209"/>
        <v>#DIV/0!</v>
      </c>
      <c r="Q1058" s="145">
        <f t="shared" si="210"/>
        <v>0</v>
      </c>
      <c r="R1058" s="145">
        <f t="shared" si="211"/>
        <v>0</v>
      </c>
      <c r="S1058" s="145">
        <f t="shared" si="212"/>
        <v>0</v>
      </c>
      <c r="T1058" s="145">
        <f t="shared" si="213"/>
        <v>0</v>
      </c>
      <c r="U1058" s="145">
        <f t="shared" si="214"/>
        <v>0</v>
      </c>
      <c r="V1058" s="146">
        <f>IF(J1058="nio",0,IF(J1058&gt;0,VLOOKUP(F1058,'3-Productie normen'!A:M,VLOOKUP(J1058,'3-Productie normen'!$B$38:$C$41,2,FALSE),FALSE)))*(VLOOKUP(B1058,'2-Kosten per locatie'!$A$16:$C$48,3,FALSE))</f>
        <v>0</v>
      </c>
      <c r="W1058" s="146">
        <f t="shared" si="215"/>
        <v>0</v>
      </c>
      <c r="X1058" s="146">
        <f t="shared" si="216"/>
        <v>0</v>
      </c>
      <c r="Y1058" s="146">
        <f t="shared" si="217"/>
        <v>0</v>
      </c>
      <c r="Z1058" s="147" t="str">
        <f>VLOOKUP(F1058,'3-Productie normen'!A:Q,12,FALSE)</f>
        <v>B</v>
      </c>
      <c r="AA1058" s="147"/>
      <c r="AC1058" s="148">
        <f t="shared" si="218"/>
        <v>7621.95</v>
      </c>
    </row>
    <row r="1059" spans="1:29" ht="14.15" customHeight="1">
      <c r="A1059" s="124">
        <f t="shared" si="219"/>
        <v>1059</v>
      </c>
      <c r="B1059" s="139" t="s">
        <v>94</v>
      </c>
      <c r="C1059" s="108">
        <v>3</v>
      </c>
      <c r="D1059" s="164" t="s">
        <v>1250</v>
      </c>
      <c r="E1059" s="141" t="s">
        <v>468</v>
      </c>
      <c r="F1059" s="141" t="s">
        <v>168</v>
      </c>
      <c r="G1059" s="141" t="s">
        <v>683</v>
      </c>
      <c r="H1059" s="142">
        <v>8.3000000000000007</v>
      </c>
      <c r="I1059" s="143">
        <f t="shared" si="208"/>
        <v>1</v>
      </c>
      <c r="J1059" s="144">
        <v>1</v>
      </c>
      <c r="K1059" s="144"/>
      <c r="L1059" s="144"/>
      <c r="M1059" s="144"/>
      <c r="N1059" s="144"/>
      <c r="O1059" s="144"/>
      <c r="P1059" s="145" t="e">
        <f t="shared" si="209"/>
        <v>#DIV/0!</v>
      </c>
      <c r="Q1059" s="145">
        <f t="shared" si="210"/>
        <v>0</v>
      </c>
      <c r="R1059" s="145">
        <f t="shared" si="211"/>
        <v>0</v>
      </c>
      <c r="S1059" s="145">
        <f t="shared" si="212"/>
        <v>0</v>
      </c>
      <c r="T1059" s="145">
        <f t="shared" si="213"/>
        <v>0</v>
      </c>
      <c r="U1059" s="145">
        <f t="shared" si="214"/>
        <v>0</v>
      </c>
      <c r="V1059" s="146">
        <f>IF(J1059="nio",0,IF(J1059&gt;0,VLOOKUP(F1059,'3-Productie normen'!A:M,VLOOKUP(J1059,'3-Productie normen'!$B$38:$C$41,2,FALSE),FALSE)))*(VLOOKUP(B1059,'2-Kosten per locatie'!$A$16:$C$48,3,FALSE))</f>
        <v>0</v>
      </c>
      <c r="W1059" s="146">
        <f t="shared" si="215"/>
        <v>0</v>
      </c>
      <c r="X1059" s="146">
        <f t="shared" si="216"/>
        <v>0</v>
      </c>
      <c r="Y1059" s="146">
        <f t="shared" si="217"/>
        <v>0</v>
      </c>
      <c r="Z1059" s="147" t="str">
        <f>VLOOKUP(F1059,'3-Productie normen'!A:Q,12,FALSE)</f>
        <v>V</v>
      </c>
      <c r="AA1059" s="147"/>
      <c r="AC1059" s="148">
        <f t="shared" si="218"/>
        <v>8.3000000000000007</v>
      </c>
    </row>
    <row r="1060" spans="1:29" ht="14.15" customHeight="1">
      <c r="A1060" s="124">
        <f t="shared" si="219"/>
        <v>1060</v>
      </c>
      <c r="B1060" s="139" t="s">
        <v>94</v>
      </c>
      <c r="C1060" s="108">
        <v>3</v>
      </c>
      <c r="D1060" s="164" t="s">
        <v>1251</v>
      </c>
      <c r="E1060" s="141" t="s">
        <v>168</v>
      </c>
      <c r="F1060" s="141" t="s">
        <v>168</v>
      </c>
      <c r="G1060" s="141" t="s">
        <v>402</v>
      </c>
      <c r="H1060" s="142">
        <v>2.2200000000000002</v>
      </c>
      <c r="I1060" s="143">
        <f t="shared" si="208"/>
        <v>1</v>
      </c>
      <c r="J1060" s="144">
        <v>1</v>
      </c>
      <c r="K1060" s="144"/>
      <c r="L1060" s="144"/>
      <c r="M1060" s="144"/>
      <c r="N1060" s="144"/>
      <c r="O1060" s="144"/>
      <c r="P1060" s="145" t="e">
        <f t="shared" si="209"/>
        <v>#DIV/0!</v>
      </c>
      <c r="Q1060" s="145">
        <f t="shared" si="210"/>
        <v>0</v>
      </c>
      <c r="R1060" s="145">
        <f t="shared" si="211"/>
        <v>0</v>
      </c>
      <c r="S1060" s="145">
        <f t="shared" si="212"/>
        <v>0</v>
      </c>
      <c r="T1060" s="145">
        <f t="shared" si="213"/>
        <v>0</v>
      </c>
      <c r="U1060" s="145">
        <f t="shared" si="214"/>
        <v>0</v>
      </c>
      <c r="V1060" s="146">
        <f>IF(J1060="nio",0,IF(J1060&gt;0,VLOOKUP(F1060,'3-Productie normen'!A:M,VLOOKUP(J1060,'3-Productie normen'!$B$38:$C$41,2,FALSE),FALSE)))*(VLOOKUP(B1060,'2-Kosten per locatie'!$A$16:$C$48,3,FALSE))</f>
        <v>0</v>
      </c>
      <c r="W1060" s="146">
        <f t="shared" si="215"/>
        <v>0</v>
      </c>
      <c r="X1060" s="146">
        <f t="shared" si="216"/>
        <v>0</v>
      </c>
      <c r="Y1060" s="146">
        <f t="shared" si="217"/>
        <v>0</v>
      </c>
      <c r="Z1060" s="147" t="str">
        <f>VLOOKUP(F1060,'3-Productie normen'!A:Q,12,FALSE)</f>
        <v>V</v>
      </c>
      <c r="AA1060" s="147"/>
      <c r="AC1060" s="148">
        <f t="shared" si="218"/>
        <v>2.2200000000000002</v>
      </c>
    </row>
    <row r="1061" spans="1:29" ht="14.15" customHeight="1">
      <c r="A1061" s="124">
        <f t="shared" si="219"/>
        <v>1061</v>
      </c>
      <c r="B1061" s="139" t="s">
        <v>94</v>
      </c>
      <c r="C1061" s="108">
        <v>3</v>
      </c>
      <c r="D1061" s="164" t="s">
        <v>1252</v>
      </c>
      <c r="E1061" s="141" t="s">
        <v>431</v>
      </c>
      <c r="F1061" s="141" t="s">
        <v>163</v>
      </c>
      <c r="G1061" s="141" t="s">
        <v>222</v>
      </c>
      <c r="H1061" s="142">
        <v>22.84</v>
      </c>
      <c r="I1061" s="143">
        <f t="shared" si="208"/>
        <v>255</v>
      </c>
      <c r="J1061" s="144">
        <v>255</v>
      </c>
      <c r="K1061" s="144"/>
      <c r="L1061" s="144"/>
      <c r="M1061" s="144"/>
      <c r="N1061" s="144"/>
      <c r="O1061" s="144"/>
      <c r="P1061" s="145" t="e">
        <f t="shared" si="209"/>
        <v>#DIV/0!</v>
      </c>
      <c r="Q1061" s="145">
        <f t="shared" si="210"/>
        <v>0</v>
      </c>
      <c r="R1061" s="145">
        <f t="shared" si="211"/>
        <v>0</v>
      </c>
      <c r="S1061" s="145">
        <f t="shared" si="212"/>
        <v>0</v>
      </c>
      <c r="T1061" s="145">
        <f t="shared" si="213"/>
        <v>0</v>
      </c>
      <c r="U1061" s="145">
        <f t="shared" si="214"/>
        <v>0</v>
      </c>
      <c r="V1061" s="146">
        <f>IF(J1061="nio",0,IF(J1061&gt;0,VLOOKUP(F1061,'3-Productie normen'!A:M,VLOOKUP(J1061,'3-Productie normen'!$B$38:$C$41,2,FALSE),FALSE)))*(VLOOKUP(B1061,'2-Kosten per locatie'!$A$16:$C$48,3,FALSE))</f>
        <v>0</v>
      </c>
      <c r="W1061" s="146">
        <f t="shared" si="215"/>
        <v>0</v>
      </c>
      <c r="X1061" s="146">
        <f t="shared" si="216"/>
        <v>0</v>
      </c>
      <c r="Y1061" s="146">
        <f t="shared" si="217"/>
        <v>0</v>
      </c>
      <c r="Z1061" s="147" t="str">
        <f>VLOOKUP(F1061,'3-Productie normen'!A:Q,12,FALSE)</f>
        <v>B</v>
      </c>
      <c r="AA1061" s="147"/>
      <c r="AC1061" s="148">
        <f t="shared" si="218"/>
        <v>5824.2</v>
      </c>
    </row>
    <row r="1062" spans="1:29" ht="14.15" customHeight="1">
      <c r="A1062" s="124">
        <f t="shared" si="219"/>
        <v>1062</v>
      </c>
      <c r="B1062" s="139" t="s">
        <v>94</v>
      </c>
      <c r="C1062" s="108">
        <v>3</v>
      </c>
      <c r="D1062" s="164" t="s">
        <v>1253</v>
      </c>
      <c r="E1062" s="141" t="s">
        <v>224</v>
      </c>
      <c r="F1062" s="141" t="s">
        <v>155</v>
      </c>
      <c r="G1062" s="141" t="s">
        <v>222</v>
      </c>
      <c r="H1062" s="142">
        <v>19.22</v>
      </c>
      <c r="I1062" s="143">
        <f t="shared" si="208"/>
        <v>255</v>
      </c>
      <c r="J1062" s="144">
        <v>255</v>
      </c>
      <c r="K1062" s="144"/>
      <c r="L1062" s="144"/>
      <c r="M1062" s="144"/>
      <c r="N1062" s="144"/>
      <c r="O1062" s="144"/>
      <c r="P1062" s="145" t="e">
        <f t="shared" si="209"/>
        <v>#DIV/0!</v>
      </c>
      <c r="Q1062" s="145">
        <f t="shared" si="210"/>
        <v>0</v>
      </c>
      <c r="R1062" s="145">
        <f t="shared" si="211"/>
        <v>0</v>
      </c>
      <c r="S1062" s="145">
        <f t="shared" si="212"/>
        <v>0</v>
      </c>
      <c r="T1062" s="145">
        <f t="shared" si="213"/>
        <v>0</v>
      </c>
      <c r="U1062" s="145">
        <f t="shared" si="214"/>
        <v>0</v>
      </c>
      <c r="V1062" s="146">
        <f>IF(J1062="nio",0,IF(J1062&gt;0,VLOOKUP(F1062,'3-Productie normen'!A:M,VLOOKUP(J1062,'3-Productie normen'!$B$38:$C$41,2,FALSE),FALSE)))*(VLOOKUP(B1062,'2-Kosten per locatie'!$A$16:$C$48,3,FALSE))</f>
        <v>0</v>
      </c>
      <c r="W1062" s="146">
        <f t="shared" si="215"/>
        <v>0</v>
      </c>
      <c r="X1062" s="146">
        <f t="shared" si="216"/>
        <v>0</v>
      </c>
      <c r="Y1062" s="146">
        <f t="shared" si="217"/>
        <v>0</v>
      </c>
      <c r="Z1062" s="147" t="str">
        <f>VLOOKUP(F1062,'3-Productie normen'!A:Q,12,FALSE)</f>
        <v>B</v>
      </c>
      <c r="AA1062" s="147"/>
      <c r="AC1062" s="148">
        <f t="shared" si="218"/>
        <v>4901.0999999999995</v>
      </c>
    </row>
    <row r="1063" spans="1:29" ht="14.15" customHeight="1">
      <c r="A1063" s="124">
        <f t="shared" si="219"/>
        <v>1063</v>
      </c>
      <c r="B1063" s="139" t="s">
        <v>94</v>
      </c>
      <c r="C1063" s="108">
        <v>3</v>
      </c>
      <c r="D1063" s="164" t="s">
        <v>1254</v>
      </c>
      <c r="E1063" s="141" t="s">
        <v>171</v>
      </c>
      <c r="F1063" s="153" t="s">
        <v>171</v>
      </c>
      <c r="G1063" s="141" t="s">
        <v>222</v>
      </c>
      <c r="H1063" s="142">
        <v>22.67</v>
      </c>
      <c r="I1063" s="143">
        <f t="shared" ref="I1063:I1125" si="220">SUM(J1063:O1063)</f>
        <v>255</v>
      </c>
      <c r="J1063" s="144">
        <v>255</v>
      </c>
      <c r="K1063" s="144"/>
      <c r="L1063" s="144"/>
      <c r="M1063" s="144"/>
      <c r="N1063" s="144"/>
      <c r="O1063" s="144"/>
      <c r="P1063" s="145" t="e">
        <f t="shared" si="209"/>
        <v>#DIV/0!</v>
      </c>
      <c r="Q1063" s="145">
        <f t="shared" si="210"/>
        <v>0</v>
      </c>
      <c r="R1063" s="145">
        <f t="shared" si="211"/>
        <v>0</v>
      </c>
      <c r="S1063" s="145">
        <f t="shared" si="212"/>
        <v>0</v>
      </c>
      <c r="T1063" s="145">
        <f t="shared" si="213"/>
        <v>0</v>
      </c>
      <c r="U1063" s="145">
        <f t="shared" si="214"/>
        <v>0</v>
      </c>
      <c r="V1063" s="146">
        <f>IF(J1063="nio",0,IF(J1063&gt;0,VLOOKUP(F1063,'3-Productie normen'!A:M,VLOOKUP(J1063,'3-Productie normen'!$B$38:$C$41,2,FALSE),FALSE)))*(VLOOKUP(B1063,'2-Kosten per locatie'!$A$16:$C$48,3,FALSE))</f>
        <v>0</v>
      </c>
      <c r="W1063" s="146">
        <f t="shared" si="215"/>
        <v>0</v>
      </c>
      <c r="X1063" s="146">
        <f t="shared" si="216"/>
        <v>0</v>
      </c>
      <c r="Y1063" s="146">
        <f t="shared" si="217"/>
        <v>0</v>
      </c>
      <c r="Z1063" s="147" t="str">
        <f>VLOOKUP(F1063,'3-Productie normen'!A:Q,12,FALSE)</f>
        <v>B</v>
      </c>
      <c r="AA1063" s="147"/>
      <c r="AC1063" s="148">
        <f t="shared" si="218"/>
        <v>5780.85</v>
      </c>
    </row>
    <row r="1064" spans="1:29" ht="14.15" customHeight="1">
      <c r="A1064" s="124">
        <f t="shared" si="219"/>
        <v>1064</v>
      </c>
      <c r="B1064" s="139" t="s">
        <v>94</v>
      </c>
      <c r="C1064" s="108">
        <v>3</v>
      </c>
      <c r="D1064" s="164" t="s">
        <v>1255</v>
      </c>
      <c r="E1064" s="141" t="s">
        <v>330</v>
      </c>
      <c r="F1064" s="153" t="s">
        <v>159</v>
      </c>
      <c r="G1064" s="141" t="s">
        <v>213</v>
      </c>
      <c r="H1064" s="142">
        <v>12.29</v>
      </c>
      <c r="I1064" s="143">
        <f t="shared" si="220"/>
        <v>255</v>
      </c>
      <c r="J1064" s="144">
        <v>255</v>
      </c>
      <c r="K1064" s="144"/>
      <c r="L1064" s="144"/>
      <c r="M1064" s="144"/>
      <c r="N1064" s="144"/>
      <c r="O1064" s="144"/>
      <c r="P1064" s="145" t="e">
        <f t="shared" si="209"/>
        <v>#DIV/0!</v>
      </c>
      <c r="Q1064" s="145">
        <f t="shared" si="210"/>
        <v>0</v>
      </c>
      <c r="R1064" s="145">
        <f t="shared" si="211"/>
        <v>0</v>
      </c>
      <c r="S1064" s="145">
        <f t="shared" si="212"/>
        <v>0</v>
      </c>
      <c r="T1064" s="145">
        <f t="shared" si="213"/>
        <v>0</v>
      </c>
      <c r="U1064" s="145">
        <f t="shared" si="214"/>
        <v>0</v>
      </c>
      <c r="V1064" s="146">
        <f>IF(J1064="nio",0,IF(J1064&gt;0,VLOOKUP(F1064,'3-Productie normen'!A:M,VLOOKUP(J1064,'3-Productie normen'!$B$38:$C$41,2,FALSE),FALSE)))*(VLOOKUP(B1064,'2-Kosten per locatie'!$A$16:$C$48,3,FALSE))</f>
        <v>0</v>
      </c>
      <c r="W1064" s="146">
        <f t="shared" si="215"/>
        <v>0</v>
      </c>
      <c r="X1064" s="146">
        <f t="shared" si="216"/>
        <v>0</v>
      </c>
      <c r="Y1064" s="146">
        <f t="shared" si="217"/>
        <v>0</v>
      </c>
      <c r="Z1064" s="147" t="str">
        <f>VLOOKUP(F1064,'3-Productie normen'!A:Q,12,FALSE)</f>
        <v>V</v>
      </c>
      <c r="AA1064" s="147"/>
      <c r="AC1064" s="148">
        <f t="shared" si="218"/>
        <v>3133.95</v>
      </c>
    </row>
    <row r="1065" spans="1:29" ht="14.15" customHeight="1">
      <c r="A1065" s="124">
        <f t="shared" si="219"/>
        <v>1065</v>
      </c>
      <c r="B1065" s="139" t="s">
        <v>94</v>
      </c>
      <c r="C1065" s="108">
        <v>3</v>
      </c>
      <c r="D1065" s="164" t="s">
        <v>1256</v>
      </c>
      <c r="E1065" s="141" t="s">
        <v>171</v>
      </c>
      <c r="F1065" s="153" t="s">
        <v>171</v>
      </c>
      <c r="G1065" s="141" t="s">
        <v>222</v>
      </c>
      <c r="H1065" s="142">
        <v>22.75</v>
      </c>
      <c r="I1065" s="143">
        <f t="shared" si="220"/>
        <v>255</v>
      </c>
      <c r="J1065" s="144">
        <v>255</v>
      </c>
      <c r="K1065" s="144"/>
      <c r="L1065" s="144"/>
      <c r="M1065" s="144"/>
      <c r="N1065" s="144"/>
      <c r="O1065" s="144"/>
      <c r="P1065" s="145" t="e">
        <f t="shared" si="209"/>
        <v>#DIV/0!</v>
      </c>
      <c r="Q1065" s="145">
        <f t="shared" si="210"/>
        <v>0</v>
      </c>
      <c r="R1065" s="145">
        <f t="shared" si="211"/>
        <v>0</v>
      </c>
      <c r="S1065" s="145">
        <f t="shared" si="212"/>
        <v>0</v>
      </c>
      <c r="T1065" s="145">
        <f t="shared" si="213"/>
        <v>0</v>
      </c>
      <c r="U1065" s="145">
        <f t="shared" si="214"/>
        <v>0</v>
      </c>
      <c r="V1065" s="146">
        <f>IF(J1065="nio",0,IF(J1065&gt;0,VLOOKUP(F1065,'3-Productie normen'!A:M,VLOOKUP(J1065,'3-Productie normen'!$B$38:$C$41,2,FALSE),FALSE)))*(VLOOKUP(B1065,'2-Kosten per locatie'!$A$16:$C$48,3,FALSE))</f>
        <v>0</v>
      </c>
      <c r="W1065" s="146">
        <f t="shared" si="215"/>
        <v>0</v>
      </c>
      <c r="X1065" s="146">
        <f t="shared" si="216"/>
        <v>0</v>
      </c>
      <c r="Y1065" s="146">
        <f t="shared" si="217"/>
        <v>0</v>
      </c>
      <c r="Z1065" s="147" t="str">
        <f>VLOOKUP(F1065,'3-Productie normen'!A:Q,12,FALSE)</f>
        <v>B</v>
      </c>
      <c r="AA1065" s="147"/>
      <c r="AC1065" s="148">
        <f t="shared" si="218"/>
        <v>5801.25</v>
      </c>
    </row>
    <row r="1066" spans="1:29" ht="14.15" customHeight="1">
      <c r="A1066" s="124">
        <f t="shared" si="219"/>
        <v>1066</v>
      </c>
      <c r="B1066" s="139" t="s">
        <v>94</v>
      </c>
      <c r="C1066" s="108">
        <v>3</v>
      </c>
      <c r="D1066" s="164" t="s">
        <v>1257</v>
      </c>
      <c r="E1066" s="141" t="s">
        <v>699</v>
      </c>
      <c r="F1066" s="141" t="s">
        <v>155</v>
      </c>
      <c r="G1066" s="141" t="s">
        <v>222</v>
      </c>
      <c r="H1066" s="142">
        <v>27.44</v>
      </c>
      <c r="I1066" s="143">
        <f t="shared" si="220"/>
        <v>255</v>
      </c>
      <c r="J1066" s="144">
        <v>255</v>
      </c>
      <c r="K1066" s="144"/>
      <c r="L1066" s="144"/>
      <c r="M1066" s="144"/>
      <c r="N1066" s="144"/>
      <c r="O1066" s="144"/>
      <c r="P1066" s="145" t="e">
        <f t="shared" si="209"/>
        <v>#DIV/0!</v>
      </c>
      <c r="Q1066" s="145">
        <f t="shared" si="210"/>
        <v>0</v>
      </c>
      <c r="R1066" s="145">
        <f t="shared" si="211"/>
        <v>0</v>
      </c>
      <c r="S1066" s="145">
        <f t="shared" si="212"/>
        <v>0</v>
      </c>
      <c r="T1066" s="145">
        <f t="shared" si="213"/>
        <v>0</v>
      </c>
      <c r="U1066" s="145">
        <f t="shared" si="214"/>
        <v>0</v>
      </c>
      <c r="V1066" s="146">
        <f>IF(J1066="nio",0,IF(J1066&gt;0,VLOOKUP(F1066,'3-Productie normen'!A:M,VLOOKUP(J1066,'3-Productie normen'!$B$38:$C$41,2,FALSE),FALSE)))*(VLOOKUP(B1066,'2-Kosten per locatie'!$A$16:$C$48,3,FALSE))</f>
        <v>0</v>
      </c>
      <c r="W1066" s="146">
        <f t="shared" si="215"/>
        <v>0</v>
      </c>
      <c r="X1066" s="146">
        <f t="shared" si="216"/>
        <v>0</v>
      </c>
      <c r="Y1066" s="146">
        <f t="shared" si="217"/>
        <v>0</v>
      </c>
      <c r="Z1066" s="147" t="str">
        <f>VLOOKUP(F1066,'3-Productie normen'!A:Q,12,FALSE)</f>
        <v>B</v>
      </c>
      <c r="AA1066" s="147"/>
      <c r="AC1066" s="148">
        <f t="shared" si="218"/>
        <v>6997.2000000000007</v>
      </c>
    </row>
    <row r="1067" spans="1:29" ht="14.15" customHeight="1">
      <c r="A1067" s="124">
        <f t="shared" si="219"/>
        <v>1067</v>
      </c>
      <c r="B1067" s="139" t="s">
        <v>94</v>
      </c>
      <c r="C1067" s="108">
        <v>3</v>
      </c>
      <c r="D1067" s="164" t="s">
        <v>1258</v>
      </c>
      <c r="E1067" s="141" t="s">
        <v>224</v>
      </c>
      <c r="F1067" s="141" t="s">
        <v>155</v>
      </c>
      <c r="G1067" s="141" t="s">
        <v>222</v>
      </c>
      <c r="H1067" s="142">
        <v>19.21</v>
      </c>
      <c r="I1067" s="143">
        <f t="shared" si="220"/>
        <v>255</v>
      </c>
      <c r="J1067" s="144">
        <v>255</v>
      </c>
      <c r="K1067" s="144"/>
      <c r="L1067" s="144"/>
      <c r="M1067" s="144"/>
      <c r="N1067" s="144"/>
      <c r="O1067" s="144"/>
      <c r="P1067" s="145" t="e">
        <f t="shared" si="209"/>
        <v>#DIV/0!</v>
      </c>
      <c r="Q1067" s="145">
        <f t="shared" si="210"/>
        <v>0</v>
      </c>
      <c r="R1067" s="145">
        <f t="shared" si="211"/>
        <v>0</v>
      </c>
      <c r="S1067" s="145">
        <f t="shared" si="212"/>
        <v>0</v>
      </c>
      <c r="T1067" s="145">
        <f t="shared" si="213"/>
        <v>0</v>
      </c>
      <c r="U1067" s="145">
        <f t="shared" si="214"/>
        <v>0</v>
      </c>
      <c r="V1067" s="146">
        <f>IF(J1067="nio",0,IF(J1067&gt;0,VLOOKUP(F1067,'3-Productie normen'!A:M,VLOOKUP(J1067,'3-Productie normen'!$B$38:$C$41,2,FALSE),FALSE)))*(VLOOKUP(B1067,'2-Kosten per locatie'!$A$16:$C$48,3,FALSE))</f>
        <v>0</v>
      </c>
      <c r="W1067" s="146">
        <f t="shared" si="215"/>
        <v>0</v>
      </c>
      <c r="X1067" s="146">
        <f t="shared" si="216"/>
        <v>0</v>
      </c>
      <c r="Y1067" s="146">
        <f t="shared" si="217"/>
        <v>0</v>
      </c>
      <c r="Z1067" s="147" t="str">
        <f>VLOOKUP(F1067,'3-Productie normen'!A:Q,12,FALSE)</f>
        <v>B</v>
      </c>
      <c r="AA1067" s="147"/>
      <c r="AC1067" s="148">
        <f t="shared" si="218"/>
        <v>4898.55</v>
      </c>
    </row>
    <row r="1068" spans="1:29" ht="14.15" customHeight="1">
      <c r="A1068" s="124">
        <f t="shared" si="219"/>
        <v>1068</v>
      </c>
      <c r="B1068" s="139" t="s">
        <v>94</v>
      </c>
      <c r="C1068" s="108">
        <v>3</v>
      </c>
      <c r="D1068" s="164" t="s">
        <v>1259</v>
      </c>
      <c r="E1068" s="141" t="s">
        <v>168</v>
      </c>
      <c r="F1068" s="141" t="s">
        <v>174</v>
      </c>
      <c r="G1068" s="141"/>
      <c r="H1068" s="142">
        <v>0</v>
      </c>
      <c r="I1068" s="143">
        <f t="shared" si="220"/>
        <v>0</v>
      </c>
      <c r="J1068" s="144" t="s">
        <v>228</v>
      </c>
      <c r="K1068" s="144"/>
      <c r="L1068" s="144"/>
      <c r="M1068" s="144"/>
      <c r="N1068" s="144"/>
      <c r="O1068" s="144"/>
      <c r="P1068" s="145">
        <f t="shared" si="209"/>
        <v>0</v>
      </c>
      <c r="Q1068" s="145">
        <f t="shared" si="210"/>
        <v>0</v>
      </c>
      <c r="R1068" s="145">
        <f t="shared" si="211"/>
        <v>0</v>
      </c>
      <c r="S1068" s="145">
        <f t="shared" si="212"/>
        <v>0</v>
      </c>
      <c r="T1068" s="145">
        <f t="shared" si="213"/>
        <v>0</v>
      </c>
      <c r="U1068" s="145">
        <f t="shared" si="214"/>
        <v>0</v>
      </c>
      <c r="V1068" s="146">
        <f>IF(J1068="nio",0,IF(J1068&gt;0,VLOOKUP(F1068,'3-Productie normen'!A:M,VLOOKUP(J1068,'3-Productie normen'!$B$38:$C$41,2,FALSE),FALSE)))*(VLOOKUP(B1068,'2-Kosten per locatie'!$A$16:$C$48,3,FALSE))</f>
        <v>0</v>
      </c>
      <c r="W1068" s="146">
        <f t="shared" si="215"/>
        <v>0</v>
      </c>
      <c r="X1068" s="146">
        <f t="shared" si="216"/>
        <v>0</v>
      </c>
      <c r="Y1068" s="146">
        <f t="shared" si="217"/>
        <v>0</v>
      </c>
      <c r="Z1068" s="147">
        <f>VLOOKUP(F1068,'3-Productie normen'!A:Q,12,FALSE)</f>
        <v>0</v>
      </c>
      <c r="AA1068" s="147"/>
      <c r="AC1068" s="148">
        <f t="shared" si="218"/>
        <v>0</v>
      </c>
    </row>
    <row r="1069" spans="1:29" ht="14.15" customHeight="1">
      <c r="A1069" s="124">
        <f t="shared" si="219"/>
        <v>1069</v>
      </c>
      <c r="B1069" s="139" t="s">
        <v>94</v>
      </c>
      <c r="C1069" s="108">
        <v>3</v>
      </c>
      <c r="D1069" s="164" t="s">
        <v>1260</v>
      </c>
      <c r="E1069" s="141" t="s">
        <v>212</v>
      </c>
      <c r="F1069" s="141" t="s">
        <v>167</v>
      </c>
      <c r="G1069" s="141" t="s">
        <v>213</v>
      </c>
      <c r="H1069" s="142">
        <v>4.3600000000000003</v>
      </c>
      <c r="I1069" s="143">
        <f t="shared" si="220"/>
        <v>255</v>
      </c>
      <c r="J1069" s="144">
        <v>255</v>
      </c>
      <c r="K1069" s="144"/>
      <c r="L1069" s="144"/>
      <c r="M1069" s="144"/>
      <c r="N1069" s="144"/>
      <c r="O1069" s="144"/>
      <c r="P1069" s="145" t="e">
        <f t="shared" si="209"/>
        <v>#DIV/0!</v>
      </c>
      <c r="Q1069" s="145">
        <f t="shared" si="210"/>
        <v>0</v>
      </c>
      <c r="R1069" s="145">
        <f t="shared" si="211"/>
        <v>0</v>
      </c>
      <c r="S1069" s="145">
        <f t="shared" si="212"/>
        <v>0</v>
      </c>
      <c r="T1069" s="145">
        <f t="shared" si="213"/>
        <v>0</v>
      </c>
      <c r="U1069" s="145">
        <f t="shared" si="214"/>
        <v>0</v>
      </c>
      <c r="V1069" s="146">
        <f>IF(J1069="nio",0,IF(J1069&gt;0,VLOOKUP(F1069,'3-Productie normen'!A:M,VLOOKUP(J1069,'3-Productie normen'!$B$38:$C$41,2,FALSE),FALSE)))*(VLOOKUP(B1069,'2-Kosten per locatie'!$A$16:$C$48,3,FALSE))</f>
        <v>0</v>
      </c>
      <c r="W1069" s="146">
        <f t="shared" si="215"/>
        <v>0</v>
      </c>
      <c r="X1069" s="146">
        <f t="shared" si="216"/>
        <v>0</v>
      </c>
      <c r="Y1069" s="146">
        <f t="shared" si="217"/>
        <v>0</v>
      </c>
      <c r="Z1069" s="147" t="str">
        <f>VLOOKUP(F1069,'3-Productie normen'!A:Q,12,FALSE)</f>
        <v>S</v>
      </c>
      <c r="AA1069" s="147"/>
      <c r="AC1069" s="148">
        <f t="shared" si="218"/>
        <v>1111.8000000000002</v>
      </c>
    </row>
    <row r="1070" spans="1:29" ht="14.15" customHeight="1">
      <c r="A1070" s="124">
        <f t="shared" si="219"/>
        <v>1070</v>
      </c>
      <c r="B1070" s="139" t="s">
        <v>94</v>
      </c>
      <c r="C1070" s="108">
        <v>3</v>
      </c>
      <c r="D1070" s="164" t="s">
        <v>1261</v>
      </c>
      <c r="E1070" s="141" t="s">
        <v>212</v>
      </c>
      <c r="F1070" s="141" t="s">
        <v>167</v>
      </c>
      <c r="G1070" s="141" t="s">
        <v>213</v>
      </c>
      <c r="H1070" s="142">
        <v>1.36</v>
      </c>
      <c r="I1070" s="143">
        <f t="shared" si="220"/>
        <v>255</v>
      </c>
      <c r="J1070" s="144">
        <v>255</v>
      </c>
      <c r="K1070" s="144"/>
      <c r="L1070" s="144"/>
      <c r="M1070" s="144"/>
      <c r="N1070" s="144"/>
      <c r="O1070" s="144"/>
      <c r="P1070" s="145" t="e">
        <f t="shared" si="209"/>
        <v>#DIV/0!</v>
      </c>
      <c r="Q1070" s="145">
        <f t="shared" si="210"/>
        <v>0</v>
      </c>
      <c r="R1070" s="145">
        <f t="shared" si="211"/>
        <v>0</v>
      </c>
      <c r="S1070" s="145">
        <f t="shared" si="212"/>
        <v>0</v>
      </c>
      <c r="T1070" s="145">
        <f t="shared" si="213"/>
        <v>0</v>
      </c>
      <c r="U1070" s="145">
        <f t="shared" si="214"/>
        <v>0</v>
      </c>
      <c r="V1070" s="146">
        <f>IF(J1070="nio",0,IF(J1070&gt;0,VLOOKUP(F1070,'3-Productie normen'!A:M,VLOOKUP(J1070,'3-Productie normen'!$B$38:$C$41,2,FALSE),FALSE)))*(VLOOKUP(B1070,'2-Kosten per locatie'!$A$16:$C$48,3,FALSE))</f>
        <v>0</v>
      </c>
      <c r="W1070" s="146">
        <f t="shared" si="215"/>
        <v>0</v>
      </c>
      <c r="X1070" s="146">
        <f t="shared" si="216"/>
        <v>0</v>
      </c>
      <c r="Y1070" s="146">
        <f t="shared" si="217"/>
        <v>0</v>
      </c>
      <c r="Z1070" s="147" t="str">
        <f>VLOOKUP(F1070,'3-Productie normen'!A:Q,12,FALSE)</f>
        <v>S</v>
      </c>
      <c r="AA1070" s="147"/>
      <c r="AC1070" s="148">
        <f t="shared" si="218"/>
        <v>346.8</v>
      </c>
    </row>
    <row r="1071" spans="1:29" ht="14.15" customHeight="1">
      <c r="A1071" s="124">
        <f t="shared" si="219"/>
        <v>1071</v>
      </c>
      <c r="B1071" s="139" t="s">
        <v>94</v>
      </c>
      <c r="C1071" s="108">
        <v>3</v>
      </c>
      <c r="D1071" s="164" t="s">
        <v>1262</v>
      </c>
      <c r="E1071" s="141" t="s">
        <v>212</v>
      </c>
      <c r="F1071" s="141" t="s">
        <v>167</v>
      </c>
      <c r="G1071" s="141" t="s">
        <v>213</v>
      </c>
      <c r="H1071" s="142">
        <v>1.27</v>
      </c>
      <c r="I1071" s="143">
        <f t="shared" si="220"/>
        <v>255</v>
      </c>
      <c r="J1071" s="144">
        <v>255</v>
      </c>
      <c r="K1071" s="144"/>
      <c r="L1071" s="144"/>
      <c r="M1071" s="144"/>
      <c r="N1071" s="144"/>
      <c r="O1071" s="144"/>
      <c r="P1071" s="145" t="e">
        <f t="shared" si="209"/>
        <v>#DIV/0!</v>
      </c>
      <c r="Q1071" s="145">
        <f t="shared" si="210"/>
        <v>0</v>
      </c>
      <c r="R1071" s="145">
        <f t="shared" si="211"/>
        <v>0</v>
      </c>
      <c r="S1071" s="145">
        <f t="shared" si="212"/>
        <v>0</v>
      </c>
      <c r="T1071" s="145">
        <f t="shared" si="213"/>
        <v>0</v>
      </c>
      <c r="U1071" s="145">
        <f t="shared" si="214"/>
        <v>0</v>
      </c>
      <c r="V1071" s="146">
        <f>IF(J1071="nio",0,IF(J1071&gt;0,VLOOKUP(F1071,'3-Productie normen'!A:M,VLOOKUP(J1071,'3-Productie normen'!$B$38:$C$41,2,FALSE),FALSE)))*(VLOOKUP(B1071,'2-Kosten per locatie'!$A$16:$C$48,3,FALSE))</f>
        <v>0</v>
      </c>
      <c r="W1071" s="146">
        <f t="shared" si="215"/>
        <v>0</v>
      </c>
      <c r="X1071" s="146">
        <f t="shared" si="216"/>
        <v>0</v>
      </c>
      <c r="Y1071" s="146">
        <f t="shared" si="217"/>
        <v>0</v>
      </c>
      <c r="Z1071" s="147" t="str">
        <f>VLOOKUP(F1071,'3-Productie normen'!A:Q,12,FALSE)</f>
        <v>S</v>
      </c>
      <c r="AA1071" s="147"/>
      <c r="AC1071" s="148">
        <f t="shared" si="218"/>
        <v>323.85000000000002</v>
      </c>
    </row>
    <row r="1072" spans="1:29" ht="14.15" customHeight="1">
      <c r="A1072" s="124">
        <f t="shared" si="219"/>
        <v>1072</v>
      </c>
      <c r="B1072" s="139" t="s">
        <v>94</v>
      </c>
      <c r="C1072" s="108">
        <v>3</v>
      </c>
      <c r="D1072" s="164" t="s">
        <v>1263</v>
      </c>
      <c r="E1072" s="141" t="s">
        <v>216</v>
      </c>
      <c r="F1072" s="141" t="s">
        <v>167</v>
      </c>
      <c r="G1072" s="141" t="s">
        <v>213</v>
      </c>
      <c r="H1072" s="142">
        <v>12.69</v>
      </c>
      <c r="I1072" s="143">
        <f t="shared" si="220"/>
        <v>255</v>
      </c>
      <c r="J1072" s="144">
        <v>255</v>
      </c>
      <c r="K1072" s="144"/>
      <c r="L1072" s="144"/>
      <c r="M1072" s="144"/>
      <c r="N1072" s="144"/>
      <c r="O1072" s="144"/>
      <c r="P1072" s="145" t="e">
        <f t="shared" si="209"/>
        <v>#DIV/0!</v>
      </c>
      <c r="Q1072" s="145">
        <f t="shared" si="210"/>
        <v>0</v>
      </c>
      <c r="R1072" s="145">
        <f t="shared" si="211"/>
        <v>0</v>
      </c>
      <c r="S1072" s="145">
        <f t="shared" si="212"/>
        <v>0</v>
      </c>
      <c r="T1072" s="145">
        <f t="shared" si="213"/>
        <v>0</v>
      </c>
      <c r="U1072" s="145">
        <f t="shared" si="214"/>
        <v>0</v>
      </c>
      <c r="V1072" s="146">
        <f>IF(J1072="nio",0,IF(J1072&gt;0,VLOOKUP(F1072,'3-Productie normen'!A:M,VLOOKUP(J1072,'3-Productie normen'!$B$38:$C$41,2,FALSE),FALSE)))*(VLOOKUP(B1072,'2-Kosten per locatie'!$A$16:$C$48,3,FALSE))</f>
        <v>0</v>
      </c>
      <c r="W1072" s="146">
        <f t="shared" si="215"/>
        <v>0</v>
      </c>
      <c r="X1072" s="146">
        <f t="shared" si="216"/>
        <v>0</v>
      </c>
      <c r="Y1072" s="146">
        <f t="shared" si="217"/>
        <v>0</v>
      </c>
      <c r="Z1072" s="147" t="str">
        <f>VLOOKUP(F1072,'3-Productie normen'!A:Q,12,FALSE)</f>
        <v>S</v>
      </c>
      <c r="AA1072" s="147"/>
      <c r="AC1072" s="148">
        <f t="shared" si="218"/>
        <v>3235.95</v>
      </c>
    </row>
    <row r="1073" spans="1:29" ht="14.15" customHeight="1">
      <c r="A1073" s="124">
        <f t="shared" si="219"/>
        <v>1073</v>
      </c>
      <c r="B1073" s="139" t="s">
        <v>94</v>
      </c>
      <c r="C1073" s="108">
        <v>3</v>
      </c>
      <c r="D1073" s="164" t="s">
        <v>1264</v>
      </c>
      <c r="E1073" s="141" t="s">
        <v>262</v>
      </c>
      <c r="F1073" s="141" t="s">
        <v>164</v>
      </c>
      <c r="G1073" s="141" t="s">
        <v>213</v>
      </c>
      <c r="H1073" s="142">
        <v>1.45</v>
      </c>
      <c r="I1073" s="143">
        <f t="shared" si="220"/>
        <v>12</v>
      </c>
      <c r="J1073" s="144">
        <v>12</v>
      </c>
      <c r="K1073" s="144"/>
      <c r="L1073" s="144"/>
      <c r="M1073" s="144"/>
      <c r="N1073" s="144"/>
      <c r="O1073" s="144"/>
      <c r="P1073" s="145" t="e">
        <f t="shared" si="209"/>
        <v>#DIV/0!</v>
      </c>
      <c r="Q1073" s="145">
        <f t="shared" si="210"/>
        <v>0</v>
      </c>
      <c r="R1073" s="145">
        <f t="shared" si="211"/>
        <v>0</v>
      </c>
      <c r="S1073" s="145">
        <f t="shared" si="212"/>
        <v>0</v>
      </c>
      <c r="T1073" s="145">
        <f t="shared" si="213"/>
        <v>0</v>
      </c>
      <c r="U1073" s="145">
        <f t="shared" si="214"/>
        <v>0</v>
      </c>
      <c r="V1073" s="146">
        <f>IF(J1073="nio",0,IF(J1073&gt;0,VLOOKUP(F1073,'3-Productie normen'!A:M,VLOOKUP(J1073,'3-Productie normen'!$B$38:$C$41,2,FALSE),FALSE)))*(VLOOKUP(B1073,'2-Kosten per locatie'!$A$16:$C$48,3,FALSE))</f>
        <v>0</v>
      </c>
      <c r="W1073" s="146">
        <f t="shared" si="215"/>
        <v>0</v>
      </c>
      <c r="X1073" s="146">
        <f t="shared" si="216"/>
        <v>0</v>
      </c>
      <c r="Y1073" s="146">
        <f t="shared" si="217"/>
        <v>0</v>
      </c>
      <c r="Z1073" s="147" t="str">
        <f>VLOOKUP(F1073,'3-Productie normen'!A:Q,12,FALSE)</f>
        <v>V</v>
      </c>
      <c r="AA1073" s="147"/>
      <c r="AC1073" s="148">
        <f t="shared" si="218"/>
        <v>17.399999999999999</v>
      </c>
    </row>
    <row r="1074" spans="1:29" ht="14.15" customHeight="1">
      <c r="A1074" s="124">
        <f t="shared" si="219"/>
        <v>1074</v>
      </c>
      <c r="B1074" s="139" t="s">
        <v>94</v>
      </c>
      <c r="C1074" s="108">
        <v>3</v>
      </c>
      <c r="D1074" s="164" t="s">
        <v>1265</v>
      </c>
      <c r="E1074" s="141" t="s">
        <v>216</v>
      </c>
      <c r="F1074" s="141" t="s">
        <v>167</v>
      </c>
      <c r="G1074" s="141" t="s">
        <v>213</v>
      </c>
      <c r="H1074" s="142">
        <v>1.17</v>
      </c>
      <c r="I1074" s="143">
        <f t="shared" si="220"/>
        <v>255</v>
      </c>
      <c r="J1074" s="144">
        <v>255</v>
      </c>
      <c r="K1074" s="144"/>
      <c r="L1074" s="144"/>
      <c r="M1074" s="144"/>
      <c r="N1074" s="144"/>
      <c r="O1074" s="144"/>
      <c r="P1074" s="145" t="e">
        <f t="shared" si="209"/>
        <v>#DIV/0!</v>
      </c>
      <c r="Q1074" s="145">
        <f t="shared" si="210"/>
        <v>0</v>
      </c>
      <c r="R1074" s="145">
        <f t="shared" si="211"/>
        <v>0</v>
      </c>
      <c r="S1074" s="145">
        <f t="shared" si="212"/>
        <v>0</v>
      </c>
      <c r="T1074" s="145">
        <f t="shared" si="213"/>
        <v>0</v>
      </c>
      <c r="U1074" s="145">
        <f t="shared" si="214"/>
        <v>0</v>
      </c>
      <c r="V1074" s="146">
        <f>IF(J1074="nio",0,IF(J1074&gt;0,VLOOKUP(F1074,'3-Productie normen'!A:M,VLOOKUP(J1074,'3-Productie normen'!$B$38:$C$41,2,FALSE),FALSE)))*(VLOOKUP(B1074,'2-Kosten per locatie'!$A$16:$C$48,3,FALSE))</f>
        <v>0</v>
      </c>
      <c r="W1074" s="146">
        <f t="shared" si="215"/>
        <v>0</v>
      </c>
      <c r="X1074" s="146">
        <f t="shared" si="216"/>
        <v>0</v>
      </c>
      <c r="Y1074" s="146">
        <f t="shared" si="217"/>
        <v>0</v>
      </c>
      <c r="Z1074" s="147" t="str">
        <f>VLOOKUP(F1074,'3-Productie normen'!A:Q,12,FALSE)</f>
        <v>S</v>
      </c>
      <c r="AA1074" s="147"/>
      <c r="AC1074" s="148">
        <f t="shared" si="218"/>
        <v>298.34999999999997</v>
      </c>
    </row>
    <row r="1075" spans="1:29" ht="14.15" customHeight="1">
      <c r="A1075" s="124">
        <f t="shared" si="219"/>
        <v>1075</v>
      </c>
      <c r="B1075" s="139" t="s">
        <v>94</v>
      </c>
      <c r="C1075" s="108">
        <v>3</v>
      </c>
      <c r="D1075" s="164" t="s">
        <v>1266</v>
      </c>
      <c r="E1075" s="141" t="s">
        <v>216</v>
      </c>
      <c r="F1075" s="141" t="s">
        <v>167</v>
      </c>
      <c r="G1075" s="141" t="s">
        <v>213</v>
      </c>
      <c r="H1075" s="142">
        <v>1.17</v>
      </c>
      <c r="I1075" s="143">
        <f t="shared" si="220"/>
        <v>255</v>
      </c>
      <c r="J1075" s="144">
        <v>255</v>
      </c>
      <c r="K1075" s="144"/>
      <c r="L1075" s="144"/>
      <c r="M1075" s="144"/>
      <c r="N1075" s="144"/>
      <c r="O1075" s="144"/>
      <c r="P1075" s="145" t="e">
        <f t="shared" si="209"/>
        <v>#DIV/0!</v>
      </c>
      <c r="Q1075" s="145">
        <f t="shared" si="210"/>
        <v>0</v>
      </c>
      <c r="R1075" s="145">
        <f t="shared" si="211"/>
        <v>0</v>
      </c>
      <c r="S1075" s="145">
        <f t="shared" si="212"/>
        <v>0</v>
      </c>
      <c r="T1075" s="145">
        <f t="shared" si="213"/>
        <v>0</v>
      </c>
      <c r="U1075" s="145">
        <f t="shared" si="214"/>
        <v>0</v>
      </c>
      <c r="V1075" s="146">
        <f>IF(J1075="nio",0,IF(J1075&gt;0,VLOOKUP(F1075,'3-Productie normen'!A:M,VLOOKUP(J1075,'3-Productie normen'!$B$38:$C$41,2,FALSE),FALSE)))*(VLOOKUP(B1075,'2-Kosten per locatie'!$A$16:$C$48,3,FALSE))</f>
        <v>0</v>
      </c>
      <c r="W1075" s="146">
        <f t="shared" si="215"/>
        <v>0</v>
      </c>
      <c r="X1075" s="146">
        <f t="shared" si="216"/>
        <v>0</v>
      </c>
      <c r="Y1075" s="146">
        <f t="shared" si="217"/>
        <v>0</v>
      </c>
      <c r="Z1075" s="147" t="str">
        <f>VLOOKUP(F1075,'3-Productie normen'!A:Q,12,FALSE)</f>
        <v>S</v>
      </c>
      <c r="AA1075" s="147"/>
      <c r="AC1075" s="148">
        <f t="shared" si="218"/>
        <v>298.34999999999997</v>
      </c>
    </row>
    <row r="1076" spans="1:29" ht="14.15" customHeight="1">
      <c r="A1076" s="124">
        <f t="shared" si="219"/>
        <v>1076</v>
      </c>
      <c r="B1076" s="139" t="s">
        <v>94</v>
      </c>
      <c r="C1076" s="108">
        <v>3</v>
      </c>
      <c r="D1076" s="164" t="s">
        <v>1267</v>
      </c>
      <c r="E1076" s="141" t="s">
        <v>216</v>
      </c>
      <c r="F1076" s="141" t="s">
        <v>167</v>
      </c>
      <c r="G1076" s="141" t="s">
        <v>213</v>
      </c>
      <c r="H1076" s="142">
        <v>1.17</v>
      </c>
      <c r="I1076" s="143">
        <f t="shared" si="220"/>
        <v>255</v>
      </c>
      <c r="J1076" s="144">
        <v>255</v>
      </c>
      <c r="K1076" s="144"/>
      <c r="L1076" s="144"/>
      <c r="M1076" s="144"/>
      <c r="N1076" s="144"/>
      <c r="O1076" s="144"/>
      <c r="P1076" s="145" t="e">
        <f t="shared" si="209"/>
        <v>#DIV/0!</v>
      </c>
      <c r="Q1076" s="145">
        <f t="shared" si="210"/>
        <v>0</v>
      </c>
      <c r="R1076" s="145">
        <f t="shared" si="211"/>
        <v>0</v>
      </c>
      <c r="S1076" s="145">
        <f t="shared" si="212"/>
        <v>0</v>
      </c>
      <c r="T1076" s="145">
        <f t="shared" si="213"/>
        <v>0</v>
      </c>
      <c r="U1076" s="145">
        <f t="shared" si="214"/>
        <v>0</v>
      </c>
      <c r="V1076" s="146">
        <f>IF(J1076="nio",0,IF(J1076&gt;0,VLOOKUP(F1076,'3-Productie normen'!A:M,VLOOKUP(J1076,'3-Productie normen'!$B$38:$C$41,2,FALSE),FALSE)))*(VLOOKUP(B1076,'2-Kosten per locatie'!$A$16:$C$48,3,FALSE))</f>
        <v>0</v>
      </c>
      <c r="W1076" s="146">
        <f t="shared" si="215"/>
        <v>0</v>
      </c>
      <c r="X1076" s="146">
        <f t="shared" si="216"/>
        <v>0</v>
      </c>
      <c r="Y1076" s="146">
        <f t="shared" si="217"/>
        <v>0</v>
      </c>
      <c r="Z1076" s="147" t="str">
        <f>VLOOKUP(F1076,'3-Productie normen'!A:Q,12,FALSE)</f>
        <v>S</v>
      </c>
      <c r="AA1076" s="147"/>
      <c r="AC1076" s="148">
        <f t="shared" si="218"/>
        <v>298.34999999999997</v>
      </c>
    </row>
    <row r="1077" spans="1:29" ht="14.15" customHeight="1">
      <c r="A1077" s="124">
        <f t="shared" si="219"/>
        <v>1077</v>
      </c>
      <c r="B1077" s="139" t="s">
        <v>94</v>
      </c>
      <c r="C1077" s="108">
        <v>3</v>
      </c>
      <c r="D1077" s="164" t="s">
        <v>1268</v>
      </c>
      <c r="E1077" s="141" t="s">
        <v>216</v>
      </c>
      <c r="F1077" s="141" t="s">
        <v>167</v>
      </c>
      <c r="G1077" s="141" t="s">
        <v>213</v>
      </c>
      <c r="H1077" s="142">
        <v>1.4</v>
      </c>
      <c r="I1077" s="143">
        <f t="shared" si="220"/>
        <v>255</v>
      </c>
      <c r="J1077" s="144">
        <v>255</v>
      </c>
      <c r="K1077" s="144"/>
      <c r="L1077" s="144"/>
      <c r="M1077" s="144"/>
      <c r="N1077" s="144"/>
      <c r="O1077" s="144"/>
      <c r="P1077" s="145" t="e">
        <f t="shared" si="209"/>
        <v>#DIV/0!</v>
      </c>
      <c r="Q1077" s="145">
        <f t="shared" si="210"/>
        <v>0</v>
      </c>
      <c r="R1077" s="145">
        <f t="shared" si="211"/>
        <v>0</v>
      </c>
      <c r="S1077" s="145">
        <f t="shared" si="212"/>
        <v>0</v>
      </c>
      <c r="T1077" s="145">
        <f t="shared" si="213"/>
        <v>0</v>
      </c>
      <c r="U1077" s="145">
        <f t="shared" si="214"/>
        <v>0</v>
      </c>
      <c r="V1077" s="146">
        <f>IF(J1077="nio",0,IF(J1077&gt;0,VLOOKUP(F1077,'3-Productie normen'!A:M,VLOOKUP(J1077,'3-Productie normen'!$B$38:$C$41,2,FALSE),FALSE)))*(VLOOKUP(B1077,'2-Kosten per locatie'!$A$16:$C$48,3,FALSE))</f>
        <v>0</v>
      </c>
      <c r="W1077" s="146">
        <f t="shared" si="215"/>
        <v>0</v>
      </c>
      <c r="X1077" s="146">
        <f t="shared" si="216"/>
        <v>0</v>
      </c>
      <c r="Y1077" s="146">
        <f t="shared" si="217"/>
        <v>0</v>
      </c>
      <c r="Z1077" s="147" t="str">
        <f>VLOOKUP(F1077,'3-Productie normen'!A:Q,12,FALSE)</f>
        <v>S</v>
      </c>
      <c r="AA1077" s="147"/>
      <c r="AC1077" s="148">
        <f t="shared" si="218"/>
        <v>357</v>
      </c>
    </row>
    <row r="1078" spans="1:29" ht="14.15" customHeight="1">
      <c r="A1078" s="124">
        <f t="shared" si="219"/>
        <v>1078</v>
      </c>
      <c r="B1078" s="139" t="s">
        <v>94</v>
      </c>
      <c r="C1078" s="108">
        <v>3</v>
      </c>
      <c r="D1078" s="164" t="s">
        <v>1269</v>
      </c>
      <c r="E1078" s="141" t="s">
        <v>224</v>
      </c>
      <c r="F1078" s="141" t="s">
        <v>155</v>
      </c>
      <c r="G1078" s="141" t="s">
        <v>222</v>
      </c>
      <c r="H1078" s="142">
        <v>28.9</v>
      </c>
      <c r="I1078" s="143">
        <f t="shared" si="220"/>
        <v>255</v>
      </c>
      <c r="J1078" s="144">
        <v>255</v>
      </c>
      <c r="K1078" s="144"/>
      <c r="L1078" s="144"/>
      <c r="M1078" s="144"/>
      <c r="N1078" s="144"/>
      <c r="O1078" s="144"/>
      <c r="P1078" s="145" t="e">
        <f t="shared" si="209"/>
        <v>#DIV/0!</v>
      </c>
      <c r="Q1078" s="145">
        <f t="shared" si="210"/>
        <v>0</v>
      </c>
      <c r="R1078" s="145">
        <f t="shared" si="211"/>
        <v>0</v>
      </c>
      <c r="S1078" s="145">
        <f t="shared" si="212"/>
        <v>0</v>
      </c>
      <c r="T1078" s="145">
        <f t="shared" si="213"/>
        <v>0</v>
      </c>
      <c r="U1078" s="145">
        <f t="shared" si="214"/>
        <v>0</v>
      </c>
      <c r="V1078" s="146">
        <f>IF(J1078="nio",0,IF(J1078&gt;0,VLOOKUP(F1078,'3-Productie normen'!A:M,VLOOKUP(J1078,'3-Productie normen'!$B$38:$C$41,2,FALSE),FALSE)))*(VLOOKUP(B1078,'2-Kosten per locatie'!$A$16:$C$48,3,FALSE))</f>
        <v>0</v>
      </c>
      <c r="W1078" s="146">
        <f t="shared" si="215"/>
        <v>0</v>
      </c>
      <c r="X1078" s="146">
        <f t="shared" si="216"/>
        <v>0</v>
      </c>
      <c r="Y1078" s="146">
        <f t="shared" si="217"/>
        <v>0</v>
      </c>
      <c r="Z1078" s="147" t="str">
        <f>VLOOKUP(F1078,'3-Productie normen'!A:Q,12,FALSE)</f>
        <v>B</v>
      </c>
      <c r="AA1078" s="147"/>
      <c r="AC1078" s="148">
        <f t="shared" si="218"/>
        <v>7369.5</v>
      </c>
    </row>
    <row r="1079" spans="1:29" ht="14.15" customHeight="1">
      <c r="A1079" s="124">
        <f t="shared" si="219"/>
        <v>1079</v>
      </c>
      <c r="B1079" s="139" t="s">
        <v>94</v>
      </c>
      <c r="C1079" s="108">
        <v>3</v>
      </c>
      <c r="D1079" s="164" t="s">
        <v>1270</v>
      </c>
      <c r="E1079" s="141" t="s">
        <v>224</v>
      </c>
      <c r="F1079" s="141" t="s">
        <v>155</v>
      </c>
      <c r="G1079" s="141" t="s">
        <v>222</v>
      </c>
      <c r="H1079" s="142">
        <v>27.63</v>
      </c>
      <c r="I1079" s="143">
        <f t="shared" si="220"/>
        <v>255</v>
      </c>
      <c r="J1079" s="144">
        <v>255</v>
      </c>
      <c r="K1079" s="144"/>
      <c r="L1079" s="144"/>
      <c r="M1079" s="144"/>
      <c r="N1079" s="144"/>
      <c r="O1079" s="144"/>
      <c r="P1079" s="145" t="e">
        <f t="shared" si="209"/>
        <v>#DIV/0!</v>
      </c>
      <c r="Q1079" s="145">
        <f t="shared" si="210"/>
        <v>0</v>
      </c>
      <c r="R1079" s="145">
        <f t="shared" si="211"/>
        <v>0</v>
      </c>
      <c r="S1079" s="145">
        <f t="shared" si="212"/>
        <v>0</v>
      </c>
      <c r="T1079" s="145">
        <f t="shared" si="213"/>
        <v>0</v>
      </c>
      <c r="U1079" s="145">
        <f t="shared" si="214"/>
        <v>0</v>
      </c>
      <c r="V1079" s="146">
        <f>IF(J1079="nio",0,IF(J1079&gt;0,VLOOKUP(F1079,'3-Productie normen'!A:M,VLOOKUP(J1079,'3-Productie normen'!$B$38:$C$41,2,FALSE),FALSE)))*(VLOOKUP(B1079,'2-Kosten per locatie'!$A$16:$C$48,3,FALSE))</f>
        <v>0</v>
      </c>
      <c r="W1079" s="146">
        <f t="shared" si="215"/>
        <v>0</v>
      </c>
      <c r="X1079" s="146">
        <f t="shared" si="216"/>
        <v>0</v>
      </c>
      <c r="Y1079" s="146">
        <f t="shared" si="217"/>
        <v>0</v>
      </c>
      <c r="Z1079" s="147" t="str">
        <f>VLOOKUP(F1079,'3-Productie normen'!A:Q,12,FALSE)</f>
        <v>B</v>
      </c>
      <c r="AA1079" s="147"/>
      <c r="AC1079" s="148">
        <f t="shared" si="218"/>
        <v>7045.65</v>
      </c>
    </row>
    <row r="1080" spans="1:29" ht="14.15" customHeight="1">
      <c r="A1080" s="124">
        <f t="shared" si="219"/>
        <v>1080</v>
      </c>
      <c r="B1080" s="139" t="s">
        <v>94</v>
      </c>
      <c r="C1080" s="108">
        <v>3</v>
      </c>
      <c r="D1080" s="164" t="s">
        <v>1271</v>
      </c>
      <c r="E1080" s="141" t="s">
        <v>224</v>
      </c>
      <c r="F1080" s="166" t="s">
        <v>155</v>
      </c>
      <c r="G1080" s="141" t="s">
        <v>222</v>
      </c>
      <c r="H1080" s="142">
        <v>29.37</v>
      </c>
      <c r="I1080" s="143">
        <f t="shared" si="220"/>
        <v>255</v>
      </c>
      <c r="J1080" s="144">
        <v>255</v>
      </c>
      <c r="K1080" s="144"/>
      <c r="L1080" s="144"/>
      <c r="M1080" s="144"/>
      <c r="N1080" s="144"/>
      <c r="O1080" s="144"/>
      <c r="P1080" s="145" t="e">
        <f t="shared" si="209"/>
        <v>#DIV/0!</v>
      </c>
      <c r="Q1080" s="145">
        <f t="shared" si="210"/>
        <v>0</v>
      </c>
      <c r="R1080" s="145">
        <f t="shared" si="211"/>
        <v>0</v>
      </c>
      <c r="S1080" s="145">
        <f t="shared" si="212"/>
        <v>0</v>
      </c>
      <c r="T1080" s="145">
        <f t="shared" si="213"/>
        <v>0</v>
      </c>
      <c r="U1080" s="145">
        <f t="shared" si="214"/>
        <v>0</v>
      </c>
      <c r="V1080" s="146">
        <f>IF(J1080="nio",0,IF(J1080&gt;0,VLOOKUP(F1080,'3-Productie normen'!A:M,VLOOKUP(J1080,'3-Productie normen'!$B$38:$C$41,2,FALSE),FALSE)))*(VLOOKUP(B1080,'2-Kosten per locatie'!$A$16:$C$48,3,FALSE))</f>
        <v>0</v>
      </c>
      <c r="W1080" s="146">
        <f t="shared" si="215"/>
        <v>0</v>
      </c>
      <c r="X1080" s="146">
        <f t="shared" si="216"/>
        <v>0</v>
      </c>
      <c r="Y1080" s="146">
        <f t="shared" si="217"/>
        <v>0</v>
      </c>
      <c r="Z1080" s="147" t="str">
        <f>VLOOKUP(F1080,'3-Productie normen'!A:Q,12,FALSE)</f>
        <v>B</v>
      </c>
      <c r="AA1080" s="147"/>
      <c r="AC1080" s="148">
        <f t="shared" si="218"/>
        <v>7489.35</v>
      </c>
    </row>
    <row r="1081" spans="1:29" ht="14.15" customHeight="1">
      <c r="A1081" s="124">
        <f t="shared" si="219"/>
        <v>1081</v>
      </c>
      <c r="B1081" s="139" t="s">
        <v>94</v>
      </c>
      <c r="C1081" s="108">
        <v>3</v>
      </c>
      <c r="D1081" s="164" t="s">
        <v>1272</v>
      </c>
      <c r="E1081" s="141" t="s">
        <v>224</v>
      </c>
      <c r="F1081" s="141" t="s">
        <v>155</v>
      </c>
      <c r="G1081" s="141" t="s">
        <v>222</v>
      </c>
      <c r="H1081" s="142">
        <v>30.24</v>
      </c>
      <c r="I1081" s="143">
        <f t="shared" si="220"/>
        <v>255</v>
      </c>
      <c r="J1081" s="144">
        <v>255</v>
      </c>
      <c r="K1081" s="144"/>
      <c r="L1081" s="144"/>
      <c r="M1081" s="144"/>
      <c r="N1081" s="144"/>
      <c r="O1081" s="144"/>
      <c r="P1081" s="145" t="e">
        <f t="shared" si="209"/>
        <v>#DIV/0!</v>
      </c>
      <c r="Q1081" s="145">
        <f t="shared" si="210"/>
        <v>0</v>
      </c>
      <c r="R1081" s="145">
        <f t="shared" si="211"/>
        <v>0</v>
      </c>
      <c r="S1081" s="145">
        <f t="shared" si="212"/>
        <v>0</v>
      </c>
      <c r="T1081" s="145">
        <f t="shared" si="213"/>
        <v>0</v>
      </c>
      <c r="U1081" s="145">
        <f t="shared" si="214"/>
        <v>0</v>
      </c>
      <c r="V1081" s="146">
        <f>IF(J1081="nio",0,IF(J1081&gt;0,VLOOKUP(F1081,'3-Productie normen'!A:M,VLOOKUP(J1081,'3-Productie normen'!$B$38:$C$41,2,FALSE),FALSE)))*(VLOOKUP(B1081,'2-Kosten per locatie'!$A$16:$C$48,3,FALSE))</f>
        <v>0</v>
      </c>
      <c r="W1081" s="146">
        <f t="shared" si="215"/>
        <v>0</v>
      </c>
      <c r="X1081" s="146">
        <f t="shared" si="216"/>
        <v>0</v>
      </c>
      <c r="Y1081" s="146">
        <f t="shared" si="217"/>
        <v>0</v>
      </c>
      <c r="Z1081" s="147" t="str">
        <f>VLOOKUP(F1081,'3-Productie normen'!A:Q,12,FALSE)</f>
        <v>B</v>
      </c>
      <c r="AA1081" s="147"/>
      <c r="AC1081" s="148">
        <f t="shared" si="218"/>
        <v>7711.2</v>
      </c>
    </row>
    <row r="1082" spans="1:29" ht="14.15" customHeight="1">
      <c r="A1082" s="124">
        <f t="shared" si="219"/>
        <v>1082</v>
      </c>
      <c r="B1082" s="139" t="s">
        <v>94</v>
      </c>
      <c r="C1082" s="108">
        <v>3</v>
      </c>
      <c r="D1082" s="164" t="s">
        <v>1273</v>
      </c>
      <c r="E1082" s="141" t="s">
        <v>224</v>
      </c>
      <c r="F1082" s="141" t="s">
        <v>155</v>
      </c>
      <c r="G1082" s="141" t="s">
        <v>222</v>
      </c>
      <c r="H1082" s="142">
        <v>29.35</v>
      </c>
      <c r="I1082" s="143">
        <f t="shared" si="220"/>
        <v>255</v>
      </c>
      <c r="J1082" s="144">
        <v>255</v>
      </c>
      <c r="K1082" s="144"/>
      <c r="L1082" s="144"/>
      <c r="M1082" s="144"/>
      <c r="N1082" s="144"/>
      <c r="O1082" s="144"/>
      <c r="P1082" s="145" t="e">
        <f t="shared" si="209"/>
        <v>#DIV/0!</v>
      </c>
      <c r="Q1082" s="145">
        <f t="shared" si="210"/>
        <v>0</v>
      </c>
      <c r="R1082" s="145">
        <f t="shared" si="211"/>
        <v>0</v>
      </c>
      <c r="S1082" s="145">
        <f t="shared" si="212"/>
        <v>0</v>
      </c>
      <c r="T1082" s="145">
        <f t="shared" si="213"/>
        <v>0</v>
      </c>
      <c r="U1082" s="145">
        <f t="shared" si="214"/>
        <v>0</v>
      </c>
      <c r="V1082" s="146">
        <f>IF(J1082="nio",0,IF(J1082&gt;0,VLOOKUP(F1082,'3-Productie normen'!A:M,VLOOKUP(J1082,'3-Productie normen'!$B$38:$C$41,2,FALSE),FALSE)))*(VLOOKUP(B1082,'2-Kosten per locatie'!$A$16:$C$48,3,FALSE))</f>
        <v>0</v>
      </c>
      <c r="W1082" s="146">
        <f t="shared" si="215"/>
        <v>0</v>
      </c>
      <c r="X1082" s="146">
        <f t="shared" si="216"/>
        <v>0</v>
      </c>
      <c r="Y1082" s="146">
        <f t="shared" si="217"/>
        <v>0</v>
      </c>
      <c r="Z1082" s="147" t="str">
        <f>VLOOKUP(F1082,'3-Productie normen'!A:Q,12,FALSE)</f>
        <v>B</v>
      </c>
      <c r="AA1082" s="147"/>
      <c r="AC1082" s="148">
        <f t="shared" si="218"/>
        <v>7484.25</v>
      </c>
    </row>
    <row r="1083" spans="1:29" ht="14.15" customHeight="1">
      <c r="A1083" s="124">
        <f t="shared" si="219"/>
        <v>1083</v>
      </c>
      <c r="B1083" s="139" t="s">
        <v>94</v>
      </c>
      <c r="C1083" s="108">
        <v>3</v>
      </c>
      <c r="D1083" s="164" t="s">
        <v>1274</v>
      </c>
      <c r="E1083" s="141" t="s">
        <v>224</v>
      </c>
      <c r="F1083" s="141" t="s">
        <v>155</v>
      </c>
      <c r="G1083" s="141" t="s">
        <v>222</v>
      </c>
      <c r="H1083" s="142">
        <v>31.54</v>
      </c>
      <c r="I1083" s="143">
        <f t="shared" si="220"/>
        <v>255</v>
      </c>
      <c r="J1083" s="144">
        <v>255</v>
      </c>
      <c r="K1083" s="144"/>
      <c r="L1083" s="144"/>
      <c r="M1083" s="144"/>
      <c r="N1083" s="144"/>
      <c r="O1083" s="144"/>
      <c r="P1083" s="145" t="e">
        <f t="shared" si="209"/>
        <v>#DIV/0!</v>
      </c>
      <c r="Q1083" s="145">
        <f t="shared" si="210"/>
        <v>0</v>
      </c>
      <c r="R1083" s="145">
        <f t="shared" si="211"/>
        <v>0</v>
      </c>
      <c r="S1083" s="145">
        <f t="shared" si="212"/>
        <v>0</v>
      </c>
      <c r="T1083" s="145">
        <f t="shared" si="213"/>
        <v>0</v>
      </c>
      <c r="U1083" s="145">
        <f t="shared" si="214"/>
        <v>0</v>
      </c>
      <c r="V1083" s="146">
        <f>IF(J1083="nio",0,IF(J1083&gt;0,VLOOKUP(F1083,'3-Productie normen'!A:M,VLOOKUP(J1083,'3-Productie normen'!$B$38:$C$41,2,FALSE),FALSE)))*(VLOOKUP(B1083,'2-Kosten per locatie'!$A$16:$C$48,3,FALSE))</f>
        <v>0</v>
      </c>
      <c r="W1083" s="146">
        <f t="shared" si="215"/>
        <v>0</v>
      </c>
      <c r="X1083" s="146">
        <f t="shared" si="216"/>
        <v>0</v>
      </c>
      <c r="Y1083" s="146">
        <f t="shared" si="217"/>
        <v>0</v>
      </c>
      <c r="Z1083" s="147" t="str">
        <f>VLOOKUP(F1083,'3-Productie normen'!A:Q,12,FALSE)</f>
        <v>B</v>
      </c>
      <c r="AA1083" s="147"/>
      <c r="AC1083" s="148">
        <f t="shared" si="218"/>
        <v>8042.7</v>
      </c>
    </row>
    <row r="1084" spans="1:29" ht="14.15" customHeight="1">
      <c r="A1084" s="124">
        <f t="shared" si="219"/>
        <v>1084</v>
      </c>
      <c r="B1084" s="139" t="s">
        <v>94</v>
      </c>
      <c r="C1084" s="108">
        <v>3</v>
      </c>
      <c r="D1084" s="164" t="s">
        <v>1275</v>
      </c>
      <c r="E1084" s="141" t="s">
        <v>334</v>
      </c>
      <c r="F1084" s="141" t="s">
        <v>163</v>
      </c>
      <c r="G1084" s="141" t="s">
        <v>222</v>
      </c>
      <c r="H1084" s="142">
        <v>26.9</v>
      </c>
      <c r="I1084" s="143">
        <f t="shared" si="220"/>
        <v>255</v>
      </c>
      <c r="J1084" s="144">
        <v>255</v>
      </c>
      <c r="K1084" s="144"/>
      <c r="L1084" s="144"/>
      <c r="M1084" s="144"/>
      <c r="N1084" s="144"/>
      <c r="O1084" s="144"/>
      <c r="P1084" s="145" t="e">
        <f t="shared" si="209"/>
        <v>#DIV/0!</v>
      </c>
      <c r="Q1084" s="145">
        <f t="shared" si="210"/>
        <v>0</v>
      </c>
      <c r="R1084" s="145">
        <f t="shared" si="211"/>
        <v>0</v>
      </c>
      <c r="S1084" s="145">
        <f t="shared" si="212"/>
        <v>0</v>
      </c>
      <c r="T1084" s="145">
        <f t="shared" si="213"/>
        <v>0</v>
      </c>
      <c r="U1084" s="145">
        <f t="shared" si="214"/>
        <v>0</v>
      </c>
      <c r="V1084" s="146">
        <f>IF(J1084="nio",0,IF(J1084&gt;0,VLOOKUP(F1084,'3-Productie normen'!A:M,VLOOKUP(J1084,'3-Productie normen'!$B$38:$C$41,2,FALSE),FALSE)))*(VLOOKUP(B1084,'2-Kosten per locatie'!$A$16:$C$48,3,FALSE))</f>
        <v>0</v>
      </c>
      <c r="W1084" s="146">
        <f t="shared" si="215"/>
        <v>0</v>
      </c>
      <c r="X1084" s="146">
        <f t="shared" si="216"/>
        <v>0</v>
      </c>
      <c r="Y1084" s="146">
        <f t="shared" si="217"/>
        <v>0</v>
      </c>
      <c r="Z1084" s="147" t="str">
        <f>VLOOKUP(F1084,'3-Productie normen'!A:Q,12,FALSE)</f>
        <v>B</v>
      </c>
      <c r="AA1084" s="147"/>
      <c r="AC1084" s="148">
        <f t="shared" si="218"/>
        <v>6859.5</v>
      </c>
    </row>
    <row r="1085" spans="1:29" ht="14.15" customHeight="1">
      <c r="A1085" s="124">
        <f t="shared" si="219"/>
        <v>1085</v>
      </c>
      <c r="B1085" s="139" t="s">
        <v>94</v>
      </c>
      <c r="C1085" s="108">
        <v>3</v>
      </c>
      <c r="D1085" s="164" t="s">
        <v>1276</v>
      </c>
      <c r="E1085" s="141" t="s">
        <v>224</v>
      </c>
      <c r="F1085" s="141" t="s">
        <v>155</v>
      </c>
      <c r="G1085" s="141" t="s">
        <v>222</v>
      </c>
      <c r="H1085" s="142">
        <v>31.54</v>
      </c>
      <c r="I1085" s="143">
        <f t="shared" si="220"/>
        <v>255</v>
      </c>
      <c r="J1085" s="144">
        <v>255</v>
      </c>
      <c r="K1085" s="144"/>
      <c r="L1085" s="144"/>
      <c r="M1085" s="144"/>
      <c r="N1085" s="144"/>
      <c r="O1085" s="144"/>
      <c r="P1085" s="145" t="e">
        <f t="shared" si="209"/>
        <v>#DIV/0!</v>
      </c>
      <c r="Q1085" s="145">
        <f t="shared" si="210"/>
        <v>0</v>
      </c>
      <c r="R1085" s="145">
        <f t="shared" si="211"/>
        <v>0</v>
      </c>
      <c r="S1085" s="145">
        <f t="shared" si="212"/>
        <v>0</v>
      </c>
      <c r="T1085" s="145">
        <f t="shared" si="213"/>
        <v>0</v>
      </c>
      <c r="U1085" s="145">
        <f t="shared" si="214"/>
        <v>0</v>
      </c>
      <c r="V1085" s="146">
        <f>IF(J1085="nio",0,IF(J1085&gt;0,VLOOKUP(F1085,'3-Productie normen'!A:M,VLOOKUP(J1085,'3-Productie normen'!$B$38:$C$41,2,FALSE),FALSE)))*(VLOOKUP(B1085,'2-Kosten per locatie'!$A$16:$C$48,3,FALSE))</f>
        <v>0</v>
      </c>
      <c r="W1085" s="146">
        <f t="shared" si="215"/>
        <v>0</v>
      </c>
      <c r="X1085" s="146">
        <f t="shared" si="216"/>
        <v>0</v>
      </c>
      <c r="Y1085" s="146">
        <f t="shared" si="217"/>
        <v>0</v>
      </c>
      <c r="Z1085" s="147" t="str">
        <f>VLOOKUP(F1085,'3-Productie normen'!A:Q,12,FALSE)</f>
        <v>B</v>
      </c>
      <c r="AA1085" s="147"/>
      <c r="AC1085" s="148">
        <f t="shared" si="218"/>
        <v>8042.7</v>
      </c>
    </row>
    <row r="1086" spans="1:29" ht="14.15" customHeight="1">
      <c r="A1086" s="124">
        <f t="shared" si="219"/>
        <v>1086</v>
      </c>
      <c r="B1086" s="139" t="s">
        <v>94</v>
      </c>
      <c r="C1086" s="108">
        <v>3</v>
      </c>
      <c r="D1086" s="164" t="s">
        <v>1277</v>
      </c>
      <c r="E1086" s="141" t="s">
        <v>243</v>
      </c>
      <c r="F1086" s="141" t="s">
        <v>155</v>
      </c>
      <c r="G1086" s="141" t="s">
        <v>222</v>
      </c>
      <c r="H1086" s="142">
        <v>24.27</v>
      </c>
      <c r="I1086" s="143">
        <f t="shared" si="220"/>
        <v>255</v>
      </c>
      <c r="J1086" s="144">
        <v>255</v>
      </c>
      <c r="K1086" s="144"/>
      <c r="L1086" s="144"/>
      <c r="M1086" s="144"/>
      <c r="N1086" s="144"/>
      <c r="O1086" s="144"/>
      <c r="P1086" s="145" t="e">
        <f t="shared" si="209"/>
        <v>#DIV/0!</v>
      </c>
      <c r="Q1086" s="145">
        <f t="shared" si="210"/>
        <v>0</v>
      </c>
      <c r="R1086" s="145">
        <f t="shared" si="211"/>
        <v>0</v>
      </c>
      <c r="S1086" s="145">
        <f t="shared" si="212"/>
        <v>0</v>
      </c>
      <c r="T1086" s="145">
        <f t="shared" si="213"/>
        <v>0</v>
      </c>
      <c r="U1086" s="145">
        <f t="shared" si="214"/>
        <v>0</v>
      </c>
      <c r="V1086" s="146">
        <f>IF(J1086="nio",0,IF(J1086&gt;0,VLOOKUP(F1086,'3-Productie normen'!A:M,VLOOKUP(J1086,'3-Productie normen'!$B$38:$C$41,2,FALSE),FALSE)))*(VLOOKUP(B1086,'2-Kosten per locatie'!$A$16:$C$48,3,FALSE))</f>
        <v>0</v>
      </c>
      <c r="W1086" s="146">
        <f t="shared" si="215"/>
        <v>0</v>
      </c>
      <c r="X1086" s="146">
        <f t="shared" si="216"/>
        <v>0</v>
      </c>
      <c r="Y1086" s="146">
        <f t="shared" si="217"/>
        <v>0</v>
      </c>
      <c r="Z1086" s="147" t="str">
        <f>VLOOKUP(F1086,'3-Productie normen'!A:Q,12,FALSE)</f>
        <v>B</v>
      </c>
      <c r="AA1086" s="147"/>
      <c r="AC1086" s="148">
        <f t="shared" si="218"/>
        <v>6188.8499999999995</v>
      </c>
    </row>
    <row r="1087" spans="1:29" ht="14.15" customHeight="1">
      <c r="A1087" s="124">
        <f t="shared" si="219"/>
        <v>1087</v>
      </c>
      <c r="B1087" s="139" t="s">
        <v>94</v>
      </c>
      <c r="C1087" s="108">
        <v>3</v>
      </c>
      <c r="D1087" s="164" t="s">
        <v>1278</v>
      </c>
      <c r="E1087" s="141" t="s">
        <v>224</v>
      </c>
      <c r="F1087" s="141" t="s">
        <v>155</v>
      </c>
      <c r="G1087" s="141" t="s">
        <v>222</v>
      </c>
      <c r="H1087" s="142">
        <v>31.39</v>
      </c>
      <c r="I1087" s="143">
        <f t="shared" si="220"/>
        <v>255</v>
      </c>
      <c r="J1087" s="144">
        <v>255</v>
      </c>
      <c r="K1087" s="144"/>
      <c r="L1087" s="144"/>
      <c r="M1087" s="144"/>
      <c r="N1087" s="144"/>
      <c r="O1087" s="144"/>
      <c r="P1087" s="145" t="e">
        <f t="shared" si="209"/>
        <v>#DIV/0!</v>
      </c>
      <c r="Q1087" s="145">
        <f t="shared" si="210"/>
        <v>0</v>
      </c>
      <c r="R1087" s="145">
        <f t="shared" si="211"/>
        <v>0</v>
      </c>
      <c r="S1087" s="145">
        <f t="shared" si="212"/>
        <v>0</v>
      </c>
      <c r="T1087" s="145">
        <f t="shared" si="213"/>
        <v>0</v>
      </c>
      <c r="U1087" s="145">
        <f t="shared" si="214"/>
        <v>0</v>
      </c>
      <c r="V1087" s="146">
        <f>IF(J1087="nio",0,IF(J1087&gt;0,VLOOKUP(F1087,'3-Productie normen'!A:M,VLOOKUP(J1087,'3-Productie normen'!$B$38:$C$41,2,FALSE),FALSE)))*(VLOOKUP(B1087,'2-Kosten per locatie'!$A$16:$C$48,3,FALSE))</f>
        <v>0</v>
      </c>
      <c r="W1087" s="146">
        <f t="shared" si="215"/>
        <v>0</v>
      </c>
      <c r="X1087" s="146">
        <f t="shared" si="216"/>
        <v>0</v>
      </c>
      <c r="Y1087" s="146">
        <f t="shared" si="217"/>
        <v>0</v>
      </c>
      <c r="Z1087" s="147" t="str">
        <f>VLOOKUP(F1087,'3-Productie normen'!A:Q,12,FALSE)</f>
        <v>B</v>
      </c>
      <c r="AA1087" s="147"/>
      <c r="AC1087" s="148">
        <f t="shared" si="218"/>
        <v>8004.45</v>
      </c>
    </row>
    <row r="1088" spans="1:29" ht="14.15" customHeight="1">
      <c r="A1088" s="124">
        <f t="shared" si="219"/>
        <v>1088</v>
      </c>
      <c r="B1088" s="139" t="s">
        <v>94</v>
      </c>
      <c r="C1088" s="108">
        <v>3</v>
      </c>
      <c r="D1088" s="164" t="s">
        <v>1279</v>
      </c>
      <c r="E1088" s="141" t="s">
        <v>224</v>
      </c>
      <c r="F1088" s="141" t="s">
        <v>155</v>
      </c>
      <c r="G1088" s="141" t="s">
        <v>222</v>
      </c>
      <c r="H1088" s="142">
        <v>29.97</v>
      </c>
      <c r="I1088" s="143">
        <f t="shared" si="220"/>
        <v>255</v>
      </c>
      <c r="J1088" s="144">
        <v>255</v>
      </c>
      <c r="K1088" s="144"/>
      <c r="L1088" s="144"/>
      <c r="M1088" s="144"/>
      <c r="N1088" s="144"/>
      <c r="O1088" s="144"/>
      <c r="P1088" s="145" t="e">
        <f t="shared" si="209"/>
        <v>#DIV/0!</v>
      </c>
      <c r="Q1088" s="145">
        <f t="shared" si="210"/>
        <v>0</v>
      </c>
      <c r="R1088" s="145">
        <f t="shared" si="211"/>
        <v>0</v>
      </c>
      <c r="S1088" s="145">
        <f t="shared" si="212"/>
        <v>0</v>
      </c>
      <c r="T1088" s="145">
        <f t="shared" si="213"/>
        <v>0</v>
      </c>
      <c r="U1088" s="145">
        <f t="shared" si="214"/>
        <v>0</v>
      </c>
      <c r="V1088" s="146">
        <f>IF(J1088="nio",0,IF(J1088&gt;0,VLOOKUP(F1088,'3-Productie normen'!A:M,VLOOKUP(J1088,'3-Productie normen'!$B$38:$C$41,2,FALSE),FALSE)))*(VLOOKUP(B1088,'2-Kosten per locatie'!$A$16:$C$48,3,FALSE))</f>
        <v>0</v>
      </c>
      <c r="W1088" s="146">
        <f t="shared" si="215"/>
        <v>0</v>
      </c>
      <c r="X1088" s="146">
        <f t="shared" si="216"/>
        <v>0</v>
      </c>
      <c r="Y1088" s="146">
        <f t="shared" si="217"/>
        <v>0</v>
      </c>
      <c r="Z1088" s="147" t="str">
        <f>VLOOKUP(F1088,'3-Productie normen'!A:Q,12,FALSE)</f>
        <v>B</v>
      </c>
      <c r="AA1088" s="147"/>
      <c r="AC1088" s="148">
        <f t="shared" si="218"/>
        <v>7642.3499999999995</v>
      </c>
    </row>
    <row r="1089" spans="1:29" ht="14.15" customHeight="1">
      <c r="A1089" s="124">
        <f t="shared" si="219"/>
        <v>1089</v>
      </c>
      <c r="B1089" s="139" t="s">
        <v>94</v>
      </c>
      <c r="C1089" s="108">
        <v>3</v>
      </c>
      <c r="D1089" s="164" t="s">
        <v>1280</v>
      </c>
      <c r="E1089" s="141" t="s">
        <v>171</v>
      </c>
      <c r="F1089" s="153" t="s">
        <v>171</v>
      </c>
      <c r="G1089" s="141" t="s">
        <v>222</v>
      </c>
      <c r="H1089" s="142">
        <v>33.61</v>
      </c>
      <c r="I1089" s="143">
        <f t="shared" si="220"/>
        <v>255</v>
      </c>
      <c r="J1089" s="144">
        <v>255</v>
      </c>
      <c r="K1089" s="144"/>
      <c r="L1089" s="144"/>
      <c r="M1089" s="144"/>
      <c r="N1089" s="144"/>
      <c r="O1089" s="144"/>
      <c r="P1089" s="145" t="e">
        <f t="shared" ref="P1089:P1148" si="221">IF(J1089="nio",0,IF(J1089&gt;0,J1089*H1089/V1089,0))</f>
        <v>#DIV/0!</v>
      </c>
      <c r="Q1089" s="145">
        <f t="shared" ref="Q1089:Q1148" si="222">IF(K1089&gt;0,K1089*H1089/W1089,0)</f>
        <v>0</v>
      </c>
      <c r="R1089" s="145">
        <f t="shared" ref="R1089:R1148" si="223">IF(L1089&gt;0,L1089*H1089/X1089,0)</f>
        <v>0</v>
      </c>
      <c r="S1089" s="145">
        <f t="shared" ref="S1089:S1148" si="224">IF(M1089&gt;0,M1089*H1089/Y1089,0)</f>
        <v>0</v>
      </c>
      <c r="T1089" s="145">
        <f t="shared" ref="T1089:T1148" si="225">IF(N1089&gt;0,N1089*H1089/X1089,0)</f>
        <v>0</v>
      </c>
      <c r="U1089" s="145">
        <f t="shared" ref="U1089:U1148" si="226">IF(O1089&gt;0,O1089*H1089/Y1089,0)</f>
        <v>0</v>
      </c>
      <c r="V1089" s="146">
        <f>IF(J1089="nio",0,IF(J1089&gt;0,VLOOKUP(F1089,'3-Productie normen'!A:M,VLOOKUP(J1089,'3-Productie normen'!$B$38:$C$41,2,FALSE),FALSE)))*(VLOOKUP(B1089,'2-Kosten per locatie'!$A$16:$C$48,3,FALSE))</f>
        <v>0</v>
      </c>
      <c r="W1089" s="146">
        <f t="shared" ref="W1089:W1148" si="227">IF(K1089&gt;0,V1089*$W$8,0)</f>
        <v>0</v>
      </c>
      <c r="X1089" s="146">
        <f t="shared" ref="X1089:X1148" si="228">IF((OR(L1089&gt;0,N1089&gt;0)),V1089*$X$8,0)</f>
        <v>0</v>
      </c>
      <c r="Y1089" s="146">
        <f t="shared" ref="Y1089:Y1148" si="229">IF((OR(M1089&gt;0,O1089&gt;0)),V1089*$Y$8,0)</f>
        <v>0</v>
      </c>
      <c r="Z1089" s="147" t="str">
        <f>VLOOKUP(F1089,'3-Productie normen'!A:Q,12,FALSE)</f>
        <v>B</v>
      </c>
      <c r="AA1089" s="147"/>
      <c r="AC1089" s="148">
        <f t="shared" ref="AC1089:AC1148" si="230">I1089*H1089</f>
        <v>8570.5499999999993</v>
      </c>
    </row>
    <row r="1090" spans="1:29" ht="14.15" customHeight="1">
      <c r="A1090" s="124">
        <f t="shared" si="219"/>
        <v>1090</v>
      </c>
      <c r="B1090" s="139" t="s">
        <v>94</v>
      </c>
      <c r="C1090" s="108">
        <v>3</v>
      </c>
      <c r="D1090" s="164" t="s">
        <v>1281</v>
      </c>
      <c r="E1090" s="141" t="s">
        <v>875</v>
      </c>
      <c r="F1090" s="141" t="s">
        <v>155</v>
      </c>
      <c r="G1090" s="141" t="s">
        <v>222</v>
      </c>
      <c r="H1090" s="142">
        <v>28.06</v>
      </c>
      <c r="I1090" s="143">
        <f t="shared" si="220"/>
        <v>255</v>
      </c>
      <c r="J1090" s="144">
        <v>255</v>
      </c>
      <c r="K1090" s="144"/>
      <c r="L1090" s="144"/>
      <c r="M1090" s="144"/>
      <c r="N1090" s="144"/>
      <c r="O1090" s="144"/>
      <c r="P1090" s="145" t="e">
        <f t="shared" si="221"/>
        <v>#DIV/0!</v>
      </c>
      <c r="Q1090" s="145">
        <f t="shared" si="222"/>
        <v>0</v>
      </c>
      <c r="R1090" s="145">
        <f t="shared" si="223"/>
        <v>0</v>
      </c>
      <c r="S1090" s="145">
        <f t="shared" si="224"/>
        <v>0</v>
      </c>
      <c r="T1090" s="145">
        <f t="shared" si="225"/>
        <v>0</v>
      </c>
      <c r="U1090" s="145">
        <f t="shared" si="226"/>
        <v>0</v>
      </c>
      <c r="V1090" s="146">
        <f>IF(J1090="nio",0,IF(J1090&gt;0,VLOOKUP(F1090,'3-Productie normen'!A:M,VLOOKUP(J1090,'3-Productie normen'!$B$38:$C$41,2,FALSE),FALSE)))*(VLOOKUP(B1090,'2-Kosten per locatie'!$A$16:$C$48,3,FALSE))</f>
        <v>0</v>
      </c>
      <c r="W1090" s="146">
        <f t="shared" si="227"/>
        <v>0</v>
      </c>
      <c r="X1090" s="146">
        <f t="shared" si="228"/>
        <v>0</v>
      </c>
      <c r="Y1090" s="146">
        <f t="shared" si="229"/>
        <v>0</v>
      </c>
      <c r="Z1090" s="147" t="str">
        <f>VLOOKUP(F1090,'3-Productie normen'!A:Q,12,FALSE)</f>
        <v>B</v>
      </c>
      <c r="AA1090" s="147"/>
      <c r="AC1090" s="148">
        <f t="shared" si="230"/>
        <v>7155.2999999999993</v>
      </c>
    </row>
    <row r="1091" spans="1:29" ht="14.15" customHeight="1">
      <c r="A1091" s="124">
        <f t="shared" si="219"/>
        <v>1091</v>
      </c>
      <c r="B1091" s="139" t="s">
        <v>94</v>
      </c>
      <c r="C1091" s="108">
        <v>3</v>
      </c>
      <c r="D1091" s="164" t="s">
        <v>1282</v>
      </c>
      <c r="E1091" s="141" t="s">
        <v>875</v>
      </c>
      <c r="F1091" s="141" t="s">
        <v>155</v>
      </c>
      <c r="G1091" s="141" t="s">
        <v>222</v>
      </c>
      <c r="H1091" s="142">
        <v>31.4</v>
      </c>
      <c r="I1091" s="143">
        <f t="shared" si="220"/>
        <v>255</v>
      </c>
      <c r="J1091" s="144">
        <v>255</v>
      </c>
      <c r="K1091" s="144"/>
      <c r="L1091" s="144"/>
      <c r="M1091" s="144"/>
      <c r="N1091" s="144"/>
      <c r="O1091" s="144"/>
      <c r="P1091" s="145" t="e">
        <f t="shared" si="221"/>
        <v>#DIV/0!</v>
      </c>
      <c r="Q1091" s="145">
        <f t="shared" si="222"/>
        <v>0</v>
      </c>
      <c r="R1091" s="145">
        <f t="shared" si="223"/>
        <v>0</v>
      </c>
      <c r="S1091" s="145">
        <f t="shared" si="224"/>
        <v>0</v>
      </c>
      <c r="T1091" s="145">
        <f t="shared" si="225"/>
        <v>0</v>
      </c>
      <c r="U1091" s="145">
        <f t="shared" si="226"/>
        <v>0</v>
      </c>
      <c r="V1091" s="146">
        <f>IF(J1091="nio",0,IF(J1091&gt;0,VLOOKUP(F1091,'3-Productie normen'!A:M,VLOOKUP(J1091,'3-Productie normen'!$B$38:$C$41,2,FALSE),FALSE)))*(VLOOKUP(B1091,'2-Kosten per locatie'!$A$16:$C$48,3,FALSE))</f>
        <v>0</v>
      </c>
      <c r="W1091" s="146">
        <f t="shared" si="227"/>
        <v>0</v>
      </c>
      <c r="X1091" s="146">
        <f t="shared" si="228"/>
        <v>0</v>
      </c>
      <c r="Y1091" s="146">
        <f t="shared" si="229"/>
        <v>0</v>
      </c>
      <c r="Z1091" s="147" t="str">
        <f>VLOOKUP(F1091,'3-Productie normen'!A:Q,12,FALSE)</f>
        <v>B</v>
      </c>
      <c r="AA1091" s="147"/>
      <c r="AC1091" s="148">
        <f t="shared" si="230"/>
        <v>8007</v>
      </c>
    </row>
    <row r="1092" spans="1:29" ht="14.15" customHeight="1">
      <c r="A1092" s="124">
        <f t="shared" si="219"/>
        <v>1092</v>
      </c>
      <c r="B1092" s="139" t="s">
        <v>94</v>
      </c>
      <c r="C1092" s="108">
        <v>3</v>
      </c>
      <c r="D1092" s="164" t="s">
        <v>1283</v>
      </c>
      <c r="E1092" s="141" t="s">
        <v>224</v>
      </c>
      <c r="F1092" s="141" t="s">
        <v>155</v>
      </c>
      <c r="G1092" s="141" t="s">
        <v>222</v>
      </c>
      <c r="H1092" s="142">
        <v>28.06</v>
      </c>
      <c r="I1092" s="143">
        <f t="shared" si="220"/>
        <v>255</v>
      </c>
      <c r="J1092" s="144">
        <v>255</v>
      </c>
      <c r="K1092" s="144"/>
      <c r="L1092" s="144"/>
      <c r="M1092" s="144"/>
      <c r="N1092" s="144"/>
      <c r="O1092" s="144"/>
      <c r="P1092" s="145" t="e">
        <f t="shared" si="221"/>
        <v>#DIV/0!</v>
      </c>
      <c r="Q1092" s="145">
        <f t="shared" si="222"/>
        <v>0</v>
      </c>
      <c r="R1092" s="145">
        <f t="shared" si="223"/>
        <v>0</v>
      </c>
      <c r="S1092" s="145">
        <f t="shared" si="224"/>
        <v>0</v>
      </c>
      <c r="T1092" s="145">
        <f t="shared" si="225"/>
        <v>0</v>
      </c>
      <c r="U1092" s="145">
        <f t="shared" si="226"/>
        <v>0</v>
      </c>
      <c r="V1092" s="146">
        <f>IF(J1092="nio",0,IF(J1092&gt;0,VLOOKUP(F1092,'3-Productie normen'!A:M,VLOOKUP(J1092,'3-Productie normen'!$B$38:$C$41,2,FALSE),FALSE)))*(VLOOKUP(B1092,'2-Kosten per locatie'!$A$16:$C$48,3,FALSE))</f>
        <v>0</v>
      </c>
      <c r="W1092" s="146">
        <f t="shared" si="227"/>
        <v>0</v>
      </c>
      <c r="X1092" s="146">
        <f t="shared" si="228"/>
        <v>0</v>
      </c>
      <c r="Y1092" s="146">
        <f t="shared" si="229"/>
        <v>0</v>
      </c>
      <c r="Z1092" s="147" t="str">
        <f>VLOOKUP(F1092,'3-Productie normen'!A:Q,12,FALSE)</f>
        <v>B</v>
      </c>
      <c r="AA1092" s="147"/>
      <c r="AC1092" s="148">
        <f t="shared" si="230"/>
        <v>7155.2999999999993</v>
      </c>
    </row>
    <row r="1093" spans="1:29" ht="14.15" customHeight="1">
      <c r="A1093" s="124">
        <f t="shared" si="219"/>
        <v>1093</v>
      </c>
      <c r="B1093" s="139" t="s">
        <v>94</v>
      </c>
      <c r="C1093" s="108">
        <v>3</v>
      </c>
      <c r="D1093" s="164" t="s">
        <v>1284</v>
      </c>
      <c r="E1093" s="141" t="s">
        <v>875</v>
      </c>
      <c r="F1093" s="141" t="s">
        <v>155</v>
      </c>
      <c r="G1093" s="141" t="s">
        <v>222</v>
      </c>
      <c r="H1093" s="142">
        <v>31.88</v>
      </c>
      <c r="I1093" s="143">
        <f t="shared" si="220"/>
        <v>255</v>
      </c>
      <c r="J1093" s="144">
        <v>255</v>
      </c>
      <c r="K1093" s="144"/>
      <c r="L1093" s="144"/>
      <c r="M1093" s="144"/>
      <c r="N1093" s="144"/>
      <c r="O1093" s="144"/>
      <c r="P1093" s="145" t="e">
        <f t="shared" si="221"/>
        <v>#DIV/0!</v>
      </c>
      <c r="Q1093" s="145">
        <f t="shared" si="222"/>
        <v>0</v>
      </c>
      <c r="R1093" s="145">
        <f t="shared" si="223"/>
        <v>0</v>
      </c>
      <c r="S1093" s="145">
        <f t="shared" si="224"/>
        <v>0</v>
      </c>
      <c r="T1093" s="145">
        <f t="shared" si="225"/>
        <v>0</v>
      </c>
      <c r="U1093" s="145">
        <f t="shared" si="226"/>
        <v>0</v>
      </c>
      <c r="V1093" s="146">
        <f>IF(J1093="nio",0,IF(J1093&gt;0,VLOOKUP(F1093,'3-Productie normen'!A:M,VLOOKUP(J1093,'3-Productie normen'!$B$38:$C$41,2,FALSE),FALSE)))*(VLOOKUP(B1093,'2-Kosten per locatie'!$A$16:$C$48,3,FALSE))</f>
        <v>0</v>
      </c>
      <c r="W1093" s="146">
        <f t="shared" si="227"/>
        <v>0</v>
      </c>
      <c r="X1093" s="146">
        <f t="shared" si="228"/>
        <v>0</v>
      </c>
      <c r="Y1093" s="146">
        <f t="shared" si="229"/>
        <v>0</v>
      </c>
      <c r="Z1093" s="147" t="str">
        <f>VLOOKUP(F1093,'3-Productie normen'!A:Q,12,FALSE)</f>
        <v>B</v>
      </c>
      <c r="AA1093" s="147"/>
      <c r="AC1093" s="148">
        <f t="shared" si="230"/>
        <v>8129.4</v>
      </c>
    </row>
    <row r="1094" spans="1:29" ht="14.15" customHeight="1">
      <c r="A1094" s="124">
        <f t="shared" si="219"/>
        <v>1094</v>
      </c>
      <c r="B1094" s="139" t="s">
        <v>94</v>
      </c>
      <c r="C1094" s="108">
        <v>3</v>
      </c>
      <c r="D1094" s="164" t="s">
        <v>1285</v>
      </c>
      <c r="E1094" s="141" t="s">
        <v>224</v>
      </c>
      <c r="F1094" s="141" t="s">
        <v>155</v>
      </c>
      <c r="G1094" s="141" t="s">
        <v>222</v>
      </c>
      <c r="H1094" s="142">
        <v>29.12</v>
      </c>
      <c r="I1094" s="143">
        <f t="shared" si="220"/>
        <v>255</v>
      </c>
      <c r="J1094" s="144">
        <v>255</v>
      </c>
      <c r="K1094" s="144"/>
      <c r="L1094" s="144"/>
      <c r="M1094" s="144"/>
      <c r="N1094" s="144"/>
      <c r="O1094" s="144"/>
      <c r="P1094" s="145" t="e">
        <f t="shared" si="221"/>
        <v>#DIV/0!</v>
      </c>
      <c r="Q1094" s="145">
        <f t="shared" si="222"/>
        <v>0</v>
      </c>
      <c r="R1094" s="145">
        <f t="shared" si="223"/>
        <v>0</v>
      </c>
      <c r="S1094" s="145">
        <f t="shared" si="224"/>
        <v>0</v>
      </c>
      <c r="T1094" s="145">
        <f t="shared" si="225"/>
        <v>0</v>
      </c>
      <c r="U1094" s="145">
        <f t="shared" si="226"/>
        <v>0</v>
      </c>
      <c r="V1094" s="146">
        <f>IF(J1094="nio",0,IF(J1094&gt;0,VLOOKUP(F1094,'3-Productie normen'!A:M,VLOOKUP(J1094,'3-Productie normen'!$B$38:$C$41,2,FALSE),FALSE)))*(VLOOKUP(B1094,'2-Kosten per locatie'!$A$16:$C$48,3,FALSE))</f>
        <v>0</v>
      </c>
      <c r="W1094" s="146">
        <f t="shared" si="227"/>
        <v>0</v>
      </c>
      <c r="X1094" s="146">
        <f t="shared" si="228"/>
        <v>0</v>
      </c>
      <c r="Y1094" s="146">
        <f t="shared" si="229"/>
        <v>0</v>
      </c>
      <c r="Z1094" s="147" t="str">
        <f>VLOOKUP(F1094,'3-Productie normen'!A:Q,12,FALSE)</f>
        <v>B</v>
      </c>
      <c r="AA1094" s="147"/>
      <c r="AC1094" s="148">
        <f t="shared" si="230"/>
        <v>7425.6</v>
      </c>
    </row>
    <row r="1095" spans="1:29" ht="14.15" customHeight="1">
      <c r="A1095" s="124">
        <f t="shared" si="219"/>
        <v>1095</v>
      </c>
      <c r="B1095" s="139" t="s">
        <v>94</v>
      </c>
      <c r="C1095" s="108">
        <v>3</v>
      </c>
      <c r="D1095" s="164" t="s">
        <v>1286</v>
      </c>
      <c r="E1095" s="141" t="s">
        <v>875</v>
      </c>
      <c r="F1095" s="141" t="s">
        <v>155</v>
      </c>
      <c r="G1095" s="141" t="s">
        <v>222</v>
      </c>
      <c r="H1095" s="142">
        <v>31.86</v>
      </c>
      <c r="I1095" s="143">
        <f t="shared" si="220"/>
        <v>255</v>
      </c>
      <c r="J1095" s="144">
        <v>255</v>
      </c>
      <c r="K1095" s="144"/>
      <c r="L1095" s="144"/>
      <c r="M1095" s="144"/>
      <c r="N1095" s="144"/>
      <c r="O1095" s="144"/>
      <c r="P1095" s="145" t="e">
        <f t="shared" si="221"/>
        <v>#DIV/0!</v>
      </c>
      <c r="Q1095" s="145">
        <f t="shared" si="222"/>
        <v>0</v>
      </c>
      <c r="R1095" s="145">
        <f t="shared" si="223"/>
        <v>0</v>
      </c>
      <c r="S1095" s="145">
        <f t="shared" si="224"/>
        <v>0</v>
      </c>
      <c r="T1095" s="145">
        <f t="shared" si="225"/>
        <v>0</v>
      </c>
      <c r="U1095" s="145">
        <f t="shared" si="226"/>
        <v>0</v>
      </c>
      <c r="V1095" s="146">
        <f>IF(J1095="nio",0,IF(J1095&gt;0,VLOOKUP(F1095,'3-Productie normen'!A:M,VLOOKUP(J1095,'3-Productie normen'!$B$38:$C$41,2,FALSE),FALSE)))*(VLOOKUP(B1095,'2-Kosten per locatie'!$A$16:$C$48,3,FALSE))</f>
        <v>0</v>
      </c>
      <c r="W1095" s="146">
        <f t="shared" si="227"/>
        <v>0</v>
      </c>
      <c r="X1095" s="146">
        <f t="shared" si="228"/>
        <v>0</v>
      </c>
      <c r="Y1095" s="146">
        <f t="shared" si="229"/>
        <v>0</v>
      </c>
      <c r="Z1095" s="147" t="str">
        <f>VLOOKUP(F1095,'3-Productie normen'!A:Q,12,FALSE)</f>
        <v>B</v>
      </c>
      <c r="AA1095" s="147"/>
      <c r="AC1095" s="148">
        <f t="shared" si="230"/>
        <v>8124.3</v>
      </c>
    </row>
    <row r="1096" spans="1:29" ht="14.15" customHeight="1">
      <c r="A1096" s="124">
        <f t="shared" si="219"/>
        <v>1096</v>
      </c>
      <c r="B1096" s="139" t="s">
        <v>94</v>
      </c>
      <c r="C1096" s="108">
        <v>3</v>
      </c>
      <c r="D1096" s="164" t="s">
        <v>1287</v>
      </c>
      <c r="E1096" s="141" t="s">
        <v>1061</v>
      </c>
      <c r="F1096" s="141" t="s">
        <v>155</v>
      </c>
      <c r="G1096" s="141" t="s">
        <v>222</v>
      </c>
      <c r="H1096" s="142">
        <v>28.84</v>
      </c>
      <c r="I1096" s="143">
        <f t="shared" si="220"/>
        <v>255</v>
      </c>
      <c r="J1096" s="144">
        <v>255</v>
      </c>
      <c r="K1096" s="144"/>
      <c r="L1096" s="144"/>
      <c r="M1096" s="144"/>
      <c r="N1096" s="144"/>
      <c r="O1096" s="144"/>
      <c r="P1096" s="145" t="e">
        <f t="shared" si="221"/>
        <v>#DIV/0!</v>
      </c>
      <c r="Q1096" s="145">
        <f t="shared" si="222"/>
        <v>0</v>
      </c>
      <c r="R1096" s="145">
        <f t="shared" si="223"/>
        <v>0</v>
      </c>
      <c r="S1096" s="145">
        <f t="shared" si="224"/>
        <v>0</v>
      </c>
      <c r="T1096" s="145">
        <f t="shared" si="225"/>
        <v>0</v>
      </c>
      <c r="U1096" s="145">
        <f t="shared" si="226"/>
        <v>0</v>
      </c>
      <c r="V1096" s="146">
        <f>IF(J1096="nio",0,IF(J1096&gt;0,VLOOKUP(F1096,'3-Productie normen'!A:M,VLOOKUP(J1096,'3-Productie normen'!$B$38:$C$41,2,FALSE),FALSE)))*(VLOOKUP(B1096,'2-Kosten per locatie'!$A$16:$C$48,3,FALSE))</f>
        <v>0</v>
      </c>
      <c r="W1096" s="146">
        <f t="shared" si="227"/>
        <v>0</v>
      </c>
      <c r="X1096" s="146">
        <f t="shared" si="228"/>
        <v>0</v>
      </c>
      <c r="Y1096" s="146">
        <f t="shared" si="229"/>
        <v>0</v>
      </c>
      <c r="Z1096" s="147" t="str">
        <f>VLOOKUP(F1096,'3-Productie normen'!A:Q,12,FALSE)</f>
        <v>B</v>
      </c>
      <c r="AA1096" s="147"/>
      <c r="AC1096" s="148">
        <f t="shared" si="230"/>
        <v>7354.2</v>
      </c>
    </row>
    <row r="1097" spans="1:29" ht="14.15" customHeight="1">
      <c r="A1097" s="124">
        <f t="shared" si="219"/>
        <v>1097</v>
      </c>
      <c r="B1097" s="139" t="s">
        <v>94</v>
      </c>
      <c r="C1097" s="108">
        <v>3</v>
      </c>
      <c r="D1097" s="164" t="s">
        <v>1288</v>
      </c>
      <c r="E1097" s="141" t="s">
        <v>224</v>
      </c>
      <c r="F1097" s="141" t="s">
        <v>155</v>
      </c>
      <c r="G1097" s="141" t="s">
        <v>222</v>
      </c>
      <c r="H1097" s="142">
        <v>31.3</v>
      </c>
      <c r="I1097" s="143">
        <f t="shared" si="220"/>
        <v>255</v>
      </c>
      <c r="J1097" s="144">
        <v>255</v>
      </c>
      <c r="K1097" s="144"/>
      <c r="L1097" s="144"/>
      <c r="M1097" s="144"/>
      <c r="N1097" s="144"/>
      <c r="O1097" s="144"/>
      <c r="P1097" s="145" t="e">
        <f t="shared" si="221"/>
        <v>#DIV/0!</v>
      </c>
      <c r="Q1097" s="145">
        <f t="shared" si="222"/>
        <v>0</v>
      </c>
      <c r="R1097" s="145">
        <f t="shared" si="223"/>
        <v>0</v>
      </c>
      <c r="S1097" s="145">
        <f t="shared" si="224"/>
        <v>0</v>
      </c>
      <c r="T1097" s="145">
        <f t="shared" si="225"/>
        <v>0</v>
      </c>
      <c r="U1097" s="145">
        <f t="shared" si="226"/>
        <v>0</v>
      </c>
      <c r="V1097" s="146">
        <f>IF(J1097="nio",0,IF(J1097&gt;0,VLOOKUP(F1097,'3-Productie normen'!A:M,VLOOKUP(J1097,'3-Productie normen'!$B$38:$C$41,2,FALSE),FALSE)))*(VLOOKUP(B1097,'2-Kosten per locatie'!$A$16:$C$48,3,FALSE))</f>
        <v>0</v>
      </c>
      <c r="W1097" s="146">
        <f t="shared" si="227"/>
        <v>0</v>
      </c>
      <c r="X1097" s="146">
        <f t="shared" si="228"/>
        <v>0</v>
      </c>
      <c r="Y1097" s="146">
        <f t="shared" si="229"/>
        <v>0</v>
      </c>
      <c r="Z1097" s="147" t="str">
        <f>VLOOKUP(F1097,'3-Productie normen'!A:Q,12,FALSE)</f>
        <v>B</v>
      </c>
      <c r="AA1097" s="147"/>
      <c r="AC1097" s="148">
        <f t="shared" si="230"/>
        <v>7981.5</v>
      </c>
    </row>
    <row r="1098" spans="1:29" ht="14.15" customHeight="1">
      <c r="A1098" s="124">
        <f t="shared" si="219"/>
        <v>1098</v>
      </c>
      <c r="B1098" s="139" t="s">
        <v>94</v>
      </c>
      <c r="C1098" s="108">
        <v>3</v>
      </c>
      <c r="D1098" s="164" t="s">
        <v>1289</v>
      </c>
      <c r="E1098" s="141" t="s">
        <v>249</v>
      </c>
      <c r="F1098" s="141" t="s">
        <v>172</v>
      </c>
      <c r="G1098" s="141" t="s">
        <v>222</v>
      </c>
      <c r="H1098" s="142">
        <v>196.04</v>
      </c>
      <c r="I1098" s="143">
        <f t="shared" si="220"/>
        <v>255</v>
      </c>
      <c r="J1098" s="144">
        <v>255</v>
      </c>
      <c r="K1098" s="144"/>
      <c r="L1098" s="144"/>
      <c r="M1098" s="144"/>
      <c r="N1098" s="144"/>
      <c r="O1098" s="144"/>
      <c r="P1098" s="145" t="e">
        <f t="shared" si="221"/>
        <v>#DIV/0!</v>
      </c>
      <c r="Q1098" s="145">
        <f t="shared" si="222"/>
        <v>0</v>
      </c>
      <c r="R1098" s="145">
        <f t="shared" si="223"/>
        <v>0</v>
      </c>
      <c r="S1098" s="145">
        <f t="shared" si="224"/>
        <v>0</v>
      </c>
      <c r="T1098" s="145">
        <f t="shared" si="225"/>
        <v>0</v>
      </c>
      <c r="U1098" s="145">
        <f t="shared" si="226"/>
        <v>0</v>
      </c>
      <c r="V1098" s="146">
        <f>IF(J1098="nio",0,IF(J1098&gt;0,VLOOKUP(F1098,'3-Productie normen'!A:M,VLOOKUP(J1098,'3-Productie normen'!$B$38:$C$41,2,FALSE),FALSE)))*(VLOOKUP(B1098,'2-Kosten per locatie'!$A$16:$C$48,3,FALSE))</f>
        <v>0</v>
      </c>
      <c r="W1098" s="146">
        <f t="shared" si="227"/>
        <v>0</v>
      </c>
      <c r="X1098" s="146">
        <f t="shared" si="228"/>
        <v>0</v>
      </c>
      <c r="Y1098" s="146">
        <f t="shared" si="229"/>
        <v>0</v>
      </c>
      <c r="Z1098" s="147" t="str">
        <f>VLOOKUP(F1098,'3-Productie normen'!A:Q,12,FALSE)</f>
        <v>V</v>
      </c>
      <c r="AA1098" s="147"/>
      <c r="AC1098" s="148">
        <f t="shared" si="230"/>
        <v>49990.2</v>
      </c>
    </row>
    <row r="1099" spans="1:29" ht="14.15" customHeight="1">
      <c r="A1099" s="124">
        <f t="shared" ref="A1099:A1162" si="231">A1098+1</f>
        <v>1099</v>
      </c>
      <c r="B1099" s="139" t="s">
        <v>94</v>
      </c>
      <c r="C1099" s="108">
        <v>3</v>
      </c>
      <c r="D1099" s="164" t="s">
        <v>1290</v>
      </c>
      <c r="E1099" s="141" t="s">
        <v>249</v>
      </c>
      <c r="F1099" s="141" t="s">
        <v>172</v>
      </c>
      <c r="G1099" s="141" t="s">
        <v>222</v>
      </c>
      <c r="H1099" s="142">
        <v>16.87</v>
      </c>
      <c r="I1099" s="143">
        <f t="shared" si="220"/>
        <v>255</v>
      </c>
      <c r="J1099" s="144">
        <v>255</v>
      </c>
      <c r="K1099" s="144"/>
      <c r="L1099" s="144"/>
      <c r="M1099" s="144"/>
      <c r="N1099" s="144"/>
      <c r="O1099" s="144"/>
      <c r="P1099" s="145" t="e">
        <f t="shared" si="221"/>
        <v>#DIV/0!</v>
      </c>
      <c r="Q1099" s="145">
        <f t="shared" si="222"/>
        <v>0</v>
      </c>
      <c r="R1099" s="145">
        <f t="shared" si="223"/>
        <v>0</v>
      </c>
      <c r="S1099" s="145">
        <f t="shared" si="224"/>
        <v>0</v>
      </c>
      <c r="T1099" s="145">
        <f t="shared" si="225"/>
        <v>0</v>
      </c>
      <c r="U1099" s="145">
        <f t="shared" si="226"/>
        <v>0</v>
      </c>
      <c r="V1099" s="146">
        <f>IF(J1099="nio",0,IF(J1099&gt;0,VLOOKUP(F1099,'3-Productie normen'!A:M,VLOOKUP(J1099,'3-Productie normen'!$B$38:$C$41,2,FALSE),FALSE)))*(VLOOKUP(B1099,'2-Kosten per locatie'!$A$16:$C$48,3,FALSE))</f>
        <v>0</v>
      </c>
      <c r="W1099" s="146">
        <f t="shared" si="227"/>
        <v>0</v>
      </c>
      <c r="X1099" s="146">
        <f t="shared" si="228"/>
        <v>0</v>
      </c>
      <c r="Y1099" s="146">
        <f t="shared" si="229"/>
        <v>0</v>
      </c>
      <c r="Z1099" s="147" t="str">
        <f>VLOOKUP(F1099,'3-Productie normen'!A:Q,12,FALSE)</f>
        <v>V</v>
      </c>
      <c r="AA1099" s="147"/>
      <c r="AC1099" s="148">
        <f t="shared" si="230"/>
        <v>4301.8500000000004</v>
      </c>
    </row>
    <row r="1100" spans="1:29" ht="14.15" customHeight="1">
      <c r="A1100" s="124">
        <f t="shared" si="231"/>
        <v>1100</v>
      </c>
      <c r="B1100" s="139" t="s">
        <v>94</v>
      </c>
      <c r="C1100" s="108">
        <v>3</v>
      </c>
      <c r="D1100" s="164" t="s">
        <v>1291</v>
      </c>
      <c r="E1100" s="141" t="s">
        <v>249</v>
      </c>
      <c r="F1100" s="151" t="s">
        <v>172</v>
      </c>
      <c r="G1100" s="141" t="s">
        <v>222</v>
      </c>
      <c r="H1100" s="142">
        <v>13.72</v>
      </c>
      <c r="I1100" s="143">
        <f t="shared" si="220"/>
        <v>255</v>
      </c>
      <c r="J1100" s="144">
        <v>255</v>
      </c>
      <c r="K1100" s="144"/>
      <c r="L1100" s="144"/>
      <c r="M1100" s="144"/>
      <c r="N1100" s="144"/>
      <c r="O1100" s="144"/>
      <c r="P1100" s="145" t="e">
        <f t="shared" si="221"/>
        <v>#DIV/0!</v>
      </c>
      <c r="Q1100" s="145">
        <f t="shared" si="222"/>
        <v>0</v>
      </c>
      <c r="R1100" s="145">
        <f t="shared" si="223"/>
        <v>0</v>
      </c>
      <c r="S1100" s="145">
        <f t="shared" si="224"/>
        <v>0</v>
      </c>
      <c r="T1100" s="145">
        <f t="shared" si="225"/>
        <v>0</v>
      </c>
      <c r="U1100" s="145">
        <f t="shared" si="226"/>
        <v>0</v>
      </c>
      <c r="V1100" s="146">
        <f>IF(J1100="nio",0,IF(J1100&gt;0,VLOOKUP(F1100,'3-Productie normen'!A:M,VLOOKUP(J1100,'3-Productie normen'!$B$38:$C$41,2,FALSE),FALSE)))*(VLOOKUP(B1100,'2-Kosten per locatie'!$A$16:$C$48,3,FALSE))</f>
        <v>0</v>
      </c>
      <c r="W1100" s="146">
        <f t="shared" si="227"/>
        <v>0</v>
      </c>
      <c r="X1100" s="146">
        <f t="shared" si="228"/>
        <v>0</v>
      </c>
      <c r="Y1100" s="146">
        <f t="shared" si="229"/>
        <v>0</v>
      </c>
      <c r="Z1100" s="147" t="str">
        <f>VLOOKUP(F1100,'3-Productie normen'!A:Q,12,FALSE)</f>
        <v>V</v>
      </c>
      <c r="AA1100" s="147"/>
      <c r="AC1100" s="148">
        <f t="shared" si="230"/>
        <v>3498.6000000000004</v>
      </c>
    </row>
    <row r="1101" spans="1:29" ht="14.15" customHeight="1">
      <c r="A1101" s="124">
        <f t="shared" si="231"/>
        <v>1101</v>
      </c>
      <c r="B1101" s="139" t="s">
        <v>94</v>
      </c>
      <c r="C1101" s="108">
        <v>3</v>
      </c>
      <c r="D1101" s="164" t="s">
        <v>1292</v>
      </c>
      <c r="E1101" s="141" t="s">
        <v>249</v>
      </c>
      <c r="F1101" s="141" t="s">
        <v>172</v>
      </c>
      <c r="G1101" s="141" t="s">
        <v>222</v>
      </c>
      <c r="H1101" s="142">
        <v>77.69</v>
      </c>
      <c r="I1101" s="143">
        <f t="shared" si="220"/>
        <v>255</v>
      </c>
      <c r="J1101" s="144">
        <v>255</v>
      </c>
      <c r="K1101" s="144"/>
      <c r="L1101" s="144"/>
      <c r="M1101" s="144"/>
      <c r="N1101" s="144"/>
      <c r="O1101" s="144"/>
      <c r="P1101" s="145" t="e">
        <f t="shared" si="221"/>
        <v>#DIV/0!</v>
      </c>
      <c r="Q1101" s="145">
        <f t="shared" si="222"/>
        <v>0</v>
      </c>
      <c r="R1101" s="145">
        <f t="shared" si="223"/>
        <v>0</v>
      </c>
      <c r="S1101" s="145">
        <f t="shared" si="224"/>
        <v>0</v>
      </c>
      <c r="T1101" s="145">
        <f t="shared" si="225"/>
        <v>0</v>
      </c>
      <c r="U1101" s="145">
        <f t="shared" si="226"/>
        <v>0</v>
      </c>
      <c r="V1101" s="146">
        <f>IF(J1101="nio",0,IF(J1101&gt;0,VLOOKUP(F1101,'3-Productie normen'!A:M,VLOOKUP(J1101,'3-Productie normen'!$B$38:$C$41,2,FALSE),FALSE)))*(VLOOKUP(B1101,'2-Kosten per locatie'!$A$16:$C$48,3,FALSE))</f>
        <v>0</v>
      </c>
      <c r="W1101" s="146">
        <f t="shared" si="227"/>
        <v>0</v>
      </c>
      <c r="X1101" s="146">
        <f t="shared" si="228"/>
        <v>0</v>
      </c>
      <c r="Y1101" s="146">
        <f t="shared" si="229"/>
        <v>0</v>
      </c>
      <c r="Z1101" s="147" t="str">
        <f>VLOOKUP(F1101,'3-Productie normen'!A:Q,12,FALSE)</f>
        <v>V</v>
      </c>
      <c r="AA1101" s="147"/>
      <c r="AC1101" s="148">
        <f t="shared" si="230"/>
        <v>19810.95</v>
      </c>
    </row>
    <row r="1102" spans="1:29" ht="14.15" customHeight="1">
      <c r="A1102" s="124">
        <f t="shared" si="231"/>
        <v>1102</v>
      </c>
      <c r="B1102" s="139" t="s">
        <v>94</v>
      </c>
      <c r="C1102" s="108">
        <v>3</v>
      </c>
      <c r="D1102" s="164" t="s">
        <v>1293</v>
      </c>
      <c r="E1102" s="141" t="s">
        <v>249</v>
      </c>
      <c r="F1102" s="141" t="s">
        <v>172</v>
      </c>
      <c r="G1102" s="141" t="s">
        <v>222</v>
      </c>
      <c r="H1102" s="142">
        <v>108.79</v>
      </c>
      <c r="I1102" s="143">
        <f t="shared" si="220"/>
        <v>255</v>
      </c>
      <c r="J1102" s="144">
        <v>255</v>
      </c>
      <c r="K1102" s="144"/>
      <c r="L1102" s="144"/>
      <c r="M1102" s="144"/>
      <c r="N1102" s="144"/>
      <c r="O1102" s="144"/>
      <c r="P1102" s="145" t="e">
        <f t="shared" si="221"/>
        <v>#DIV/0!</v>
      </c>
      <c r="Q1102" s="145">
        <f t="shared" si="222"/>
        <v>0</v>
      </c>
      <c r="R1102" s="145">
        <f t="shared" si="223"/>
        <v>0</v>
      </c>
      <c r="S1102" s="145">
        <f t="shared" si="224"/>
        <v>0</v>
      </c>
      <c r="T1102" s="145">
        <f t="shared" si="225"/>
        <v>0</v>
      </c>
      <c r="U1102" s="145">
        <f t="shared" si="226"/>
        <v>0</v>
      </c>
      <c r="V1102" s="146">
        <f>IF(J1102="nio",0,IF(J1102&gt;0,VLOOKUP(F1102,'3-Productie normen'!A:M,VLOOKUP(J1102,'3-Productie normen'!$B$38:$C$41,2,FALSE),FALSE)))*(VLOOKUP(B1102,'2-Kosten per locatie'!$A$16:$C$48,3,FALSE))</f>
        <v>0</v>
      </c>
      <c r="W1102" s="146">
        <f t="shared" si="227"/>
        <v>0</v>
      </c>
      <c r="X1102" s="146">
        <f t="shared" si="228"/>
        <v>0</v>
      </c>
      <c r="Y1102" s="146">
        <f t="shared" si="229"/>
        <v>0</v>
      </c>
      <c r="Z1102" s="147" t="str">
        <f>VLOOKUP(F1102,'3-Productie normen'!A:Q,12,FALSE)</f>
        <v>V</v>
      </c>
      <c r="AA1102" s="147"/>
      <c r="AC1102" s="148">
        <f t="shared" si="230"/>
        <v>27741.45</v>
      </c>
    </row>
    <row r="1103" spans="1:29" ht="14.15" customHeight="1">
      <c r="A1103" s="124">
        <f t="shared" si="231"/>
        <v>1103</v>
      </c>
      <c r="B1103" s="139" t="s">
        <v>94</v>
      </c>
      <c r="C1103" s="108">
        <v>3</v>
      </c>
      <c r="D1103" s="164" t="s">
        <v>1294</v>
      </c>
      <c r="E1103" s="141" t="s">
        <v>249</v>
      </c>
      <c r="F1103" s="141" t="s">
        <v>172</v>
      </c>
      <c r="G1103" s="141" t="s">
        <v>222</v>
      </c>
      <c r="H1103" s="142">
        <v>170.35</v>
      </c>
      <c r="I1103" s="143">
        <f t="shared" si="220"/>
        <v>255</v>
      </c>
      <c r="J1103" s="144">
        <v>255</v>
      </c>
      <c r="K1103" s="144"/>
      <c r="L1103" s="144"/>
      <c r="M1103" s="144"/>
      <c r="N1103" s="144"/>
      <c r="O1103" s="144"/>
      <c r="P1103" s="145" t="e">
        <f t="shared" si="221"/>
        <v>#DIV/0!</v>
      </c>
      <c r="Q1103" s="145">
        <f t="shared" si="222"/>
        <v>0</v>
      </c>
      <c r="R1103" s="145">
        <f t="shared" si="223"/>
        <v>0</v>
      </c>
      <c r="S1103" s="145">
        <f t="shared" si="224"/>
        <v>0</v>
      </c>
      <c r="T1103" s="145">
        <f t="shared" si="225"/>
        <v>0</v>
      </c>
      <c r="U1103" s="145">
        <f t="shared" si="226"/>
        <v>0</v>
      </c>
      <c r="V1103" s="146">
        <f>IF(J1103="nio",0,IF(J1103&gt;0,VLOOKUP(F1103,'3-Productie normen'!A:M,VLOOKUP(J1103,'3-Productie normen'!$B$38:$C$41,2,FALSE),FALSE)))*(VLOOKUP(B1103,'2-Kosten per locatie'!$A$16:$C$48,3,FALSE))</f>
        <v>0</v>
      </c>
      <c r="W1103" s="146">
        <f t="shared" si="227"/>
        <v>0</v>
      </c>
      <c r="X1103" s="146">
        <f t="shared" si="228"/>
        <v>0</v>
      </c>
      <c r="Y1103" s="146">
        <f t="shared" si="229"/>
        <v>0</v>
      </c>
      <c r="Z1103" s="147" t="str">
        <f>VLOOKUP(F1103,'3-Productie normen'!A:Q,12,FALSE)</f>
        <v>V</v>
      </c>
      <c r="AA1103" s="147"/>
      <c r="AC1103" s="148">
        <f t="shared" si="230"/>
        <v>43439.25</v>
      </c>
    </row>
    <row r="1104" spans="1:29" ht="14.15" customHeight="1">
      <c r="A1104" s="124">
        <f t="shared" si="231"/>
        <v>1104</v>
      </c>
      <c r="B1104" s="139" t="s">
        <v>94</v>
      </c>
      <c r="C1104" s="108">
        <v>3</v>
      </c>
      <c r="D1104" s="164" t="s">
        <v>1295</v>
      </c>
      <c r="E1104" s="141" t="s">
        <v>170</v>
      </c>
      <c r="F1104" s="141" t="s">
        <v>170</v>
      </c>
      <c r="G1104" s="141" t="s">
        <v>222</v>
      </c>
      <c r="H1104" s="142">
        <v>45.81</v>
      </c>
      <c r="I1104" s="143">
        <f t="shared" si="220"/>
        <v>255</v>
      </c>
      <c r="J1104" s="144">
        <v>255</v>
      </c>
      <c r="K1104" s="144"/>
      <c r="L1104" s="144"/>
      <c r="M1104" s="144"/>
      <c r="N1104" s="144"/>
      <c r="O1104" s="144"/>
      <c r="P1104" s="145" t="e">
        <f t="shared" si="221"/>
        <v>#DIV/0!</v>
      </c>
      <c r="Q1104" s="145">
        <f t="shared" si="222"/>
        <v>0</v>
      </c>
      <c r="R1104" s="145">
        <f t="shared" si="223"/>
        <v>0</v>
      </c>
      <c r="S1104" s="145">
        <f t="shared" si="224"/>
        <v>0</v>
      </c>
      <c r="T1104" s="145">
        <f t="shared" si="225"/>
        <v>0</v>
      </c>
      <c r="U1104" s="145">
        <f t="shared" si="226"/>
        <v>0</v>
      </c>
      <c r="V1104" s="146">
        <f>IF(J1104="nio",0,IF(J1104&gt;0,VLOOKUP(F1104,'3-Productie normen'!A:M,VLOOKUP(J1104,'3-Productie normen'!$B$38:$C$41,2,FALSE),FALSE)))*(VLOOKUP(B1104,'2-Kosten per locatie'!$A$16:$C$48,3,FALSE))</f>
        <v>0</v>
      </c>
      <c r="W1104" s="146">
        <f t="shared" si="227"/>
        <v>0</v>
      </c>
      <c r="X1104" s="146">
        <f t="shared" si="228"/>
        <v>0</v>
      </c>
      <c r="Y1104" s="146">
        <f t="shared" si="229"/>
        <v>0</v>
      </c>
      <c r="Z1104" s="147" t="str">
        <f>VLOOKUP(F1104,'3-Productie normen'!A:Q,12,FALSE)</f>
        <v>V</v>
      </c>
      <c r="AA1104" s="147"/>
      <c r="AC1104" s="148">
        <f t="shared" si="230"/>
        <v>11681.550000000001</v>
      </c>
    </row>
    <row r="1105" spans="1:29" ht="14.15" customHeight="1">
      <c r="A1105" s="124">
        <f t="shared" si="231"/>
        <v>1105</v>
      </c>
      <c r="B1105" s="139" t="s">
        <v>94</v>
      </c>
      <c r="C1105" s="108">
        <v>3</v>
      </c>
      <c r="D1105" s="164" t="s">
        <v>1296</v>
      </c>
      <c r="E1105" s="141" t="s">
        <v>249</v>
      </c>
      <c r="F1105" s="141" t="s">
        <v>172</v>
      </c>
      <c r="G1105" s="141" t="s">
        <v>222</v>
      </c>
      <c r="H1105" s="142">
        <v>124.42</v>
      </c>
      <c r="I1105" s="143">
        <f t="shared" si="220"/>
        <v>255</v>
      </c>
      <c r="J1105" s="144">
        <v>255</v>
      </c>
      <c r="K1105" s="144"/>
      <c r="L1105" s="144"/>
      <c r="M1105" s="144"/>
      <c r="N1105" s="144"/>
      <c r="O1105" s="144"/>
      <c r="P1105" s="145" t="e">
        <f t="shared" si="221"/>
        <v>#DIV/0!</v>
      </c>
      <c r="Q1105" s="145">
        <f t="shared" si="222"/>
        <v>0</v>
      </c>
      <c r="R1105" s="145">
        <f t="shared" si="223"/>
        <v>0</v>
      </c>
      <c r="S1105" s="145">
        <f t="shared" si="224"/>
        <v>0</v>
      </c>
      <c r="T1105" s="145">
        <f t="shared" si="225"/>
        <v>0</v>
      </c>
      <c r="U1105" s="145">
        <f t="shared" si="226"/>
        <v>0</v>
      </c>
      <c r="V1105" s="146">
        <f>IF(J1105="nio",0,IF(J1105&gt;0,VLOOKUP(F1105,'3-Productie normen'!A:M,VLOOKUP(J1105,'3-Productie normen'!$B$38:$C$41,2,FALSE),FALSE)))*(VLOOKUP(B1105,'2-Kosten per locatie'!$A$16:$C$48,3,FALSE))</f>
        <v>0</v>
      </c>
      <c r="W1105" s="146">
        <f t="shared" si="227"/>
        <v>0</v>
      </c>
      <c r="X1105" s="146">
        <f t="shared" si="228"/>
        <v>0</v>
      </c>
      <c r="Y1105" s="146">
        <f t="shared" si="229"/>
        <v>0</v>
      </c>
      <c r="Z1105" s="147" t="str">
        <f>VLOOKUP(F1105,'3-Productie normen'!A:Q,12,FALSE)</f>
        <v>V</v>
      </c>
      <c r="AA1105" s="147"/>
      <c r="AC1105" s="148">
        <f t="shared" si="230"/>
        <v>31727.100000000002</v>
      </c>
    </row>
    <row r="1106" spans="1:29" ht="14.15" customHeight="1">
      <c r="A1106" s="124">
        <f t="shared" si="231"/>
        <v>1106</v>
      </c>
      <c r="B1106" s="139" t="s">
        <v>94</v>
      </c>
      <c r="C1106" s="108">
        <v>3</v>
      </c>
      <c r="D1106" s="164" t="s">
        <v>1297</v>
      </c>
      <c r="E1106" s="141" t="s">
        <v>249</v>
      </c>
      <c r="F1106" s="141" t="s">
        <v>172</v>
      </c>
      <c r="G1106" s="141" t="s">
        <v>222</v>
      </c>
      <c r="H1106" s="142">
        <v>207.34</v>
      </c>
      <c r="I1106" s="143">
        <f t="shared" si="220"/>
        <v>255</v>
      </c>
      <c r="J1106" s="144">
        <v>255</v>
      </c>
      <c r="K1106" s="144"/>
      <c r="L1106" s="144"/>
      <c r="M1106" s="144"/>
      <c r="N1106" s="144"/>
      <c r="O1106" s="144"/>
      <c r="P1106" s="145" t="e">
        <f t="shared" si="221"/>
        <v>#DIV/0!</v>
      </c>
      <c r="Q1106" s="145">
        <f t="shared" si="222"/>
        <v>0</v>
      </c>
      <c r="R1106" s="145">
        <f t="shared" si="223"/>
        <v>0</v>
      </c>
      <c r="S1106" s="145">
        <f t="shared" si="224"/>
        <v>0</v>
      </c>
      <c r="T1106" s="145">
        <f t="shared" si="225"/>
        <v>0</v>
      </c>
      <c r="U1106" s="145">
        <f t="shared" si="226"/>
        <v>0</v>
      </c>
      <c r="V1106" s="146">
        <f>IF(J1106="nio",0,IF(J1106&gt;0,VLOOKUP(F1106,'3-Productie normen'!A:M,VLOOKUP(J1106,'3-Productie normen'!$B$38:$C$41,2,FALSE),FALSE)))*(VLOOKUP(B1106,'2-Kosten per locatie'!$A$16:$C$48,3,FALSE))</f>
        <v>0</v>
      </c>
      <c r="W1106" s="146">
        <f t="shared" si="227"/>
        <v>0</v>
      </c>
      <c r="X1106" s="146">
        <f t="shared" si="228"/>
        <v>0</v>
      </c>
      <c r="Y1106" s="146">
        <f t="shared" si="229"/>
        <v>0</v>
      </c>
      <c r="Z1106" s="147" t="str">
        <f>VLOOKUP(F1106,'3-Productie normen'!A:Q,12,FALSE)</f>
        <v>V</v>
      </c>
      <c r="AA1106" s="147"/>
      <c r="AC1106" s="148">
        <f t="shared" si="230"/>
        <v>52871.700000000004</v>
      </c>
    </row>
    <row r="1107" spans="1:29" ht="14.15" customHeight="1">
      <c r="A1107" s="124">
        <f t="shared" si="231"/>
        <v>1107</v>
      </c>
      <c r="B1107" s="139" t="s">
        <v>94</v>
      </c>
      <c r="C1107" s="108">
        <v>3</v>
      </c>
      <c r="D1107" s="164" t="s">
        <v>1298</v>
      </c>
      <c r="E1107" s="141" t="s">
        <v>249</v>
      </c>
      <c r="F1107" s="141" t="s">
        <v>172</v>
      </c>
      <c r="G1107" s="141" t="s">
        <v>222</v>
      </c>
      <c r="H1107" s="142">
        <v>29.12</v>
      </c>
      <c r="I1107" s="143">
        <f t="shared" si="220"/>
        <v>255</v>
      </c>
      <c r="J1107" s="144">
        <v>255</v>
      </c>
      <c r="K1107" s="144"/>
      <c r="L1107" s="144"/>
      <c r="M1107" s="144"/>
      <c r="N1107" s="144"/>
      <c r="O1107" s="144"/>
      <c r="P1107" s="145" t="e">
        <f t="shared" si="221"/>
        <v>#DIV/0!</v>
      </c>
      <c r="Q1107" s="145">
        <f t="shared" si="222"/>
        <v>0</v>
      </c>
      <c r="R1107" s="145">
        <f t="shared" si="223"/>
        <v>0</v>
      </c>
      <c r="S1107" s="145">
        <f t="shared" si="224"/>
        <v>0</v>
      </c>
      <c r="T1107" s="145">
        <f t="shared" si="225"/>
        <v>0</v>
      </c>
      <c r="U1107" s="145">
        <f t="shared" si="226"/>
        <v>0</v>
      </c>
      <c r="V1107" s="146">
        <f>IF(J1107="nio",0,IF(J1107&gt;0,VLOOKUP(F1107,'3-Productie normen'!A:M,VLOOKUP(J1107,'3-Productie normen'!$B$38:$C$41,2,FALSE),FALSE)))*(VLOOKUP(B1107,'2-Kosten per locatie'!$A$16:$C$48,3,FALSE))</f>
        <v>0</v>
      </c>
      <c r="W1107" s="146">
        <f t="shared" si="227"/>
        <v>0</v>
      </c>
      <c r="X1107" s="146">
        <f t="shared" si="228"/>
        <v>0</v>
      </c>
      <c r="Y1107" s="146">
        <f t="shared" si="229"/>
        <v>0</v>
      </c>
      <c r="Z1107" s="147" t="str">
        <f>VLOOKUP(F1107,'3-Productie normen'!A:Q,12,FALSE)</f>
        <v>V</v>
      </c>
      <c r="AA1107" s="147"/>
      <c r="AC1107" s="148">
        <f t="shared" si="230"/>
        <v>7425.6</v>
      </c>
    </row>
    <row r="1108" spans="1:29" ht="14.15" customHeight="1">
      <c r="A1108" s="124">
        <f t="shared" si="231"/>
        <v>1108</v>
      </c>
      <c r="B1108" s="139" t="s">
        <v>94</v>
      </c>
      <c r="C1108" s="108">
        <v>3</v>
      </c>
      <c r="D1108" s="164" t="s">
        <v>1299</v>
      </c>
      <c r="E1108" s="141" t="s">
        <v>249</v>
      </c>
      <c r="F1108" s="141" t="s">
        <v>172</v>
      </c>
      <c r="G1108" s="141" t="s">
        <v>222</v>
      </c>
      <c r="H1108" s="142">
        <v>124.42</v>
      </c>
      <c r="I1108" s="143">
        <f t="shared" si="220"/>
        <v>255</v>
      </c>
      <c r="J1108" s="144">
        <v>255</v>
      </c>
      <c r="K1108" s="144"/>
      <c r="L1108" s="144"/>
      <c r="M1108" s="144"/>
      <c r="N1108" s="144"/>
      <c r="O1108" s="144"/>
      <c r="P1108" s="145" t="e">
        <f t="shared" si="221"/>
        <v>#DIV/0!</v>
      </c>
      <c r="Q1108" s="145">
        <f t="shared" si="222"/>
        <v>0</v>
      </c>
      <c r="R1108" s="145">
        <f t="shared" si="223"/>
        <v>0</v>
      </c>
      <c r="S1108" s="145">
        <f t="shared" si="224"/>
        <v>0</v>
      </c>
      <c r="T1108" s="145">
        <f t="shared" si="225"/>
        <v>0</v>
      </c>
      <c r="U1108" s="145">
        <f t="shared" si="226"/>
        <v>0</v>
      </c>
      <c r="V1108" s="146">
        <f>IF(J1108="nio",0,IF(J1108&gt;0,VLOOKUP(F1108,'3-Productie normen'!A:M,VLOOKUP(J1108,'3-Productie normen'!$B$38:$C$41,2,FALSE),FALSE)))*(VLOOKUP(B1108,'2-Kosten per locatie'!$A$16:$C$48,3,FALSE))</f>
        <v>0</v>
      </c>
      <c r="W1108" s="146">
        <f t="shared" si="227"/>
        <v>0</v>
      </c>
      <c r="X1108" s="146">
        <f t="shared" si="228"/>
        <v>0</v>
      </c>
      <c r="Y1108" s="146">
        <f t="shared" si="229"/>
        <v>0</v>
      </c>
      <c r="Z1108" s="147" t="str">
        <f>VLOOKUP(F1108,'3-Productie normen'!A:Q,12,FALSE)</f>
        <v>V</v>
      </c>
      <c r="AA1108" s="147"/>
      <c r="AC1108" s="148">
        <f t="shared" si="230"/>
        <v>31727.100000000002</v>
      </c>
    </row>
    <row r="1109" spans="1:29" ht="14.15" customHeight="1">
      <c r="A1109" s="124">
        <f t="shared" si="231"/>
        <v>1109</v>
      </c>
      <c r="B1109" s="139" t="s">
        <v>94</v>
      </c>
      <c r="C1109" s="108">
        <v>3</v>
      </c>
      <c r="D1109" s="164" t="s">
        <v>1300</v>
      </c>
      <c r="E1109" s="141" t="s">
        <v>249</v>
      </c>
      <c r="F1109" s="141" t="s">
        <v>172</v>
      </c>
      <c r="G1109" s="141" t="s">
        <v>222</v>
      </c>
      <c r="H1109" s="142">
        <v>148.72999999999999</v>
      </c>
      <c r="I1109" s="143">
        <f t="shared" si="220"/>
        <v>255</v>
      </c>
      <c r="J1109" s="144">
        <v>255</v>
      </c>
      <c r="K1109" s="144"/>
      <c r="L1109" s="144"/>
      <c r="M1109" s="144"/>
      <c r="N1109" s="144"/>
      <c r="O1109" s="144"/>
      <c r="P1109" s="145" t="e">
        <f t="shared" si="221"/>
        <v>#DIV/0!</v>
      </c>
      <c r="Q1109" s="145">
        <f t="shared" si="222"/>
        <v>0</v>
      </c>
      <c r="R1109" s="145">
        <f t="shared" si="223"/>
        <v>0</v>
      </c>
      <c r="S1109" s="145">
        <f t="shared" si="224"/>
        <v>0</v>
      </c>
      <c r="T1109" s="145">
        <f t="shared" si="225"/>
        <v>0</v>
      </c>
      <c r="U1109" s="145">
        <f t="shared" si="226"/>
        <v>0</v>
      </c>
      <c r="V1109" s="146">
        <f>IF(J1109="nio",0,IF(J1109&gt;0,VLOOKUP(F1109,'3-Productie normen'!A:M,VLOOKUP(J1109,'3-Productie normen'!$B$38:$C$41,2,FALSE),FALSE)))*(VLOOKUP(B1109,'2-Kosten per locatie'!$A$16:$C$48,3,FALSE))</f>
        <v>0</v>
      </c>
      <c r="W1109" s="146">
        <f t="shared" si="227"/>
        <v>0</v>
      </c>
      <c r="X1109" s="146">
        <f t="shared" si="228"/>
        <v>0</v>
      </c>
      <c r="Y1109" s="146">
        <f t="shared" si="229"/>
        <v>0</v>
      </c>
      <c r="Z1109" s="147" t="str">
        <f>VLOOKUP(F1109,'3-Productie normen'!A:Q,12,FALSE)</f>
        <v>V</v>
      </c>
      <c r="AA1109" s="147"/>
      <c r="AC1109" s="148">
        <f t="shared" si="230"/>
        <v>37926.149999999994</v>
      </c>
    </row>
    <row r="1110" spans="1:29" ht="14.15" customHeight="1">
      <c r="A1110" s="124">
        <f t="shared" si="231"/>
        <v>1110</v>
      </c>
      <c r="B1110" s="139" t="s">
        <v>94</v>
      </c>
      <c r="C1110" s="108">
        <v>3</v>
      </c>
      <c r="D1110" s="164" t="s">
        <v>1301</v>
      </c>
      <c r="E1110" s="141" t="s">
        <v>249</v>
      </c>
      <c r="F1110" s="141" t="s">
        <v>172</v>
      </c>
      <c r="G1110" s="141" t="s">
        <v>222</v>
      </c>
      <c r="H1110" s="142">
        <v>13.25</v>
      </c>
      <c r="I1110" s="143">
        <f t="shared" si="220"/>
        <v>255</v>
      </c>
      <c r="J1110" s="144">
        <v>255</v>
      </c>
      <c r="K1110" s="144"/>
      <c r="L1110" s="144"/>
      <c r="M1110" s="144"/>
      <c r="N1110" s="144"/>
      <c r="O1110" s="144"/>
      <c r="P1110" s="145" t="e">
        <f t="shared" si="221"/>
        <v>#DIV/0!</v>
      </c>
      <c r="Q1110" s="145">
        <f t="shared" si="222"/>
        <v>0</v>
      </c>
      <c r="R1110" s="145">
        <f t="shared" si="223"/>
        <v>0</v>
      </c>
      <c r="S1110" s="145">
        <f t="shared" si="224"/>
        <v>0</v>
      </c>
      <c r="T1110" s="145">
        <f t="shared" si="225"/>
        <v>0</v>
      </c>
      <c r="U1110" s="145">
        <f t="shared" si="226"/>
        <v>0</v>
      </c>
      <c r="V1110" s="146">
        <f>IF(J1110="nio",0,IF(J1110&gt;0,VLOOKUP(F1110,'3-Productie normen'!A:M,VLOOKUP(J1110,'3-Productie normen'!$B$38:$C$41,2,FALSE),FALSE)))*(VLOOKUP(B1110,'2-Kosten per locatie'!$A$16:$C$48,3,FALSE))</f>
        <v>0</v>
      </c>
      <c r="W1110" s="146">
        <f t="shared" si="227"/>
        <v>0</v>
      </c>
      <c r="X1110" s="146">
        <f t="shared" si="228"/>
        <v>0</v>
      </c>
      <c r="Y1110" s="146">
        <f t="shared" si="229"/>
        <v>0</v>
      </c>
      <c r="Z1110" s="147" t="str">
        <f>VLOOKUP(F1110,'3-Productie normen'!A:Q,12,FALSE)</f>
        <v>V</v>
      </c>
      <c r="AA1110" s="147"/>
      <c r="AC1110" s="148">
        <f t="shared" si="230"/>
        <v>3378.75</v>
      </c>
    </row>
    <row r="1111" spans="1:29" ht="14.15" customHeight="1">
      <c r="A1111" s="124">
        <f t="shared" si="231"/>
        <v>1111</v>
      </c>
      <c r="B1111" s="139" t="s">
        <v>94</v>
      </c>
      <c r="C1111" s="108">
        <v>3</v>
      </c>
      <c r="D1111" s="164" t="s">
        <v>1302</v>
      </c>
      <c r="E1111" s="141" t="s">
        <v>249</v>
      </c>
      <c r="F1111" s="141" t="s">
        <v>172</v>
      </c>
      <c r="G1111" s="141" t="s">
        <v>222</v>
      </c>
      <c r="H1111" s="142">
        <v>7.62</v>
      </c>
      <c r="I1111" s="143">
        <f t="shared" si="220"/>
        <v>255</v>
      </c>
      <c r="J1111" s="144">
        <v>255</v>
      </c>
      <c r="K1111" s="144"/>
      <c r="L1111" s="144"/>
      <c r="M1111" s="144"/>
      <c r="N1111" s="144"/>
      <c r="O1111" s="144"/>
      <c r="P1111" s="145" t="e">
        <f t="shared" si="221"/>
        <v>#DIV/0!</v>
      </c>
      <c r="Q1111" s="145">
        <f t="shared" si="222"/>
        <v>0</v>
      </c>
      <c r="R1111" s="145">
        <f t="shared" si="223"/>
        <v>0</v>
      </c>
      <c r="S1111" s="145">
        <f t="shared" si="224"/>
        <v>0</v>
      </c>
      <c r="T1111" s="145">
        <f t="shared" si="225"/>
        <v>0</v>
      </c>
      <c r="U1111" s="145">
        <f t="shared" si="226"/>
        <v>0</v>
      </c>
      <c r="V1111" s="146">
        <f>IF(J1111="nio",0,IF(J1111&gt;0,VLOOKUP(F1111,'3-Productie normen'!A:M,VLOOKUP(J1111,'3-Productie normen'!$B$38:$C$41,2,FALSE),FALSE)))*(VLOOKUP(B1111,'2-Kosten per locatie'!$A$16:$C$48,3,FALSE))</f>
        <v>0</v>
      </c>
      <c r="W1111" s="146">
        <f t="shared" si="227"/>
        <v>0</v>
      </c>
      <c r="X1111" s="146">
        <f t="shared" si="228"/>
        <v>0</v>
      </c>
      <c r="Y1111" s="146">
        <f t="shared" si="229"/>
        <v>0</v>
      </c>
      <c r="Z1111" s="147" t="str">
        <f>VLOOKUP(F1111,'3-Productie normen'!A:Q,12,FALSE)</f>
        <v>V</v>
      </c>
      <c r="AA1111" s="147"/>
      <c r="AC1111" s="148">
        <f t="shared" si="230"/>
        <v>1943.1000000000001</v>
      </c>
    </row>
    <row r="1112" spans="1:29" ht="14.15" customHeight="1">
      <c r="A1112" s="124">
        <f t="shared" si="231"/>
        <v>1112</v>
      </c>
      <c r="B1112" s="139" t="s">
        <v>94</v>
      </c>
      <c r="C1112" s="108">
        <v>3</v>
      </c>
      <c r="D1112" s="164" t="s">
        <v>1303</v>
      </c>
      <c r="E1112" s="141" t="s">
        <v>170</v>
      </c>
      <c r="F1112" s="141" t="s">
        <v>170</v>
      </c>
      <c r="G1112" s="141" t="s">
        <v>222</v>
      </c>
      <c r="H1112" s="142">
        <v>48.35</v>
      </c>
      <c r="I1112" s="143">
        <f t="shared" si="220"/>
        <v>255</v>
      </c>
      <c r="J1112" s="144">
        <v>255</v>
      </c>
      <c r="K1112" s="144"/>
      <c r="L1112" s="144"/>
      <c r="M1112" s="144"/>
      <c r="N1112" s="144"/>
      <c r="O1112" s="144"/>
      <c r="P1112" s="145" t="e">
        <f t="shared" si="221"/>
        <v>#DIV/0!</v>
      </c>
      <c r="Q1112" s="145">
        <f t="shared" si="222"/>
        <v>0</v>
      </c>
      <c r="R1112" s="145">
        <f t="shared" si="223"/>
        <v>0</v>
      </c>
      <c r="S1112" s="145">
        <f t="shared" si="224"/>
        <v>0</v>
      </c>
      <c r="T1112" s="145">
        <f t="shared" si="225"/>
        <v>0</v>
      </c>
      <c r="U1112" s="145">
        <f t="shared" si="226"/>
        <v>0</v>
      </c>
      <c r="V1112" s="146">
        <f>IF(J1112="nio",0,IF(J1112&gt;0,VLOOKUP(F1112,'3-Productie normen'!A:M,VLOOKUP(J1112,'3-Productie normen'!$B$38:$C$41,2,FALSE),FALSE)))*(VLOOKUP(B1112,'2-Kosten per locatie'!$A$16:$C$48,3,FALSE))</f>
        <v>0</v>
      </c>
      <c r="W1112" s="146">
        <f t="shared" si="227"/>
        <v>0</v>
      </c>
      <c r="X1112" s="146">
        <f t="shared" si="228"/>
        <v>0</v>
      </c>
      <c r="Y1112" s="146">
        <f t="shared" si="229"/>
        <v>0</v>
      </c>
      <c r="Z1112" s="147" t="str">
        <f>VLOOKUP(F1112,'3-Productie normen'!A:Q,12,FALSE)</f>
        <v>V</v>
      </c>
      <c r="AA1112" s="147"/>
      <c r="AC1112" s="148">
        <f t="shared" si="230"/>
        <v>12329.25</v>
      </c>
    </row>
    <row r="1113" spans="1:29" ht="14.15" customHeight="1">
      <c r="A1113" s="124">
        <f t="shared" si="231"/>
        <v>1113</v>
      </c>
      <c r="B1113" s="139" t="s">
        <v>94</v>
      </c>
      <c r="C1113" s="108">
        <v>3</v>
      </c>
      <c r="D1113" s="164" t="s">
        <v>1304</v>
      </c>
      <c r="E1113" s="141" t="s">
        <v>249</v>
      </c>
      <c r="F1113" s="141" t="s">
        <v>172</v>
      </c>
      <c r="G1113" s="141" t="s">
        <v>222</v>
      </c>
      <c r="H1113" s="142">
        <v>108.79</v>
      </c>
      <c r="I1113" s="143">
        <f t="shared" si="220"/>
        <v>255</v>
      </c>
      <c r="J1113" s="144">
        <v>255</v>
      </c>
      <c r="K1113" s="144"/>
      <c r="L1113" s="144"/>
      <c r="M1113" s="144"/>
      <c r="N1113" s="144"/>
      <c r="O1113" s="144"/>
      <c r="P1113" s="145" t="e">
        <f t="shared" si="221"/>
        <v>#DIV/0!</v>
      </c>
      <c r="Q1113" s="145">
        <f t="shared" si="222"/>
        <v>0</v>
      </c>
      <c r="R1113" s="145">
        <f t="shared" si="223"/>
        <v>0</v>
      </c>
      <c r="S1113" s="145">
        <f t="shared" si="224"/>
        <v>0</v>
      </c>
      <c r="T1113" s="145">
        <f t="shared" si="225"/>
        <v>0</v>
      </c>
      <c r="U1113" s="145">
        <f t="shared" si="226"/>
        <v>0</v>
      </c>
      <c r="V1113" s="146">
        <f>IF(J1113="nio",0,IF(J1113&gt;0,VLOOKUP(F1113,'3-Productie normen'!A:M,VLOOKUP(J1113,'3-Productie normen'!$B$38:$C$41,2,FALSE),FALSE)))*(VLOOKUP(B1113,'2-Kosten per locatie'!$A$16:$C$48,3,FALSE))</f>
        <v>0</v>
      </c>
      <c r="W1113" s="146">
        <f t="shared" si="227"/>
        <v>0</v>
      </c>
      <c r="X1113" s="146">
        <f t="shared" si="228"/>
        <v>0</v>
      </c>
      <c r="Y1113" s="146">
        <f t="shared" si="229"/>
        <v>0</v>
      </c>
      <c r="Z1113" s="147" t="str">
        <f>VLOOKUP(F1113,'3-Productie normen'!A:Q,12,FALSE)</f>
        <v>V</v>
      </c>
      <c r="AA1113" s="147"/>
      <c r="AC1113" s="148">
        <f t="shared" si="230"/>
        <v>27741.45</v>
      </c>
    </row>
    <row r="1114" spans="1:29" ht="14.15" customHeight="1">
      <c r="A1114" s="124">
        <f t="shared" si="231"/>
        <v>1114</v>
      </c>
      <c r="B1114" s="139" t="s">
        <v>94</v>
      </c>
      <c r="C1114" s="108">
        <v>3</v>
      </c>
      <c r="D1114" s="164" t="s">
        <v>1305</v>
      </c>
      <c r="E1114" s="141" t="s">
        <v>330</v>
      </c>
      <c r="F1114" s="153" t="s">
        <v>159</v>
      </c>
      <c r="G1114" s="141" t="s">
        <v>213</v>
      </c>
      <c r="H1114" s="142">
        <v>9.49</v>
      </c>
      <c r="I1114" s="143">
        <f t="shared" si="220"/>
        <v>255</v>
      </c>
      <c r="J1114" s="144">
        <v>255</v>
      </c>
      <c r="K1114" s="144"/>
      <c r="L1114" s="144"/>
      <c r="M1114" s="144"/>
      <c r="N1114" s="144"/>
      <c r="O1114" s="144"/>
      <c r="P1114" s="145" t="e">
        <f t="shared" si="221"/>
        <v>#DIV/0!</v>
      </c>
      <c r="Q1114" s="145">
        <f t="shared" si="222"/>
        <v>0</v>
      </c>
      <c r="R1114" s="145">
        <f t="shared" si="223"/>
        <v>0</v>
      </c>
      <c r="S1114" s="145">
        <f t="shared" si="224"/>
        <v>0</v>
      </c>
      <c r="T1114" s="145">
        <f t="shared" si="225"/>
        <v>0</v>
      </c>
      <c r="U1114" s="145">
        <f t="shared" si="226"/>
        <v>0</v>
      </c>
      <c r="V1114" s="146">
        <f>IF(J1114="nio",0,IF(J1114&gt;0,VLOOKUP(F1114,'3-Productie normen'!A:M,VLOOKUP(J1114,'3-Productie normen'!$B$38:$C$41,2,FALSE),FALSE)))*(VLOOKUP(B1114,'2-Kosten per locatie'!$A$16:$C$48,3,FALSE))</f>
        <v>0</v>
      </c>
      <c r="W1114" s="146">
        <f t="shared" si="227"/>
        <v>0</v>
      </c>
      <c r="X1114" s="146">
        <f t="shared" si="228"/>
        <v>0</v>
      </c>
      <c r="Y1114" s="146">
        <f t="shared" si="229"/>
        <v>0</v>
      </c>
      <c r="Z1114" s="147" t="str">
        <f>VLOOKUP(F1114,'3-Productie normen'!A:Q,12,FALSE)</f>
        <v>V</v>
      </c>
      <c r="AA1114" s="147"/>
      <c r="AC1114" s="148">
        <f t="shared" si="230"/>
        <v>2419.9500000000003</v>
      </c>
    </row>
    <row r="1115" spans="1:29" ht="14.15" customHeight="1">
      <c r="A1115" s="124">
        <f t="shared" si="231"/>
        <v>1115</v>
      </c>
      <c r="B1115" s="139" t="s">
        <v>94</v>
      </c>
      <c r="C1115" s="108">
        <v>3</v>
      </c>
      <c r="D1115" s="164" t="s">
        <v>1306</v>
      </c>
      <c r="E1115" s="141" t="s">
        <v>431</v>
      </c>
      <c r="F1115" s="141" t="s">
        <v>163</v>
      </c>
      <c r="G1115" s="141" t="s">
        <v>222</v>
      </c>
      <c r="H1115" s="142">
        <v>32.93</v>
      </c>
      <c r="I1115" s="143">
        <f t="shared" si="220"/>
        <v>255</v>
      </c>
      <c r="J1115" s="144">
        <v>255</v>
      </c>
      <c r="K1115" s="144"/>
      <c r="L1115" s="144"/>
      <c r="M1115" s="144"/>
      <c r="N1115" s="144"/>
      <c r="O1115" s="144"/>
      <c r="P1115" s="145" t="e">
        <f t="shared" si="221"/>
        <v>#DIV/0!</v>
      </c>
      <c r="Q1115" s="145">
        <f t="shared" si="222"/>
        <v>0</v>
      </c>
      <c r="R1115" s="145">
        <f t="shared" si="223"/>
        <v>0</v>
      </c>
      <c r="S1115" s="145">
        <f t="shared" si="224"/>
        <v>0</v>
      </c>
      <c r="T1115" s="145">
        <f t="shared" si="225"/>
        <v>0</v>
      </c>
      <c r="U1115" s="145">
        <f t="shared" si="226"/>
        <v>0</v>
      </c>
      <c r="V1115" s="146">
        <f>IF(J1115="nio",0,IF(J1115&gt;0,VLOOKUP(F1115,'3-Productie normen'!A:M,VLOOKUP(J1115,'3-Productie normen'!$B$38:$C$41,2,FALSE),FALSE)))*(VLOOKUP(B1115,'2-Kosten per locatie'!$A$16:$C$48,3,FALSE))</f>
        <v>0</v>
      </c>
      <c r="W1115" s="146">
        <f t="shared" si="227"/>
        <v>0</v>
      </c>
      <c r="X1115" s="146">
        <f t="shared" si="228"/>
        <v>0</v>
      </c>
      <c r="Y1115" s="146">
        <f t="shared" si="229"/>
        <v>0</v>
      </c>
      <c r="Z1115" s="147" t="str">
        <f>VLOOKUP(F1115,'3-Productie normen'!A:Q,12,FALSE)</f>
        <v>B</v>
      </c>
      <c r="AA1115" s="147"/>
      <c r="AC1115" s="148">
        <f t="shared" si="230"/>
        <v>8397.15</v>
      </c>
    </row>
    <row r="1116" spans="1:29" ht="14.15" customHeight="1">
      <c r="A1116" s="124">
        <f t="shared" si="231"/>
        <v>1116</v>
      </c>
      <c r="B1116" s="139" t="s">
        <v>94</v>
      </c>
      <c r="C1116" s="108">
        <v>3</v>
      </c>
      <c r="D1116" s="164" t="s">
        <v>1307</v>
      </c>
      <c r="E1116" s="141" t="s">
        <v>699</v>
      </c>
      <c r="F1116" s="141" t="s">
        <v>155</v>
      </c>
      <c r="G1116" s="141" t="s">
        <v>222</v>
      </c>
      <c r="H1116" s="142">
        <v>30.48</v>
      </c>
      <c r="I1116" s="143">
        <f t="shared" si="220"/>
        <v>255</v>
      </c>
      <c r="J1116" s="144">
        <v>255</v>
      </c>
      <c r="K1116" s="144"/>
      <c r="L1116" s="144"/>
      <c r="M1116" s="144"/>
      <c r="N1116" s="144"/>
      <c r="O1116" s="144"/>
      <c r="P1116" s="145" t="e">
        <f t="shared" si="221"/>
        <v>#DIV/0!</v>
      </c>
      <c r="Q1116" s="145">
        <f t="shared" si="222"/>
        <v>0</v>
      </c>
      <c r="R1116" s="145">
        <f t="shared" si="223"/>
        <v>0</v>
      </c>
      <c r="S1116" s="145">
        <f t="shared" si="224"/>
        <v>0</v>
      </c>
      <c r="T1116" s="145">
        <f t="shared" si="225"/>
        <v>0</v>
      </c>
      <c r="U1116" s="145">
        <f t="shared" si="226"/>
        <v>0</v>
      </c>
      <c r="V1116" s="146">
        <f>IF(J1116="nio",0,IF(J1116&gt;0,VLOOKUP(F1116,'3-Productie normen'!A:M,VLOOKUP(J1116,'3-Productie normen'!$B$38:$C$41,2,FALSE),FALSE)))*(VLOOKUP(B1116,'2-Kosten per locatie'!$A$16:$C$48,3,FALSE))</f>
        <v>0</v>
      </c>
      <c r="W1116" s="146">
        <f t="shared" si="227"/>
        <v>0</v>
      </c>
      <c r="X1116" s="146">
        <f t="shared" si="228"/>
        <v>0</v>
      </c>
      <c r="Y1116" s="146">
        <f t="shared" si="229"/>
        <v>0</v>
      </c>
      <c r="Z1116" s="147" t="str">
        <f>VLOOKUP(F1116,'3-Productie normen'!A:Q,12,FALSE)</f>
        <v>B</v>
      </c>
      <c r="AA1116" s="147"/>
      <c r="AC1116" s="148">
        <f t="shared" si="230"/>
        <v>7772.4000000000005</v>
      </c>
    </row>
    <row r="1117" spans="1:29" ht="14.15" customHeight="1">
      <c r="A1117" s="124">
        <f t="shared" si="231"/>
        <v>1117</v>
      </c>
      <c r="B1117" s="139" t="s">
        <v>94</v>
      </c>
      <c r="C1117" s="108">
        <v>3</v>
      </c>
      <c r="D1117" s="164" t="s">
        <v>1308</v>
      </c>
      <c r="E1117" s="141" t="s">
        <v>468</v>
      </c>
      <c r="F1117" s="141" t="s">
        <v>168</v>
      </c>
      <c r="G1117" s="141" t="s">
        <v>683</v>
      </c>
      <c r="H1117" s="142">
        <v>6.7</v>
      </c>
      <c r="I1117" s="143">
        <f t="shared" si="220"/>
        <v>1</v>
      </c>
      <c r="J1117" s="144">
        <v>1</v>
      </c>
      <c r="K1117" s="144"/>
      <c r="L1117" s="144"/>
      <c r="M1117" s="144"/>
      <c r="N1117" s="144"/>
      <c r="O1117" s="144"/>
      <c r="P1117" s="145" t="e">
        <f t="shared" si="221"/>
        <v>#DIV/0!</v>
      </c>
      <c r="Q1117" s="145">
        <f t="shared" si="222"/>
        <v>0</v>
      </c>
      <c r="R1117" s="145">
        <f t="shared" si="223"/>
        <v>0</v>
      </c>
      <c r="S1117" s="145">
        <f t="shared" si="224"/>
        <v>0</v>
      </c>
      <c r="T1117" s="145">
        <f t="shared" si="225"/>
        <v>0</v>
      </c>
      <c r="U1117" s="145">
        <f t="shared" si="226"/>
        <v>0</v>
      </c>
      <c r="V1117" s="146">
        <f>IF(J1117="nio",0,IF(J1117&gt;0,VLOOKUP(F1117,'3-Productie normen'!A:M,VLOOKUP(J1117,'3-Productie normen'!$B$38:$C$41,2,FALSE),FALSE)))*(VLOOKUP(B1117,'2-Kosten per locatie'!$A$16:$C$48,3,FALSE))</f>
        <v>0</v>
      </c>
      <c r="W1117" s="146">
        <f t="shared" si="227"/>
        <v>0</v>
      </c>
      <c r="X1117" s="146">
        <f t="shared" si="228"/>
        <v>0</v>
      </c>
      <c r="Y1117" s="146">
        <f t="shared" si="229"/>
        <v>0</v>
      </c>
      <c r="Z1117" s="147" t="str">
        <f>VLOOKUP(F1117,'3-Productie normen'!A:Q,12,FALSE)</f>
        <v>V</v>
      </c>
      <c r="AA1117" s="147"/>
      <c r="AC1117" s="148">
        <f t="shared" si="230"/>
        <v>6.7</v>
      </c>
    </row>
    <row r="1118" spans="1:29" ht="14.15" customHeight="1">
      <c r="A1118" s="124">
        <f t="shared" si="231"/>
        <v>1118</v>
      </c>
      <c r="B1118" s="139" t="s">
        <v>94</v>
      </c>
      <c r="C1118" s="108">
        <v>3</v>
      </c>
      <c r="D1118" s="164" t="s">
        <v>1309</v>
      </c>
      <c r="E1118" s="141" t="s">
        <v>699</v>
      </c>
      <c r="F1118" s="141" t="s">
        <v>155</v>
      </c>
      <c r="G1118" s="141" t="s">
        <v>222</v>
      </c>
      <c r="H1118" s="142">
        <v>30.48</v>
      </c>
      <c r="I1118" s="143">
        <f t="shared" si="220"/>
        <v>255</v>
      </c>
      <c r="J1118" s="144">
        <v>255</v>
      </c>
      <c r="K1118" s="144"/>
      <c r="L1118" s="144"/>
      <c r="M1118" s="144"/>
      <c r="N1118" s="144"/>
      <c r="O1118" s="144"/>
      <c r="P1118" s="145" t="e">
        <f t="shared" si="221"/>
        <v>#DIV/0!</v>
      </c>
      <c r="Q1118" s="145">
        <f t="shared" si="222"/>
        <v>0</v>
      </c>
      <c r="R1118" s="145">
        <f t="shared" si="223"/>
        <v>0</v>
      </c>
      <c r="S1118" s="145">
        <f t="shared" si="224"/>
        <v>0</v>
      </c>
      <c r="T1118" s="145">
        <f t="shared" si="225"/>
        <v>0</v>
      </c>
      <c r="U1118" s="145">
        <f t="shared" si="226"/>
        <v>0</v>
      </c>
      <c r="V1118" s="146">
        <f>IF(J1118="nio",0,IF(J1118&gt;0,VLOOKUP(F1118,'3-Productie normen'!A:M,VLOOKUP(J1118,'3-Productie normen'!$B$38:$C$41,2,FALSE),FALSE)))*(VLOOKUP(B1118,'2-Kosten per locatie'!$A$16:$C$48,3,FALSE))</f>
        <v>0</v>
      </c>
      <c r="W1118" s="146">
        <f t="shared" si="227"/>
        <v>0</v>
      </c>
      <c r="X1118" s="146">
        <f t="shared" si="228"/>
        <v>0</v>
      </c>
      <c r="Y1118" s="146">
        <f t="shared" si="229"/>
        <v>0</v>
      </c>
      <c r="Z1118" s="147" t="str">
        <f>VLOOKUP(F1118,'3-Productie normen'!A:Q,12,FALSE)</f>
        <v>B</v>
      </c>
      <c r="AA1118" s="147"/>
      <c r="AC1118" s="148">
        <f t="shared" si="230"/>
        <v>7772.4000000000005</v>
      </c>
    </row>
    <row r="1119" spans="1:29" ht="14.15" customHeight="1">
      <c r="A1119" s="124">
        <f t="shared" si="231"/>
        <v>1119</v>
      </c>
      <c r="B1119" s="139" t="s">
        <v>94</v>
      </c>
      <c r="C1119" s="108">
        <v>3</v>
      </c>
      <c r="D1119" s="164" t="s">
        <v>1310</v>
      </c>
      <c r="E1119" s="141" t="s">
        <v>171</v>
      </c>
      <c r="F1119" s="153" t="s">
        <v>171</v>
      </c>
      <c r="G1119" s="141" t="s">
        <v>222</v>
      </c>
      <c r="H1119" s="142">
        <v>32.9</v>
      </c>
      <c r="I1119" s="143">
        <f t="shared" si="220"/>
        <v>255</v>
      </c>
      <c r="J1119" s="144">
        <v>255</v>
      </c>
      <c r="K1119" s="144"/>
      <c r="L1119" s="144"/>
      <c r="M1119" s="144"/>
      <c r="N1119" s="144"/>
      <c r="O1119" s="144"/>
      <c r="P1119" s="145" t="e">
        <f t="shared" si="221"/>
        <v>#DIV/0!</v>
      </c>
      <c r="Q1119" s="145">
        <f t="shared" si="222"/>
        <v>0</v>
      </c>
      <c r="R1119" s="145">
        <f t="shared" si="223"/>
        <v>0</v>
      </c>
      <c r="S1119" s="145">
        <f t="shared" si="224"/>
        <v>0</v>
      </c>
      <c r="T1119" s="145">
        <f t="shared" si="225"/>
        <v>0</v>
      </c>
      <c r="U1119" s="145">
        <f t="shared" si="226"/>
        <v>0</v>
      </c>
      <c r="V1119" s="146">
        <f>IF(J1119="nio",0,IF(J1119&gt;0,VLOOKUP(F1119,'3-Productie normen'!A:M,VLOOKUP(J1119,'3-Productie normen'!$B$38:$C$41,2,FALSE),FALSE)))*(VLOOKUP(B1119,'2-Kosten per locatie'!$A$16:$C$48,3,FALSE))</f>
        <v>0</v>
      </c>
      <c r="W1119" s="146">
        <f t="shared" si="227"/>
        <v>0</v>
      </c>
      <c r="X1119" s="146">
        <f t="shared" si="228"/>
        <v>0</v>
      </c>
      <c r="Y1119" s="146">
        <f t="shared" si="229"/>
        <v>0</v>
      </c>
      <c r="Z1119" s="147" t="str">
        <f>VLOOKUP(F1119,'3-Productie normen'!A:Q,12,FALSE)</f>
        <v>B</v>
      </c>
      <c r="AA1119" s="147"/>
      <c r="AC1119" s="148">
        <f t="shared" si="230"/>
        <v>8389.5</v>
      </c>
    </row>
    <row r="1120" spans="1:29" ht="14.15" customHeight="1">
      <c r="A1120" s="124">
        <f t="shared" si="231"/>
        <v>1120</v>
      </c>
      <c r="B1120" s="139" t="s">
        <v>94</v>
      </c>
      <c r="C1120" s="108">
        <v>3</v>
      </c>
      <c r="D1120" s="164" t="s">
        <v>1311</v>
      </c>
      <c r="E1120" s="141" t="s">
        <v>262</v>
      </c>
      <c r="F1120" s="141" t="s">
        <v>164</v>
      </c>
      <c r="G1120" s="141" t="s">
        <v>683</v>
      </c>
      <c r="H1120" s="142">
        <v>0</v>
      </c>
      <c r="I1120" s="143">
        <f t="shared" si="220"/>
        <v>12</v>
      </c>
      <c r="J1120" s="144">
        <v>12</v>
      </c>
      <c r="K1120" s="144"/>
      <c r="L1120" s="144"/>
      <c r="M1120" s="144"/>
      <c r="N1120" s="144"/>
      <c r="O1120" s="144"/>
      <c r="P1120" s="145" t="e">
        <f t="shared" si="221"/>
        <v>#DIV/0!</v>
      </c>
      <c r="Q1120" s="145">
        <f t="shared" si="222"/>
        <v>0</v>
      </c>
      <c r="R1120" s="145">
        <f t="shared" si="223"/>
        <v>0</v>
      </c>
      <c r="S1120" s="145">
        <f t="shared" si="224"/>
        <v>0</v>
      </c>
      <c r="T1120" s="145">
        <f t="shared" si="225"/>
        <v>0</v>
      </c>
      <c r="U1120" s="145">
        <f t="shared" si="226"/>
        <v>0</v>
      </c>
      <c r="V1120" s="146">
        <f>IF(J1120="nio",0,IF(J1120&gt;0,VLOOKUP(F1120,'3-Productie normen'!A:M,VLOOKUP(J1120,'3-Productie normen'!$B$38:$C$41,2,FALSE),FALSE)))*(VLOOKUP(B1120,'2-Kosten per locatie'!$A$16:$C$48,3,FALSE))</f>
        <v>0</v>
      </c>
      <c r="W1120" s="146">
        <f t="shared" si="227"/>
        <v>0</v>
      </c>
      <c r="X1120" s="146">
        <f t="shared" si="228"/>
        <v>0</v>
      </c>
      <c r="Y1120" s="146">
        <f t="shared" si="229"/>
        <v>0</v>
      </c>
      <c r="Z1120" s="147" t="str">
        <f>VLOOKUP(F1120,'3-Productie normen'!A:Q,12,FALSE)</f>
        <v>V</v>
      </c>
      <c r="AA1120" s="147"/>
      <c r="AC1120" s="148">
        <f t="shared" si="230"/>
        <v>0</v>
      </c>
    </row>
    <row r="1121" spans="1:29" ht="14.15" customHeight="1">
      <c r="A1121" s="124">
        <f t="shared" si="231"/>
        <v>1121</v>
      </c>
      <c r="B1121" s="139" t="s">
        <v>94</v>
      </c>
      <c r="C1121" s="108">
        <v>3</v>
      </c>
      <c r="D1121" s="164" t="s">
        <v>1312</v>
      </c>
      <c r="E1121" s="141" t="s">
        <v>212</v>
      </c>
      <c r="F1121" s="141" t="s">
        <v>167</v>
      </c>
      <c r="G1121" s="141" t="s">
        <v>213</v>
      </c>
      <c r="H1121" s="142">
        <v>12.25</v>
      </c>
      <c r="I1121" s="143">
        <f t="shared" si="220"/>
        <v>255</v>
      </c>
      <c r="J1121" s="144">
        <v>255</v>
      </c>
      <c r="K1121" s="144"/>
      <c r="L1121" s="144"/>
      <c r="M1121" s="144"/>
      <c r="N1121" s="144"/>
      <c r="O1121" s="144"/>
      <c r="P1121" s="145" t="e">
        <f t="shared" si="221"/>
        <v>#DIV/0!</v>
      </c>
      <c r="Q1121" s="145">
        <f t="shared" si="222"/>
        <v>0</v>
      </c>
      <c r="R1121" s="145">
        <f t="shared" si="223"/>
        <v>0</v>
      </c>
      <c r="S1121" s="145">
        <f t="shared" si="224"/>
        <v>0</v>
      </c>
      <c r="T1121" s="145">
        <f t="shared" si="225"/>
        <v>0</v>
      </c>
      <c r="U1121" s="145">
        <f t="shared" si="226"/>
        <v>0</v>
      </c>
      <c r="V1121" s="146">
        <f>IF(J1121="nio",0,IF(J1121&gt;0,VLOOKUP(F1121,'3-Productie normen'!A:M,VLOOKUP(J1121,'3-Productie normen'!$B$38:$C$41,2,FALSE),FALSE)))*(VLOOKUP(B1121,'2-Kosten per locatie'!$A$16:$C$48,3,FALSE))</f>
        <v>0</v>
      </c>
      <c r="W1121" s="146">
        <f t="shared" si="227"/>
        <v>0</v>
      </c>
      <c r="X1121" s="146">
        <f t="shared" si="228"/>
        <v>0</v>
      </c>
      <c r="Y1121" s="146">
        <f t="shared" si="229"/>
        <v>0</v>
      </c>
      <c r="Z1121" s="147" t="str">
        <f>VLOOKUP(F1121,'3-Productie normen'!A:Q,12,FALSE)</f>
        <v>S</v>
      </c>
      <c r="AA1121" s="147"/>
      <c r="AC1121" s="148">
        <f t="shared" si="230"/>
        <v>3123.75</v>
      </c>
    </row>
    <row r="1122" spans="1:29" ht="14.15" customHeight="1">
      <c r="A1122" s="124">
        <f t="shared" si="231"/>
        <v>1122</v>
      </c>
      <c r="B1122" s="139" t="s">
        <v>94</v>
      </c>
      <c r="C1122" s="108">
        <v>3</v>
      </c>
      <c r="D1122" s="164" t="s">
        <v>1313</v>
      </c>
      <c r="E1122" s="141" t="s">
        <v>212</v>
      </c>
      <c r="F1122" s="141" t="s">
        <v>167</v>
      </c>
      <c r="G1122" s="141" t="s">
        <v>213</v>
      </c>
      <c r="H1122" s="142">
        <v>0.96</v>
      </c>
      <c r="I1122" s="143">
        <f t="shared" si="220"/>
        <v>255</v>
      </c>
      <c r="J1122" s="144">
        <v>255</v>
      </c>
      <c r="K1122" s="144"/>
      <c r="L1122" s="144"/>
      <c r="M1122" s="144"/>
      <c r="N1122" s="144"/>
      <c r="O1122" s="144"/>
      <c r="P1122" s="145" t="e">
        <f t="shared" si="221"/>
        <v>#DIV/0!</v>
      </c>
      <c r="Q1122" s="145">
        <f t="shared" si="222"/>
        <v>0</v>
      </c>
      <c r="R1122" s="145">
        <f t="shared" si="223"/>
        <v>0</v>
      </c>
      <c r="S1122" s="145">
        <f t="shared" si="224"/>
        <v>0</v>
      </c>
      <c r="T1122" s="145">
        <f t="shared" si="225"/>
        <v>0</v>
      </c>
      <c r="U1122" s="145">
        <f t="shared" si="226"/>
        <v>0</v>
      </c>
      <c r="V1122" s="146">
        <f>IF(J1122="nio",0,IF(J1122&gt;0,VLOOKUP(F1122,'3-Productie normen'!A:M,VLOOKUP(J1122,'3-Productie normen'!$B$38:$C$41,2,FALSE),FALSE)))*(VLOOKUP(B1122,'2-Kosten per locatie'!$A$16:$C$48,3,FALSE))</f>
        <v>0</v>
      </c>
      <c r="W1122" s="146">
        <f t="shared" si="227"/>
        <v>0</v>
      </c>
      <c r="X1122" s="146">
        <f t="shared" si="228"/>
        <v>0</v>
      </c>
      <c r="Y1122" s="146">
        <f t="shared" si="229"/>
        <v>0</v>
      </c>
      <c r="Z1122" s="147" t="str">
        <f>VLOOKUP(F1122,'3-Productie normen'!A:Q,12,FALSE)</f>
        <v>S</v>
      </c>
      <c r="AA1122" s="147"/>
      <c r="AC1122" s="148">
        <f t="shared" si="230"/>
        <v>244.79999999999998</v>
      </c>
    </row>
    <row r="1123" spans="1:29" ht="14.15" customHeight="1">
      <c r="A1123" s="124">
        <f t="shared" si="231"/>
        <v>1123</v>
      </c>
      <c r="B1123" s="139" t="s">
        <v>94</v>
      </c>
      <c r="C1123" s="108">
        <v>3</v>
      </c>
      <c r="D1123" s="164" t="s">
        <v>1314</v>
      </c>
      <c r="E1123" s="141" t="s">
        <v>212</v>
      </c>
      <c r="F1123" s="141" t="s">
        <v>167</v>
      </c>
      <c r="G1123" s="141" t="s">
        <v>213</v>
      </c>
      <c r="H1123" s="142">
        <v>0.96</v>
      </c>
      <c r="I1123" s="143">
        <f t="shared" si="220"/>
        <v>255</v>
      </c>
      <c r="J1123" s="144">
        <v>255</v>
      </c>
      <c r="K1123" s="144"/>
      <c r="L1123" s="144"/>
      <c r="M1123" s="144"/>
      <c r="N1123" s="144"/>
      <c r="O1123" s="144"/>
      <c r="P1123" s="145" t="e">
        <f t="shared" si="221"/>
        <v>#DIV/0!</v>
      </c>
      <c r="Q1123" s="145">
        <f t="shared" si="222"/>
        <v>0</v>
      </c>
      <c r="R1123" s="145">
        <f t="shared" si="223"/>
        <v>0</v>
      </c>
      <c r="S1123" s="145">
        <f t="shared" si="224"/>
        <v>0</v>
      </c>
      <c r="T1123" s="145">
        <f t="shared" si="225"/>
        <v>0</v>
      </c>
      <c r="U1123" s="145">
        <f t="shared" si="226"/>
        <v>0</v>
      </c>
      <c r="V1123" s="146">
        <f>IF(J1123="nio",0,IF(J1123&gt;0,VLOOKUP(F1123,'3-Productie normen'!A:M,VLOOKUP(J1123,'3-Productie normen'!$B$38:$C$41,2,FALSE),FALSE)))*(VLOOKUP(B1123,'2-Kosten per locatie'!$A$16:$C$48,3,FALSE))</f>
        <v>0</v>
      </c>
      <c r="W1123" s="146">
        <f t="shared" si="227"/>
        <v>0</v>
      </c>
      <c r="X1123" s="146">
        <f t="shared" si="228"/>
        <v>0</v>
      </c>
      <c r="Y1123" s="146">
        <f t="shared" si="229"/>
        <v>0</v>
      </c>
      <c r="Z1123" s="147" t="str">
        <f>VLOOKUP(F1123,'3-Productie normen'!A:Q,12,FALSE)</f>
        <v>S</v>
      </c>
      <c r="AA1123" s="147"/>
      <c r="AC1123" s="148">
        <f t="shared" si="230"/>
        <v>244.79999999999998</v>
      </c>
    </row>
    <row r="1124" spans="1:29" ht="14.15" customHeight="1">
      <c r="A1124" s="124">
        <f t="shared" si="231"/>
        <v>1124</v>
      </c>
      <c r="B1124" s="139" t="s">
        <v>94</v>
      </c>
      <c r="C1124" s="108">
        <v>3</v>
      </c>
      <c r="D1124" s="164" t="s">
        <v>1315</v>
      </c>
      <c r="E1124" s="141" t="s">
        <v>212</v>
      </c>
      <c r="F1124" s="141" t="s">
        <v>167</v>
      </c>
      <c r="G1124" s="141" t="s">
        <v>213</v>
      </c>
      <c r="H1124" s="142">
        <v>0.96</v>
      </c>
      <c r="I1124" s="143">
        <f t="shared" si="220"/>
        <v>255</v>
      </c>
      <c r="J1124" s="144">
        <v>255</v>
      </c>
      <c r="K1124" s="144"/>
      <c r="L1124" s="144"/>
      <c r="M1124" s="144"/>
      <c r="N1124" s="144"/>
      <c r="O1124" s="144"/>
      <c r="P1124" s="145" t="e">
        <f t="shared" si="221"/>
        <v>#DIV/0!</v>
      </c>
      <c r="Q1124" s="145">
        <f t="shared" si="222"/>
        <v>0</v>
      </c>
      <c r="R1124" s="145">
        <f t="shared" si="223"/>
        <v>0</v>
      </c>
      <c r="S1124" s="145">
        <f t="shared" si="224"/>
        <v>0</v>
      </c>
      <c r="T1124" s="145">
        <f t="shared" si="225"/>
        <v>0</v>
      </c>
      <c r="U1124" s="145">
        <f t="shared" si="226"/>
        <v>0</v>
      </c>
      <c r="V1124" s="146">
        <f>IF(J1124="nio",0,IF(J1124&gt;0,VLOOKUP(F1124,'3-Productie normen'!A:M,VLOOKUP(J1124,'3-Productie normen'!$B$38:$C$41,2,FALSE),FALSE)))*(VLOOKUP(B1124,'2-Kosten per locatie'!$A$16:$C$48,3,FALSE))</f>
        <v>0</v>
      </c>
      <c r="W1124" s="146">
        <f t="shared" si="227"/>
        <v>0</v>
      </c>
      <c r="X1124" s="146">
        <f t="shared" si="228"/>
        <v>0</v>
      </c>
      <c r="Y1124" s="146">
        <f t="shared" si="229"/>
        <v>0</v>
      </c>
      <c r="Z1124" s="147" t="str">
        <f>VLOOKUP(F1124,'3-Productie normen'!A:Q,12,FALSE)</f>
        <v>S</v>
      </c>
      <c r="AA1124" s="147"/>
      <c r="AC1124" s="148">
        <f t="shared" si="230"/>
        <v>244.79999999999998</v>
      </c>
    </row>
    <row r="1125" spans="1:29" ht="14.15" customHeight="1">
      <c r="A1125" s="124">
        <f t="shared" si="231"/>
        <v>1125</v>
      </c>
      <c r="B1125" s="139" t="s">
        <v>94</v>
      </c>
      <c r="C1125" s="108">
        <v>3</v>
      </c>
      <c r="D1125" s="164" t="s">
        <v>1316</v>
      </c>
      <c r="E1125" s="141" t="s">
        <v>212</v>
      </c>
      <c r="F1125" s="141" t="s">
        <v>167</v>
      </c>
      <c r="G1125" s="141" t="s">
        <v>213</v>
      </c>
      <c r="H1125" s="142">
        <v>0.98</v>
      </c>
      <c r="I1125" s="143">
        <f t="shared" si="220"/>
        <v>255</v>
      </c>
      <c r="J1125" s="144">
        <v>255</v>
      </c>
      <c r="K1125" s="144"/>
      <c r="L1125" s="144"/>
      <c r="M1125" s="144"/>
      <c r="N1125" s="144"/>
      <c r="O1125" s="144"/>
      <c r="P1125" s="145" t="e">
        <f t="shared" si="221"/>
        <v>#DIV/0!</v>
      </c>
      <c r="Q1125" s="145">
        <f t="shared" si="222"/>
        <v>0</v>
      </c>
      <c r="R1125" s="145">
        <f t="shared" si="223"/>
        <v>0</v>
      </c>
      <c r="S1125" s="145">
        <f t="shared" si="224"/>
        <v>0</v>
      </c>
      <c r="T1125" s="145">
        <f t="shared" si="225"/>
        <v>0</v>
      </c>
      <c r="U1125" s="145">
        <f t="shared" si="226"/>
        <v>0</v>
      </c>
      <c r="V1125" s="146">
        <f>IF(J1125="nio",0,IF(J1125&gt;0,VLOOKUP(F1125,'3-Productie normen'!A:M,VLOOKUP(J1125,'3-Productie normen'!$B$38:$C$41,2,FALSE),FALSE)))*(VLOOKUP(B1125,'2-Kosten per locatie'!$A$16:$C$48,3,FALSE))</f>
        <v>0</v>
      </c>
      <c r="W1125" s="146">
        <f t="shared" si="227"/>
        <v>0</v>
      </c>
      <c r="X1125" s="146">
        <f t="shared" si="228"/>
        <v>0</v>
      </c>
      <c r="Y1125" s="146">
        <f t="shared" si="229"/>
        <v>0</v>
      </c>
      <c r="Z1125" s="147" t="str">
        <f>VLOOKUP(F1125,'3-Productie normen'!A:Q,12,FALSE)</f>
        <v>S</v>
      </c>
      <c r="AA1125" s="147"/>
      <c r="AC1125" s="148">
        <f t="shared" si="230"/>
        <v>249.9</v>
      </c>
    </row>
    <row r="1126" spans="1:29" ht="14.15" customHeight="1">
      <c r="A1126" s="124">
        <f t="shared" si="231"/>
        <v>1126</v>
      </c>
      <c r="B1126" s="139" t="s">
        <v>94</v>
      </c>
      <c r="C1126" s="108">
        <v>3</v>
      </c>
      <c r="D1126" s="164" t="s">
        <v>1317</v>
      </c>
      <c r="E1126" s="141" t="s">
        <v>216</v>
      </c>
      <c r="F1126" s="141" t="s">
        <v>167</v>
      </c>
      <c r="G1126" s="141" t="s">
        <v>213</v>
      </c>
      <c r="H1126" s="142">
        <v>24.31</v>
      </c>
      <c r="I1126" s="143">
        <f t="shared" ref="I1126:I1186" si="232">SUM(J1126:O1126)</f>
        <v>255</v>
      </c>
      <c r="J1126" s="144">
        <v>255</v>
      </c>
      <c r="K1126" s="144"/>
      <c r="L1126" s="144"/>
      <c r="M1126" s="144"/>
      <c r="N1126" s="144"/>
      <c r="O1126" s="144"/>
      <c r="P1126" s="145" t="e">
        <f t="shared" si="221"/>
        <v>#DIV/0!</v>
      </c>
      <c r="Q1126" s="145">
        <f t="shared" si="222"/>
        <v>0</v>
      </c>
      <c r="R1126" s="145">
        <f t="shared" si="223"/>
        <v>0</v>
      </c>
      <c r="S1126" s="145">
        <f t="shared" si="224"/>
        <v>0</v>
      </c>
      <c r="T1126" s="145">
        <f t="shared" si="225"/>
        <v>0</v>
      </c>
      <c r="U1126" s="145">
        <f t="shared" si="226"/>
        <v>0</v>
      </c>
      <c r="V1126" s="146">
        <f>IF(J1126="nio",0,IF(J1126&gt;0,VLOOKUP(F1126,'3-Productie normen'!A:M,VLOOKUP(J1126,'3-Productie normen'!$B$38:$C$41,2,FALSE),FALSE)))*(VLOOKUP(B1126,'2-Kosten per locatie'!$A$16:$C$48,3,FALSE))</f>
        <v>0</v>
      </c>
      <c r="W1126" s="146">
        <f t="shared" si="227"/>
        <v>0</v>
      </c>
      <c r="X1126" s="146">
        <f t="shared" si="228"/>
        <v>0</v>
      </c>
      <c r="Y1126" s="146">
        <f t="shared" si="229"/>
        <v>0</v>
      </c>
      <c r="Z1126" s="147" t="str">
        <f>VLOOKUP(F1126,'3-Productie normen'!A:Q,12,FALSE)</f>
        <v>S</v>
      </c>
      <c r="AA1126" s="147"/>
      <c r="AC1126" s="148">
        <f t="shared" si="230"/>
        <v>6199.0499999999993</v>
      </c>
    </row>
    <row r="1127" spans="1:29" ht="14.15" customHeight="1">
      <c r="A1127" s="124">
        <f t="shared" si="231"/>
        <v>1127</v>
      </c>
      <c r="B1127" s="139" t="s">
        <v>94</v>
      </c>
      <c r="C1127" s="108">
        <v>3</v>
      </c>
      <c r="D1127" s="164" t="s">
        <v>1318</v>
      </c>
      <c r="E1127" s="141" t="s">
        <v>216</v>
      </c>
      <c r="F1127" s="141" t="s">
        <v>167</v>
      </c>
      <c r="G1127" s="141" t="s">
        <v>213</v>
      </c>
      <c r="H1127" s="142">
        <v>1</v>
      </c>
      <c r="I1127" s="143">
        <f t="shared" si="232"/>
        <v>255</v>
      </c>
      <c r="J1127" s="144">
        <v>255</v>
      </c>
      <c r="K1127" s="144"/>
      <c r="L1127" s="144"/>
      <c r="M1127" s="144"/>
      <c r="N1127" s="144"/>
      <c r="O1127" s="144"/>
      <c r="P1127" s="145" t="e">
        <f t="shared" si="221"/>
        <v>#DIV/0!</v>
      </c>
      <c r="Q1127" s="145">
        <f t="shared" si="222"/>
        <v>0</v>
      </c>
      <c r="R1127" s="145">
        <f t="shared" si="223"/>
        <v>0</v>
      </c>
      <c r="S1127" s="145">
        <f t="shared" si="224"/>
        <v>0</v>
      </c>
      <c r="T1127" s="145">
        <f t="shared" si="225"/>
        <v>0</v>
      </c>
      <c r="U1127" s="145">
        <f t="shared" si="226"/>
        <v>0</v>
      </c>
      <c r="V1127" s="146">
        <f>IF(J1127="nio",0,IF(J1127&gt;0,VLOOKUP(F1127,'3-Productie normen'!A:M,VLOOKUP(J1127,'3-Productie normen'!$B$38:$C$41,2,FALSE),FALSE)))*(VLOOKUP(B1127,'2-Kosten per locatie'!$A$16:$C$48,3,FALSE))</f>
        <v>0</v>
      </c>
      <c r="W1127" s="146">
        <f t="shared" si="227"/>
        <v>0</v>
      </c>
      <c r="X1127" s="146">
        <f t="shared" si="228"/>
        <v>0</v>
      </c>
      <c r="Y1127" s="146">
        <f t="shared" si="229"/>
        <v>0</v>
      </c>
      <c r="Z1127" s="147" t="str">
        <f>VLOOKUP(F1127,'3-Productie normen'!A:Q,12,FALSE)</f>
        <v>S</v>
      </c>
      <c r="AA1127" s="147"/>
      <c r="AC1127" s="148">
        <f t="shared" si="230"/>
        <v>255</v>
      </c>
    </row>
    <row r="1128" spans="1:29" ht="14.15" customHeight="1">
      <c r="A1128" s="124">
        <f t="shared" si="231"/>
        <v>1128</v>
      </c>
      <c r="B1128" s="139" t="s">
        <v>94</v>
      </c>
      <c r="C1128" s="108">
        <v>3</v>
      </c>
      <c r="D1128" s="164" t="s">
        <v>1319</v>
      </c>
      <c r="E1128" s="141" t="s">
        <v>216</v>
      </c>
      <c r="F1128" s="141" t="s">
        <v>167</v>
      </c>
      <c r="G1128" s="141" t="s">
        <v>213</v>
      </c>
      <c r="H1128" s="142">
        <v>1</v>
      </c>
      <c r="I1128" s="143">
        <f t="shared" si="232"/>
        <v>255</v>
      </c>
      <c r="J1128" s="144">
        <v>255</v>
      </c>
      <c r="K1128" s="144"/>
      <c r="L1128" s="144"/>
      <c r="M1128" s="144"/>
      <c r="N1128" s="144"/>
      <c r="O1128" s="144"/>
      <c r="P1128" s="145" t="e">
        <f t="shared" si="221"/>
        <v>#DIV/0!</v>
      </c>
      <c r="Q1128" s="145">
        <f t="shared" si="222"/>
        <v>0</v>
      </c>
      <c r="R1128" s="145">
        <f t="shared" si="223"/>
        <v>0</v>
      </c>
      <c r="S1128" s="145">
        <f t="shared" si="224"/>
        <v>0</v>
      </c>
      <c r="T1128" s="145">
        <f t="shared" si="225"/>
        <v>0</v>
      </c>
      <c r="U1128" s="145">
        <f t="shared" si="226"/>
        <v>0</v>
      </c>
      <c r="V1128" s="146">
        <f>IF(J1128="nio",0,IF(J1128&gt;0,VLOOKUP(F1128,'3-Productie normen'!A:M,VLOOKUP(J1128,'3-Productie normen'!$B$38:$C$41,2,FALSE),FALSE)))*(VLOOKUP(B1128,'2-Kosten per locatie'!$A$16:$C$48,3,FALSE))</f>
        <v>0</v>
      </c>
      <c r="W1128" s="146">
        <f t="shared" si="227"/>
        <v>0</v>
      </c>
      <c r="X1128" s="146">
        <f t="shared" si="228"/>
        <v>0</v>
      </c>
      <c r="Y1128" s="146">
        <f t="shared" si="229"/>
        <v>0</v>
      </c>
      <c r="Z1128" s="147" t="str">
        <f>VLOOKUP(F1128,'3-Productie normen'!A:Q,12,FALSE)</f>
        <v>S</v>
      </c>
      <c r="AA1128" s="147"/>
      <c r="AC1128" s="148">
        <f t="shared" si="230"/>
        <v>255</v>
      </c>
    </row>
    <row r="1129" spans="1:29" ht="14.15" customHeight="1">
      <c r="A1129" s="124">
        <f t="shared" si="231"/>
        <v>1129</v>
      </c>
      <c r="B1129" s="139" t="s">
        <v>94</v>
      </c>
      <c r="C1129" s="108">
        <v>3</v>
      </c>
      <c r="D1129" s="164" t="s">
        <v>1320</v>
      </c>
      <c r="E1129" s="141" t="s">
        <v>216</v>
      </c>
      <c r="F1129" s="141" t="s">
        <v>167</v>
      </c>
      <c r="G1129" s="141" t="s">
        <v>213</v>
      </c>
      <c r="H1129" s="142">
        <v>1</v>
      </c>
      <c r="I1129" s="143">
        <f t="shared" si="232"/>
        <v>255</v>
      </c>
      <c r="J1129" s="144">
        <v>255</v>
      </c>
      <c r="K1129" s="144"/>
      <c r="L1129" s="144"/>
      <c r="M1129" s="144"/>
      <c r="N1129" s="144"/>
      <c r="O1129" s="144"/>
      <c r="P1129" s="145" t="e">
        <f t="shared" si="221"/>
        <v>#DIV/0!</v>
      </c>
      <c r="Q1129" s="145">
        <f t="shared" si="222"/>
        <v>0</v>
      </c>
      <c r="R1129" s="145">
        <f t="shared" si="223"/>
        <v>0</v>
      </c>
      <c r="S1129" s="145">
        <f t="shared" si="224"/>
        <v>0</v>
      </c>
      <c r="T1129" s="145">
        <f t="shared" si="225"/>
        <v>0</v>
      </c>
      <c r="U1129" s="145">
        <f t="shared" si="226"/>
        <v>0</v>
      </c>
      <c r="V1129" s="146">
        <f>IF(J1129="nio",0,IF(J1129&gt;0,VLOOKUP(F1129,'3-Productie normen'!A:M,VLOOKUP(J1129,'3-Productie normen'!$B$38:$C$41,2,FALSE),FALSE)))*(VLOOKUP(B1129,'2-Kosten per locatie'!$A$16:$C$48,3,FALSE))</f>
        <v>0</v>
      </c>
      <c r="W1129" s="146">
        <f t="shared" si="227"/>
        <v>0</v>
      </c>
      <c r="X1129" s="146">
        <f t="shared" si="228"/>
        <v>0</v>
      </c>
      <c r="Y1129" s="146">
        <f t="shared" si="229"/>
        <v>0</v>
      </c>
      <c r="Z1129" s="147" t="str">
        <f>VLOOKUP(F1129,'3-Productie normen'!A:Q,12,FALSE)</f>
        <v>S</v>
      </c>
      <c r="AA1129" s="147"/>
      <c r="AC1129" s="148">
        <f t="shared" si="230"/>
        <v>255</v>
      </c>
    </row>
    <row r="1130" spans="1:29" ht="14.15" customHeight="1">
      <c r="A1130" s="124">
        <f t="shared" si="231"/>
        <v>1130</v>
      </c>
      <c r="B1130" s="139" t="s">
        <v>94</v>
      </c>
      <c r="C1130" s="108">
        <v>3</v>
      </c>
      <c r="D1130" s="164" t="s">
        <v>1321</v>
      </c>
      <c r="E1130" s="141" t="s">
        <v>216</v>
      </c>
      <c r="F1130" s="141" t="s">
        <v>167</v>
      </c>
      <c r="G1130" s="141" t="s">
        <v>213</v>
      </c>
      <c r="H1130" s="142">
        <v>1</v>
      </c>
      <c r="I1130" s="143">
        <f t="shared" si="232"/>
        <v>255</v>
      </c>
      <c r="J1130" s="144">
        <v>255</v>
      </c>
      <c r="K1130" s="144"/>
      <c r="L1130" s="144"/>
      <c r="M1130" s="144"/>
      <c r="N1130" s="144"/>
      <c r="O1130" s="144"/>
      <c r="P1130" s="145" t="e">
        <f t="shared" si="221"/>
        <v>#DIV/0!</v>
      </c>
      <c r="Q1130" s="145">
        <f t="shared" si="222"/>
        <v>0</v>
      </c>
      <c r="R1130" s="145">
        <f t="shared" si="223"/>
        <v>0</v>
      </c>
      <c r="S1130" s="145">
        <f t="shared" si="224"/>
        <v>0</v>
      </c>
      <c r="T1130" s="145">
        <f t="shared" si="225"/>
        <v>0</v>
      </c>
      <c r="U1130" s="145">
        <f t="shared" si="226"/>
        <v>0</v>
      </c>
      <c r="V1130" s="146">
        <f>IF(J1130="nio",0,IF(J1130&gt;0,VLOOKUP(F1130,'3-Productie normen'!A:M,VLOOKUP(J1130,'3-Productie normen'!$B$38:$C$41,2,FALSE),FALSE)))*(VLOOKUP(B1130,'2-Kosten per locatie'!$A$16:$C$48,3,FALSE))</f>
        <v>0</v>
      </c>
      <c r="W1130" s="146">
        <f t="shared" si="227"/>
        <v>0</v>
      </c>
      <c r="X1130" s="146">
        <f t="shared" si="228"/>
        <v>0</v>
      </c>
      <c r="Y1130" s="146">
        <f t="shared" si="229"/>
        <v>0</v>
      </c>
      <c r="Z1130" s="147" t="str">
        <f>VLOOKUP(F1130,'3-Productie normen'!A:Q,12,FALSE)</f>
        <v>S</v>
      </c>
      <c r="AA1130" s="147"/>
      <c r="AC1130" s="148">
        <f t="shared" si="230"/>
        <v>255</v>
      </c>
    </row>
    <row r="1131" spans="1:29" ht="14.15" customHeight="1">
      <c r="A1131" s="124">
        <f t="shared" si="231"/>
        <v>1131</v>
      </c>
      <c r="B1131" s="139" t="s">
        <v>94</v>
      </c>
      <c r="C1131" s="108">
        <v>3</v>
      </c>
      <c r="D1131" s="164" t="s">
        <v>1322</v>
      </c>
      <c r="E1131" s="141" t="s">
        <v>224</v>
      </c>
      <c r="F1131" s="141" t="s">
        <v>155</v>
      </c>
      <c r="G1131" s="141" t="s">
        <v>222</v>
      </c>
      <c r="H1131" s="142">
        <v>28.84</v>
      </c>
      <c r="I1131" s="143">
        <f t="shared" si="232"/>
        <v>255</v>
      </c>
      <c r="J1131" s="144">
        <v>255</v>
      </c>
      <c r="K1131" s="144"/>
      <c r="L1131" s="144"/>
      <c r="M1131" s="144"/>
      <c r="N1131" s="144"/>
      <c r="O1131" s="144"/>
      <c r="P1131" s="145" t="e">
        <f t="shared" si="221"/>
        <v>#DIV/0!</v>
      </c>
      <c r="Q1131" s="145">
        <f t="shared" si="222"/>
        <v>0</v>
      </c>
      <c r="R1131" s="145">
        <f t="shared" si="223"/>
        <v>0</v>
      </c>
      <c r="S1131" s="145">
        <f t="shared" si="224"/>
        <v>0</v>
      </c>
      <c r="T1131" s="145">
        <f t="shared" si="225"/>
        <v>0</v>
      </c>
      <c r="U1131" s="145">
        <f t="shared" si="226"/>
        <v>0</v>
      </c>
      <c r="V1131" s="146">
        <f>IF(J1131="nio",0,IF(J1131&gt;0,VLOOKUP(F1131,'3-Productie normen'!A:M,VLOOKUP(J1131,'3-Productie normen'!$B$38:$C$41,2,FALSE),FALSE)))*(VLOOKUP(B1131,'2-Kosten per locatie'!$A$16:$C$48,3,FALSE))</f>
        <v>0</v>
      </c>
      <c r="W1131" s="146">
        <f t="shared" si="227"/>
        <v>0</v>
      </c>
      <c r="X1131" s="146">
        <f t="shared" si="228"/>
        <v>0</v>
      </c>
      <c r="Y1131" s="146">
        <f t="shared" si="229"/>
        <v>0</v>
      </c>
      <c r="Z1131" s="147" t="str">
        <f>VLOOKUP(F1131,'3-Productie normen'!A:Q,12,FALSE)</f>
        <v>B</v>
      </c>
      <c r="AA1131" s="147"/>
      <c r="AC1131" s="148">
        <f t="shared" si="230"/>
        <v>7354.2</v>
      </c>
    </row>
    <row r="1132" spans="1:29" ht="14.15" customHeight="1">
      <c r="A1132" s="124">
        <f t="shared" si="231"/>
        <v>1132</v>
      </c>
      <c r="B1132" s="139" t="s">
        <v>94</v>
      </c>
      <c r="C1132" s="108">
        <v>3</v>
      </c>
      <c r="D1132" s="164" t="s">
        <v>1323</v>
      </c>
      <c r="E1132" s="141" t="s">
        <v>224</v>
      </c>
      <c r="F1132" s="141" t="s">
        <v>155</v>
      </c>
      <c r="G1132" s="141" t="s">
        <v>222</v>
      </c>
      <c r="H1132" s="142">
        <v>26.41</v>
      </c>
      <c r="I1132" s="143">
        <f t="shared" si="232"/>
        <v>255</v>
      </c>
      <c r="J1132" s="144">
        <v>255</v>
      </c>
      <c r="K1132" s="144"/>
      <c r="L1132" s="144"/>
      <c r="M1132" s="144"/>
      <c r="N1132" s="144"/>
      <c r="O1132" s="144"/>
      <c r="P1132" s="145" t="e">
        <f t="shared" si="221"/>
        <v>#DIV/0!</v>
      </c>
      <c r="Q1132" s="145">
        <f t="shared" si="222"/>
        <v>0</v>
      </c>
      <c r="R1132" s="145">
        <f t="shared" si="223"/>
        <v>0</v>
      </c>
      <c r="S1132" s="145">
        <f t="shared" si="224"/>
        <v>0</v>
      </c>
      <c r="T1132" s="145">
        <f t="shared" si="225"/>
        <v>0</v>
      </c>
      <c r="U1132" s="145">
        <f t="shared" si="226"/>
        <v>0</v>
      </c>
      <c r="V1132" s="146">
        <f>IF(J1132="nio",0,IF(J1132&gt;0,VLOOKUP(F1132,'3-Productie normen'!A:M,VLOOKUP(J1132,'3-Productie normen'!$B$38:$C$41,2,FALSE),FALSE)))*(VLOOKUP(B1132,'2-Kosten per locatie'!$A$16:$C$48,3,FALSE))</f>
        <v>0</v>
      </c>
      <c r="W1132" s="146">
        <f t="shared" si="227"/>
        <v>0</v>
      </c>
      <c r="X1132" s="146">
        <f t="shared" si="228"/>
        <v>0</v>
      </c>
      <c r="Y1132" s="146">
        <f t="shared" si="229"/>
        <v>0</v>
      </c>
      <c r="Z1132" s="147" t="str">
        <f>VLOOKUP(F1132,'3-Productie normen'!A:Q,12,FALSE)</f>
        <v>B</v>
      </c>
      <c r="AA1132" s="147"/>
      <c r="AC1132" s="148">
        <f t="shared" si="230"/>
        <v>6734.55</v>
      </c>
    </row>
    <row r="1133" spans="1:29" ht="14.15" customHeight="1">
      <c r="A1133" s="124">
        <f t="shared" si="231"/>
        <v>1133</v>
      </c>
      <c r="B1133" s="139" t="s">
        <v>94</v>
      </c>
      <c r="C1133" s="108">
        <v>3</v>
      </c>
      <c r="D1133" s="164" t="s">
        <v>1324</v>
      </c>
      <c r="E1133" s="141" t="s">
        <v>224</v>
      </c>
      <c r="F1133" s="141" t="s">
        <v>155</v>
      </c>
      <c r="G1133" s="141" t="s">
        <v>222</v>
      </c>
      <c r="H1133" s="142">
        <v>29.12</v>
      </c>
      <c r="I1133" s="143">
        <f t="shared" si="232"/>
        <v>255</v>
      </c>
      <c r="J1133" s="144">
        <v>255</v>
      </c>
      <c r="K1133" s="144"/>
      <c r="L1133" s="144"/>
      <c r="M1133" s="144"/>
      <c r="N1133" s="144"/>
      <c r="O1133" s="144"/>
      <c r="P1133" s="145" t="e">
        <f t="shared" si="221"/>
        <v>#DIV/0!</v>
      </c>
      <c r="Q1133" s="145">
        <f t="shared" si="222"/>
        <v>0</v>
      </c>
      <c r="R1133" s="145">
        <f t="shared" si="223"/>
        <v>0</v>
      </c>
      <c r="S1133" s="145">
        <f t="shared" si="224"/>
        <v>0</v>
      </c>
      <c r="T1133" s="145">
        <f t="shared" si="225"/>
        <v>0</v>
      </c>
      <c r="U1133" s="145">
        <f t="shared" si="226"/>
        <v>0</v>
      </c>
      <c r="V1133" s="146">
        <f>IF(J1133="nio",0,IF(J1133&gt;0,VLOOKUP(F1133,'3-Productie normen'!A:M,VLOOKUP(J1133,'3-Productie normen'!$B$38:$C$41,2,FALSE),FALSE)))*(VLOOKUP(B1133,'2-Kosten per locatie'!$A$16:$C$48,3,FALSE))</f>
        <v>0</v>
      </c>
      <c r="W1133" s="146">
        <f t="shared" si="227"/>
        <v>0</v>
      </c>
      <c r="X1133" s="146">
        <f t="shared" si="228"/>
        <v>0</v>
      </c>
      <c r="Y1133" s="146">
        <f t="shared" si="229"/>
        <v>0</v>
      </c>
      <c r="Z1133" s="147" t="str">
        <f>VLOOKUP(F1133,'3-Productie normen'!A:Q,12,FALSE)</f>
        <v>B</v>
      </c>
      <c r="AA1133" s="147"/>
      <c r="AC1133" s="148">
        <f t="shared" si="230"/>
        <v>7425.6</v>
      </c>
    </row>
    <row r="1134" spans="1:29" ht="14.15" customHeight="1">
      <c r="A1134" s="124">
        <f t="shared" si="231"/>
        <v>1134</v>
      </c>
      <c r="B1134" s="139" t="s">
        <v>94</v>
      </c>
      <c r="C1134" s="108">
        <v>3</v>
      </c>
      <c r="D1134" s="164" t="s">
        <v>1325</v>
      </c>
      <c r="E1134" s="141" t="s">
        <v>224</v>
      </c>
      <c r="F1134" s="141" t="s">
        <v>155</v>
      </c>
      <c r="G1134" s="141" t="s">
        <v>222</v>
      </c>
      <c r="H1134" s="142">
        <v>31.48</v>
      </c>
      <c r="I1134" s="143">
        <f t="shared" si="232"/>
        <v>255</v>
      </c>
      <c r="J1134" s="144">
        <v>255</v>
      </c>
      <c r="K1134" s="144"/>
      <c r="L1134" s="144"/>
      <c r="M1134" s="144"/>
      <c r="N1134" s="144"/>
      <c r="O1134" s="144"/>
      <c r="P1134" s="145" t="e">
        <f t="shared" si="221"/>
        <v>#DIV/0!</v>
      </c>
      <c r="Q1134" s="145">
        <f t="shared" si="222"/>
        <v>0</v>
      </c>
      <c r="R1134" s="145">
        <f t="shared" si="223"/>
        <v>0</v>
      </c>
      <c r="S1134" s="145">
        <f t="shared" si="224"/>
        <v>0</v>
      </c>
      <c r="T1134" s="145">
        <f t="shared" si="225"/>
        <v>0</v>
      </c>
      <c r="U1134" s="145">
        <f t="shared" si="226"/>
        <v>0</v>
      </c>
      <c r="V1134" s="146">
        <f>IF(J1134="nio",0,IF(J1134&gt;0,VLOOKUP(F1134,'3-Productie normen'!A:M,VLOOKUP(J1134,'3-Productie normen'!$B$38:$C$41,2,FALSE),FALSE)))*(VLOOKUP(B1134,'2-Kosten per locatie'!$A$16:$C$48,3,FALSE))</f>
        <v>0</v>
      </c>
      <c r="W1134" s="146">
        <f t="shared" si="227"/>
        <v>0</v>
      </c>
      <c r="X1134" s="146">
        <f t="shared" si="228"/>
        <v>0</v>
      </c>
      <c r="Y1134" s="146">
        <f t="shared" si="229"/>
        <v>0</v>
      </c>
      <c r="Z1134" s="147" t="str">
        <f>VLOOKUP(F1134,'3-Productie normen'!A:Q,12,FALSE)</f>
        <v>B</v>
      </c>
      <c r="AA1134" s="147"/>
      <c r="AC1134" s="148">
        <f t="shared" si="230"/>
        <v>8027.4000000000005</v>
      </c>
    </row>
    <row r="1135" spans="1:29" ht="14.15" customHeight="1">
      <c r="A1135" s="124">
        <f t="shared" si="231"/>
        <v>1135</v>
      </c>
      <c r="B1135" s="139" t="s">
        <v>94</v>
      </c>
      <c r="C1135" s="108">
        <v>3</v>
      </c>
      <c r="D1135" s="164" t="s">
        <v>1326</v>
      </c>
      <c r="E1135" s="141" t="s">
        <v>224</v>
      </c>
      <c r="F1135" s="141" t="s">
        <v>155</v>
      </c>
      <c r="G1135" s="141" t="s">
        <v>222</v>
      </c>
      <c r="H1135" s="142">
        <v>28.11</v>
      </c>
      <c r="I1135" s="143">
        <f t="shared" si="232"/>
        <v>255</v>
      </c>
      <c r="J1135" s="144">
        <v>255</v>
      </c>
      <c r="K1135" s="144"/>
      <c r="L1135" s="144"/>
      <c r="M1135" s="144"/>
      <c r="N1135" s="144"/>
      <c r="O1135" s="144"/>
      <c r="P1135" s="145" t="e">
        <f t="shared" si="221"/>
        <v>#DIV/0!</v>
      </c>
      <c r="Q1135" s="145">
        <f t="shared" si="222"/>
        <v>0</v>
      </c>
      <c r="R1135" s="145">
        <f t="shared" si="223"/>
        <v>0</v>
      </c>
      <c r="S1135" s="145">
        <f t="shared" si="224"/>
        <v>0</v>
      </c>
      <c r="T1135" s="145">
        <f t="shared" si="225"/>
        <v>0</v>
      </c>
      <c r="U1135" s="145">
        <f t="shared" si="226"/>
        <v>0</v>
      </c>
      <c r="V1135" s="146">
        <f>IF(J1135="nio",0,IF(J1135&gt;0,VLOOKUP(F1135,'3-Productie normen'!A:M,VLOOKUP(J1135,'3-Productie normen'!$B$38:$C$41,2,FALSE),FALSE)))*(VLOOKUP(B1135,'2-Kosten per locatie'!$A$16:$C$48,3,FALSE))</f>
        <v>0</v>
      </c>
      <c r="W1135" s="146">
        <f t="shared" si="227"/>
        <v>0</v>
      </c>
      <c r="X1135" s="146">
        <f t="shared" si="228"/>
        <v>0</v>
      </c>
      <c r="Y1135" s="146">
        <f t="shared" si="229"/>
        <v>0</v>
      </c>
      <c r="Z1135" s="147" t="str">
        <f>VLOOKUP(F1135,'3-Productie normen'!A:Q,12,FALSE)</f>
        <v>B</v>
      </c>
      <c r="AA1135" s="147"/>
      <c r="AC1135" s="148">
        <f t="shared" si="230"/>
        <v>7168.05</v>
      </c>
    </row>
    <row r="1136" spans="1:29" ht="14.15" customHeight="1">
      <c r="A1136" s="124">
        <f t="shared" si="231"/>
        <v>1136</v>
      </c>
      <c r="B1136" s="139" t="s">
        <v>94</v>
      </c>
      <c r="C1136" s="108">
        <v>3</v>
      </c>
      <c r="D1136" s="164" t="s">
        <v>1327</v>
      </c>
      <c r="E1136" s="141" t="s">
        <v>224</v>
      </c>
      <c r="F1136" s="141" t="s">
        <v>155</v>
      </c>
      <c r="G1136" s="141" t="s">
        <v>222</v>
      </c>
      <c r="H1136" s="142">
        <v>31.55</v>
      </c>
      <c r="I1136" s="143">
        <f t="shared" si="232"/>
        <v>255</v>
      </c>
      <c r="J1136" s="144">
        <v>255</v>
      </c>
      <c r="K1136" s="144"/>
      <c r="L1136" s="144"/>
      <c r="M1136" s="144"/>
      <c r="N1136" s="144"/>
      <c r="O1136" s="144"/>
      <c r="P1136" s="145" t="e">
        <f t="shared" si="221"/>
        <v>#DIV/0!</v>
      </c>
      <c r="Q1136" s="145">
        <f t="shared" si="222"/>
        <v>0</v>
      </c>
      <c r="R1136" s="145">
        <f t="shared" si="223"/>
        <v>0</v>
      </c>
      <c r="S1136" s="145">
        <f t="shared" si="224"/>
        <v>0</v>
      </c>
      <c r="T1136" s="145">
        <f t="shared" si="225"/>
        <v>0</v>
      </c>
      <c r="U1136" s="145">
        <f t="shared" si="226"/>
        <v>0</v>
      </c>
      <c r="V1136" s="146">
        <f>IF(J1136="nio",0,IF(J1136&gt;0,VLOOKUP(F1136,'3-Productie normen'!A:M,VLOOKUP(J1136,'3-Productie normen'!$B$38:$C$41,2,FALSE),FALSE)))*(VLOOKUP(B1136,'2-Kosten per locatie'!$A$16:$C$48,3,FALSE))</f>
        <v>0</v>
      </c>
      <c r="W1136" s="146">
        <f t="shared" si="227"/>
        <v>0</v>
      </c>
      <c r="X1136" s="146">
        <f t="shared" si="228"/>
        <v>0</v>
      </c>
      <c r="Y1136" s="146">
        <f t="shared" si="229"/>
        <v>0</v>
      </c>
      <c r="Z1136" s="147" t="str">
        <f>VLOOKUP(F1136,'3-Productie normen'!A:Q,12,FALSE)</f>
        <v>B</v>
      </c>
      <c r="AA1136" s="147"/>
      <c r="AC1136" s="148">
        <f t="shared" si="230"/>
        <v>8045.25</v>
      </c>
    </row>
    <row r="1137" spans="1:29" ht="14.15" customHeight="1">
      <c r="A1137" s="124">
        <f t="shared" si="231"/>
        <v>1137</v>
      </c>
      <c r="B1137" s="139" t="s">
        <v>94</v>
      </c>
      <c r="C1137" s="108">
        <v>3</v>
      </c>
      <c r="D1137" s="164" t="s">
        <v>1328</v>
      </c>
      <c r="E1137" s="141" t="s">
        <v>243</v>
      </c>
      <c r="F1137" s="141" t="s">
        <v>155</v>
      </c>
      <c r="G1137" s="141" t="s">
        <v>222</v>
      </c>
      <c r="H1137" s="142">
        <v>24.27</v>
      </c>
      <c r="I1137" s="143">
        <f t="shared" si="232"/>
        <v>255</v>
      </c>
      <c r="J1137" s="144">
        <v>255</v>
      </c>
      <c r="K1137" s="144"/>
      <c r="L1137" s="144"/>
      <c r="M1137" s="144"/>
      <c r="N1137" s="144"/>
      <c r="O1137" s="144"/>
      <c r="P1137" s="145" t="e">
        <f t="shared" si="221"/>
        <v>#DIV/0!</v>
      </c>
      <c r="Q1137" s="145">
        <f t="shared" si="222"/>
        <v>0</v>
      </c>
      <c r="R1137" s="145">
        <f t="shared" si="223"/>
        <v>0</v>
      </c>
      <c r="S1137" s="145">
        <f t="shared" si="224"/>
        <v>0</v>
      </c>
      <c r="T1137" s="145">
        <f t="shared" si="225"/>
        <v>0</v>
      </c>
      <c r="U1137" s="145">
        <f t="shared" si="226"/>
        <v>0</v>
      </c>
      <c r="V1137" s="146">
        <f>IF(J1137="nio",0,IF(J1137&gt;0,VLOOKUP(F1137,'3-Productie normen'!A:M,VLOOKUP(J1137,'3-Productie normen'!$B$38:$C$41,2,FALSE),FALSE)))*(VLOOKUP(B1137,'2-Kosten per locatie'!$A$16:$C$48,3,FALSE))</f>
        <v>0</v>
      </c>
      <c r="W1137" s="146">
        <f t="shared" si="227"/>
        <v>0</v>
      </c>
      <c r="X1137" s="146">
        <f t="shared" si="228"/>
        <v>0</v>
      </c>
      <c r="Y1137" s="146">
        <f t="shared" si="229"/>
        <v>0</v>
      </c>
      <c r="Z1137" s="147" t="str">
        <f>VLOOKUP(F1137,'3-Productie normen'!A:Q,12,FALSE)</f>
        <v>B</v>
      </c>
      <c r="AA1137" s="147"/>
      <c r="AC1137" s="148">
        <f t="shared" si="230"/>
        <v>6188.8499999999995</v>
      </c>
    </row>
    <row r="1138" spans="1:29" ht="14.15" customHeight="1">
      <c r="A1138" s="124">
        <f t="shared" si="231"/>
        <v>1138</v>
      </c>
      <c r="B1138" s="139" t="s">
        <v>94</v>
      </c>
      <c r="C1138" s="108">
        <v>3</v>
      </c>
      <c r="D1138" s="164" t="s">
        <v>1329</v>
      </c>
      <c r="E1138" s="141" t="s">
        <v>224</v>
      </c>
      <c r="F1138" s="141" t="s">
        <v>155</v>
      </c>
      <c r="G1138" s="141" t="s">
        <v>222</v>
      </c>
      <c r="H1138" s="142">
        <v>31.48</v>
      </c>
      <c r="I1138" s="143">
        <f t="shared" si="232"/>
        <v>255</v>
      </c>
      <c r="J1138" s="144">
        <v>255</v>
      </c>
      <c r="K1138" s="144"/>
      <c r="L1138" s="144"/>
      <c r="M1138" s="144"/>
      <c r="N1138" s="144"/>
      <c r="O1138" s="144"/>
      <c r="P1138" s="145" t="e">
        <f t="shared" si="221"/>
        <v>#DIV/0!</v>
      </c>
      <c r="Q1138" s="145">
        <f t="shared" si="222"/>
        <v>0</v>
      </c>
      <c r="R1138" s="145">
        <f t="shared" si="223"/>
        <v>0</v>
      </c>
      <c r="S1138" s="145">
        <f t="shared" si="224"/>
        <v>0</v>
      </c>
      <c r="T1138" s="145">
        <f t="shared" si="225"/>
        <v>0</v>
      </c>
      <c r="U1138" s="145">
        <f t="shared" si="226"/>
        <v>0</v>
      </c>
      <c r="V1138" s="146">
        <f>IF(J1138="nio",0,IF(J1138&gt;0,VLOOKUP(F1138,'3-Productie normen'!A:M,VLOOKUP(J1138,'3-Productie normen'!$B$38:$C$41,2,FALSE),FALSE)))*(VLOOKUP(B1138,'2-Kosten per locatie'!$A$16:$C$48,3,FALSE))</f>
        <v>0</v>
      </c>
      <c r="W1138" s="146">
        <f t="shared" si="227"/>
        <v>0</v>
      </c>
      <c r="X1138" s="146">
        <f t="shared" si="228"/>
        <v>0</v>
      </c>
      <c r="Y1138" s="146">
        <f t="shared" si="229"/>
        <v>0</v>
      </c>
      <c r="Z1138" s="147" t="str">
        <f>VLOOKUP(F1138,'3-Productie normen'!A:Q,12,FALSE)</f>
        <v>B</v>
      </c>
      <c r="AA1138" s="147"/>
      <c r="AC1138" s="148">
        <f t="shared" si="230"/>
        <v>8027.4000000000005</v>
      </c>
    </row>
    <row r="1139" spans="1:29" ht="14.15" customHeight="1">
      <c r="A1139" s="124">
        <f t="shared" si="231"/>
        <v>1139</v>
      </c>
      <c r="B1139" s="139" t="s">
        <v>94</v>
      </c>
      <c r="C1139" s="108">
        <v>3</v>
      </c>
      <c r="D1139" s="164" t="s">
        <v>1330</v>
      </c>
      <c r="E1139" s="141" t="s">
        <v>224</v>
      </c>
      <c r="F1139" s="141" t="s">
        <v>155</v>
      </c>
      <c r="G1139" s="141" t="s">
        <v>222</v>
      </c>
      <c r="H1139" s="142">
        <v>28.86</v>
      </c>
      <c r="I1139" s="143">
        <f t="shared" si="232"/>
        <v>255</v>
      </c>
      <c r="J1139" s="144">
        <v>255</v>
      </c>
      <c r="K1139" s="144"/>
      <c r="L1139" s="144"/>
      <c r="M1139" s="144"/>
      <c r="N1139" s="144"/>
      <c r="O1139" s="144"/>
      <c r="P1139" s="145" t="e">
        <f t="shared" si="221"/>
        <v>#DIV/0!</v>
      </c>
      <c r="Q1139" s="145">
        <f t="shared" si="222"/>
        <v>0</v>
      </c>
      <c r="R1139" s="145">
        <f t="shared" si="223"/>
        <v>0</v>
      </c>
      <c r="S1139" s="145">
        <f t="shared" si="224"/>
        <v>0</v>
      </c>
      <c r="T1139" s="145">
        <f t="shared" si="225"/>
        <v>0</v>
      </c>
      <c r="U1139" s="145">
        <f t="shared" si="226"/>
        <v>0</v>
      </c>
      <c r="V1139" s="146">
        <f>IF(J1139="nio",0,IF(J1139&gt;0,VLOOKUP(F1139,'3-Productie normen'!A:M,VLOOKUP(J1139,'3-Productie normen'!$B$38:$C$41,2,FALSE),FALSE)))*(VLOOKUP(B1139,'2-Kosten per locatie'!$A$16:$C$48,3,FALSE))</f>
        <v>0</v>
      </c>
      <c r="W1139" s="146">
        <f t="shared" si="227"/>
        <v>0</v>
      </c>
      <c r="X1139" s="146">
        <f t="shared" si="228"/>
        <v>0</v>
      </c>
      <c r="Y1139" s="146">
        <f t="shared" si="229"/>
        <v>0</v>
      </c>
      <c r="Z1139" s="147" t="str">
        <f>VLOOKUP(F1139,'3-Productie normen'!A:Q,12,FALSE)</f>
        <v>B</v>
      </c>
      <c r="AA1139" s="147"/>
      <c r="AC1139" s="148">
        <f t="shared" si="230"/>
        <v>7359.3</v>
      </c>
    </row>
    <row r="1140" spans="1:29" ht="14.15" customHeight="1">
      <c r="A1140" s="124">
        <f t="shared" si="231"/>
        <v>1140</v>
      </c>
      <c r="B1140" s="139" t="s">
        <v>94</v>
      </c>
      <c r="C1140" s="108">
        <v>3</v>
      </c>
      <c r="D1140" s="164" t="s">
        <v>1331</v>
      </c>
      <c r="E1140" s="141" t="s">
        <v>171</v>
      </c>
      <c r="F1140" s="153" t="s">
        <v>171</v>
      </c>
      <c r="G1140" s="141" t="s">
        <v>222</v>
      </c>
      <c r="H1140" s="142">
        <v>33.4</v>
      </c>
      <c r="I1140" s="143">
        <f t="shared" si="232"/>
        <v>255</v>
      </c>
      <c r="J1140" s="144">
        <v>255</v>
      </c>
      <c r="K1140" s="144"/>
      <c r="L1140" s="144"/>
      <c r="M1140" s="144"/>
      <c r="N1140" s="144"/>
      <c r="O1140" s="144"/>
      <c r="P1140" s="145" t="e">
        <f t="shared" si="221"/>
        <v>#DIV/0!</v>
      </c>
      <c r="Q1140" s="145">
        <f t="shared" si="222"/>
        <v>0</v>
      </c>
      <c r="R1140" s="145">
        <f t="shared" si="223"/>
        <v>0</v>
      </c>
      <c r="S1140" s="145">
        <f t="shared" si="224"/>
        <v>0</v>
      </c>
      <c r="T1140" s="145">
        <f t="shared" si="225"/>
        <v>0</v>
      </c>
      <c r="U1140" s="145">
        <f t="shared" si="226"/>
        <v>0</v>
      </c>
      <c r="V1140" s="146">
        <f>IF(J1140="nio",0,IF(J1140&gt;0,VLOOKUP(F1140,'3-Productie normen'!A:M,VLOOKUP(J1140,'3-Productie normen'!$B$38:$C$41,2,FALSE),FALSE)))*(VLOOKUP(B1140,'2-Kosten per locatie'!$A$16:$C$48,3,FALSE))</f>
        <v>0</v>
      </c>
      <c r="W1140" s="146">
        <f t="shared" si="227"/>
        <v>0</v>
      </c>
      <c r="X1140" s="146">
        <f t="shared" si="228"/>
        <v>0</v>
      </c>
      <c r="Y1140" s="146">
        <f t="shared" si="229"/>
        <v>0</v>
      </c>
      <c r="Z1140" s="147" t="str">
        <f>VLOOKUP(F1140,'3-Productie normen'!A:Q,12,FALSE)</f>
        <v>B</v>
      </c>
      <c r="AA1140" s="147"/>
      <c r="AC1140" s="148">
        <f t="shared" si="230"/>
        <v>8517</v>
      </c>
    </row>
    <row r="1141" spans="1:29" ht="14.15" customHeight="1">
      <c r="A1141" s="124">
        <f t="shared" si="231"/>
        <v>1141</v>
      </c>
      <c r="B1141" s="139" t="s">
        <v>94</v>
      </c>
      <c r="C1141" s="108">
        <v>3</v>
      </c>
      <c r="D1141" s="164" t="s">
        <v>1332</v>
      </c>
      <c r="E1141" s="141" t="s">
        <v>224</v>
      </c>
      <c r="F1141" s="141" t="s">
        <v>155</v>
      </c>
      <c r="G1141" s="141" t="s">
        <v>222</v>
      </c>
      <c r="H1141" s="142">
        <v>29.94</v>
      </c>
      <c r="I1141" s="143">
        <f t="shared" si="232"/>
        <v>255</v>
      </c>
      <c r="J1141" s="144">
        <v>255</v>
      </c>
      <c r="K1141" s="144"/>
      <c r="L1141" s="144"/>
      <c r="M1141" s="144"/>
      <c r="N1141" s="144"/>
      <c r="O1141" s="144"/>
      <c r="P1141" s="145" t="e">
        <f t="shared" si="221"/>
        <v>#DIV/0!</v>
      </c>
      <c r="Q1141" s="145">
        <f t="shared" si="222"/>
        <v>0</v>
      </c>
      <c r="R1141" s="145">
        <f t="shared" si="223"/>
        <v>0</v>
      </c>
      <c r="S1141" s="145">
        <f t="shared" si="224"/>
        <v>0</v>
      </c>
      <c r="T1141" s="145">
        <f t="shared" si="225"/>
        <v>0</v>
      </c>
      <c r="U1141" s="145">
        <f t="shared" si="226"/>
        <v>0</v>
      </c>
      <c r="V1141" s="146">
        <f>IF(J1141="nio",0,IF(J1141&gt;0,VLOOKUP(F1141,'3-Productie normen'!A:M,VLOOKUP(J1141,'3-Productie normen'!$B$38:$C$41,2,FALSE),FALSE)))*(VLOOKUP(B1141,'2-Kosten per locatie'!$A$16:$C$48,3,FALSE))</f>
        <v>0</v>
      </c>
      <c r="W1141" s="146">
        <f t="shared" si="227"/>
        <v>0</v>
      </c>
      <c r="X1141" s="146">
        <f t="shared" si="228"/>
        <v>0</v>
      </c>
      <c r="Y1141" s="146">
        <f t="shared" si="229"/>
        <v>0</v>
      </c>
      <c r="Z1141" s="147" t="str">
        <f>VLOOKUP(F1141,'3-Productie normen'!A:Q,12,FALSE)</f>
        <v>B</v>
      </c>
      <c r="AA1141" s="147"/>
      <c r="AC1141" s="148">
        <f t="shared" si="230"/>
        <v>7634.7000000000007</v>
      </c>
    </row>
    <row r="1142" spans="1:29" ht="14.15" customHeight="1">
      <c r="A1142" s="124">
        <f t="shared" si="231"/>
        <v>1142</v>
      </c>
      <c r="B1142" s="139" t="s">
        <v>94</v>
      </c>
      <c r="C1142" s="108">
        <v>3</v>
      </c>
      <c r="D1142" s="164" t="s">
        <v>1333</v>
      </c>
      <c r="E1142" s="141" t="s">
        <v>224</v>
      </c>
      <c r="F1142" s="141" t="s">
        <v>155</v>
      </c>
      <c r="G1142" s="141" t="s">
        <v>222</v>
      </c>
      <c r="H1142" s="142">
        <v>30.8</v>
      </c>
      <c r="I1142" s="143">
        <f t="shared" si="232"/>
        <v>255</v>
      </c>
      <c r="J1142" s="144">
        <v>255</v>
      </c>
      <c r="K1142" s="144"/>
      <c r="L1142" s="144"/>
      <c r="M1142" s="144"/>
      <c r="N1142" s="144"/>
      <c r="O1142" s="144"/>
      <c r="P1142" s="145" t="e">
        <f t="shared" si="221"/>
        <v>#DIV/0!</v>
      </c>
      <c r="Q1142" s="145">
        <f t="shared" si="222"/>
        <v>0</v>
      </c>
      <c r="R1142" s="145">
        <f t="shared" si="223"/>
        <v>0</v>
      </c>
      <c r="S1142" s="145">
        <f t="shared" si="224"/>
        <v>0</v>
      </c>
      <c r="T1142" s="145">
        <f t="shared" si="225"/>
        <v>0</v>
      </c>
      <c r="U1142" s="145">
        <f t="shared" si="226"/>
        <v>0</v>
      </c>
      <c r="V1142" s="146">
        <f>IF(J1142="nio",0,IF(J1142&gt;0,VLOOKUP(F1142,'3-Productie normen'!A:M,VLOOKUP(J1142,'3-Productie normen'!$B$38:$C$41,2,FALSE),FALSE)))*(VLOOKUP(B1142,'2-Kosten per locatie'!$A$16:$C$48,3,FALSE))</f>
        <v>0</v>
      </c>
      <c r="W1142" s="146">
        <f t="shared" si="227"/>
        <v>0</v>
      </c>
      <c r="X1142" s="146">
        <f t="shared" si="228"/>
        <v>0</v>
      </c>
      <c r="Y1142" s="146">
        <f t="shared" si="229"/>
        <v>0</v>
      </c>
      <c r="Z1142" s="147" t="str">
        <f>VLOOKUP(F1142,'3-Productie normen'!A:Q,12,FALSE)</f>
        <v>B</v>
      </c>
      <c r="AA1142" s="147"/>
      <c r="AC1142" s="148">
        <f t="shared" si="230"/>
        <v>7854</v>
      </c>
    </row>
    <row r="1143" spans="1:29" ht="14.15" customHeight="1">
      <c r="A1143" s="124">
        <f t="shared" si="231"/>
        <v>1143</v>
      </c>
      <c r="B1143" s="139" t="s">
        <v>94</v>
      </c>
      <c r="C1143" s="108">
        <v>3</v>
      </c>
      <c r="D1143" s="164" t="s">
        <v>1334</v>
      </c>
      <c r="E1143" s="141" t="s">
        <v>334</v>
      </c>
      <c r="F1143" s="141" t="s">
        <v>163</v>
      </c>
      <c r="G1143" s="141" t="s">
        <v>222</v>
      </c>
      <c r="H1143" s="142">
        <v>28.12</v>
      </c>
      <c r="I1143" s="143">
        <f t="shared" si="232"/>
        <v>255</v>
      </c>
      <c r="J1143" s="144">
        <v>255</v>
      </c>
      <c r="K1143" s="144"/>
      <c r="L1143" s="144"/>
      <c r="M1143" s="144"/>
      <c r="N1143" s="144"/>
      <c r="O1143" s="144"/>
      <c r="P1143" s="145" t="e">
        <f t="shared" si="221"/>
        <v>#DIV/0!</v>
      </c>
      <c r="Q1143" s="145">
        <f t="shared" si="222"/>
        <v>0</v>
      </c>
      <c r="R1143" s="145">
        <f t="shared" si="223"/>
        <v>0</v>
      </c>
      <c r="S1143" s="145">
        <f t="shared" si="224"/>
        <v>0</v>
      </c>
      <c r="T1143" s="145">
        <f t="shared" si="225"/>
        <v>0</v>
      </c>
      <c r="U1143" s="145">
        <f t="shared" si="226"/>
        <v>0</v>
      </c>
      <c r="V1143" s="146">
        <f>IF(J1143="nio",0,IF(J1143&gt;0,VLOOKUP(F1143,'3-Productie normen'!A:M,VLOOKUP(J1143,'3-Productie normen'!$B$38:$C$41,2,FALSE),FALSE)))*(VLOOKUP(B1143,'2-Kosten per locatie'!$A$16:$C$48,3,FALSE))</f>
        <v>0</v>
      </c>
      <c r="W1143" s="146">
        <f t="shared" si="227"/>
        <v>0</v>
      </c>
      <c r="X1143" s="146">
        <f t="shared" si="228"/>
        <v>0</v>
      </c>
      <c r="Y1143" s="146">
        <f t="shared" si="229"/>
        <v>0</v>
      </c>
      <c r="Z1143" s="147" t="str">
        <f>VLOOKUP(F1143,'3-Productie normen'!A:Q,12,FALSE)</f>
        <v>B</v>
      </c>
      <c r="AA1143" s="147"/>
      <c r="AC1143" s="148">
        <f t="shared" si="230"/>
        <v>7170.6</v>
      </c>
    </row>
    <row r="1144" spans="1:29" ht="14.15" customHeight="1">
      <c r="A1144" s="124">
        <f t="shared" si="231"/>
        <v>1144</v>
      </c>
      <c r="B1144" s="139" t="s">
        <v>94</v>
      </c>
      <c r="C1144" s="108">
        <v>3</v>
      </c>
      <c r="D1144" s="164" t="s">
        <v>1335</v>
      </c>
      <c r="E1144" s="141" t="s">
        <v>224</v>
      </c>
      <c r="F1144" s="141" t="s">
        <v>155</v>
      </c>
      <c r="G1144" s="141" t="s">
        <v>222</v>
      </c>
      <c r="H1144" s="142">
        <v>30.32</v>
      </c>
      <c r="I1144" s="143">
        <f t="shared" si="232"/>
        <v>255</v>
      </c>
      <c r="J1144" s="144">
        <v>255</v>
      </c>
      <c r="K1144" s="144"/>
      <c r="L1144" s="144"/>
      <c r="M1144" s="144"/>
      <c r="N1144" s="144"/>
      <c r="O1144" s="144"/>
      <c r="P1144" s="145" t="e">
        <f t="shared" si="221"/>
        <v>#DIV/0!</v>
      </c>
      <c r="Q1144" s="145">
        <f t="shared" si="222"/>
        <v>0</v>
      </c>
      <c r="R1144" s="145">
        <f t="shared" si="223"/>
        <v>0</v>
      </c>
      <c r="S1144" s="145">
        <f t="shared" si="224"/>
        <v>0</v>
      </c>
      <c r="T1144" s="145">
        <f t="shared" si="225"/>
        <v>0</v>
      </c>
      <c r="U1144" s="145">
        <f t="shared" si="226"/>
        <v>0</v>
      </c>
      <c r="V1144" s="146">
        <f>IF(J1144="nio",0,IF(J1144&gt;0,VLOOKUP(F1144,'3-Productie normen'!A:M,VLOOKUP(J1144,'3-Productie normen'!$B$38:$C$41,2,FALSE),FALSE)))*(VLOOKUP(B1144,'2-Kosten per locatie'!$A$16:$C$48,3,FALSE))</f>
        <v>0</v>
      </c>
      <c r="W1144" s="146">
        <f t="shared" si="227"/>
        <v>0</v>
      </c>
      <c r="X1144" s="146">
        <f t="shared" si="228"/>
        <v>0</v>
      </c>
      <c r="Y1144" s="146">
        <f t="shared" si="229"/>
        <v>0</v>
      </c>
      <c r="Z1144" s="147" t="str">
        <f>VLOOKUP(F1144,'3-Productie normen'!A:Q,12,FALSE)</f>
        <v>B</v>
      </c>
      <c r="AA1144" s="147"/>
      <c r="AC1144" s="148">
        <f t="shared" si="230"/>
        <v>7731.6</v>
      </c>
    </row>
    <row r="1145" spans="1:29" ht="14.15" customHeight="1">
      <c r="A1145" s="124">
        <f t="shared" si="231"/>
        <v>1145</v>
      </c>
      <c r="B1145" s="139" t="s">
        <v>94</v>
      </c>
      <c r="C1145" s="108">
        <v>3</v>
      </c>
      <c r="D1145" s="164" t="s">
        <v>1336</v>
      </c>
      <c r="E1145" s="141" t="s">
        <v>224</v>
      </c>
      <c r="F1145" s="151" t="s">
        <v>155</v>
      </c>
      <c r="G1145" s="141" t="s">
        <v>222</v>
      </c>
      <c r="H1145" s="142">
        <v>29.15</v>
      </c>
      <c r="I1145" s="143">
        <f t="shared" si="232"/>
        <v>255</v>
      </c>
      <c r="J1145" s="144">
        <v>255</v>
      </c>
      <c r="K1145" s="144"/>
      <c r="L1145" s="144"/>
      <c r="M1145" s="144"/>
      <c r="N1145" s="144"/>
      <c r="O1145" s="144"/>
      <c r="P1145" s="145" t="e">
        <f t="shared" si="221"/>
        <v>#DIV/0!</v>
      </c>
      <c r="Q1145" s="145">
        <f t="shared" si="222"/>
        <v>0</v>
      </c>
      <c r="R1145" s="145">
        <f t="shared" si="223"/>
        <v>0</v>
      </c>
      <c r="S1145" s="145">
        <f t="shared" si="224"/>
        <v>0</v>
      </c>
      <c r="T1145" s="145">
        <f t="shared" si="225"/>
        <v>0</v>
      </c>
      <c r="U1145" s="145">
        <f t="shared" si="226"/>
        <v>0</v>
      </c>
      <c r="V1145" s="146">
        <f>IF(J1145="nio",0,IF(J1145&gt;0,VLOOKUP(F1145,'3-Productie normen'!A:M,VLOOKUP(J1145,'3-Productie normen'!$B$38:$C$41,2,FALSE),FALSE)))*(VLOOKUP(B1145,'2-Kosten per locatie'!$A$16:$C$48,3,FALSE))</f>
        <v>0</v>
      </c>
      <c r="W1145" s="146">
        <f t="shared" si="227"/>
        <v>0</v>
      </c>
      <c r="X1145" s="146">
        <f t="shared" si="228"/>
        <v>0</v>
      </c>
      <c r="Y1145" s="146">
        <f t="shared" si="229"/>
        <v>0</v>
      </c>
      <c r="Z1145" s="147" t="str">
        <f>VLOOKUP(F1145,'3-Productie normen'!A:Q,12,FALSE)</f>
        <v>B</v>
      </c>
      <c r="AA1145" s="147"/>
      <c r="AC1145" s="148">
        <f t="shared" si="230"/>
        <v>7433.25</v>
      </c>
    </row>
    <row r="1146" spans="1:29" ht="14.15" customHeight="1">
      <c r="A1146" s="124">
        <f t="shared" si="231"/>
        <v>1146</v>
      </c>
      <c r="B1146" s="139" t="s">
        <v>94</v>
      </c>
      <c r="C1146" s="108">
        <v>3</v>
      </c>
      <c r="D1146" s="164" t="s">
        <v>1337</v>
      </c>
      <c r="E1146" s="141" t="s">
        <v>224</v>
      </c>
      <c r="F1146" s="141" t="s">
        <v>155</v>
      </c>
      <c r="G1146" s="141" t="s">
        <v>222</v>
      </c>
      <c r="H1146" s="142">
        <v>31.66</v>
      </c>
      <c r="I1146" s="143">
        <f t="shared" si="232"/>
        <v>255</v>
      </c>
      <c r="J1146" s="144">
        <v>255</v>
      </c>
      <c r="K1146" s="144"/>
      <c r="L1146" s="144"/>
      <c r="M1146" s="144"/>
      <c r="N1146" s="144"/>
      <c r="O1146" s="144"/>
      <c r="P1146" s="145" t="e">
        <f t="shared" si="221"/>
        <v>#DIV/0!</v>
      </c>
      <c r="Q1146" s="145">
        <f t="shared" si="222"/>
        <v>0</v>
      </c>
      <c r="R1146" s="145">
        <f t="shared" si="223"/>
        <v>0</v>
      </c>
      <c r="S1146" s="145">
        <f t="shared" si="224"/>
        <v>0</v>
      </c>
      <c r="T1146" s="145">
        <f t="shared" si="225"/>
        <v>0</v>
      </c>
      <c r="U1146" s="145">
        <f t="shared" si="226"/>
        <v>0</v>
      </c>
      <c r="V1146" s="146">
        <f>IF(J1146="nio",0,IF(J1146&gt;0,VLOOKUP(F1146,'3-Productie normen'!A:M,VLOOKUP(J1146,'3-Productie normen'!$B$38:$C$41,2,FALSE),FALSE)))*(VLOOKUP(B1146,'2-Kosten per locatie'!$A$16:$C$48,3,FALSE))</f>
        <v>0</v>
      </c>
      <c r="W1146" s="146">
        <f t="shared" si="227"/>
        <v>0</v>
      </c>
      <c r="X1146" s="146">
        <f t="shared" si="228"/>
        <v>0</v>
      </c>
      <c r="Y1146" s="146">
        <f t="shared" si="229"/>
        <v>0</v>
      </c>
      <c r="Z1146" s="147" t="str">
        <f>VLOOKUP(F1146,'3-Productie normen'!A:Q,12,FALSE)</f>
        <v>B</v>
      </c>
      <c r="AA1146" s="147"/>
      <c r="AC1146" s="148">
        <f t="shared" si="230"/>
        <v>8073.3</v>
      </c>
    </row>
    <row r="1147" spans="1:29" ht="14.15" customHeight="1">
      <c r="A1147" s="124">
        <f t="shared" si="231"/>
        <v>1147</v>
      </c>
      <c r="B1147" s="139" t="s">
        <v>94</v>
      </c>
      <c r="C1147" s="108">
        <v>3</v>
      </c>
      <c r="D1147" s="164" t="s">
        <v>1338</v>
      </c>
      <c r="E1147" s="141" t="s">
        <v>224</v>
      </c>
      <c r="F1147" s="141" t="s">
        <v>155</v>
      </c>
      <c r="G1147" s="141" t="s">
        <v>222</v>
      </c>
      <c r="H1147" s="142">
        <v>28.85</v>
      </c>
      <c r="I1147" s="143">
        <f t="shared" si="232"/>
        <v>255</v>
      </c>
      <c r="J1147" s="144">
        <v>255</v>
      </c>
      <c r="K1147" s="144"/>
      <c r="L1147" s="144"/>
      <c r="M1147" s="144"/>
      <c r="N1147" s="144"/>
      <c r="O1147" s="144"/>
      <c r="P1147" s="145" t="e">
        <f t="shared" si="221"/>
        <v>#DIV/0!</v>
      </c>
      <c r="Q1147" s="145">
        <f t="shared" si="222"/>
        <v>0</v>
      </c>
      <c r="R1147" s="145">
        <f t="shared" si="223"/>
        <v>0</v>
      </c>
      <c r="S1147" s="145">
        <f t="shared" si="224"/>
        <v>0</v>
      </c>
      <c r="T1147" s="145">
        <f t="shared" si="225"/>
        <v>0</v>
      </c>
      <c r="U1147" s="145">
        <f t="shared" si="226"/>
        <v>0</v>
      </c>
      <c r="V1147" s="146">
        <f>IF(J1147="nio",0,IF(J1147&gt;0,VLOOKUP(F1147,'3-Productie normen'!A:M,VLOOKUP(J1147,'3-Productie normen'!$B$38:$C$41,2,FALSE),FALSE)))*(VLOOKUP(B1147,'2-Kosten per locatie'!$A$16:$C$48,3,FALSE))</f>
        <v>0</v>
      </c>
      <c r="W1147" s="146">
        <f t="shared" si="227"/>
        <v>0</v>
      </c>
      <c r="X1147" s="146">
        <f t="shared" si="228"/>
        <v>0</v>
      </c>
      <c r="Y1147" s="146">
        <f t="shared" si="229"/>
        <v>0</v>
      </c>
      <c r="Z1147" s="147" t="str">
        <f>VLOOKUP(F1147,'3-Productie normen'!A:Q,12,FALSE)</f>
        <v>B</v>
      </c>
      <c r="AA1147" s="147"/>
      <c r="AC1147" s="148">
        <f t="shared" si="230"/>
        <v>7356.75</v>
      </c>
    </row>
    <row r="1148" spans="1:29" ht="14.15" customHeight="1">
      <c r="A1148" s="124">
        <f t="shared" si="231"/>
        <v>1148</v>
      </c>
      <c r="B1148" s="139" t="s">
        <v>94</v>
      </c>
      <c r="C1148" s="108">
        <v>3</v>
      </c>
      <c r="D1148" s="164" t="s">
        <v>1339</v>
      </c>
      <c r="E1148" s="141" t="s">
        <v>224</v>
      </c>
      <c r="F1148" s="141" t="s">
        <v>155</v>
      </c>
      <c r="G1148" s="141" t="s">
        <v>222</v>
      </c>
      <c r="H1148" s="142">
        <v>30.77</v>
      </c>
      <c r="I1148" s="143">
        <f t="shared" si="232"/>
        <v>255</v>
      </c>
      <c r="J1148" s="144">
        <v>255</v>
      </c>
      <c r="K1148" s="144"/>
      <c r="L1148" s="144"/>
      <c r="M1148" s="144"/>
      <c r="N1148" s="144"/>
      <c r="O1148" s="144"/>
      <c r="P1148" s="145" t="e">
        <f t="shared" si="221"/>
        <v>#DIV/0!</v>
      </c>
      <c r="Q1148" s="145">
        <f t="shared" si="222"/>
        <v>0</v>
      </c>
      <c r="R1148" s="145">
        <f t="shared" si="223"/>
        <v>0</v>
      </c>
      <c r="S1148" s="145">
        <f t="shared" si="224"/>
        <v>0</v>
      </c>
      <c r="T1148" s="145">
        <f t="shared" si="225"/>
        <v>0</v>
      </c>
      <c r="U1148" s="145">
        <f t="shared" si="226"/>
        <v>0</v>
      </c>
      <c r="V1148" s="146">
        <f>IF(J1148="nio",0,IF(J1148&gt;0,VLOOKUP(F1148,'3-Productie normen'!A:M,VLOOKUP(J1148,'3-Productie normen'!$B$38:$C$41,2,FALSE),FALSE)))*(VLOOKUP(B1148,'2-Kosten per locatie'!$A$16:$C$48,3,FALSE))</f>
        <v>0</v>
      </c>
      <c r="W1148" s="146">
        <f t="shared" si="227"/>
        <v>0</v>
      </c>
      <c r="X1148" s="146">
        <f t="shared" si="228"/>
        <v>0</v>
      </c>
      <c r="Y1148" s="146">
        <f t="shared" si="229"/>
        <v>0</v>
      </c>
      <c r="Z1148" s="147" t="str">
        <f>VLOOKUP(F1148,'3-Productie normen'!A:Q,12,FALSE)</f>
        <v>B</v>
      </c>
      <c r="AA1148" s="147"/>
      <c r="AC1148" s="148">
        <f t="shared" si="230"/>
        <v>7846.3499999999995</v>
      </c>
    </row>
    <row r="1149" spans="1:29" ht="14.15" customHeight="1">
      <c r="A1149" s="124">
        <f t="shared" si="231"/>
        <v>1149</v>
      </c>
      <c r="B1149" s="139" t="s">
        <v>94</v>
      </c>
      <c r="C1149" s="108">
        <v>3</v>
      </c>
      <c r="D1149" s="164" t="s">
        <v>1340</v>
      </c>
      <c r="E1149" s="141" t="s">
        <v>224</v>
      </c>
      <c r="F1149" s="141" t="s">
        <v>155</v>
      </c>
      <c r="G1149" s="141" t="s">
        <v>222</v>
      </c>
      <c r="H1149" s="142">
        <v>24.96</v>
      </c>
      <c r="I1149" s="143">
        <f t="shared" si="232"/>
        <v>255</v>
      </c>
      <c r="J1149" s="144">
        <v>255</v>
      </c>
      <c r="K1149" s="144"/>
      <c r="L1149" s="144"/>
      <c r="M1149" s="144"/>
      <c r="N1149" s="144"/>
      <c r="O1149" s="144"/>
      <c r="P1149" s="145" t="e">
        <f t="shared" ref="P1149:P1209" si="233">IF(J1149="nio",0,IF(J1149&gt;0,J1149*H1149/V1149,0))</f>
        <v>#DIV/0!</v>
      </c>
      <c r="Q1149" s="145">
        <f t="shared" ref="Q1149:Q1209" si="234">IF(K1149&gt;0,K1149*H1149/W1149,0)</f>
        <v>0</v>
      </c>
      <c r="R1149" s="145">
        <f t="shared" ref="R1149:R1209" si="235">IF(L1149&gt;0,L1149*H1149/X1149,0)</f>
        <v>0</v>
      </c>
      <c r="S1149" s="145">
        <f t="shared" ref="S1149:S1209" si="236">IF(M1149&gt;0,M1149*H1149/Y1149,0)</f>
        <v>0</v>
      </c>
      <c r="T1149" s="145">
        <f t="shared" ref="T1149:T1209" si="237">IF(N1149&gt;0,N1149*H1149/X1149,0)</f>
        <v>0</v>
      </c>
      <c r="U1149" s="145">
        <f t="shared" ref="U1149:U1209" si="238">IF(O1149&gt;0,O1149*H1149/Y1149,0)</f>
        <v>0</v>
      </c>
      <c r="V1149" s="146">
        <f>IF(J1149="nio",0,IF(J1149&gt;0,VLOOKUP(F1149,'3-Productie normen'!A:M,VLOOKUP(J1149,'3-Productie normen'!$B$38:$C$41,2,FALSE),FALSE)))*(VLOOKUP(B1149,'2-Kosten per locatie'!$A$16:$C$48,3,FALSE))</f>
        <v>0</v>
      </c>
      <c r="W1149" s="146">
        <f t="shared" ref="W1149:W1209" si="239">IF(K1149&gt;0,V1149*$W$8,0)</f>
        <v>0</v>
      </c>
      <c r="X1149" s="146">
        <f t="shared" ref="X1149:X1209" si="240">IF((OR(L1149&gt;0,N1149&gt;0)),V1149*$X$8,0)</f>
        <v>0</v>
      </c>
      <c r="Y1149" s="146">
        <f t="shared" ref="Y1149:Y1209" si="241">IF((OR(M1149&gt;0,O1149&gt;0)),V1149*$Y$8,0)</f>
        <v>0</v>
      </c>
      <c r="Z1149" s="147" t="str">
        <f>VLOOKUP(F1149,'3-Productie normen'!A:Q,12,FALSE)</f>
        <v>B</v>
      </c>
      <c r="AA1149" s="147"/>
      <c r="AC1149" s="148">
        <f t="shared" ref="AC1149:AC1209" si="242">I1149*H1149</f>
        <v>6364.8</v>
      </c>
    </row>
    <row r="1150" spans="1:29" ht="14.15" customHeight="1">
      <c r="A1150" s="124">
        <f t="shared" si="231"/>
        <v>1150</v>
      </c>
      <c r="B1150" s="139" t="s">
        <v>94</v>
      </c>
      <c r="C1150" s="108">
        <v>3</v>
      </c>
      <c r="D1150" s="164" t="s">
        <v>1341</v>
      </c>
      <c r="E1150" s="141" t="s">
        <v>1061</v>
      </c>
      <c r="F1150" s="141" t="s">
        <v>155</v>
      </c>
      <c r="G1150" s="141" t="s">
        <v>222</v>
      </c>
      <c r="H1150" s="142">
        <v>30.74</v>
      </c>
      <c r="I1150" s="143">
        <f t="shared" si="232"/>
        <v>255</v>
      </c>
      <c r="J1150" s="144">
        <v>255</v>
      </c>
      <c r="K1150" s="144"/>
      <c r="L1150" s="144"/>
      <c r="M1150" s="144"/>
      <c r="N1150" s="144"/>
      <c r="O1150" s="144"/>
      <c r="P1150" s="145" t="e">
        <f t="shared" si="233"/>
        <v>#DIV/0!</v>
      </c>
      <c r="Q1150" s="145">
        <f t="shared" si="234"/>
        <v>0</v>
      </c>
      <c r="R1150" s="145">
        <f t="shared" si="235"/>
        <v>0</v>
      </c>
      <c r="S1150" s="145">
        <f t="shared" si="236"/>
        <v>0</v>
      </c>
      <c r="T1150" s="145">
        <f t="shared" si="237"/>
        <v>0</v>
      </c>
      <c r="U1150" s="145">
        <f t="shared" si="238"/>
        <v>0</v>
      </c>
      <c r="V1150" s="146">
        <f>IF(J1150="nio",0,IF(J1150&gt;0,VLOOKUP(F1150,'3-Productie normen'!A:M,VLOOKUP(J1150,'3-Productie normen'!$B$38:$C$41,2,FALSE),FALSE)))*(VLOOKUP(B1150,'2-Kosten per locatie'!$A$16:$C$48,3,FALSE))</f>
        <v>0</v>
      </c>
      <c r="W1150" s="146">
        <f t="shared" si="239"/>
        <v>0</v>
      </c>
      <c r="X1150" s="146">
        <f t="shared" si="240"/>
        <v>0</v>
      </c>
      <c r="Y1150" s="146">
        <f t="shared" si="241"/>
        <v>0</v>
      </c>
      <c r="Z1150" s="147" t="str">
        <f>VLOOKUP(F1150,'3-Productie normen'!A:Q,12,FALSE)</f>
        <v>B</v>
      </c>
      <c r="AA1150" s="147"/>
      <c r="AC1150" s="148">
        <f t="shared" si="242"/>
        <v>7838.7</v>
      </c>
    </row>
    <row r="1151" spans="1:29" ht="14.15" customHeight="1">
      <c r="A1151" s="124">
        <f t="shared" si="231"/>
        <v>1151</v>
      </c>
      <c r="B1151" s="139" t="s">
        <v>94</v>
      </c>
      <c r="C1151" s="108">
        <v>3</v>
      </c>
      <c r="D1151" s="164" t="s">
        <v>1342</v>
      </c>
      <c r="E1151" s="141" t="s">
        <v>249</v>
      </c>
      <c r="F1151" s="141" t="s">
        <v>172</v>
      </c>
      <c r="G1151" s="141" t="s">
        <v>222</v>
      </c>
      <c r="H1151" s="142">
        <v>5.38</v>
      </c>
      <c r="I1151" s="143">
        <f t="shared" si="232"/>
        <v>255</v>
      </c>
      <c r="J1151" s="144">
        <v>255</v>
      </c>
      <c r="K1151" s="144"/>
      <c r="L1151" s="144"/>
      <c r="M1151" s="144"/>
      <c r="N1151" s="144"/>
      <c r="O1151" s="144"/>
      <c r="P1151" s="145" t="e">
        <f t="shared" si="233"/>
        <v>#DIV/0!</v>
      </c>
      <c r="Q1151" s="145">
        <f t="shared" si="234"/>
        <v>0</v>
      </c>
      <c r="R1151" s="145">
        <f t="shared" si="235"/>
        <v>0</v>
      </c>
      <c r="S1151" s="145">
        <f t="shared" si="236"/>
        <v>0</v>
      </c>
      <c r="T1151" s="145">
        <f t="shared" si="237"/>
        <v>0</v>
      </c>
      <c r="U1151" s="145">
        <f t="shared" si="238"/>
        <v>0</v>
      </c>
      <c r="V1151" s="146">
        <f>IF(J1151="nio",0,IF(J1151&gt;0,VLOOKUP(F1151,'3-Productie normen'!A:M,VLOOKUP(J1151,'3-Productie normen'!$B$38:$C$41,2,FALSE),FALSE)))*(VLOOKUP(B1151,'2-Kosten per locatie'!$A$16:$C$48,3,FALSE))</f>
        <v>0</v>
      </c>
      <c r="W1151" s="146">
        <f t="shared" si="239"/>
        <v>0</v>
      </c>
      <c r="X1151" s="146">
        <f t="shared" si="240"/>
        <v>0</v>
      </c>
      <c r="Y1151" s="146">
        <f t="shared" si="241"/>
        <v>0</v>
      </c>
      <c r="Z1151" s="147" t="str">
        <f>VLOOKUP(F1151,'3-Productie normen'!A:Q,12,FALSE)</f>
        <v>V</v>
      </c>
      <c r="AA1151" s="147"/>
      <c r="AC1151" s="148">
        <f t="shared" si="242"/>
        <v>1371.8999999999999</v>
      </c>
    </row>
    <row r="1152" spans="1:29" ht="14.15" customHeight="1">
      <c r="A1152" s="124">
        <f t="shared" si="231"/>
        <v>1152</v>
      </c>
      <c r="B1152" s="139" t="s">
        <v>94</v>
      </c>
      <c r="C1152" s="108">
        <v>3</v>
      </c>
      <c r="D1152" s="164" t="s">
        <v>1343</v>
      </c>
      <c r="E1152" s="141" t="s">
        <v>249</v>
      </c>
      <c r="F1152" s="141" t="s">
        <v>172</v>
      </c>
      <c r="G1152" s="141" t="s">
        <v>222</v>
      </c>
      <c r="H1152" s="142">
        <v>5.44</v>
      </c>
      <c r="I1152" s="143">
        <f t="shared" si="232"/>
        <v>255</v>
      </c>
      <c r="J1152" s="144">
        <v>255</v>
      </c>
      <c r="K1152" s="144"/>
      <c r="L1152" s="144"/>
      <c r="M1152" s="144"/>
      <c r="N1152" s="144"/>
      <c r="O1152" s="144"/>
      <c r="P1152" s="145" t="e">
        <f t="shared" si="233"/>
        <v>#DIV/0!</v>
      </c>
      <c r="Q1152" s="145">
        <f t="shared" si="234"/>
        <v>0</v>
      </c>
      <c r="R1152" s="145">
        <f t="shared" si="235"/>
        <v>0</v>
      </c>
      <c r="S1152" s="145">
        <f t="shared" si="236"/>
        <v>0</v>
      </c>
      <c r="T1152" s="145">
        <f t="shared" si="237"/>
        <v>0</v>
      </c>
      <c r="U1152" s="145">
        <f t="shared" si="238"/>
        <v>0</v>
      </c>
      <c r="V1152" s="146">
        <f>IF(J1152="nio",0,IF(J1152&gt;0,VLOOKUP(F1152,'3-Productie normen'!A:M,VLOOKUP(J1152,'3-Productie normen'!$B$38:$C$41,2,FALSE),FALSE)))*(VLOOKUP(B1152,'2-Kosten per locatie'!$A$16:$C$48,3,FALSE))</f>
        <v>0</v>
      </c>
      <c r="W1152" s="146">
        <f t="shared" si="239"/>
        <v>0</v>
      </c>
      <c r="X1152" s="146">
        <f t="shared" si="240"/>
        <v>0</v>
      </c>
      <c r="Y1152" s="146">
        <f t="shared" si="241"/>
        <v>0</v>
      </c>
      <c r="Z1152" s="147" t="str">
        <f>VLOOKUP(F1152,'3-Productie normen'!A:Q,12,FALSE)</f>
        <v>V</v>
      </c>
      <c r="AA1152" s="147"/>
      <c r="AC1152" s="148">
        <f t="shared" si="242"/>
        <v>1387.2</v>
      </c>
    </row>
    <row r="1153" spans="1:29" ht="14.15" customHeight="1">
      <c r="A1153" s="124">
        <f t="shared" si="231"/>
        <v>1153</v>
      </c>
      <c r="B1153" s="139" t="s">
        <v>94</v>
      </c>
      <c r="C1153" s="108">
        <v>3</v>
      </c>
      <c r="D1153" s="164" t="s">
        <v>1344</v>
      </c>
      <c r="E1153" s="141" t="s">
        <v>170</v>
      </c>
      <c r="F1153" s="141" t="s">
        <v>170</v>
      </c>
      <c r="G1153" s="141" t="s">
        <v>222</v>
      </c>
      <c r="H1153" s="142">
        <v>5.97</v>
      </c>
      <c r="I1153" s="143">
        <f t="shared" si="232"/>
        <v>255</v>
      </c>
      <c r="J1153" s="144">
        <v>255</v>
      </c>
      <c r="K1153" s="144"/>
      <c r="L1153" s="144"/>
      <c r="M1153" s="144"/>
      <c r="N1153" s="144"/>
      <c r="O1153" s="144"/>
      <c r="P1153" s="145" t="e">
        <f t="shared" si="233"/>
        <v>#DIV/0!</v>
      </c>
      <c r="Q1153" s="145">
        <f t="shared" si="234"/>
        <v>0</v>
      </c>
      <c r="R1153" s="145">
        <f t="shared" si="235"/>
        <v>0</v>
      </c>
      <c r="S1153" s="145">
        <f t="shared" si="236"/>
        <v>0</v>
      </c>
      <c r="T1153" s="145">
        <f t="shared" si="237"/>
        <v>0</v>
      </c>
      <c r="U1153" s="145">
        <f t="shared" si="238"/>
        <v>0</v>
      </c>
      <c r="V1153" s="146">
        <f>IF(J1153="nio",0,IF(J1153&gt;0,VLOOKUP(F1153,'3-Productie normen'!A:M,VLOOKUP(J1153,'3-Productie normen'!$B$38:$C$41,2,FALSE),FALSE)))*(VLOOKUP(B1153,'2-Kosten per locatie'!$A$16:$C$48,3,FALSE))</f>
        <v>0</v>
      </c>
      <c r="W1153" s="146">
        <f t="shared" si="239"/>
        <v>0</v>
      </c>
      <c r="X1153" s="146">
        <f t="shared" si="240"/>
        <v>0</v>
      </c>
      <c r="Y1153" s="146">
        <f t="shared" si="241"/>
        <v>0</v>
      </c>
      <c r="Z1153" s="147" t="str">
        <f>VLOOKUP(F1153,'3-Productie normen'!A:Q,12,FALSE)</f>
        <v>V</v>
      </c>
      <c r="AA1153" s="147"/>
      <c r="AC1153" s="148">
        <f t="shared" si="242"/>
        <v>1522.35</v>
      </c>
    </row>
    <row r="1154" spans="1:29" ht="14.15" customHeight="1">
      <c r="A1154" s="124">
        <f t="shared" si="231"/>
        <v>1154</v>
      </c>
      <c r="B1154" s="139" t="s">
        <v>94</v>
      </c>
      <c r="C1154" s="108">
        <v>3</v>
      </c>
      <c r="D1154" s="164" t="s">
        <v>1345</v>
      </c>
      <c r="E1154" s="141" t="s">
        <v>170</v>
      </c>
      <c r="F1154" s="141" t="s">
        <v>170</v>
      </c>
      <c r="G1154" s="141" t="s">
        <v>222</v>
      </c>
      <c r="H1154" s="142">
        <v>5.89</v>
      </c>
      <c r="I1154" s="143">
        <f t="shared" si="232"/>
        <v>255</v>
      </c>
      <c r="J1154" s="144">
        <v>255</v>
      </c>
      <c r="K1154" s="144"/>
      <c r="L1154" s="144"/>
      <c r="M1154" s="144"/>
      <c r="N1154" s="144"/>
      <c r="O1154" s="144"/>
      <c r="P1154" s="145" t="e">
        <f t="shared" si="233"/>
        <v>#DIV/0!</v>
      </c>
      <c r="Q1154" s="145">
        <f t="shared" si="234"/>
        <v>0</v>
      </c>
      <c r="R1154" s="145">
        <f t="shared" si="235"/>
        <v>0</v>
      </c>
      <c r="S1154" s="145">
        <f t="shared" si="236"/>
        <v>0</v>
      </c>
      <c r="T1154" s="145">
        <f t="shared" si="237"/>
        <v>0</v>
      </c>
      <c r="U1154" s="145">
        <f t="shared" si="238"/>
        <v>0</v>
      </c>
      <c r="V1154" s="146">
        <f>IF(J1154="nio",0,IF(J1154&gt;0,VLOOKUP(F1154,'3-Productie normen'!A:M,VLOOKUP(J1154,'3-Productie normen'!$B$38:$C$41,2,FALSE),FALSE)))*(VLOOKUP(B1154,'2-Kosten per locatie'!$A$16:$C$48,3,FALSE))</f>
        <v>0</v>
      </c>
      <c r="W1154" s="146">
        <f t="shared" si="239"/>
        <v>0</v>
      </c>
      <c r="X1154" s="146">
        <f t="shared" si="240"/>
        <v>0</v>
      </c>
      <c r="Y1154" s="146">
        <f t="shared" si="241"/>
        <v>0</v>
      </c>
      <c r="Z1154" s="147" t="str">
        <f>VLOOKUP(F1154,'3-Productie normen'!A:Q,12,FALSE)</f>
        <v>V</v>
      </c>
      <c r="AA1154" s="147"/>
      <c r="AC1154" s="148">
        <f t="shared" si="242"/>
        <v>1501.9499999999998</v>
      </c>
    </row>
    <row r="1155" spans="1:29" ht="14.15" customHeight="1">
      <c r="A1155" s="124">
        <f t="shared" si="231"/>
        <v>1155</v>
      </c>
      <c r="B1155" s="139" t="s">
        <v>94</v>
      </c>
      <c r="C1155" s="108">
        <v>3</v>
      </c>
      <c r="D1155" s="164" t="s">
        <v>1346</v>
      </c>
      <c r="E1155" s="141" t="s">
        <v>170</v>
      </c>
      <c r="F1155" s="141" t="s">
        <v>170</v>
      </c>
      <c r="G1155" s="141" t="s">
        <v>222</v>
      </c>
      <c r="H1155" s="142">
        <v>10.85</v>
      </c>
      <c r="I1155" s="143">
        <f t="shared" si="232"/>
        <v>255</v>
      </c>
      <c r="J1155" s="144">
        <v>255</v>
      </c>
      <c r="K1155" s="144"/>
      <c r="L1155" s="144"/>
      <c r="M1155" s="144"/>
      <c r="N1155" s="144"/>
      <c r="O1155" s="144"/>
      <c r="P1155" s="145" t="e">
        <f t="shared" si="233"/>
        <v>#DIV/0!</v>
      </c>
      <c r="Q1155" s="145">
        <f t="shared" si="234"/>
        <v>0</v>
      </c>
      <c r="R1155" s="145">
        <f t="shared" si="235"/>
        <v>0</v>
      </c>
      <c r="S1155" s="145">
        <f t="shared" si="236"/>
        <v>0</v>
      </c>
      <c r="T1155" s="145">
        <f t="shared" si="237"/>
        <v>0</v>
      </c>
      <c r="U1155" s="145">
        <f t="shared" si="238"/>
        <v>0</v>
      </c>
      <c r="V1155" s="146">
        <f>IF(J1155="nio",0,IF(J1155&gt;0,VLOOKUP(F1155,'3-Productie normen'!A:M,VLOOKUP(J1155,'3-Productie normen'!$B$38:$C$41,2,FALSE),FALSE)))*(VLOOKUP(B1155,'2-Kosten per locatie'!$A$16:$C$48,3,FALSE))</f>
        <v>0</v>
      </c>
      <c r="W1155" s="146">
        <f t="shared" si="239"/>
        <v>0</v>
      </c>
      <c r="X1155" s="146">
        <f t="shared" si="240"/>
        <v>0</v>
      </c>
      <c r="Y1155" s="146">
        <f t="shared" si="241"/>
        <v>0</v>
      </c>
      <c r="Z1155" s="147" t="str">
        <f>VLOOKUP(F1155,'3-Productie normen'!A:Q,12,FALSE)</f>
        <v>V</v>
      </c>
      <c r="AA1155" s="147"/>
      <c r="AC1155" s="148">
        <f t="shared" si="242"/>
        <v>2766.75</v>
      </c>
    </row>
    <row r="1156" spans="1:29" ht="14.15" customHeight="1">
      <c r="A1156" s="124">
        <f t="shared" si="231"/>
        <v>1156</v>
      </c>
      <c r="B1156" s="139" t="s">
        <v>94</v>
      </c>
      <c r="C1156" s="108">
        <v>3</v>
      </c>
      <c r="D1156" s="164" t="s">
        <v>1347</v>
      </c>
      <c r="E1156" s="141" t="s">
        <v>170</v>
      </c>
      <c r="F1156" s="141" t="s">
        <v>170</v>
      </c>
      <c r="G1156" s="141" t="s">
        <v>222</v>
      </c>
      <c r="H1156" s="142">
        <v>20.059999999999999</v>
      </c>
      <c r="I1156" s="143">
        <f t="shared" si="232"/>
        <v>255</v>
      </c>
      <c r="J1156" s="144">
        <v>255</v>
      </c>
      <c r="K1156" s="144"/>
      <c r="L1156" s="144"/>
      <c r="M1156" s="144"/>
      <c r="N1156" s="144"/>
      <c r="O1156" s="144"/>
      <c r="P1156" s="145" t="e">
        <f t="shared" si="233"/>
        <v>#DIV/0!</v>
      </c>
      <c r="Q1156" s="145">
        <f t="shared" si="234"/>
        <v>0</v>
      </c>
      <c r="R1156" s="145">
        <f t="shared" si="235"/>
        <v>0</v>
      </c>
      <c r="S1156" s="145">
        <f t="shared" si="236"/>
        <v>0</v>
      </c>
      <c r="T1156" s="145">
        <f t="shared" si="237"/>
        <v>0</v>
      </c>
      <c r="U1156" s="145">
        <f t="shared" si="238"/>
        <v>0</v>
      </c>
      <c r="V1156" s="146">
        <f>IF(J1156="nio",0,IF(J1156&gt;0,VLOOKUP(F1156,'3-Productie normen'!A:M,VLOOKUP(J1156,'3-Productie normen'!$B$38:$C$41,2,FALSE),FALSE)))*(VLOOKUP(B1156,'2-Kosten per locatie'!$A$16:$C$48,3,FALSE))</f>
        <v>0</v>
      </c>
      <c r="W1156" s="146">
        <f t="shared" si="239"/>
        <v>0</v>
      </c>
      <c r="X1156" s="146">
        <f t="shared" si="240"/>
        <v>0</v>
      </c>
      <c r="Y1156" s="146">
        <f t="shared" si="241"/>
        <v>0</v>
      </c>
      <c r="Z1156" s="147" t="str">
        <f>VLOOKUP(F1156,'3-Productie normen'!A:Q,12,FALSE)</f>
        <v>V</v>
      </c>
      <c r="AA1156" s="147"/>
      <c r="AC1156" s="148">
        <f t="shared" si="242"/>
        <v>5115.2999999999993</v>
      </c>
    </row>
    <row r="1157" spans="1:29" ht="14.15" customHeight="1">
      <c r="A1157" s="124">
        <f t="shared" si="231"/>
        <v>1157</v>
      </c>
      <c r="B1157" s="139" t="s">
        <v>94</v>
      </c>
      <c r="C1157" s="108">
        <v>3</v>
      </c>
      <c r="D1157" s="164" t="s">
        <v>1348</v>
      </c>
      <c r="E1157" s="141" t="s">
        <v>170</v>
      </c>
      <c r="F1157" s="141" t="s">
        <v>170</v>
      </c>
      <c r="G1157" s="141" t="s">
        <v>222</v>
      </c>
      <c r="H1157" s="142">
        <v>20.059999999999999</v>
      </c>
      <c r="I1157" s="143">
        <f t="shared" si="232"/>
        <v>255</v>
      </c>
      <c r="J1157" s="144">
        <v>255</v>
      </c>
      <c r="K1157" s="144"/>
      <c r="L1157" s="144"/>
      <c r="M1157" s="144"/>
      <c r="N1157" s="144"/>
      <c r="O1157" s="144"/>
      <c r="P1157" s="145" t="e">
        <f t="shared" si="233"/>
        <v>#DIV/0!</v>
      </c>
      <c r="Q1157" s="145">
        <f t="shared" si="234"/>
        <v>0</v>
      </c>
      <c r="R1157" s="145">
        <f t="shared" si="235"/>
        <v>0</v>
      </c>
      <c r="S1157" s="145">
        <f t="shared" si="236"/>
        <v>0</v>
      </c>
      <c r="T1157" s="145">
        <f t="shared" si="237"/>
        <v>0</v>
      </c>
      <c r="U1157" s="145">
        <f t="shared" si="238"/>
        <v>0</v>
      </c>
      <c r="V1157" s="146">
        <f>IF(J1157="nio",0,IF(J1157&gt;0,VLOOKUP(F1157,'3-Productie normen'!A:M,VLOOKUP(J1157,'3-Productie normen'!$B$38:$C$41,2,FALSE),FALSE)))*(VLOOKUP(B1157,'2-Kosten per locatie'!$A$16:$C$48,3,FALSE))</f>
        <v>0</v>
      </c>
      <c r="W1157" s="146">
        <f t="shared" si="239"/>
        <v>0</v>
      </c>
      <c r="X1157" s="146">
        <f t="shared" si="240"/>
        <v>0</v>
      </c>
      <c r="Y1157" s="146">
        <f t="shared" si="241"/>
        <v>0</v>
      </c>
      <c r="Z1157" s="147" t="str">
        <f>VLOOKUP(F1157,'3-Productie normen'!A:Q,12,FALSE)</f>
        <v>V</v>
      </c>
      <c r="AA1157" s="147"/>
      <c r="AC1157" s="148">
        <f t="shared" si="242"/>
        <v>5115.2999999999993</v>
      </c>
    </row>
    <row r="1158" spans="1:29" ht="14.15" customHeight="1">
      <c r="A1158" s="124">
        <f t="shared" si="231"/>
        <v>1158</v>
      </c>
      <c r="B1158" s="139" t="s">
        <v>94</v>
      </c>
      <c r="C1158" s="108">
        <v>3</v>
      </c>
      <c r="D1158" s="164" t="s">
        <v>1349</v>
      </c>
      <c r="E1158" s="141" t="s">
        <v>170</v>
      </c>
      <c r="F1158" s="141" t="s">
        <v>170</v>
      </c>
      <c r="G1158" s="141" t="s">
        <v>222</v>
      </c>
      <c r="H1158" s="142">
        <v>10.96</v>
      </c>
      <c r="I1158" s="143">
        <f t="shared" si="232"/>
        <v>255</v>
      </c>
      <c r="J1158" s="144">
        <v>255</v>
      </c>
      <c r="K1158" s="144"/>
      <c r="L1158" s="144"/>
      <c r="M1158" s="144"/>
      <c r="N1158" s="144"/>
      <c r="O1158" s="144"/>
      <c r="P1158" s="145" t="e">
        <f t="shared" si="233"/>
        <v>#DIV/0!</v>
      </c>
      <c r="Q1158" s="145">
        <f t="shared" si="234"/>
        <v>0</v>
      </c>
      <c r="R1158" s="145">
        <f t="shared" si="235"/>
        <v>0</v>
      </c>
      <c r="S1158" s="145">
        <f t="shared" si="236"/>
        <v>0</v>
      </c>
      <c r="T1158" s="145">
        <f t="shared" si="237"/>
        <v>0</v>
      </c>
      <c r="U1158" s="145">
        <f t="shared" si="238"/>
        <v>0</v>
      </c>
      <c r="V1158" s="146">
        <f>IF(J1158="nio",0,IF(J1158&gt;0,VLOOKUP(F1158,'3-Productie normen'!A:M,VLOOKUP(J1158,'3-Productie normen'!$B$38:$C$41,2,FALSE),FALSE)))*(VLOOKUP(B1158,'2-Kosten per locatie'!$A$16:$C$48,3,FALSE))</f>
        <v>0</v>
      </c>
      <c r="W1158" s="146">
        <f t="shared" si="239"/>
        <v>0</v>
      </c>
      <c r="X1158" s="146">
        <f t="shared" si="240"/>
        <v>0</v>
      </c>
      <c r="Y1158" s="146">
        <f t="shared" si="241"/>
        <v>0</v>
      </c>
      <c r="Z1158" s="147" t="str">
        <f>VLOOKUP(F1158,'3-Productie normen'!A:Q,12,FALSE)</f>
        <v>V</v>
      </c>
      <c r="AA1158" s="147"/>
      <c r="AC1158" s="148">
        <f t="shared" si="242"/>
        <v>2794.8</v>
      </c>
    </row>
    <row r="1159" spans="1:29" ht="14.15" customHeight="1">
      <c r="A1159" s="124">
        <f t="shared" si="231"/>
        <v>1159</v>
      </c>
      <c r="B1159" s="139" t="s">
        <v>94</v>
      </c>
      <c r="C1159" s="108">
        <v>3</v>
      </c>
      <c r="D1159" s="164" t="s">
        <v>1350</v>
      </c>
      <c r="E1159" s="141" t="s">
        <v>170</v>
      </c>
      <c r="F1159" s="141" t="s">
        <v>170</v>
      </c>
      <c r="G1159" s="141" t="s">
        <v>222</v>
      </c>
      <c r="H1159" s="142">
        <v>21.45</v>
      </c>
      <c r="I1159" s="143">
        <f t="shared" si="232"/>
        <v>255</v>
      </c>
      <c r="J1159" s="144">
        <v>255</v>
      </c>
      <c r="K1159" s="144"/>
      <c r="L1159" s="144"/>
      <c r="M1159" s="144"/>
      <c r="N1159" s="144"/>
      <c r="O1159" s="144"/>
      <c r="P1159" s="145" t="e">
        <f t="shared" si="233"/>
        <v>#DIV/0!</v>
      </c>
      <c r="Q1159" s="145">
        <f t="shared" si="234"/>
        <v>0</v>
      </c>
      <c r="R1159" s="145">
        <f t="shared" si="235"/>
        <v>0</v>
      </c>
      <c r="S1159" s="145">
        <f t="shared" si="236"/>
        <v>0</v>
      </c>
      <c r="T1159" s="145">
        <f t="shared" si="237"/>
        <v>0</v>
      </c>
      <c r="U1159" s="145">
        <f t="shared" si="238"/>
        <v>0</v>
      </c>
      <c r="V1159" s="146">
        <f>IF(J1159="nio",0,IF(J1159&gt;0,VLOOKUP(F1159,'3-Productie normen'!A:M,VLOOKUP(J1159,'3-Productie normen'!$B$38:$C$41,2,FALSE),FALSE)))*(VLOOKUP(B1159,'2-Kosten per locatie'!$A$16:$C$48,3,FALSE))</f>
        <v>0</v>
      </c>
      <c r="W1159" s="146">
        <f t="shared" si="239"/>
        <v>0</v>
      </c>
      <c r="X1159" s="146">
        <f t="shared" si="240"/>
        <v>0</v>
      </c>
      <c r="Y1159" s="146">
        <f t="shared" si="241"/>
        <v>0</v>
      </c>
      <c r="Z1159" s="147" t="str">
        <f>VLOOKUP(F1159,'3-Productie normen'!A:Q,12,FALSE)</f>
        <v>V</v>
      </c>
      <c r="AA1159" s="147"/>
      <c r="AC1159" s="148">
        <f t="shared" si="242"/>
        <v>5469.75</v>
      </c>
    </row>
    <row r="1160" spans="1:29" ht="14.15" customHeight="1">
      <c r="A1160" s="124">
        <f t="shared" si="231"/>
        <v>1160</v>
      </c>
      <c r="B1160" s="139" t="s">
        <v>94</v>
      </c>
      <c r="C1160" s="108">
        <v>3</v>
      </c>
      <c r="D1160" s="164" t="s">
        <v>1351</v>
      </c>
      <c r="E1160" s="141" t="s">
        <v>170</v>
      </c>
      <c r="F1160" s="141" t="s">
        <v>170</v>
      </c>
      <c r="G1160" s="141" t="s">
        <v>222</v>
      </c>
      <c r="H1160" s="142">
        <v>10.49</v>
      </c>
      <c r="I1160" s="143">
        <f t="shared" si="232"/>
        <v>255</v>
      </c>
      <c r="J1160" s="144">
        <v>255</v>
      </c>
      <c r="K1160" s="144"/>
      <c r="L1160" s="144"/>
      <c r="M1160" s="144"/>
      <c r="N1160" s="144"/>
      <c r="O1160" s="144"/>
      <c r="P1160" s="145" t="e">
        <f t="shared" si="233"/>
        <v>#DIV/0!</v>
      </c>
      <c r="Q1160" s="145">
        <f t="shared" si="234"/>
        <v>0</v>
      </c>
      <c r="R1160" s="145">
        <f t="shared" si="235"/>
        <v>0</v>
      </c>
      <c r="S1160" s="145">
        <f t="shared" si="236"/>
        <v>0</v>
      </c>
      <c r="T1160" s="145">
        <f t="shared" si="237"/>
        <v>0</v>
      </c>
      <c r="U1160" s="145">
        <f t="shared" si="238"/>
        <v>0</v>
      </c>
      <c r="V1160" s="146">
        <f>IF(J1160="nio",0,IF(J1160&gt;0,VLOOKUP(F1160,'3-Productie normen'!A:M,VLOOKUP(J1160,'3-Productie normen'!$B$38:$C$41,2,FALSE),FALSE)))*(VLOOKUP(B1160,'2-Kosten per locatie'!$A$16:$C$48,3,FALSE))</f>
        <v>0</v>
      </c>
      <c r="W1160" s="146">
        <f t="shared" si="239"/>
        <v>0</v>
      </c>
      <c r="X1160" s="146">
        <f t="shared" si="240"/>
        <v>0</v>
      </c>
      <c r="Y1160" s="146">
        <f t="shared" si="241"/>
        <v>0</v>
      </c>
      <c r="Z1160" s="147" t="str">
        <f>VLOOKUP(F1160,'3-Productie normen'!A:Q,12,FALSE)</f>
        <v>V</v>
      </c>
      <c r="AA1160" s="147"/>
      <c r="AC1160" s="148">
        <f t="shared" si="242"/>
        <v>2674.9500000000003</v>
      </c>
    </row>
    <row r="1161" spans="1:29" ht="14.15" customHeight="1">
      <c r="A1161" s="124">
        <f t="shared" si="231"/>
        <v>1161</v>
      </c>
      <c r="B1161" s="139" t="s">
        <v>94</v>
      </c>
      <c r="C1161" s="108">
        <v>3</v>
      </c>
      <c r="D1161" s="164" t="s">
        <v>1352</v>
      </c>
      <c r="E1161" s="141" t="s">
        <v>170</v>
      </c>
      <c r="F1161" s="141" t="s">
        <v>170</v>
      </c>
      <c r="G1161" s="141" t="s">
        <v>222</v>
      </c>
      <c r="H1161" s="142">
        <v>10.72</v>
      </c>
      <c r="I1161" s="143">
        <f t="shared" si="232"/>
        <v>255</v>
      </c>
      <c r="J1161" s="144">
        <v>255</v>
      </c>
      <c r="K1161" s="144"/>
      <c r="L1161" s="144"/>
      <c r="M1161" s="144"/>
      <c r="N1161" s="144"/>
      <c r="O1161" s="144"/>
      <c r="P1161" s="145" t="e">
        <f t="shared" si="233"/>
        <v>#DIV/0!</v>
      </c>
      <c r="Q1161" s="145">
        <f t="shared" si="234"/>
        <v>0</v>
      </c>
      <c r="R1161" s="145">
        <f t="shared" si="235"/>
        <v>0</v>
      </c>
      <c r="S1161" s="145">
        <f t="shared" si="236"/>
        <v>0</v>
      </c>
      <c r="T1161" s="145">
        <f t="shared" si="237"/>
        <v>0</v>
      </c>
      <c r="U1161" s="145">
        <f t="shared" si="238"/>
        <v>0</v>
      </c>
      <c r="V1161" s="146">
        <f>IF(J1161="nio",0,IF(J1161&gt;0,VLOOKUP(F1161,'3-Productie normen'!A:M,VLOOKUP(J1161,'3-Productie normen'!$B$38:$C$41,2,FALSE),FALSE)))*(VLOOKUP(B1161,'2-Kosten per locatie'!$A$16:$C$48,3,FALSE))</f>
        <v>0</v>
      </c>
      <c r="W1161" s="146">
        <f t="shared" si="239"/>
        <v>0</v>
      </c>
      <c r="X1161" s="146">
        <f t="shared" si="240"/>
        <v>0</v>
      </c>
      <c r="Y1161" s="146">
        <f t="shared" si="241"/>
        <v>0</v>
      </c>
      <c r="Z1161" s="147" t="str">
        <f>VLOOKUP(F1161,'3-Productie normen'!A:Q,12,FALSE)</f>
        <v>V</v>
      </c>
      <c r="AA1161" s="147"/>
      <c r="AC1161" s="148">
        <f t="shared" si="242"/>
        <v>2733.6000000000004</v>
      </c>
    </row>
    <row r="1162" spans="1:29" ht="14.15" customHeight="1">
      <c r="A1162" s="124">
        <f t="shared" si="231"/>
        <v>1162</v>
      </c>
      <c r="B1162" s="139" t="s">
        <v>94</v>
      </c>
      <c r="C1162" s="108">
        <v>4</v>
      </c>
      <c r="D1162" s="164" t="s">
        <v>546</v>
      </c>
      <c r="E1162" s="141" t="s">
        <v>1353</v>
      </c>
      <c r="F1162" s="141" t="s">
        <v>168</v>
      </c>
      <c r="G1162" s="141" t="s">
        <v>869</v>
      </c>
      <c r="H1162" s="142">
        <v>4.7</v>
      </c>
      <c r="I1162" s="143">
        <f t="shared" si="232"/>
        <v>1</v>
      </c>
      <c r="J1162" s="144">
        <v>1</v>
      </c>
      <c r="K1162" s="144"/>
      <c r="L1162" s="144"/>
      <c r="M1162" s="144"/>
      <c r="N1162" s="144"/>
      <c r="O1162" s="144"/>
      <c r="P1162" s="145" t="e">
        <f t="shared" si="233"/>
        <v>#DIV/0!</v>
      </c>
      <c r="Q1162" s="145">
        <f t="shared" si="234"/>
        <v>0</v>
      </c>
      <c r="R1162" s="145">
        <f t="shared" si="235"/>
        <v>0</v>
      </c>
      <c r="S1162" s="145">
        <f t="shared" si="236"/>
        <v>0</v>
      </c>
      <c r="T1162" s="145">
        <f t="shared" si="237"/>
        <v>0</v>
      </c>
      <c r="U1162" s="145">
        <f t="shared" si="238"/>
        <v>0</v>
      </c>
      <c r="V1162" s="146">
        <f>IF(J1162="nio",0,IF(J1162&gt;0,VLOOKUP(F1162,'3-Productie normen'!A:M,VLOOKUP(J1162,'3-Productie normen'!$B$38:$C$41,2,FALSE),FALSE)))*(VLOOKUP(B1162,'2-Kosten per locatie'!$A$16:$C$48,3,FALSE))</f>
        <v>0</v>
      </c>
      <c r="W1162" s="146">
        <f t="shared" si="239"/>
        <v>0</v>
      </c>
      <c r="X1162" s="146">
        <f t="shared" si="240"/>
        <v>0</v>
      </c>
      <c r="Y1162" s="146">
        <f t="shared" si="241"/>
        <v>0</v>
      </c>
      <c r="Z1162" s="147" t="str">
        <f>VLOOKUP(F1162,'3-Productie normen'!A:Q,12,FALSE)</f>
        <v>V</v>
      </c>
      <c r="AA1162" s="147"/>
      <c r="AC1162" s="148">
        <f t="shared" si="242"/>
        <v>4.7</v>
      </c>
    </row>
    <row r="1163" spans="1:29" ht="14.15" customHeight="1">
      <c r="A1163" s="124">
        <f t="shared" ref="A1163:A1226" si="243">A1162+1</f>
        <v>1163</v>
      </c>
      <c r="B1163" s="139" t="s">
        <v>94</v>
      </c>
      <c r="C1163" s="108">
        <v>4</v>
      </c>
      <c r="D1163" s="164" t="s">
        <v>547</v>
      </c>
      <c r="E1163" s="141" t="s">
        <v>699</v>
      </c>
      <c r="F1163" s="141" t="s">
        <v>155</v>
      </c>
      <c r="G1163" s="141" t="s">
        <v>222</v>
      </c>
      <c r="H1163" s="142">
        <v>30.7</v>
      </c>
      <c r="I1163" s="143">
        <f t="shared" si="232"/>
        <v>255</v>
      </c>
      <c r="J1163" s="144">
        <v>255</v>
      </c>
      <c r="K1163" s="144"/>
      <c r="L1163" s="144"/>
      <c r="M1163" s="144"/>
      <c r="N1163" s="144"/>
      <c r="O1163" s="144"/>
      <c r="P1163" s="145" t="e">
        <f t="shared" si="233"/>
        <v>#DIV/0!</v>
      </c>
      <c r="Q1163" s="145">
        <f t="shared" si="234"/>
        <v>0</v>
      </c>
      <c r="R1163" s="145">
        <f t="shared" si="235"/>
        <v>0</v>
      </c>
      <c r="S1163" s="145">
        <f t="shared" si="236"/>
        <v>0</v>
      </c>
      <c r="T1163" s="145">
        <f t="shared" si="237"/>
        <v>0</v>
      </c>
      <c r="U1163" s="145">
        <f t="shared" si="238"/>
        <v>0</v>
      </c>
      <c r="V1163" s="146">
        <f>IF(J1163="nio",0,IF(J1163&gt;0,VLOOKUP(F1163,'3-Productie normen'!A:M,VLOOKUP(J1163,'3-Productie normen'!$B$38:$C$41,2,FALSE),FALSE)))*(VLOOKUP(B1163,'2-Kosten per locatie'!$A$16:$C$48,3,FALSE))</f>
        <v>0</v>
      </c>
      <c r="W1163" s="146">
        <f t="shared" si="239"/>
        <v>0</v>
      </c>
      <c r="X1163" s="146">
        <f t="shared" si="240"/>
        <v>0</v>
      </c>
      <c r="Y1163" s="146">
        <f t="shared" si="241"/>
        <v>0</v>
      </c>
      <c r="Z1163" s="147" t="str">
        <f>VLOOKUP(F1163,'3-Productie normen'!A:Q,12,FALSE)</f>
        <v>B</v>
      </c>
      <c r="AA1163" s="147"/>
      <c r="AC1163" s="148">
        <f t="shared" si="242"/>
        <v>7828.5</v>
      </c>
    </row>
    <row r="1164" spans="1:29" ht="14.15" customHeight="1">
      <c r="A1164" s="124">
        <f t="shared" si="243"/>
        <v>1164</v>
      </c>
      <c r="B1164" s="139" t="s">
        <v>94</v>
      </c>
      <c r="C1164" s="108">
        <v>4</v>
      </c>
      <c r="D1164" s="164" t="s">
        <v>1354</v>
      </c>
      <c r="E1164" s="141" t="s">
        <v>699</v>
      </c>
      <c r="F1164" s="141" t="s">
        <v>155</v>
      </c>
      <c r="G1164" s="141" t="s">
        <v>222</v>
      </c>
      <c r="H1164" s="142">
        <v>34.5</v>
      </c>
      <c r="I1164" s="143">
        <f t="shared" si="232"/>
        <v>255</v>
      </c>
      <c r="J1164" s="144">
        <v>255</v>
      </c>
      <c r="K1164" s="144"/>
      <c r="L1164" s="144"/>
      <c r="M1164" s="144"/>
      <c r="N1164" s="144"/>
      <c r="O1164" s="144"/>
      <c r="P1164" s="145" t="e">
        <f t="shared" si="233"/>
        <v>#DIV/0!</v>
      </c>
      <c r="Q1164" s="145">
        <f t="shared" si="234"/>
        <v>0</v>
      </c>
      <c r="R1164" s="145">
        <f t="shared" si="235"/>
        <v>0</v>
      </c>
      <c r="S1164" s="145">
        <f t="shared" si="236"/>
        <v>0</v>
      </c>
      <c r="T1164" s="145">
        <f t="shared" si="237"/>
        <v>0</v>
      </c>
      <c r="U1164" s="145">
        <f t="shared" si="238"/>
        <v>0</v>
      </c>
      <c r="V1164" s="146">
        <f>IF(J1164="nio",0,IF(J1164&gt;0,VLOOKUP(F1164,'3-Productie normen'!A:M,VLOOKUP(J1164,'3-Productie normen'!$B$38:$C$41,2,FALSE),FALSE)))*(VLOOKUP(B1164,'2-Kosten per locatie'!$A$16:$C$48,3,FALSE))</f>
        <v>0</v>
      </c>
      <c r="W1164" s="146">
        <f t="shared" si="239"/>
        <v>0</v>
      </c>
      <c r="X1164" s="146">
        <f t="shared" si="240"/>
        <v>0</v>
      </c>
      <c r="Y1164" s="146">
        <f t="shared" si="241"/>
        <v>0</v>
      </c>
      <c r="Z1164" s="147" t="str">
        <f>VLOOKUP(F1164,'3-Productie normen'!A:Q,12,FALSE)</f>
        <v>B</v>
      </c>
      <c r="AA1164" s="147"/>
      <c r="AC1164" s="148">
        <f t="shared" si="242"/>
        <v>8797.5</v>
      </c>
    </row>
    <row r="1165" spans="1:29" ht="14.15" customHeight="1">
      <c r="A1165" s="124">
        <f t="shared" si="243"/>
        <v>1165</v>
      </c>
      <c r="B1165" s="139" t="s">
        <v>94</v>
      </c>
      <c r="C1165" s="108">
        <v>4</v>
      </c>
      <c r="D1165" s="164" t="s">
        <v>549</v>
      </c>
      <c r="E1165" s="141" t="s">
        <v>699</v>
      </c>
      <c r="F1165" s="141" t="s">
        <v>155</v>
      </c>
      <c r="G1165" s="141" t="s">
        <v>222</v>
      </c>
      <c r="H1165" s="142">
        <v>35.9</v>
      </c>
      <c r="I1165" s="143">
        <f t="shared" si="232"/>
        <v>255</v>
      </c>
      <c r="J1165" s="144">
        <v>255</v>
      </c>
      <c r="K1165" s="144"/>
      <c r="L1165" s="144"/>
      <c r="M1165" s="144"/>
      <c r="N1165" s="144"/>
      <c r="O1165" s="144"/>
      <c r="P1165" s="145" t="e">
        <f t="shared" si="233"/>
        <v>#DIV/0!</v>
      </c>
      <c r="Q1165" s="145">
        <f t="shared" si="234"/>
        <v>0</v>
      </c>
      <c r="R1165" s="145">
        <f t="shared" si="235"/>
        <v>0</v>
      </c>
      <c r="S1165" s="145">
        <f t="shared" si="236"/>
        <v>0</v>
      </c>
      <c r="T1165" s="145">
        <f t="shared" si="237"/>
        <v>0</v>
      </c>
      <c r="U1165" s="145">
        <f t="shared" si="238"/>
        <v>0</v>
      </c>
      <c r="V1165" s="146">
        <f>IF(J1165="nio",0,IF(J1165&gt;0,VLOOKUP(F1165,'3-Productie normen'!A:M,VLOOKUP(J1165,'3-Productie normen'!$B$38:$C$41,2,FALSE),FALSE)))*(VLOOKUP(B1165,'2-Kosten per locatie'!$A$16:$C$48,3,FALSE))</f>
        <v>0</v>
      </c>
      <c r="W1165" s="146">
        <f t="shared" si="239"/>
        <v>0</v>
      </c>
      <c r="X1165" s="146">
        <f t="shared" si="240"/>
        <v>0</v>
      </c>
      <c r="Y1165" s="146">
        <f t="shared" si="241"/>
        <v>0</v>
      </c>
      <c r="Z1165" s="147" t="str">
        <f>VLOOKUP(F1165,'3-Productie normen'!A:Q,12,FALSE)</f>
        <v>B</v>
      </c>
      <c r="AA1165" s="147"/>
      <c r="AC1165" s="148">
        <f t="shared" si="242"/>
        <v>9154.5</v>
      </c>
    </row>
    <row r="1166" spans="1:29" ht="14.15" customHeight="1">
      <c r="A1166" s="124">
        <f t="shared" si="243"/>
        <v>1166</v>
      </c>
      <c r="B1166" s="139" t="s">
        <v>94</v>
      </c>
      <c r="C1166" s="108">
        <v>4</v>
      </c>
      <c r="D1166" s="164" t="s">
        <v>551</v>
      </c>
      <c r="E1166" s="141" t="s">
        <v>699</v>
      </c>
      <c r="F1166" s="141" t="s">
        <v>155</v>
      </c>
      <c r="G1166" s="141" t="s">
        <v>222</v>
      </c>
      <c r="H1166" s="142">
        <v>37.200000000000003</v>
      </c>
      <c r="I1166" s="143">
        <f t="shared" si="232"/>
        <v>255</v>
      </c>
      <c r="J1166" s="144">
        <v>255</v>
      </c>
      <c r="K1166" s="144"/>
      <c r="L1166" s="144"/>
      <c r="M1166" s="144"/>
      <c r="N1166" s="144"/>
      <c r="O1166" s="144"/>
      <c r="P1166" s="145" t="e">
        <f t="shared" si="233"/>
        <v>#DIV/0!</v>
      </c>
      <c r="Q1166" s="145">
        <f t="shared" si="234"/>
        <v>0</v>
      </c>
      <c r="R1166" s="145">
        <f t="shared" si="235"/>
        <v>0</v>
      </c>
      <c r="S1166" s="145">
        <f t="shared" si="236"/>
        <v>0</v>
      </c>
      <c r="T1166" s="145">
        <f t="shared" si="237"/>
        <v>0</v>
      </c>
      <c r="U1166" s="145">
        <f t="shared" si="238"/>
        <v>0</v>
      </c>
      <c r="V1166" s="146">
        <f>IF(J1166="nio",0,IF(J1166&gt;0,VLOOKUP(F1166,'3-Productie normen'!A:M,VLOOKUP(J1166,'3-Productie normen'!$B$38:$C$41,2,FALSE),FALSE)))*(VLOOKUP(B1166,'2-Kosten per locatie'!$A$16:$C$48,3,FALSE))</f>
        <v>0</v>
      </c>
      <c r="W1166" s="146">
        <f t="shared" si="239"/>
        <v>0</v>
      </c>
      <c r="X1166" s="146">
        <f t="shared" si="240"/>
        <v>0</v>
      </c>
      <c r="Y1166" s="146">
        <f t="shared" si="241"/>
        <v>0</v>
      </c>
      <c r="Z1166" s="147" t="str">
        <f>VLOOKUP(F1166,'3-Productie normen'!A:Q,12,FALSE)</f>
        <v>B</v>
      </c>
      <c r="AA1166" s="147"/>
      <c r="AC1166" s="148">
        <f t="shared" si="242"/>
        <v>9486</v>
      </c>
    </row>
    <row r="1167" spans="1:29" ht="14.15" customHeight="1">
      <c r="A1167" s="124">
        <f t="shared" si="243"/>
        <v>1167</v>
      </c>
      <c r="B1167" s="139" t="s">
        <v>94</v>
      </c>
      <c r="C1167" s="108">
        <v>4</v>
      </c>
      <c r="D1167" s="164" t="s">
        <v>553</v>
      </c>
      <c r="E1167" s="141" t="s">
        <v>699</v>
      </c>
      <c r="F1167" s="141" t="s">
        <v>155</v>
      </c>
      <c r="G1167" s="141" t="s">
        <v>222</v>
      </c>
      <c r="H1167" s="142">
        <v>35</v>
      </c>
      <c r="I1167" s="143">
        <f t="shared" si="232"/>
        <v>255</v>
      </c>
      <c r="J1167" s="144">
        <v>255</v>
      </c>
      <c r="K1167" s="144"/>
      <c r="L1167" s="144"/>
      <c r="M1167" s="144"/>
      <c r="N1167" s="144"/>
      <c r="O1167" s="144"/>
      <c r="P1167" s="145" t="e">
        <f t="shared" si="233"/>
        <v>#DIV/0!</v>
      </c>
      <c r="Q1167" s="145">
        <f t="shared" si="234"/>
        <v>0</v>
      </c>
      <c r="R1167" s="145">
        <f t="shared" si="235"/>
        <v>0</v>
      </c>
      <c r="S1167" s="145">
        <f t="shared" si="236"/>
        <v>0</v>
      </c>
      <c r="T1167" s="145">
        <f t="shared" si="237"/>
        <v>0</v>
      </c>
      <c r="U1167" s="145">
        <f t="shared" si="238"/>
        <v>0</v>
      </c>
      <c r="V1167" s="146">
        <f>IF(J1167="nio",0,IF(J1167&gt;0,VLOOKUP(F1167,'3-Productie normen'!A:M,VLOOKUP(J1167,'3-Productie normen'!$B$38:$C$41,2,FALSE),FALSE)))*(VLOOKUP(B1167,'2-Kosten per locatie'!$A$16:$C$48,3,FALSE))</f>
        <v>0</v>
      </c>
      <c r="W1167" s="146">
        <f t="shared" si="239"/>
        <v>0</v>
      </c>
      <c r="X1167" s="146">
        <f t="shared" si="240"/>
        <v>0</v>
      </c>
      <c r="Y1167" s="146">
        <f t="shared" si="241"/>
        <v>0</v>
      </c>
      <c r="Z1167" s="147" t="str">
        <f>VLOOKUP(F1167,'3-Productie normen'!A:Q,12,FALSE)</f>
        <v>B</v>
      </c>
      <c r="AA1167" s="147"/>
      <c r="AC1167" s="148">
        <f t="shared" si="242"/>
        <v>8925</v>
      </c>
    </row>
    <row r="1168" spans="1:29" ht="14.15" customHeight="1">
      <c r="A1168" s="124">
        <f t="shared" si="243"/>
        <v>1168</v>
      </c>
      <c r="B1168" s="139" t="s">
        <v>94</v>
      </c>
      <c r="C1168" s="108">
        <v>4</v>
      </c>
      <c r="D1168" s="164" t="s">
        <v>1355</v>
      </c>
      <c r="E1168" s="141" t="s">
        <v>171</v>
      </c>
      <c r="F1168" s="141" t="s">
        <v>171</v>
      </c>
      <c r="G1168" s="141" t="s">
        <v>222</v>
      </c>
      <c r="H1168" s="142">
        <v>23.84</v>
      </c>
      <c r="I1168" s="143">
        <f t="shared" si="232"/>
        <v>255</v>
      </c>
      <c r="J1168" s="144">
        <v>255</v>
      </c>
      <c r="K1168" s="144"/>
      <c r="L1168" s="144"/>
      <c r="M1168" s="144"/>
      <c r="N1168" s="144"/>
      <c r="O1168" s="144"/>
      <c r="P1168" s="145" t="e">
        <f t="shared" si="233"/>
        <v>#DIV/0!</v>
      </c>
      <c r="Q1168" s="145">
        <f t="shared" si="234"/>
        <v>0</v>
      </c>
      <c r="R1168" s="145">
        <f t="shared" si="235"/>
        <v>0</v>
      </c>
      <c r="S1168" s="145">
        <f t="shared" si="236"/>
        <v>0</v>
      </c>
      <c r="T1168" s="145">
        <f t="shared" si="237"/>
        <v>0</v>
      </c>
      <c r="U1168" s="145">
        <f t="shared" si="238"/>
        <v>0</v>
      </c>
      <c r="V1168" s="146">
        <f>IF(J1168="nio",0,IF(J1168&gt;0,VLOOKUP(F1168,'3-Productie normen'!A:M,VLOOKUP(J1168,'3-Productie normen'!$B$38:$C$41,2,FALSE),FALSE)))*(VLOOKUP(B1168,'2-Kosten per locatie'!$A$16:$C$48,3,FALSE))</f>
        <v>0</v>
      </c>
      <c r="W1168" s="146">
        <f t="shared" si="239"/>
        <v>0</v>
      </c>
      <c r="X1168" s="146">
        <f t="shared" si="240"/>
        <v>0</v>
      </c>
      <c r="Y1168" s="146">
        <f t="shared" si="241"/>
        <v>0</v>
      </c>
      <c r="Z1168" s="147" t="str">
        <f>VLOOKUP(F1168,'3-Productie normen'!A:Q,12,FALSE)</f>
        <v>B</v>
      </c>
      <c r="AA1168" s="147"/>
      <c r="AC1168" s="148">
        <f t="shared" si="242"/>
        <v>6079.2</v>
      </c>
    </row>
    <row r="1169" spans="1:29" ht="14.15" customHeight="1">
      <c r="A1169" s="124">
        <f t="shared" si="243"/>
        <v>1169</v>
      </c>
      <c r="B1169" s="139" t="s">
        <v>94</v>
      </c>
      <c r="C1169" s="108">
        <v>4</v>
      </c>
      <c r="D1169" s="164" t="s">
        <v>555</v>
      </c>
      <c r="E1169" s="141" t="s">
        <v>699</v>
      </c>
      <c r="F1169" s="141" t="s">
        <v>155</v>
      </c>
      <c r="G1169" s="141" t="s">
        <v>222</v>
      </c>
      <c r="H1169" s="142">
        <v>30</v>
      </c>
      <c r="I1169" s="143">
        <f t="shared" si="232"/>
        <v>255</v>
      </c>
      <c r="J1169" s="144">
        <v>255</v>
      </c>
      <c r="K1169" s="144"/>
      <c r="L1169" s="144"/>
      <c r="M1169" s="144"/>
      <c r="N1169" s="144"/>
      <c r="O1169" s="144"/>
      <c r="P1169" s="145" t="e">
        <f t="shared" si="233"/>
        <v>#DIV/0!</v>
      </c>
      <c r="Q1169" s="145">
        <f t="shared" si="234"/>
        <v>0</v>
      </c>
      <c r="R1169" s="145">
        <f t="shared" si="235"/>
        <v>0</v>
      </c>
      <c r="S1169" s="145">
        <f t="shared" si="236"/>
        <v>0</v>
      </c>
      <c r="T1169" s="145">
        <f t="shared" si="237"/>
        <v>0</v>
      </c>
      <c r="U1169" s="145">
        <f t="shared" si="238"/>
        <v>0</v>
      </c>
      <c r="V1169" s="146">
        <f>IF(J1169="nio",0,IF(J1169&gt;0,VLOOKUP(F1169,'3-Productie normen'!A:M,VLOOKUP(J1169,'3-Productie normen'!$B$38:$C$41,2,FALSE),FALSE)))*(VLOOKUP(B1169,'2-Kosten per locatie'!$A$16:$C$48,3,FALSE))</f>
        <v>0</v>
      </c>
      <c r="W1169" s="146">
        <f t="shared" si="239"/>
        <v>0</v>
      </c>
      <c r="X1169" s="146">
        <f t="shared" si="240"/>
        <v>0</v>
      </c>
      <c r="Y1169" s="146">
        <f t="shared" si="241"/>
        <v>0</v>
      </c>
      <c r="Z1169" s="147" t="str">
        <f>VLOOKUP(F1169,'3-Productie normen'!A:Q,12,FALSE)</f>
        <v>B</v>
      </c>
      <c r="AA1169" s="147"/>
      <c r="AC1169" s="148">
        <f t="shared" si="242"/>
        <v>7650</v>
      </c>
    </row>
    <row r="1170" spans="1:29" ht="14.15" customHeight="1">
      <c r="A1170" s="124">
        <f t="shared" si="243"/>
        <v>1170</v>
      </c>
      <c r="B1170" s="139" t="s">
        <v>94</v>
      </c>
      <c r="C1170" s="108">
        <v>4</v>
      </c>
      <c r="D1170" s="164" t="s">
        <v>556</v>
      </c>
      <c r="E1170" s="141" t="s">
        <v>168</v>
      </c>
      <c r="F1170" s="141" t="s">
        <v>168</v>
      </c>
      <c r="G1170" s="141" t="s">
        <v>244</v>
      </c>
      <c r="H1170" s="142">
        <v>9.6999999999999993</v>
      </c>
      <c r="I1170" s="143">
        <f t="shared" si="232"/>
        <v>1</v>
      </c>
      <c r="J1170" s="144">
        <v>1</v>
      </c>
      <c r="K1170" s="144"/>
      <c r="L1170" s="144"/>
      <c r="M1170" s="144"/>
      <c r="N1170" s="144"/>
      <c r="O1170" s="144"/>
      <c r="P1170" s="145" t="e">
        <f t="shared" si="233"/>
        <v>#DIV/0!</v>
      </c>
      <c r="Q1170" s="145">
        <f t="shared" si="234"/>
        <v>0</v>
      </c>
      <c r="R1170" s="145">
        <f t="shared" si="235"/>
        <v>0</v>
      </c>
      <c r="S1170" s="145">
        <f t="shared" si="236"/>
        <v>0</v>
      </c>
      <c r="T1170" s="145">
        <f t="shared" si="237"/>
        <v>0</v>
      </c>
      <c r="U1170" s="145">
        <f t="shared" si="238"/>
        <v>0</v>
      </c>
      <c r="V1170" s="146">
        <f>IF(J1170="nio",0,IF(J1170&gt;0,VLOOKUP(F1170,'3-Productie normen'!A:M,VLOOKUP(J1170,'3-Productie normen'!$B$38:$C$41,2,FALSE),FALSE)))*(VLOOKUP(B1170,'2-Kosten per locatie'!$A$16:$C$48,3,FALSE))</f>
        <v>0</v>
      </c>
      <c r="W1170" s="146">
        <f t="shared" si="239"/>
        <v>0</v>
      </c>
      <c r="X1170" s="146">
        <f t="shared" si="240"/>
        <v>0</v>
      </c>
      <c r="Y1170" s="146">
        <f t="shared" si="241"/>
        <v>0</v>
      </c>
      <c r="Z1170" s="147" t="str">
        <f>VLOOKUP(F1170,'3-Productie normen'!A:Q,12,FALSE)</f>
        <v>V</v>
      </c>
      <c r="AA1170" s="147"/>
      <c r="AC1170" s="148">
        <f t="shared" si="242"/>
        <v>9.6999999999999993</v>
      </c>
    </row>
    <row r="1171" spans="1:29" ht="14.15" customHeight="1">
      <c r="A1171" s="124">
        <f t="shared" si="243"/>
        <v>1171</v>
      </c>
      <c r="B1171" s="139" t="s">
        <v>94</v>
      </c>
      <c r="C1171" s="108">
        <v>4</v>
      </c>
      <c r="D1171" s="164" t="s">
        <v>1356</v>
      </c>
      <c r="E1171" s="141" t="s">
        <v>168</v>
      </c>
      <c r="F1171" s="141" t="s">
        <v>168</v>
      </c>
      <c r="G1171" s="141" t="s">
        <v>683</v>
      </c>
      <c r="H1171" s="142">
        <v>1.23</v>
      </c>
      <c r="I1171" s="143">
        <f t="shared" si="232"/>
        <v>1</v>
      </c>
      <c r="J1171" s="144">
        <v>1</v>
      </c>
      <c r="K1171" s="144"/>
      <c r="L1171" s="144"/>
      <c r="M1171" s="144"/>
      <c r="N1171" s="144"/>
      <c r="O1171" s="144"/>
      <c r="P1171" s="145" t="e">
        <f t="shared" si="233"/>
        <v>#DIV/0!</v>
      </c>
      <c r="Q1171" s="145">
        <f t="shared" si="234"/>
        <v>0</v>
      </c>
      <c r="R1171" s="145">
        <f t="shared" si="235"/>
        <v>0</v>
      </c>
      <c r="S1171" s="145">
        <f t="shared" si="236"/>
        <v>0</v>
      </c>
      <c r="T1171" s="145">
        <f t="shared" si="237"/>
        <v>0</v>
      </c>
      <c r="U1171" s="145">
        <f t="shared" si="238"/>
        <v>0</v>
      </c>
      <c r="V1171" s="146">
        <f>IF(J1171="nio",0,IF(J1171&gt;0,VLOOKUP(F1171,'3-Productie normen'!A:M,VLOOKUP(J1171,'3-Productie normen'!$B$38:$C$41,2,FALSE),FALSE)))*(VLOOKUP(B1171,'2-Kosten per locatie'!$A$16:$C$48,3,FALSE))</f>
        <v>0</v>
      </c>
      <c r="W1171" s="146">
        <f t="shared" si="239"/>
        <v>0</v>
      </c>
      <c r="X1171" s="146">
        <f t="shared" si="240"/>
        <v>0</v>
      </c>
      <c r="Y1171" s="146">
        <f t="shared" si="241"/>
        <v>0</v>
      </c>
      <c r="Z1171" s="147" t="str">
        <f>VLOOKUP(F1171,'3-Productie normen'!A:Q,12,FALSE)</f>
        <v>V</v>
      </c>
      <c r="AA1171" s="147"/>
      <c r="AC1171" s="148">
        <f t="shared" si="242"/>
        <v>1.23</v>
      </c>
    </row>
    <row r="1172" spans="1:29" ht="14.15" customHeight="1">
      <c r="A1172" s="124">
        <f t="shared" si="243"/>
        <v>1172</v>
      </c>
      <c r="B1172" s="139" t="s">
        <v>94</v>
      </c>
      <c r="C1172" s="108">
        <v>4</v>
      </c>
      <c r="D1172" s="164" t="s">
        <v>1357</v>
      </c>
      <c r="E1172" s="141" t="s">
        <v>168</v>
      </c>
      <c r="F1172" s="141" t="s">
        <v>168</v>
      </c>
      <c r="G1172" s="141" t="s">
        <v>683</v>
      </c>
      <c r="H1172" s="142">
        <v>1.24</v>
      </c>
      <c r="I1172" s="143">
        <f t="shared" si="232"/>
        <v>1</v>
      </c>
      <c r="J1172" s="144">
        <v>1</v>
      </c>
      <c r="K1172" s="144"/>
      <c r="L1172" s="144"/>
      <c r="M1172" s="144"/>
      <c r="N1172" s="144"/>
      <c r="O1172" s="144"/>
      <c r="P1172" s="145" t="e">
        <f t="shared" si="233"/>
        <v>#DIV/0!</v>
      </c>
      <c r="Q1172" s="145">
        <f t="shared" si="234"/>
        <v>0</v>
      </c>
      <c r="R1172" s="145">
        <f t="shared" si="235"/>
        <v>0</v>
      </c>
      <c r="S1172" s="145">
        <f t="shared" si="236"/>
        <v>0</v>
      </c>
      <c r="T1172" s="145">
        <f t="shared" si="237"/>
        <v>0</v>
      </c>
      <c r="U1172" s="145">
        <f t="shared" si="238"/>
        <v>0</v>
      </c>
      <c r="V1172" s="146">
        <f>IF(J1172="nio",0,IF(J1172&gt;0,VLOOKUP(F1172,'3-Productie normen'!A:M,VLOOKUP(J1172,'3-Productie normen'!$B$38:$C$41,2,FALSE),FALSE)))*(VLOOKUP(B1172,'2-Kosten per locatie'!$A$16:$C$48,3,FALSE))</f>
        <v>0</v>
      </c>
      <c r="W1172" s="146">
        <f t="shared" si="239"/>
        <v>0</v>
      </c>
      <c r="X1172" s="146">
        <f t="shared" si="240"/>
        <v>0</v>
      </c>
      <c r="Y1172" s="146">
        <f t="shared" si="241"/>
        <v>0</v>
      </c>
      <c r="Z1172" s="147" t="str">
        <f>VLOOKUP(F1172,'3-Productie normen'!A:Q,12,FALSE)</f>
        <v>V</v>
      </c>
      <c r="AA1172" s="147"/>
      <c r="AC1172" s="148">
        <f t="shared" si="242"/>
        <v>1.24</v>
      </c>
    </row>
    <row r="1173" spans="1:29" ht="14.15" customHeight="1">
      <c r="A1173" s="124">
        <f t="shared" si="243"/>
        <v>1173</v>
      </c>
      <c r="B1173" s="139" t="s">
        <v>94</v>
      </c>
      <c r="C1173" s="108">
        <v>4</v>
      </c>
      <c r="D1173" s="164" t="s">
        <v>1358</v>
      </c>
      <c r="E1173" s="141" t="s">
        <v>224</v>
      </c>
      <c r="F1173" s="141" t="s">
        <v>155</v>
      </c>
      <c r="G1173" s="141" t="s">
        <v>222</v>
      </c>
      <c r="H1173" s="142">
        <v>24.17</v>
      </c>
      <c r="I1173" s="143">
        <f t="shared" si="232"/>
        <v>255</v>
      </c>
      <c r="J1173" s="144">
        <v>255</v>
      </c>
      <c r="K1173" s="144"/>
      <c r="L1173" s="144"/>
      <c r="M1173" s="144"/>
      <c r="N1173" s="144"/>
      <c r="O1173" s="144"/>
      <c r="P1173" s="145" t="e">
        <f t="shared" si="233"/>
        <v>#DIV/0!</v>
      </c>
      <c r="Q1173" s="145">
        <f t="shared" si="234"/>
        <v>0</v>
      </c>
      <c r="R1173" s="145">
        <f t="shared" si="235"/>
        <v>0</v>
      </c>
      <c r="S1173" s="145">
        <f t="shared" si="236"/>
        <v>0</v>
      </c>
      <c r="T1173" s="145">
        <f t="shared" si="237"/>
        <v>0</v>
      </c>
      <c r="U1173" s="145">
        <f t="shared" si="238"/>
        <v>0</v>
      </c>
      <c r="V1173" s="146">
        <f>IF(J1173="nio",0,IF(J1173&gt;0,VLOOKUP(F1173,'3-Productie normen'!A:M,VLOOKUP(J1173,'3-Productie normen'!$B$38:$C$41,2,FALSE),FALSE)))*(VLOOKUP(B1173,'2-Kosten per locatie'!$A$16:$C$48,3,FALSE))</f>
        <v>0</v>
      </c>
      <c r="W1173" s="146">
        <f t="shared" si="239"/>
        <v>0</v>
      </c>
      <c r="X1173" s="146">
        <f t="shared" si="240"/>
        <v>0</v>
      </c>
      <c r="Y1173" s="146">
        <f t="shared" si="241"/>
        <v>0</v>
      </c>
      <c r="Z1173" s="147" t="str">
        <f>VLOOKUP(F1173,'3-Productie normen'!A:Q,12,FALSE)</f>
        <v>B</v>
      </c>
      <c r="AA1173" s="147"/>
      <c r="AC1173" s="148">
        <f t="shared" si="242"/>
        <v>6163.35</v>
      </c>
    </row>
    <row r="1174" spans="1:29" ht="14.15" customHeight="1">
      <c r="A1174" s="124">
        <f t="shared" si="243"/>
        <v>1174</v>
      </c>
      <c r="B1174" s="139" t="s">
        <v>94</v>
      </c>
      <c r="C1174" s="108">
        <v>4</v>
      </c>
      <c r="D1174" s="164" t="s">
        <v>1359</v>
      </c>
      <c r="E1174" s="141" t="s">
        <v>875</v>
      </c>
      <c r="F1174" s="141" t="s">
        <v>155</v>
      </c>
      <c r="G1174" s="141" t="s">
        <v>222</v>
      </c>
      <c r="H1174" s="142">
        <v>32.25</v>
      </c>
      <c r="I1174" s="143">
        <f t="shared" si="232"/>
        <v>255</v>
      </c>
      <c r="J1174" s="144">
        <v>255</v>
      </c>
      <c r="K1174" s="144"/>
      <c r="L1174" s="144"/>
      <c r="M1174" s="144"/>
      <c r="N1174" s="144"/>
      <c r="O1174" s="144"/>
      <c r="P1174" s="145" t="e">
        <f t="shared" si="233"/>
        <v>#DIV/0!</v>
      </c>
      <c r="Q1174" s="145">
        <f t="shared" si="234"/>
        <v>0</v>
      </c>
      <c r="R1174" s="145">
        <f t="shared" si="235"/>
        <v>0</v>
      </c>
      <c r="S1174" s="145">
        <f t="shared" si="236"/>
        <v>0</v>
      </c>
      <c r="T1174" s="145">
        <f t="shared" si="237"/>
        <v>0</v>
      </c>
      <c r="U1174" s="145">
        <f t="shared" si="238"/>
        <v>0</v>
      </c>
      <c r="V1174" s="146">
        <f>IF(J1174="nio",0,IF(J1174&gt;0,VLOOKUP(F1174,'3-Productie normen'!A:M,VLOOKUP(J1174,'3-Productie normen'!$B$38:$C$41,2,FALSE),FALSE)))*(VLOOKUP(B1174,'2-Kosten per locatie'!$A$16:$C$48,3,FALSE))</f>
        <v>0</v>
      </c>
      <c r="W1174" s="146">
        <f t="shared" si="239"/>
        <v>0</v>
      </c>
      <c r="X1174" s="146">
        <f t="shared" si="240"/>
        <v>0</v>
      </c>
      <c r="Y1174" s="146">
        <f t="shared" si="241"/>
        <v>0</v>
      </c>
      <c r="Z1174" s="147" t="str">
        <f>VLOOKUP(F1174,'3-Productie normen'!A:Q,12,FALSE)</f>
        <v>B</v>
      </c>
      <c r="AA1174" s="147"/>
      <c r="AC1174" s="148">
        <f t="shared" si="242"/>
        <v>8223.75</v>
      </c>
    </row>
    <row r="1175" spans="1:29" ht="14.15" customHeight="1">
      <c r="A1175" s="124">
        <f t="shared" si="243"/>
        <v>1175</v>
      </c>
      <c r="B1175" s="139" t="s">
        <v>94</v>
      </c>
      <c r="C1175" s="108">
        <v>4</v>
      </c>
      <c r="D1175" s="164" t="s">
        <v>1360</v>
      </c>
      <c r="E1175" s="141" t="s">
        <v>224</v>
      </c>
      <c r="F1175" s="141" t="s">
        <v>155</v>
      </c>
      <c r="G1175" s="141" t="s">
        <v>222</v>
      </c>
      <c r="H1175" s="142">
        <v>27.89</v>
      </c>
      <c r="I1175" s="143">
        <f t="shared" si="232"/>
        <v>255</v>
      </c>
      <c r="J1175" s="144">
        <v>255</v>
      </c>
      <c r="K1175" s="144"/>
      <c r="L1175" s="144"/>
      <c r="M1175" s="144"/>
      <c r="N1175" s="144"/>
      <c r="O1175" s="144"/>
      <c r="P1175" s="145" t="e">
        <f t="shared" si="233"/>
        <v>#DIV/0!</v>
      </c>
      <c r="Q1175" s="145">
        <f t="shared" si="234"/>
        <v>0</v>
      </c>
      <c r="R1175" s="145">
        <f t="shared" si="235"/>
        <v>0</v>
      </c>
      <c r="S1175" s="145">
        <f t="shared" si="236"/>
        <v>0</v>
      </c>
      <c r="T1175" s="145">
        <f t="shared" si="237"/>
        <v>0</v>
      </c>
      <c r="U1175" s="145">
        <f t="shared" si="238"/>
        <v>0</v>
      </c>
      <c r="V1175" s="146">
        <f>IF(J1175="nio",0,IF(J1175&gt;0,VLOOKUP(F1175,'3-Productie normen'!A:M,VLOOKUP(J1175,'3-Productie normen'!$B$38:$C$41,2,FALSE),FALSE)))*(VLOOKUP(B1175,'2-Kosten per locatie'!$A$16:$C$48,3,FALSE))</f>
        <v>0</v>
      </c>
      <c r="W1175" s="146">
        <f t="shared" si="239"/>
        <v>0</v>
      </c>
      <c r="X1175" s="146">
        <f t="shared" si="240"/>
        <v>0</v>
      </c>
      <c r="Y1175" s="146">
        <f t="shared" si="241"/>
        <v>0</v>
      </c>
      <c r="Z1175" s="147" t="str">
        <f>VLOOKUP(F1175,'3-Productie normen'!A:Q,12,FALSE)</f>
        <v>B</v>
      </c>
      <c r="AA1175" s="147"/>
      <c r="AC1175" s="148">
        <f t="shared" si="242"/>
        <v>7111.95</v>
      </c>
    </row>
    <row r="1176" spans="1:29" ht="14.15" customHeight="1">
      <c r="A1176" s="124">
        <f t="shared" si="243"/>
        <v>1176</v>
      </c>
      <c r="B1176" s="139" t="s">
        <v>94</v>
      </c>
      <c r="C1176" s="108">
        <v>4</v>
      </c>
      <c r="D1176" s="164" t="s">
        <v>1361</v>
      </c>
      <c r="E1176" s="141" t="s">
        <v>875</v>
      </c>
      <c r="F1176" s="141" t="s">
        <v>155</v>
      </c>
      <c r="G1176" s="141" t="s">
        <v>222</v>
      </c>
      <c r="H1176" s="142">
        <v>32.15</v>
      </c>
      <c r="I1176" s="143">
        <f t="shared" si="232"/>
        <v>255</v>
      </c>
      <c r="J1176" s="144">
        <v>255</v>
      </c>
      <c r="K1176" s="144"/>
      <c r="L1176" s="144"/>
      <c r="M1176" s="144"/>
      <c r="N1176" s="144"/>
      <c r="O1176" s="144"/>
      <c r="P1176" s="145" t="e">
        <f t="shared" si="233"/>
        <v>#DIV/0!</v>
      </c>
      <c r="Q1176" s="145">
        <f t="shared" si="234"/>
        <v>0</v>
      </c>
      <c r="R1176" s="145">
        <f t="shared" si="235"/>
        <v>0</v>
      </c>
      <c r="S1176" s="145">
        <f t="shared" si="236"/>
        <v>0</v>
      </c>
      <c r="T1176" s="145">
        <f t="shared" si="237"/>
        <v>0</v>
      </c>
      <c r="U1176" s="145">
        <f t="shared" si="238"/>
        <v>0</v>
      </c>
      <c r="V1176" s="146">
        <f>IF(J1176="nio",0,IF(J1176&gt;0,VLOOKUP(F1176,'3-Productie normen'!A:M,VLOOKUP(J1176,'3-Productie normen'!$B$38:$C$41,2,FALSE),FALSE)))*(VLOOKUP(B1176,'2-Kosten per locatie'!$A$16:$C$48,3,FALSE))</f>
        <v>0</v>
      </c>
      <c r="W1176" s="146">
        <f t="shared" si="239"/>
        <v>0</v>
      </c>
      <c r="X1176" s="146">
        <f t="shared" si="240"/>
        <v>0</v>
      </c>
      <c r="Y1176" s="146">
        <f t="shared" si="241"/>
        <v>0</v>
      </c>
      <c r="Z1176" s="147" t="str">
        <f>VLOOKUP(F1176,'3-Productie normen'!A:Q,12,FALSE)</f>
        <v>B</v>
      </c>
      <c r="AA1176" s="147"/>
      <c r="AC1176" s="148">
        <f t="shared" si="242"/>
        <v>8198.25</v>
      </c>
    </row>
    <row r="1177" spans="1:29" ht="14.15" customHeight="1">
      <c r="A1177" s="124">
        <f t="shared" si="243"/>
        <v>1177</v>
      </c>
      <c r="B1177" s="139" t="s">
        <v>94</v>
      </c>
      <c r="C1177" s="108">
        <v>4</v>
      </c>
      <c r="D1177" s="164" t="s">
        <v>1362</v>
      </c>
      <c r="E1177" s="141" t="s">
        <v>224</v>
      </c>
      <c r="F1177" s="141" t="s">
        <v>155</v>
      </c>
      <c r="G1177" s="141" t="s">
        <v>222</v>
      </c>
      <c r="H1177" s="142">
        <v>29.08</v>
      </c>
      <c r="I1177" s="143">
        <f t="shared" si="232"/>
        <v>255</v>
      </c>
      <c r="J1177" s="144">
        <v>255</v>
      </c>
      <c r="K1177" s="144"/>
      <c r="L1177" s="144"/>
      <c r="M1177" s="144"/>
      <c r="N1177" s="144"/>
      <c r="O1177" s="144"/>
      <c r="P1177" s="145" t="e">
        <f t="shared" si="233"/>
        <v>#DIV/0!</v>
      </c>
      <c r="Q1177" s="145">
        <f t="shared" si="234"/>
        <v>0</v>
      </c>
      <c r="R1177" s="145">
        <f t="shared" si="235"/>
        <v>0</v>
      </c>
      <c r="S1177" s="145">
        <f t="shared" si="236"/>
        <v>0</v>
      </c>
      <c r="T1177" s="145">
        <f t="shared" si="237"/>
        <v>0</v>
      </c>
      <c r="U1177" s="145">
        <f t="shared" si="238"/>
        <v>0</v>
      </c>
      <c r="V1177" s="146">
        <f>IF(J1177="nio",0,IF(J1177&gt;0,VLOOKUP(F1177,'3-Productie normen'!A:M,VLOOKUP(J1177,'3-Productie normen'!$B$38:$C$41,2,FALSE),FALSE)))*(VLOOKUP(B1177,'2-Kosten per locatie'!$A$16:$C$48,3,FALSE))</f>
        <v>0</v>
      </c>
      <c r="W1177" s="146">
        <f t="shared" si="239"/>
        <v>0</v>
      </c>
      <c r="X1177" s="146">
        <f t="shared" si="240"/>
        <v>0</v>
      </c>
      <c r="Y1177" s="146">
        <f t="shared" si="241"/>
        <v>0</v>
      </c>
      <c r="Z1177" s="147" t="str">
        <f>VLOOKUP(F1177,'3-Productie normen'!A:Q,12,FALSE)</f>
        <v>B</v>
      </c>
      <c r="AA1177" s="147"/>
      <c r="AC1177" s="148">
        <f t="shared" si="242"/>
        <v>7415.4</v>
      </c>
    </row>
    <row r="1178" spans="1:29" ht="14.15" customHeight="1">
      <c r="A1178" s="124">
        <f t="shared" si="243"/>
        <v>1178</v>
      </c>
      <c r="B1178" s="139" t="s">
        <v>94</v>
      </c>
      <c r="C1178" s="108">
        <v>4</v>
      </c>
      <c r="D1178" s="164" t="s">
        <v>1363</v>
      </c>
      <c r="E1178" s="141" t="s">
        <v>875</v>
      </c>
      <c r="F1178" s="151" t="s">
        <v>155</v>
      </c>
      <c r="G1178" s="141" t="s">
        <v>222</v>
      </c>
      <c r="H1178" s="142">
        <v>14.7</v>
      </c>
      <c r="I1178" s="143">
        <f t="shared" si="232"/>
        <v>255</v>
      </c>
      <c r="J1178" s="144">
        <v>255</v>
      </c>
      <c r="K1178" s="144"/>
      <c r="L1178" s="144"/>
      <c r="M1178" s="144"/>
      <c r="N1178" s="144"/>
      <c r="O1178" s="144"/>
      <c r="P1178" s="145" t="e">
        <f t="shared" si="233"/>
        <v>#DIV/0!</v>
      </c>
      <c r="Q1178" s="145">
        <f t="shared" si="234"/>
        <v>0</v>
      </c>
      <c r="R1178" s="145">
        <f t="shared" si="235"/>
        <v>0</v>
      </c>
      <c r="S1178" s="145">
        <f t="shared" si="236"/>
        <v>0</v>
      </c>
      <c r="T1178" s="145">
        <f t="shared" si="237"/>
        <v>0</v>
      </c>
      <c r="U1178" s="145">
        <f t="shared" si="238"/>
        <v>0</v>
      </c>
      <c r="V1178" s="146">
        <f>IF(J1178="nio",0,IF(J1178&gt;0,VLOOKUP(F1178,'3-Productie normen'!A:M,VLOOKUP(J1178,'3-Productie normen'!$B$38:$C$41,2,FALSE),FALSE)))*(VLOOKUP(B1178,'2-Kosten per locatie'!$A$16:$C$48,3,FALSE))</f>
        <v>0</v>
      </c>
      <c r="W1178" s="146">
        <f t="shared" si="239"/>
        <v>0</v>
      </c>
      <c r="X1178" s="146">
        <f t="shared" si="240"/>
        <v>0</v>
      </c>
      <c r="Y1178" s="146">
        <f t="shared" si="241"/>
        <v>0</v>
      </c>
      <c r="Z1178" s="147" t="str">
        <f>VLOOKUP(F1178,'3-Productie normen'!A:Q,12,FALSE)</f>
        <v>B</v>
      </c>
      <c r="AA1178" s="147"/>
      <c r="AC1178" s="148">
        <f t="shared" si="242"/>
        <v>3748.5</v>
      </c>
    </row>
    <row r="1179" spans="1:29" ht="14.15" customHeight="1">
      <c r="A1179" s="124">
        <f t="shared" si="243"/>
        <v>1179</v>
      </c>
      <c r="B1179" s="139" t="s">
        <v>94</v>
      </c>
      <c r="C1179" s="108">
        <v>4</v>
      </c>
      <c r="D1179" s="164" t="s">
        <v>1364</v>
      </c>
      <c r="E1179" s="141" t="s">
        <v>171</v>
      </c>
      <c r="F1179" s="141" t="s">
        <v>171</v>
      </c>
      <c r="G1179" s="141" t="s">
        <v>222</v>
      </c>
      <c r="H1179" s="142">
        <v>7.5</v>
      </c>
      <c r="I1179" s="143">
        <f t="shared" si="232"/>
        <v>255</v>
      </c>
      <c r="J1179" s="144">
        <v>255</v>
      </c>
      <c r="K1179" s="144"/>
      <c r="L1179" s="144"/>
      <c r="M1179" s="144"/>
      <c r="N1179" s="144"/>
      <c r="O1179" s="144"/>
      <c r="P1179" s="145" t="e">
        <f t="shared" si="233"/>
        <v>#DIV/0!</v>
      </c>
      <c r="Q1179" s="145">
        <f t="shared" si="234"/>
        <v>0</v>
      </c>
      <c r="R1179" s="145">
        <f t="shared" si="235"/>
        <v>0</v>
      </c>
      <c r="S1179" s="145">
        <f t="shared" si="236"/>
        <v>0</v>
      </c>
      <c r="T1179" s="145">
        <f t="shared" si="237"/>
        <v>0</v>
      </c>
      <c r="U1179" s="145">
        <f t="shared" si="238"/>
        <v>0</v>
      </c>
      <c r="V1179" s="146">
        <f>IF(J1179="nio",0,IF(J1179&gt;0,VLOOKUP(F1179,'3-Productie normen'!A:M,VLOOKUP(J1179,'3-Productie normen'!$B$38:$C$41,2,FALSE),FALSE)))*(VLOOKUP(B1179,'2-Kosten per locatie'!$A$16:$C$48,3,FALSE))</f>
        <v>0</v>
      </c>
      <c r="W1179" s="146">
        <f t="shared" si="239"/>
        <v>0</v>
      </c>
      <c r="X1179" s="146">
        <f t="shared" si="240"/>
        <v>0</v>
      </c>
      <c r="Y1179" s="146">
        <f t="shared" si="241"/>
        <v>0</v>
      </c>
      <c r="Z1179" s="147" t="str">
        <f>VLOOKUP(F1179,'3-Productie normen'!A:Q,12,FALSE)</f>
        <v>B</v>
      </c>
      <c r="AA1179" s="147"/>
      <c r="AC1179" s="148">
        <f t="shared" si="242"/>
        <v>1912.5</v>
      </c>
    </row>
    <row r="1180" spans="1:29" ht="14.15" customHeight="1">
      <c r="A1180" s="124">
        <f t="shared" si="243"/>
        <v>1180</v>
      </c>
      <c r="B1180" s="139" t="s">
        <v>94</v>
      </c>
      <c r="C1180" s="108">
        <v>4</v>
      </c>
      <c r="D1180" s="164" t="s">
        <v>1365</v>
      </c>
      <c r="E1180" s="141" t="s">
        <v>171</v>
      </c>
      <c r="F1180" s="141" t="s">
        <v>171</v>
      </c>
      <c r="G1180" s="141" t="s">
        <v>222</v>
      </c>
      <c r="H1180" s="142">
        <v>7.5</v>
      </c>
      <c r="I1180" s="143">
        <f t="shared" si="232"/>
        <v>255</v>
      </c>
      <c r="J1180" s="144">
        <v>255</v>
      </c>
      <c r="K1180" s="144"/>
      <c r="L1180" s="144"/>
      <c r="M1180" s="144"/>
      <c r="N1180" s="144"/>
      <c r="O1180" s="144"/>
      <c r="P1180" s="145" t="e">
        <f t="shared" si="233"/>
        <v>#DIV/0!</v>
      </c>
      <c r="Q1180" s="145">
        <f t="shared" si="234"/>
        <v>0</v>
      </c>
      <c r="R1180" s="145">
        <f t="shared" si="235"/>
        <v>0</v>
      </c>
      <c r="S1180" s="145">
        <f t="shared" si="236"/>
        <v>0</v>
      </c>
      <c r="T1180" s="145">
        <f t="shared" si="237"/>
        <v>0</v>
      </c>
      <c r="U1180" s="145">
        <f t="shared" si="238"/>
        <v>0</v>
      </c>
      <c r="V1180" s="146">
        <f>IF(J1180="nio",0,IF(J1180&gt;0,VLOOKUP(F1180,'3-Productie normen'!A:M,VLOOKUP(J1180,'3-Productie normen'!$B$38:$C$41,2,FALSE),FALSE)))*(VLOOKUP(B1180,'2-Kosten per locatie'!$A$16:$C$48,3,FALSE))</f>
        <v>0</v>
      </c>
      <c r="W1180" s="146">
        <f t="shared" si="239"/>
        <v>0</v>
      </c>
      <c r="X1180" s="146">
        <f t="shared" si="240"/>
        <v>0</v>
      </c>
      <c r="Y1180" s="146">
        <f t="shared" si="241"/>
        <v>0</v>
      </c>
      <c r="Z1180" s="147" t="str">
        <f>VLOOKUP(F1180,'3-Productie normen'!A:Q,12,FALSE)</f>
        <v>B</v>
      </c>
      <c r="AA1180" s="147"/>
      <c r="AC1180" s="148">
        <f t="shared" si="242"/>
        <v>1912.5</v>
      </c>
    </row>
    <row r="1181" spans="1:29" ht="14.15" customHeight="1">
      <c r="A1181" s="124">
        <f t="shared" si="243"/>
        <v>1181</v>
      </c>
      <c r="B1181" s="139" t="s">
        <v>94</v>
      </c>
      <c r="C1181" s="108">
        <v>4</v>
      </c>
      <c r="D1181" s="164" t="s">
        <v>1366</v>
      </c>
      <c r="E1181" s="141" t="s">
        <v>224</v>
      </c>
      <c r="F1181" s="141" t="s">
        <v>155</v>
      </c>
      <c r="G1181" s="141" t="s">
        <v>222</v>
      </c>
      <c r="H1181" s="142">
        <v>28.55</v>
      </c>
      <c r="I1181" s="143">
        <f t="shared" si="232"/>
        <v>255</v>
      </c>
      <c r="J1181" s="144">
        <v>255</v>
      </c>
      <c r="K1181" s="144"/>
      <c r="L1181" s="144"/>
      <c r="M1181" s="144"/>
      <c r="N1181" s="144"/>
      <c r="O1181" s="144"/>
      <c r="P1181" s="145" t="e">
        <f t="shared" si="233"/>
        <v>#DIV/0!</v>
      </c>
      <c r="Q1181" s="145">
        <f t="shared" si="234"/>
        <v>0</v>
      </c>
      <c r="R1181" s="145">
        <f t="shared" si="235"/>
        <v>0</v>
      </c>
      <c r="S1181" s="145">
        <f t="shared" si="236"/>
        <v>0</v>
      </c>
      <c r="T1181" s="145">
        <f t="shared" si="237"/>
        <v>0</v>
      </c>
      <c r="U1181" s="145">
        <f t="shared" si="238"/>
        <v>0</v>
      </c>
      <c r="V1181" s="146">
        <f>IF(J1181="nio",0,IF(J1181&gt;0,VLOOKUP(F1181,'3-Productie normen'!A:M,VLOOKUP(J1181,'3-Productie normen'!$B$38:$C$41,2,FALSE),FALSE)))*(VLOOKUP(B1181,'2-Kosten per locatie'!$A$16:$C$48,3,FALSE))</f>
        <v>0</v>
      </c>
      <c r="W1181" s="146">
        <f t="shared" si="239"/>
        <v>0</v>
      </c>
      <c r="X1181" s="146">
        <f t="shared" si="240"/>
        <v>0</v>
      </c>
      <c r="Y1181" s="146">
        <f t="shared" si="241"/>
        <v>0</v>
      </c>
      <c r="Z1181" s="147" t="str">
        <f>VLOOKUP(F1181,'3-Productie normen'!A:Q,12,FALSE)</f>
        <v>B</v>
      </c>
      <c r="AA1181" s="147"/>
      <c r="AC1181" s="148">
        <f t="shared" si="242"/>
        <v>7280.25</v>
      </c>
    </row>
    <row r="1182" spans="1:29" ht="14.15" customHeight="1">
      <c r="A1182" s="124">
        <f t="shared" si="243"/>
        <v>1182</v>
      </c>
      <c r="B1182" s="139" t="s">
        <v>94</v>
      </c>
      <c r="C1182" s="108">
        <v>4</v>
      </c>
      <c r="D1182" s="164" t="s">
        <v>1367</v>
      </c>
      <c r="E1182" s="141" t="s">
        <v>224</v>
      </c>
      <c r="F1182" s="141" t="s">
        <v>155</v>
      </c>
      <c r="G1182" s="141" t="s">
        <v>222</v>
      </c>
      <c r="H1182" s="142">
        <v>30.9</v>
      </c>
      <c r="I1182" s="143">
        <f t="shared" si="232"/>
        <v>255</v>
      </c>
      <c r="J1182" s="144">
        <v>255</v>
      </c>
      <c r="K1182" s="144"/>
      <c r="L1182" s="144"/>
      <c r="M1182" s="144"/>
      <c r="N1182" s="144"/>
      <c r="O1182" s="144"/>
      <c r="P1182" s="145" t="e">
        <f t="shared" si="233"/>
        <v>#DIV/0!</v>
      </c>
      <c r="Q1182" s="145">
        <f t="shared" si="234"/>
        <v>0</v>
      </c>
      <c r="R1182" s="145">
        <f t="shared" si="235"/>
        <v>0</v>
      </c>
      <c r="S1182" s="145">
        <f t="shared" si="236"/>
        <v>0</v>
      </c>
      <c r="T1182" s="145">
        <f t="shared" si="237"/>
        <v>0</v>
      </c>
      <c r="U1182" s="145">
        <f t="shared" si="238"/>
        <v>0</v>
      </c>
      <c r="V1182" s="146">
        <f>IF(J1182="nio",0,IF(J1182&gt;0,VLOOKUP(F1182,'3-Productie normen'!A:M,VLOOKUP(J1182,'3-Productie normen'!$B$38:$C$41,2,FALSE),FALSE)))*(VLOOKUP(B1182,'2-Kosten per locatie'!$A$16:$C$48,3,FALSE))</f>
        <v>0</v>
      </c>
      <c r="W1182" s="146">
        <f t="shared" si="239"/>
        <v>0</v>
      </c>
      <c r="X1182" s="146">
        <f t="shared" si="240"/>
        <v>0</v>
      </c>
      <c r="Y1182" s="146">
        <f t="shared" si="241"/>
        <v>0</v>
      </c>
      <c r="Z1182" s="147" t="str">
        <f>VLOOKUP(F1182,'3-Productie normen'!A:Q,12,FALSE)</f>
        <v>B</v>
      </c>
      <c r="AA1182" s="147"/>
      <c r="AC1182" s="148">
        <f t="shared" si="242"/>
        <v>7879.5</v>
      </c>
    </row>
    <row r="1183" spans="1:29" ht="14.15" customHeight="1">
      <c r="A1183" s="124">
        <f t="shared" si="243"/>
        <v>1183</v>
      </c>
      <c r="B1183" s="139" t="s">
        <v>94</v>
      </c>
      <c r="C1183" s="108">
        <v>4</v>
      </c>
      <c r="D1183" s="164" t="s">
        <v>1368</v>
      </c>
      <c r="E1183" s="141" t="s">
        <v>330</v>
      </c>
      <c r="F1183" s="153" t="s">
        <v>159</v>
      </c>
      <c r="G1183" s="141" t="s">
        <v>222</v>
      </c>
      <c r="H1183" s="142">
        <v>23.91</v>
      </c>
      <c r="I1183" s="143">
        <f t="shared" si="232"/>
        <v>255</v>
      </c>
      <c r="J1183" s="144">
        <v>255</v>
      </c>
      <c r="K1183" s="144"/>
      <c r="L1183" s="144"/>
      <c r="M1183" s="144"/>
      <c r="N1183" s="144"/>
      <c r="O1183" s="144"/>
      <c r="P1183" s="145" t="e">
        <f t="shared" si="233"/>
        <v>#DIV/0!</v>
      </c>
      <c r="Q1183" s="145">
        <f t="shared" si="234"/>
        <v>0</v>
      </c>
      <c r="R1183" s="145">
        <f t="shared" si="235"/>
        <v>0</v>
      </c>
      <c r="S1183" s="145">
        <f t="shared" si="236"/>
        <v>0</v>
      </c>
      <c r="T1183" s="145">
        <f t="shared" si="237"/>
        <v>0</v>
      </c>
      <c r="U1183" s="145">
        <f t="shared" si="238"/>
        <v>0</v>
      </c>
      <c r="V1183" s="146">
        <f>IF(J1183="nio",0,IF(J1183&gt;0,VLOOKUP(F1183,'3-Productie normen'!A:M,VLOOKUP(J1183,'3-Productie normen'!$B$38:$C$41,2,FALSE),FALSE)))*(VLOOKUP(B1183,'2-Kosten per locatie'!$A$16:$C$48,3,FALSE))</f>
        <v>0</v>
      </c>
      <c r="W1183" s="146">
        <f t="shared" si="239"/>
        <v>0</v>
      </c>
      <c r="X1183" s="146">
        <f t="shared" si="240"/>
        <v>0</v>
      </c>
      <c r="Y1183" s="146">
        <f t="shared" si="241"/>
        <v>0</v>
      </c>
      <c r="Z1183" s="147" t="str">
        <f>VLOOKUP(F1183,'3-Productie normen'!A:Q,12,FALSE)</f>
        <v>V</v>
      </c>
      <c r="AA1183" s="147"/>
      <c r="AC1183" s="148">
        <f t="shared" si="242"/>
        <v>6097.05</v>
      </c>
    </row>
    <row r="1184" spans="1:29" ht="14.15" customHeight="1">
      <c r="A1184" s="124">
        <f t="shared" si="243"/>
        <v>1184</v>
      </c>
      <c r="B1184" s="139" t="s">
        <v>94</v>
      </c>
      <c r="C1184" s="108">
        <v>4</v>
      </c>
      <c r="D1184" s="164" t="s">
        <v>1369</v>
      </c>
      <c r="E1184" s="141" t="s">
        <v>224</v>
      </c>
      <c r="F1184" s="141" t="s">
        <v>155</v>
      </c>
      <c r="G1184" s="141" t="s">
        <v>222</v>
      </c>
      <c r="H1184" s="142">
        <v>28.92</v>
      </c>
      <c r="I1184" s="143">
        <f t="shared" si="232"/>
        <v>255</v>
      </c>
      <c r="J1184" s="144">
        <v>255</v>
      </c>
      <c r="K1184" s="144"/>
      <c r="L1184" s="144"/>
      <c r="M1184" s="144"/>
      <c r="N1184" s="144"/>
      <c r="O1184" s="144"/>
      <c r="P1184" s="145" t="e">
        <f t="shared" si="233"/>
        <v>#DIV/0!</v>
      </c>
      <c r="Q1184" s="145">
        <f t="shared" si="234"/>
        <v>0</v>
      </c>
      <c r="R1184" s="145">
        <f t="shared" si="235"/>
        <v>0</v>
      </c>
      <c r="S1184" s="145">
        <f t="shared" si="236"/>
        <v>0</v>
      </c>
      <c r="T1184" s="145">
        <f t="shared" si="237"/>
        <v>0</v>
      </c>
      <c r="U1184" s="145">
        <f t="shared" si="238"/>
        <v>0</v>
      </c>
      <c r="V1184" s="146">
        <f>IF(J1184="nio",0,IF(J1184&gt;0,VLOOKUP(F1184,'3-Productie normen'!A:M,VLOOKUP(J1184,'3-Productie normen'!$B$38:$C$41,2,FALSE),FALSE)))*(VLOOKUP(B1184,'2-Kosten per locatie'!$A$16:$C$48,3,FALSE))</f>
        <v>0</v>
      </c>
      <c r="W1184" s="146">
        <f t="shared" si="239"/>
        <v>0</v>
      </c>
      <c r="X1184" s="146">
        <f t="shared" si="240"/>
        <v>0</v>
      </c>
      <c r="Y1184" s="146">
        <f t="shared" si="241"/>
        <v>0</v>
      </c>
      <c r="Z1184" s="147" t="str">
        <f>VLOOKUP(F1184,'3-Productie normen'!A:Q,12,FALSE)</f>
        <v>B</v>
      </c>
      <c r="AA1184" s="147"/>
      <c r="AC1184" s="148">
        <f t="shared" si="242"/>
        <v>7374.6</v>
      </c>
    </row>
    <row r="1185" spans="1:29" ht="14.15" customHeight="1">
      <c r="A1185" s="124">
        <f t="shared" si="243"/>
        <v>1185</v>
      </c>
      <c r="B1185" s="139" t="s">
        <v>94</v>
      </c>
      <c r="C1185" s="108">
        <v>4</v>
      </c>
      <c r="D1185" s="164" t="s">
        <v>1370</v>
      </c>
      <c r="E1185" s="141" t="s">
        <v>224</v>
      </c>
      <c r="F1185" s="141" t="s">
        <v>155</v>
      </c>
      <c r="G1185" s="141" t="s">
        <v>222</v>
      </c>
      <c r="H1185" s="142">
        <v>27.66</v>
      </c>
      <c r="I1185" s="143">
        <f t="shared" si="232"/>
        <v>255</v>
      </c>
      <c r="J1185" s="144">
        <v>255</v>
      </c>
      <c r="K1185" s="144"/>
      <c r="L1185" s="144"/>
      <c r="M1185" s="144"/>
      <c r="N1185" s="144"/>
      <c r="O1185" s="144"/>
      <c r="P1185" s="145" t="e">
        <f t="shared" si="233"/>
        <v>#DIV/0!</v>
      </c>
      <c r="Q1185" s="145">
        <f t="shared" si="234"/>
        <v>0</v>
      </c>
      <c r="R1185" s="145">
        <f t="shared" si="235"/>
        <v>0</v>
      </c>
      <c r="S1185" s="145">
        <f t="shared" si="236"/>
        <v>0</v>
      </c>
      <c r="T1185" s="145">
        <f t="shared" si="237"/>
        <v>0</v>
      </c>
      <c r="U1185" s="145">
        <f t="shared" si="238"/>
        <v>0</v>
      </c>
      <c r="V1185" s="146">
        <f>IF(J1185="nio",0,IF(J1185&gt;0,VLOOKUP(F1185,'3-Productie normen'!A:M,VLOOKUP(J1185,'3-Productie normen'!$B$38:$C$41,2,FALSE),FALSE)))*(VLOOKUP(B1185,'2-Kosten per locatie'!$A$16:$C$48,3,FALSE))</f>
        <v>0</v>
      </c>
      <c r="W1185" s="146">
        <f t="shared" si="239"/>
        <v>0</v>
      </c>
      <c r="X1185" s="146">
        <f t="shared" si="240"/>
        <v>0</v>
      </c>
      <c r="Y1185" s="146">
        <f t="shared" si="241"/>
        <v>0</v>
      </c>
      <c r="Z1185" s="147" t="str">
        <f>VLOOKUP(F1185,'3-Productie normen'!A:Q,12,FALSE)</f>
        <v>B</v>
      </c>
      <c r="AA1185" s="147"/>
      <c r="AC1185" s="148">
        <f t="shared" si="242"/>
        <v>7053.3</v>
      </c>
    </row>
    <row r="1186" spans="1:29" ht="14.15" customHeight="1">
      <c r="A1186" s="124">
        <f t="shared" si="243"/>
        <v>1186</v>
      </c>
      <c r="B1186" s="139" t="s">
        <v>94</v>
      </c>
      <c r="C1186" s="108">
        <v>4</v>
      </c>
      <c r="D1186" s="164" t="s">
        <v>1371</v>
      </c>
      <c r="E1186" s="141" t="s">
        <v>699</v>
      </c>
      <c r="F1186" s="141" t="s">
        <v>155</v>
      </c>
      <c r="G1186" s="141" t="s">
        <v>222</v>
      </c>
      <c r="H1186" s="142">
        <v>32.89</v>
      </c>
      <c r="I1186" s="143">
        <f t="shared" si="232"/>
        <v>255</v>
      </c>
      <c r="J1186" s="144">
        <v>255</v>
      </c>
      <c r="K1186" s="144"/>
      <c r="L1186" s="144"/>
      <c r="M1186" s="144"/>
      <c r="N1186" s="144"/>
      <c r="O1186" s="144"/>
      <c r="P1186" s="145" t="e">
        <f t="shared" si="233"/>
        <v>#DIV/0!</v>
      </c>
      <c r="Q1186" s="145">
        <f t="shared" si="234"/>
        <v>0</v>
      </c>
      <c r="R1186" s="145">
        <f t="shared" si="235"/>
        <v>0</v>
      </c>
      <c r="S1186" s="145">
        <f t="shared" si="236"/>
        <v>0</v>
      </c>
      <c r="T1186" s="145">
        <f t="shared" si="237"/>
        <v>0</v>
      </c>
      <c r="U1186" s="145">
        <f t="shared" si="238"/>
        <v>0</v>
      </c>
      <c r="V1186" s="146">
        <f>IF(J1186="nio",0,IF(J1186&gt;0,VLOOKUP(F1186,'3-Productie normen'!A:M,VLOOKUP(J1186,'3-Productie normen'!$B$38:$C$41,2,FALSE),FALSE)))*(VLOOKUP(B1186,'2-Kosten per locatie'!$A$16:$C$48,3,FALSE))</f>
        <v>0</v>
      </c>
      <c r="W1186" s="146">
        <f t="shared" si="239"/>
        <v>0</v>
      </c>
      <c r="X1186" s="146">
        <f t="shared" si="240"/>
        <v>0</v>
      </c>
      <c r="Y1186" s="146">
        <f t="shared" si="241"/>
        <v>0</v>
      </c>
      <c r="Z1186" s="147" t="str">
        <f>VLOOKUP(F1186,'3-Productie normen'!A:Q,12,FALSE)</f>
        <v>B</v>
      </c>
      <c r="AA1186" s="147"/>
      <c r="AC1186" s="148">
        <f t="shared" si="242"/>
        <v>8386.9500000000007</v>
      </c>
    </row>
    <row r="1187" spans="1:29" ht="14.15" customHeight="1">
      <c r="A1187" s="124">
        <f t="shared" si="243"/>
        <v>1187</v>
      </c>
      <c r="B1187" s="139" t="s">
        <v>94</v>
      </c>
      <c r="C1187" s="108">
        <v>4</v>
      </c>
      <c r="D1187" s="164" t="s">
        <v>1372</v>
      </c>
      <c r="E1187" s="141" t="s">
        <v>224</v>
      </c>
      <c r="F1187" s="141" t="s">
        <v>155</v>
      </c>
      <c r="G1187" s="141" t="s">
        <v>222</v>
      </c>
      <c r="H1187" s="142">
        <v>27.33</v>
      </c>
      <c r="I1187" s="143">
        <f t="shared" ref="I1187:I1249" si="244">SUM(J1187:O1187)</f>
        <v>255</v>
      </c>
      <c r="J1187" s="144">
        <v>255</v>
      </c>
      <c r="K1187" s="144"/>
      <c r="L1187" s="144"/>
      <c r="M1187" s="144"/>
      <c r="N1187" s="144"/>
      <c r="O1187" s="144"/>
      <c r="P1187" s="145" t="e">
        <f t="shared" si="233"/>
        <v>#DIV/0!</v>
      </c>
      <c r="Q1187" s="145">
        <f t="shared" si="234"/>
        <v>0</v>
      </c>
      <c r="R1187" s="145">
        <f t="shared" si="235"/>
        <v>0</v>
      </c>
      <c r="S1187" s="145">
        <f t="shared" si="236"/>
        <v>0</v>
      </c>
      <c r="T1187" s="145">
        <f t="shared" si="237"/>
        <v>0</v>
      </c>
      <c r="U1187" s="145">
        <f t="shared" si="238"/>
        <v>0</v>
      </c>
      <c r="V1187" s="146">
        <f>IF(J1187="nio",0,IF(J1187&gt;0,VLOOKUP(F1187,'3-Productie normen'!A:M,VLOOKUP(J1187,'3-Productie normen'!$B$38:$C$41,2,FALSE),FALSE)))*(VLOOKUP(B1187,'2-Kosten per locatie'!$A$16:$C$48,3,FALSE))</f>
        <v>0</v>
      </c>
      <c r="W1187" s="146">
        <f t="shared" si="239"/>
        <v>0</v>
      </c>
      <c r="X1187" s="146">
        <f t="shared" si="240"/>
        <v>0</v>
      </c>
      <c r="Y1187" s="146">
        <f t="shared" si="241"/>
        <v>0</v>
      </c>
      <c r="Z1187" s="147" t="str">
        <f>VLOOKUP(F1187,'3-Productie normen'!A:Q,12,FALSE)</f>
        <v>B</v>
      </c>
      <c r="AA1187" s="147"/>
      <c r="AC1187" s="148">
        <f t="shared" si="242"/>
        <v>6969.15</v>
      </c>
    </row>
    <row r="1188" spans="1:29" ht="14.15" customHeight="1">
      <c r="A1188" s="124">
        <f t="shared" si="243"/>
        <v>1188</v>
      </c>
      <c r="B1188" s="139" t="s">
        <v>94</v>
      </c>
      <c r="C1188" s="108">
        <v>4</v>
      </c>
      <c r="D1188" s="164" t="s">
        <v>1373</v>
      </c>
      <c r="E1188" s="141" t="s">
        <v>224</v>
      </c>
      <c r="F1188" s="141" t="s">
        <v>155</v>
      </c>
      <c r="G1188" s="141" t="s">
        <v>222</v>
      </c>
      <c r="H1188" s="142">
        <v>29.33</v>
      </c>
      <c r="I1188" s="143">
        <f t="shared" si="244"/>
        <v>255</v>
      </c>
      <c r="J1188" s="144">
        <v>255</v>
      </c>
      <c r="K1188" s="144"/>
      <c r="L1188" s="144"/>
      <c r="M1188" s="144"/>
      <c r="N1188" s="144"/>
      <c r="O1188" s="144"/>
      <c r="P1188" s="145" t="e">
        <f t="shared" si="233"/>
        <v>#DIV/0!</v>
      </c>
      <c r="Q1188" s="145">
        <f t="shared" si="234"/>
        <v>0</v>
      </c>
      <c r="R1188" s="145">
        <f t="shared" si="235"/>
        <v>0</v>
      </c>
      <c r="S1188" s="145">
        <f t="shared" si="236"/>
        <v>0</v>
      </c>
      <c r="T1188" s="145">
        <f t="shared" si="237"/>
        <v>0</v>
      </c>
      <c r="U1188" s="145">
        <f t="shared" si="238"/>
        <v>0</v>
      </c>
      <c r="V1188" s="146">
        <f>IF(J1188="nio",0,IF(J1188&gt;0,VLOOKUP(F1188,'3-Productie normen'!A:M,VLOOKUP(J1188,'3-Productie normen'!$B$38:$C$41,2,FALSE),FALSE)))*(VLOOKUP(B1188,'2-Kosten per locatie'!$A$16:$C$48,3,FALSE))</f>
        <v>0</v>
      </c>
      <c r="W1188" s="146">
        <f t="shared" si="239"/>
        <v>0</v>
      </c>
      <c r="X1188" s="146">
        <f t="shared" si="240"/>
        <v>0</v>
      </c>
      <c r="Y1188" s="146">
        <f t="shared" si="241"/>
        <v>0</v>
      </c>
      <c r="Z1188" s="147" t="str">
        <f>VLOOKUP(F1188,'3-Productie normen'!A:Q,12,FALSE)</f>
        <v>B</v>
      </c>
      <c r="AA1188" s="147"/>
      <c r="AC1188" s="148">
        <f t="shared" si="242"/>
        <v>7479.15</v>
      </c>
    </row>
    <row r="1189" spans="1:29" ht="14.15" customHeight="1">
      <c r="A1189" s="124">
        <f t="shared" si="243"/>
        <v>1189</v>
      </c>
      <c r="B1189" s="139" t="s">
        <v>94</v>
      </c>
      <c r="C1189" s="108">
        <v>4</v>
      </c>
      <c r="D1189" s="164" t="s">
        <v>1374</v>
      </c>
      <c r="E1189" s="141" t="s">
        <v>224</v>
      </c>
      <c r="F1189" s="141" t="s">
        <v>155</v>
      </c>
      <c r="G1189" s="141" t="s">
        <v>222</v>
      </c>
      <c r="H1189" s="142">
        <v>26.84</v>
      </c>
      <c r="I1189" s="143">
        <f t="shared" si="244"/>
        <v>255</v>
      </c>
      <c r="J1189" s="144">
        <v>255</v>
      </c>
      <c r="K1189" s="144"/>
      <c r="L1189" s="144"/>
      <c r="M1189" s="144"/>
      <c r="N1189" s="144"/>
      <c r="O1189" s="144"/>
      <c r="P1189" s="145" t="e">
        <f t="shared" si="233"/>
        <v>#DIV/0!</v>
      </c>
      <c r="Q1189" s="145">
        <f t="shared" si="234"/>
        <v>0</v>
      </c>
      <c r="R1189" s="145">
        <f t="shared" si="235"/>
        <v>0</v>
      </c>
      <c r="S1189" s="145">
        <f t="shared" si="236"/>
        <v>0</v>
      </c>
      <c r="T1189" s="145">
        <f t="shared" si="237"/>
        <v>0</v>
      </c>
      <c r="U1189" s="145">
        <f t="shared" si="238"/>
        <v>0</v>
      </c>
      <c r="V1189" s="146">
        <f>IF(J1189="nio",0,IF(J1189&gt;0,VLOOKUP(F1189,'3-Productie normen'!A:M,VLOOKUP(J1189,'3-Productie normen'!$B$38:$C$41,2,FALSE),FALSE)))*(VLOOKUP(B1189,'2-Kosten per locatie'!$A$16:$C$48,3,FALSE))</f>
        <v>0</v>
      </c>
      <c r="W1189" s="146">
        <f t="shared" si="239"/>
        <v>0</v>
      </c>
      <c r="X1189" s="146">
        <f t="shared" si="240"/>
        <v>0</v>
      </c>
      <c r="Y1189" s="146">
        <f t="shared" si="241"/>
        <v>0</v>
      </c>
      <c r="Z1189" s="147" t="str">
        <f>VLOOKUP(F1189,'3-Productie normen'!A:Q,12,FALSE)</f>
        <v>B</v>
      </c>
      <c r="AA1189" s="147"/>
      <c r="AC1189" s="148">
        <f t="shared" si="242"/>
        <v>6844.2</v>
      </c>
    </row>
    <row r="1190" spans="1:29" ht="14.15" customHeight="1">
      <c r="A1190" s="124">
        <f t="shared" si="243"/>
        <v>1190</v>
      </c>
      <c r="B1190" s="139" t="s">
        <v>94</v>
      </c>
      <c r="C1190" s="108">
        <v>4</v>
      </c>
      <c r="D1190" s="164" t="s">
        <v>1375</v>
      </c>
      <c r="E1190" s="141" t="s">
        <v>224</v>
      </c>
      <c r="F1190" s="141" t="s">
        <v>155</v>
      </c>
      <c r="G1190" s="141" t="s">
        <v>222</v>
      </c>
      <c r="H1190" s="142">
        <v>29.33</v>
      </c>
      <c r="I1190" s="143">
        <f t="shared" si="244"/>
        <v>255</v>
      </c>
      <c r="J1190" s="144">
        <v>255</v>
      </c>
      <c r="K1190" s="144"/>
      <c r="L1190" s="144"/>
      <c r="M1190" s="144"/>
      <c r="N1190" s="144"/>
      <c r="O1190" s="144"/>
      <c r="P1190" s="145" t="e">
        <f t="shared" si="233"/>
        <v>#DIV/0!</v>
      </c>
      <c r="Q1190" s="145">
        <f t="shared" si="234"/>
        <v>0</v>
      </c>
      <c r="R1190" s="145">
        <f t="shared" si="235"/>
        <v>0</v>
      </c>
      <c r="S1190" s="145">
        <f t="shared" si="236"/>
        <v>0</v>
      </c>
      <c r="T1190" s="145">
        <f t="shared" si="237"/>
        <v>0</v>
      </c>
      <c r="U1190" s="145">
        <f t="shared" si="238"/>
        <v>0</v>
      </c>
      <c r="V1190" s="146">
        <f>IF(J1190="nio",0,IF(J1190&gt;0,VLOOKUP(F1190,'3-Productie normen'!A:M,VLOOKUP(J1190,'3-Productie normen'!$B$38:$C$41,2,FALSE),FALSE)))*(VLOOKUP(B1190,'2-Kosten per locatie'!$A$16:$C$48,3,FALSE))</f>
        <v>0</v>
      </c>
      <c r="W1190" s="146">
        <f t="shared" si="239"/>
        <v>0</v>
      </c>
      <c r="X1190" s="146">
        <f t="shared" si="240"/>
        <v>0</v>
      </c>
      <c r="Y1190" s="146">
        <f t="shared" si="241"/>
        <v>0</v>
      </c>
      <c r="Z1190" s="147" t="str">
        <f>VLOOKUP(F1190,'3-Productie normen'!A:Q,12,FALSE)</f>
        <v>B</v>
      </c>
      <c r="AA1190" s="147"/>
      <c r="AC1190" s="148">
        <f t="shared" si="242"/>
        <v>7479.15</v>
      </c>
    </row>
    <row r="1191" spans="1:29" ht="14.15" customHeight="1">
      <c r="A1191" s="124">
        <f t="shared" si="243"/>
        <v>1191</v>
      </c>
      <c r="B1191" s="139" t="s">
        <v>94</v>
      </c>
      <c r="C1191" s="108">
        <v>4</v>
      </c>
      <c r="D1191" s="164" t="s">
        <v>1376</v>
      </c>
      <c r="E1191" s="141" t="s">
        <v>224</v>
      </c>
      <c r="F1191" s="141" t="s">
        <v>155</v>
      </c>
      <c r="G1191" s="141" t="s">
        <v>222</v>
      </c>
      <c r="H1191" s="142">
        <v>29.06</v>
      </c>
      <c r="I1191" s="143">
        <f t="shared" si="244"/>
        <v>255</v>
      </c>
      <c r="J1191" s="144">
        <v>255</v>
      </c>
      <c r="K1191" s="144"/>
      <c r="L1191" s="144"/>
      <c r="M1191" s="144"/>
      <c r="N1191" s="144"/>
      <c r="O1191" s="144"/>
      <c r="P1191" s="145" t="e">
        <f t="shared" si="233"/>
        <v>#DIV/0!</v>
      </c>
      <c r="Q1191" s="145">
        <f t="shared" si="234"/>
        <v>0</v>
      </c>
      <c r="R1191" s="145">
        <f t="shared" si="235"/>
        <v>0</v>
      </c>
      <c r="S1191" s="145">
        <f t="shared" si="236"/>
        <v>0</v>
      </c>
      <c r="T1191" s="145">
        <f t="shared" si="237"/>
        <v>0</v>
      </c>
      <c r="U1191" s="145">
        <f t="shared" si="238"/>
        <v>0</v>
      </c>
      <c r="V1191" s="146">
        <f>IF(J1191="nio",0,IF(J1191&gt;0,VLOOKUP(F1191,'3-Productie normen'!A:M,VLOOKUP(J1191,'3-Productie normen'!$B$38:$C$41,2,FALSE),FALSE)))*(VLOOKUP(B1191,'2-Kosten per locatie'!$A$16:$C$48,3,FALSE))</f>
        <v>0</v>
      </c>
      <c r="W1191" s="146">
        <f t="shared" si="239"/>
        <v>0</v>
      </c>
      <c r="X1191" s="146">
        <f t="shared" si="240"/>
        <v>0</v>
      </c>
      <c r="Y1191" s="146">
        <f t="shared" si="241"/>
        <v>0</v>
      </c>
      <c r="Z1191" s="147" t="str">
        <f>VLOOKUP(F1191,'3-Productie normen'!A:Q,12,FALSE)</f>
        <v>B</v>
      </c>
      <c r="AA1191" s="147"/>
      <c r="AC1191" s="148">
        <f t="shared" si="242"/>
        <v>7410.2999999999993</v>
      </c>
    </row>
    <row r="1192" spans="1:29" ht="14.15" customHeight="1">
      <c r="A1192" s="124">
        <f t="shared" si="243"/>
        <v>1192</v>
      </c>
      <c r="B1192" s="139" t="s">
        <v>94</v>
      </c>
      <c r="C1192" s="108">
        <v>4</v>
      </c>
      <c r="D1192" s="164" t="s">
        <v>1377</v>
      </c>
      <c r="E1192" s="141" t="s">
        <v>224</v>
      </c>
      <c r="F1192" s="141" t="s">
        <v>155</v>
      </c>
      <c r="G1192" s="141" t="s">
        <v>222</v>
      </c>
      <c r="H1192" s="142">
        <v>31.4</v>
      </c>
      <c r="I1192" s="143">
        <f t="shared" si="244"/>
        <v>255</v>
      </c>
      <c r="J1192" s="144">
        <v>255</v>
      </c>
      <c r="K1192" s="144"/>
      <c r="L1192" s="144"/>
      <c r="M1192" s="144"/>
      <c r="N1192" s="144"/>
      <c r="O1192" s="144"/>
      <c r="P1192" s="145" t="e">
        <f t="shared" si="233"/>
        <v>#DIV/0!</v>
      </c>
      <c r="Q1192" s="145">
        <f t="shared" si="234"/>
        <v>0</v>
      </c>
      <c r="R1192" s="145">
        <f t="shared" si="235"/>
        <v>0</v>
      </c>
      <c r="S1192" s="145">
        <f t="shared" si="236"/>
        <v>0</v>
      </c>
      <c r="T1192" s="145">
        <f t="shared" si="237"/>
        <v>0</v>
      </c>
      <c r="U1192" s="145">
        <f t="shared" si="238"/>
        <v>0</v>
      </c>
      <c r="V1192" s="146">
        <f>IF(J1192="nio",0,IF(J1192&gt;0,VLOOKUP(F1192,'3-Productie normen'!A:M,VLOOKUP(J1192,'3-Productie normen'!$B$38:$C$41,2,FALSE),FALSE)))*(VLOOKUP(B1192,'2-Kosten per locatie'!$A$16:$C$48,3,FALSE))</f>
        <v>0</v>
      </c>
      <c r="W1192" s="146">
        <f t="shared" si="239"/>
        <v>0</v>
      </c>
      <c r="X1192" s="146">
        <f t="shared" si="240"/>
        <v>0</v>
      </c>
      <c r="Y1192" s="146">
        <f t="shared" si="241"/>
        <v>0</v>
      </c>
      <c r="Z1192" s="147" t="str">
        <f>VLOOKUP(F1192,'3-Productie normen'!A:Q,12,FALSE)</f>
        <v>B</v>
      </c>
      <c r="AA1192" s="147"/>
      <c r="AC1192" s="148">
        <f t="shared" si="242"/>
        <v>8007</v>
      </c>
    </row>
    <row r="1193" spans="1:29" ht="14.15" customHeight="1">
      <c r="A1193" s="124">
        <f t="shared" si="243"/>
        <v>1193</v>
      </c>
      <c r="B1193" s="139" t="s">
        <v>94</v>
      </c>
      <c r="C1193" s="108">
        <v>4</v>
      </c>
      <c r="D1193" s="164" t="s">
        <v>1378</v>
      </c>
      <c r="E1193" s="141" t="s">
        <v>224</v>
      </c>
      <c r="F1193" s="141" t="s">
        <v>155</v>
      </c>
      <c r="G1193" s="141" t="s">
        <v>222</v>
      </c>
      <c r="H1193" s="142">
        <v>28.94</v>
      </c>
      <c r="I1193" s="143">
        <f t="shared" si="244"/>
        <v>255</v>
      </c>
      <c r="J1193" s="144">
        <v>255</v>
      </c>
      <c r="K1193" s="144"/>
      <c r="L1193" s="144"/>
      <c r="M1193" s="144"/>
      <c r="N1193" s="144"/>
      <c r="O1193" s="144"/>
      <c r="P1193" s="145" t="e">
        <f t="shared" si="233"/>
        <v>#DIV/0!</v>
      </c>
      <c r="Q1193" s="145">
        <f t="shared" si="234"/>
        <v>0</v>
      </c>
      <c r="R1193" s="145">
        <f t="shared" si="235"/>
        <v>0</v>
      </c>
      <c r="S1193" s="145">
        <f t="shared" si="236"/>
        <v>0</v>
      </c>
      <c r="T1193" s="145">
        <f t="shared" si="237"/>
        <v>0</v>
      </c>
      <c r="U1193" s="145">
        <f t="shared" si="238"/>
        <v>0</v>
      </c>
      <c r="V1193" s="146">
        <f>IF(J1193="nio",0,IF(J1193&gt;0,VLOOKUP(F1193,'3-Productie normen'!A:M,VLOOKUP(J1193,'3-Productie normen'!$B$38:$C$41,2,FALSE),FALSE)))*(VLOOKUP(B1193,'2-Kosten per locatie'!$A$16:$C$48,3,FALSE))</f>
        <v>0</v>
      </c>
      <c r="W1193" s="146">
        <f t="shared" si="239"/>
        <v>0</v>
      </c>
      <c r="X1193" s="146">
        <f t="shared" si="240"/>
        <v>0</v>
      </c>
      <c r="Y1193" s="146">
        <f t="shared" si="241"/>
        <v>0</v>
      </c>
      <c r="Z1193" s="147" t="str">
        <f>VLOOKUP(F1193,'3-Productie normen'!A:Q,12,FALSE)</f>
        <v>B</v>
      </c>
      <c r="AA1193" s="147"/>
      <c r="AC1193" s="148">
        <f t="shared" si="242"/>
        <v>7379.7000000000007</v>
      </c>
    </row>
    <row r="1194" spans="1:29" ht="14.15" customHeight="1">
      <c r="A1194" s="124">
        <f t="shared" si="243"/>
        <v>1194</v>
      </c>
      <c r="B1194" s="139" t="s">
        <v>94</v>
      </c>
      <c r="C1194" s="108">
        <v>4</v>
      </c>
      <c r="D1194" s="164" t="s">
        <v>1379</v>
      </c>
      <c r="E1194" s="141" t="s">
        <v>224</v>
      </c>
      <c r="F1194" s="141" t="s">
        <v>155</v>
      </c>
      <c r="G1194" s="141" t="s">
        <v>222</v>
      </c>
      <c r="H1194" s="142">
        <v>30.01</v>
      </c>
      <c r="I1194" s="143">
        <f t="shared" si="244"/>
        <v>255</v>
      </c>
      <c r="J1194" s="144">
        <v>255</v>
      </c>
      <c r="K1194" s="144"/>
      <c r="L1194" s="144"/>
      <c r="M1194" s="144"/>
      <c r="N1194" s="144"/>
      <c r="O1194" s="144"/>
      <c r="P1194" s="145" t="e">
        <f t="shared" si="233"/>
        <v>#DIV/0!</v>
      </c>
      <c r="Q1194" s="145">
        <f t="shared" si="234"/>
        <v>0</v>
      </c>
      <c r="R1194" s="145">
        <f t="shared" si="235"/>
        <v>0</v>
      </c>
      <c r="S1194" s="145">
        <f t="shared" si="236"/>
        <v>0</v>
      </c>
      <c r="T1194" s="145">
        <f t="shared" si="237"/>
        <v>0</v>
      </c>
      <c r="U1194" s="145">
        <f t="shared" si="238"/>
        <v>0</v>
      </c>
      <c r="V1194" s="146">
        <f>IF(J1194="nio",0,IF(J1194&gt;0,VLOOKUP(F1194,'3-Productie normen'!A:M,VLOOKUP(J1194,'3-Productie normen'!$B$38:$C$41,2,FALSE),FALSE)))*(VLOOKUP(B1194,'2-Kosten per locatie'!$A$16:$C$48,3,FALSE))</f>
        <v>0</v>
      </c>
      <c r="W1194" s="146">
        <f t="shared" si="239"/>
        <v>0</v>
      </c>
      <c r="X1194" s="146">
        <f t="shared" si="240"/>
        <v>0</v>
      </c>
      <c r="Y1194" s="146">
        <f t="shared" si="241"/>
        <v>0</v>
      </c>
      <c r="Z1194" s="147" t="str">
        <f>VLOOKUP(F1194,'3-Productie normen'!A:Q,12,FALSE)</f>
        <v>B</v>
      </c>
      <c r="AA1194" s="147"/>
      <c r="AC1194" s="148">
        <f t="shared" si="242"/>
        <v>7652.55</v>
      </c>
    </row>
    <row r="1195" spans="1:29" ht="14.15" customHeight="1">
      <c r="A1195" s="124">
        <f t="shared" si="243"/>
        <v>1195</v>
      </c>
      <c r="B1195" s="139" t="s">
        <v>94</v>
      </c>
      <c r="C1195" s="108">
        <v>4</v>
      </c>
      <c r="D1195" s="164" t="s">
        <v>1380</v>
      </c>
      <c r="E1195" s="141" t="s">
        <v>330</v>
      </c>
      <c r="F1195" s="153" t="s">
        <v>159</v>
      </c>
      <c r="G1195" s="141" t="s">
        <v>213</v>
      </c>
      <c r="H1195" s="142">
        <v>4.2699999999999996</v>
      </c>
      <c r="I1195" s="143">
        <f t="shared" si="244"/>
        <v>255</v>
      </c>
      <c r="J1195" s="144">
        <v>255</v>
      </c>
      <c r="K1195" s="144"/>
      <c r="L1195" s="144"/>
      <c r="M1195" s="144"/>
      <c r="N1195" s="144"/>
      <c r="O1195" s="144"/>
      <c r="P1195" s="145" t="e">
        <f t="shared" si="233"/>
        <v>#DIV/0!</v>
      </c>
      <c r="Q1195" s="145">
        <f t="shared" si="234"/>
        <v>0</v>
      </c>
      <c r="R1195" s="145">
        <f t="shared" si="235"/>
        <v>0</v>
      </c>
      <c r="S1195" s="145">
        <f t="shared" si="236"/>
        <v>0</v>
      </c>
      <c r="T1195" s="145">
        <f t="shared" si="237"/>
        <v>0</v>
      </c>
      <c r="U1195" s="145">
        <f t="shared" si="238"/>
        <v>0</v>
      </c>
      <c r="V1195" s="146">
        <f>IF(J1195="nio",0,IF(J1195&gt;0,VLOOKUP(F1195,'3-Productie normen'!A:M,VLOOKUP(J1195,'3-Productie normen'!$B$38:$C$41,2,FALSE),FALSE)))*(VLOOKUP(B1195,'2-Kosten per locatie'!$A$16:$C$48,3,FALSE))</f>
        <v>0</v>
      </c>
      <c r="W1195" s="146">
        <f t="shared" si="239"/>
        <v>0</v>
      </c>
      <c r="X1195" s="146">
        <f t="shared" si="240"/>
        <v>0</v>
      </c>
      <c r="Y1195" s="146">
        <f t="shared" si="241"/>
        <v>0</v>
      </c>
      <c r="Z1195" s="147" t="str">
        <f>VLOOKUP(F1195,'3-Productie normen'!A:Q,12,FALSE)</f>
        <v>V</v>
      </c>
      <c r="AA1195" s="147"/>
      <c r="AC1195" s="148">
        <f t="shared" si="242"/>
        <v>1088.8499999999999</v>
      </c>
    </row>
    <row r="1196" spans="1:29" ht="14.15" customHeight="1">
      <c r="A1196" s="124">
        <f t="shared" si="243"/>
        <v>1196</v>
      </c>
      <c r="B1196" s="139" t="s">
        <v>94</v>
      </c>
      <c r="C1196" s="108">
        <v>4</v>
      </c>
      <c r="D1196" s="164" t="s">
        <v>1381</v>
      </c>
      <c r="E1196" s="141" t="s">
        <v>171</v>
      </c>
      <c r="F1196" s="141" t="s">
        <v>171</v>
      </c>
      <c r="G1196" s="141" t="s">
        <v>222</v>
      </c>
      <c r="H1196" s="142">
        <v>32.92</v>
      </c>
      <c r="I1196" s="143">
        <f t="shared" si="244"/>
        <v>255</v>
      </c>
      <c r="J1196" s="144">
        <v>255</v>
      </c>
      <c r="K1196" s="144"/>
      <c r="L1196" s="144"/>
      <c r="M1196" s="144"/>
      <c r="N1196" s="144"/>
      <c r="O1196" s="144"/>
      <c r="P1196" s="145" t="e">
        <f t="shared" si="233"/>
        <v>#DIV/0!</v>
      </c>
      <c r="Q1196" s="145">
        <f t="shared" si="234"/>
        <v>0</v>
      </c>
      <c r="R1196" s="145">
        <f t="shared" si="235"/>
        <v>0</v>
      </c>
      <c r="S1196" s="145">
        <f t="shared" si="236"/>
        <v>0</v>
      </c>
      <c r="T1196" s="145">
        <f t="shared" si="237"/>
        <v>0</v>
      </c>
      <c r="U1196" s="145">
        <f t="shared" si="238"/>
        <v>0</v>
      </c>
      <c r="V1196" s="146">
        <f>IF(J1196="nio",0,IF(J1196&gt;0,VLOOKUP(F1196,'3-Productie normen'!A:M,VLOOKUP(J1196,'3-Productie normen'!$B$38:$C$41,2,FALSE),FALSE)))*(VLOOKUP(B1196,'2-Kosten per locatie'!$A$16:$C$48,3,FALSE))</f>
        <v>0</v>
      </c>
      <c r="W1196" s="146">
        <f t="shared" si="239"/>
        <v>0</v>
      </c>
      <c r="X1196" s="146">
        <f t="shared" si="240"/>
        <v>0</v>
      </c>
      <c r="Y1196" s="146">
        <f t="shared" si="241"/>
        <v>0</v>
      </c>
      <c r="Z1196" s="147" t="str">
        <f>VLOOKUP(F1196,'3-Productie normen'!A:Q,12,FALSE)</f>
        <v>B</v>
      </c>
      <c r="AA1196" s="147"/>
      <c r="AC1196" s="148">
        <f t="shared" si="242"/>
        <v>8394.6</v>
      </c>
    </row>
    <row r="1197" spans="1:29" ht="14.15" customHeight="1">
      <c r="A1197" s="124">
        <f t="shared" si="243"/>
        <v>1197</v>
      </c>
      <c r="B1197" s="139" t="s">
        <v>94</v>
      </c>
      <c r="C1197" s="108">
        <v>4</v>
      </c>
      <c r="D1197" s="164" t="s">
        <v>1382</v>
      </c>
      <c r="E1197" s="141" t="s">
        <v>699</v>
      </c>
      <c r="F1197" s="141" t="s">
        <v>155</v>
      </c>
      <c r="G1197" s="141" t="s">
        <v>222</v>
      </c>
      <c r="H1197" s="142">
        <v>30.49</v>
      </c>
      <c r="I1197" s="143">
        <f t="shared" si="244"/>
        <v>255</v>
      </c>
      <c r="J1197" s="144">
        <v>255</v>
      </c>
      <c r="K1197" s="144"/>
      <c r="L1197" s="144"/>
      <c r="M1197" s="144"/>
      <c r="N1197" s="144"/>
      <c r="O1197" s="144"/>
      <c r="P1197" s="145" t="e">
        <f t="shared" si="233"/>
        <v>#DIV/0!</v>
      </c>
      <c r="Q1197" s="145">
        <f t="shared" si="234"/>
        <v>0</v>
      </c>
      <c r="R1197" s="145">
        <f t="shared" si="235"/>
        <v>0</v>
      </c>
      <c r="S1197" s="145">
        <f t="shared" si="236"/>
        <v>0</v>
      </c>
      <c r="T1197" s="145">
        <f t="shared" si="237"/>
        <v>0</v>
      </c>
      <c r="U1197" s="145">
        <f t="shared" si="238"/>
        <v>0</v>
      </c>
      <c r="V1197" s="146">
        <f>IF(J1197="nio",0,IF(J1197&gt;0,VLOOKUP(F1197,'3-Productie normen'!A:M,VLOOKUP(J1197,'3-Productie normen'!$B$38:$C$41,2,FALSE),FALSE)))*(VLOOKUP(B1197,'2-Kosten per locatie'!$A$16:$C$48,3,FALSE))</f>
        <v>0</v>
      </c>
      <c r="W1197" s="146">
        <f t="shared" si="239"/>
        <v>0</v>
      </c>
      <c r="X1197" s="146">
        <f t="shared" si="240"/>
        <v>0</v>
      </c>
      <c r="Y1197" s="146">
        <f t="shared" si="241"/>
        <v>0</v>
      </c>
      <c r="Z1197" s="147" t="str">
        <f>VLOOKUP(F1197,'3-Productie normen'!A:Q,12,FALSE)</f>
        <v>B</v>
      </c>
      <c r="AA1197" s="147"/>
      <c r="AC1197" s="148">
        <f t="shared" si="242"/>
        <v>7774.95</v>
      </c>
    </row>
    <row r="1198" spans="1:29" ht="14.15" customHeight="1">
      <c r="A1198" s="124">
        <f t="shared" si="243"/>
        <v>1198</v>
      </c>
      <c r="B1198" s="139" t="s">
        <v>94</v>
      </c>
      <c r="C1198" s="108">
        <v>4</v>
      </c>
      <c r="D1198" s="164" t="s">
        <v>1383</v>
      </c>
      <c r="E1198" s="141" t="s">
        <v>468</v>
      </c>
      <c r="F1198" s="141" t="s">
        <v>168</v>
      </c>
      <c r="G1198" s="141" t="s">
        <v>213</v>
      </c>
      <c r="H1198" s="142">
        <v>6.7</v>
      </c>
      <c r="I1198" s="143">
        <f t="shared" si="244"/>
        <v>1</v>
      </c>
      <c r="J1198" s="144">
        <v>1</v>
      </c>
      <c r="K1198" s="144"/>
      <c r="L1198" s="144"/>
      <c r="M1198" s="144"/>
      <c r="N1198" s="144"/>
      <c r="O1198" s="144"/>
      <c r="P1198" s="145" t="e">
        <f t="shared" si="233"/>
        <v>#DIV/0!</v>
      </c>
      <c r="Q1198" s="145">
        <f t="shared" si="234"/>
        <v>0</v>
      </c>
      <c r="R1198" s="145">
        <f t="shared" si="235"/>
        <v>0</v>
      </c>
      <c r="S1198" s="145">
        <f t="shared" si="236"/>
        <v>0</v>
      </c>
      <c r="T1198" s="145">
        <f t="shared" si="237"/>
        <v>0</v>
      </c>
      <c r="U1198" s="145">
        <f t="shared" si="238"/>
        <v>0</v>
      </c>
      <c r="V1198" s="146">
        <f>IF(J1198="nio",0,IF(J1198&gt;0,VLOOKUP(F1198,'3-Productie normen'!A:M,VLOOKUP(J1198,'3-Productie normen'!$B$38:$C$41,2,FALSE),FALSE)))*(VLOOKUP(B1198,'2-Kosten per locatie'!$A$16:$C$48,3,FALSE))</f>
        <v>0</v>
      </c>
      <c r="W1198" s="146">
        <f t="shared" si="239"/>
        <v>0</v>
      </c>
      <c r="X1198" s="146">
        <f t="shared" si="240"/>
        <v>0</v>
      </c>
      <c r="Y1198" s="146">
        <f t="shared" si="241"/>
        <v>0</v>
      </c>
      <c r="Z1198" s="147" t="str">
        <f>VLOOKUP(F1198,'3-Productie normen'!A:Q,12,FALSE)</f>
        <v>V</v>
      </c>
      <c r="AA1198" s="147"/>
      <c r="AC1198" s="148">
        <f t="shared" si="242"/>
        <v>6.7</v>
      </c>
    </row>
    <row r="1199" spans="1:29" ht="14.15" customHeight="1">
      <c r="A1199" s="124">
        <f t="shared" si="243"/>
        <v>1199</v>
      </c>
      <c r="B1199" s="139" t="s">
        <v>94</v>
      </c>
      <c r="C1199" s="108">
        <v>4</v>
      </c>
      <c r="D1199" s="164" t="s">
        <v>1384</v>
      </c>
      <c r="E1199" s="141" t="s">
        <v>699</v>
      </c>
      <c r="F1199" s="151" t="s">
        <v>155</v>
      </c>
      <c r="G1199" s="141" t="s">
        <v>222</v>
      </c>
      <c r="H1199" s="142">
        <v>30.49</v>
      </c>
      <c r="I1199" s="143">
        <f t="shared" si="244"/>
        <v>255</v>
      </c>
      <c r="J1199" s="144">
        <v>255</v>
      </c>
      <c r="K1199" s="144"/>
      <c r="L1199" s="144"/>
      <c r="M1199" s="144"/>
      <c r="N1199" s="144"/>
      <c r="O1199" s="144"/>
      <c r="P1199" s="145" t="e">
        <f t="shared" si="233"/>
        <v>#DIV/0!</v>
      </c>
      <c r="Q1199" s="145">
        <f t="shared" si="234"/>
        <v>0</v>
      </c>
      <c r="R1199" s="145">
        <f t="shared" si="235"/>
        <v>0</v>
      </c>
      <c r="S1199" s="145">
        <f t="shared" si="236"/>
        <v>0</v>
      </c>
      <c r="T1199" s="145">
        <f t="shared" si="237"/>
        <v>0</v>
      </c>
      <c r="U1199" s="145">
        <f t="shared" si="238"/>
        <v>0</v>
      </c>
      <c r="V1199" s="146">
        <f>IF(J1199="nio",0,IF(J1199&gt;0,VLOOKUP(F1199,'3-Productie normen'!A:M,VLOOKUP(J1199,'3-Productie normen'!$B$38:$C$41,2,FALSE),FALSE)))*(VLOOKUP(B1199,'2-Kosten per locatie'!$A$16:$C$48,3,FALSE))</f>
        <v>0</v>
      </c>
      <c r="W1199" s="146">
        <f t="shared" si="239"/>
        <v>0</v>
      </c>
      <c r="X1199" s="146">
        <f t="shared" si="240"/>
        <v>0</v>
      </c>
      <c r="Y1199" s="146">
        <f t="shared" si="241"/>
        <v>0</v>
      </c>
      <c r="Z1199" s="147" t="str">
        <f>VLOOKUP(F1199,'3-Productie normen'!A:Q,12,FALSE)</f>
        <v>B</v>
      </c>
      <c r="AA1199" s="147"/>
      <c r="AC1199" s="148">
        <f t="shared" si="242"/>
        <v>7774.95</v>
      </c>
    </row>
    <row r="1200" spans="1:29" ht="14.15" customHeight="1">
      <c r="A1200" s="124">
        <f t="shared" si="243"/>
        <v>1200</v>
      </c>
      <c r="B1200" s="139" t="s">
        <v>94</v>
      </c>
      <c r="C1200" s="108">
        <v>4</v>
      </c>
      <c r="D1200" s="164" t="s">
        <v>1385</v>
      </c>
      <c r="E1200" s="141" t="s">
        <v>431</v>
      </c>
      <c r="F1200" s="141" t="s">
        <v>163</v>
      </c>
      <c r="G1200" s="141" t="s">
        <v>222</v>
      </c>
      <c r="H1200" s="142">
        <v>32.93</v>
      </c>
      <c r="I1200" s="143">
        <f t="shared" si="244"/>
        <v>255</v>
      </c>
      <c r="J1200" s="144">
        <v>255</v>
      </c>
      <c r="K1200" s="144"/>
      <c r="L1200" s="144"/>
      <c r="M1200" s="144"/>
      <c r="N1200" s="144"/>
      <c r="O1200" s="144"/>
      <c r="P1200" s="145" t="e">
        <f t="shared" si="233"/>
        <v>#DIV/0!</v>
      </c>
      <c r="Q1200" s="145">
        <f t="shared" si="234"/>
        <v>0</v>
      </c>
      <c r="R1200" s="145">
        <f t="shared" si="235"/>
        <v>0</v>
      </c>
      <c r="S1200" s="145">
        <f t="shared" si="236"/>
        <v>0</v>
      </c>
      <c r="T1200" s="145">
        <f t="shared" si="237"/>
        <v>0</v>
      </c>
      <c r="U1200" s="145">
        <f t="shared" si="238"/>
        <v>0</v>
      </c>
      <c r="V1200" s="146">
        <f>IF(J1200="nio",0,IF(J1200&gt;0,VLOOKUP(F1200,'3-Productie normen'!A:M,VLOOKUP(J1200,'3-Productie normen'!$B$38:$C$41,2,FALSE),FALSE)))*(VLOOKUP(B1200,'2-Kosten per locatie'!$A$16:$C$48,3,FALSE))</f>
        <v>0</v>
      </c>
      <c r="W1200" s="146">
        <f t="shared" si="239"/>
        <v>0</v>
      </c>
      <c r="X1200" s="146">
        <f t="shared" si="240"/>
        <v>0</v>
      </c>
      <c r="Y1200" s="146">
        <f t="shared" si="241"/>
        <v>0</v>
      </c>
      <c r="Z1200" s="147" t="str">
        <f>VLOOKUP(F1200,'3-Productie normen'!A:Q,12,FALSE)</f>
        <v>B</v>
      </c>
      <c r="AA1200" s="147"/>
      <c r="AC1200" s="148">
        <f t="shared" si="242"/>
        <v>8397.15</v>
      </c>
    </row>
    <row r="1201" spans="1:29" ht="14.15" customHeight="1">
      <c r="A1201" s="124">
        <f t="shared" si="243"/>
        <v>1201</v>
      </c>
      <c r="B1201" s="139" t="s">
        <v>94</v>
      </c>
      <c r="C1201" s="108">
        <v>4</v>
      </c>
      <c r="D1201" s="164" t="s">
        <v>1386</v>
      </c>
      <c r="E1201" s="141" t="s">
        <v>212</v>
      </c>
      <c r="F1201" s="141" t="s">
        <v>167</v>
      </c>
      <c r="G1201" s="141" t="s">
        <v>213</v>
      </c>
      <c r="H1201" s="142">
        <v>17.739999999999998</v>
      </c>
      <c r="I1201" s="143">
        <f t="shared" si="244"/>
        <v>255</v>
      </c>
      <c r="J1201" s="144">
        <v>255</v>
      </c>
      <c r="K1201" s="144"/>
      <c r="L1201" s="144"/>
      <c r="M1201" s="144"/>
      <c r="N1201" s="144"/>
      <c r="O1201" s="144"/>
      <c r="P1201" s="145" t="e">
        <f t="shared" si="233"/>
        <v>#DIV/0!</v>
      </c>
      <c r="Q1201" s="145">
        <f t="shared" si="234"/>
        <v>0</v>
      </c>
      <c r="R1201" s="145">
        <f t="shared" si="235"/>
        <v>0</v>
      </c>
      <c r="S1201" s="145">
        <f t="shared" si="236"/>
        <v>0</v>
      </c>
      <c r="T1201" s="145">
        <f t="shared" si="237"/>
        <v>0</v>
      </c>
      <c r="U1201" s="145">
        <f t="shared" si="238"/>
        <v>0</v>
      </c>
      <c r="V1201" s="146">
        <f>IF(J1201="nio",0,IF(J1201&gt;0,VLOOKUP(F1201,'3-Productie normen'!A:M,VLOOKUP(J1201,'3-Productie normen'!$B$38:$C$41,2,FALSE),FALSE)))*(VLOOKUP(B1201,'2-Kosten per locatie'!$A$16:$C$48,3,FALSE))</f>
        <v>0</v>
      </c>
      <c r="W1201" s="146">
        <f t="shared" si="239"/>
        <v>0</v>
      </c>
      <c r="X1201" s="146">
        <f t="shared" si="240"/>
        <v>0</v>
      </c>
      <c r="Y1201" s="146">
        <f t="shared" si="241"/>
        <v>0</v>
      </c>
      <c r="Z1201" s="147" t="str">
        <f>VLOOKUP(F1201,'3-Productie normen'!A:Q,12,FALSE)</f>
        <v>S</v>
      </c>
      <c r="AA1201" s="147"/>
      <c r="AC1201" s="148">
        <f t="shared" si="242"/>
        <v>4523.7</v>
      </c>
    </row>
    <row r="1202" spans="1:29" ht="14.15" customHeight="1">
      <c r="A1202" s="124">
        <f t="shared" si="243"/>
        <v>1202</v>
      </c>
      <c r="B1202" s="139" t="s">
        <v>94</v>
      </c>
      <c r="C1202" s="108">
        <v>4</v>
      </c>
      <c r="D1202" s="164" t="s">
        <v>1387</v>
      </c>
      <c r="E1202" s="141" t="s">
        <v>212</v>
      </c>
      <c r="F1202" s="141" t="s">
        <v>167</v>
      </c>
      <c r="G1202" s="141" t="s">
        <v>213</v>
      </c>
      <c r="H1202" s="142">
        <v>1</v>
      </c>
      <c r="I1202" s="143">
        <f t="shared" si="244"/>
        <v>255</v>
      </c>
      <c r="J1202" s="144">
        <v>255</v>
      </c>
      <c r="K1202" s="144"/>
      <c r="L1202" s="144"/>
      <c r="M1202" s="144"/>
      <c r="N1202" s="144"/>
      <c r="O1202" s="144"/>
      <c r="P1202" s="145" t="e">
        <f t="shared" si="233"/>
        <v>#DIV/0!</v>
      </c>
      <c r="Q1202" s="145">
        <f t="shared" si="234"/>
        <v>0</v>
      </c>
      <c r="R1202" s="145">
        <f t="shared" si="235"/>
        <v>0</v>
      </c>
      <c r="S1202" s="145">
        <f t="shared" si="236"/>
        <v>0</v>
      </c>
      <c r="T1202" s="145">
        <f t="shared" si="237"/>
        <v>0</v>
      </c>
      <c r="U1202" s="145">
        <f t="shared" si="238"/>
        <v>0</v>
      </c>
      <c r="V1202" s="146">
        <f>IF(J1202="nio",0,IF(J1202&gt;0,VLOOKUP(F1202,'3-Productie normen'!A:M,VLOOKUP(J1202,'3-Productie normen'!$B$38:$C$41,2,FALSE),FALSE)))*(VLOOKUP(B1202,'2-Kosten per locatie'!$A$16:$C$48,3,FALSE))</f>
        <v>0</v>
      </c>
      <c r="W1202" s="146">
        <f t="shared" si="239"/>
        <v>0</v>
      </c>
      <c r="X1202" s="146">
        <f t="shared" si="240"/>
        <v>0</v>
      </c>
      <c r="Y1202" s="146">
        <f t="shared" si="241"/>
        <v>0</v>
      </c>
      <c r="Z1202" s="147" t="str">
        <f>VLOOKUP(F1202,'3-Productie normen'!A:Q,12,FALSE)</f>
        <v>S</v>
      </c>
      <c r="AA1202" s="147"/>
      <c r="AC1202" s="148">
        <f t="shared" si="242"/>
        <v>255</v>
      </c>
    </row>
    <row r="1203" spans="1:29" ht="14.15" customHeight="1">
      <c r="A1203" s="124">
        <f t="shared" si="243"/>
        <v>1203</v>
      </c>
      <c r="B1203" s="139" t="s">
        <v>94</v>
      </c>
      <c r="C1203" s="108">
        <v>4</v>
      </c>
      <c r="D1203" s="164" t="s">
        <v>1388</v>
      </c>
      <c r="E1203" s="141" t="s">
        <v>212</v>
      </c>
      <c r="F1203" s="141" t="s">
        <v>167</v>
      </c>
      <c r="G1203" s="141" t="s">
        <v>213</v>
      </c>
      <c r="H1203" s="142">
        <v>1</v>
      </c>
      <c r="I1203" s="143">
        <f t="shared" si="244"/>
        <v>255</v>
      </c>
      <c r="J1203" s="144">
        <v>255</v>
      </c>
      <c r="K1203" s="144"/>
      <c r="L1203" s="144"/>
      <c r="M1203" s="144"/>
      <c r="N1203" s="144"/>
      <c r="O1203" s="144"/>
      <c r="P1203" s="145" t="e">
        <f t="shared" si="233"/>
        <v>#DIV/0!</v>
      </c>
      <c r="Q1203" s="145">
        <f t="shared" si="234"/>
        <v>0</v>
      </c>
      <c r="R1203" s="145">
        <f t="shared" si="235"/>
        <v>0</v>
      </c>
      <c r="S1203" s="145">
        <f t="shared" si="236"/>
        <v>0</v>
      </c>
      <c r="T1203" s="145">
        <f t="shared" si="237"/>
        <v>0</v>
      </c>
      <c r="U1203" s="145">
        <f t="shared" si="238"/>
        <v>0</v>
      </c>
      <c r="V1203" s="146">
        <f>IF(J1203="nio",0,IF(J1203&gt;0,VLOOKUP(F1203,'3-Productie normen'!A:M,VLOOKUP(J1203,'3-Productie normen'!$B$38:$C$41,2,FALSE),FALSE)))*(VLOOKUP(B1203,'2-Kosten per locatie'!$A$16:$C$48,3,FALSE))</f>
        <v>0</v>
      </c>
      <c r="W1203" s="146">
        <f t="shared" si="239"/>
        <v>0</v>
      </c>
      <c r="X1203" s="146">
        <f t="shared" si="240"/>
        <v>0</v>
      </c>
      <c r="Y1203" s="146">
        <f t="shared" si="241"/>
        <v>0</v>
      </c>
      <c r="Z1203" s="147" t="str">
        <f>VLOOKUP(F1203,'3-Productie normen'!A:Q,12,FALSE)</f>
        <v>S</v>
      </c>
      <c r="AA1203" s="147"/>
      <c r="AC1203" s="148">
        <f t="shared" si="242"/>
        <v>255</v>
      </c>
    </row>
    <row r="1204" spans="1:29" ht="14.15" customHeight="1">
      <c r="A1204" s="124">
        <f t="shared" si="243"/>
        <v>1204</v>
      </c>
      <c r="B1204" s="139" t="s">
        <v>94</v>
      </c>
      <c r="C1204" s="108">
        <v>4</v>
      </c>
      <c r="D1204" s="164" t="s">
        <v>1389</v>
      </c>
      <c r="E1204" s="141" t="s">
        <v>212</v>
      </c>
      <c r="F1204" s="141" t="s">
        <v>167</v>
      </c>
      <c r="G1204" s="141" t="s">
        <v>213</v>
      </c>
      <c r="H1204" s="142">
        <v>1.01</v>
      </c>
      <c r="I1204" s="143">
        <f t="shared" si="244"/>
        <v>255</v>
      </c>
      <c r="J1204" s="144">
        <v>255</v>
      </c>
      <c r="K1204" s="144"/>
      <c r="L1204" s="144"/>
      <c r="M1204" s="144"/>
      <c r="N1204" s="144"/>
      <c r="O1204" s="144"/>
      <c r="P1204" s="145" t="e">
        <f t="shared" si="233"/>
        <v>#DIV/0!</v>
      </c>
      <c r="Q1204" s="145">
        <f t="shared" si="234"/>
        <v>0</v>
      </c>
      <c r="R1204" s="145">
        <f t="shared" si="235"/>
        <v>0</v>
      </c>
      <c r="S1204" s="145">
        <f t="shared" si="236"/>
        <v>0</v>
      </c>
      <c r="T1204" s="145">
        <f t="shared" si="237"/>
        <v>0</v>
      </c>
      <c r="U1204" s="145">
        <f t="shared" si="238"/>
        <v>0</v>
      </c>
      <c r="V1204" s="146">
        <f>IF(J1204="nio",0,IF(J1204&gt;0,VLOOKUP(F1204,'3-Productie normen'!A:M,VLOOKUP(J1204,'3-Productie normen'!$B$38:$C$41,2,FALSE),FALSE)))*(VLOOKUP(B1204,'2-Kosten per locatie'!$A$16:$C$48,3,FALSE))</f>
        <v>0</v>
      </c>
      <c r="W1204" s="146">
        <f t="shared" si="239"/>
        <v>0</v>
      </c>
      <c r="X1204" s="146">
        <f t="shared" si="240"/>
        <v>0</v>
      </c>
      <c r="Y1204" s="146">
        <f t="shared" si="241"/>
        <v>0</v>
      </c>
      <c r="Z1204" s="147" t="str">
        <f>VLOOKUP(F1204,'3-Productie normen'!A:Q,12,FALSE)</f>
        <v>S</v>
      </c>
      <c r="AA1204" s="147"/>
      <c r="AC1204" s="148">
        <f t="shared" si="242"/>
        <v>257.55</v>
      </c>
    </row>
    <row r="1205" spans="1:29" ht="14.15" customHeight="1">
      <c r="A1205" s="124">
        <f t="shared" si="243"/>
        <v>1205</v>
      </c>
      <c r="B1205" s="139" t="s">
        <v>94</v>
      </c>
      <c r="C1205" s="108">
        <v>4</v>
      </c>
      <c r="D1205" s="164" t="s">
        <v>1390</v>
      </c>
      <c r="E1205" s="141" t="s">
        <v>212</v>
      </c>
      <c r="F1205" s="141" t="s">
        <v>167</v>
      </c>
      <c r="G1205" s="141" t="s">
        <v>213</v>
      </c>
      <c r="H1205" s="142">
        <v>1</v>
      </c>
      <c r="I1205" s="143">
        <f t="shared" si="244"/>
        <v>255</v>
      </c>
      <c r="J1205" s="144">
        <v>255</v>
      </c>
      <c r="K1205" s="144"/>
      <c r="L1205" s="144"/>
      <c r="M1205" s="144"/>
      <c r="N1205" s="144"/>
      <c r="O1205" s="144"/>
      <c r="P1205" s="145" t="e">
        <f t="shared" si="233"/>
        <v>#DIV/0!</v>
      </c>
      <c r="Q1205" s="145">
        <f t="shared" si="234"/>
        <v>0</v>
      </c>
      <c r="R1205" s="145">
        <f t="shared" si="235"/>
        <v>0</v>
      </c>
      <c r="S1205" s="145">
        <f t="shared" si="236"/>
        <v>0</v>
      </c>
      <c r="T1205" s="145">
        <f t="shared" si="237"/>
        <v>0</v>
      </c>
      <c r="U1205" s="145">
        <f t="shared" si="238"/>
        <v>0</v>
      </c>
      <c r="V1205" s="146">
        <f>IF(J1205="nio",0,IF(J1205&gt;0,VLOOKUP(F1205,'3-Productie normen'!A:M,VLOOKUP(J1205,'3-Productie normen'!$B$38:$C$41,2,FALSE),FALSE)))*(VLOOKUP(B1205,'2-Kosten per locatie'!$A$16:$C$48,3,FALSE))</f>
        <v>0</v>
      </c>
      <c r="W1205" s="146">
        <f t="shared" si="239"/>
        <v>0</v>
      </c>
      <c r="X1205" s="146">
        <f t="shared" si="240"/>
        <v>0</v>
      </c>
      <c r="Y1205" s="146">
        <f t="shared" si="241"/>
        <v>0</v>
      </c>
      <c r="Z1205" s="147" t="str">
        <f>VLOOKUP(F1205,'3-Productie normen'!A:Q,12,FALSE)</f>
        <v>S</v>
      </c>
      <c r="AA1205" s="147"/>
      <c r="AC1205" s="148">
        <f t="shared" si="242"/>
        <v>255</v>
      </c>
    </row>
    <row r="1206" spans="1:29" ht="14.15" customHeight="1">
      <c r="A1206" s="124">
        <f t="shared" si="243"/>
        <v>1206</v>
      </c>
      <c r="B1206" s="139" t="s">
        <v>94</v>
      </c>
      <c r="C1206" s="108">
        <v>4</v>
      </c>
      <c r="D1206" s="164" t="s">
        <v>1391</v>
      </c>
      <c r="E1206" s="141" t="s">
        <v>216</v>
      </c>
      <c r="F1206" s="141" t="s">
        <v>167</v>
      </c>
      <c r="G1206" s="141" t="s">
        <v>213</v>
      </c>
      <c r="H1206" s="142">
        <v>24.3</v>
      </c>
      <c r="I1206" s="143">
        <f t="shared" si="244"/>
        <v>255</v>
      </c>
      <c r="J1206" s="144">
        <v>255</v>
      </c>
      <c r="K1206" s="144"/>
      <c r="L1206" s="144"/>
      <c r="M1206" s="144"/>
      <c r="N1206" s="144"/>
      <c r="O1206" s="144"/>
      <c r="P1206" s="145" t="e">
        <f t="shared" si="233"/>
        <v>#DIV/0!</v>
      </c>
      <c r="Q1206" s="145">
        <f t="shared" si="234"/>
        <v>0</v>
      </c>
      <c r="R1206" s="145">
        <f t="shared" si="235"/>
        <v>0</v>
      </c>
      <c r="S1206" s="145">
        <f t="shared" si="236"/>
        <v>0</v>
      </c>
      <c r="T1206" s="145">
        <f t="shared" si="237"/>
        <v>0</v>
      </c>
      <c r="U1206" s="145">
        <f t="shared" si="238"/>
        <v>0</v>
      </c>
      <c r="V1206" s="146">
        <f>IF(J1206="nio",0,IF(J1206&gt;0,VLOOKUP(F1206,'3-Productie normen'!A:M,VLOOKUP(J1206,'3-Productie normen'!$B$38:$C$41,2,FALSE),FALSE)))*(VLOOKUP(B1206,'2-Kosten per locatie'!$A$16:$C$48,3,FALSE))</f>
        <v>0</v>
      </c>
      <c r="W1206" s="146">
        <f t="shared" si="239"/>
        <v>0</v>
      </c>
      <c r="X1206" s="146">
        <f t="shared" si="240"/>
        <v>0</v>
      </c>
      <c r="Y1206" s="146">
        <f t="shared" si="241"/>
        <v>0</v>
      </c>
      <c r="Z1206" s="147" t="str">
        <f>VLOOKUP(F1206,'3-Productie normen'!A:Q,12,FALSE)</f>
        <v>S</v>
      </c>
      <c r="AA1206" s="147"/>
      <c r="AC1206" s="148">
        <f t="shared" si="242"/>
        <v>6196.5</v>
      </c>
    </row>
    <row r="1207" spans="1:29" ht="14.15" customHeight="1">
      <c r="A1207" s="124">
        <f t="shared" si="243"/>
        <v>1207</v>
      </c>
      <c r="B1207" s="139" t="s">
        <v>94</v>
      </c>
      <c r="C1207" s="108">
        <v>4</v>
      </c>
      <c r="D1207" s="164" t="s">
        <v>1392</v>
      </c>
      <c r="E1207" s="141" t="s">
        <v>216</v>
      </c>
      <c r="F1207" s="141" t="s">
        <v>167</v>
      </c>
      <c r="G1207" s="141" t="s">
        <v>213</v>
      </c>
      <c r="H1207" s="142">
        <v>1</v>
      </c>
      <c r="I1207" s="143">
        <f t="shared" si="244"/>
        <v>255</v>
      </c>
      <c r="J1207" s="144">
        <v>255</v>
      </c>
      <c r="K1207" s="144"/>
      <c r="L1207" s="144"/>
      <c r="M1207" s="144"/>
      <c r="N1207" s="144"/>
      <c r="O1207" s="144"/>
      <c r="P1207" s="145" t="e">
        <f t="shared" si="233"/>
        <v>#DIV/0!</v>
      </c>
      <c r="Q1207" s="145">
        <f t="shared" si="234"/>
        <v>0</v>
      </c>
      <c r="R1207" s="145">
        <f t="shared" si="235"/>
        <v>0</v>
      </c>
      <c r="S1207" s="145">
        <f t="shared" si="236"/>
        <v>0</v>
      </c>
      <c r="T1207" s="145">
        <f t="shared" si="237"/>
        <v>0</v>
      </c>
      <c r="U1207" s="145">
        <f t="shared" si="238"/>
        <v>0</v>
      </c>
      <c r="V1207" s="146">
        <f>IF(J1207="nio",0,IF(J1207&gt;0,VLOOKUP(F1207,'3-Productie normen'!A:M,VLOOKUP(J1207,'3-Productie normen'!$B$38:$C$41,2,FALSE),FALSE)))*(VLOOKUP(B1207,'2-Kosten per locatie'!$A$16:$C$48,3,FALSE))</f>
        <v>0</v>
      </c>
      <c r="W1207" s="146">
        <f t="shared" si="239"/>
        <v>0</v>
      </c>
      <c r="X1207" s="146">
        <f t="shared" si="240"/>
        <v>0</v>
      </c>
      <c r="Y1207" s="146">
        <f t="shared" si="241"/>
        <v>0</v>
      </c>
      <c r="Z1207" s="147" t="str">
        <f>VLOOKUP(F1207,'3-Productie normen'!A:Q,12,FALSE)</f>
        <v>S</v>
      </c>
      <c r="AA1207" s="147"/>
      <c r="AC1207" s="148">
        <f t="shared" si="242"/>
        <v>255</v>
      </c>
    </row>
    <row r="1208" spans="1:29" ht="14.15" customHeight="1">
      <c r="A1208" s="124">
        <f t="shared" si="243"/>
        <v>1208</v>
      </c>
      <c r="B1208" s="139" t="s">
        <v>94</v>
      </c>
      <c r="C1208" s="108">
        <v>4</v>
      </c>
      <c r="D1208" s="164" t="s">
        <v>1393</v>
      </c>
      <c r="E1208" s="141" t="s">
        <v>216</v>
      </c>
      <c r="F1208" s="141" t="s">
        <v>167</v>
      </c>
      <c r="G1208" s="141" t="s">
        <v>213</v>
      </c>
      <c r="H1208" s="142">
        <v>1</v>
      </c>
      <c r="I1208" s="143">
        <f t="shared" si="244"/>
        <v>255</v>
      </c>
      <c r="J1208" s="144">
        <v>255</v>
      </c>
      <c r="K1208" s="144"/>
      <c r="L1208" s="144"/>
      <c r="M1208" s="144"/>
      <c r="N1208" s="144"/>
      <c r="O1208" s="144"/>
      <c r="P1208" s="145" t="e">
        <f t="shared" si="233"/>
        <v>#DIV/0!</v>
      </c>
      <c r="Q1208" s="145">
        <f t="shared" si="234"/>
        <v>0</v>
      </c>
      <c r="R1208" s="145">
        <f t="shared" si="235"/>
        <v>0</v>
      </c>
      <c r="S1208" s="145">
        <f t="shared" si="236"/>
        <v>0</v>
      </c>
      <c r="T1208" s="145">
        <f t="shared" si="237"/>
        <v>0</v>
      </c>
      <c r="U1208" s="145">
        <f t="shared" si="238"/>
        <v>0</v>
      </c>
      <c r="V1208" s="146">
        <f>IF(J1208="nio",0,IF(J1208&gt;0,VLOOKUP(F1208,'3-Productie normen'!A:M,VLOOKUP(J1208,'3-Productie normen'!$B$38:$C$41,2,FALSE),FALSE)))*(VLOOKUP(B1208,'2-Kosten per locatie'!$A$16:$C$48,3,FALSE))</f>
        <v>0</v>
      </c>
      <c r="W1208" s="146">
        <f t="shared" si="239"/>
        <v>0</v>
      </c>
      <c r="X1208" s="146">
        <f t="shared" si="240"/>
        <v>0</v>
      </c>
      <c r="Y1208" s="146">
        <f t="shared" si="241"/>
        <v>0</v>
      </c>
      <c r="Z1208" s="147" t="str">
        <f>VLOOKUP(F1208,'3-Productie normen'!A:Q,12,FALSE)</f>
        <v>S</v>
      </c>
      <c r="AA1208" s="147"/>
      <c r="AC1208" s="148">
        <f t="shared" si="242"/>
        <v>255</v>
      </c>
    </row>
    <row r="1209" spans="1:29" ht="14.15" customHeight="1">
      <c r="A1209" s="124">
        <f t="shared" si="243"/>
        <v>1209</v>
      </c>
      <c r="B1209" s="139" t="s">
        <v>94</v>
      </c>
      <c r="C1209" s="108">
        <v>4</v>
      </c>
      <c r="D1209" s="164" t="s">
        <v>1394</v>
      </c>
      <c r="E1209" s="141" t="s">
        <v>216</v>
      </c>
      <c r="F1209" s="141" t="s">
        <v>167</v>
      </c>
      <c r="G1209" s="141" t="s">
        <v>213</v>
      </c>
      <c r="H1209" s="142">
        <v>1.01</v>
      </c>
      <c r="I1209" s="143">
        <f t="shared" si="244"/>
        <v>255</v>
      </c>
      <c r="J1209" s="144">
        <v>255</v>
      </c>
      <c r="K1209" s="144"/>
      <c r="L1209" s="144"/>
      <c r="M1209" s="144"/>
      <c r="N1209" s="144"/>
      <c r="O1209" s="144"/>
      <c r="P1209" s="145" t="e">
        <f t="shared" si="233"/>
        <v>#DIV/0!</v>
      </c>
      <c r="Q1209" s="145">
        <f t="shared" si="234"/>
        <v>0</v>
      </c>
      <c r="R1209" s="145">
        <f t="shared" si="235"/>
        <v>0</v>
      </c>
      <c r="S1209" s="145">
        <f t="shared" si="236"/>
        <v>0</v>
      </c>
      <c r="T1209" s="145">
        <f t="shared" si="237"/>
        <v>0</v>
      </c>
      <c r="U1209" s="145">
        <f t="shared" si="238"/>
        <v>0</v>
      </c>
      <c r="V1209" s="146">
        <f>IF(J1209="nio",0,IF(J1209&gt;0,VLOOKUP(F1209,'3-Productie normen'!A:M,VLOOKUP(J1209,'3-Productie normen'!$B$38:$C$41,2,FALSE),FALSE)))*(VLOOKUP(B1209,'2-Kosten per locatie'!$A$16:$C$48,3,FALSE))</f>
        <v>0</v>
      </c>
      <c r="W1209" s="146">
        <f t="shared" si="239"/>
        <v>0</v>
      </c>
      <c r="X1209" s="146">
        <f t="shared" si="240"/>
        <v>0</v>
      </c>
      <c r="Y1209" s="146">
        <f t="shared" si="241"/>
        <v>0</v>
      </c>
      <c r="Z1209" s="147" t="str">
        <f>VLOOKUP(F1209,'3-Productie normen'!A:Q,12,FALSE)</f>
        <v>S</v>
      </c>
      <c r="AA1209" s="147"/>
      <c r="AC1209" s="148">
        <f t="shared" si="242"/>
        <v>257.55</v>
      </c>
    </row>
    <row r="1210" spans="1:29" ht="14.15" customHeight="1">
      <c r="A1210" s="124">
        <f t="shared" si="243"/>
        <v>1210</v>
      </c>
      <c r="B1210" s="139" t="s">
        <v>94</v>
      </c>
      <c r="C1210" s="108">
        <v>4</v>
      </c>
      <c r="D1210" s="164" t="s">
        <v>1395</v>
      </c>
      <c r="E1210" s="141" t="s">
        <v>216</v>
      </c>
      <c r="F1210" s="141" t="s">
        <v>167</v>
      </c>
      <c r="G1210" s="141" t="s">
        <v>213</v>
      </c>
      <c r="H1210" s="142">
        <v>1</v>
      </c>
      <c r="I1210" s="143">
        <f t="shared" si="244"/>
        <v>255</v>
      </c>
      <c r="J1210" s="144">
        <v>255</v>
      </c>
      <c r="K1210" s="144"/>
      <c r="L1210" s="144"/>
      <c r="M1210" s="144"/>
      <c r="N1210" s="144"/>
      <c r="O1210" s="144"/>
      <c r="P1210" s="145" t="e">
        <f t="shared" ref="P1210:P1269" si="245">IF(J1210="nio",0,IF(J1210&gt;0,J1210*H1210/V1210,0))</f>
        <v>#DIV/0!</v>
      </c>
      <c r="Q1210" s="145">
        <f t="shared" ref="Q1210:Q1269" si="246">IF(K1210&gt;0,K1210*H1210/W1210,0)</f>
        <v>0</v>
      </c>
      <c r="R1210" s="145">
        <f t="shared" ref="R1210:R1269" si="247">IF(L1210&gt;0,L1210*H1210/X1210,0)</f>
        <v>0</v>
      </c>
      <c r="S1210" s="145">
        <f t="shared" ref="S1210:S1269" si="248">IF(M1210&gt;0,M1210*H1210/Y1210,0)</f>
        <v>0</v>
      </c>
      <c r="T1210" s="145">
        <f t="shared" ref="T1210:T1269" si="249">IF(N1210&gt;0,N1210*H1210/X1210,0)</f>
        <v>0</v>
      </c>
      <c r="U1210" s="145">
        <f t="shared" ref="U1210:U1269" si="250">IF(O1210&gt;0,O1210*H1210/Y1210,0)</f>
        <v>0</v>
      </c>
      <c r="V1210" s="146">
        <f>IF(J1210="nio",0,IF(J1210&gt;0,VLOOKUP(F1210,'3-Productie normen'!A:M,VLOOKUP(J1210,'3-Productie normen'!$B$38:$C$41,2,FALSE),FALSE)))*(VLOOKUP(B1210,'2-Kosten per locatie'!$A$16:$C$48,3,FALSE))</f>
        <v>0</v>
      </c>
      <c r="W1210" s="146">
        <f t="shared" ref="W1210:W1269" si="251">IF(K1210&gt;0,V1210*$W$8,0)</f>
        <v>0</v>
      </c>
      <c r="X1210" s="146">
        <f t="shared" ref="X1210:X1269" si="252">IF((OR(L1210&gt;0,N1210&gt;0)),V1210*$X$8,0)</f>
        <v>0</v>
      </c>
      <c r="Y1210" s="146">
        <f t="shared" ref="Y1210:Y1269" si="253">IF((OR(M1210&gt;0,O1210&gt;0)),V1210*$Y$8,0)</f>
        <v>0</v>
      </c>
      <c r="Z1210" s="147" t="str">
        <f>VLOOKUP(F1210,'3-Productie normen'!A:Q,12,FALSE)</f>
        <v>S</v>
      </c>
      <c r="AA1210" s="147"/>
      <c r="AC1210" s="148">
        <f t="shared" ref="AC1210:AC1269" si="254">I1210*H1210</f>
        <v>255</v>
      </c>
    </row>
    <row r="1211" spans="1:29" ht="14.15" customHeight="1">
      <c r="A1211" s="124">
        <f t="shared" si="243"/>
        <v>1211</v>
      </c>
      <c r="B1211" s="139" t="s">
        <v>94</v>
      </c>
      <c r="C1211" s="108">
        <v>4</v>
      </c>
      <c r="D1211" s="164" t="s">
        <v>1396</v>
      </c>
      <c r="E1211" s="141" t="s">
        <v>1397</v>
      </c>
      <c r="F1211" s="141" t="s">
        <v>167</v>
      </c>
      <c r="G1211" s="141" t="s">
        <v>213</v>
      </c>
      <c r="H1211" s="142">
        <v>10.67</v>
      </c>
      <c r="I1211" s="143">
        <f t="shared" si="244"/>
        <v>255</v>
      </c>
      <c r="J1211" s="144">
        <v>255</v>
      </c>
      <c r="K1211" s="144"/>
      <c r="L1211" s="144"/>
      <c r="M1211" s="144"/>
      <c r="N1211" s="144"/>
      <c r="O1211" s="144"/>
      <c r="P1211" s="145" t="e">
        <f t="shared" si="245"/>
        <v>#DIV/0!</v>
      </c>
      <c r="Q1211" s="145">
        <f t="shared" si="246"/>
        <v>0</v>
      </c>
      <c r="R1211" s="145">
        <f t="shared" si="247"/>
        <v>0</v>
      </c>
      <c r="S1211" s="145">
        <f t="shared" si="248"/>
        <v>0</v>
      </c>
      <c r="T1211" s="145">
        <f t="shared" si="249"/>
        <v>0</v>
      </c>
      <c r="U1211" s="145">
        <f t="shared" si="250"/>
        <v>0</v>
      </c>
      <c r="V1211" s="146">
        <f>IF(J1211="nio",0,IF(J1211&gt;0,VLOOKUP(F1211,'3-Productie normen'!A:M,VLOOKUP(J1211,'3-Productie normen'!$B$38:$C$41,2,FALSE),FALSE)))*(VLOOKUP(B1211,'2-Kosten per locatie'!$A$16:$C$48,3,FALSE))</f>
        <v>0</v>
      </c>
      <c r="W1211" s="146">
        <f t="shared" si="251"/>
        <v>0</v>
      </c>
      <c r="X1211" s="146">
        <f t="shared" si="252"/>
        <v>0</v>
      </c>
      <c r="Y1211" s="146">
        <f t="shared" si="253"/>
        <v>0</v>
      </c>
      <c r="Z1211" s="147" t="str">
        <f>VLOOKUP(F1211,'3-Productie normen'!A:Q,12,FALSE)</f>
        <v>S</v>
      </c>
      <c r="AA1211" s="147"/>
      <c r="AC1211" s="148">
        <f t="shared" si="254"/>
        <v>2720.85</v>
      </c>
    </row>
    <row r="1212" spans="1:29" ht="14.15" customHeight="1">
      <c r="A1212" s="124">
        <f t="shared" si="243"/>
        <v>1212</v>
      </c>
      <c r="B1212" s="139" t="s">
        <v>94</v>
      </c>
      <c r="C1212" s="108">
        <v>4</v>
      </c>
      <c r="D1212" s="164" t="s">
        <v>1398</v>
      </c>
      <c r="E1212" s="141" t="s">
        <v>224</v>
      </c>
      <c r="F1212" s="141" t="s">
        <v>155</v>
      </c>
      <c r="G1212" s="141" t="s">
        <v>222</v>
      </c>
      <c r="H1212" s="142">
        <v>29.55</v>
      </c>
      <c r="I1212" s="143">
        <f t="shared" si="244"/>
        <v>255</v>
      </c>
      <c r="J1212" s="144">
        <v>255</v>
      </c>
      <c r="K1212" s="144"/>
      <c r="L1212" s="144"/>
      <c r="M1212" s="144"/>
      <c r="N1212" s="144"/>
      <c r="O1212" s="144"/>
      <c r="P1212" s="145" t="e">
        <f t="shared" si="245"/>
        <v>#DIV/0!</v>
      </c>
      <c r="Q1212" s="145">
        <f t="shared" si="246"/>
        <v>0</v>
      </c>
      <c r="R1212" s="145">
        <f t="shared" si="247"/>
        <v>0</v>
      </c>
      <c r="S1212" s="145">
        <f t="shared" si="248"/>
        <v>0</v>
      </c>
      <c r="T1212" s="145">
        <f t="shared" si="249"/>
        <v>0</v>
      </c>
      <c r="U1212" s="145">
        <f t="shared" si="250"/>
        <v>0</v>
      </c>
      <c r="V1212" s="146">
        <f>IF(J1212="nio",0,IF(J1212&gt;0,VLOOKUP(F1212,'3-Productie normen'!A:M,VLOOKUP(J1212,'3-Productie normen'!$B$38:$C$41,2,FALSE),FALSE)))*(VLOOKUP(B1212,'2-Kosten per locatie'!$A$16:$C$48,3,FALSE))</f>
        <v>0</v>
      </c>
      <c r="W1212" s="146">
        <f t="shared" si="251"/>
        <v>0</v>
      </c>
      <c r="X1212" s="146">
        <f t="shared" si="252"/>
        <v>0</v>
      </c>
      <c r="Y1212" s="146">
        <f t="shared" si="253"/>
        <v>0</v>
      </c>
      <c r="Z1212" s="147" t="str">
        <f>VLOOKUP(F1212,'3-Productie normen'!A:Q,12,FALSE)</f>
        <v>B</v>
      </c>
      <c r="AA1212" s="147"/>
      <c r="AC1212" s="148">
        <f t="shared" si="254"/>
        <v>7535.25</v>
      </c>
    </row>
    <row r="1213" spans="1:29" ht="14.15" customHeight="1">
      <c r="A1213" s="124">
        <f t="shared" si="243"/>
        <v>1213</v>
      </c>
      <c r="B1213" s="139" t="s">
        <v>94</v>
      </c>
      <c r="C1213" s="108">
        <v>4</v>
      </c>
      <c r="D1213" s="164" t="s">
        <v>1399</v>
      </c>
      <c r="E1213" s="141" t="s">
        <v>224</v>
      </c>
      <c r="F1213" s="141" t="s">
        <v>155</v>
      </c>
      <c r="G1213" s="141" t="s">
        <v>222</v>
      </c>
      <c r="H1213" s="142">
        <v>31.3</v>
      </c>
      <c r="I1213" s="143">
        <f t="shared" si="244"/>
        <v>255</v>
      </c>
      <c r="J1213" s="144">
        <v>255</v>
      </c>
      <c r="K1213" s="144"/>
      <c r="L1213" s="144"/>
      <c r="M1213" s="144"/>
      <c r="N1213" s="144"/>
      <c r="O1213" s="144"/>
      <c r="P1213" s="145" t="e">
        <f t="shared" si="245"/>
        <v>#DIV/0!</v>
      </c>
      <c r="Q1213" s="145">
        <f t="shared" si="246"/>
        <v>0</v>
      </c>
      <c r="R1213" s="145">
        <f t="shared" si="247"/>
        <v>0</v>
      </c>
      <c r="S1213" s="145">
        <f t="shared" si="248"/>
        <v>0</v>
      </c>
      <c r="T1213" s="145">
        <f t="shared" si="249"/>
        <v>0</v>
      </c>
      <c r="U1213" s="145">
        <f t="shared" si="250"/>
        <v>0</v>
      </c>
      <c r="V1213" s="146">
        <f>IF(J1213="nio",0,IF(J1213&gt;0,VLOOKUP(F1213,'3-Productie normen'!A:M,VLOOKUP(J1213,'3-Productie normen'!$B$38:$C$41,2,FALSE),FALSE)))*(VLOOKUP(B1213,'2-Kosten per locatie'!$A$16:$C$48,3,FALSE))</f>
        <v>0</v>
      </c>
      <c r="W1213" s="146">
        <f t="shared" si="251"/>
        <v>0</v>
      </c>
      <c r="X1213" s="146">
        <f t="shared" si="252"/>
        <v>0</v>
      </c>
      <c r="Y1213" s="146">
        <f t="shared" si="253"/>
        <v>0</v>
      </c>
      <c r="Z1213" s="147" t="str">
        <f>VLOOKUP(F1213,'3-Productie normen'!A:Q,12,FALSE)</f>
        <v>B</v>
      </c>
      <c r="AA1213" s="147"/>
      <c r="AC1213" s="148">
        <f t="shared" si="254"/>
        <v>7981.5</v>
      </c>
    </row>
    <row r="1214" spans="1:29" ht="14.15" customHeight="1">
      <c r="A1214" s="124">
        <f t="shared" si="243"/>
        <v>1214</v>
      </c>
      <c r="B1214" s="139" t="s">
        <v>94</v>
      </c>
      <c r="C1214" s="108">
        <v>4</v>
      </c>
      <c r="D1214" s="164" t="s">
        <v>1400</v>
      </c>
      <c r="E1214" s="141" t="s">
        <v>224</v>
      </c>
      <c r="F1214" s="141" t="s">
        <v>155</v>
      </c>
      <c r="G1214" s="141" t="s">
        <v>222</v>
      </c>
      <c r="H1214" s="142">
        <v>29.1</v>
      </c>
      <c r="I1214" s="143">
        <f t="shared" si="244"/>
        <v>255</v>
      </c>
      <c r="J1214" s="144">
        <v>255</v>
      </c>
      <c r="K1214" s="144"/>
      <c r="L1214" s="144"/>
      <c r="M1214" s="144"/>
      <c r="N1214" s="144"/>
      <c r="O1214" s="144"/>
      <c r="P1214" s="145" t="e">
        <f t="shared" si="245"/>
        <v>#DIV/0!</v>
      </c>
      <c r="Q1214" s="145">
        <f t="shared" si="246"/>
        <v>0</v>
      </c>
      <c r="R1214" s="145">
        <f t="shared" si="247"/>
        <v>0</v>
      </c>
      <c r="S1214" s="145">
        <f t="shared" si="248"/>
        <v>0</v>
      </c>
      <c r="T1214" s="145">
        <f t="shared" si="249"/>
        <v>0</v>
      </c>
      <c r="U1214" s="145">
        <f t="shared" si="250"/>
        <v>0</v>
      </c>
      <c r="V1214" s="146">
        <f>IF(J1214="nio",0,IF(J1214&gt;0,VLOOKUP(F1214,'3-Productie normen'!A:M,VLOOKUP(J1214,'3-Productie normen'!$B$38:$C$41,2,FALSE),FALSE)))*(VLOOKUP(B1214,'2-Kosten per locatie'!$A$16:$C$48,3,FALSE))</f>
        <v>0</v>
      </c>
      <c r="W1214" s="146">
        <f t="shared" si="251"/>
        <v>0</v>
      </c>
      <c r="X1214" s="146">
        <f t="shared" si="252"/>
        <v>0</v>
      </c>
      <c r="Y1214" s="146">
        <f t="shared" si="253"/>
        <v>0</v>
      </c>
      <c r="Z1214" s="147" t="str">
        <f>VLOOKUP(F1214,'3-Productie normen'!A:Q,12,FALSE)</f>
        <v>B</v>
      </c>
      <c r="AA1214" s="147"/>
      <c r="AC1214" s="148">
        <f t="shared" si="254"/>
        <v>7420.5</v>
      </c>
    </row>
    <row r="1215" spans="1:29" ht="14.15" customHeight="1">
      <c r="A1215" s="124">
        <f t="shared" si="243"/>
        <v>1215</v>
      </c>
      <c r="B1215" s="139" t="s">
        <v>94</v>
      </c>
      <c r="C1215" s="108">
        <v>4</v>
      </c>
      <c r="D1215" s="164" t="s">
        <v>1401</v>
      </c>
      <c r="E1215" s="141" t="s">
        <v>224</v>
      </c>
      <c r="F1215" s="141" t="s">
        <v>155</v>
      </c>
      <c r="G1215" s="141" t="s">
        <v>222</v>
      </c>
      <c r="H1215" s="142">
        <v>31.52</v>
      </c>
      <c r="I1215" s="143">
        <f t="shared" si="244"/>
        <v>255</v>
      </c>
      <c r="J1215" s="144">
        <v>255</v>
      </c>
      <c r="K1215" s="144"/>
      <c r="L1215" s="144"/>
      <c r="M1215" s="144"/>
      <c r="N1215" s="144"/>
      <c r="O1215" s="144"/>
      <c r="P1215" s="145" t="e">
        <f t="shared" si="245"/>
        <v>#DIV/0!</v>
      </c>
      <c r="Q1215" s="145">
        <f t="shared" si="246"/>
        <v>0</v>
      </c>
      <c r="R1215" s="145">
        <f t="shared" si="247"/>
        <v>0</v>
      </c>
      <c r="S1215" s="145">
        <f t="shared" si="248"/>
        <v>0</v>
      </c>
      <c r="T1215" s="145">
        <f t="shared" si="249"/>
        <v>0</v>
      </c>
      <c r="U1215" s="145">
        <f t="shared" si="250"/>
        <v>0</v>
      </c>
      <c r="V1215" s="146">
        <f>IF(J1215="nio",0,IF(J1215&gt;0,VLOOKUP(F1215,'3-Productie normen'!A:M,VLOOKUP(J1215,'3-Productie normen'!$B$38:$C$41,2,FALSE),FALSE)))*(VLOOKUP(B1215,'2-Kosten per locatie'!$A$16:$C$48,3,FALSE))</f>
        <v>0</v>
      </c>
      <c r="W1215" s="146">
        <f t="shared" si="251"/>
        <v>0</v>
      </c>
      <c r="X1215" s="146">
        <f t="shared" si="252"/>
        <v>0</v>
      </c>
      <c r="Y1215" s="146">
        <f t="shared" si="253"/>
        <v>0</v>
      </c>
      <c r="Z1215" s="147" t="str">
        <f>VLOOKUP(F1215,'3-Productie normen'!A:Q,12,FALSE)</f>
        <v>B</v>
      </c>
      <c r="AA1215" s="147"/>
      <c r="AC1215" s="148">
        <f t="shared" si="254"/>
        <v>8037.5999999999995</v>
      </c>
    </row>
    <row r="1216" spans="1:29" ht="14.15" customHeight="1">
      <c r="A1216" s="124">
        <f t="shared" si="243"/>
        <v>1216</v>
      </c>
      <c r="B1216" s="139" t="s">
        <v>94</v>
      </c>
      <c r="C1216" s="108">
        <v>4</v>
      </c>
      <c r="D1216" s="164" t="s">
        <v>1402</v>
      </c>
      <c r="E1216" s="141" t="s">
        <v>224</v>
      </c>
      <c r="F1216" s="141" t="s">
        <v>155</v>
      </c>
      <c r="G1216" s="141" t="s">
        <v>222</v>
      </c>
      <c r="H1216" s="142">
        <v>27.74</v>
      </c>
      <c r="I1216" s="143">
        <f t="shared" si="244"/>
        <v>255</v>
      </c>
      <c r="J1216" s="144">
        <v>255</v>
      </c>
      <c r="K1216" s="144"/>
      <c r="L1216" s="144"/>
      <c r="M1216" s="144"/>
      <c r="N1216" s="144"/>
      <c r="O1216" s="144"/>
      <c r="P1216" s="145" t="e">
        <f t="shared" si="245"/>
        <v>#DIV/0!</v>
      </c>
      <c r="Q1216" s="145">
        <f t="shared" si="246"/>
        <v>0</v>
      </c>
      <c r="R1216" s="145">
        <f t="shared" si="247"/>
        <v>0</v>
      </c>
      <c r="S1216" s="145">
        <f t="shared" si="248"/>
        <v>0</v>
      </c>
      <c r="T1216" s="145">
        <f t="shared" si="249"/>
        <v>0</v>
      </c>
      <c r="U1216" s="145">
        <f t="shared" si="250"/>
        <v>0</v>
      </c>
      <c r="V1216" s="146">
        <f>IF(J1216="nio",0,IF(J1216&gt;0,VLOOKUP(F1216,'3-Productie normen'!A:M,VLOOKUP(J1216,'3-Productie normen'!$B$38:$C$41,2,FALSE),FALSE)))*(VLOOKUP(B1216,'2-Kosten per locatie'!$A$16:$C$48,3,FALSE))</f>
        <v>0</v>
      </c>
      <c r="W1216" s="146">
        <f t="shared" si="251"/>
        <v>0</v>
      </c>
      <c r="X1216" s="146">
        <f t="shared" si="252"/>
        <v>0</v>
      </c>
      <c r="Y1216" s="146">
        <f t="shared" si="253"/>
        <v>0</v>
      </c>
      <c r="Z1216" s="147" t="str">
        <f>VLOOKUP(F1216,'3-Productie normen'!A:Q,12,FALSE)</f>
        <v>B</v>
      </c>
      <c r="AA1216" s="147"/>
      <c r="AC1216" s="148">
        <f t="shared" si="254"/>
        <v>7073.7</v>
      </c>
    </row>
    <row r="1217" spans="1:29" ht="14.15" customHeight="1">
      <c r="A1217" s="124">
        <f t="shared" si="243"/>
        <v>1217</v>
      </c>
      <c r="B1217" s="139" t="s">
        <v>94</v>
      </c>
      <c r="C1217" s="108">
        <v>4</v>
      </c>
      <c r="D1217" s="164" t="s">
        <v>1403</v>
      </c>
      <c r="E1217" s="141" t="s">
        <v>224</v>
      </c>
      <c r="F1217" s="141" t="s">
        <v>155</v>
      </c>
      <c r="G1217" s="141" t="s">
        <v>222</v>
      </c>
      <c r="H1217" s="142">
        <v>30.63</v>
      </c>
      <c r="I1217" s="143">
        <f t="shared" si="244"/>
        <v>255</v>
      </c>
      <c r="J1217" s="144">
        <v>255</v>
      </c>
      <c r="K1217" s="144"/>
      <c r="L1217" s="144"/>
      <c r="M1217" s="144"/>
      <c r="N1217" s="144"/>
      <c r="O1217" s="144"/>
      <c r="P1217" s="145" t="e">
        <f t="shared" si="245"/>
        <v>#DIV/0!</v>
      </c>
      <c r="Q1217" s="145">
        <f t="shared" si="246"/>
        <v>0</v>
      </c>
      <c r="R1217" s="145">
        <f t="shared" si="247"/>
        <v>0</v>
      </c>
      <c r="S1217" s="145">
        <f t="shared" si="248"/>
        <v>0</v>
      </c>
      <c r="T1217" s="145">
        <f t="shared" si="249"/>
        <v>0</v>
      </c>
      <c r="U1217" s="145">
        <f t="shared" si="250"/>
        <v>0</v>
      </c>
      <c r="V1217" s="146">
        <f>IF(J1217="nio",0,IF(J1217&gt;0,VLOOKUP(F1217,'3-Productie normen'!A:M,VLOOKUP(J1217,'3-Productie normen'!$B$38:$C$41,2,FALSE),FALSE)))*(VLOOKUP(B1217,'2-Kosten per locatie'!$A$16:$C$48,3,FALSE))</f>
        <v>0</v>
      </c>
      <c r="W1217" s="146">
        <f t="shared" si="251"/>
        <v>0</v>
      </c>
      <c r="X1217" s="146">
        <f t="shared" si="252"/>
        <v>0</v>
      </c>
      <c r="Y1217" s="146">
        <f t="shared" si="253"/>
        <v>0</v>
      </c>
      <c r="Z1217" s="147" t="str">
        <f>VLOOKUP(F1217,'3-Productie normen'!A:Q,12,FALSE)</f>
        <v>B</v>
      </c>
      <c r="AA1217" s="147"/>
      <c r="AC1217" s="148">
        <f t="shared" si="254"/>
        <v>7810.65</v>
      </c>
    </row>
    <row r="1218" spans="1:29" ht="14.15" customHeight="1">
      <c r="A1218" s="124">
        <f t="shared" si="243"/>
        <v>1218</v>
      </c>
      <c r="B1218" s="139" t="s">
        <v>94</v>
      </c>
      <c r="C1218" s="108">
        <v>4</v>
      </c>
      <c r="D1218" s="164" t="s">
        <v>1404</v>
      </c>
      <c r="E1218" s="141" t="s">
        <v>243</v>
      </c>
      <c r="F1218" s="141" t="s">
        <v>155</v>
      </c>
      <c r="G1218" s="141" t="s">
        <v>222</v>
      </c>
      <c r="H1218" s="142">
        <v>22.41</v>
      </c>
      <c r="I1218" s="143">
        <f t="shared" si="244"/>
        <v>255</v>
      </c>
      <c r="J1218" s="144">
        <v>255</v>
      </c>
      <c r="K1218" s="144"/>
      <c r="L1218" s="144"/>
      <c r="M1218" s="144"/>
      <c r="N1218" s="144"/>
      <c r="O1218" s="144"/>
      <c r="P1218" s="145" t="e">
        <f t="shared" si="245"/>
        <v>#DIV/0!</v>
      </c>
      <c r="Q1218" s="145">
        <f t="shared" si="246"/>
        <v>0</v>
      </c>
      <c r="R1218" s="145">
        <f t="shared" si="247"/>
        <v>0</v>
      </c>
      <c r="S1218" s="145">
        <f t="shared" si="248"/>
        <v>0</v>
      </c>
      <c r="T1218" s="145">
        <f t="shared" si="249"/>
        <v>0</v>
      </c>
      <c r="U1218" s="145">
        <f t="shared" si="250"/>
        <v>0</v>
      </c>
      <c r="V1218" s="146">
        <f>IF(J1218="nio",0,IF(J1218&gt;0,VLOOKUP(F1218,'3-Productie normen'!A:M,VLOOKUP(J1218,'3-Productie normen'!$B$38:$C$41,2,FALSE),FALSE)))*(VLOOKUP(B1218,'2-Kosten per locatie'!$A$16:$C$48,3,FALSE))</f>
        <v>0</v>
      </c>
      <c r="W1218" s="146">
        <f t="shared" si="251"/>
        <v>0</v>
      </c>
      <c r="X1218" s="146">
        <f t="shared" si="252"/>
        <v>0</v>
      </c>
      <c r="Y1218" s="146">
        <f t="shared" si="253"/>
        <v>0</v>
      </c>
      <c r="Z1218" s="147" t="str">
        <f>VLOOKUP(F1218,'3-Productie normen'!A:Q,12,FALSE)</f>
        <v>B</v>
      </c>
      <c r="AA1218" s="147"/>
      <c r="AC1218" s="148">
        <f t="shared" si="254"/>
        <v>5714.55</v>
      </c>
    </row>
    <row r="1219" spans="1:29" ht="14.15" customHeight="1">
      <c r="A1219" s="124">
        <f t="shared" si="243"/>
        <v>1219</v>
      </c>
      <c r="B1219" s="139" t="s">
        <v>94</v>
      </c>
      <c r="C1219" s="108">
        <v>4</v>
      </c>
      <c r="D1219" s="164" t="s">
        <v>1405</v>
      </c>
      <c r="E1219" s="141" t="s">
        <v>224</v>
      </c>
      <c r="F1219" s="151" t="s">
        <v>155</v>
      </c>
      <c r="G1219" s="141" t="s">
        <v>222</v>
      </c>
      <c r="H1219" s="142">
        <v>30.05</v>
      </c>
      <c r="I1219" s="143">
        <f t="shared" si="244"/>
        <v>255</v>
      </c>
      <c r="J1219" s="144">
        <v>255</v>
      </c>
      <c r="K1219" s="144"/>
      <c r="L1219" s="144"/>
      <c r="M1219" s="144"/>
      <c r="N1219" s="144"/>
      <c r="O1219" s="144"/>
      <c r="P1219" s="145" t="e">
        <f t="shared" si="245"/>
        <v>#DIV/0!</v>
      </c>
      <c r="Q1219" s="145">
        <f t="shared" si="246"/>
        <v>0</v>
      </c>
      <c r="R1219" s="145">
        <f t="shared" si="247"/>
        <v>0</v>
      </c>
      <c r="S1219" s="145">
        <f t="shared" si="248"/>
        <v>0</v>
      </c>
      <c r="T1219" s="145">
        <f t="shared" si="249"/>
        <v>0</v>
      </c>
      <c r="U1219" s="145">
        <f t="shared" si="250"/>
        <v>0</v>
      </c>
      <c r="V1219" s="146">
        <f>IF(J1219="nio",0,IF(J1219&gt;0,VLOOKUP(F1219,'3-Productie normen'!A:M,VLOOKUP(J1219,'3-Productie normen'!$B$38:$C$41,2,FALSE),FALSE)))*(VLOOKUP(B1219,'2-Kosten per locatie'!$A$16:$C$48,3,FALSE))</f>
        <v>0</v>
      </c>
      <c r="W1219" s="146">
        <f t="shared" si="251"/>
        <v>0</v>
      </c>
      <c r="X1219" s="146">
        <f t="shared" si="252"/>
        <v>0</v>
      </c>
      <c r="Y1219" s="146">
        <f t="shared" si="253"/>
        <v>0</v>
      </c>
      <c r="Z1219" s="147" t="str">
        <f>VLOOKUP(F1219,'3-Productie normen'!A:Q,12,FALSE)</f>
        <v>B</v>
      </c>
      <c r="AA1219" s="147"/>
      <c r="AC1219" s="148">
        <f t="shared" si="254"/>
        <v>7662.75</v>
      </c>
    </row>
    <row r="1220" spans="1:29" ht="14.15" customHeight="1">
      <c r="A1220" s="124">
        <f t="shared" si="243"/>
        <v>1220</v>
      </c>
      <c r="B1220" s="139" t="s">
        <v>94</v>
      </c>
      <c r="C1220" s="108">
        <v>4</v>
      </c>
      <c r="D1220" s="164" t="s">
        <v>1406</v>
      </c>
      <c r="E1220" s="141" t="s">
        <v>224</v>
      </c>
      <c r="F1220" s="141" t="s">
        <v>155</v>
      </c>
      <c r="G1220" s="141" t="s">
        <v>222</v>
      </c>
      <c r="H1220" s="142">
        <v>28.5</v>
      </c>
      <c r="I1220" s="143">
        <f t="shared" si="244"/>
        <v>255</v>
      </c>
      <c r="J1220" s="144">
        <v>255</v>
      </c>
      <c r="K1220" s="144"/>
      <c r="L1220" s="144"/>
      <c r="M1220" s="144"/>
      <c r="N1220" s="144"/>
      <c r="O1220" s="144"/>
      <c r="P1220" s="145" t="e">
        <f t="shared" si="245"/>
        <v>#DIV/0!</v>
      </c>
      <c r="Q1220" s="145">
        <f t="shared" si="246"/>
        <v>0</v>
      </c>
      <c r="R1220" s="145">
        <f t="shared" si="247"/>
        <v>0</v>
      </c>
      <c r="S1220" s="145">
        <f t="shared" si="248"/>
        <v>0</v>
      </c>
      <c r="T1220" s="145">
        <f t="shared" si="249"/>
        <v>0</v>
      </c>
      <c r="U1220" s="145">
        <f t="shared" si="250"/>
        <v>0</v>
      </c>
      <c r="V1220" s="146">
        <f>IF(J1220="nio",0,IF(J1220&gt;0,VLOOKUP(F1220,'3-Productie normen'!A:M,VLOOKUP(J1220,'3-Productie normen'!$B$38:$C$41,2,FALSE),FALSE)))*(VLOOKUP(B1220,'2-Kosten per locatie'!$A$16:$C$48,3,FALSE))</f>
        <v>0</v>
      </c>
      <c r="W1220" s="146">
        <f t="shared" si="251"/>
        <v>0</v>
      </c>
      <c r="X1220" s="146">
        <f t="shared" si="252"/>
        <v>0</v>
      </c>
      <c r="Y1220" s="146">
        <f t="shared" si="253"/>
        <v>0</v>
      </c>
      <c r="Z1220" s="147" t="str">
        <f>VLOOKUP(F1220,'3-Productie normen'!A:Q,12,FALSE)</f>
        <v>B</v>
      </c>
      <c r="AA1220" s="147"/>
      <c r="AC1220" s="148">
        <f t="shared" si="254"/>
        <v>7267.5</v>
      </c>
    </row>
    <row r="1221" spans="1:29" ht="14.15" customHeight="1">
      <c r="A1221" s="124">
        <f t="shared" si="243"/>
        <v>1221</v>
      </c>
      <c r="B1221" s="139" t="s">
        <v>94</v>
      </c>
      <c r="C1221" s="108">
        <v>4</v>
      </c>
      <c r="D1221" s="164" t="s">
        <v>1407</v>
      </c>
      <c r="E1221" s="141" t="s">
        <v>875</v>
      </c>
      <c r="F1221" s="141" t="s">
        <v>155</v>
      </c>
      <c r="G1221" s="141" t="s">
        <v>222</v>
      </c>
      <c r="H1221" s="142">
        <v>34.83</v>
      </c>
      <c r="I1221" s="143">
        <f t="shared" si="244"/>
        <v>255</v>
      </c>
      <c r="J1221" s="144">
        <v>255</v>
      </c>
      <c r="K1221" s="144"/>
      <c r="L1221" s="144"/>
      <c r="M1221" s="144"/>
      <c r="N1221" s="144"/>
      <c r="O1221" s="144"/>
      <c r="P1221" s="145" t="e">
        <f t="shared" si="245"/>
        <v>#DIV/0!</v>
      </c>
      <c r="Q1221" s="145">
        <f t="shared" si="246"/>
        <v>0</v>
      </c>
      <c r="R1221" s="145">
        <f t="shared" si="247"/>
        <v>0</v>
      </c>
      <c r="S1221" s="145">
        <f t="shared" si="248"/>
        <v>0</v>
      </c>
      <c r="T1221" s="145">
        <f t="shared" si="249"/>
        <v>0</v>
      </c>
      <c r="U1221" s="145">
        <f t="shared" si="250"/>
        <v>0</v>
      </c>
      <c r="V1221" s="146">
        <f>IF(J1221="nio",0,IF(J1221&gt;0,VLOOKUP(F1221,'3-Productie normen'!A:M,VLOOKUP(J1221,'3-Productie normen'!$B$38:$C$41,2,FALSE),FALSE)))*(VLOOKUP(B1221,'2-Kosten per locatie'!$A$16:$C$48,3,FALSE))</f>
        <v>0</v>
      </c>
      <c r="W1221" s="146">
        <f t="shared" si="251"/>
        <v>0</v>
      </c>
      <c r="X1221" s="146">
        <f t="shared" si="252"/>
        <v>0</v>
      </c>
      <c r="Y1221" s="146">
        <f t="shared" si="253"/>
        <v>0</v>
      </c>
      <c r="Z1221" s="147" t="str">
        <f>VLOOKUP(F1221,'3-Productie normen'!A:Q,12,FALSE)</f>
        <v>B</v>
      </c>
      <c r="AA1221" s="147"/>
      <c r="AC1221" s="148">
        <f t="shared" si="254"/>
        <v>8881.65</v>
      </c>
    </row>
    <row r="1222" spans="1:29" ht="14.15" customHeight="1">
      <c r="A1222" s="124">
        <f t="shared" si="243"/>
        <v>1222</v>
      </c>
      <c r="B1222" s="139" t="s">
        <v>94</v>
      </c>
      <c r="C1222" s="108">
        <v>4</v>
      </c>
      <c r="D1222" s="164" t="s">
        <v>1408</v>
      </c>
      <c r="E1222" s="141" t="s">
        <v>875</v>
      </c>
      <c r="F1222" s="141" t="s">
        <v>155</v>
      </c>
      <c r="G1222" s="141" t="s">
        <v>222</v>
      </c>
      <c r="H1222" s="142">
        <v>30.14</v>
      </c>
      <c r="I1222" s="143">
        <f t="shared" si="244"/>
        <v>255</v>
      </c>
      <c r="J1222" s="144">
        <v>255</v>
      </c>
      <c r="K1222" s="144"/>
      <c r="L1222" s="144"/>
      <c r="M1222" s="144"/>
      <c r="N1222" s="144"/>
      <c r="O1222" s="144"/>
      <c r="P1222" s="145" t="e">
        <f t="shared" si="245"/>
        <v>#DIV/0!</v>
      </c>
      <c r="Q1222" s="145">
        <f t="shared" si="246"/>
        <v>0</v>
      </c>
      <c r="R1222" s="145">
        <f t="shared" si="247"/>
        <v>0</v>
      </c>
      <c r="S1222" s="145">
        <f t="shared" si="248"/>
        <v>0</v>
      </c>
      <c r="T1222" s="145">
        <f t="shared" si="249"/>
        <v>0</v>
      </c>
      <c r="U1222" s="145">
        <f t="shared" si="250"/>
        <v>0</v>
      </c>
      <c r="V1222" s="146">
        <f>IF(J1222="nio",0,IF(J1222&gt;0,VLOOKUP(F1222,'3-Productie normen'!A:M,VLOOKUP(J1222,'3-Productie normen'!$B$38:$C$41,2,FALSE),FALSE)))*(VLOOKUP(B1222,'2-Kosten per locatie'!$A$16:$C$48,3,FALSE))</f>
        <v>0</v>
      </c>
      <c r="W1222" s="146">
        <f t="shared" si="251"/>
        <v>0</v>
      </c>
      <c r="X1222" s="146">
        <f t="shared" si="252"/>
        <v>0</v>
      </c>
      <c r="Y1222" s="146">
        <f t="shared" si="253"/>
        <v>0</v>
      </c>
      <c r="Z1222" s="147" t="str">
        <f>VLOOKUP(F1222,'3-Productie normen'!A:Q,12,FALSE)</f>
        <v>B</v>
      </c>
      <c r="AA1222" s="147"/>
      <c r="AC1222" s="148">
        <f t="shared" si="254"/>
        <v>7685.7</v>
      </c>
    </row>
    <row r="1223" spans="1:29" ht="14.15" customHeight="1">
      <c r="A1223" s="124">
        <f t="shared" si="243"/>
        <v>1223</v>
      </c>
      <c r="B1223" s="139" t="s">
        <v>94</v>
      </c>
      <c r="C1223" s="108">
        <v>4</v>
      </c>
      <c r="D1223" s="164" t="s">
        <v>1409</v>
      </c>
      <c r="E1223" s="141" t="s">
        <v>875</v>
      </c>
      <c r="F1223" s="141" t="s">
        <v>155</v>
      </c>
      <c r="G1223" s="141" t="s">
        <v>222</v>
      </c>
      <c r="H1223" s="142">
        <v>31.37</v>
      </c>
      <c r="I1223" s="143">
        <f t="shared" si="244"/>
        <v>255</v>
      </c>
      <c r="J1223" s="144">
        <v>255</v>
      </c>
      <c r="K1223" s="144"/>
      <c r="L1223" s="144"/>
      <c r="M1223" s="144"/>
      <c r="N1223" s="144"/>
      <c r="O1223" s="144"/>
      <c r="P1223" s="145" t="e">
        <f t="shared" si="245"/>
        <v>#DIV/0!</v>
      </c>
      <c r="Q1223" s="145">
        <f t="shared" si="246"/>
        <v>0</v>
      </c>
      <c r="R1223" s="145">
        <f t="shared" si="247"/>
        <v>0</v>
      </c>
      <c r="S1223" s="145">
        <f t="shared" si="248"/>
        <v>0</v>
      </c>
      <c r="T1223" s="145">
        <f t="shared" si="249"/>
        <v>0</v>
      </c>
      <c r="U1223" s="145">
        <f t="shared" si="250"/>
        <v>0</v>
      </c>
      <c r="V1223" s="146">
        <f>IF(J1223="nio",0,IF(J1223&gt;0,VLOOKUP(F1223,'3-Productie normen'!A:M,VLOOKUP(J1223,'3-Productie normen'!$B$38:$C$41,2,FALSE),FALSE)))*(VLOOKUP(B1223,'2-Kosten per locatie'!$A$16:$C$48,3,FALSE))</f>
        <v>0</v>
      </c>
      <c r="W1223" s="146">
        <f t="shared" si="251"/>
        <v>0</v>
      </c>
      <c r="X1223" s="146">
        <f t="shared" si="252"/>
        <v>0</v>
      </c>
      <c r="Y1223" s="146">
        <f t="shared" si="253"/>
        <v>0</v>
      </c>
      <c r="Z1223" s="147" t="str">
        <f>VLOOKUP(F1223,'3-Productie normen'!A:Q,12,FALSE)</f>
        <v>B</v>
      </c>
      <c r="AA1223" s="147"/>
      <c r="AC1223" s="148">
        <f t="shared" si="254"/>
        <v>7999.35</v>
      </c>
    </row>
    <row r="1224" spans="1:29" ht="14.15" customHeight="1">
      <c r="A1224" s="124">
        <f t="shared" si="243"/>
        <v>1224</v>
      </c>
      <c r="B1224" s="139" t="s">
        <v>94</v>
      </c>
      <c r="C1224" s="108">
        <v>4</v>
      </c>
      <c r="D1224" s="164" t="s">
        <v>1410</v>
      </c>
      <c r="E1224" s="141" t="s">
        <v>334</v>
      </c>
      <c r="F1224" s="141" t="s">
        <v>163</v>
      </c>
      <c r="G1224" s="141" t="s">
        <v>222</v>
      </c>
      <c r="H1224" s="142">
        <v>28.98</v>
      </c>
      <c r="I1224" s="143">
        <f t="shared" si="244"/>
        <v>255</v>
      </c>
      <c r="J1224" s="144">
        <v>255</v>
      </c>
      <c r="K1224" s="144"/>
      <c r="L1224" s="144"/>
      <c r="M1224" s="144"/>
      <c r="N1224" s="144"/>
      <c r="O1224" s="144"/>
      <c r="P1224" s="145" t="e">
        <f t="shared" si="245"/>
        <v>#DIV/0!</v>
      </c>
      <c r="Q1224" s="145">
        <f t="shared" si="246"/>
        <v>0</v>
      </c>
      <c r="R1224" s="145">
        <f t="shared" si="247"/>
        <v>0</v>
      </c>
      <c r="S1224" s="145">
        <f t="shared" si="248"/>
        <v>0</v>
      </c>
      <c r="T1224" s="145">
        <f t="shared" si="249"/>
        <v>0</v>
      </c>
      <c r="U1224" s="145">
        <f t="shared" si="250"/>
        <v>0</v>
      </c>
      <c r="V1224" s="146">
        <f>IF(J1224="nio",0,IF(J1224&gt;0,VLOOKUP(F1224,'3-Productie normen'!A:M,VLOOKUP(J1224,'3-Productie normen'!$B$38:$C$41,2,FALSE),FALSE)))*(VLOOKUP(B1224,'2-Kosten per locatie'!$A$16:$C$48,3,FALSE))</f>
        <v>0</v>
      </c>
      <c r="W1224" s="146">
        <f t="shared" si="251"/>
        <v>0</v>
      </c>
      <c r="X1224" s="146">
        <f t="shared" si="252"/>
        <v>0</v>
      </c>
      <c r="Y1224" s="146">
        <f t="shared" si="253"/>
        <v>0</v>
      </c>
      <c r="Z1224" s="147" t="str">
        <f>VLOOKUP(F1224,'3-Productie normen'!A:Q,12,FALSE)</f>
        <v>B</v>
      </c>
      <c r="AA1224" s="147"/>
      <c r="AC1224" s="148">
        <f t="shared" si="254"/>
        <v>7389.9000000000005</v>
      </c>
    </row>
    <row r="1225" spans="1:29" ht="14.15" customHeight="1">
      <c r="A1225" s="124">
        <f t="shared" si="243"/>
        <v>1225</v>
      </c>
      <c r="B1225" s="139" t="s">
        <v>94</v>
      </c>
      <c r="C1225" s="108">
        <v>4</v>
      </c>
      <c r="D1225" s="164" t="s">
        <v>1411</v>
      </c>
      <c r="E1225" s="141" t="s">
        <v>875</v>
      </c>
      <c r="F1225" s="141" t="s">
        <v>155</v>
      </c>
      <c r="G1225" s="141" t="s">
        <v>222</v>
      </c>
      <c r="H1225" s="142">
        <v>31.55</v>
      </c>
      <c r="I1225" s="143">
        <f t="shared" si="244"/>
        <v>255</v>
      </c>
      <c r="J1225" s="144">
        <v>255</v>
      </c>
      <c r="K1225" s="144"/>
      <c r="L1225" s="144"/>
      <c r="M1225" s="144"/>
      <c r="N1225" s="144"/>
      <c r="O1225" s="144"/>
      <c r="P1225" s="145" t="e">
        <f t="shared" si="245"/>
        <v>#DIV/0!</v>
      </c>
      <c r="Q1225" s="145">
        <f t="shared" si="246"/>
        <v>0</v>
      </c>
      <c r="R1225" s="145">
        <f t="shared" si="247"/>
        <v>0</v>
      </c>
      <c r="S1225" s="145">
        <f t="shared" si="248"/>
        <v>0</v>
      </c>
      <c r="T1225" s="145">
        <f t="shared" si="249"/>
        <v>0</v>
      </c>
      <c r="U1225" s="145">
        <f t="shared" si="250"/>
        <v>0</v>
      </c>
      <c r="V1225" s="146">
        <f>IF(J1225="nio",0,IF(J1225&gt;0,VLOOKUP(F1225,'3-Productie normen'!A:M,VLOOKUP(J1225,'3-Productie normen'!$B$38:$C$41,2,FALSE),FALSE)))*(VLOOKUP(B1225,'2-Kosten per locatie'!$A$16:$C$48,3,FALSE))</f>
        <v>0</v>
      </c>
      <c r="W1225" s="146">
        <f t="shared" si="251"/>
        <v>0</v>
      </c>
      <c r="X1225" s="146">
        <f t="shared" si="252"/>
        <v>0</v>
      </c>
      <c r="Y1225" s="146">
        <f t="shared" si="253"/>
        <v>0</v>
      </c>
      <c r="Z1225" s="147" t="str">
        <f>VLOOKUP(F1225,'3-Productie normen'!A:Q,12,FALSE)</f>
        <v>B</v>
      </c>
      <c r="AA1225" s="147"/>
      <c r="AC1225" s="148">
        <f t="shared" si="254"/>
        <v>8045.25</v>
      </c>
    </row>
    <row r="1226" spans="1:29" ht="14.15" customHeight="1">
      <c r="A1226" s="124">
        <f t="shared" si="243"/>
        <v>1226</v>
      </c>
      <c r="B1226" s="139" t="s">
        <v>94</v>
      </c>
      <c r="C1226" s="108">
        <v>4</v>
      </c>
      <c r="D1226" s="164" t="s">
        <v>1412</v>
      </c>
      <c r="E1226" s="141" t="s">
        <v>875</v>
      </c>
      <c r="F1226" s="141" t="s">
        <v>155</v>
      </c>
      <c r="G1226" s="141" t="s">
        <v>222</v>
      </c>
      <c r="H1226" s="142">
        <v>2.65</v>
      </c>
      <c r="I1226" s="143">
        <f t="shared" si="244"/>
        <v>255</v>
      </c>
      <c r="J1226" s="144">
        <v>255</v>
      </c>
      <c r="K1226" s="144"/>
      <c r="L1226" s="144"/>
      <c r="M1226" s="144"/>
      <c r="N1226" s="144"/>
      <c r="O1226" s="144"/>
      <c r="P1226" s="145" t="e">
        <f t="shared" si="245"/>
        <v>#DIV/0!</v>
      </c>
      <c r="Q1226" s="145">
        <f t="shared" si="246"/>
        <v>0</v>
      </c>
      <c r="R1226" s="145">
        <f t="shared" si="247"/>
        <v>0</v>
      </c>
      <c r="S1226" s="145">
        <f t="shared" si="248"/>
        <v>0</v>
      </c>
      <c r="T1226" s="145">
        <f t="shared" si="249"/>
        <v>0</v>
      </c>
      <c r="U1226" s="145">
        <f t="shared" si="250"/>
        <v>0</v>
      </c>
      <c r="V1226" s="146">
        <f>IF(J1226="nio",0,IF(J1226&gt;0,VLOOKUP(F1226,'3-Productie normen'!A:M,VLOOKUP(J1226,'3-Productie normen'!$B$38:$C$41,2,FALSE),FALSE)))*(VLOOKUP(B1226,'2-Kosten per locatie'!$A$16:$C$48,3,FALSE))</f>
        <v>0</v>
      </c>
      <c r="W1226" s="146">
        <f t="shared" si="251"/>
        <v>0</v>
      </c>
      <c r="X1226" s="146">
        <f t="shared" si="252"/>
        <v>0</v>
      </c>
      <c r="Y1226" s="146">
        <f t="shared" si="253"/>
        <v>0</v>
      </c>
      <c r="Z1226" s="147" t="str">
        <f>VLOOKUP(F1226,'3-Productie normen'!A:Q,12,FALSE)</f>
        <v>B</v>
      </c>
      <c r="AA1226" s="147"/>
      <c r="AC1226" s="148">
        <f t="shared" si="254"/>
        <v>675.75</v>
      </c>
    </row>
    <row r="1227" spans="1:29" ht="14.15" customHeight="1">
      <c r="A1227" s="124">
        <f t="shared" ref="A1227:A1290" si="255">A1226+1</f>
        <v>1227</v>
      </c>
      <c r="B1227" s="139" t="s">
        <v>94</v>
      </c>
      <c r="C1227" s="108">
        <v>4</v>
      </c>
      <c r="D1227" s="164" t="s">
        <v>1413</v>
      </c>
      <c r="E1227" s="141" t="s">
        <v>875</v>
      </c>
      <c r="F1227" s="141" t="s">
        <v>155</v>
      </c>
      <c r="G1227" s="141" t="s">
        <v>222</v>
      </c>
      <c r="H1227" s="142">
        <v>2.72</v>
      </c>
      <c r="I1227" s="143">
        <f t="shared" si="244"/>
        <v>255</v>
      </c>
      <c r="J1227" s="144">
        <v>255</v>
      </c>
      <c r="K1227" s="144"/>
      <c r="L1227" s="144"/>
      <c r="M1227" s="144"/>
      <c r="N1227" s="144"/>
      <c r="O1227" s="144"/>
      <c r="P1227" s="145" t="e">
        <f t="shared" si="245"/>
        <v>#DIV/0!</v>
      </c>
      <c r="Q1227" s="145">
        <f t="shared" si="246"/>
        <v>0</v>
      </c>
      <c r="R1227" s="145">
        <f t="shared" si="247"/>
        <v>0</v>
      </c>
      <c r="S1227" s="145">
        <f t="shared" si="248"/>
        <v>0</v>
      </c>
      <c r="T1227" s="145">
        <f t="shared" si="249"/>
        <v>0</v>
      </c>
      <c r="U1227" s="145">
        <f t="shared" si="250"/>
        <v>0</v>
      </c>
      <c r="V1227" s="146">
        <f>IF(J1227="nio",0,IF(J1227&gt;0,VLOOKUP(F1227,'3-Productie normen'!A:M,VLOOKUP(J1227,'3-Productie normen'!$B$38:$C$41,2,FALSE),FALSE)))*(VLOOKUP(B1227,'2-Kosten per locatie'!$A$16:$C$48,3,FALSE))</f>
        <v>0</v>
      </c>
      <c r="W1227" s="146">
        <f t="shared" si="251"/>
        <v>0</v>
      </c>
      <c r="X1227" s="146">
        <f t="shared" si="252"/>
        <v>0</v>
      </c>
      <c r="Y1227" s="146">
        <f t="shared" si="253"/>
        <v>0</v>
      </c>
      <c r="Z1227" s="147" t="str">
        <f>VLOOKUP(F1227,'3-Productie normen'!A:Q,12,FALSE)</f>
        <v>B</v>
      </c>
      <c r="AA1227" s="147"/>
      <c r="AC1227" s="148">
        <f t="shared" si="254"/>
        <v>693.6</v>
      </c>
    </row>
    <row r="1228" spans="1:29" ht="14.15" customHeight="1">
      <c r="A1228" s="124">
        <f t="shared" si="255"/>
        <v>1228</v>
      </c>
      <c r="B1228" s="139" t="s">
        <v>94</v>
      </c>
      <c r="C1228" s="108">
        <v>4</v>
      </c>
      <c r="D1228" s="164" t="s">
        <v>1414</v>
      </c>
      <c r="E1228" s="141" t="s">
        <v>224</v>
      </c>
      <c r="F1228" s="141" t="s">
        <v>155</v>
      </c>
      <c r="G1228" s="141" t="s">
        <v>222</v>
      </c>
      <c r="H1228" s="142">
        <v>29.08</v>
      </c>
      <c r="I1228" s="143">
        <f t="shared" si="244"/>
        <v>255</v>
      </c>
      <c r="J1228" s="144">
        <v>255</v>
      </c>
      <c r="K1228" s="144"/>
      <c r="L1228" s="144"/>
      <c r="M1228" s="144"/>
      <c r="N1228" s="144"/>
      <c r="O1228" s="144"/>
      <c r="P1228" s="145" t="e">
        <f t="shared" si="245"/>
        <v>#DIV/0!</v>
      </c>
      <c r="Q1228" s="145">
        <f t="shared" si="246"/>
        <v>0</v>
      </c>
      <c r="R1228" s="145">
        <f t="shared" si="247"/>
        <v>0</v>
      </c>
      <c r="S1228" s="145">
        <f t="shared" si="248"/>
        <v>0</v>
      </c>
      <c r="T1228" s="145">
        <f t="shared" si="249"/>
        <v>0</v>
      </c>
      <c r="U1228" s="145">
        <f t="shared" si="250"/>
        <v>0</v>
      </c>
      <c r="V1228" s="146">
        <f>IF(J1228="nio",0,IF(J1228&gt;0,VLOOKUP(F1228,'3-Productie normen'!A:M,VLOOKUP(J1228,'3-Productie normen'!$B$38:$C$41,2,FALSE),FALSE)))*(VLOOKUP(B1228,'2-Kosten per locatie'!$A$16:$C$48,3,FALSE))</f>
        <v>0</v>
      </c>
      <c r="W1228" s="146">
        <f t="shared" si="251"/>
        <v>0</v>
      </c>
      <c r="X1228" s="146">
        <f t="shared" si="252"/>
        <v>0</v>
      </c>
      <c r="Y1228" s="146">
        <f t="shared" si="253"/>
        <v>0</v>
      </c>
      <c r="Z1228" s="147" t="str">
        <f>VLOOKUP(F1228,'3-Productie normen'!A:Q,12,FALSE)</f>
        <v>B</v>
      </c>
      <c r="AA1228" s="147"/>
      <c r="AC1228" s="148">
        <f t="shared" si="254"/>
        <v>7415.4</v>
      </c>
    </row>
    <row r="1229" spans="1:29" ht="14.15" customHeight="1">
      <c r="A1229" s="124">
        <f t="shared" si="255"/>
        <v>1229</v>
      </c>
      <c r="B1229" s="139" t="s">
        <v>94</v>
      </c>
      <c r="C1229" s="108">
        <v>4</v>
      </c>
      <c r="D1229" s="164" t="s">
        <v>1415</v>
      </c>
      <c r="E1229" s="141" t="s">
        <v>875</v>
      </c>
      <c r="F1229" s="141" t="s">
        <v>155</v>
      </c>
      <c r="G1229" s="141" t="s">
        <v>222</v>
      </c>
      <c r="H1229" s="142">
        <v>31.54</v>
      </c>
      <c r="I1229" s="143">
        <f t="shared" si="244"/>
        <v>255</v>
      </c>
      <c r="J1229" s="144">
        <v>255</v>
      </c>
      <c r="K1229" s="144"/>
      <c r="L1229" s="144"/>
      <c r="M1229" s="144"/>
      <c r="N1229" s="144"/>
      <c r="O1229" s="144"/>
      <c r="P1229" s="145" t="e">
        <f t="shared" si="245"/>
        <v>#DIV/0!</v>
      </c>
      <c r="Q1229" s="145">
        <f t="shared" si="246"/>
        <v>0</v>
      </c>
      <c r="R1229" s="145">
        <f t="shared" si="247"/>
        <v>0</v>
      </c>
      <c r="S1229" s="145">
        <f t="shared" si="248"/>
        <v>0</v>
      </c>
      <c r="T1229" s="145">
        <f t="shared" si="249"/>
        <v>0</v>
      </c>
      <c r="U1229" s="145">
        <f t="shared" si="250"/>
        <v>0</v>
      </c>
      <c r="V1229" s="146">
        <f>IF(J1229="nio",0,IF(J1229&gt;0,VLOOKUP(F1229,'3-Productie normen'!A:M,VLOOKUP(J1229,'3-Productie normen'!$B$38:$C$41,2,FALSE),FALSE)))*(VLOOKUP(B1229,'2-Kosten per locatie'!$A$16:$C$48,3,FALSE))</f>
        <v>0</v>
      </c>
      <c r="W1229" s="146">
        <f t="shared" si="251"/>
        <v>0</v>
      </c>
      <c r="X1229" s="146">
        <f t="shared" si="252"/>
        <v>0</v>
      </c>
      <c r="Y1229" s="146">
        <f t="shared" si="253"/>
        <v>0</v>
      </c>
      <c r="Z1229" s="147" t="str">
        <f>VLOOKUP(F1229,'3-Productie normen'!A:Q,12,FALSE)</f>
        <v>B</v>
      </c>
      <c r="AA1229" s="147"/>
      <c r="AC1229" s="148">
        <f t="shared" si="254"/>
        <v>8042.7</v>
      </c>
    </row>
    <row r="1230" spans="1:29" ht="14.15" customHeight="1">
      <c r="A1230" s="124">
        <f t="shared" si="255"/>
        <v>1230</v>
      </c>
      <c r="B1230" s="139" t="s">
        <v>94</v>
      </c>
      <c r="C1230" s="108">
        <v>4</v>
      </c>
      <c r="D1230" s="164" t="s">
        <v>1416</v>
      </c>
      <c r="E1230" s="141" t="s">
        <v>224</v>
      </c>
      <c r="F1230" s="141" t="s">
        <v>155</v>
      </c>
      <c r="G1230" s="141" t="s">
        <v>222</v>
      </c>
      <c r="H1230" s="142">
        <v>29.08</v>
      </c>
      <c r="I1230" s="143">
        <f t="shared" si="244"/>
        <v>255</v>
      </c>
      <c r="J1230" s="144">
        <v>255</v>
      </c>
      <c r="K1230" s="144"/>
      <c r="L1230" s="144"/>
      <c r="M1230" s="144"/>
      <c r="N1230" s="144"/>
      <c r="O1230" s="144"/>
      <c r="P1230" s="145" t="e">
        <f t="shared" si="245"/>
        <v>#DIV/0!</v>
      </c>
      <c r="Q1230" s="145">
        <f t="shared" si="246"/>
        <v>0</v>
      </c>
      <c r="R1230" s="145">
        <f t="shared" si="247"/>
        <v>0</v>
      </c>
      <c r="S1230" s="145">
        <f t="shared" si="248"/>
        <v>0</v>
      </c>
      <c r="T1230" s="145">
        <f t="shared" si="249"/>
        <v>0</v>
      </c>
      <c r="U1230" s="145">
        <f t="shared" si="250"/>
        <v>0</v>
      </c>
      <c r="V1230" s="146">
        <f>IF(J1230="nio",0,IF(J1230&gt;0,VLOOKUP(F1230,'3-Productie normen'!A:M,VLOOKUP(J1230,'3-Productie normen'!$B$38:$C$41,2,FALSE),FALSE)))*(VLOOKUP(B1230,'2-Kosten per locatie'!$A$16:$C$48,3,FALSE))</f>
        <v>0</v>
      </c>
      <c r="W1230" s="146">
        <f t="shared" si="251"/>
        <v>0</v>
      </c>
      <c r="X1230" s="146">
        <f t="shared" si="252"/>
        <v>0</v>
      </c>
      <c r="Y1230" s="146">
        <f t="shared" si="253"/>
        <v>0</v>
      </c>
      <c r="Z1230" s="147" t="str">
        <f>VLOOKUP(F1230,'3-Productie normen'!A:Q,12,FALSE)</f>
        <v>B</v>
      </c>
      <c r="AA1230" s="147"/>
      <c r="AC1230" s="148">
        <f t="shared" si="254"/>
        <v>7415.4</v>
      </c>
    </row>
    <row r="1231" spans="1:29" ht="14.15" customHeight="1">
      <c r="A1231" s="124">
        <f t="shared" si="255"/>
        <v>1231</v>
      </c>
      <c r="B1231" s="139" t="s">
        <v>94</v>
      </c>
      <c r="C1231" s="108">
        <v>4</v>
      </c>
      <c r="D1231" s="164" t="s">
        <v>1417</v>
      </c>
      <c r="E1231" s="141" t="s">
        <v>224</v>
      </c>
      <c r="F1231" s="141" t="s">
        <v>155</v>
      </c>
      <c r="G1231" s="141" t="s">
        <v>222</v>
      </c>
      <c r="H1231" s="142">
        <v>31.85</v>
      </c>
      <c r="I1231" s="143">
        <f t="shared" si="244"/>
        <v>255</v>
      </c>
      <c r="J1231" s="144">
        <v>255</v>
      </c>
      <c r="K1231" s="144"/>
      <c r="L1231" s="144"/>
      <c r="M1231" s="144"/>
      <c r="N1231" s="144"/>
      <c r="O1231" s="144"/>
      <c r="P1231" s="145" t="e">
        <f t="shared" si="245"/>
        <v>#DIV/0!</v>
      </c>
      <c r="Q1231" s="145">
        <f t="shared" si="246"/>
        <v>0</v>
      </c>
      <c r="R1231" s="145">
        <f t="shared" si="247"/>
        <v>0</v>
      </c>
      <c r="S1231" s="145">
        <f t="shared" si="248"/>
        <v>0</v>
      </c>
      <c r="T1231" s="145">
        <f t="shared" si="249"/>
        <v>0</v>
      </c>
      <c r="U1231" s="145">
        <f t="shared" si="250"/>
        <v>0</v>
      </c>
      <c r="V1231" s="146">
        <f>IF(J1231="nio",0,IF(J1231&gt;0,VLOOKUP(F1231,'3-Productie normen'!A:M,VLOOKUP(J1231,'3-Productie normen'!$B$38:$C$41,2,FALSE),FALSE)))*(VLOOKUP(B1231,'2-Kosten per locatie'!$A$16:$C$48,3,FALSE))</f>
        <v>0</v>
      </c>
      <c r="W1231" s="146">
        <f t="shared" si="251"/>
        <v>0</v>
      </c>
      <c r="X1231" s="146">
        <f t="shared" si="252"/>
        <v>0</v>
      </c>
      <c r="Y1231" s="146">
        <f t="shared" si="253"/>
        <v>0</v>
      </c>
      <c r="Z1231" s="147" t="str">
        <f>VLOOKUP(F1231,'3-Productie normen'!A:Q,12,FALSE)</f>
        <v>B</v>
      </c>
      <c r="AA1231" s="147"/>
      <c r="AC1231" s="148">
        <f t="shared" si="254"/>
        <v>8121.75</v>
      </c>
    </row>
    <row r="1232" spans="1:29" ht="14.15" customHeight="1">
      <c r="A1232" s="124">
        <f t="shared" si="255"/>
        <v>1232</v>
      </c>
      <c r="B1232" s="139" t="s">
        <v>94</v>
      </c>
      <c r="C1232" s="108">
        <v>4</v>
      </c>
      <c r="D1232" s="164" t="s">
        <v>1418</v>
      </c>
      <c r="E1232" s="141" t="s">
        <v>224</v>
      </c>
      <c r="F1232" s="141" t="s">
        <v>155</v>
      </c>
      <c r="G1232" s="141" t="s">
        <v>222</v>
      </c>
      <c r="H1232" s="142">
        <v>28.88</v>
      </c>
      <c r="I1232" s="143">
        <f t="shared" si="244"/>
        <v>255</v>
      </c>
      <c r="J1232" s="144">
        <v>255</v>
      </c>
      <c r="K1232" s="144"/>
      <c r="L1232" s="144"/>
      <c r="M1232" s="144"/>
      <c r="N1232" s="144"/>
      <c r="O1232" s="144"/>
      <c r="P1232" s="145" t="e">
        <f t="shared" si="245"/>
        <v>#DIV/0!</v>
      </c>
      <c r="Q1232" s="145">
        <f t="shared" si="246"/>
        <v>0</v>
      </c>
      <c r="R1232" s="145">
        <f t="shared" si="247"/>
        <v>0</v>
      </c>
      <c r="S1232" s="145">
        <f t="shared" si="248"/>
        <v>0</v>
      </c>
      <c r="T1232" s="145">
        <f t="shared" si="249"/>
        <v>0</v>
      </c>
      <c r="U1232" s="145">
        <f t="shared" si="250"/>
        <v>0</v>
      </c>
      <c r="V1232" s="146">
        <f>IF(J1232="nio",0,IF(J1232&gt;0,VLOOKUP(F1232,'3-Productie normen'!A:M,VLOOKUP(J1232,'3-Productie normen'!$B$38:$C$41,2,FALSE),FALSE)))*(VLOOKUP(B1232,'2-Kosten per locatie'!$A$16:$C$48,3,FALSE))</f>
        <v>0</v>
      </c>
      <c r="W1232" s="146">
        <f t="shared" si="251"/>
        <v>0</v>
      </c>
      <c r="X1232" s="146">
        <f t="shared" si="252"/>
        <v>0</v>
      </c>
      <c r="Y1232" s="146">
        <f t="shared" si="253"/>
        <v>0</v>
      </c>
      <c r="Z1232" s="147" t="str">
        <f>VLOOKUP(F1232,'3-Productie normen'!A:Q,12,FALSE)</f>
        <v>B</v>
      </c>
      <c r="AA1232" s="147"/>
      <c r="AC1232" s="148">
        <f t="shared" si="254"/>
        <v>7364.4</v>
      </c>
    </row>
    <row r="1233" spans="1:29" ht="14.15" customHeight="1">
      <c r="A1233" s="124">
        <f t="shared" si="255"/>
        <v>1233</v>
      </c>
      <c r="B1233" s="139" t="s">
        <v>94</v>
      </c>
      <c r="C1233" s="108">
        <v>4</v>
      </c>
      <c r="D1233" s="164" t="s">
        <v>1419</v>
      </c>
      <c r="E1233" s="141" t="s">
        <v>224</v>
      </c>
      <c r="F1233" s="141" t="s">
        <v>155</v>
      </c>
      <c r="G1233" s="141" t="s">
        <v>222</v>
      </c>
      <c r="H1233" s="142">
        <v>31.65</v>
      </c>
      <c r="I1233" s="143">
        <f t="shared" si="244"/>
        <v>255</v>
      </c>
      <c r="J1233" s="144">
        <v>255</v>
      </c>
      <c r="K1233" s="144"/>
      <c r="L1233" s="144"/>
      <c r="M1233" s="144"/>
      <c r="N1233" s="144"/>
      <c r="O1233" s="144"/>
      <c r="P1233" s="145" t="e">
        <f t="shared" si="245"/>
        <v>#DIV/0!</v>
      </c>
      <c r="Q1233" s="145">
        <f t="shared" si="246"/>
        <v>0</v>
      </c>
      <c r="R1233" s="145">
        <f t="shared" si="247"/>
        <v>0</v>
      </c>
      <c r="S1233" s="145">
        <f t="shared" si="248"/>
        <v>0</v>
      </c>
      <c r="T1233" s="145">
        <f t="shared" si="249"/>
        <v>0</v>
      </c>
      <c r="U1233" s="145">
        <f t="shared" si="250"/>
        <v>0</v>
      </c>
      <c r="V1233" s="146">
        <f>IF(J1233="nio",0,IF(J1233&gt;0,VLOOKUP(F1233,'3-Productie normen'!A:M,VLOOKUP(J1233,'3-Productie normen'!$B$38:$C$41,2,FALSE),FALSE)))*(VLOOKUP(B1233,'2-Kosten per locatie'!$A$16:$C$48,3,FALSE))</f>
        <v>0</v>
      </c>
      <c r="W1233" s="146">
        <f t="shared" si="251"/>
        <v>0</v>
      </c>
      <c r="X1233" s="146">
        <f t="shared" si="252"/>
        <v>0</v>
      </c>
      <c r="Y1233" s="146">
        <f t="shared" si="253"/>
        <v>0</v>
      </c>
      <c r="Z1233" s="147" t="str">
        <f>VLOOKUP(F1233,'3-Productie normen'!A:Q,12,FALSE)</f>
        <v>B</v>
      </c>
      <c r="AA1233" s="147"/>
      <c r="AC1233" s="148">
        <f t="shared" si="254"/>
        <v>8070.75</v>
      </c>
    </row>
    <row r="1234" spans="1:29" ht="14.15" customHeight="1">
      <c r="A1234" s="124">
        <f t="shared" si="255"/>
        <v>1234</v>
      </c>
      <c r="B1234" s="139" t="s">
        <v>94</v>
      </c>
      <c r="C1234" s="108">
        <v>4</v>
      </c>
      <c r="D1234" s="164" t="s">
        <v>1420</v>
      </c>
      <c r="E1234" s="141" t="s">
        <v>168</v>
      </c>
      <c r="F1234" s="141" t="s">
        <v>168</v>
      </c>
      <c r="G1234" s="141" t="s">
        <v>213</v>
      </c>
      <c r="H1234" s="142">
        <v>4.7</v>
      </c>
      <c r="I1234" s="143">
        <f t="shared" si="244"/>
        <v>1</v>
      </c>
      <c r="J1234" s="144">
        <v>1</v>
      </c>
      <c r="K1234" s="144"/>
      <c r="L1234" s="144"/>
      <c r="M1234" s="144"/>
      <c r="N1234" s="144"/>
      <c r="O1234" s="144"/>
      <c r="P1234" s="145" t="e">
        <f t="shared" si="245"/>
        <v>#DIV/0!</v>
      </c>
      <c r="Q1234" s="145">
        <f t="shared" si="246"/>
        <v>0</v>
      </c>
      <c r="R1234" s="145">
        <f t="shared" si="247"/>
        <v>0</v>
      </c>
      <c r="S1234" s="145">
        <f t="shared" si="248"/>
        <v>0</v>
      </c>
      <c r="T1234" s="145">
        <f t="shared" si="249"/>
        <v>0</v>
      </c>
      <c r="U1234" s="145">
        <f t="shared" si="250"/>
        <v>0</v>
      </c>
      <c r="V1234" s="146">
        <f>IF(J1234="nio",0,IF(J1234&gt;0,VLOOKUP(F1234,'3-Productie normen'!A:M,VLOOKUP(J1234,'3-Productie normen'!$B$38:$C$41,2,FALSE),FALSE)))*(VLOOKUP(B1234,'2-Kosten per locatie'!$A$16:$C$48,3,FALSE))</f>
        <v>0</v>
      </c>
      <c r="W1234" s="146">
        <f t="shared" si="251"/>
        <v>0</v>
      </c>
      <c r="X1234" s="146">
        <f t="shared" si="252"/>
        <v>0</v>
      </c>
      <c r="Y1234" s="146">
        <f t="shared" si="253"/>
        <v>0</v>
      </c>
      <c r="Z1234" s="147" t="str">
        <f>VLOOKUP(F1234,'3-Productie normen'!A:Q,12,FALSE)</f>
        <v>V</v>
      </c>
      <c r="AA1234" s="147"/>
      <c r="AC1234" s="148">
        <f t="shared" si="254"/>
        <v>4.7</v>
      </c>
    </row>
    <row r="1235" spans="1:29" ht="14.15" customHeight="1">
      <c r="A1235" s="124">
        <f t="shared" si="255"/>
        <v>1235</v>
      </c>
      <c r="B1235" s="139" t="s">
        <v>94</v>
      </c>
      <c r="C1235" s="108">
        <v>4</v>
      </c>
      <c r="D1235" s="164" t="s">
        <v>1421</v>
      </c>
      <c r="E1235" s="141" t="s">
        <v>168</v>
      </c>
      <c r="F1235" s="141" t="s">
        <v>168</v>
      </c>
      <c r="G1235" s="141"/>
      <c r="H1235" s="142">
        <v>2.2200000000000002</v>
      </c>
      <c r="I1235" s="143">
        <f t="shared" si="244"/>
        <v>1</v>
      </c>
      <c r="J1235" s="144">
        <v>1</v>
      </c>
      <c r="K1235" s="144"/>
      <c r="L1235" s="144"/>
      <c r="M1235" s="144"/>
      <c r="N1235" s="144"/>
      <c r="O1235" s="144"/>
      <c r="P1235" s="145" t="e">
        <f t="shared" si="245"/>
        <v>#DIV/0!</v>
      </c>
      <c r="Q1235" s="145">
        <f t="shared" si="246"/>
        <v>0</v>
      </c>
      <c r="R1235" s="145">
        <f t="shared" si="247"/>
        <v>0</v>
      </c>
      <c r="S1235" s="145">
        <f t="shared" si="248"/>
        <v>0</v>
      </c>
      <c r="T1235" s="145">
        <f t="shared" si="249"/>
        <v>0</v>
      </c>
      <c r="U1235" s="145">
        <f t="shared" si="250"/>
        <v>0</v>
      </c>
      <c r="V1235" s="146">
        <f>IF(J1235="nio",0,IF(J1235&gt;0,VLOOKUP(F1235,'3-Productie normen'!A:M,VLOOKUP(J1235,'3-Productie normen'!$B$38:$C$41,2,FALSE),FALSE)))*(VLOOKUP(B1235,'2-Kosten per locatie'!$A$16:$C$48,3,FALSE))</f>
        <v>0</v>
      </c>
      <c r="W1235" s="146">
        <f t="shared" si="251"/>
        <v>0</v>
      </c>
      <c r="X1235" s="146">
        <f t="shared" si="252"/>
        <v>0</v>
      </c>
      <c r="Y1235" s="146">
        <f t="shared" si="253"/>
        <v>0</v>
      </c>
      <c r="Z1235" s="147" t="str">
        <f>VLOOKUP(F1235,'3-Productie normen'!A:Q,12,FALSE)</f>
        <v>V</v>
      </c>
      <c r="AA1235" s="147"/>
      <c r="AC1235" s="148">
        <f t="shared" si="254"/>
        <v>2.2200000000000002</v>
      </c>
    </row>
    <row r="1236" spans="1:29" ht="14.15" customHeight="1">
      <c r="A1236" s="124">
        <f t="shared" si="255"/>
        <v>1236</v>
      </c>
      <c r="B1236" s="139" t="s">
        <v>94</v>
      </c>
      <c r="C1236" s="108">
        <v>4</v>
      </c>
      <c r="D1236" s="164" t="s">
        <v>1422</v>
      </c>
      <c r="E1236" s="141" t="s">
        <v>431</v>
      </c>
      <c r="F1236" s="141" t="s">
        <v>163</v>
      </c>
      <c r="G1236" s="141" t="s">
        <v>222</v>
      </c>
      <c r="H1236" s="142">
        <v>22.84</v>
      </c>
      <c r="I1236" s="143">
        <f t="shared" si="244"/>
        <v>255</v>
      </c>
      <c r="J1236" s="144">
        <v>255</v>
      </c>
      <c r="K1236" s="144"/>
      <c r="L1236" s="144"/>
      <c r="M1236" s="144"/>
      <c r="N1236" s="144"/>
      <c r="O1236" s="144"/>
      <c r="P1236" s="145" t="e">
        <f t="shared" si="245"/>
        <v>#DIV/0!</v>
      </c>
      <c r="Q1236" s="145">
        <f t="shared" si="246"/>
        <v>0</v>
      </c>
      <c r="R1236" s="145">
        <f t="shared" si="247"/>
        <v>0</v>
      </c>
      <c r="S1236" s="145">
        <f t="shared" si="248"/>
        <v>0</v>
      </c>
      <c r="T1236" s="145">
        <f t="shared" si="249"/>
        <v>0</v>
      </c>
      <c r="U1236" s="145">
        <f t="shared" si="250"/>
        <v>0</v>
      </c>
      <c r="V1236" s="146">
        <f>IF(J1236="nio",0,IF(J1236&gt;0,VLOOKUP(F1236,'3-Productie normen'!A:M,VLOOKUP(J1236,'3-Productie normen'!$B$38:$C$41,2,FALSE),FALSE)))*(VLOOKUP(B1236,'2-Kosten per locatie'!$A$16:$C$48,3,FALSE))</f>
        <v>0</v>
      </c>
      <c r="W1236" s="146">
        <f t="shared" si="251"/>
        <v>0</v>
      </c>
      <c r="X1236" s="146">
        <f t="shared" si="252"/>
        <v>0</v>
      </c>
      <c r="Y1236" s="146">
        <f t="shared" si="253"/>
        <v>0</v>
      </c>
      <c r="Z1236" s="147" t="str">
        <f>VLOOKUP(F1236,'3-Productie normen'!A:Q,12,FALSE)</f>
        <v>B</v>
      </c>
      <c r="AA1236" s="147"/>
      <c r="AC1236" s="148">
        <f t="shared" si="254"/>
        <v>5824.2</v>
      </c>
    </row>
    <row r="1237" spans="1:29" ht="14.15" customHeight="1">
      <c r="A1237" s="124">
        <f t="shared" si="255"/>
        <v>1237</v>
      </c>
      <c r="B1237" s="139" t="s">
        <v>94</v>
      </c>
      <c r="C1237" s="108">
        <v>4</v>
      </c>
      <c r="D1237" s="164" t="s">
        <v>1423</v>
      </c>
      <c r="E1237" s="141" t="s">
        <v>224</v>
      </c>
      <c r="F1237" s="141" t="s">
        <v>155</v>
      </c>
      <c r="G1237" s="141" t="s">
        <v>222</v>
      </c>
      <c r="H1237" s="142">
        <v>19.22</v>
      </c>
      <c r="I1237" s="143">
        <f t="shared" si="244"/>
        <v>255</v>
      </c>
      <c r="J1237" s="144">
        <v>255</v>
      </c>
      <c r="K1237" s="144"/>
      <c r="L1237" s="144"/>
      <c r="M1237" s="144"/>
      <c r="N1237" s="144"/>
      <c r="O1237" s="144"/>
      <c r="P1237" s="145" t="e">
        <f t="shared" si="245"/>
        <v>#DIV/0!</v>
      </c>
      <c r="Q1237" s="145">
        <f t="shared" si="246"/>
        <v>0</v>
      </c>
      <c r="R1237" s="145">
        <f t="shared" si="247"/>
        <v>0</v>
      </c>
      <c r="S1237" s="145">
        <f t="shared" si="248"/>
        <v>0</v>
      </c>
      <c r="T1237" s="145">
        <f t="shared" si="249"/>
        <v>0</v>
      </c>
      <c r="U1237" s="145">
        <f t="shared" si="250"/>
        <v>0</v>
      </c>
      <c r="V1237" s="146">
        <f>IF(J1237="nio",0,IF(J1237&gt;0,VLOOKUP(F1237,'3-Productie normen'!A:M,VLOOKUP(J1237,'3-Productie normen'!$B$38:$C$41,2,FALSE),FALSE)))*(VLOOKUP(B1237,'2-Kosten per locatie'!$A$16:$C$48,3,FALSE))</f>
        <v>0</v>
      </c>
      <c r="W1237" s="146">
        <f t="shared" si="251"/>
        <v>0</v>
      </c>
      <c r="X1237" s="146">
        <f t="shared" si="252"/>
        <v>0</v>
      </c>
      <c r="Y1237" s="146">
        <f t="shared" si="253"/>
        <v>0</v>
      </c>
      <c r="Z1237" s="147" t="str">
        <f>VLOOKUP(F1237,'3-Productie normen'!A:Q,12,FALSE)</f>
        <v>B</v>
      </c>
      <c r="AA1237" s="147"/>
      <c r="AC1237" s="148">
        <f t="shared" si="254"/>
        <v>4901.0999999999995</v>
      </c>
    </row>
    <row r="1238" spans="1:29" ht="14.15" customHeight="1">
      <c r="A1238" s="124">
        <f t="shared" si="255"/>
        <v>1238</v>
      </c>
      <c r="B1238" s="139" t="s">
        <v>94</v>
      </c>
      <c r="C1238" s="108">
        <v>4</v>
      </c>
      <c r="D1238" s="164" t="s">
        <v>1424</v>
      </c>
      <c r="E1238" s="141" t="s">
        <v>171</v>
      </c>
      <c r="F1238" s="141" t="s">
        <v>171</v>
      </c>
      <c r="G1238" s="141" t="s">
        <v>222</v>
      </c>
      <c r="H1238" s="142">
        <v>22.66</v>
      </c>
      <c r="I1238" s="143">
        <f t="shared" si="244"/>
        <v>255</v>
      </c>
      <c r="J1238" s="144">
        <v>255</v>
      </c>
      <c r="K1238" s="144"/>
      <c r="L1238" s="144"/>
      <c r="M1238" s="144"/>
      <c r="N1238" s="144"/>
      <c r="O1238" s="144"/>
      <c r="P1238" s="145" t="e">
        <f t="shared" si="245"/>
        <v>#DIV/0!</v>
      </c>
      <c r="Q1238" s="145">
        <f t="shared" si="246"/>
        <v>0</v>
      </c>
      <c r="R1238" s="145">
        <f t="shared" si="247"/>
        <v>0</v>
      </c>
      <c r="S1238" s="145">
        <f t="shared" si="248"/>
        <v>0</v>
      </c>
      <c r="T1238" s="145">
        <f t="shared" si="249"/>
        <v>0</v>
      </c>
      <c r="U1238" s="145">
        <f t="shared" si="250"/>
        <v>0</v>
      </c>
      <c r="V1238" s="146">
        <f>IF(J1238="nio",0,IF(J1238&gt;0,VLOOKUP(F1238,'3-Productie normen'!A:M,VLOOKUP(J1238,'3-Productie normen'!$B$38:$C$41,2,FALSE),FALSE)))*(VLOOKUP(B1238,'2-Kosten per locatie'!$A$16:$C$48,3,FALSE))</f>
        <v>0</v>
      </c>
      <c r="W1238" s="146">
        <f t="shared" si="251"/>
        <v>0</v>
      </c>
      <c r="X1238" s="146">
        <f t="shared" si="252"/>
        <v>0</v>
      </c>
      <c r="Y1238" s="146">
        <f t="shared" si="253"/>
        <v>0</v>
      </c>
      <c r="Z1238" s="147" t="str">
        <f>VLOOKUP(F1238,'3-Productie normen'!A:Q,12,FALSE)</f>
        <v>B</v>
      </c>
      <c r="AA1238" s="147"/>
      <c r="AC1238" s="148">
        <f t="shared" si="254"/>
        <v>5778.3</v>
      </c>
    </row>
    <row r="1239" spans="1:29" ht="14.15" customHeight="1">
      <c r="A1239" s="124">
        <f t="shared" si="255"/>
        <v>1239</v>
      </c>
      <c r="B1239" s="139" t="s">
        <v>94</v>
      </c>
      <c r="C1239" s="108">
        <v>4</v>
      </c>
      <c r="D1239" s="164" t="s">
        <v>1425</v>
      </c>
      <c r="E1239" s="141" t="s">
        <v>330</v>
      </c>
      <c r="F1239" s="153" t="s">
        <v>159</v>
      </c>
      <c r="G1239" s="141" t="s">
        <v>213</v>
      </c>
      <c r="H1239" s="142">
        <v>12.28</v>
      </c>
      <c r="I1239" s="143">
        <f t="shared" si="244"/>
        <v>255</v>
      </c>
      <c r="J1239" s="144">
        <v>255</v>
      </c>
      <c r="K1239" s="144"/>
      <c r="L1239" s="144"/>
      <c r="M1239" s="144"/>
      <c r="N1239" s="144"/>
      <c r="O1239" s="144"/>
      <c r="P1239" s="145" t="e">
        <f t="shared" si="245"/>
        <v>#DIV/0!</v>
      </c>
      <c r="Q1239" s="145">
        <f t="shared" si="246"/>
        <v>0</v>
      </c>
      <c r="R1239" s="145">
        <f t="shared" si="247"/>
        <v>0</v>
      </c>
      <c r="S1239" s="145">
        <f t="shared" si="248"/>
        <v>0</v>
      </c>
      <c r="T1239" s="145">
        <f t="shared" si="249"/>
        <v>0</v>
      </c>
      <c r="U1239" s="145">
        <f t="shared" si="250"/>
        <v>0</v>
      </c>
      <c r="V1239" s="146">
        <f>IF(J1239="nio",0,IF(J1239&gt;0,VLOOKUP(F1239,'3-Productie normen'!A:M,VLOOKUP(J1239,'3-Productie normen'!$B$38:$C$41,2,FALSE),FALSE)))*(VLOOKUP(B1239,'2-Kosten per locatie'!$A$16:$C$48,3,FALSE))</f>
        <v>0</v>
      </c>
      <c r="W1239" s="146">
        <f t="shared" si="251"/>
        <v>0</v>
      </c>
      <c r="X1239" s="146">
        <f t="shared" si="252"/>
        <v>0</v>
      </c>
      <c r="Y1239" s="146">
        <f t="shared" si="253"/>
        <v>0</v>
      </c>
      <c r="Z1239" s="147" t="str">
        <f>VLOOKUP(F1239,'3-Productie normen'!A:Q,12,FALSE)</f>
        <v>V</v>
      </c>
      <c r="AA1239" s="147"/>
      <c r="AC1239" s="148">
        <f t="shared" si="254"/>
        <v>3131.3999999999996</v>
      </c>
    </row>
    <row r="1240" spans="1:29" ht="14.15" customHeight="1">
      <c r="A1240" s="124">
        <f t="shared" si="255"/>
        <v>1240</v>
      </c>
      <c r="B1240" s="139" t="s">
        <v>94</v>
      </c>
      <c r="C1240" s="108">
        <v>4</v>
      </c>
      <c r="D1240" s="164" t="s">
        <v>1426</v>
      </c>
      <c r="E1240" s="141" t="s">
        <v>171</v>
      </c>
      <c r="F1240" s="141" t="s">
        <v>171</v>
      </c>
      <c r="G1240" s="141" t="s">
        <v>222</v>
      </c>
      <c r="H1240" s="142">
        <v>22.74</v>
      </c>
      <c r="I1240" s="143">
        <f t="shared" si="244"/>
        <v>255</v>
      </c>
      <c r="J1240" s="144">
        <v>255</v>
      </c>
      <c r="K1240" s="144"/>
      <c r="L1240" s="144"/>
      <c r="M1240" s="144"/>
      <c r="N1240" s="144"/>
      <c r="O1240" s="144"/>
      <c r="P1240" s="145" t="e">
        <f t="shared" si="245"/>
        <v>#DIV/0!</v>
      </c>
      <c r="Q1240" s="145">
        <f t="shared" si="246"/>
        <v>0</v>
      </c>
      <c r="R1240" s="145">
        <f t="shared" si="247"/>
        <v>0</v>
      </c>
      <c r="S1240" s="145">
        <f t="shared" si="248"/>
        <v>0</v>
      </c>
      <c r="T1240" s="145">
        <f t="shared" si="249"/>
        <v>0</v>
      </c>
      <c r="U1240" s="145">
        <f t="shared" si="250"/>
        <v>0</v>
      </c>
      <c r="V1240" s="146">
        <f>IF(J1240="nio",0,IF(J1240&gt;0,VLOOKUP(F1240,'3-Productie normen'!A:M,VLOOKUP(J1240,'3-Productie normen'!$B$38:$C$41,2,FALSE),FALSE)))*(VLOOKUP(B1240,'2-Kosten per locatie'!$A$16:$C$48,3,FALSE))</f>
        <v>0</v>
      </c>
      <c r="W1240" s="146">
        <f t="shared" si="251"/>
        <v>0</v>
      </c>
      <c r="X1240" s="146">
        <f t="shared" si="252"/>
        <v>0</v>
      </c>
      <c r="Y1240" s="146">
        <f t="shared" si="253"/>
        <v>0</v>
      </c>
      <c r="Z1240" s="147" t="str">
        <f>VLOOKUP(F1240,'3-Productie normen'!A:Q,12,FALSE)</f>
        <v>B</v>
      </c>
      <c r="AA1240" s="147"/>
      <c r="AC1240" s="148">
        <f t="shared" si="254"/>
        <v>5798.7</v>
      </c>
    </row>
    <row r="1241" spans="1:29" ht="14.15" customHeight="1">
      <c r="A1241" s="124">
        <f t="shared" si="255"/>
        <v>1241</v>
      </c>
      <c r="B1241" s="139" t="s">
        <v>94</v>
      </c>
      <c r="C1241" s="108">
        <v>4</v>
      </c>
      <c r="D1241" s="164" t="s">
        <v>1427</v>
      </c>
      <c r="E1241" s="141" t="s">
        <v>699</v>
      </c>
      <c r="F1241" s="141" t="s">
        <v>155</v>
      </c>
      <c r="G1241" s="141" t="s">
        <v>222</v>
      </c>
      <c r="H1241" s="142">
        <v>27.36</v>
      </c>
      <c r="I1241" s="143">
        <f t="shared" si="244"/>
        <v>255</v>
      </c>
      <c r="J1241" s="144">
        <v>255</v>
      </c>
      <c r="K1241" s="144"/>
      <c r="L1241" s="144"/>
      <c r="M1241" s="144"/>
      <c r="N1241" s="144"/>
      <c r="O1241" s="144"/>
      <c r="P1241" s="145" t="e">
        <f t="shared" si="245"/>
        <v>#DIV/0!</v>
      </c>
      <c r="Q1241" s="145">
        <f t="shared" si="246"/>
        <v>0</v>
      </c>
      <c r="R1241" s="145">
        <f t="shared" si="247"/>
        <v>0</v>
      </c>
      <c r="S1241" s="145">
        <f t="shared" si="248"/>
        <v>0</v>
      </c>
      <c r="T1241" s="145">
        <f t="shared" si="249"/>
        <v>0</v>
      </c>
      <c r="U1241" s="145">
        <f t="shared" si="250"/>
        <v>0</v>
      </c>
      <c r="V1241" s="146">
        <f>IF(J1241="nio",0,IF(J1241&gt;0,VLOOKUP(F1241,'3-Productie normen'!A:M,VLOOKUP(J1241,'3-Productie normen'!$B$38:$C$41,2,FALSE),FALSE)))*(VLOOKUP(B1241,'2-Kosten per locatie'!$A$16:$C$48,3,FALSE))</f>
        <v>0</v>
      </c>
      <c r="W1241" s="146">
        <f t="shared" si="251"/>
        <v>0</v>
      </c>
      <c r="X1241" s="146">
        <f t="shared" si="252"/>
        <v>0</v>
      </c>
      <c r="Y1241" s="146">
        <f t="shared" si="253"/>
        <v>0</v>
      </c>
      <c r="Z1241" s="147" t="str">
        <f>VLOOKUP(F1241,'3-Productie normen'!A:Q,12,FALSE)</f>
        <v>B</v>
      </c>
      <c r="AA1241" s="147"/>
      <c r="AC1241" s="148">
        <f t="shared" si="254"/>
        <v>6976.8</v>
      </c>
    </row>
    <row r="1242" spans="1:29" ht="14.15" customHeight="1">
      <c r="A1242" s="124">
        <f t="shared" si="255"/>
        <v>1242</v>
      </c>
      <c r="B1242" s="139" t="s">
        <v>94</v>
      </c>
      <c r="C1242" s="108">
        <v>4</v>
      </c>
      <c r="D1242" s="164" t="s">
        <v>1428</v>
      </c>
      <c r="E1242" s="141" t="s">
        <v>224</v>
      </c>
      <c r="F1242" s="141" t="s">
        <v>155</v>
      </c>
      <c r="G1242" s="141" t="s">
        <v>222</v>
      </c>
      <c r="H1242" s="142">
        <v>19.2</v>
      </c>
      <c r="I1242" s="143">
        <f t="shared" si="244"/>
        <v>255</v>
      </c>
      <c r="J1242" s="144">
        <v>255</v>
      </c>
      <c r="K1242" s="144"/>
      <c r="L1242" s="144"/>
      <c r="M1242" s="144"/>
      <c r="N1242" s="144"/>
      <c r="O1242" s="144"/>
      <c r="P1242" s="145" t="e">
        <f t="shared" si="245"/>
        <v>#DIV/0!</v>
      </c>
      <c r="Q1242" s="145">
        <f t="shared" si="246"/>
        <v>0</v>
      </c>
      <c r="R1242" s="145">
        <f t="shared" si="247"/>
        <v>0</v>
      </c>
      <c r="S1242" s="145">
        <f t="shared" si="248"/>
        <v>0</v>
      </c>
      <c r="T1242" s="145">
        <f t="shared" si="249"/>
        <v>0</v>
      </c>
      <c r="U1242" s="145">
        <f t="shared" si="250"/>
        <v>0</v>
      </c>
      <c r="V1242" s="146">
        <f>IF(J1242="nio",0,IF(J1242&gt;0,VLOOKUP(F1242,'3-Productie normen'!A:M,VLOOKUP(J1242,'3-Productie normen'!$B$38:$C$41,2,FALSE),FALSE)))*(VLOOKUP(B1242,'2-Kosten per locatie'!$A$16:$C$48,3,FALSE))</f>
        <v>0</v>
      </c>
      <c r="W1242" s="146">
        <f t="shared" si="251"/>
        <v>0</v>
      </c>
      <c r="X1242" s="146">
        <f t="shared" si="252"/>
        <v>0</v>
      </c>
      <c r="Y1242" s="146">
        <f t="shared" si="253"/>
        <v>0</v>
      </c>
      <c r="Z1242" s="147" t="str">
        <f>VLOOKUP(F1242,'3-Productie normen'!A:Q,12,FALSE)</f>
        <v>B</v>
      </c>
      <c r="AA1242" s="147"/>
      <c r="AC1242" s="148">
        <f t="shared" si="254"/>
        <v>4896</v>
      </c>
    </row>
    <row r="1243" spans="1:29" ht="14.15" customHeight="1">
      <c r="A1243" s="124">
        <f t="shared" si="255"/>
        <v>1243</v>
      </c>
      <c r="B1243" s="139" t="s">
        <v>94</v>
      </c>
      <c r="C1243" s="108">
        <v>4</v>
      </c>
      <c r="D1243" s="164" t="s">
        <v>1429</v>
      </c>
      <c r="E1243" s="141" t="s">
        <v>212</v>
      </c>
      <c r="F1243" s="141" t="s">
        <v>167</v>
      </c>
      <c r="G1243" s="141" t="s">
        <v>213</v>
      </c>
      <c r="H1243" s="142">
        <v>4.3600000000000003</v>
      </c>
      <c r="I1243" s="143">
        <f t="shared" si="244"/>
        <v>255</v>
      </c>
      <c r="J1243" s="144">
        <v>255</v>
      </c>
      <c r="K1243" s="144"/>
      <c r="L1243" s="144"/>
      <c r="M1243" s="144"/>
      <c r="N1243" s="144"/>
      <c r="O1243" s="144"/>
      <c r="P1243" s="145" t="e">
        <f t="shared" si="245"/>
        <v>#DIV/0!</v>
      </c>
      <c r="Q1243" s="145">
        <f t="shared" si="246"/>
        <v>0</v>
      </c>
      <c r="R1243" s="145">
        <f t="shared" si="247"/>
        <v>0</v>
      </c>
      <c r="S1243" s="145">
        <f t="shared" si="248"/>
        <v>0</v>
      </c>
      <c r="T1243" s="145">
        <f t="shared" si="249"/>
        <v>0</v>
      </c>
      <c r="U1243" s="145">
        <f t="shared" si="250"/>
        <v>0</v>
      </c>
      <c r="V1243" s="146">
        <f>IF(J1243="nio",0,IF(J1243&gt;0,VLOOKUP(F1243,'3-Productie normen'!A:M,VLOOKUP(J1243,'3-Productie normen'!$B$38:$C$41,2,FALSE),FALSE)))*(VLOOKUP(B1243,'2-Kosten per locatie'!$A$16:$C$48,3,FALSE))</f>
        <v>0</v>
      </c>
      <c r="W1243" s="146">
        <f t="shared" si="251"/>
        <v>0</v>
      </c>
      <c r="X1243" s="146">
        <f t="shared" si="252"/>
        <v>0</v>
      </c>
      <c r="Y1243" s="146">
        <f t="shared" si="253"/>
        <v>0</v>
      </c>
      <c r="Z1243" s="147" t="str">
        <f>VLOOKUP(F1243,'3-Productie normen'!A:Q,12,FALSE)</f>
        <v>S</v>
      </c>
      <c r="AA1243" s="147"/>
      <c r="AC1243" s="148">
        <f t="shared" si="254"/>
        <v>1111.8000000000002</v>
      </c>
    </row>
    <row r="1244" spans="1:29" ht="14.15" customHeight="1">
      <c r="A1244" s="124">
        <f t="shared" si="255"/>
        <v>1244</v>
      </c>
      <c r="B1244" s="139" t="s">
        <v>94</v>
      </c>
      <c r="C1244" s="108">
        <v>4</v>
      </c>
      <c r="D1244" s="164" t="s">
        <v>1430</v>
      </c>
      <c r="E1244" s="141" t="s">
        <v>212</v>
      </c>
      <c r="F1244" s="141" t="s">
        <v>167</v>
      </c>
      <c r="G1244" s="141" t="s">
        <v>213</v>
      </c>
      <c r="H1244" s="142">
        <v>1.36</v>
      </c>
      <c r="I1244" s="143">
        <f t="shared" si="244"/>
        <v>255</v>
      </c>
      <c r="J1244" s="144">
        <v>255</v>
      </c>
      <c r="K1244" s="144"/>
      <c r="L1244" s="144"/>
      <c r="M1244" s="144"/>
      <c r="N1244" s="144"/>
      <c r="O1244" s="144"/>
      <c r="P1244" s="145" t="e">
        <f t="shared" si="245"/>
        <v>#DIV/0!</v>
      </c>
      <c r="Q1244" s="145">
        <f t="shared" si="246"/>
        <v>0</v>
      </c>
      <c r="R1244" s="145">
        <f t="shared" si="247"/>
        <v>0</v>
      </c>
      <c r="S1244" s="145">
        <f t="shared" si="248"/>
        <v>0</v>
      </c>
      <c r="T1244" s="145">
        <f t="shared" si="249"/>
        <v>0</v>
      </c>
      <c r="U1244" s="145">
        <f t="shared" si="250"/>
        <v>0</v>
      </c>
      <c r="V1244" s="146">
        <f>IF(J1244="nio",0,IF(J1244&gt;0,VLOOKUP(F1244,'3-Productie normen'!A:M,VLOOKUP(J1244,'3-Productie normen'!$B$38:$C$41,2,FALSE),FALSE)))*(VLOOKUP(B1244,'2-Kosten per locatie'!$A$16:$C$48,3,FALSE))</f>
        <v>0</v>
      </c>
      <c r="W1244" s="146">
        <f t="shared" si="251"/>
        <v>0</v>
      </c>
      <c r="X1244" s="146">
        <f t="shared" si="252"/>
        <v>0</v>
      </c>
      <c r="Y1244" s="146">
        <f t="shared" si="253"/>
        <v>0</v>
      </c>
      <c r="Z1244" s="147" t="str">
        <f>VLOOKUP(F1244,'3-Productie normen'!A:Q,12,FALSE)</f>
        <v>S</v>
      </c>
      <c r="AA1244" s="147"/>
      <c r="AC1244" s="148">
        <f t="shared" si="254"/>
        <v>346.8</v>
      </c>
    </row>
    <row r="1245" spans="1:29" ht="14.15" customHeight="1">
      <c r="A1245" s="124">
        <f t="shared" si="255"/>
        <v>1245</v>
      </c>
      <c r="B1245" s="139" t="s">
        <v>94</v>
      </c>
      <c r="C1245" s="108">
        <v>4</v>
      </c>
      <c r="D1245" s="164" t="s">
        <v>1431</v>
      </c>
      <c r="E1245" s="141" t="s">
        <v>212</v>
      </c>
      <c r="F1245" s="141" t="s">
        <v>167</v>
      </c>
      <c r="G1245" s="141" t="s">
        <v>213</v>
      </c>
      <c r="H1245" s="142">
        <v>1.28</v>
      </c>
      <c r="I1245" s="143">
        <f t="shared" si="244"/>
        <v>255</v>
      </c>
      <c r="J1245" s="144">
        <v>255</v>
      </c>
      <c r="K1245" s="144"/>
      <c r="L1245" s="144"/>
      <c r="M1245" s="144"/>
      <c r="N1245" s="144"/>
      <c r="O1245" s="144"/>
      <c r="P1245" s="145" t="e">
        <f t="shared" si="245"/>
        <v>#DIV/0!</v>
      </c>
      <c r="Q1245" s="145">
        <f t="shared" si="246"/>
        <v>0</v>
      </c>
      <c r="R1245" s="145">
        <f t="shared" si="247"/>
        <v>0</v>
      </c>
      <c r="S1245" s="145">
        <f t="shared" si="248"/>
        <v>0</v>
      </c>
      <c r="T1245" s="145">
        <f t="shared" si="249"/>
        <v>0</v>
      </c>
      <c r="U1245" s="145">
        <f t="shared" si="250"/>
        <v>0</v>
      </c>
      <c r="V1245" s="146">
        <f>IF(J1245="nio",0,IF(J1245&gt;0,VLOOKUP(F1245,'3-Productie normen'!A:M,VLOOKUP(J1245,'3-Productie normen'!$B$38:$C$41,2,FALSE),FALSE)))*(VLOOKUP(B1245,'2-Kosten per locatie'!$A$16:$C$48,3,FALSE))</f>
        <v>0</v>
      </c>
      <c r="W1245" s="146">
        <f t="shared" si="251"/>
        <v>0</v>
      </c>
      <c r="X1245" s="146">
        <f t="shared" si="252"/>
        <v>0</v>
      </c>
      <c r="Y1245" s="146">
        <f t="shared" si="253"/>
        <v>0</v>
      </c>
      <c r="Z1245" s="147" t="str">
        <f>VLOOKUP(F1245,'3-Productie normen'!A:Q,12,FALSE)</f>
        <v>S</v>
      </c>
      <c r="AA1245" s="147"/>
      <c r="AC1245" s="148">
        <f t="shared" si="254"/>
        <v>326.40000000000003</v>
      </c>
    </row>
    <row r="1246" spans="1:29" ht="14.15" customHeight="1">
      <c r="A1246" s="124">
        <f t="shared" si="255"/>
        <v>1246</v>
      </c>
      <c r="B1246" s="139" t="s">
        <v>94</v>
      </c>
      <c r="C1246" s="108">
        <v>4</v>
      </c>
      <c r="D1246" s="164" t="s">
        <v>1432</v>
      </c>
      <c r="E1246" s="141" t="s">
        <v>216</v>
      </c>
      <c r="F1246" s="141" t="s">
        <v>167</v>
      </c>
      <c r="G1246" s="141" t="s">
        <v>213</v>
      </c>
      <c r="H1246" s="142">
        <v>12.69</v>
      </c>
      <c r="I1246" s="143">
        <f t="shared" si="244"/>
        <v>255</v>
      </c>
      <c r="J1246" s="144">
        <v>255</v>
      </c>
      <c r="K1246" s="144"/>
      <c r="L1246" s="144"/>
      <c r="M1246" s="144"/>
      <c r="N1246" s="144"/>
      <c r="O1246" s="144"/>
      <c r="P1246" s="145" t="e">
        <f t="shared" si="245"/>
        <v>#DIV/0!</v>
      </c>
      <c r="Q1246" s="145">
        <f t="shared" si="246"/>
        <v>0</v>
      </c>
      <c r="R1246" s="145">
        <f t="shared" si="247"/>
        <v>0</v>
      </c>
      <c r="S1246" s="145">
        <f t="shared" si="248"/>
        <v>0</v>
      </c>
      <c r="T1246" s="145">
        <f t="shared" si="249"/>
        <v>0</v>
      </c>
      <c r="U1246" s="145">
        <f t="shared" si="250"/>
        <v>0</v>
      </c>
      <c r="V1246" s="146">
        <f>IF(J1246="nio",0,IF(J1246&gt;0,VLOOKUP(F1246,'3-Productie normen'!A:M,VLOOKUP(J1246,'3-Productie normen'!$B$38:$C$41,2,FALSE),FALSE)))*(VLOOKUP(B1246,'2-Kosten per locatie'!$A$16:$C$48,3,FALSE))</f>
        <v>0</v>
      </c>
      <c r="W1246" s="146">
        <f t="shared" si="251"/>
        <v>0</v>
      </c>
      <c r="X1246" s="146">
        <f t="shared" si="252"/>
        <v>0</v>
      </c>
      <c r="Y1246" s="146">
        <f t="shared" si="253"/>
        <v>0</v>
      </c>
      <c r="Z1246" s="147" t="str">
        <f>VLOOKUP(F1246,'3-Productie normen'!A:Q,12,FALSE)</f>
        <v>S</v>
      </c>
      <c r="AA1246" s="147"/>
      <c r="AC1246" s="148">
        <f t="shared" si="254"/>
        <v>3235.95</v>
      </c>
    </row>
    <row r="1247" spans="1:29" ht="14.15" customHeight="1">
      <c r="A1247" s="124">
        <f t="shared" si="255"/>
        <v>1247</v>
      </c>
      <c r="B1247" s="139" t="s">
        <v>94</v>
      </c>
      <c r="C1247" s="108">
        <v>4</v>
      </c>
      <c r="D1247" s="164" t="s">
        <v>1433</v>
      </c>
      <c r="E1247" s="141" t="s">
        <v>216</v>
      </c>
      <c r="F1247" s="151" t="s">
        <v>167</v>
      </c>
      <c r="G1247" s="141" t="s">
        <v>213</v>
      </c>
      <c r="H1247" s="142">
        <v>1.45</v>
      </c>
      <c r="I1247" s="143">
        <f t="shared" si="244"/>
        <v>255</v>
      </c>
      <c r="J1247" s="144">
        <v>255</v>
      </c>
      <c r="K1247" s="144"/>
      <c r="L1247" s="144"/>
      <c r="M1247" s="144"/>
      <c r="N1247" s="144"/>
      <c r="O1247" s="144"/>
      <c r="P1247" s="145" t="e">
        <f t="shared" si="245"/>
        <v>#DIV/0!</v>
      </c>
      <c r="Q1247" s="145">
        <f t="shared" si="246"/>
        <v>0</v>
      </c>
      <c r="R1247" s="145">
        <f t="shared" si="247"/>
        <v>0</v>
      </c>
      <c r="S1247" s="145">
        <f t="shared" si="248"/>
        <v>0</v>
      </c>
      <c r="T1247" s="145">
        <f t="shared" si="249"/>
        <v>0</v>
      </c>
      <c r="U1247" s="145">
        <f t="shared" si="250"/>
        <v>0</v>
      </c>
      <c r="V1247" s="146">
        <f>IF(J1247="nio",0,IF(J1247&gt;0,VLOOKUP(F1247,'3-Productie normen'!A:M,VLOOKUP(J1247,'3-Productie normen'!$B$38:$C$41,2,FALSE),FALSE)))*(VLOOKUP(B1247,'2-Kosten per locatie'!$A$16:$C$48,3,FALSE))</f>
        <v>0</v>
      </c>
      <c r="W1247" s="146">
        <f t="shared" si="251"/>
        <v>0</v>
      </c>
      <c r="X1247" s="146">
        <f t="shared" si="252"/>
        <v>0</v>
      </c>
      <c r="Y1247" s="146">
        <f t="shared" si="253"/>
        <v>0</v>
      </c>
      <c r="Z1247" s="147" t="str">
        <f>VLOOKUP(F1247,'3-Productie normen'!A:Q,12,FALSE)</f>
        <v>S</v>
      </c>
      <c r="AA1247" s="147"/>
      <c r="AC1247" s="148">
        <f t="shared" si="254"/>
        <v>369.75</v>
      </c>
    </row>
    <row r="1248" spans="1:29" ht="14.15" customHeight="1">
      <c r="A1248" s="124">
        <f t="shared" si="255"/>
        <v>1248</v>
      </c>
      <c r="B1248" s="139" t="s">
        <v>94</v>
      </c>
      <c r="C1248" s="108">
        <v>4</v>
      </c>
      <c r="D1248" s="164" t="s">
        <v>1434</v>
      </c>
      <c r="E1248" s="141" t="s">
        <v>216</v>
      </c>
      <c r="F1248" s="141" t="s">
        <v>167</v>
      </c>
      <c r="G1248" s="141" t="s">
        <v>213</v>
      </c>
      <c r="H1248" s="142">
        <v>1.17</v>
      </c>
      <c r="I1248" s="143">
        <f t="shared" si="244"/>
        <v>255</v>
      </c>
      <c r="J1248" s="144">
        <v>255</v>
      </c>
      <c r="K1248" s="144"/>
      <c r="L1248" s="144"/>
      <c r="M1248" s="144"/>
      <c r="N1248" s="144"/>
      <c r="O1248" s="144"/>
      <c r="P1248" s="145" t="e">
        <f t="shared" si="245"/>
        <v>#DIV/0!</v>
      </c>
      <c r="Q1248" s="145">
        <f t="shared" si="246"/>
        <v>0</v>
      </c>
      <c r="R1248" s="145">
        <f t="shared" si="247"/>
        <v>0</v>
      </c>
      <c r="S1248" s="145">
        <f t="shared" si="248"/>
        <v>0</v>
      </c>
      <c r="T1248" s="145">
        <f t="shared" si="249"/>
        <v>0</v>
      </c>
      <c r="U1248" s="145">
        <f t="shared" si="250"/>
        <v>0</v>
      </c>
      <c r="V1248" s="146">
        <f>IF(J1248="nio",0,IF(J1248&gt;0,VLOOKUP(F1248,'3-Productie normen'!A:M,VLOOKUP(J1248,'3-Productie normen'!$B$38:$C$41,2,FALSE),FALSE)))*(VLOOKUP(B1248,'2-Kosten per locatie'!$A$16:$C$48,3,FALSE))</f>
        <v>0</v>
      </c>
      <c r="W1248" s="146">
        <f t="shared" si="251"/>
        <v>0</v>
      </c>
      <c r="X1248" s="146">
        <f t="shared" si="252"/>
        <v>0</v>
      </c>
      <c r="Y1248" s="146">
        <f t="shared" si="253"/>
        <v>0</v>
      </c>
      <c r="Z1248" s="147" t="str">
        <f>VLOOKUP(F1248,'3-Productie normen'!A:Q,12,FALSE)</f>
        <v>S</v>
      </c>
      <c r="AA1248" s="147"/>
      <c r="AC1248" s="148">
        <f t="shared" si="254"/>
        <v>298.34999999999997</v>
      </c>
    </row>
    <row r="1249" spans="1:29" ht="14.15" customHeight="1">
      <c r="A1249" s="124">
        <f t="shared" si="255"/>
        <v>1249</v>
      </c>
      <c r="B1249" s="139" t="s">
        <v>94</v>
      </c>
      <c r="C1249" s="108">
        <v>4</v>
      </c>
      <c r="D1249" s="164" t="s">
        <v>1435</v>
      </c>
      <c r="E1249" s="141" t="s">
        <v>216</v>
      </c>
      <c r="F1249" s="141" t="s">
        <v>167</v>
      </c>
      <c r="G1249" s="141" t="s">
        <v>213</v>
      </c>
      <c r="H1249" s="142">
        <v>1.17</v>
      </c>
      <c r="I1249" s="143">
        <f t="shared" si="244"/>
        <v>255</v>
      </c>
      <c r="J1249" s="144">
        <v>255</v>
      </c>
      <c r="K1249" s="144"/>
      <c r="L1249" s="144"/>
      <c r="M1249" s="144"/>
      <c r="N1249" s="144"/>
      <c r="O1249" s="144"/>
      <c r="P1249" s="145" t="e">
        <f t="shared" si="245"/>
        <v>#DIV/0!</v>
      </c>
      <c r="Q1249" s="145">
        <f t="shared" si="246"/>
        <v>0</v>
      </c>
      <c r="R1249" s="145">
        <f t="shared" si="247"/>
        <v>0</v>
      </c>
      <c r="S1249" s="145">
        <f t="shared" si="248"/>
        <v>0</v>
      </c>
      <c r="T1249" s="145">
        <f t="shared" si="249"/>
        <v>0</v>
      </c>
      <c r="U1249" s="145">
        <f t="shared" si="250"/>
        <v>0</v>
      </c>
      <c r="V1249" s="146">
        <f>IF(J1249="nio",0,IF(J1249&gt;0,VLOOKUP(F1249,'3-Productie normen'!A:M,VLOOKUP(J1249,'3-Productie normen'!$B$38:$C$41,2,FALSE),FALSE)))*(VLOOKUP(B1249,'2-Kosten per locatie'!$A$16:$C$48,3,FALSE))</f>
        <v>0</v>
      </c>
      <c r="W1249" s="146">
        <f t="shared" si="251"/>
        <v>0</v>
      </c>
      <c r="X1249" s="146">
        <f t="shared" si="252"/>
        <v>0</v>
      </c>
      <c r="Y1249" s="146">
        <f t="shared" si="253"/>
        <v>0</v>
      </c>
      <c r="Z1249" s="147" t="str">
        <f>VLOOKUP(F1249,'3-Productie normen'!A:Q,12,FALSE)</f>
        <v>S</v>
      </c>
      <c r="AA1249" s="147"/>
      <c r="AC1249" s="148">
        <f t="shared" si="254"/>
        <v>298.34999999999997</v>
      </c>
    </row>
    <row r="1250" spans="1:29" ht="14.15" customHeight="1">
      <c r="A1250" s="124">
        <f t="shared" si="255"/>
        <v>1250</v>
      </c>
      <c r="B1250" s="139" t="s">
        <v>94</v>
      </c>
      <c r="C1250" s="108">
        <v>4</v>
      </c>
      <c r="D1250" s="164" t="s">
        <v>1436</v>
      </c>
      <c r="E1250" s="141" t="s">
        <v>216</v>
      </c>
      <c r="F1250" s="166" t="s">
        <v>167</v>
      </c>
      <c r="G1250" s="141" t="s">
        <v>213</v>
      </c>
      <c r="H1250" s="142">
        <v>1.17</v>
      </c>
      <c r="I1250" s="143">
        <f t="shared" ref="I1250:I1311" si="256">SUM(J1250:O1250)</f>
        <v>255</v>
      </c>
      <c r="J1250" s="144">
        <v>255</v>
      </c>
      <c r="K1250" s="144"/>
      <c r="L1250" s="144"/>
      <c r="M1250" s="144"/>
      <c r="N1250" s="144"/>
      <c r="O1250" s="144"/>
      <c r="P1250" s="145" t="e">
        <f t="shared" si="245"/>
        <v>#DIV/0!</v>
      </c>
      <c r="Q1250" s="145">
        <f t="shared" si="246"/>
        <v>0</v>
      </c>
      <c r="R1250" s="145">
        <f t="shared" si="247"/>
        <v>0</v>
      </c>
      <c r="S1250" s="145">
        <f t="shared" si="248"/>
        <v>0</v>
      </c>
      <c r="T1250" s="145">
        <f t="shared" si="249"/>
        <v>0</v>
      </c>
      <c r="U1250" s="145">
        <f t="shared" si="250"/>
        <v>0</v>
      </c>
      <c r="V1250" s="146">
        <f>IF(J1250="nio",0,IF(J1250&gt;0,VLOOKUP(F1250,'3-Productie normen'!A:M,VLOOKUP(J1250,'3-Productie normen'!$B$38:$C$41,2,FALSE),FALSE)))*(VLOOKUP(B1250,'2-Kosten per locatie'!$A$16:$C$48,3,FALSE))</f>
        <v>0</v>
      </c>
      <c r="W1250" s="146">
        <f t="shared" si="251"/>
        <v>0</v>
      </c>
      <c r="X1250" s="146">
        <f t="shared" si="252"/>
        <v>0</v>
      </c>
      <c r="Y1250" s="146">
        <f t="shared" si="253"/>
        <v>0</v>
      </c>
      <c r="Z1250" s="147" t="str">
        <f>VLOOKUP(F1250,'3-Productie normen'!A:Q,12,FALSE)</f>
        <v>S</v>
      </c>
      <c r="AA1250" s="147"/>
      <c r="AC1250" s="148">
        <f t="shared" si="254"/>
        <v>298.34999999999997</v>
      </c>
    </row>
    <row r="1251" spans="1:29" ht="14.15" customHeight="1">
      <c r="A1251" s="124">
        <f t="shared" si="255"/>
        <v>1251</v>
      </c>
      <c r="B1251" s="139" t="s">
        <v>94</v>
      </c>
      <c r="C1251" s="108">
        <v>4</v>
      </c>
      <c r="D1251" s="164" t="s">
        <v>1437</v>
      </c>
      <c r="E1251" s="141" t="s">
        <v>216</v>
      </c>
      <c r="F1251" s="141" t="s">
        <v>167</v>
      </c>
      <c r="G1251" s="141" t="s">
        <v>213</v>
      </c>
      <c r="H1251" s="142">
        <v>1.41</v>
      </c>
      <c r="I1251" s="143">
        <f t="shared" si="256"/>
        <v>255</v>
      </c>
      <c r="J1251" s="144">
        <v>255</v>
      </c>
      <c r="K1251" s="144"/>
      <c r="L1251" s="144"/>
      <c r="M1251" s="144"/>
      <c r="N1251" s="144"/>
      <c r="O1251" s="144"/>
      <c r="P1251" s="145" t="e">
        <f t="shared" si="245"/>
        <v>#DIV/0!</v>
      </c>
      <c r="Q1251" s="145">
        <f t="shared" si="246"/>
        <v>0</v>
      </c>
      <c r="R1251" s="145">
        <f t="shared" si="247"/>
        <v>0</v>
      </c>
      <c r="S1251" s="145">
        <f t="shared" si="248"/>
        <v>0</v>
      </c>
      <c r="T1251" s="145">
        <f t="shared" si="249"/>
        <v>0</v>
      </c>
      <c r="U1251" s="145">
        <f t="shared" si="250"/>
        <v>0</v>
      </c>
      <c r="V1251" s="146">
        <f>IF(J1251="nio",0,IF(J1251&gt;0,VLOOKUP(F1251,'3-Productie normen'!A:M,VLOOKUP(J1251,'3-Productie normen'!$B$38:$C$41,2,FALSE),FALSE)))*(VLOOKUP(B1251,'2-Kosten per locatie'!$A$16:$C$48,3,FALSE))</f>
        <v>0</v>
      </c>
      <c r="W1251" s="146">
        <f t="shared" si="251"/>
        <v>0</v>
      </c>
      <c r="X1251" s="146">
        <f t="shared" si="252"/>
        <v>0</v>
      </c>
      <c r="Y1251" s="146">
        <f t="shared" si="253"/>
        <v>0</v>
      </c>
      <c r="Z1251" s="147" t="str">
        <f>VLOOKUP(F1251,'3-Productie normen'!A:Q,12,FALSE)</f>
        <v>S</v>
      </c>
      <c r="AA1251" s="147"/>
      <c r="AC1251" s="148">
        <f t="shared" si="254"/>
        <v>359.54999999999995</v>
      </c>
    </row>
    <row r="1252" spans="1:29" ht="14.15" customHeight="1">
      <c r="A1252" s="124">
        <f t="shared" si="255"/>
        <v>1252</v>
      </c>
      <c r="B1252" s="139" t="s">
        <v>94</v>
      </c>
      <c r="C1252" s="108">
        <v>4</v>
      </c>
      <c r="D1252" s="164" t="s">
        <v>1438</v>
      </c>
      <c r="E1252" s="141" t="s">
        <v>224</v>
      </c>
      <c r="F1252" s="141" t="s">
        <v>155</v>
      </c>
      <c r="G1252" s="141" t="s">
        <v>222</v>
      </c>
      <c r="H1252" s="142">
        <v>28.9</v>
      </c>
      <c r="I1252" s="143">
        <f t="shared" si="256"/>
        <v>255</v>
      </c>
      <c r="J1252" s="144">
        <v>255</v>
      </c>
      <c r="K1252" s="144"/>
      <c r="L1252" s="144"/>
      <c r="M1252" s="144"/>
      <c r="N1252" s="144"/>
      <c r="O1252" s="144"/>
      <c r="P1252" s="145" t="e">
        <f t="shared" si="245"/>
        <v>#DIV/0!</v>
      </c>
      <c r="Q1252" s="145">
        <f t="shared" si="246"/>
        <v>0</v>
      </c>
      <c r="R1252" s="145">
        <f t="shared" si="247"/>
        <v>0</v>
      </c>
      <c r="S1252" s="145">
        <f t="shared" si="248"/>
        <v>0</v>
      </c>
      <c r="T1252" s="145">
        <f t="shared" si="249"/>
        <v>0</v>
      </c>
      <c r="U1252" s="145">
        <f t="shared" si="250"/>
        <v>0</v>
      </c>
      <c r="V1252" s="146">
        <f>IF(J1252="nio",0,IF(J1252&gt;0,VLOOKUP(F1252,'3-Productie normen'!A:M,VLOOKUP(J1252,'3-Productie normen'!$B$38:$C$41,2,FALSE),FALSE)))*(VLOOKUP(B1252,'2-Kosten per locatie'!$A$16:$C$48,3,FALSE))</f>
        <v>0</v>
      </c>
      <c r="W1252" s="146">
        <f t="shared" si="251"/>
        <v>0</v>
      </c>
      <c r="X1252" s="146">
        <f t="shared" si="252"/>
        <v>0</v>
      </c>
      <c r="Y1252" s="146">
        <f t="shared" si="253"/>
        <v>0</v>
      </c>
      <c r="Z1252" s="147" t="str">
        <f>VLOOKUP(F1252,'3-Productie normen'!A:Q,12,FALSE)</f>
        <v>B</v>
      </c>
      <c r="AA1252" s="147"/>
      <c r="AC1252" s="148">
        <f t="shared" si="254"/>
        <v>7369.5</v>
      </c>
    </row>
    <row r="1253" spans="1:29" ht="14.15" customHeight="1">
      <c r="A1253" s="124">
        <f t="shared" si="255"/>
        <v>1253</v>
      </c>
      <c r="B1253" s="139" t="s">
        <v>94</v>
      </c>
      <c r="C1253" s="108">
        <v>4</v>
      </c>
      <c r="D1253" s="164" t="s">
        <v>1439</v>
      </c>
      <c r="E1253" s="141" t="s">
        <v>224</v>
      </c>
      <c r="F1253" s="141" t="s">
        <v>155</v>
      </c>
      <c r="G1253" s="141" t="s">
        <v>222</v>
      </c>
      <c r="H1253" s="142">
        <v>31.24</v>
      </c>
      <c r="I1253" s="143">
        <f t="shared" si="256"/>
        <v>255</v>
      </c>
      <c r="J1253" s="144">
        <v>255</v>
      </c>
      <c r="K1253" s="144"/>
      <c r="L1253" s="144"/>
      <c r="M1253" s="144"/>
      <c r="N1253" s="144"/>
      <c r="O1253" s="144"/>
      <c r="P1253" s="145" t="e">
        <f t="shared" si="245"/>
        <v>#DIV/0!</v>
      </c>
      <c r="Q1253" s="145">
        <f t="shared" si="246"/>
        <v>0</v>
      </c>
      <c r="R1253" s="145">
        <f t="shared" si="247"/>
        <v>0</v>
      </c>
      <c r="S1253" s="145">
        <f t="shared" si="248"/>
        <v>0</v>
      </c>
      <c r="T1253" s="145">
        <f t="shared" si="249"/>
        <v>0</v>
      </c>
      <c r="U1253" s="145">
        <f t="shared" si="250"/>
        <v>0</v>
      </c>
      <c r="V1253" s="146">
        <f>IF(J1253="nio",0,IF(J1253&gt;0,VLOOKUP(F1253,'3-Productie normen'!A:M,VLOOKUP(J1253,'3-Productie normen'!$B$38:$C$41,2,FALSE),FALSE)))*(VLOOKUP(B1253,'2-Kosten per locatie'!$A$16:$C$48,3,FALSE))</f>
        <v>0</v>
      </c>
      <c r="W1253" s="146">
        <f t="shared" si="251"/>
        <v>0</v>
      </c>
      <c r="X1253" s="146">
        <f t="shared" si="252"/>
        <v>0</v>
      </c>
      <c r="Y1253" s="146">
        <f t="shared" si="253"/>
        <v>0</v>
      </c>
      <c r="Z1253" s="147" t="str">
        <f>VLOOKUP(F1253,'3-Productie normen'!A:Q,12,FALSE)</f>
        <v>B</v>
      </c>
      <c r="AA1253" s="147"/>
      <c r="AC1253" s="148">
        <f t="shared" si="254"/>
        <v>7966.2</v>
      </c>
    </row>
    <row r="1254" spans="1:29" ht="14.15" customHeight="1">
      <c r="A1254" s="124">
        <f t="shared" si="255"/>
        <v>1254</v>
      </c>
      <c r="B1254" s="139" t="s">
        <v>94</v>
      </c>
      <c r="C1254" s="108">
        <v>4</v>
      </c>
      <c r="D1254" s="164" t="s">
        <v>1440</v>
      </c>
      <c r="E1254" s="141" t="s">
        <v>224</v>
      </c>
      <c r="F1254" s="141" t="s">
        <v>155</v>
      </c>
      <c r="G1254" s="141" t="s">
        <v>222</v>
      </c>
      <c r="H1254" s="142">
        <v>29.37</v>
      </c>
      <c r="I1254" s="143">
        <f t="shared" si="256"/>
        <v>255</v>
      </c>
      <c r="J1254" s="144">
        <v>255</v>
      </c>
      <c r="K1254" s="144"/>
      <c r="L1254" s="144"/>
      <c r="M1254" s="144"/>
      <c r="N1254" s="144"/>
      <c r="O1254" s="144"/>
      <c r="P1254" s="145" t="e">
        <f t="shared" si="245"/>
        <v>#DIV/0!</v>
      </c>
      <c r="Q1254" s="145">
        <f t="shared" si="246"/>
        <v>0</v>
      </c>
      <c r="R1254" s="145">
        <f t="shared" si="247"/>
        <v>0</v>
      </c>
      <c r="S1254" s="145">
        <f t="shared" si="248"/>
        <v>0</v>
      </c>
      <c r="T1254" s="145">
        <f t="shared" si="249"/>
        <v>0</v>
      </c>
      <c r="U1254" s="145">
        <f t="shared" si="250"/>
        <v>0</v>
      </c>
      <c r="V1254" s="146">
        <f>IF(J1254="nio",0,IF(J1254&gt;0,VLOOKUP(F1254,'3-Productie normen'!A:M,VLOOKUP(J1254,'3-Productie normen'!$B$38:$C$41,2,FALSE),FALSE)))*(VLOOKUP(B1254,'2-Kosten per locatie'!$A$16:$C$48,3,FALSE))</f>
        <v>0</v>
      </c>
      <c r="W1254" s="146">
        <f t="shared" si="251"/>
        <v>0</v>
      </c>
      <c r="X1254" s="146">
        <f t="shared" si="252"/>
        <v>0</v>
      </c>
      <c r="Y1254" s="146">
        <f t="shared" si="253"/>
        <v>0</v>
      </c>
      <c r="Z1254" s="147" t="str">
        <f>VLOOKUP(F1254,'3-Productie normen'!A:Q,12,FALSE)</f>
        <v>B</v>
      </c>
      <c r="AA1254" s="147"/>
      <c r="AC1254" s="148">
        <f t="shared" si="254"/>
        <v>7489.35</v>
      </c>
    </row>
    <row r="1255" spans="1:29" ht="14.15" customHeight="1">
      <c r="A1255" s="124">
        <f t="shared" si="255"/>
        <v>1255</v>
      </c>
      <c r="B1255" s="139" t="s">
        <v>94</v>
      </c>
      <c r="C1255" s="108">
        <v>4</v>
      </c>
      <c r="D1255" s="164" t="s">
        <v>1441</v>
      </c>
      <c r="E1255" s="141" t="s">
        <v>875</v>
      </c>
      <c r="F1255" s="141" t="s">
        <v>155</v>
      </c>
      <c r="G1255" s="141" t="s">
        <v>222</v>
      </c>
      <c r="H1255" s="142">
        <v>31.86</v>
      </c>
      <c r="I1255" s="143">
        <f t="shared" si="256"/>
        <v>255</v>
      </c>
      <c r="J1255" s="144">
        <v>255</v>
      </c>
      <c r="K1255" s="144"/>
      <c r="L1255" s="144"/>
      <c r="M1255" s="144"/>
      <c r="N1255" s="144"/>
      <c r="O1255" s="144"/>
      <c r="P1255" s="145" t="e">
        <f t="shared" si="245"/>
        <v>#DIV/0!</v>
      </c>
      <c r="Q1255" s="145">
        <f t="shared" si="246"/>
        <v>0</v>
      </c>
      <c r="R1255" s="145">
        <f t="shared" si="247"/>
        <v>0</v>
      </c>
      <c r="S1255" s="145">
        <f t="shared" si="248"/>
        <v>0</v>
      </c>
      <c r="T1255" s="145">
        <f t="shared" si="249"/>
        <v>0</v>
      </c>
      <c r="U1255" s="145">
        <f t="shared" si="250"/>
        <v>0</v>
      </c>
      <c r="V1255" s="146">
        <f>IF(J1255="nio",0,IF(J1255&gt;0,VLOOKUP(F1255,'3-Productie normen'!A:M,VLOOKUP(J1255,'3-Productie normen'!$B$38:$C$41,2,FALSE),FALSE)))*(VLOOKUP(B1255,'2-Kosten per locatie'!$A$16:$C$48,3,FALSE))</f>
        <v>0</v>
      </c>
      <c r="W1255" s="146">
        <f t="shared" si="251"/>
        <v>0</v>
      </c>
      <c r="X1255" s="146">
        <f t="shared" si="252"/>
        <v>0</v>
      </c>
      <c r="Y1255" s="146">
        <f t="shared" si="253"/>
        <v>0</v>
      </c>
      <c r="Z1255" s="147" t="str">
        <f>VLOOKUP(F1255,'3-Productie normen'!A:Q,12,FALSE)</f>
        <v>B</v>
      </c>
      <c r="AA1255" s="147"/>
      <c r="AC1255" s="148">
        <f t="shared" si="254"/>
        <v>8124.3</v>
      </c>
    </row>
    <row r="1256" spans="1:29" ht="14.15" customHeight="1">
      <c r="A1256" s="124">
        <f t="shared" si="255"/>
        <v>1256</v>
      </c>
      <c r="B1256" s="139" t="s">
        <v>94</v>
      </c>
      <c r="C1256" s="108">
        <v>4</v>
      </c>
      <c r="D1256" s="164" t="s">
        <v>1442</v>
      </c>
      <c r="E1256" s="141" t="s">
        <v>224</v>
      </c>
      <c r="F1256" s="141" t="s">
        <v>155</v>
      </c>
      <c r="G1256" s="141" t="s">
        <v>222</v>
      </c>
      <c r="H1256" s="142">
        <v>29.67</v>
      </c>
      <c r="I1256" s="143">
        <f t="shared" si="256"/>
        <v>255</v>
      </c>
      <c r="J1256" s="144">
        <v>255</v>
      </c>
      <c r="K1256" s="144"/>
      <c r="L1256" s="144"/>
      <c r="M1256" s="144"/>
      <c r="N1256" s="144"/>
      <c r="O1256" s="144"/>
      <c r="P1256" s="145" t="e">
        <f t="shared" si="245"/>
        <v>#DIV/0!</v>
      </c>
      <c r="Q1256" s="145">
        <f t="shared" si="246"/>
        <v>0</v>
      </c>
      <c r="R1256" s="145">
        <f t="shared" si="247"/>
        <v>0</v>
      </c>
      <c r="S1256" s="145">
        <f t="shared" si="248"/>
        <v>0</v>
      </c>
      <c r="T1256" s="145">
        <f t="shared" si="249"/>
        <v>0</v>
      </c>
      <c r="U1256" s="145">
        <f t="shared" si="250"/>
        <v>0</v>
      </c>
      <c r="V1256" s="146">
        <f>IF(J1256="nio",0,IF(J1256&gt;0,VLOOKUP(F1256,'3-Productie normen'!A:M,VLOOKUP(J1256,'3-Productie normen'!$B$38:$C$41,2,FALSE),FALSE)))*(VLOOKUP(B1256,'2-Kosten per locatie'!$A$16:$C$48,3,FALSE))</f>
        <v>0</v>
      </c>
      <c r="W1256" s="146">
        <f t="shared" si="251"/>
        <v>0</v>
      </c>
      <c r="X1256" s="146">
        <f t="shared" si="252"/>
        <v>0</v>
      </c>
      <c r="Y1256" s="146">
        <f t="shared" si="253"/>
        <v>0</v>
      </c>
      <c r="Z1256" s="147" t="str">
        <f>VLOOKUP(F1256,'3-Productie normen'!A:Q,12,FALSE)</f>
        <v>B</v>
      </c>
      <c r="AA1256" s="147"/>
      <c r="AC1256" s="148">
        <f t="shared" si="254"/>
        <v>7565.85</v>
      </c>
    </row>
    <row r="1257" spans="1:29" ht="14.15" customHeight="1">
      <c r="A1257" s="124">
        <f t="shared" si="255"/>
        <v>1257</v>
      </c>
      <c r="B1257" s="139" t="s">
        <v>94</v>
      </c>
      <c r="C1257" s="108">
        <v>4</v>
      </c>
      <c r="D1257" s="164" t="s">
        <v>1443</v>
      </c>
      <c r="E1257" s="141" t="s">
        <v>875</v>
      </c>
      <c r="F1257" s="141" t="s">
        <v>155</v>
      </c>
      <c r="G1257" s="141" t="s">
        <v>222</v>
      </c>
      <c r="H1257" s="142">
        <v>31.87</v>
      </c>
      <c r="I1257" s="143">
        <f t="shared" si="256"/>
        <v>255</v>
      </c>
      <c r="J1257" s="144">
        <v>255</v>
      </c>
      <c r="K1257" s="144"/>
      <c r="L1257" s="144"/>
      <c r="M1257" s="144"/>
      <c r="N1257" s="144"/>
      <c r="O1257" s="144"/>
      <c r="P1257" s="145" t="e">
        <f t="shared" si="245"/>
        <v>#DIV/0!</v>
      </c>
      <c r="Q1257" s="145">
        <f t="shared" si="246"/>
        <v>0</v>
      </c>
      <c r="R1257" s="145">
        <f t="shared" si="247"/>
        <v>0</v>
      </c>
      <c r="S1257" s="145">
        <f t="shared" si="248"/>
        <v>0</v>
      </c>
      <c r="T1257" s="145">
        <f t="shared" si="249"/>
        <v>0</v>
      </c>
      <c r="U1257" s="145">
        <f t="shared" si="250"/>
        <v>0</v>
      </c>
      <c r="V1257" s="146">
        <f>IF(J1257="nio",0,IF(J1257&gt;0,VLOOKUP(F1257,'3-Productie normen'!A:M,VLOOKUP(J1257,'3-Productie normen'!$B$38:$C$41,2,FALSE),FALSE)))*(VLOOKUP(B1257,'2-Kosten per locatie'!$A$16:$C$48,3,FALSE))</f>
        <v>0</v>
      </c>
      <c r="W1257" s="146">
        <f t="shared" si="251"/>
        <v>0</v>
      </c>
      <c r="X1257" s="146">
        <f t="shared" si="252"/>
        <v>0</v>
      </c>
      <c r="Y1257" s="146">
        <f t="shared" si="253"/>
        <v>0</v>
      </c>
      <c r="Z1257" s="147" t="str">
        <f>VLOOKUP(F1257,'3-Productie normen'!A:Q,12,FALSE)</f>
        <v>B</v>
      </c>
      <c r="AA1257" s="147"/>
      <c r="AC1257" s="148">
        <f t="shared" si="254"/>
        <v>8126.85</v>
      </c>
    </row>
    <row r="1258" spans="1:29" ht="14.15" customHeight="1">
      <c r="A1258" s="124">
        <f t="shared" si="255"/>
        <v>1258</v>
      </c>
      <c r="B1258" s="139" t="s">
        <v>94</v>
      </c>
      <c r="C1258" s="108">
        <v>4</v>
      </c>
      <c r="D1258" s="164" t="s">
        <v>1444</v>
      </c>
      <c r="E1258" s="141" t="s">
        <v>224</v>
      </c>
      <c r="F1258" s="141" t="s">
        <v>155</v>
      </c>
      <c r="G1258" s="141" t="s">
        <v>222</v>
      </c>
      <c r="H1258" s="142">
        <v>27.69</v>
      </c>
      <c r="I1258" s="143">
        <f t="shared" si="256"/>
        <v>255</v>
      </c>
      <c r="J1258" s="144">
        <v>255</v>
      </c>
      <c r="K1258" s="144"/>
      <c r="L1258" s="144"/>
      <c r="M1258" s="144"/>
      <c r="N1258" s="144"/>
      <c r="O1258" s="144"/>
      <c r="P1258" s="145" t="e">
        <f t="shared" si="245"/>
        <v>#DIV/0!</v>
      </c>
      <c r="Q1258" s="145">
        <f t="shared" si="246"/>
        <v>0</v>
      </c>
      <c r="R1258" s="145">
        <f t="shared" si="247"/>
        <v>0</v>
      </c>
      <c r="S1258" s="145">
        <f t="shared" si="248"/>
        <v>0</v>
      </c>
      <c r="T1258" s="145">
        <f t="shared" si="249"/>
        <v>0</v>
      </c>
      <c r="U1258" s="145">
        <f t="shared" si="250"/>
        <v>0</v>
      </c>
      <c r="V1258" s="146">
        <f>IF(J1258="nio",0,IF(J1258&gt;0,VLOOKUP(F1258,'3-Productie normen'!A:M,VLOOKUP(J1258,'3-Productie normen'!$B$38:$C$41,2,FALSE),FALSE)))*(VLOOKUP(B1258,'2-Kosten per locatie'!$A$16:$C$48,3,FALSE))</f>
        <v>0</v>
      </c>
      <c r="W1258" s="146">
        <f t="shared" si="251"/>
        <v>0</v>
      </c>
      <c r="X1258" s="146">
        <f t="shared" si="252"/>
        <v>0</v>
      </c>
      <c r="Y1258" s="146">
        <f t="shared" si="253"/>
        <v>0</v>
      </c>
      <c r="Z1258" s="147" t="str">
        <f>VLOOKUP(F1258,'3-Productie normen'!A:Q,12,FALSE)</f>
        <v>B</v>
      </c>
      <c r="AA1258" s="147"/>
      <c r="AC1258" s="148">
        <f t="shared" si="254"/>
        <v>7060.9500000000007</v>
      </c>
    </row>
    <row r="1259" spans="1:29" ht="14.15" customHeight="1">
      <c r="A1259" s="124">
        <f t="shared" si="255"/>
        <v>1259</v>
      </c>
      <c r="B1259" s="139" t="s">
        <v>94</v>
      </c>
      <c r="C1259" s="108">
        <v>4</v>
      </c>
      <c r="D1259" s="164" t="s">
        <v>1445</v>
      </c>
      <c r="E1259" s="141" t="s">
        <v>875</v>
      </c>
      <c r="F1259" s="141" t="s">
        <v>155</v>
      </c>
      <c r="G1259" s="141" t="s">
        <v>222</v>
      </c>
      <c r="H1259" s="142">
        <v>31.86</v>
      </c>
      <c r="I1259" s="143">
        <f t="shared" si="256"/>
        <v>255</v>
      </c>
      <c r="J1259" s="144">
        <v>255</v>
      </c>
      <c r="K1259" s="144"/>
      <c r="L1259" s="144"/>
      <c r="M1259" s="144"/>
      <c r="N1259" s="144"/>
      <c r="O1259" s="144"/>
      <c r="P1259" s="145" t="e">
        <f t="shared" si="245"/>
        <v>#DIV/0!</v>
      </c>
      <c r="Q1259" s="145">
        <f t="shared" si="246"/>
        <v>0</v>
      </c>
      <c r="R1259" s="145">
        <f t="shared" si="247"/>
        <v>0</v>
      </c>
      <c r="S1259" s="145">
        <f t="shared" si="248"/>
        <v>0</v>
      </c>
      <c r="T1259" s="145">
        <f t="shared" si="249"/>
        <v>0</v>
      </c>
      <c r="U1259" s="145">
        <f t="shared" si="250"/>
        <v>0</v>
      </c>
      <c r="V1259" s="146">
        <f>IF(J1259="nio",0,IF(J1259&gt;0,VLOOKUP(F1259,'3-Productie normen'!A:M,VLOOKUP(J1259,'3-Productie normen'!$B$38:$C$41,2,FALSE),FALSE)))*(VLOOKUP(B1259,'2-Kosten per locatie'!$A$16:$C$48,3,FALSE))</f>
        <v>0</v>
      </c>
      <c r="W1259" s="146">
        <f t="shared" si="251"/>
        <v>0</v>
      </c>
      <c r="X1259" s="146">
        <f t="shared" si="252"/>
        <v>0</v>
      </c>
      <c r="Y1259" s="146">
        <f t="shared" si="253"/>
        <v>0</v>
      </c>
      <c r="Z1259" s="147" t="str">
        <f>VLOOKUP(F1259,'3-Productie normen'!A:Q,12,FALSE)</f>
        <v>B</v>
      </c>
      <c r="AA1259" s="147"/>
      <c r="AC1259" s="148">
        <f t="shared" si="254"/>
        <v>8124.3</v>
      </c>
    </row>
    <row r="1260" spans="1:29" ht="14.15" customHeight="1">
      <c r="A1260" s="124">
        <f t="shared" si="255"/>
        <v>1260</v>
      </c>
      <c r="B1260" s="139" t="s">
        <v>94</v>
      </c>
      <c r="C1260" s="108">
        <v>4</v>
      </c>
      <c r="D1260" s="164" t="s">
        <v>1446</v>
      </c>
      <c r="E1260" s="141" t="s">
        <v>243</v>
      </c>
      <c r="F1260" s="141" t="s">
        <v>155</v>
      </c>
      <c r="G1260" s="141" t="s">
        <v>222</v>
      </c>
      <c r="H1260" s="142">
        <v>23.01</v>
      </c>
      <c r="I1260" s="143">
        <f t="shared" si="256"/>
        <v>255</v>
      </c>
      <c r="J1260" s="144">
        <v>255</v>
      </c>
      <c r="K1260" s="144"/>
      <c r="L1260" s="144"/>
      <c r="M1260" s="144"/>
      <c r="N1260" s="144"/>
      <c r="O1260" s="144"/>
      <c r="P1260" s="145" t="e">
        <f t="shared" si="245"/>
        <v>#DIV/0!</v>
      </c>
      <c r="Q1260" s="145">
        <f t="shared" si="246"/>
        <v>0</v>
      </c>
      <c r="R1260" s="145">
        <f t="shared" si="247"/>
        <v>0</v>
      </c>
      <c r="S1260" s="145">
        <f t="shared" si="248"/>
        <v>0</v>
      </c>
      <c r="T1260" s="145">
        <f t="shared" si="249"/>
        <v>0</v>
      </c>
      <c r="U1260" s="145">
        <f t="shared" si="250"/>
        <v>0</v>
      </c>
      <c r="V1260" s="146">
        <f>IF(J1260="nio",0,IF(J1260&gt;0,VLOOKUP(F1260,'3-Productie normen'!A:M,VLOOKUP(J1260,'3-Productie normen'!$B$38:$C$41,2,FALSE),FALSE)))*(VLOOKUP(B1260,'2-Kosten per locatie'!$A$16:$C$48,3,FALSE))</f>
        <v>0</v>
      </c>
      <c r="W1260" s="146">
        <f t="shared" si="251"/>
        <v>0</v>
      </c>
      <c r="X1260" s="146">
        <f t="shared" si="252"/>
        <v>0</v>
      </c>
      <c r="Y1260" s="146">
        <f t="shared" si="253"/>
        <v>0</v>
      </c>
      <c r="Z1260" s="147" t="str">
        <f>VLOOKUP(F1260,'3-Productie normen'!A:Q,12,FALSE)</f>
        <v>B</v>
      </c>
      <c r="AA1260" s="147"/>
      <c r="AC1260" s="148">
        <f t="shared" si="254"/>
        <v>5867.55</v>
      </c>
    </row>
    <row r="1261" spans="1:29" ht="14.15" customHeight="1">
      <c r="A1261" s="124">
        <f t="shared" si="255"/>
        <v>1261</v>
      </c>
      <c r="B1261" s="139" t="s">
        <v>94</v>
      </c>
      <c r="C1261" s="108">
        <v>4</v>
      </c>
      <c r="D1261" s="164" t="s">
        <v>1447</v>
      </c>
      <c r="E1261" s="141" t="s">
        <v>875</v>
      </c>
      <c r="F1261" s="141" t="s">
        <v>155</v>
      </c>
      <c r="G1261" s="141" t="s">
        <v>222</v>
      </c>
      <c r="H1261" s="142">
        <v>31.26</v>
      </c>
      <c r="I1261" s="143">
        <f t="shared" si="256"/>
        <v>255</v>
      </c>
      <c r="J1261" s="144">
        <v>255</v>
      </c>
      <c r="K1261" s="144"/>
      <c r="L1261" s="144"/>
      <c r="M1261" s="144"/>
      <c r="N1261" s="144"/>
      <c r="O1261" s="144"/>
      <c r="P1261" s="145" t="e">
        <f t="shared" si="245"/>
        <v>#DIV/0!</v>
      </c>
      <c r="Q1261" s="145">
        <f t="shared" si="246"/>
        <v>0</v>
      </c>
      <c r="R1261" s="145">
        <f t="shared" si="247"/>
        <v>0</v>
      </c>
      <c r="S1261" s="145">
        <f t="shared" si="248"/>
        <v>0</v>
      </c>
      <c r="T1261" s="145">
        <f t="shared" si="249"/>
        <v>0</v>
      </c>
      <c r="U1261" s="145">
        <f t="shared" si="250"/>
        <v>0</v>
      </c>
      <c r="V1261" s="146">
        <f>IF(J1261="nio",0,IF(J1261&gt;0,VLOOKUP(F1261,'3-Productie normen'!A:M,VLOOKUP(J1261,'3-Productie normen'!$B$38:$C$41,2,FALSE),FALSE)))*(VLOOKUP(B1261,'2-Kosten per locatie'!$A$16:$C$48,3,FALSE))</f>
        <v>0</v>
      </c>
      <c r="W1261" s="146">
        <f t="shared" si="251"/>
        <v>0</v>
      </c>
      <c r="X1261" s="146">
        <f t="shared" si="252"/>
        <v>0</v>
      </c>
      <c r="Y1261" s="146">
        <f t="shared" si="253"/>
        <v>0</v>
      </c>
      <c r="Z1261" s="147" t="str">
        <f>VLOOKUP(F1261,'3-Productie normen'!A:Q,12,FALSE)</f>
        <v>B</v>
      </c>
      <c r="AA1261" s="147"/>
      <c r="AC1261" s="148">
        <f t="shared" si="254"/>
        <v>7971.3</v>
      </c>
    </row>
    <row r="1262" spans="1:29" ht="14.15" customHeight="1">
      <c r="A1262" s="124">
        <f t="shared" si="255"/>
        <v>1262</v>
      </c>
      <c r="B1262" s="139" t="s">
        <v>94</v>
      </c>
      <c r="C1262" s="108">
        <v>4</v>
      </c>
      <c r="D1262" s="164" t="s">
        <v>1448</v>
      </c>
      <c r="E1262" s="141" t="s">
        <v>224</v>
      </c>
      <c r="F1262" s="141" t="s">
        <v>155</v>
      </c>
      <c r="G1262" s="141" t="s">
        <v>222</v>
      </c>
      <c r="H1262" s="142">
        <v>29.42</v>
      </c>
      <c r="I1262" s="143">
        <f t="shared" si="256"/>
        <v>255</v>
      </c>
      <c r="J1262" s="144">
        <v>255</v>
      </c>
      <c r="K1262" s="144"/>
      <c r="L1262" s="144"/>
      <c r="M1262" s="144"/>
      <c r="N1262" s="144"/>
      <c r="O1262" s="144"/>
      <c r="P1262" s="145" t="e">
        <f t="shared" si="245"/>
        <v>#DIV/0!</v>
      </c>
      <c r="Q1262" s="145">
        <f t="shared" si="246"/>
        <v>0</v>
      </c>
      <c r="R1262" s="145">
        <f t="shared" si="247"/>
        <v>0</v>
      </c>
      <c r="S1262" s="145">
        <f t="shared" si="248"/>
        <v>0</v>
      </c>
      <c r="T1262" s="145">
        <f t="shared" si="249"/>
        <v>0</v>
      </c>
      <c r="U1262" s="145">
        <f t="shared" si="250"/>
        <v>0</v>
      </c>
      <c r="V1262" s="146">
        <f>IF(J1262="nio",0,IF(J1262&gt;0,VLOOKUP(F1262,'3-Productie normen'!A:M,VLOOKUP(J1262,'3-Productie normen'!$B$38:$C$41,2,FALSE),FALSE)))*(VLOOKUP(B1262,'2-Kosten per locatie'!$A$16:$C$48,3,FALSE))</f>
        <v>0</v>
      </c>
      <c r="W1262" s="146">
        <f t="shared" si="251"/>
        <v>0</v>
      </c>
      <c r="X1262" s="146">
        <f t="shared" si="252"/>
        <v>0</v>
      </c>
      <c r="Y1262" s="146">
        <f t="shared" si="253"/>
        <v>0</v>
      </c>
      <c r="Z1262" s="147" t="str">
        <f>VLOOKUP(F1262,'3-Productie normen'!A:Q,12,FALSE)</f>
        <v>B</v>
      </c>
      <c r="AA1262" s="147"/>
      <c r="AC1262" s="148">
        <f t="shared" si="254"/>
        <v>7502.1</v>
      </c>
    </row>
    <row r="1263" spans="1:29" ht="14.15" customHeight="1">
      <c r="A1263" s="124">
        <f t="shared" si="255"/>
        <v>1263</v>
      </c>
      <c r="B1263" s="139" t="s">
        <v>94</v>
      </c>
      <c r="C1263" s="108">
        <v>4</v>
      </c>
      <c r="D1263" s="164" t="s">
        <v>1449</v>
      </c>
      <c r="E1263" s="141" t="s">
        <v>171</v>
      </c>
      <c r="F1263" s="141" t="s">
        <v>171</v>
      </c>
      <c r="G1263" s="141" t="s">
        <v>222</v>
      </c>
      <c r="H1263" s="142">
        <v>34.869999999999997</v>
      </c>
      <c r="I1263" s="143">
        <f t="shared" si="256"/>
        <v>255</v>
      </c>
      <c r="J1263" s="144">
        <v>255</v>
      </c>
      <c r="K1263" s="144"/>
      <c r="L1263" s="144"/>
      <c r="M1263" s="144"/>
      <c r="N1263" s="144"/>
      <c r="O1263" s="144"/>
      <c r="P1263" s="145" t="e">
        <f t="shared" si="245"/>
        <v>#DIV/0!</v>
      </c>
      <c r="Q1263" s="145">
        <f t="shared" si="246"/>
        <v>0</v>
      </c>
      <c r="R1263" s="145">
        <f t="shared" si="247"/>
        <v>0</v>
      </c>
      <c r="S1263" s="145">
        <f t="shared" si="248"/>
        <v>0</v>
      </c>
      <c r="T1263" s="145">
        <f t="shared" si="249"/>
        <v>0</v>
      </c>
      <c r="U1263" s="145">
        <f t="shared" si="250"/>
        <v>0</v>
      </c>
      <c r="V1263" s="146">
        <f>IF(J1263="nio",0,IF(J1263&gt;0,VLOOKUP(F1263,'3-Productie normen'!A:M,VLOOKUP(J1263,'3-Productie normen'!$B$38:$C$41,2,FALSE),FALSE)))*(VLOOKUP(B1263,'2-Kosten per locatie'!$A$16:$C$48,3,FALSE))</f>
        <v>0</v>
      </c>
      <c r="W1263" s="146">
        <f t="shared" si="251"/>
        <v>0</v>
      </c>
      <c r="X1263" s="146">
        <f t="shared" si="252"/>
        <v>0</v>
      </c>
      <c r="Y1263" s="146">
        <f t="shared" si="253"/>
        <v>0</v>
      </c>
      <c r="Z1263" s="147" t="str">
        <f>VLOOKUP(F1263,'3-Productie normen'!A:Q,12,FALSE)</f>
        <v>B</v>
      </c>
      <c r="AA1263" s="147"/>
      <c r="AC1263" s="148">
        <f t="shared" si="254"/>
        <v>8891.8499999999985</v>
      </c>
    </row>
    <row r="1264" spans="1:29" ht="14.15" customHeight="1">
      <c r="A1264" s="124">
        <f t="shared" si="255"/>
        <v>1264</v>
      </c>
      <c r="B1264" s="139" t="s">
        <v>94</v>
      </c>
      <c r="C1264" s="108">
        <v>4</v>
      </c>
      <c r="D1264" s="164" t="s">
        <v>1450</v>
      </c>
      <c r="E1264" s="141" t="s">
        <v>224</v>
      </c>
      <c r="F1264" s="141" t="s">
        <v>155</v>
      </c>
      <c r="G1264" s="141" t="s">
        <v>222</v>
      </c>
      <c r="H1264" s="142">
        <v>28.99</v>
      </c>
      <c r="I1264" s="143">
        <f t="shared" si="256"/>
        <v>255</v>
      </c>
      <c r="J1264" s="144">
        <v>255</v>
      </c>
      <c r="K1264" s="144"/>
      <c r="L1264" s="144"/>
      <c r="M1264" s="144"/>
      <c r="N1264" s="144"/>
      <c r="O1264" s="144"/>
      <c r="P1264" s="145" t="e">
        <f t="shared" si="245"/>
        <v>#DIV/0!</v>
      </c>
      <c r="Q1264" s="145">
        <f t="shared" si="246"/>
        <v>0</v>
      </c>
      <c r="R1264" s="145">
        <f t="shared" si="247"/>
        <v>0</v>
      </c>
      <c r="S1264" s="145">
        <f t="shared" si="248"/>
        <v>0</v>
      </c>
      <c r="T1264" s="145">
        <f t="shared" si="249"/>
        <v>0</v>
      </c>
      <c r="U1264" s="145">
        <f t="shared" si="250"/>
        <v>0</v>
      </c>
      <c r="V1264" s="146">
        <f>IF(J1264="nio",0,IF(J1264&gt;0,VLOOKUP(F1264,'3-Productie normen'!A:M,VLOOKUP(J1264,'3-Productie normen'!$B$38:$C$41,2,FALSE),FALSE)))*(VLOOKUP(B1264,'2-Kosten per locatie'!$A$16:$C$48,3,FALSE))</f>
        <v>0</v>
      </c>
      <c r="W1264" s="146">
        <f t="shared" si="251"/>
        <v>0</v>
      </c>
      <c r="X1264" s="146">
        <f t="shared" si="252"/>
        <v>0</v>
      </c>
      <c r="Y1264" s="146">
        <f t="shared" si="253"/>
        <v>0</v>
      </c>
      <c r="Z1264" s="147" t="str">
        <f>VLOOKUP(F1264,'3-Productie normen'!A:Q,12,FALSE)</f>
        <v>B</v>
      </c>
      <c r="AA1264" s="147"/>
      <c r="AC1264" s="148">
        <f t="shared" si="254"/>
        <v>7392.45</v>
      </c>
    </row>
    <row r="1265" spans="1:29" ht="14.15" customHeight="1">
      <c r="A1265" s="124">
        <f t="shared" si="255"/>
        <v>1265</v>
      </c>
      <c r="B1265" s="139" t="s">
        <v>94</v>
      </c>
      <c r="C1265" s="108">
        <v>4</v>
      </c>
      <c r="D1265" s="164" t="s">
        <v>1451</v>
      </c>
      <c r="E1265" s="141" t="s">
        <v>224</v>
      </c>
      <c r="F1265" s="141" t="s">
        <v>155</v>
      </c>
      <c r="G1265" s="141" t="s">
        <v>222</v>
      </c>
      <c r="H1265" s="142">
        <v>30.63</v>
      </c>
      <c r="I1265" s="143">
        <f t="shared" si="256"/>
        <v>255</v>
      </c>
      <c r="J1265" s="144">
        <v>255</v>
      </c>
      <c r="K1265" s="144"/>
      <c r="L1265" s="144"/>
      <c r="M1265" s="144"/>
      <c r="N1265" s="144"/>
      <c r="O1265" s="144"/>
      <c r="P1265" s="145" t="e">
        <f t="shared" si="245"/>
        <v>#DIV/0!</v>
      </c>
      <c r="Q1265" s="145">
        <f t="shared" si="246"/>
        <v>0</v>
      </c>
      <c r="R1265" s="145">
        <f t="shared" si="247"/>
        <v>0</v>
      </c>
      <c r="S1265" s="145">
        <f t="shared" si="248"/>
        <v>0</v>
      </c>
      <c r="T1265" s="145">
        <f t="shared" si="249"/>
        <v>0</v>
      </c>
      <c r="U1265" s="145">
        <f t="shared" si="250"/>
        <v>0</v>
      </c>
      <c r="V1265" s="146">
        <f>IF(J1265="nio",0,IF(J1265&gt;0,VLOOKUP(F1265,'3-Productie normen'!A:M,VLOOKUP(J1265,'3-Productie normen'!$B$38:$C$41,2,FALSE),FALSE)))*(VLOOKUP(B1265,'2-Kosten per locatie'!$A$16:$C$48,3,FALSE))</f>
        <v>0</v>
      </c>
      <c r="W1265" s="146">
        <f t="shared" si="251"/>
        <v>0</v>
      </c>
      <c r="X1265" s="146">
        <f t="shared" si="252"/>
        <v>0</v>
      </c>
      <c r="Y1265" s="146">
        <f t="shared" si="253"/>
        <v>0</v>
      </c>
      <c r="Z1265" s="147" t="str">
        <f>VLOOKUP(F1265,'3-Productie normen'!A:Q,12,FALSE)</f>
        <v>B</v>
      </c>
      <c r="AA1265" s="147"/>
      <c r="AC1265" s="148">
        <f t="shared" si="254"/>
        <v>7810.65</v>
      </c>
    </row>
    <row r="1266" spans="1:29" ht="14.15" customHeight="1">
      <c r="A1266" s="124">
        <f t="shared" si="255"/>
        <v>1266</v>
      </c>
      <c r="B1266" s="139" t="s">
        <v>94</v>
      </c>
      <c r="C1266" s="108">
        <v>4</v>
      </c>
      <c r="D1266" s="164" t="s">
        <v>1452</v>
      </c>
      <c r="E1266" s="141" t="s">
        <v>334</v>
      </c>
      <c r="F1266" s="141" t="s">
        <v>163</v>
      </c>
      <c r="G1266" s="141" t="s">
        <v>222</v>
      </c>
      <c r="H1266" s="142">
        <v>27.05</v>
      </c>
      <c r="I1266" s="143">
        <f t="shared" si="256"/>
        <v>255</v>
      </c>
      <c r="J1266" s="144">
        <v>255</v>
      </c>
      <c r="K1266" s="144"/>
      <c r="L1266" s="144"/>
      <c r="M1266" s="144"/>
      <c r="N1266" s="144"/>
      <c r="O1266" s="144"/>
      <c r="P1266" s="145" t="e">
        <f t="shared" si="245"/>
        <v>#DIV/0!</v>
      </c>
      <c r="Q1266" s="145">
        <f t="shared" si="246"/>
        <v>0</v>
      </c>
      <c r="R1266" s="145">
        <f t="shared" si="247"/>
        <v>0</v>
      </c>
      <c r="S1266" s="145">
        <f t="shared" si="248"/>
        <v>0</v>
      </c>
      <c r="T1266" s="145">
        <f t="shared" si="249"/>
        <v>0</v>
      </c>
      <c r="U1266" s="145">
        <f t="shared" si="250"/>
        <v>0</v>
      </c>
      <c r="V1266" s="146">
        <f>IF(J1266="nio",0,IF(J1266&gt;0,VLOOKUP(F1266,'3-Productie normen'!A:M,VLOOKUP(J1266,'3-Productie normen'!$B$38:$C$41,2,FALSE),FALSE)))*(VLOOKUP(B1266,'2-Kosten per locatie'!$A$16:$C$48,3,FALSE))</f>
        <v>0</v>
      </c>
      <c r="W1266" s="146">
        <f t="shared" si="251"/>
        <v>0</v>
      </c>
      <c r="X1266" s="146">
        <f t="shared" si="252"/>
        <v>0</v>
      </c>
      <c r="Y1266" s="146">
        <f t="shared" si="253"/>
        <v>0</v>
      </c>
      <c r="Z1266" s="147" t="str">
        <f>VLOOKUP(F1266,'3-Productie normen'!A:Q,12,FALSE)</f>
        <v>B</v>
      </c>
      <c r="AA1266" s="147"/>
      <c r="AC1266" s="148">
        <f t="shared" si="254"/>
        <v>6897.75</v>
      </c>
    </row>
    <row r="1267" spans="1:29" ht="14.15" customHeight="1">
      <c r="A1267" s="124">
        <f t="shared" si="255"/>
        <v>1267</v>
      </c>
      <c r="B1267" s="139" t="s">
        <v>94</v>
      </c>
      <c r="C1267" s="108">
        <v>4</v>
      </c>
      <c r="D1267" s="164" t="s">
        <v>1453</v>
      </c>
      <c r="E1267" s="141" t="s">
        <v>224</v>
      </c>
      <c r="F1267" s="141" t="s">
        <v>155</v>
      </c>
      <c r="G1267" s="141" t="s">
        <v>222</v>
      </c>
      <c r="H1267" s="142">
        <v>31.81</v>
      </c>
      <c r="I1267" s="143">
        <f t="shared" si="256"/>
        <v>255</v>
      </c>
      <c r="J1267" s="144">
        <v>255</v>
      </c>
      <c r="K1267" s="144"/>
      <c r="L1267" s="144"/>
      <c r="M1267" s="144"/>
      <c r="N1267" s="144"/>
      <c r="O1267" s="144"/>
      <c r="P1267" s="145" t="e">
        <f t="shared" si="245"/>
        <v>#DIV/0!</v>
      </c>
      <c r="Q1267" s="145">
        <f t="shared" si="246"/>
        <v>0</v>
      </c>
      <c r="R1267" s="145">
        <f t="shared" si="247"/>
        <v>0</v>
      </c>
      <c r="S1267" s="145">
        <f t="shared" si="248"/>
        <v>0</v>
      </c>
      <c r="T1267" s="145">
        <f t="shared" si="249"/>
        <v>0</v>
      </c>
      <c r="U1267" s="145">
        <f t="shared" si="250"/>
        <v>0</v>
      </c>
      <c r="V1267" s="146">
        <f>IF(J1267="nio",0,IF(J1267&gt;0,VLOOKUP(F1267,'3-Productie normen'!A:M,VLOOKUP(J1267,'3-Productie normen'!$B$38:$C$41,2,FALSE),FALSE)))*(VLOOKUP(B1267,'2-Kosten per locatie'!$A$16:$C$48,3,FALSE))</f>
        <v>0</v>
      </c>
      <c r="W1267" s="146">
        <f t="shared" si="251"/>
        <v>0</v>
      </c>
      <c r="X1267" s="146">
        <f t="shared" si="252"/>
        <v>0</v>
      </c>
      <c r="Y1267" s="146">
        <f t="shared" si="253"/>
        <v>0</v>
      </c>
      <c r="Z1267" s="147" t="str">
        <f>VLOOKUP(F1267,'3-Productie normen'!A:Q,12,FALSE)</f>
        <v>B</v>
      </c>
      <c r="AA1267" s="147"/>
      <c r="AC1267" s="148">
        <f t="shared" si="254"/>
        <v>8111.5499999999993</v>
      </c>
    </row>
    <row r="1268" spans="1:29" ht="14.15" customHeight="1">
      <c r="A1268" s="124">
        <f t="shared" si="255"/>
        <v>1268</v>
      </c>
      <c r="B1268" s="139" t="s">
        <v>94</v>
      </c>
      <c r="C1268" s="108">
        <v>4</v>
      </c>
      <c r="D1268" s="164" t="s">
        <v>1454</v>
      </c>
      <c r="E1268" s="141" t="s">
        <v>224</v>
      </c>
      <c r="F1268" s="141" t="s">
        <v>155</v>
      </c>
      <c r="G1268" s="141" t="s">
        <v>222</v>
      </c>
      <c r="H1268" s="142">
        <v>29.09</v>
      </c>
      <c r="I1268" s="143">
        <f t="shared" si="256"/>
        <v>255</v>
      </c>
      <c r="J1268" s="144">
        <v>255</v>
      </c>
      <c r="K1268" s="144"/>
      <c r="L1268" s="144"/>
      <c r="M1268" s="144"/>
      <c r="N1268" s="144"/>
      <c r="O1268" s="144"/>
      <c r="P1268" s="145" t="e">
        <f t="shared" si="245"/>
        <v>#DIV/0!</v>
      </c>
      <c r="Q1268" s="145">
        <f t="shared" si="246"/>
        <v>0</v>
      </c>
      <c r="R1268" s="145">
        <f t="shared" si="247"/>
        <v>0</v>
      </c>
      <c r="S1268" s="145">
        <f t="shared" si="248"/>
        <v>0</v>
      </c>
      <c r="T1268" s="145">
        <f t="shared" si="249"/>
        <v>0</v>
      </c>
      <c r="U1268" s="145">
        <f t="shared" si="250"/>
        <v>0</v>
      </c>
      <c r="V1268" s="146">
        <f>IF(J1268="nio",0,IF(J1268&gt;0,VLOOKUP(F1268,'3-Productie normen'!A:M,VLOOKUP(J1268,'3-Productie normen'!$B$38:$C$41,2,FALSE),FALSE)))*(VLOOKUP(B1268,'2-Kosten per locatie'!$A$16:$C$48,3,FALSE))</f>
        <v>0</v>
      </c>
      <c r="W1268" s="146">
        <f t="shared" si="251"/>
        <v>0</v>
      </c>
      <c r="X1268" s="146">
        <f t="shared" si="252"/>
        <v>0</v>
      </c>
      <c r="Y1268" s="146">
        <f t="shared" si="253"/>
        <v>0</v>
      </c>
      <c r="Z1268" s="147" t="str">
        <f>VLOOKUP(F1268,'3-Productie normen'!A:Q,12,FALSE)</f>
        <v>B</v>
      </c>
      <c r="AA1268" s="147"/>
      <c r="AC1268" s="148">
        <f t="shared" si="254"/>
        <v>7417.95</v>
      </c>
    </row>
    <row r="1269" spans="1:29" ht="14.15" customHeight="1">
      <c r="A1269" s="124">
        <f t="shared" si="255"/>
        <v>1269</v>
      </c>
      <c r="B1269" s="139" t="s">
        <v>94</v>
      </c>
      <c r="C1269" s="108">
        <v>4</v>
      </c>
      <c r="D1269" s="164" t="s">
        <v>1455</v>
      </c>
      <c r="E1269" s="141" t="s">
        <v>224</v>
      </c>
      <c r="F1269" s="151" t="s">
        <v>155</v>
      </c>
      <c r="G1269" s="141" t="s">
        <v>222</v>
      </c>
      <c r="H1269" s="142">
        <v>31.28</v>
      </c>
      <c r="I1269" s="143">
        <f t="shared" si="256"/>
        <v>255</v>
      </c>
      <c r="J1269" s="144">
        <v>255</v>
      </c>
      <c r="K1269" s="144"/>
      <c r="L1269" s="144"/>
      <c r="M1269" s="144"/>
      <c r="N1269" s="144"/>
      <c r="O1269" s="144"/>
      <c r="P1269" s="145" t="e">
        <f t="shared" si="245"/>
        <v>#DIV/0!</v>
      </c>
      <c r="Q1269" s="145">
        <f t="shared" si="246"/>
        <v>0</v>
      </c>
      <c r="R1269" s="145">
        <f t="shared" si="247"/>
        <v>0</v>
      </c>
      <c r="S1269" s="145">
        <f t="shared" si="248"/>
        <v>0</v>
      </c>
      <c r="T1269" s="145">
        <f t="shared" si="249"/>
        <v>0</v>
      </c>
      <c r="U1269" s="145">
        <f t="shared" si="250"/>
        <v>0</v>
      </c>
      <c r="V1269" s="146">
        <f>IF(J1269="nio",0,IF(J1269&gt;0,VLOOKUP(F1269,'3-Productie normen'!A:M,VLOOKUP(J1269,'3-Productie normen'!$B$38:$C$41,2,FALSE),FALSE)))*(VLOOKUP(B1269,'2-Kosten per locatie'!$A$16:$C$48,3,FALSE))</f>
        <v>0</v>
      </c>
      <c r="W1269" s="146">
        <f t="shared" si="251"/>
        <v>0</v>
      </c>
      <c r="X1269" s="146">
        <f t="shared" si="252"/>
        <v>0</v>
      </c>
      <c r="Y1269" s="146">
        <f t="shared" si="253"/>
        <v>0</v>
      </c>
      <c r="Z1269" s="147" t="str">
        <f>VLOOKUP(F1269,'3-Productie normen'!A:Q,12,FALSE)</f>
        <v>B</v>
      </c>
      <c r="AA1269" s="147"/>
      <c r="AC1269" s="148">
        <f t="shared" si="254"/>
        <v>7976.4000000000005</v>
      </c>
    </row>
    <row r="1270" spans="1:29" ht="14.15" customHeight="1">
      <c r="A1270" s="124">
        <f t="shared" si="255"/>
        <v>1270</v>
      </c>
      <c r="B1270" s="139" t="s">
        <v>94</v>
      </c>
      <c r="C1270" s="108">
        <v>4</v>
      </c>
      <c r="D1270" s="164" t="s">
        <v>1456</v>
      </c>
      <c r="E1270" s="141" t="s">
        <v>224</v>
      </c>
      <c r="F1270" s="141" t="s">
        <v>155</v>
      </c>
      <c r="G1270" s="141" t="s">
        <v>222</v>
      </c>
      <c r="H1270" s="142">
        <v>28.87</v>
      </c>
      <c r="I1270" s="143">
        <f t="shared" si="256"/>
        <v>255</v>
      </c>
      <c r="J1270" s="144">
        <v>255</v>
      </c>
      <c r="K1270" s="144"/>
      <c r="L1270" s="144"/>
      <c r="M1270" s="144"/>
      <c r="N1270" s="144"/>
      <c r="O1270" s="144"/>
      <c r="P1270" s="145" t="e">
        <f t="shared" ref="P1270:P1327" si="257">IF(J1270="nio",0,IF(J1270&gt;0,J1270*H1270/V1270,0))</f>
        <v>#DIV/0!</v>
      </c>
      <c r="Q1270" s="145">
        <f t="shared" ref="Q1270:Q1327" si="258">IF(K1270&gt;0,K1270*H1270/W1270,0)</f>
        <v>0</v>
      </c>
      <c r="R1270" s="145">
        <f t="shared" ref="R1270:R1327" si="259">IF(L1270&gt;0,L1270*H1270/X1270,0)</f>
        <v>0</v>
      </c>
      <c r="S1270" s="145">
        <f t="shared" ref="S1270:S1327" si="260">IF(M1270&gt;0,M1270*H1270/Y1270,0)</f>
        <v>0</v>
      </c>
      <c r="T1270" s="145">
        <f t="shared" ref="T1270:T1327" si="261">IF(N1270&gt;0,N1270*H1270/X1270,0)</f>
        <v>0</v>
      </c>
      <c r="U1270" s="145">
        <f t="shared" ref="U1270:U1327" si="262">IF(O1270&gt;0,O1270*H1270/Y1270,0)</f>
        <v>0</v>
      </c>
      <c r="V1270" s="146">
        <f>IF(J1270="nio",0,IF(J1270&gt;0,VLOOKUP(F1270,'3-Productie normen'!A:M,VLOOKUP(J1270,'3-Productie normen'!$B$38:$C$41,2,FALSE),FALSE)))*(VLOOKUP(B1270,'2-Kosten per locatie'!$A$16:$C$48,3,FALSE))</f>
        <v>0</v>
      </c>
      <c r="W1270" s="146">
        <f t="shared" ref="W1270:W1327" si="263">IF(K1270&gt;0,V1270*$W$8,0)</f>
        <v>0</v>
      </c>
      <c r="X1270" s="146">
        <f t="shared" ref="X1270:X1327" si="264">IF((OR(L1270&gt;0,N1270&gt;0)),V1270*$X$8,0)</f>
        <v>0</v>
      </c>
      <c r="Y1270" s="146">
        <f t="shared" ref="Y1270:Y1327" si="265">IF((OR(M1270&gt;0,O1270&gt;0)),V1270*$Y$8,0)</f>
        <v>0</v>
      </c>
      <c r="Z1270" s="147" t="str">
        <f>VLOOKUP(F1270,'3-Productie normen'!A:Q,12,FALSE)</f>
        <v>B</v>
      </c>
      <c r="AA1270" s="147"/>
      <c r="AC1270" s="148">
        <f t="shared" ref="AC1270:AC1327" si="266">I1270*H1270</f>
        <v>7361.85</v>
      </c>
    </row>
    <row r="1271" spans="1:29" ht="14.15" customHeight="1">
      <c r="A1271" s="124">
        <f t="shared" si="255"/>
        <v>1271</v>
      </c>
      <c r="B1271" s="139" t="s">
        <v>94</v>
      </c>
      <c r="C1271" s="108">
        <v>4</v>
      </c>
      <c r="D1271" s="164" t="s">
        <v>1457</v>
      </c>
      <c r="E1271" s="141" t="s">
        <v>224</v>
      </c>
      <c r="F1271" s="141" t="s">
        <v>155</v>
      </c>
      <c r="G1271" s="141" t="s">
        <v>222</v>
      </c>
      <c r="H1271" s="142">
        <v>30.67</v>
      </c>
      <c r="I1271" s="143">
        <f t="shared" si="256"/>
        <v>255</v>
      </c>
      <c r="J1271" s="144">
        <v>255</v>
      </c>
      <c r="K1271" s="144"/>
      <c r="L1271" s="144"/>
      <c r="M1271" s="144"/>
      <c r="N1271" s="144"/>
      <c r="O1271" s="144"/>
      <c r="P1271" s="145" t="e">
        <f t="shared" si="257"/>
        <v>#DIV/0!</v>
      </c>
      <c r="Q1271" s="145">
        <f t="shared" si="258"/>
        <v>0</v>
      </c>
      <c r="R1271" s="145">
        <f t="shared" si="259"/>
        <v>0</v>
      </c>
      <c r="S1271" s="145">
        <f t="shared" si="260"/>
        <v>0</v>
      </c>
      <c r="T1271" s="145">
        <f t="shared" si="261"/>
        <v>0</v>
      </c>
      <c r="U1271" s="145">
        <f t="shared" si="262"/>
        <v>0</v>
      </c>
      <c r="V1271" s="146">
        <f>IF(J1271="nio",0,IF(J1271&gt;0,VLOOKUP(F1271,'3-Productie normen'!A:M,VLOOKUP(J1271,'3-Productie normen'!$B$38:$C$41,2,FALSE),FALSE)))*(VLOOKUP(B1271,'2-Kosten per locatie'!$A$16:$C$48,3,FALSE))</f>
        <v>0</v>
      </c>
      <c r="W1271" s="146">
        <f t="shared" si="263"/>
        <v>0</v>
      </c>
      <c r="X1271" s="146">
        <f t="shared" si="264"/>
        <v>0</v>
      </c>
      <c r="Y1271" s="146">
        <f t="shared" si="265"/>
        <v>0</v>
      </c>
      <c r="Z1271" s="147" t="str">
        <f>VLOOKUP(F1271,'3-Productie normen'!A:Q,12,FALSE)</f>
        <v>B</v>
      </c>
      <c r="AA1271" s="147"/>
      <c r="AC1271" s="148">
        <f t="shared" si="266"/>
        <v>7820.85</v>
      </c>
    </row>
    <row r="1272" spans="1:29" ht="14.15" customHeight="1">
      <c r="A1272" s="124">
        <f t="shared" si="255"/>
        <v>1272</v>
      </c>
      <c r="B1272" s="139" t="s">
        <v>94</v>
      </c>
      <c r="C1272" s="108">
        <v>4</v>
      </c>
      <c r="D1272" s="164" t="s">
        <v>1458</v>
      </c>
      <c r="E1272" s="141" t="s">
        <v>249</v>
      </c>
      <c r="F1272" s="141" t="s">
        <v>172</v>
      </c>
      <c r="G1272" s="141" t="s">
        <v>222</v>
      </c>
      <c r="H1272" s="142">
        <v>108.79</v>
      </c>
      <c r="I1272" s="143">
        <f t="shared" si="256"/>
        <v>255</v>
      </c>
      <c r="J1272" s="144">
        <v>255</v>
      </c>
      <c r="K1272" s="144"/>
      <c r="L1272" s="144"/>
      <c r="M1272" s="144"/>
      <c r="N1272" s="144"/>
      <c r="O1272" s="144"/>
      <c r="P1272" s="145" t="e">
        <f t="shared" si="257"/>
        <v>#DIV/0!</v>
      </c>
      <c r="Q1272" s="145">
        <f t="shared" si="258"/>
        <v>0</v>
      </c>
      <c r="R1272" s="145">
        <f t="shared" si="259"/>
        <v>0</v>
      </c>
      <c r="S1272" s="145">
        <f t="shared" si="260"/>
        <v>0</v>
      </c>
      <c r="T1272" s="145">
        <f t="shared" si="261"/>
        <v>0</v>
      </c>
      <c r="U1272" s="145">
        <f t="shared" si="262"/>
        <v>0</v>
      </c>
      <c r="V1272" s="146">
        <f>IF(J1272="nio",0,IF(J1272&gt;0,VLOOKUP(F1272,'3-Productie normen'!A:M,VLOOKUP(J1272,'3-Productie normen'!$B$38:$C$41,2,FALSE),FALSE)))*(VLOOKUP(B1272,'2-Kosten per locatie'!$A$16:$C$48,3,FALSE))</f>
        <v>0</v>
      </c>
      <c r="W1272" s="146">
        <f t="shared" si="263"/>
        <v>0</v>
      </c>
      <c r="X1272" s="146">
        <f t="shared" si="264"/>
        <v>0</v>
      </c>
      <c r="Y1272" s="146">
        <f t="shared" si="265"/>
        <v>0</v>
      </c>
      <c r="Z1272" s="147" t="str">
        <f>VLOOKUP(F1272,'3-Productie normen'!A:Q,12,FALSE)</f>
        <v>V</v>
      </c>
      <c r="AA1272" s="147"/>
      <c r="AC1272" s="148">
        <f t="shared" si="266"/>
        <v>27741.45</v>
      </c>
    </row>
    <row r="1273" spans="1:29" ht="14.15" customHeight="1">
      <c r="A1273" s="124">
        <f t="shared" si="255"/>
        <v>1273</v>
      </c>
      <c r="B1273" s="139" t="s">
        <v>94</v>
      </c>
      <c r="C1273" s="108">
        <v>4</v>
      </c>
      <c r="D1273" s="164" t="s">
        <v>1459</v>
      </c>
      <c r="E1273" s="141" t="s">
        <v>249</v>
      </c>
      <c r="F1273" s="141" t="s">
        <v>172</v>
      </c>
      <c r="G1273" s="141" t="s">
        <v>222</v>
      </c>
      <c r="H1273" s="142">
        <v>170.33</v>
      </c>
      <c r="I1273" s="143">
        <f t="shared" si="256"/>
        <v>255</v>
      </c>
      <c r="J1273" s="144">
        <v>255</v>
      </c>
      <c r="K1273" s="144"/>
      <c r="L1273" s="144"/>
      <c r="M1273" s="144"/>
      <c r="N1273" s="144"/>
      <c r="O1273" s="144"/>
      <c r="P1273" s="145" t="e">
        <f t="shared" si="257"/>
        <v>#DIV/0!</v>
      </c>
      <c r="Q1273" s="145">
        <f t="shared" si="258"/>
        <v>0</v>
      </c>
      <c r="R1273" s="145">
        <f t="shared" si="259"/>
        <v>0</v>
      </c>
      <c r="S1273" s="145">
        <f t="shared" si="260"/>
        <v>0</v>
      </c>
      <c r="T1273" s="145">
        <f t="shared" si="261"/>
        <v>0</v>
      </c>
      <c r="U1273" s="145">
        <f t="shared" si="262"/>
        <v>0</v>
      </c>
      <c r="V1273" s="146">
        <f>IF(J1273="nio",0,IF(J1273&gt;0,VLOOKUP(F1273,'3-Productie normen'!A:M,VLOOKUP(J1273,'3-Productie normen'!$B$38:$C$41,2,FALSE),FALSE)))*(VLOOKUP(B1273,'2-Kosten per locatie'!$A$16:$C$48,3,FALSE))</f>
        <v>0</v>
      </c>
      <c r="W1273" s="146">
        <f t="shared" si="263"/>
        <v>0</v>
      </c>
      <c r="X1273" s="146">
        <f t="shared" si="264"/>
        <v>0</v>
      </c>
      <c r="Y1273" s="146">
        <f t="shared" si="265"/>
        <v>0</v>
      </c>
      <c r="Z1273" s="147" t="str">
        <f>VLOOKUP(F1273,'3-Productie normen'!A:Q,12,FALSE)</f>
        <v>V</v>
      </c>
      <c r="AA1273" s="147"/>
      <c r="AC1273" s="148">
        <f t="shared" si="266"/>
        <v>43434.15</v>
      </c>
    </row>
    <row r="1274" spans="1:29" ht="14.15" customHeight="1">
      <c r="A1274" s="124">
        <f t="shared" si="255"/>
        <v>1274</v>
      </c>
      <c r="B1274" s="139" t="s">
        <v>94</v>
      </c>
      <c r="C1274" s="108">
        <v>4</v>
      </c>
      <c r="D1274" s="164" t="s">
        <v>1460</v>
      </c>
      <c r="E1274" s="141" t="s">
        <v>170</v>
      </c>
      <c r="F1274" s="141" t="s">
        <v>170</v>
      </c>
      <c r="G1274" s="141" t="s">
        <v>222</v>
      </c>
      <c r="H1274" s="142">
        <v>45.83</v>
      </c>
      <c r="I1274" s="143">
        <f t="shared" si="256"/>
        <v>255</v>
      </c>
      <c r="J1274" s="144">
        <v>255</v>
      </c>
      <c r="K1274" s="144"/>
      <c r="L1274" s="144"/>
      <c r="M1274" s="144"/>
      <c r="N1274" s="144"/>
      <c r="O1274" s="144"/>
      <c r="P1274" s="145" t="e">
        <f t="shared" si="257"/>
        <v>#DIV/0!</v>
      </c>
      <c r="Q1274" s="145">
        <f t="shared" si="258"/>
        <v>0</v>
      </c>
      <c r="R1274" s="145">
        <f t="shared" si="259"/>
        <v>0</v>
      </c>
      <c r="S1274" s="145">
        <f t="shared" si="260"/>
        <v>0</v>
      </c>
      <c r="T1274" s="145">
        <f t="shared" si="261"/>
        <v>0</v>
      </c>
      <c r="U1274" s="145">
        <f t="shared" si="262"/>
        <v>0</v>
      </c>
      <c r="V1274" s="146">
        <f>IF(J1274="nio",0,IF(J1274&gt;0,VLOOKUP(F1274,'3-Productie normen'!A:M,VLOOKUP(J1274,'3-Productie normen'!$B$38:$C$41,2,FALSE),FALSE)))*(VLOOKUP(B1274,'2-Kosten per locatie'!$A$16:$C$48,3,FALSE))</f>
        <v>0</v>
      </c>
      <c r="W1274" s="146">
        <f t="shared" si="263"/>
        <v>0</v>
      </c>
      <c r="X1274" s="146">
        <f t="shared" si="264"/>
        <v>0</v>
      </c>
      <c r="Y1274" s="146">
        <f t="shared" si="265"/>
        <v>0</v>
      </c>
      <c r="Z1274" s="147" t="str">
        <f>VLOOKUP(F1274,'3-Productie normen'!A:Q,12,FALSE)</f>
        <v>V</v>
      </c>
      <c r="AA1274" s="147"/>
      <c r="AC1274" s="148">
        <f t="shared" si="266"/>
        <v>11686.65</v>
      </c>
    </row>
    <row r="1275" spans="1:29" ht="14.15" customHeight="1">
      <c r="A1275" s="124">
        <f t="shared" si="255"/>
        <v>1275</v>
      </c>
      <c r="B1275" s="139" t="s">
        <v>94</v>
      </c>
      <c r="C1275" s="108">
        <v>4</v>
      </c>
      <c r="D1275" s="164" t="s">
        <v>1461</v>
      </c>
      <c r="E1275" s="141" t="s">
        <v>249</v>
      </c>
      <c r="F1275" s="141" t="s">
        <v>172</v>
      </c>
      <c r="G1275" s="141" t="s">
        <v>222</v>
      </c>
      <c r="H1275" s="142">
        <v>207.31</v>
      </c>
      <c r="I1275" s="143">
        <f t="shared" si="256"/>
        <v>255</v>
      </c>
      <c r="J1275" s="144">
        <v>255</v>
      </c>
      <c r="K1275" s="144"/>
      <c r="L1275" s="144"/>
      <c r="M1275" s="144"/>
      <c r="N1275" s="144"/>
      <c r="O1275" s="144"/>
      <c r="P1275" s="145" t="e">
        <f t="shared" si="257"/>
        <v>#DIV/0!</v>
      </c>
      <c r="Q1275" s="145">
        <f t="shared" si="258"/>
        <v>0</v>
      </c>
      <c r="R1275" s="145">
        <f t="shared" si="259"/>
        <v>0</v>
      </c>
      <c r="S1275" s="145">
        <f t="shared" si="260"/>
        <v>0</v>
      </c>
      <c r="T1275" s="145">
        <f t="shared" si="261"/>
        <v>0</v>
      </c>
      <c r="U1275" s="145">
        <f t="shared" si="262"/>
        <v>0</v>
      </c>
      <c r="V1275" s="146">
        <f>IF(J1275="nio",0,IF(J1275&gt;0,VLOOKUP(F1275,'3-Productie normen'!A:M,VLOOKUP(J1275,'3-Productie normen'!$B$38:$C$41,2,FALSE),FALSE)))*(VLOOKUP(B1275,'2-Kosten per locatie'!$A$16:$C$48,3,FALSE))</f>
        <v>0</v>
      </c>
      <c r="W1275" s="146">
        <f t="shared" si="263"/>
        <v>0</v>
      </c>
      <c r="X1275" s="146">
        <f t="shared" si="264"/>
        <v>0</v>
      </c>
      <c r="Y1275" s="146">
        <f t="shared" si="265"/>
        <v>0</v>
      </c>
      <c r="Z1275" s="147" t="str">
        <f>VLOOKUP(F1275,'3-Productie normen'!A:Q,12,FALSE)</f>
        <v>V</v>
      </c>
      <c r="AA1275" s="147"/>
      <c r="AC1275" s="148">
        <f t="shared" si="266"/>
        <v>52864.05</v>
      </c>
    </row>
    <row r="1276" spans="1:29" ht="14.15" customHeight="1">
      <c r="A1276" s="124">
        <f t="shared" si="255"/>
        <v>1276</v>
      </c>
      <c r="B1276" s="139" t="s">
        <v>94</v>
      </c>
      <c r="C1276" s="108">
        <v>4</v>
      </c>
      <c r="D1276" s="164" t="s">
        <v>1462</v>
      </c>
      <c r="E1276" s="141" t="s">
        <v>249</v>
      </c>
      <c r="F1276" s="141" t="s">
        <v>172</v>
      </c>
      <c r="G1276" s="141" t="s">
        <v>222</v>
      </c>
      <c r="H1276" s="142">
        <v>29.13</v>
      </c>
      <c r="I1276" s="143">
        <f t="shared" si="256"/>
        <v>255</v>
      </c>
      <c r="J1276" s="144">
        <v>255</v>
      </c>
      <c r="K1276" s="144"/>
      <c r="L1276" s="144"/>
      <c r="M1276" s="144"/>
      <c r="N1276" s="144"/>
      <c r="O1276" s="144"/>
      <c r="P1276" s="145" t="e">
        <f t="shared" si="257"/>
        <v>#DIV/0!</v>
      </c>
      <c r="Q1276" s="145">
        <f t="shared" si="258"/>
        <v>0</v>
      </c>
      <c r="R1276" s="145">
        <f t="shared" si="259"/>
        <v>0</v>
      </c>
      <c r="S1276" s="145">
        <f t="shared" si="260"/>
        <v>0</v>
      </c>
      <c r="T1276" s="145">
        <f t="shared" si="261"/>
        <v>0</v>
      </c>
      <c r="U1276" s="145">
        <f t="shared" si="262"/>
        <v>0</v>
      </c>
      <c r="V1276" s="146">
        <f>IF(J1276="nio",0,IF(J1276&gt;0,VLOOKUP(F1276,'3-Productie normen'!A:M,VLOOKUP(J1276,'3-Productie normen'!$B$38:$C$41,2,FALSE),FALSE)))*(VLOOKUP(B1276,'2-Kosten per locatie'!$A$16:$C$48,3,FALSE))</f>
        <v>0</v>
      </c>
      <c r="W1276" s="146">
        <f t="shared" si="263"/>
        <v>0</v>
      </c>
      <c r="X1276" s="146">
        <f t="shared" si="264"/>
        <v>0</v>
      </c>
      <c r="Y1276" s="146">
        <f t="shared" si="265"/>
        <v>0</v>
      </c>
      <c r="Z1276" s="147" t="str">
        <f>VLOOKUP(F1276,'3-Productie normen'!A:Q,12,FALSE)</f>
        <v>V</v>
      </c>
      <c r="AA1276" s="147"/>
      <c r="AC1276" s="148">
        <f t="shared" si="266"/>
        <v>7428.15</v>
      </c>
    </row>
    <row r="1277" spans="1:29" ht="14.15" customHeight="1">
      <c r="A1277" s="124">
        <f t="shared" si="255"/>
        <v>1277</v>
      </c>
      <c r="B1277" s="139" t="s">
        <v>94</v>
      </c>
      <c r="C1277" s="108">
        <v>4</v>
      </c>
      <c r="D1277" s="164" t="s">
        <v>1463</v>
      </c>
      <c r="E1277" s="141" t="s">
        <v>249</v>
      </c>
      <c r="F1277" s="141" t="s">
        <v>172</v>
      </c>
      <c r="G1277" s="141" t="s">
        <v>222</v>
      </c>
      <c r="H1277" s="142">
        <v>194.43</v>
      </c>
      <c r="I1277" s="143">
        <f t="shared" si="256"/>
        <v>255</v>
      </c>
      <c r="J1277" s="144">
        <v>255</v>
      </c>
      <c r="K1277" s="144"/>
      <c r="L1277" s="144"/>
      <c r="M1277" s="144"/>
      <c r="N1277" s="144"/>
      <c r="O1277" s="144"/>
      <c r="P1277" s="145" t="e">
        <f t="shared" si="257"/>
        <v>#DIV/0!</v>
      </c>
      <c r="Q1277" s="145">
        <f t="shared" si="258"/>
        <v>0</v>
      </c>
      <c r="R1277" s="145">
        <f t="shared" si="259"/>
        <v>0</v>
      </c>
      <c r="S1277" s="145">
        <f t="shared" si="260"/>
        <v>0</v>
      </c>
      <c r="T1277" s="145">
        <f t="shared" si="261"/>
        <v>0</v>
      </c>
      <c r="U1277" s="145">
        <f t="shared" si="262"/>
        <v>0</v>
      </c>
      <c r="V1277" s="146">
        <f>IF(J1277="nio",0,IF(J1277&gt;0,VLOOKUP(F1277,'3-Productie normen'!A:M,VLOOKUP(J1277,'3-Productie normen'!$B$38:$C$41,2,FALSE),FALSE)))*(VLOOKUP(B1277,'2-Kosten per locatie'!$A$16:$C$48,3,FALSE))</f>
        <v>0</v>
      </c>
      <c r="W1277" s="146">
        <f t="shared" si="263"/>
        <v>0</v>
      </c>
      <c r="X1277" s="146">
        <f t="shared" si="264"/>
        <v>0</v>
      </c>
      <c r="Y1277" s="146">
        <f t="shared" si="265"/>
        <v>0</v>
      </c>
      <c r="Z1277" s="147" t="str">
        <f>VLOOKUP(F1277,'3-Productie normen'!A:Q,12,FALSE)</f>
        <v>V</v>
      </c>
      <c r="AA1277" s="147"/>
      <c r="AC1277" s="148">
        <f t="shared" si="266"/>
        <v>49579.65</v>
      </c>
    </row>
    <row r="1278" spans="1:29" ht="14.15" customHeight="1">
      <c r="A1278" s="124">
        <f t="shared" si="255"/>
        <v>1278</v>
      </c>
      <c r="B1278" s="139" t="s">
        <v>94</v>
      </c>
      <c r="C1278" s="108">
        <v>4</v>
      </c>
      <c r="D1278" s="164" t="s">
        <v>1464</v>
      </c>
      <c r="E1278" s="141" t="s">
        <v>249</v>
      </c>
      <c r="F1278" s="141" t="s">
        <v>172</v>
      </c>
      <c r="G1278" s="141" t="s">
        <v>222</v>
      </c>
      <c r="H1278" s="142">
        <v>77.7</v>
      </c>
      <c r="I1278" s="143">
        <f t="shared" si="256"/>
        <v>255</v>
      </c>
      <c r="J1278" s="144">
        <v>255</v>
      </c>
      <c r="K1278" s="144"/>
      <c r="L1278" s="144"/>
      <c r="M1278" s="144"/>
      <c r="N1278" s="144"/>
      <c r="O1278" s="144"/>
      <c r="P1278" s="145" t="e">
        <f t="shared" si="257"/>
        <v>#DIV/0!</v>
      </c>
      <c r="Q1278" s="145">
        <f t="shared" si="258"/>
        <v>0</v>
      </c>
      <c r="R1278" s="145">
        <f t="shared" si="259"/>
        <v>0</v>
      </c>
      <c r="S1278" s="145">
        <f t="shared" si="260"/>
        <v>0</v>
      </c>
      <c r="T1278" s="145">
        <f t="shared" si="261"/>
        <v>0</v>
      </c>
      <c r="U1278" s="145">
        <f t="shared" si="262"/>
        <v>0</v>
      </c>
      <c r="V1278" s="146">
        <f>IF(J1278="nio",0,IF(J1278&gt;0,VLOOKUP(F1278,'3-Productie normen'!A:M,VLOOKUP(J1278,'3-Productie normen'!$B$38:$C$41,2,FALSE),FALSE)))*(VLOOKUP(B1278,'2-Kosten per locatie'!$A$16:$C$48,3,FALSE))</f>
        <v>0</v>
      </c>
      <c r="W1278" s="146">
        <f t="shared" si="263"/>
        <v>0</v>
      </c>
      <c r="X1278" s="146">
        <f t="shared" si="264"/>
        <v>0</v>
      </c>
      <c r="Y1278" s="146">
        <f t="shared" si="265"/>
        <v>0</v>
      </c>
      <c r="Z1278" s="147" t="str">
        <f>VLOOKUP(F1278,'3-Productie normen'!A:Q,12,FALSE)</f>
        <v>V</v>
      </c>
      <c r="AA1278" s="147"/>
      <c r="AC1278" s="148">
        <f t="shared" si="266"/>
        <v>19813.5</v>
      </c>
    </row>
    <row r="1279" spans="1:29" ht="14.15" customHeight="1">
      <c r="A1279" s="124">
        <f t="shared" si="255"/>
        <v>1279</v>
      </c>
      <c r="B1279" s="139" t="s">
        <v>94</v>
      </c>
      <c r="C1279" s="108">
        <v>4</v>
      </c>
      <c r="D1279" s="164" t="s">
        <v>1465</v>
      </c>
      <c r="E1279" s="141" t="s">
        <v>249</v>
      </c>
      <c r="F1279" s="141" t="s">
        <v>172</v>
      </c>
      <c r="G1279" s="141" t="s">
        <v>222</v>
      </c>
      <c r="H1279" s="142">
        <v>16.86</v>
      </c>
      <c r="I1279" s="143">
        <f t="shared" si="256"/>
        <v>255</v>
      </c>
      <c r="J1279" s="144">
        <v>255</v>
      </c>
      <c r="K1279" s="144"/>
      <c r="L1279" s="144"/>
      <c r="M1279" s="144"/>
      <c r="N1279" s="144"/>
      <c r="O1279" s="144"/>
      <c r="P1279" s="145" t="e">
        <f t="shared" si="257"/>
        <v>#DIV/0!</v>
      </c>
      <c r="Q1279" s="145">
        <f t="shared" si="258"/>
        <v>0</v>
      </c>
      <c r="R1279" s="145">
        <f t="shared" si="259"/>
        <v>0</v>
      </c>
      <c r="S1279" s="145">
        <f t="shared" si="260"/>
        <v>0</v>
      </c>
      <c r="T1279" s="145">
        <f t="shared" si="261"/>
        <v>0</v>
      </c>
      <c r="U1279" s="145">
        <f t="shared" si="262"/>
        <v>0</v>
      </c>
      <c r="V1279" s="146">
        <f>IF(J1279="nio",0,IF(J1279&gt;0,VLOOKUP(F1279,'3-Productie normen'!A:M,VLOOKUP(J1279,'3-Productie normen'!$B$38:$C$41,2,FALSE),FALSE)))*(VLOOKUP(B1279,'2-Kosten per locatie'!$A$16:$C$48,3,FALSE))</f>
        <v>0</v>
      </c>
      <c r="W1279" s="146">
        <f t="shared" si="263"/>
        <v>0</v>
      </c>
      <c r="X1279" s="146">
        <f t="shared" si="264"/>
        <v>0</v>
      </c>
      <c r="Y1279" s="146">
        <f t="shared" si="265"/>
        <v>0</v>
      </c>
      <c r="Z1279" s="147" t="str">
        <f>VLOOKUP(F1279,'3-Productie normen'!A:Q,12,FALSE)</f>
        <v>V</v>
      </c>
      <c r="AA1279" s="147"/>
      <c r="AC1279" s="148">
        <f t="shared" si="266"/>
        <v>4299.3</v>
      </c>
    </row>
    <row r="1280" spans="1:29" ht="14.15" customHeight="1">
      <c r="A1280" s="124">
        <f t="shared" si="255"/>
        <v>1280</v>
      </c>
      <c r="B1280" s="139" t="s">
        <v>94</v>
      </c>
      <c r="C1280" s="108">
        <v>4</v>
      </c>
      <c r="D1280" s="164" t="s">
        <v>1466</v>
      </c>
      <c r="E1280" s="141" t="s">
        <v>249</v>
      </c>
      <c r="F1280" s="141" t="s">
        <v>172</v>
      </c>
      <c r="G1280" s="141" t="s">
        <v>222</v>
      </c>
      <c r="H1280" s="142">
        <v>13.71</v>
      </c>
      <c r="I1280" s="143">
        <f t="shared" si="256"/>
        <v>255</v>
      </c>
      <c r="J1280" s="144">
        <v>255</v>
      </c>
      <c r="K1280" s="144"/>
      <c r="L1280" s="144"/>
      <c r="M1280" s="144"/>
      <c r="N1280" s="144"/>
      <c r="O1280" s="144"/>
      <c r="P1280" s="145" t="e">
        <f t="shared" si="257"/>
        <v>#DIV/0!</v>
      </c>
      <c r="Q1280" s="145">
        <f t="shared" si="258"/>
        <v>0</v>
      </c>
      <c r="R1280" s="145">
        <f t="shared" si="259"/>
        <v>0</v>
      </c>
      <c r="S1280" s="145">
        <f t="shared" si="260"/>
        <v>0</v>
      </c>
      <c r="T1280" s="145">
        <f t="shared" si="261"/>
        <v>0</v>
      </c>
      <c r="U1280" s="145">
        <f t="shared" si="262"/>
        <v>0</v>
      </c>
      <c r="V1280" s="146">
        <f>IF(J1280="nio",0,IF(J1280&gt;0,VLOOKUP(F1280,'3-Productie normen'!A:M,VLOOKUP(J1280,'3-Productie normen'!$B$38:$C$41,2,FALSE),FALSE)))*(VLOOKUP(B1280,'2-Kosten per locatie'!$A$16:$C$48,3,FALSE))</f>
        <v>0</v>
      </c>
      <c r="W1280" s="146">
        <f t="shared" si="263"/>
        <v>0</v>
      </c>
      <c r="X1280" s="146">
        <f t="shared" si="264"/>
        <v>0</v>
      </c>
      <c r="Y1280" s="146">
        <f t="shared" si="265"/>
        <v>0</v>
      </c>
      <c r="Z1280" s="147" t="str">
        <f>VLOOKUP(F1280,'3-Productie normen'!A:Q,12,FALSE)</f>
        <v>V</v>
      </c>
      <c r="AA1280" s="147"/>
      <c r="AC1280" s="148">
        <f t="shared" si="266"/>
        <v>3496.05</v>
      </c>
    </row>
    <row r="1281" spans="1:29" ht="14.15" customHeight="1">
      <c r="A1281" s="124">
        <f t="shared" si="255"/>
        <v>1281</v>
      </c>
      <c r="B1281" s="139" t="s">
        <v>94</v>
      </c>
      <c r="C1281" s="108">
        <v>4</v>
      </c>
      <c r="D1281" s="164" t="s">
        <v>1467</v>
      </c>
      <c r="E1281" s="141" t="s">
        <v>249</v>
      </c>
      <c r="F1281" s="141" t="s">
        <v>172</v>
      </c>
      <c r="G1281" s="141" t="s">
        <v>222</v>
      </c>
      <c r="H1281" s="142">
        <v>124.37</v>
      </c>
      <c r="I1281" s="143">
        <f t="shared" si="256"/>
        <v>255</v>
      </c>
      <c r="J1281" s="144">
        <v>255</v>
      </c>
      <c r="K1281" s="144"/>
      <c r="L1281" s="144"/>
      <c r="M1281" s="144"/>
      <c r="N1281" s="144"/>
      <c r="O1281" s="144"/>
      <c r="P1281" s="145" t="e">
        <f t="shared" si="257"/>
        <v>#DIV/0!</v>
      </c>
      <c r="Q1281" s="145">
        <f t="shared" si="258"/>
        <v>0</v>
      </c>
      <c r="R1281" s="145">
        <f t="shared" si="259"/>
        <v>0</v>
      </c>
      <c r="S1281" s="145">
        <f t="shared" si="260"/>
        <v>0</v>
      </c>
      <c r="T1281" s="145">
        <f t="shared" si="261"/>
        <v>0</v>
      </c>
      <c r="U1281" s="145">
        <f t="shared" si="262"/>
        <v>0</v>
      </c>
      <c r="V1281" s="146">
        <f>IF(J1281="nio",0,IF(J1281&gt;0,VLOOKUP(F1281,'3-Productie normen'!A:M,VLOOKUP(J1281,'3-Productie normen'!$B$38:$C$41,2,FALSE),FALSE)))*(VLOOKUP(B1281,'2-Kosten per locatie'!$A$16:$C$48,3,FALSE))</f>
        <v>0</v>
      </c>
      <c r="W1281" s="146">
        <f t="shared" si="263"/>
        <v>0</v>
      </c>
      <c r="X1281" s="146">
        <f t="shared" si="264"/>
        <v>0</v>
      </c>
      <c r="Y1281" s="146">
        <f t="shared" si="265"/>
        <v>0</v>
      </c>
      <c r="Z1281" s="147" t="str">
        <f>VLOOKUP(F1281,'3-Productie normen'!A:Q,12,FALSE)</f>
        <v>V</v>
      </c>
      <c r="AA1281" s="147"/>
      <c r="AC1281" s="148">
        <f t="shared" si="266"/>
        <v>31714.350000000002</v>
      </c>
    </row>
    <row r="1282" spans="1:29" ht="14.15" customHeight="1">
      <c r="A1282" s="124">
        <f t="shared" si="255"/>
        <v>1282</v>
      </c>
      <c r="B1282" s="139" t="s">
        <v>94</v>
      </c>
      <c r="C1282" s="108">
        <v>4</v>
      </c>
      <c r="D1282" s="164" t="s">
        <v>1468</v>
      </c>
      <c r="E1282" s="141" t="s">
        <v>249</v>
      </c>
      <c r="F1282" s="141" t="s">
        <v>172</v>
      </c>
      <c r="G1282" s="141" t="s">
        <v>222</v>
      </c>
      <c r="H1282" s="142">
        <v>126.19</v>
      </c>
      <c r="I1282" s="143">
        <f t="shared" si="256"/>
        <v>255</v>
      </c>
      <c r="J1282" s="144">
        <v>255</v>
      </c>
      <c r="K1282" s="144"/>
      <c r="L1282" s="144"/>
      <c r="M1282" s="144"/>
      <c r="N1282" s="144"/>
      <c r="O1282" s="144"/>
      <c r="P1282" s="145" t="e">
        <f t="shared" si="257"/>
        <v>#DIV/0!</v>
      </c>
      <c r="Q1282" s="145">
        <f t="shared" si="258"/>
        <v>0</v>
      </c>
      <c r="R1282" s="145">
        <f t="shared" si="259"/>
        <v>0</v>
      </c>
      <c r="S1282" s="145">
        <f t="shared" si="260"/>
        <v>0</v>
      </c>
      <c r="T1282" s="145">
        <f t="shared" si="261"/>
        <v>0</v>
      </c>
      <c r="U1282" s="145">
        <f t="shared" si="262"/>
        <v>0</v>
      </c>
      <c r="V1282" s="146">
        <f>IF(J1282="nio",0,IF(J1282&gt;0,VLOOKUP(F1282,'3-Productie normen'!A:M,VLOOKUP(J1282,'3-Productie normen'!$B$38:$C$41,2,FALSE),FALSE)))*(VLOOKUP(B1282,'2-Kosten per locatie'!$A$16:$C$48,3,FALSE))</f>
        <v>0</v>
      </c>
      <c r="W1282" s="146">
        <f t="shared" si="263"/>
        <v>0</v>
      </c>
      <c r="X1282" s="146">
        <f t="shared" si="264"/>
        <v>0</v>
      </c>
      <c r="Y1282" s="146">
        <f t="shared" si="265"/>
        <v>0</v>
      </c>
      <c r="Z1282" s="147" t="str">
        <f>VLOOKUP(F1282,'3-Productie normen'!A:Q,12,FALSE)</f>
        <v>V</v>
      </c>
      <c r="AA1282" s="147"/>
      <c r="AC1282" s="148">
        <f t="shared" si="266"/>
        <v>32178.45</v>
      </c>
    </row>
    <row r="1283" spans="1:29" ht="14.15" customHeight="1">
      <c r="A1283" s="124">
        <f t="shared" si="255"/>
        <v>1283</v>
      </c>
      <c r="B1283" s="139" t="s">
        <v>94</v>
      </c>
      <c r="C1283" s="108">
        <v>4</v>
      </c>
      <c r="D1283" s="164" t="s">
        <v>1469</v>
      </c>
      <c r="E1283" s="141" t="s">
        <v>249</v>
      </c>
      <c r="F1283" s="141" t="s">
        <v>172</v>
      </c>
      <c r="G1283" s="141" t="s">
        <v>222</v>
      </c>
      <c r="H1283" s="142">
        <v>148.76</v>
      </c>
      <c r="I1283" s="143">
        <f t="shared" si="256"/>
        <v>255</v>
      </c>
      <c r="J1283" s="144">
        <v>255</v>
      </c>
      <c r="K1283" s="144"/>
      <c r="L1283" s="144"/>
      <c r="M1283" s="144"/>
      <c r="N1283" s="144"/>
      <c r="O1283" s="144"/>
      <c r="P1283" s="145" t="e">
        <f t="shared" si="257"/>
        <v>#DIV/0!</v>
      </c>
      <c r="Q1283" s="145">
        <f t="shared" si="258"/>
        <v>0</v>
      </c>
      <c r="R1283" s="145">
        <f t="shared" si="259"/>
        <v>0</v>
      </c>
      <c r="S1283" s="145">
        <f t="shared" si="260"/>
        <v>0</v>
      </c>
      <c r="T1283" s="145">
        <f t="shared" si="261"/>
        <v>0</v>
      </c>
      <c r="U1283" s="145">
        <f t="shared" si="262"/>
        <v>0</v>
      </c>
      <c r="V1283" s="146">
        <f>IF(J1283="nio",0,IF(J1283&gt;0,VLOOKUP(F1283,'3-Productie normen'!A:M,VLOOKUP(J1283,'3-Productie normen'!$B$38:$C$41,2,FALSE),FALSE)))*(VLOOKUP(B1283,'2-Kosten per locatie'!$A$16:$C$48,3,FALSE))</f>
        <v>0</v>
      </c>
      <c r="W1283" s="146">
        <f t="shared" si="263"/>
        <v>0</v>
      </c>
      <c r="X1283" s="146">
        <f t="shared" si="264"/>
        <v>0</v>
      </c>
      <c r="Y1283" s="146">
        <f t="shared" si="265"/>
        <v>0</v>
      </c>
      <c r="Z1283" s="147" t="str">
        <f>VLOOKUP(F1283,'3-Productie normen'!A:Q,12,FALSE)</f>
        <v>V</v>
      </c>
      <c r="AA1283" s="147"/>
      <c r="AC1283" s="148">
        <f t="shared" si="266"/>
        <v>37933.799999999996</v>
      </c>
    </row>
    <row r="1284" spans="1:29" ht="14.15" customHeight="1">
      <c r="A1284" s="124">
        <f t="shared" si="255"/>
        <v>1284</v>
      </c>
      <c r="B1284" s="139" t="s">
        <v>94</v>
      </c>
      <c r="C1284" s="108">
        <v>4</v>
      </c>
      <c r="D1284" s="164" t="s">
        <v>1470</v>
      </c>
      <c r="E1284" s="141" t="s">
        <v>249</v>
      </c>
      <c r="F1284" s="141" t="s">
        <v>172</v>
      </c>
      <c r="G1284" s="141" t="s">
        <v>222</v>
      </c>
      <c r="H1284" s="142">
        <v>13.25</v>
      </c>
      <c r="I1284" s="143">
        <f t="shared" si="256"/>
        <v>255</v>
      </c>
      <c r="J1284" s="144">
        <v>255</v>
      </c>
      <c r="K1284" s="144"/>
      <c r="L1284" s="144"/>
      <c r="M1284" s="144"/>
      <c r="N1284" s="144"/>
      <c r="O1284" s="144"/>
      <c r="P1284" s="145" t="e">
        <f t="shared" si="257"/>
        <v>#DIV/0!</v>
      </c>
      <c r="Q1284" s="145">
        <f t="shared" si="258"/>
        <v>0</v>
      </c>
      <c r="R1284" s="145">
        <f t="shared" si="259"/>
        <v>0</v>
      </c>
      <c r="S1284" s="145">
        <f t="shared" si="260"/>
        <v>0</v>
      </c>
      <c r="T1284" s="145">
        <f t="shared" si="261"/>
        <v>0</v>
      </c>
      <c r="U1284" s="145">
        <f t="shared" si="262"/>
        <v>0</v>
      </c>
      <c r="V1284" s="146">
        <f>IF(J1284="nio",0,IF(J1284&gt;0,VLOOKUP(F1284,'3-Productie normen'!A:M,VLOOKUP(J1284,'3-Productie normen'!$B$38:$C$41,2,FALSE),FALSE)))*(VLOOKUP(B1284,'2-Kosten per locatie'!$A$16:$C$48,3,FALSE))</f>
        <v>0</v>
      </c>
      <c r="W1284" s="146">
        <f t="shared" si="263"/>
        <v>0</v>
      </c>
      <c r="X1284" s="146">
        <f t="shared" si="264"/>
        <v>0</v>
      </c>
      <c r="Y1284" s="146">
        <f t="shared" si="265"/>
        <v>0</v>
      </c>
      <c r="Z1284" s="147" t="str">
        <f>VLOOKUP(F1284,'3-Productie normen'!A:Q,12,FALSE)</f>
        <v>V</v>
      </c>
      <c r="AA1284" s="147"/>
      <c r="AC1284" s="148">
        <f t="shared" si="266"/>
        <v>3378.75</v>
      </c>
    </row>
    <row r="1285" spans="1:29" ht="14.15" customHeight="1">
      <c r="A1285" s="124">
        <f t="shared" si="255"/>
        <v>1285</v>
      </c>
      <c r="B1285" s="139" t="s">
        <v>94</v>
      </c>
      <c r="C1285" s="108">
        <v>4</v>
      </c>
      <c r="D1285" s="164" t="s">
        <v>1471</v>
      </c>
      <c r="E1285" s="141" t="s">
        <v>249</v>
      </c>
      <c r="F1285" s="141" t="s">
        <v>172</v>
      </c>
      <c r="G1285" s="141" t="s">
        <v>222</v>
      </c>
      <c r="H1285" s="142">
        <v>7.62</v>
      </c>
      <c r="I1285" s="143">
        <f t="shared" si="256"/>
        <v>255</v>
      </c>
      <c r="J1285" s="144">
        <v>255</v>
      </c>
      <c r="K1285" s="144"/>
      <c r="L1285" s="144"/>
      <c r="M1285" s="144"/>
      <c r="N1285" s="144"/>
      <c r="O1285" s="144"/>
      <c r="P1285" s="145" t="e">
        <f t="shared" si="257"/>
        <v>#DIV/0!</v>
      </c>
      <c r="Q1285" s="145">
        <f t="shared" si="258"/>
        <v>0</v>
      </c>
      <c r="R1285" s="145">
        <f t="shared" si="259"/>
        <v>0</v>
      </c>
      <c r="S1285" s="145">
        <f t="shared" si="260"/>
        <v>0</v>
      </c>
      <c r="T1285" s="145">
        <f t="shared" si="261"/>
        <v>0</v>
      </c>
      <c r="U1285" s="145">
        <f t="shared" si="262"/>
        <v>0</v>
      </c>
      <c r="V1285" s="146">
        <f>IF(J1285="nio",0,IF(J1285&gt;0,VLOOKUP(F1285,'3-Productie normen'!A:M,VLOOKUP(J1285,'3-Productie normen'!$B$38:$C$41,2,FALSE),FALSE)))*(VLOOKUP(B1285,'2-Kosten per locatie'!$A$16:$C$48,3,FALSE))</f>
        <v>0</v>
      </c>
      <c r="W1285" s="146">
        <f t="shared" si="263"/>
        <v>0</v>
      </c>
      <c r="X1285" s="146">
        <f t="shared" si="264"/>
        <v>0</v>
      </c>
      <c r="Y1285" s="146">
        <f t="shared" si="265"/>
        <v>0</v>
      </c>
      <c r="Z1285" s="147" t="str">
        <f>VLOOKUP(F1285,'3-Productie normen'!A:Q,12,FALSE)</f>
        <v>V</v>
      </c>
      <c r="AA1285" s="147"/>
      <c r="AC1285" s="148">
        <f t="shared" si="266"/>
        <v>1943.1000000000001</v>
      </c>
    </row>
    <row r="1286" spans="1:29" ht="14.15" customHeight="1">
      <c r="A1286" s="124">
        <f t="shared" si="255"/>
        <v>1286</v>
      </c>
      <c r="B1286" s="139" t="s">
        <v>94</v>
      </c>
      <c r="C1286" s="108">
        <v>4</v>
      </c>
      <c r="D1286" s="164" t="s">
        <v>1472</v>
      </c>
      <c r="E1286" s="141" t="s">
        <v>170</v>
      </c>
      <c r="F1286" s="141" t="s">
        <v>170</v>
      </c>
      <c r="G1286" s="141" t="s">
        <v>222</v>
      </c>
      <c r="H1286" s="142">
        <v>48.35</v>
      </c>
      <c r="I1286" s="143">
        <f t="shared" si="256"/>
        <v>255</v>
      </c>
      <c r="J1286" s="144">
        <v>255</v>
      </c>
      <c r="K1286" s="144"/>
      <c r="L1286" s="144"/>
      <c r="M1286" s="144"/>
      <c r="N1286" s="144"/>
      <c r="O1286" s="144"/>
      <c r="P1286" s="145" t="e">
        <f t="shared" si="257"/>
        <v>#DIV/0!</v>
      </c>
      <c r="Q1286" s="145">
        <f t="shared" si="258"/>
        <v>0</v>
      </c>
      <c r="R1286" s="145">
        <f t="shared" si="259"/>
        <v>0</v>
      </c>
      <c r="S1286" s="145">
        <f t="shared" si="260"/>
        <v>0</v>
      </c>
      <c r="T1286" s="145">
        <f t="shared" si="261"/>
        <v>0</v>
      </c>
      <c r="U1286" s="145">
        <f t="shared" si="262"/>
        <v>0</v>
      </c>
      <c r="V1286" s="146">
        <f>IF(J1286="nio",0,IF(J1286&gt;0,VLOOKUP(F1286,'3-Productie normen'!A:M,VLOOKUP(J1286,'3-Productie normen'!$B$38:$C$41,2,FALSE),FALSE)))*(VLOOKUP(B1286,'2-Kosten per locatie'!$A$16:$C$48,3,FALSE))</f>
        <v>0</v>
      </c>
      <c r="W1286" s="146">
        <f t="shared" si="263"/>
        <v>0</v>
      </c>
      <c r="X1286" s="146">
        <f t="shared" si="264"/>
        <v>0</v>
      </c>
      <c r="Y1286" s="146">
        <f t="shared" si="265"/>
        <v>0</v>
      </c>
      <c r="Z1286" s="147" t="str">
        <f>VLOOKUP(F1286,'3-Productie normen'!A:Q,12,FALSE)</f>
        <v>V</v>
      </c>
      <c r="AA1286" s="147"/>
      <c r="AC1286" s="148">
        <f t="shared" si="266"/>
        <v>12329.25</v>
      </c>
    </row>
    <row r="1287" spans="1:29" ht="14.15" customHeight="1">
      <c r="A1287" s="124">
        <f t="shared" si="255"/>
        <v>1287</v>
      </c>
      <c r="B1287" s="139" t="s">
        <v>94</v>
      </c>
      <c r="C1287" s="108">
        <v>4</v>
      </c>
      <c r="D1287" s="164" t="s">
        <v>1473</v>
      </c>
      <c r="E1287" s="141" t="s">
        <v>249</v>
      </c>
      <c r="F1287" s="141" t="s">
        <v>172</v>
      </c>
      <c r="G1287" s="141" t="s">
        <v>222</v>
      </c>
      <c r="H1287" s="142">
        <v>108.79</v>
      </c>
      <c r="I1287" s="143">
        <f t="shared" si="256"/>
        <v>255</v>
      </c>
      <c r="J1287" s="144">
        <v>255</v>
      </c>
      <c r="K1287" s="144"/>
      <c r="L1287" s="144"/>
      <c r="M1287" s="144"/>
      <c r="N1287" s="144"/>
      <c r="O1287" s="144"/>
      <c r="P1287" s="145" t="e">
        <f t="shared" si="257"/>
        <v>#DIV/0!</v>
      </c>
      <c r="Q1287" s="145">
        <f t="shared" si="258"/>
        <v>0</v>
      </c>
      <c r="R1287" s="145">
        <f t="shared" si="259"/>
        <v>0</v>
      </c>
      <c r="S1287" s="145">
        <f t="shared" si="260"/>
        <v>0</v>
      </c>
      <c r="T1287" s="145">
        <f t="shared" si="261"/>
        <v>0</v>
      </c>
      <c r="U1287" s="145">
        <f t="shared" si="262"/>
        <v>0</v>
      </c>
      <c r="V1287" s="146">
        <f>IF(J1287="nio",0,IF(J1287&gt;0,VLOOKUP(F1287,'3-Productie normen'!A:M,VLOOKUP(J1287,'3-Productie normen'!$B$38:$C$41,2,FALSE),FALSE)))*(VLOOKUP(B1287,'2-Kosten per locatie'!$A$16:$C$48,3,FALSE))</f>
        <v>0</v>
      </c>
      <c r="W1287" s="146">
        <f t="shared" si="263"/>
        <v>0</v>
      </c>
      <c r="X1287" s="146">
        <f t="shared" si="264"/>
        <v>0</v>
      </c>
      <c r="Y1287" s="146">
        <f t="shared" si="265"/>
        <v>0</v>
      </c>
      <c r="Z1287" s="147" t="str">
        <f>VLOOKUP(F1287,'3-Productie normen'!A:Q,12,FALSE)</f>
        <v>V</v>
      </c>
      <c r="AA1287" s="147"/>
      <c r="AC1287" s="148">
        <f t="shared" si="266"/>
        <v>27741.45</v>
      </c>
    </row>
    <row r="1288" spans="1:29" ht="14.15" customHeight="1">
      <c r="A1288" s="124">
        <f t="shared" si="255"/>
        <v>1288</v>
      </c>
      <c r="B1288" s="139" t="s">
        <v>94</v>
      </c>
      <c r="C1288" s="108">
        <v>4</v>
      </c>
      <c r="D1288" s="164" t="s">
        <v>1474</v>
      </c>
      <c r="E1288" s="141" t="s">
        <v>330</v>
      </c>
      <c r="F1288" s="153" t="s">
        <v>159</v>
      </c>
      <c r="G1288" s="141" t="s">
        <v>213</v>
      </c>
      <c r="H1288" s="142">
        <v>9.49</v>
      </c>
      <c r="I1288" s="143">
        <f t="shared" si="256"/>
        <v>255</v>
      </c>
      <c r="J1288" s="144">
        <v>255</v>
      </c>
      <c r="K1288" s="144"/>
      <c r="L1288" s="144"/>
      <c r="M1288" s="144"/>
      <c r="N1288" s="144"/>
      <c r="O1288" s="144"/>
      <c r="P1288" s="145" t="e">
        <f t="shared" si="257"/>
        <v>#DIV/0!</v>
      </c>
      <c r="Q1288" s="145">
        <f t="shared" si="258"/>
        <v>0</v>
      </c>
      <c r="R1288" s="145">
        <f t="shared" si="259"/>
        <v>0</v>
      </c>
      <c r="S1288" s="145">
        <f t="shared" si="260"/>
        <v>0</v>
      </c>
      <c r="T1288" s="145">
        <f t="shared" si="261"/>
        <v>0</v>
      </c>
      <c r="U1288" s="145">
        <f t="shared" si="262"/>
        <v>0</v>
      </c>
      <c r="V1288" s="146">
        <f>IF(J1288="nio",0,IF(J1288&gt;0,VLOOKUP(F1288,'3-Productie normen'!A:M,VLOOKUP(J1288,'3-Productie normen'!$B$38:$C$41,2,FALSE),FALSE)))*(VLOOKUP(B1288,'2-Kosten per locatie'!$A$16:$C$48,3,FALSE))</f>
        <v>0</v>
      </c>
      <c r="W1288" s="146">
        <f t="shared" si="263"/>
        <v>0</v>
      </c>
      <c r="X1288" s="146">
        <f t="shared" si="264"/>
        <v>0</v>
      </c>
      <c r="Y1288" s="146">
        <f t="shared" si="265"/>
        <v>0</v>
      </c>
      <c r="Z1288" s="147" t="str">
        <f>VLOOKUP(F1288,'3-Productie normen'!A:Q,12,FALSE)</f>
        <v>V</v>
      </c>
      <c r="AA1288" s="147"/>
      <c r="AC1288" s="148">
        <f t="shared" si="266"/>
        <v>2419.9500000000003</v>
      </c>
    </row>
    <row r="1289" spans="1:29" ht="14.15" customHeight="1">
      <c r="A1289" s="124">
        <f t="shared" si="255"/>
        <v>1289</v>
      </c>
      <c r="B1289" s="139" t="s">
        <v>94</v>
      </c>
      <c r="C1289" s="108">
        <v>4</v>
      </c>
      <c r="D1289" s="164" t="s">
        <v>1475</v>
      </c>
      <c r="E1289" s="141" t="s">
        <v>431</v>
      </c>
      <c r="F1289" s="141" t="s">
        <v>163</v>
      </c>
      <c r="G1289" s="141" t="s">
        <v>222</v>
      </c>
      <c r="H1289" s="142">
        <v>32.43</v>
      </c>
      <c r="I1289" s="143">
        <f t="shared" si="256"/>
        <v>255</v>
      </c>
      <c r="J1289" s="144">
        <v>255</v>
      </c>
      <c r="K1289" s="144"/>
      <c r="L1289" s="144"/>
      <c r="M1289" s="144"/>
      <c r="N1289" s="144"/>
      <c r="O1289" s="144"/>
      <c r="P1289" s="145" t="e">
        <f t="shared" si="257"/>
        <v>#DIV/0!</v>
      </c>
      <c r="Q1289" s="145">
        <f t="shared" si="258"/>
        <v>0</v>
      </c>
      <c r="R1289" s="145">
        <f t="shared" si="259"/>
        <v>0</v>
      </c>
      <c r="S1289" s="145">
        <f t="shared" si="260"/>
        <v>0</v>
      </c>
      <c r="T1289" s="145">
        <f t="shared" si="261"/>
        <v>0</v>
      </c>
      <c r="U1289" s="145">
        <f t="shared" si="262"/>
        <v>0</v>
      </c>
      <c r="V1289" s="146">
        <f>IF(J1289="nio",0,IF(J1289&gt;0,VLOOKUP(F1289,'3-Productie normen'!A:M,VLOOKUP(J1289,'3-Productie normen'!$B$38:$C$41,2,FALSE),FALSE)))*(VLOOKUP(B1289,'2-Kosten per locatie'!$A$16:$C$48,3,FALSE))</f>
        <v>0</v>
      </c>
      <c r="W1289" s="146">
        <f t="shared" si="263"/>
        <v>0</v>
      </c>
      <c r="X1289" s="146">
        <f t="shared" si="264"/>
        <v>0</v>
      </c>
      <c r="Y1289" s="146">
        <f t="shared" si="265"/>
        <v>0</v>
      </c>
      <c r="Z1289" s="147" t="str">
        <f>VLOOKUP(F1289,'3-Productie normen'!A:Q,12,FALSE)</f>
        <v>B</v>
      </c>
      <c r="AA1289" s="147"/>
      <c r="AC1289" s="148">
        <f t="shared" si="266"/>
        <v>8269.65</v>
      </c>
    </row>
    <row r="1290" spans="1:29" ht="14.15" customHeight="1">
      <c r="A1290" s="124">
        <f t="shared" si="255"/>
        <v>1290</v>
      </c>
      <c r="B1290" s="139" t="s">
        <v>94</v>
      </c>
      <c r="C1290" s="108">
        <v>4</v>
      </c>
      <c r="D1290" s="164" t="s">
        <v>1476</v>
      </c>
      <c r="E1290" s="141" t="s">
        <v>699</v>
      </c>
      <c r="F1290" s="141" t="s">
        <v>155</v>
      </c>
      <c r="G1290" s="141" t="s">
        <v>222</v>
      </c>
      <c r="H1290" s="142">
        <v>30.49</v>
      </c>
      <c r="I1290" s="143">
        <f t="shared" si="256"/>
        <v>255</v>
      </c>
      <c r="J1290" s="144">
        <v>255</v>
      </c>
      <c r="K1290" s="144"/>
      <c r="L1290" s="144"/>
      <c r="M1290" s="144"/>
      <c r="N1290" s="144"/>
      <c r="O1290" s="144"/>
      <c r="P1290" s="145" t="e">
        <f t="shared" si="257"/>
        <v>#DIV/0!</v>
      </c>
      <c r="Q1290" s="145">
        <f t="shared" si="258"/>
        <v>0</v>
      </c>
      <c r="R1290" s="145">
        <f t="shared" si="259"/>
        <v>0</v>
      </c>
      <c r="S1290" s="145">
        <f t="shared" si="260"/>
        <v>0</v>
      </c>
      <c r="T1290" s="145">
        <f t="shared" si="261"/>
        <v>0</v>
      </c>
      <c r="U1290" s="145">
        <f t="shared" si="262"/>
        <v>0</v>
      </c>
      <c r="V1290" s="146">
        <f>IF(J1290="nio",0,IF(J1290&gt;0,VLOOKUP(F1290,'3-Productie normen'!A:M,VLOOKUP(J1290,'3-Productie normen'!$B$38:$C$41,2,FALSE),FALSE)))*(VLOOKUP(B1290,'2-Kosten per locatie'!$A$16:$C$48,3,FALSE))</f>
        <v>0</v>
      </c>
      <c r="W1290" s="146">
        <f t="shared" si="263"/>
        <v>0</v>
      </c>
      <c r="X1290" s="146">
        <f t="shared" si="264"/>
        <v>0</v>
      </c>
      <c r="Y1290" s="146">
        <f t="shared" si="265"/>
        <v>0</v>
      </c>
      <c r="Z1290" s="147" t="str">
        <f>VLOOKUP(F1290,'3-Productie normen'!A:Q,12,FALSE)</f>
        <v>B</v>
      </c>
      <c r="AA1290" s="147"/>
      <c r="AC1290" s="148">
        <f t="shared" si="266"/>
        <v>7774.95</v>
      </c>
    </row>
    <row r="1291" spans="1:29" ht="14.15" customHeight="1">
      <c r="A1291" s="124">
        <f t="shared" ref="A1291:A1354" si="267">A1290+1</f>
        <v>1291</v>
      </c>
      <c r="B1291" s="139" t="s">
        <v>94</v>
      </c>
      <c r="C1291" s="108">
        <v>4</v>
      </c>
      <c r="D1291" s="164" t="s">
        <v>1477</v>
      </c>
      <c r="E1291" s="141" t="s">
        <v>468</v>
      </c>
      <c r="F1291" s="141" t="s">
        <v>168</v>
      </c>
      <c r="G1291" s="141" t="s">
        <v>227</v>
      </c>
      <c r="H1291" s="142">
        <v>6.7</v>
      </c>
      <c r="I1291" s="143">
        <f t="shared" si="256"/>
        <v>1</v>
      </c>
      <c r="J1291" s="144">
        <v>1</v>
      </c>
      <c r="K1291" s="144"/>
      <c r="L1291" s="144"/>
      <c r="M1291" s="144"/>
      <c r="N1291" s="144"/>
      <c r="O1291" s="144"/>
      <c r="P1291" s="145" t="e">
        <f t="shared" si="257"/>
        <v>#DIV/0!</v>
      </c>
      <c r="Q1291" s="145">
        <f t="shared" si="258"/>
        <v>0</v>
      </c>
      <c r="R1291" s="145">
        <f t="shared" si="259"/>
        <v>0</v>
      </c>
      <c r="S1291" s="145">
        <f t="shared" si="260"/>
        <v>0</v>
      </c>
      <c r="T1291" s="145">
        <f t="shared" si="261"/>
        <v>0</v>
      </c>
      <c r="U1291" s="145">
        <f t="shared" si="262"/>
        <v>0</v>
      </c>
      <c r="V1291" s="146">
        <f>IF(J1291="nio",0,IF(J1291&gt;0,VLOOKUP(F1291,'3-Productie normen'!A:M,VLOOKUP(J1291,'3-Productie normen'!$B$38:$C$41,2,FALSE),FALSE)))*(VLOOKUP(B1291,'2-Kosten per locatie'!$A$16:$C$48,3,FALSE))</f>
        <v>0</v>
      </c>
      <c r="W1291" s="146">
        <f t="shared" si="263"/>
        <v>0</v>
      </c>
      <c r="X1291" s="146">
        <f t="shared" si="264"/>
        <v>0</v>
      </c>
      <c r="Y1291" s="146">
        <f t="shared" si="265"/>
        <v>0</v>
      </c>
      <c r="Z1291" s="147" t="str">
        <f>VLOOKUP(F1291,'3-Productie normen'!A:Q,12,FALSE)</f>
        <v>V</v>
      </c>
      <c r="AA1291" s="147"/>
      <c r="AC1291" s="148">
        <f t="shared" si="266"/>
        <v>6.7</v>
      </c>
    </row>
    <row r="1292" spans="1:29" ht="14.15" customHeight="1">
      <c r="A1292" s="124">
        <f t="shared" si="267"/>
        <v>1292</v>
      </c>
      <c r="B1292" s="139" t="s">
        <v>94</v>
      </c>
      <c r="C1292" s="108">
        <v>4</v>
      </c>
      <c r="D1292" s="164" t="s">
        <v>1478</v>
      </c>
      <c r="E1292" s="141" t="s">
        <v>699</v>
      </c>
      <c r="F1292" s="141" t="s">
        <v>155</v>
      </c>
      <c r="G1292" s="141" t="s">
        <v>222</v>
      </c>
      <c r="H1292" s="142">
        <v>30.49</v>
      </c>
      <c r="I1292" s="143">
        <f t="shared" si="256"/>
        <v>255</v>
      </c>
      <c r="J1292" s="144">
        <v>255</v>
      </c>
      <c r="K1292" s="144"/>
      <c r="L1292" s="144"/>
      <c r="M1292" s="144"/>
      <c r="N1292" s="144"/>
      <c r="O1292" s="144"/>
      <c r="P1292" s="145" t="e">
        <f t="shared" si="257"/>
        <v>#DIV/0!</v>
      </c>
      <c r="Q1292" s="145">
        <f t="shared" si="258"/>
        <v>0</v>
      </c>
      <c r="R1292" s="145">
        <f t="shared" si="259"/>
        <v>0</v>
      </c>
      <c r="S1292" s="145">
        <f t="shared" si="260"/>
        <v>0</v>
      </c>
      <c r="T1292" s="145">
        <f t="shared" si="261"/>
        <v>0</v>
      </c>
      <c r="U1292" s="145">
        <f t="shared" si="262"/>
        <v>0</v>
      </c>
      <c r="V1292" s="146">
        <f>IF(J1292="nio",0,IF(J1292&gt;0,VLOOKUP(F1292,'3-Productie normen'!A:M,VLOOKUP(J1292,'3-Productie normen'!$B$38:$C$41,2,FALSE),FALSE)))*(VLOOKUP(B1292,'2-Kosten per locatie'!$A$16:$C$48,3,FALSE))</f>
        <v>0</v>
      </c>
      <c r="W1292" s="146">
        <f t="shared" si="263"/>
        <v>0</v>
      </c>
      <c r="X1292" s="146">
        <f t="shared" si="264"/>
        <v>0</v>
      </c>
      <c r="Y1292" s="146">
        <f t="shared" si="265"/>
        <v>0</v>
      </c>
      <c r="Z1292" s="147" t="str">
        <f>VLOOKUP(F1292,'3-Productie normen'!A:Q,12,FALSE)</f>
        <v>B</v>
      </c>
      <c r="AA1292" s="147"/>
      <c r="AC1292" s="148">
        <f t="shared" si="266"/>
        <v>7774.95</v>
      </c>
    </row>
    <row r="1293" spans="1:29" ht="14.15" customHeight="1">
      <c r="A1293" s="124">
        <f t="shared" si="267"/>
        <v>1293</v>
      </c>
      <c r="B1293" s="139" t="s">
        <v>94</v>
      </c>
      <c r="C1293" s="108">
        <v>4</v>
      </c>
      <c r="D1293" s="164" t="s">
        <v>1479</v>
      </c>
      <c r="E1293" s="141" t="s">
        <v>171</v>
      </c>
      <c r="F1293" s="141" t="s">
        <v>171</v>
      </c>
      <c r="G1293" s="141" t="s">
        <v>222</v>
      </c>
      <c r="H1293" s="142">
        <v>30.72</v>
      </c>
      <c r="I1293" s="143">
        <f t="shared" si="256"/>
        <v>255</v>
      </c>
      <c r="J1293" s="144">
        <v>255</v>
      </c>
      <c r="K1293" s="144"/>
      <c r="L1293" s="144"/>
      <c r="M1293" s="144"/>
      <c r="N1293" s="144"/>
      <c r="O1293" s="144"/>
      <c r="P1293" s="145" t="e">
        <f t="shared" si="257"/>
        <v>#DIV/0!</v>
      </c>
      <c r="Q1293" s="145">
        <f t="shared" si="258"/>
        <v>0</v>
      </c>
      <c r="R1293" s="145">
        <f t="shared" si="259"/>
        <v>0</v>
      </c>
      <c r="S1293" s="145">
        <f t="shared" si="260"/>
        <v>0</v>
      </c>
      <c r="T1293" s="145">
        <f t="shared" si="261"/>
        <v>0</v>
      </c>
      <c r="U1293" s="145">
        <f t="shared" si="262"/>
        <v>0</v>
      </c>
      <c r="V1293" s="146">
        <f>IF(J1293="nio",0,IF(J1293&gt;0,VLOOKUP(F1293,'3-Productie normen'!A:M,VLOOKUP(J1293,'3-Productie normen'!$B$38:$C$41,2,FALSE),FALSE)))*(VLOOKUP(B1293,'2-Kosten per locatie'!$A$16:$C$48,3,FALSE))</f>
        <v>0</v>
      </c>
      <c r="W1293" s="146">
        <f t="shared" si="263"/>
        <v>0</v>
      </c>
      <c r="X1293" s="146">
        <f t="shared" si="264"/>
        <v>0</v>
      </c>
      <c r="Y1293" s="146">
        <f t="shared" si="265"/>
        <v>0</v>
      </c>
      <c r="Z1293" s="147" t="str">
        <f>VLOOKUP(F1293,'3-Productie normen'!A:Q,12,FALSE)</f>
        <v>B</v>
      </c>
      <c r="AA1293" s="147"/>
      <c r="AC1293" s="148">
        <f t="shared" si="266"/>
        <v>7833.5999999999995</v>
      </c>
    </row>
    <row r="1294" spans="1:29" ht="14.15" customHeight="1">
      <c r="A1294" s="124">
        <f t="shared" si="267"/>
        <v>1294</v>
      </c>
      <c r="B1294" s="139" t="s">
        <v>94</v>
      </c>
      <c r="C1294" s="108">
        <v>4</v>
      </c>
      <c r="D1294" s="164" t="s">
        <v>1480</v>
      </c>
      <c r="E1294" s="141" t="s">
        <v>262</v>
      </c>
      <c r="F1294" s="166" t="s">
        <v>164</v>
      </c>
      <c r="G1294" s="141" t="s">
        <v>683</v>
      </c>
      <c r="H1294" s="142">
        <v>7.29</v>
      </c>
      <c r="I1294" s="143">
        <f t="shared" si="256"/>
        <v>12</v>
      </c>
      <c r="J1294" s="144">
        <v>12</v>
      </c>
      <c r="K1294" s="144"/>
      <c r="L1294" s="144"/>
      <c r="M1294" s="144"/>
      <c r="N1294" s="144"/>
      <c r="O1294" s="144"/>
      <c r="P1294" s="145" t="e">
        <f t="shared" si="257"/>
        <v>#DIV/0!</v>
      </c>
      <c r="Q1294" s="145">
        <f t="shared" si="258"/>
        <v>0</v>
      </c>
      <c r="R1294" s="145">
        <f t="shared" si="259"/>
        <v>0</v>
      </c>
      <c r="S1294" s="145">
        <f t="shared" si="260"/>
        <v>0</v>
      </c>
      <c r="T1294" s="145">
        <f t="shared" si="261"/>
        <v>0</v>
      </c>
      <c r="U1294" s="145">
        <f t="shared" si="262"/>
        <v>0</v>
      </c>
      <c r="V1294" s="146">
        <f>IF(J1294="nio",0,IF(J1294&gt;0,VLOOKUP(F1294,'3-Productie normen'!A:M,VLOOKUP(J1294,'3-Productie normen'!$B$38:$C$41,2,FALSE),FALSE)))*(VLOOKUP(B1294,'2-Kosten per locatie'!$A$16:$C$48,3,FALSE))</f>
        <v>0</v>
      </c>
      <c r="W1294" s="146">
        <f t="shared" si="263"/>
        <v>0</v>
      </c>
      <c r="X1294" s="146">
        <f t="shared" si="264"/>
        <v>0</v>
      </c>
      <c r="Y1294" s="146">
        <f t="shared" si="265"/>
        <v>0</v>
      </c>
      <c r="Z1294" s="147" t="str">
        <f>VLOOKUP(F1294,'3-Productie normen'!A:Q,12,FALSE)</f>
        <v>V</v>
      </c>
      <c r="AA1294" s="147"/>
      <c r="AC1294" s="148">
        <f t="shared" si="266"/>
        <v>87.48</v>
      </c>
    </row>
    <row r="1295" spans="1:29" ht="14.15" customHeight="1">
      <c r="A1295" s="124">
        <f t="shared" si="267"/>
        <v>1295</v>
      </c>
      <c r="B1295" s="139" t="s">
        <v>94</v>
      </c>
      <c r="C1295" s="108">
        <v>4</v>
      </c>
      <c r="D1295" s="164" t="s">
        <v>1481</v>
      </c>
      <c r="E1295" s="141" t="s">
        <v>212</v>
      </c>
      <c r="F1295" s="141" t="s">
        <v>167</v>
      </c>
      <c r="G1295" s="141" t="s">
        <v>213</v>
      </c>
      <c r="H1295" s="142">
        <v>12.25</v>
      </c>
      <c r="I1295" s="143">
        <f t="shared" si="256"/>
        <v>255</v>
      </c>
      <c r="J1295" s="144">
        <v>255</v>
      </c>
      <c r="K1295" s="144"/>
      <c r="L1295" s="144"/>
      <c r="M1295" s="144"/>
      <c r="N1295" s="144"/>
      <c r="O1295" s="144"/>
      <c r="P1295" s="145" t="e">
        <f t="shared" si="257"/>
        <v>#DIV/0!</v>
      </c>
      <c r="Q1295" s="145">
        <f t="shared" si="258"/>
        <v>0</v>
      </c>
      <c r="R1295" s="145">
        <f t="shared" si="259"/>
        <v>0</v>
      </c>
      <c r="S1295" s="145">
        <f t="shared" si="260"/>
        <v>0</v>
      </c>
      <c r="T1295" s="145">
        <f t="shared" si="261"/>
        <v>0</v>
      </c>
      <c r="U1295" s="145">
        <f t="shared" si="262"/>
        <v>0</v>
      </c>
      <c r="V1295" s="146">
        <f>IF(J1295="nio",0,IF(J1295&gt;0,VLOOKUP(F1295,'3-Productie normen'!A:M,VLOOKUP(J1295,'3-Productie normen'!$B$38:$C$41,2,FALSE),FALSE)))*(VLOOKUP(B1295,'2-Kosten per locatie'!$A$16:$C$48,3,FALSE))</f>
        <v>0</v>
      </c>
      <c r="W1295" s="146">
        <f t="shared" si="263"/>
        <v>0</v>
      </c>
      <c r="X1295" s="146">
        <f t="shared" si="264"/>
        <v>0</v>
      </c>
      <c r="Y1295" s="146">
        <f t="shared" si="265"/>
        <v>0</v>
      </c>
      <c r="Z1295" s="147" t="str">
        <f>VLOOKUP(F1295,'3-Productie normen'!A:Q,12,FALSE)</f>
        <v>S</v>
      </c>
      <c r="AA1295" s="147"/>
      <c r="AC1295" s="148">
        <f t="shared" si="266"/>
        <v>3123.75</v>
      </c>
    </row>
    <row r="1296" spans="1:29" ht="14.15" customHeight="1">
      <c r="A1296" s="124">
        <f t="shared" si="267"/>
        <v>1296</v>
      </c>
      <c r="B1296" s="139" t="s">
        <v>94</v>
      </c>
      <c r="C1296" s="108">
        <v>4</v>
      </c>
      <c r="D1296" s="164" t="s">
        <v>1482</v>
      </c>
      <c r="E1296" s="141" t="s">
        <v>212</v>
      </c>
      <c r="F1296" s="141" t="s">
        <v>167</v>
      </c>
      <c r="G1296" s="141" t="s">
        <v>213</v>
      </c>
      <c r="H1296" s="142">
        <v>0.96</v>
      </c>
      <c r="I1296" s="143">
        <f t="shared" si="256"/>
        <v>255</v>
      </c>
      <c r="J1296" s="144">
        <v>255</v>
      </c>
      <c r="K1296" s="144"/>
      <c r="L1296" s="144"/>
      <c r="M1296" s="144"/>
      <c r="N1296" s="144"/>
      <c r="O1296" s="144"/>
      <c r="P1296" s="145" t="e">
        <f t="shared" si="257"/>
        <v>#DIV/0!</v>
      </c>
      <c r="Q1296" s="145">
        <f t="shared" si="258"/>
        <v>0</v>
      </c>
      <c r="R1296" s="145">
        <f t="shared" si="259"/>
        <v>0</v>
      </c>
      <c r="S1296" s="145">
        <f t="shared" si="260"/>
        <v>0</v>
      </c>
      <c r="T1296" s="145">
        <f t="shared" si="261"/>
        <v>0</v>
      </c>
      <c r="U1296" s="145">
        <f t="shared" si="262"/>
        <v>0</v>
      </c>
      <c r="V1296" s="146">
        <f>IF(J1296="nio",0,IF(J1296&gt;0,VLOOKUP(F1296,'3-Productie normen'!A:M,VLOOKUP(J1296,'3-Productie normen'!$B$38:$C$41,2,FALSE),FALSE)))*(VLOOKUP(B1296,'2-Kosten per locatie'!$A$16:$C$48,3,FALSE))</f>
        <v>0</v>
      </c>
      <c r="W1296" s="146">
        <f t="shared" si="263"/>
        <v>0</v>
      </c>
      <c r="X1296" s="146">
        <f t="shared" si="264"/>
        <v>0</v>
      </c>
      <c r="Y1296" s="146">
        <f t="shared" si="265"/>
        <v>0</v>
      </c>
      <c r="Z1296" s="147" t="str">
        <f>VLOOKUP(F1296,'3-Productie normen'!A:Q,12,FALSE)</f>
        <v>S</v>
      </c>
      <c r="AA1296" s="147"/>
      <c r="AC1296" s="148">
        <f t="shared" si="266"/>
        <v>244.79999999999998</v>
      </c>
    </row>
    <row r="1297" spans="1:29" ht="14.15" customHeight="1">
      <c r="A1297" s="124">
        <f t="shared" si="267"/>
        <v>1297</v>
      </c>
      <c r="B1297" s="139" t="s">
        <v>94</v>
      </c>
      <c r="C1297" s="108">
        <v>4</v>
      </c>
      <c r="D1297" s="164" t="s">
        <v>1483</v>
      </c>
      <c r="E1297" s="141" t="s">
        <v>212</v>
      </c>
      <c r="F1297" s="141" t="s">
        <v>167</v>
      </c>
      <c r="G1297" s="141" t="s">
        <v>213</v>
      </c>
      <c r="H1297" s="142">
        <v>0.96</v>
      </c>
      <c r="I1297" s="143">
        <f t="shared" si="256"/>
        <v>255</v>
      </c>
      <c r="J1297" s="144">
        <v>255</v>
      </c>
      <c r="K1297" s="144"/>
      <c r="L1297" s="144"/>
      <c r="M1297" s="144"/>
      <c r="N1297" s="144"/>
      <c r="O1297" s="144"/>
      <c r="P1297" s="145" t="e">
        <f t="shared" si="257"/>
        <v>#DIV/0!</v>
      </c>
      <c r="Q1297" s="145">
        <f t="shared" si="258"/>
        <v>0</v>
      </c>
      <c r="R1297" s="145">
        <f t="shared" si="259"/>
        <v>0</v>
      </c>
      <c r="S1297" s="145">
        <f t="shared" si="260"/>
        <v>0</v>
      </c>
      <c r="T1297" s="145">
        <f t="shared" si="261"/>
        <v>0</v>
      </c>
      <c r="U1297" s="145">
        <f t="shared" si="262"/>
        <v>0</v>
      </c>
      <c r="V1297" s="146">
        <f>IF(J1297="nio",0,IF(J1297&gt;0,VLOOKUP(F1297,'3-Productie normen'!A:M,VLOOKUP(J1297,'3-Productie normen'!$B$38:$C$41,2,FALSE),FALSE)))*(VLOOKUP(B1297,'2-Kosten per locatie'!$A$16:$C$48,3,FALSE))</f>
        <v>0</v>
      </c>
      <c r="W1297" s="146">
        <f t="shared" si="263"/>
        <v>0</v>
      </c>
      <c r="X1297" s="146">
        <f t="shared" si="264"/>
        <v>0</v>
      </c>
      <c r="Y1297" s="146">
        <f t="shared" si="265"/>
        <v>0</v>
      </c>
      <c r="Z1297" s="147" t="str">
        <f>VLOOKUP(F1297,'3-Productie normen'!A:Q,12,FALSE)</f>
        <v>S</v>
      </c>
      <c r="AA1297" s="147"/>
      <c r="AC1297" s="148">
        <f t="shared" si="266"/>
        <v>244.79999999999998</v>
      </c>
    </row>
    <row r="1298" spans="1:29" ht="14.15" customHeight="1">
      <c r="A1298" s="124">
        <f t="shared" si="267"/>
        <v>1298</v>
      </c>
      <c r="B1298" s="139" t="s">
        <v>94</v>
      </c>
      <c r="C1298" s="108">
        <v>4</v>
      </c>
      <c r="D1298" s="164" t="s">
        <v>1484</v>
      </c>
      <c r="E1298" s="141" t="s">
        <v>212</v>
      </c>
      <c r="F1298" s="141" t="s">
        <v>167</v>
      </c>
      <c r="G1298" s="141" t="s">
        <v>213</v>
      </c>
      <c r="H1298" s="142">
        <v>0.96</v>
      </c>
      <c r="I1298" s="143">
        <f t="shared" si="256"/>
        <v>255</v>
      </c>
      <c r="J1298" s="144">
        <v>255</v>
      </c>
      <c r="K1298" s="144"/>
      <c r="L1298" s="144"/>
      <c r="M1298" s="144"/>
      <c r="N1298" s="144"/>
      <c r="O1298" s="144"/>
      <c r="P1298" s="145" t="e">
        <f t="shared" si="257"/>
        <v>#DIV/0!</v>
      </c>
      <c r="Q1298" s="145">
        <f t="shared" si="258"/>
        <v>0</v>
      </c>
      <c r="R1298" s="145">
        <f t="shared" si="259"/>
        <v>0</v>
      </c>
      <c r="S1298" s="145">
        <f t="shared" si="260"/>
        <v>0</v>
      </c>
      <c r="T1298" s="145">
        <f t="shared" si="261"/>
        <v>0</v>
      </c>
      <c r="U1298" s="145">
        <f t="shared" si="262"/>
        <v>0</v>
      </c>
      <c r="V1298" s="146">
        <f>IF(J1298="nio",0,IF(J1298&gt;0,VLOOKUP(F1298,'3-Productie normen'!A:M,VLOOKUP(J1298,'3-Productie normen'!$B$38:$C$41,2,FALSE),FALSE)))*(VLOOKUP(B1298,'2-Kosten per locatie'!$A$16:$C$48,3,FALSE))</f>
        <v>0</v>
      </c>
      <c r="W1298" s="146">
        <f t="shared" si="263"/>
        <v>0</v>
      </c>
      <c r="X1298" s="146">
        <f t="shared" si="264"/>
        <v>0</v>
      </c>
      <c r="Y1298" s="146">
        <f t="shared" si="265"/>
        <v>0</v>
      </c>
      <c r="Z1298" s="147" t="str">
        <f>VLOOKUP(F1298,'3-Productie normen'!A:Q,12,FALSE)</f>
        <v>S</v>
      </c>
      <c r="AA1298" s="147"/>
      <c r="AC1298" s="148">
        <f t="shared" si="266"/>
        <v>244.79999999999998</v>
      </c>
    </row>
    <row r="1299" spans="1:29" ht="14.15" customHeight="1">
      <c r="A1299" s="124">
        <f t="shared" si="267"/>
        <v>1299</v>
      </c>
      <c r="B1299" s="139" t="s">
        <v>94</v>
      </c>
      <c r="C1299" s="108">
        <v>4</v>
      </c>
      <c r="D1299" s="164" t="s">
        <v>1485</v>
      </c>
      <c r="E1299" s="141" t="s">
        <v>212</v>
      </c>
      <c r="F1299" s="141" t="s">
        <v>167</v>
      </c>
      <c r="G1299" s="141" t="s">
        <v>213</v>
      </c>
      <c r="H1299" s="142">
        <v>0.98</v>
      </c>
      <c r="I1299" s="143">
        <f t="shared" si="256"/>
        <v>255</v>
      </c>
      <c r="J1299" s="144">
        <v>255</v>
      </c>
      <c r="K1299" s="144"/>
      <c r="L1299" s="144"/>
      <c r="M1299" s="144"/>
      <c r="N1299" s="144"/>
      <c r="O1299" s="144"/>
      <c r="P1299" s="145" t="e">
        <f t="shared" si="257"/>
        <v>#DIV/0!</v>
      </c>
      <c r="Q1299" s="145">
        <f t="shared" si="258"/>
        <v>0</v>
      </c>
      <c r="R1299" s="145">
        <f t="shared" si="259"/>
        <v>0</v>
      </c>
      <c r="S1299" s="145">
        <f t="shared" si="260"/>
        <v>0</v>
      </c>
      <c r="T1299" s="145">
        <f t="shared" si="261"/>
        <v>0</v>
      </c>
      <c r="U1299" s="145">
        <f t="shared" si="262"/>
        <v>0</v>
      </c>
      <c r="V1299" s="146">
        <f>IF(J1299="nio",0,IF(J1299&gt;0,VLOOKUP(F1299,'3-Productie normen'!A:M,VLOOKUP(J1299,'3-Productie normen'!$B$38:$C$41,2,FALSE),FALSE)))*(VLOOKUP(B1299,'2-Kosten per locatie'!$A$16:$C$48,3,FALSE))</f>
        <v>0</v>
      </c>
      <c r="W1299" s="146">
        <f t="shared" si="263"/>
        <v>0</v>
      </c>
      <c r="X1299" s="146">
        <f t="shared" si="264"/>
        <v>0</v>
      </c>
      <c r="Y1299" s="146">
        <f t="shared" si="265"/>
        <v>0</v>
      </c>
      <c r="Z1299" s="147" t="str">
        <f>VLOOKUP(F1299,'3-Productie normen'!A:Q,12,FALSE)</f>
        <v>S</v>
      </c>
      <c r="AA1299" s="147"/>
      <c r="AC1299" s="148">
        <f t="shared" si="266"/>
        <v>249.9</v>
      </c>
    </row>
    <row r="1300" spans="1:29" ht="14.15" customHeight="1">
      <c r="A1300" s="124">
        <f t="shared" si="267"/>
        <v>1300</v>
      </c>
      <c r="B1300" s="139" t="s">
        <v>94</v>
      </c>
      <c r="C1300" s="108">
        <v>4</v>
      </c>
      <c r="D1300" s="164" t="s">
        <v>1486</v>
      </c>
      <c r="E1300" s="141" t="s">
        <v>216</v>
      </c>
      <c r="F1300" s="141" t="s">
        <v>167</v>
      </c>
      <c r="G1300" s="141" t="s">
        <v>213</v>
      </c>
      <c r="H1300" s="142">
        <v>24.3</v>
      </c>
      <c r="I1300" s="143">
        <f t="shared" si="256"/>
        <v>255</v>
      </c>
      <c r="J1300" s="144">
        <v>255</v>
      </c>
      <c r="K1300" s="144"/>
      <c r="L1300" s="144"/>
      <c r="M1300" s="144"/>
      <c r="N1300" s="144"/>
      <c r="O1300" s="144"/>
      <c r="P1300" s="145" t="e">
        <f t="shared" si="257"/>
        <v>#DIV/0!</v>
      </c>
      <c r="Q1300" s="145">
        <f t="shared" si="258"/>
        <v>0</v>
      </c>
      <c r="R1300" s="145">
        <f t="shared" si="259"/>
        <v>0</v>
      </c>
      <c r="S1300" s="145">
        <f t="shared" si="260"/>
        <v>0</v>
      </c>
      <c r="T1300" s="145">
        <f t="shared" si="261"/>
        <v>0</v>
      </c>
      <c r="U1300" s="145">
        <f t="shared" si="262"/>
        <v>0</v>
      </c>
      <c r="V1300" s="146">
        <f>IF(J1300="nio",0,IF(J1300&gt;0,VLOOKUP(F1300,'3-Productie normen'!A:M,VLOOKUP(J1300,'3-Productie normen'!$B$38:$C$41,2,FALSE),FALSE)))*(VLOOKUP(B1300,'2-Kosten per locatie'!$A$16:$C$48,3,FALSE))</f>
        <v>0</v>
      </c>
      <c r="W1300" s="146">
        <f t="shared" si="263"/>
        <v>0</v>
      </c>
      <c r="X1300" s="146">
        <f t="shared" si="264"/>
        <v>0</v>
      </c>
      <c r="Y1300" s="146">
        <f t="shared" si="265"/>
        <v>0</v>
      </c>
      <c r="Z1300" s="147" t="str">
        <f>VLOOKUP(F1300,'3-Productie normen'!A:Q,12,FALSE)</f>
        <v>S</v>
      </c>
      <c r="AA1300" s="147"/>
      <c r="AC1300" s="148">
        <f t="shared" si="266"/>
        <v>6196.5</v>
      </c>
    </row>
    <row r="1301" spans="1:29" ht="14.15" customHeight="1">
      <c r="A1301" s="124">
        <f t="shared" si="267"/>
        <v>1301</v>
      </c>
      <c r="B1301" s="139" t="s">
        <v>94</v>
      </c>
      <c r="C1301" s="108">
        <v>4</v>
      </c>
      <c r="D1301" s="164" t="s">
        <v>1487</v>
      </c>
      <c r="E1301" s="141" t="s">
        <v>216</v>
      </c>
      <c r="F1301" s="141" t="s">
        <v>167</v>
      </c>
      <c r="G1301" s="141" t="s">
        <v>213</v>
      </c>
      <c r="H1301" s="142">
        <v>1</v>
      </c>
      <c r="I1301" s="143">
        <f t="shared" si="256"/>
        <v>255</v>
      </c>
      <c r="J1301" s="144">
        <v>255</v>
      </c>
      <c r="K1301" s="144"/>
      <c r="L1301" s="144"/>
      <c r="M1301" s="144"/>
      <c r="N1301" s="144"/>
      <c r="O1301" s="144"/>
      <c r="P1301" s="145" t="e">
        <f t="shared" si="257"/>
        <v>#DIV/0!</v>
      </c>
      <c r="Q1301" s="145">
        <f t="shared" si="258"/>
        <v>0</v>
      </c>
      <c r="R1301" s="145">
        <f t="shared" si="259"/>
        <v>0</v>
      </c>
      <c r="S1301" s="145">
        <f t="shared" si="260"/>
        <v>0</v>
      </c>
      <c r="T1301" s="145">
        <f t="shared" si="261"/>
        <v>0</v>
      </c>
      <c r="U1301" s="145">
        <f t="shared" si="262"/>
        <v>0</v>
      </c>
      <c r="V1301" s="146">
        <f>IF(J1301="nio",0,IF(J1301&gt;0,VLOOKUP(F1301,'3-Productie normen'!A:M,VLOOKUP(J1301,'3-Productie normen'!$B$38:$C$41,2,FALSE),FALSE)))*(VLOOKUP(B1301,'2-Kosten per locatie'!$A$16:$C$48,3,FALSE))</f>
        <v>0</v>
      </c>
      <c r="W1301" s="146">
        <f t="shared" si="263"/>
        <v>0</v>
      </c>
      <c r="X1301" s="146">
        <f t="shared" si="264"/>
        <v>0</v>
      </c>
      <c r="Y1301" s="146">
        <f t="shared" si="265"/>
        <v>0</v>
      </c>
      <c r="Z1301" s="147" t="str">
        <f>VLOOKUP(F1301,'3-Productie normen'!A:Q,12,FALSE)</f>
        <v>S</v>
      </c>
      <c r="AA1301" s="147"/>
      <c r="AC1301" s="148">
        <f t="shared" si="266"/>
        <v>255</v>
      </c>
    </row>
    <row r="1302" spans="1:29" ht="14.15" customHeight="1">
      <c r="A1302" s="124">
        <f t="shared" si="267"/>
        <v>1302</v>
      </c>
      <c r="B1302" s="139" t="s">
        <v>94</v>
      </c>
      <c r="C1302" s="108">
        <v>4</v>
      </c>
      <c r="D1302" s="164" t="s">
        <v>1488</v>
      </c>
      <c r="E1302" s="141" t="s">
        <v>216</v>
      </c>
      <c r="F1302" s="141" t="s">
        <v>167</v>
      </c>
      <c r="G1302" s="141" t="s">
        <v>213</v>
      </c>
      <c r="H1302" s="142">
        <v>1.01</v>
      </c>
      <c r="I1302" s="143">
        <f t="shared" si="256"/>
        <v>255</v>
      </c>
      <c r="J1302" s="144">
        <v>255</v>
      </c>
      <c r="K1302" s="144"/>
      <c r="L1302" s="144"/>
      <c r="M1302" s="144"/>
      <c r="N1302" s="144"/>
      <c r="O1302" s="144"/>
      <c r="P1302" s="145" t="e">
        <f t="shared" si="257"/>
        <v>#DIV/0!</v>
      </c>
      <c r="Q1302" s="145">
        <f t="shared" si="258"/>
        <v>0</v>
      </c>
      <c r="R1302" s="145">
        <f t="shared" si="259"/>
        <v>0</v>
      </c>
      <c r="S1302" s="145">
        <f t="shared" si="260"/>
        <v>0</v>
      </c>
      <c r="T1302" s="145">
        <f t="shared" si="261"/>
        <v>0</v>
      </c>
      <c r="U1302" s="145">
        <f t="shared" si="262"/>
        <v>0</v>
      </c>
      <c r="V1302" s="146">
        <f>IF(J1302="nio",0,IF(J1302&gt;0,VLOOKUP(F1302,'3-Productie normen'!A:M,VLOOKUP(J1302,'3-Productie normen'!$B$38:$C$41,2,FALSE),FALSE)))*(VLOOKUP(B1302,'2-Kosten per locatie'!$A$16:$C$48,3,FALSE))</f>
        <v>0</v>
      </c>
      <c r="W1302" s="146">
        <f t="shared" si="263"/>
        <v>0</v>
      </c>
      <c r="X1302" s="146">
        <f t="shared" si="264"/>
        <v>0</v>
      </c>
      <c r="Y1302" s="146">
        <f t="shared" si="265"/>
        <v>0</v>
      </c>
      <c r="Z1302" s="147" t="str">
        <f>VLOOKUP(F1302,'3-Productie normen'!A:Q,12,FALSE)</f>
        <v>S</v>
      </c>
      <c r="AA1302" s="147"/>
      <c r="AC1302" s="148">
        <f t="shared" si="266"/>
        <v>257.55</v>
      </c>
    </row>
    <row r="1303" spans="1:29" ht="14.15" customHeight="1">
      <c r="A1303" s="124">
        <f t="shared" si="267"/>
        <v>1303</v>
      </c>
      <c r="B1303" s="139" t="s">
        <v>94</v>
      </c>
      <c r="C1303" s="108">
        <v>4</v>
      </c>
      <c r="D1303" s="164" t="s">
        <v>1489</v>
      </c>
      <c r="E1303" s="141" t="s">
        <v>216</v>
      </c>
      <c r="F1303" s="141" t="s">
        <v>167</v>
      </c>
      <c r="G1303" s="141" t="s">
        <v>213</v>
      </c>
      <c r="H1303" s="142">
        <v>1</v>
      </c>
      <c r="I1303" s="143">
        <f t="shared" si="256"/>
        <v>255</v>
      </c>
      <c r="J1303" s="144">
        <v>255</v>
      </c>
      <c r="K1303" s="144"/>
      <c r="L1303" s="144"/>
      <c r="M1303" s="144"/>
      <c r="N1303" s="144"/>
      <c r="O1303" s="144"/>
      <c r="P1303" s="145" t="e">
        <f t="shared" si="257"/>
        <v>#DIV/0!</v>
      </c>
      <c r="Q1303" s="145">
        <f t="shared" si="258"/>
        <v>0</v>
      </c>
      <c r="R1303" s="145">
        <f t="shared" si="259"/>
        <v>0</v>
      </c>
      <c r="S1303" s="145">
        <f t="shared" si="260"/>
        <v>0</v>
      </c>
      <c r="T1303" s="145">
        <f t="shared" si="261"/>
        <v>0</v>
      </c>
      <c r="U1303" s="145">
        <f t="shared" si="262"/>
        <v>0</v>
      </c>
      <c r="V1303" s="146">
        <f>IF(J1303="nio",0,IF(J1303&gt;0,VLOOKUP(F1303,'3-Productie normen'!A:M,VLOOKUP(J1303,'3-Productie normen'!$B$38:$C$41,2,FALSE),FALSE)))*(VLOOKUP(B1303,'2-Kosten per locatie'!$A$16:$C$48,3,FALSE))</f>
        <v>0</v>
      </c>
      <c r="W1303" s="146">
        <f t="shared" si="263"/>
        <v>0</v>
      </c>
      <c r="X1303" s="146">
        <f t="shared" si="264"/>
        <v>0</v>
      </c>
      <c r="Y1303" s="146">
        <f t="shared" si="265"/>
        <v>0</v>
      </c>
      <c r="Z1303" s="147" t="str">
        <f>VLOOKUP(F1303,'3-Productie normen'!A:Q,12,FALSE)</f>
        <v>S</v>
      </c>
      <c r="AA1303" s="147"/>
      <c r="AC1303" s="148">
        <f t="shared" si="266"/>
        <v>255</v>
      </c>
    </row>
    <row r="1304" spans="1:29" ht="14.15" customHeight="1">
      <c r="A1304" s="124">
        <f t="shared" si="267"/>
        <v>1304</v>
      </c>
      <c r="B1304" s="139" t="s">
        <v>94</v>
      </c>
      <c r="C1304" s="108">
        <v>4</v>
      </c>
      <c r="D1304" s="164" t="s">
        <v>1490</v>
      </c>
      <c r="E1304" s="141" t="s">
        <v>216</v>
      </c>
      <c r="F1304" s="166" t="s">
        <v>167</v>
      </c>
      <c r="G1304" s="141" t="s">
        <v>213</v>
      </c>
      <c r="H1304" s="142">
        <v>1</v>
      </c>
      <c r="I1304" s="143">
        <f t="shared" si="256"/>
        <v>255</v>
      </c>
      <c r="J1304" s="144">
        <v>255</v>
      </c>
      <c r="K1304" s="144"/>
      <c r="L1304" s="144"/>
      <c r="M1304" s="144"/>
      <c r="N1304" s="144"/>
      <c r="O1304" s="144"/>
      <c r="P1304" s="145" t="e">
        <f t="shared" si="257"/>
        <v>#DIV/0!</v>
      </c>
      <c r="Q1304" s="145">
        <f t="shared" si="258"/>
        <v>0</v>
      </c>
      <c r="R1304" s="145">
        <f t="shared" si="259"/>
        <v>0</v>
      </c>
      <c r="S1304" s="145">
        <f t="shared" si="260"/>
        <v>0</v>
      </c>
      <c r="T1304" s="145">
        <f t="shared" si="261"/>
        <v>0</v>
      </c>
      <c r="U1304" s="145">
        <f t="shared" si="262"/>
        <v>0</v>
      </c>
      <c r="V1304" s="146">
        <f>IF(J1304="nio",0,IF(J1304&gt;0,VLOOKUP(F1304,'3-Productie normen'!A:M,VLOOKUP(J1304,'3-Productie normen'!$B$38:$C$41,2,FALSE),FALSE)))*(VLOOKUP(B1304,'2-Kosten per locatie'!$A$16:$C$48,3,FALSE))</f>
        <v>0</v>
      </c>
      <c r="W1304" s="146">
        <f t="shared" si="263"/>
        <v>0</v>
      </c>
      <c r="X1304" s="146">
        <f t="shared" si="264"/>
        <v>0</v>
      </c>
      <c r="Y1304" s="146">
        <f t="shared" si="265"/>
        <v>0</v>
      </c>
      <c r="Z1304" s="147" t="str">
        <f>VLOOKUP(F1304,'3-Productie normen'!A:Q,12,FALSE)</f>
        <v>S</v>
      </c>
      <c r="AA1304" s="147"/>
      <c r="AC1304" s="148">
        <f t="shared" si="266"/>
        <v>255</v>
      </c>
    </row>
    <row r="1305" spans="1:29" ht="14.15" customHeight="1">
      <c r="A1305" s="124">
        <f t="shared" si="267"/>
        <v>1305</v>
      </c>
      <c r="B1305" s="139" t="s">
        <v>94</v>
      </c>
      <c r="C1305" s="108">
        <v>4</v>
      </c>
      <c r="D1305" s="164" t="s">
        <v>1491</v>
      </c>
      <c r="E1305" s="141" t="s">
        <v>224</v>
      </c>
      <c r="F1305" s="139" t="s">
        <v>155</v>
      </c>
      <c r="G1305" s="141" t="s">
        <v>222</v>
      </c>
      <c r="H1305" s="142">
        <v>28.79</v>
      </c>
      <c r="I1305" s="143">
        <f t="shared" si="256"/>
        <v>255</v>
      </c>
      <c r="J1305" s="144">
        <v>255</v>
      </c>
      <c r="K1305" s="144"/>
      <c r="L1305" s="144"/>
      <c r="M1305" s="144"/>
      <c r="N1305" s="144"/>
      <c r="O1305" s="144"/>
      <c r="P1305" s="145" t="e">
        <f t="shared" si="257"/>
        <v>#DIV/0!</v>
      </c>
      <c r="Q1305" s="145">
        <f t="shared" si="258"/>
        <v>0</v>
      </c>
      <c r="R1305" s="145">
        <f t="shared" si="259"/>
        <v>0</v>
      </c>
      <c r="S1305" s="145">
        <f t="shared" si="260"/>
        <v>0</v>
      </c>
      <c r="T1305" s="145">
        <f t="shared" si="261"/>
        <v>0</v>
      </c>
      <c r="U1305" s="145">
        <f t="shared" si="262"/>
        <v>0</v>
      </c>
      <c r="V1305" s="146">
        <f>IF(J1305="nio",0,IF(J1305&gt;0,VLOOKUP(F1305,'3-Productie normen'!A:M,VLOOKUP(J1305,'3-Productie normen'!$B$38:$C$41,2,FALSE),FALSE)))*(VLOOKUP(B1305,'2-Kosten per locatie'!$A$16:$C$48,3,FALSE))</f>
        <v>0</v>
      </c>
      <c r="W1305" s="146">
        <f t="shared" si="263"/>
        <v>0</v>
      </c>
      <c r="X1305" s="146">
        <f t="shared" si="264"/>
        <v>0</v>
      </c>
      <c r="Y1305" s="146">
        <f t="shared" si="265"/>
        <v>0</v>
      </c>
      <c r="Z1305" s="147" t="str">
        <f>VLOOKUP(F1305,'3-Productie normen'!A:Q,12,FALSE)</f>
        <v>B</v>
      </c>
      <c r="AA1305" s="147"/>
      <c r="AC1305" s="148">
        <f t="shared" si="266"/>
        <v>7341.45</v>
      </c>
    </row>
    <row r="1306" spans="1:29" ht="14.15" customHeight="1">
      <c r="A1306" s="124">
        <f t="shared" si="267"/>
        <v>1306</v>
      </c>
      <c r="B1306" s="139" t="s">
        <v>94</v>
      </c>
      <c r="C1306" s="108">
        <v>4</v>
      </c>
      <c r="D1306" s="164" t="s">
        <v>1492</v>
      </c>
      <c r="E1306" s="141" t="s">
        <v>224</v>
      </c>
      <c r="F1306" s="141" t="s">
        <v>155</v>
      </c>
      <c r="G1306" s="141" t="s">
        <v>222</v>
      </c>
      <c r="H1306" s="142">
        <v>31.3</v>
      </c>
      <c r="I1306" s="143">
        <f t="shared" si="256"/>
        <v>255</v>
      </c>
      <c r="J1306" s="144">
        <v>255</v>
      </c>
      <c r="K1306" s="144"/>
      <c r="L1306" s="144"/>
      <c r="M1306" s="144"/>
      <c r="N1306" s="144"/>
      <c r="O1306" s="144"/>
      <c r="P1306" s="145" t="e">
        <f t="shared" si="257"/>
        <v>#DIV/0!</v>
      </c>
      <c r="Q1306" s="145">
        <f t="shared" si="258"/>
        <v>0</v>
      </c>
      <c r="R1306" s="145">
        <f t="shared" si="259"/>
        <v>0</v>
      </c>
      <c r="S1306" s="145">
        <f t="shared" si="260"/>
        <v>0</v>
      </c>
      <c r="T1306" s="145">
        <f t="shared" si="261"/>
        <v>0</v>
      </c>
      <c r="U1306" s="145">
        <f t="shared" si="262"/>
        <v>0</v>
      </c>
      <c r="V1306" s="146">
        <f>IF(J1306="nio",0,IF(J1306&gt;0,VLOOKUP(F1306,'3-Productie normen'!A:M,VLOOKUP(J1306,'3-Productie normen'!$B$38:$C$41,2,FALSE),FALSE)))*(VLOOKUP(B1306,'2-Kosten per locatie'!$A$16:$C$48,3,FALSE))</f>
        <v>0</v>
      </c>
      <c r="W1306" s="146">
        <f t="shared" si="263"/>
        <v>0</v>
      </c>
      <c r="X1306" s="146">
        <f t="shared" si="264"/>
        <v>0</v>
      </c>
      <c r="Y1306" s="146">
        <f t="shared" si="265"/>
        <v>0</v>
      </c>
      <c r="Z1306" s="147" t="str">
        <f>VLOOKUP(F1306,'3-Productie normen'!A:Q,12,FALSE)</f>
        <v>B</v>
      </c>
      <c r="AA1306" s="147"/>
      <c r="AC1306" s="148">
        <f t="shared" si="266"/>
        <v>7981.5</v>
      </c>
    </row>
    <row r="1307" spans="1:29" ht="14.15" customHeight="1">
      <c r="A1307" s="124">
        <f t="shared" si="267"/>
        <v>1307</v>
      </c>
      <c r="B1307" s="139" t="s">
        <v>94</v>
      </c>
      <c r="C1307" s="108">
        <v>4</v>
      </c>
      <c r="D1307" s="164" t="s">
        <v>1493</v>
      </c>
      <c r="E1307" s="141" t="s">
        <v>224</v>
      </c>
      <c r="F1307" s="141" t="s">
        <v>155</v>
      </c>
      <c r="G1307" s="141" t="s">
        <v>222</v>
      </c>
      <c r="H1307" s="142">
        <v>28.99</v>
      </c>
      <c r="I1307" s="143">
        <f t="shared" si="256"/>
        <v>255</v>
      </c>
      <c r="J1307" s="144">
        <v>255</v>
      </c>
      <c r="K1307" s="144"/>
      <c r="L1307" s="144"/>
      <c r="M1307" s="144"/>
      <c r="N1307" s="144"/>
      <c r="O1307" s="144"/>
      <c r="P1307" s="145" t="e">
        <f t="shared" si="257"/>
        <v>#DIV/0!</v>
      </c>
      <c r="Q1307" s="145">
        <f t="shared" si="258"/>
        <v>0</v>
      </c>
      <c r="R1307" s="145">
        <f t="shared" si="259"/>
        <v>0</v>
      </c>
      <c r="S1307" s="145">
        <f t="shared" si="260"/>
        <v>0</v>
      </c>
      <c r="T1307" s="145">
        <f t="shared" si="261"/>
        <v>0</v>
      </c>
      <c r="U1307" s="145">
        <f t="shared" si="262"/>
        <v>0</v>
      </c>
      <c r="V1307" s="146">
        <f>IF(J1307="nio",0,IF(J1307&gt;0,VLOOKUP(F1307,'3-Productie normen'!A:M,VLOOKUP(J1307,'3-Productie normen'!$B$38:$C$41,2,FALSE),FALSE)))*(VLOOKUP(B1307,'2-Kosten per locatie'!$A$16:$C$48,3,FALSE))</f>
        <v>0</v>
      </c>
      <c r="W1307" s="146">
        <f t="shared" si="263"/>
        <v>0</v>
      </c>
      <c r="X1307" s="146">
        <f t="shared" si="264"/>
        <v>0</v>
      </c>
      <c r="Y1307" s="146">
        <f t="shared" si="265"/>
        <v>0</v>
      </c>
      <c r="Z1307" s="147" t="str">
        <f>VLOOKUP(F1307,'3-Productie normen'!A:Q,12,FALSE)</f>
        <v>B</v>
      </c>
      <c r="AA1307" s="147"/>
      <c r="AC1307" s="148">
        <f t="shared" si="266"/>
        <v>7392.45</v>
      </c>
    </row>
    <row r="1308" spans="1:29" ht="14.15" customHeight="1">
      <c r="A1308" s="124">
        <f t="shared" si="267"/>
        <v>1308</v>
      </c>
      <c r="B1308" s="139" t="s">
        <v>94</v>
      </c>
      <c r="C1308" s="108">
        <v>4</v>
      </c>
      <c r="D1308" s="164" t="s">
        <v>1494</v>
      </c>
      <c r="E1308" s="141" t="s">
        <v>875</v>
      </c>
      <c r="F1308" s="139" t="s">
        <v>155</v>
      </c>
      <c r="G1308" s="141" t="s">
        <v>222</v>
      </c>
      <c r="H1308" s="142">
        <v>63.73</v>
      </c>
      <c r="I1308" s="143">
        <f t="shared" si="256"/>
        <v>255</v>
      </c>
      <c r="J1308" s="144">
        <v>255</v>
      </c>
      <c r="K1308" s="144"/>
      <c r="L1308" s="144"/>
      <c r="M1308" s="144"/>
      <c r="N1308" s="144"/>
      <c r="O1308" s="144"/>
      <c r="P1308" s="145" t="e">
        <f t="shared" si="257"/>
        <v>#DIV/0!</v>
      </c>
      <c r="Q1308" s="145">
        <f t="shared" si="258"/>
        <v>0</v>
      </c>
      <c r="R1308" s="145">
        <f t="shared" si="259"/>
        <v>0</v>
      </c>
      <c r="S1308" s="145">
        <f t="shared" si="260"/>
        <v>0</v>
      </c>
      <c r="T1308" s="145">
        <f t="shared" si="261"/>
        <v>0</v>
      </c>
      <c r="U1308" s="145">
        <f t="shared" si="262"/>
        <v>0</v>
      </c>
      <c r="V1308" s="146">
        <f>IF(J1308="nio",0,IF(J1308&gt;0,VLOOKUP(F1308,'3-Productie normen'!A:M,VLOOKUP(J1308,'3-Productie normen'!$B$38:$C$41,2,FALSE),FALSE)))*(VLOOKUP(B1308,'2-Kosten per locatie'!$A$16:$C$48,3,FALSE))</f>
        <v>0</v>
      </c>
      <c r="W1308" s="146">
        <f t="shared" si="263"/>
        <v>0</v>
      </c>
      <c r="X1308" s="146">
        <f t="shared" si="264"/>
        <v>0</v>
      </c>
      <c r="Y1308" s="146">
        <f t="shared" si="265"/>
        <v>0</v>
      </c>
      <c r="Z1308" s="147" t="str">
        <f>VLOOKUP(F1308,'3-Productie normen'!A:Q,12,FALSE)</f>
        <v>B</v>
      </c>
      <c r="AA1308" s="147"/>
      <c r="AC1308" s="148">
        <f t="shared" si="266"/>
        <v>16251.15</v>
      </c>
    </row>
    <row r="1309" spans="1:29" ht="14.15" customHeight="1">
      <c r="A1309" s="124">
        <f t="shared" si="267"/>
        <v>1309</v>
      </c>
      <c r="B1309" s="139" t="s">
        <v>94</v>
      </c>
      <c r="C1309" s="108">
        <v>4</v>
      </c>
      <c r="D1309" s="164" t="s">
        <v>1495</v>
      </c>
      <c r="E1309" s="141" t="s">
        <v>875</v>
      </c>
      <c r="F1309" s="141" t="s">
        <v>155</v>
      </c>
      <c r="G1309" s="141" t="s">
        <v>222</v>
      </c>
      <c r="H1309" s="142">
        <v>2.64</v>
      </c>
      <c r="I1309" s="143">
        <f t="shared" si="256"/>
        <v>255</v>
      </c>
      <c r="J1309" s="144">
        <v>255</v>
      </c>
      <c r="K1309" s="144"/>
      <c r="L1309" s="144"/>
      <c r="M1309" s="144"/>
      <c r="N1309" s="144"/>
      <c r="O1309" s="144"/>
      <c r="P1309" s="145" t="e">
        <f t="shared" si="257"/>
        <v>#DIV/0!</v>
      </c>
      <c r="Q1309" s="145">
        <f t="shared" si="258"/>
        <v>0</v>
      </c>
      <c r="R1309" s="145">
        <f t="shared" si="259"/>
        <v>0</v>
      </c>
      <c r="S1309" s="145">
        <f t="shared" si="260"/>
        <v>0</v>
      </c>
      <c r="T1309" s="145">
        <f t="shared" si="261"/>
        <v>0</v>
      </c>
      <c r="U1309" s="145">
        <f t="shared" si="262"/>
        <v>0</v>
      </c>
      <c r="V1309" s="146">
        <f>IF(J1309="nio",0,IF(J1309&gt;0,VLOOKUP(F1309,'3-Productie normen'!A:M,VLOOKUP(J1309,'3-Productie normen'!$B$38:$C$41,2,FALSE),FALSE)))*(VLOOKUP(B1309,'2-Kosten per locatie'!$A$16:$C$48,3,FALSE))</f>
        <v>0</v>
      </c>
      <c r="W1309" s="146">
        <f t="shared" si="263"/>
        <v>0</v>
      </c>
      <c r="X1309" s="146">
        <f t="shared" si="264"/>
        <v>0</v>
      </c>
      <c r="Y1309" s="146">
        <f t="shared" si="265"/>
        <v>0</v>
      </c>
      <c r="Z1309" s="147" t="str">
        <f>VLOOKUP(F1309,'3-Productie normen'!A:Q,12,FALSE)</f>
        <v>B</v>
      </c>
      <c r="AA1309" s="147"/>
      <c r="AC1309" s="148">
        <f t="shared" si="266"/>
        <v>673.2</v>
      </c>
    </row>
    <row r="1310" spans="1:29" ht="14.15" customHeight="1">
      <c r="A1310" s="124">
        <f t="shared" si="267"/>
        <v>1310</v>
      </c>
      <c r="B1310" s="139" t="s">
        <v>94</v>
      </c>
      <c r="C1310" s="108">
        <v>4</v>
      </c>
      <c r="D1310" s="164" t="s">
        <v>1496</v>
      </c>
      <c r="E1310" s="141" t="s">
        <v>224</v>
      </c>
      <c r="F1310" s="151" t="s">
        <v>155</v>
      </c>
      <c r="G1310" s="141" t="s">
        <v>222</v>
      </c>
      <c r="H1310" s="142">
        <v>27.53</v>
      </c>
      <c r="I1310" s="143">
        <f t="shared" si="256"/>
        <v>255</v>
      </c>
      <c r="J1310" s="144">
        <v>255</v>
      </c>
      <c r="K1310" s="144"/>
      <c r="L1310" s="144"/>
      <c r="M1310" s="144"/>
      <c r="N1310" s="144"/>
      <c r="O1310" s="144"/>
      <c r="P1310" s="145" t="e">
        <f t="shared" si="257"/>
        <v>#DIV/0!</v>
      </c>
      <c r="Q1310" s="145">
        <f t="shared" si="258"/>
        <v>0</v>
      </c>
      <c r="R1310" s="145">
        <f t="shared" si="259"/>
        <v>0</v>
      </c>
      <c r="S1310" s="145">
        <f t="shared" si="260"/>
        <v>0</v>
      </c>
      <c r="T1310" s="145">
        <f t="shared" si="261"/>
        <v>0</v>
      </c>
      <c r="U1310" s="145">
        <f t="shared" si="262"/>
        <v>0</v>
      </c>
      <c r="V1310" s="146">
        <f>IF(J1310="nio",0,IF(J1310&gt;0,VLOOKUP(F1310,'3-Productie normen'!A:M,VLOOKUP(J1310,'3-Productie normen'!$B$38:$C$41,2,FALSE),FALSE)))*(VLOOKUP(B1310,'2-Kosten per locatie'!$A$16:$C$48,3,FALSE))</f>
        <v>0</v>
      </c>
      <c r="W1310" s="146">
        <f t="shared" si="263"/>
        <v>0</v>
      </c>
      <c r="X1310" s="146">
        <f t="shared" si="264"/>
        <v>0</v>
      </c>
      <c r="Y1310" s="146">
        <f t="shared" si="265"/>
        <v>0</v>
      </c>
      <c r="Z1310" s="147" t="str">
        <f>VLOOKUP(F1310,'3-Productie normen'!A:Q,12,FALSE)</f>
        <v>B</v>
      </c>
      <c r="AA1310" s="147"/>
      <c r="AC1310" s="148">
        <f t="shared" si="266"/>
        <v>7020.1500000000005</v>
      </c>
    </row>
    <row r="1311" spans="1:29" ht="14.15" customHeight="1">
      <c r="A1311" s="124">
        <f t="shared" si="267"/>
        <v>1311</v>
      </c>
      <c r="B1311" s="139" t="s">
        <v>94</v>
      </c>
      <c r="C1311" s="108">
        <v>4</v>
      </c>
      <c r="D1311" s="164" t="s">
        <v>1497</v>
      </c>
      <c r="E1311" s="141" t="s">
        <v>243</v>
      </c>
      <c r="F1311" s="141" t="s">
        <v>155</v>
      </c>
      <c r="G1311" s="141" t="s">
        <v>222</v>
      </c>
      <c r="H1311" s="142">
        <v>24.93</v>
      </c>
      <c r="I1311" s="143">
        <f t="shared" si="256"/>
        <v>255</v>
      </c>
      <c r="J1311" s="144">
        <v>255</v>
      </c>
      <c r="K1311" s="144"/>
      <c r="L1311" s="144"/>
      <c r="M1311" s="144"/>
      <c r="N1311" s="144"/>
      <c r="O1311" s="144"/>
      <c r="P1311" s="145" t="e">
        <f t="shared" si="257"/>
        <v>#DIV/0!</v>
      </c>
      <c r="Q1311" s="145">
        <f t="shared" si="258"/>
        <v>0</v>
      </c>
      <c r="R1311" s="145">
        <f t="shared" si="259"/>
        <v>0</v>
      </c>
      <c r="S1311" s="145">
        <f t="shared" si="260"/>
        <v>0</v>
      </c>
      <c r="T1311" s="145">
        <f t="shared" si="261"/>
        <v>0</v>
      </c>
      <c r="U1311" s="145">
        <f t="shared" si="262"/>
        <v>0</v>
      </c>
      <c r="V1311" s="146">
        <f>IF(J1311="nio",0,IF(J1311&gt;0,VLOOKUP(F1311,'3-Productie normen'!A:M,VLOOKUP(J1311,'3-Productie normen'!$B$38:$C$41,2,FALSE),FALSE)))*(VLOOKUP(B1311,'2-Kosten per locatie'!$A$16:$C$48,3,FALSE))</f>
        <v>0</v>
      </c>
      <c r="W1311" s="146">
        <f t="shared" si="263"/>
        <v>0</v>
      </c>
      <c r="X1311" s="146">
        <f t="shared" si="264"/>
        <v>0</v>
      </c>
      <c r="Y1311" s="146">
        <f t="shared" si="265"/>
        <v>0</v>
      </c>
      <c r="Z1311" s="147" t="str">
        <f>VLOOKUP(F1311,'3-Productie normen'!A:Q,12,FALSE)</f>
        <v>B</v>
      </c>
      <c r="AA1311" s="147"/>
      <c r="AC1311" s="148">
        <f t="shared" si="266"/>
        <v>6357.15</v>
      </c>
    </row>
    <row r="1312" spans="1:29" ht="14.15" customHeight="1">
      <c r="A1312" s="124">
        <f t="shared" si="267"/>
        <v>1312</v>
      </c>
      <c r="B1312" s="139" t="s">
        <v>94</v>
      </c>
      <c r="C1312" s="108">
        <v>4</v>
      </c>
      <c r="D1312" s="164" t="s">
        <v>1498</v>
      </c>
      <c r="E1312" s="141" t="s">
        <v>699</v>
      </c>
      <c r="F1312" s="141" t="s">
        <v>155</v>
      </c>
      <c r="G1312" s="141" t="s">
        <v>222</v>
      </c>
      <c r="H1312" s="142">
        <v>28.53</v>
      </c>
      <c r="I1312" s="143">
        <f t="shared" ref="I1312:I1370" si="268">SUM(J1312:O1312)</f>
        <v>255</v>
      </c>
      <c r="J1312" s="144">
        <v>255</v>
      </c>
      <c r="K1312" s="144"/>
      <c r="L1312" s="144"/>
      <c r="M1312" s="144"/>
      <c r="N1312" s="144"/>
      <c r="O1312" s="144"/>
      <c r="P1312" s="145" t="e">
        <f t="shared" si="257"/>
        <v>#DIV/0!</v>
      </c>
      <c r="Q1312" s="145">
        <f t="shared" si="258"/>
        <v>0</v>
      </c>
      <c r="R1312" s="145">
        <f t="shared" si="259"/>
        <v>0</v>
      </c>
      <c r="S1312" s="145">
        <f t="shared" si="260"/>
        <v>0</v>
      </c>
      <c r="T1312" s="145">
        <f t="shared" si="261"/>
        <v>0</v>
      </c>
      <c r="U1312" s="145">
        <f t="shared" si="262"/>
        <v>0</v>
      </c>
      <c r="V1312" s="146">
        <f>IF(J1312="nio",0,IF(J1312&gt;0,VLOOKUP(F1312,'3-Productie normen'!A:M,VLOOKUP(J1312,'3-Productie normen'!$B$38:$C$41,2,FALSE),FALSE)))*(VLOOKUP(B1312,'2-Kosten per locatie'!$A$16:$C$48,3,FALSE))</f>
        <v>0</v>
      </c>
      <c r="W1312" s="146">
        <f t="shared" si="263"/>
        <v>0</v>
      </c>
      <c r="X1312" s="146">
        <f t="shared" si="264"/>
        <v>0</v>
      </c>
      <c r="Y1312" s="146">
        <f t="shared" si="265"/>
        <v>0</v>
      </c>
      <c r="Z1312" s="147" t="str">
        <f>VLOOKUP(F1312,'3-Productie normen'!A:Q,12,FALSE)</f>
        <v>B</v>
      </c>
      <c r="AA1312" s="147"/>
      <c r="AC1312" s="148">
        <f t="shared" si="266"/>
        <v>7275.1500000000005</v>
      </c>
    </row>
    <row r="1313" spans="1:29" ht="14.15" customHeight="1">
      <c r="A1313" s="124">
        <f t="shared" si="267"/>
        <v>1313</v>
      </c>
      <c r="B1313" s="139" t="s">
        <v>94</v>
      </c>
      <c r="C1313" s="108">
        <v>4</v>
      </c>
      <c r="D1313" s="164" t="s">
        <v>1499</v>
      </c>
      <c r="E1313" s="141" t="s">
        <v>171</v>
      </c>
      <c r="F1313" s="141" t="s">
        <v>171</v>
      </c>
      <c r="G1313" s="141" t="s">
        <v>222</v>
      </c>
      <c r="H1313" s="142">
        <v>33.97</v>
      </c>
      <c r="I1313" s="143">
        <f t="shared" si="268"/>
        <v>255</v>
      </c>
      <c r="J1313" s="144">
        <v>255</v>
      </c>
      <c r="K1313" s="144"/>
      <c r="L1313" s="144"/>
      <c r="M1313" s="144"/>
      <c r="N1313" s="144"/>
      <c r="O1313" s="144"/>
      <c r="P1313" s="145" t="e">
        <f t="shared" si="257"/>
        <v>#DIV/0!</v>
      </c>
      <c r="Q1313" s="145">
        <f t="shared" si="258"/>
        <v>0</v>
      </c>
      <c r="R1313" s="145">
        <f t="shared" si="259"/>
        <v>0</v>
      </c>
      <c r="S1313" s="145">
        <f t="shared" si="260"/>
        <v>0</v>
      </c>
      <c r="T1313" s="145">
        <f t="shared" si="261"/>
        <v>0</v>
      </c>
      <c r="U1313" s="145">
        <f t="shared" si="262"/>
        <v>0</v>
      </c>
      <c r="V1313" s="146">
        <f>IF(J1313="nio",0,IF(J1313&gt;0,VLOOKUP(F1313,'3-Productie normen'!A:M,VLOOKUP(J1313,'3-Productie normen'!$B$38:$C$41,2,FALSE),FALSE)))*(VLOOKUP(B1313,'2-Kosten per locatie'!$A$16:$C$48,3,FALSE))</f>
        <v>0</v>
      </c>
      <c r="W1313" s="146">
        <f t="shared" si="263"/>
        <v>0</v>
      </c>
      <c r="X1313" s="146">
        <f t="shared" si="264"/>
        <v>0</v>
      </c>
      <c r="Y1313" s="146">
        <f t="shared" si="265"/>
        <v>0</v>
      </c>
      <c r="Z1313" s="147" t="str">
        <f>VLOOKUP(F1313,'3-Productie normen'!A:Q,12,FALSE)</f>
        <v>B</v>
      </c>
      <c r="AA1313" s="147"/>
      <c r="AC1313" s="148">
        <f t="shared" si="266"/>
        <v>8662.35</v>
      </c>
    </row>
    <row r="1314" spans="1:29" ht="14.15" customHeight="1">
      <c r="A1314" s="124">
        <f t="shared" si="267"/>
        <v>1314</v>
      </c>
      <c r="B1314" s="139" t="s">
        <v>94</v>
      </c>
      <c r="C1314" s="108">
        <v>4</v>
      </c>
      <c r="D1314" s="164" t="s">
        <v>1500</v>
      </c>
      <c r="E1314" s="141" t="s">
        <v>224</v>
      </c>
      <c r="F1314" s="139" t="s">
        <v>155</v>
      </c>
      <c r="G1314" s="141" t="s">
        <v>222</v>
      </c>
      <c r="H1314" s="142">
        <v>29.2</v>
      </c>
      <c r="I1314" s="143">
        <f t="shared" si="268"/>
        <v>255</v>
      </c>
      <c r="J1314" s="144">
        <v>255</v>
      </c>
      <c r="K1314" s="144"/>
      <c r="L1314" s="144"/>
      <c r="M1314" s="144"/>
      <c r="N1314" s="144"/>
      <c r="O1314" s="144"/>
      <c r="P1314" s="145" t="e">
        <f t="shared" si="257"/>
        <v>#DIV/0!</v>
      </c>
      <c r="Q1314" s="145">
        <f t="shared" si="258"/>
        <v>0</v>
      </c>
      <c r="R1314" s="145">
        <f t="shared" si="259"/>
        <v>0</v>
      </c>
      <c r="S1314" s="145">
        <f t="shared" si="260"/>
        <v>0</v>
      </c>
      <c r="T1314" s="145">
        <f t="shared" si="261"/>
        <v>0</v>
      </c>
      <c r="U1314" s="145">
        <f t="shared" si="262"/>
        <v>0</v>
      </c>
      <c r="V1314" s="146">
        <f>IF(J1314="nio",0,IF(J1314&gt;0,VLOOKUP(F1314,'3-Productie normen'!A:M,VLOOKUP(J1314,'3-Productie normen'!$B$38:$C$41,2,FALSE),FALSE)))*(VLOOKUP(B1314,'2-Kosten per locatie'!$A$16:$C$48,3,FALSE))</f>
        <v>0</v>
      </c>
      <c r="W1314" s="146">
        <f t="shared" si="263"/>
        <v>0</v>
      </c>
      <c r="X1314" s="146">
        <f t="shared" si="264"/>
        <v>0</v>
      </c>
      <c r="Y1314" s="146">
        <f t="shared" si="265"/>
        <v>0</v>
      </c>
      <c r="Z1314" s="147" t="str">
        <f>VLOOKUP(F1314,'3-Productie normen'!A:Q,12,FALSE)</f>
        <v>B</v>
      </c>
      <c r="AA1314" s="147"/>
      <c r="AC1314" s="148">
        <f t="shared" si="266"/>
        <v>7446</v>
      </c>
    </row>
    <row r="1315" spans="1:29" ht="14.15" customHeight="1">
      <c r="A1315" s="124">
        <f t="shared" si="267"/>
        <v>1315</v>
      </c>
      <c r="B1315" s="139" t="s">
        <v>94</v>
      </c>
      <c r="C1315" s="108">
        <v>4</v>
      </c>
      <c r="D1315" s="164" t="s">
        <v>1501</v>
      </c>
      <c r="E1315" s="141" t="s">
        <v>224</v>
      </c>
      <c r="F1315" s="166" t="s">
        <v>155</v>
      </c>
      <c r="G1315" s="141" t="s">
        <v>222</v>
      </c>
      <c r="H1315" s="142">
        <v>31.46</v>
      </c>
      <c r="I1315" s="143">
        <f t="shared" si="268"/>
        <v>255</v>
      </c>
      <c r="J1315" s="144">
        <v>255</v>
      </c>
      <c r="K1315" s="144"/>
      <c r="L1315" s="144"/>
      <c r="M1315" s="144"/>
      <c r="N1315" s="144"/>
      <c r="O1315" s="144"/>
      <c r="P1315" s="145" t="e">
        <f t="shared" si="257"/>
        <v>#DIV/0!</v>
      </c>
      <c r="Q1315" s="145">
        <f t="shared" si="258"/>
        <v>0</v>
      </c>
      <c r="R1315" s="145">
        <f t="shared" si="259"/>
        <v>0</v>
      </c>
      <c r="S1315" s="145">
        <f t="shared" si="260"/>
        <v>0</v>
      </c>
      <c r="T1315" s="145">
        <f t="shared" si="261"/>
        <v>0</v>
      </c>
      <c r="U1315" s="145">
        <f t="shared" si="262"/>
        <v>0</v>
      </c>
      <c r="V1315" s="146">
        <f>IF(J1315="nio",0,IF(J1315&gt;0,VLOOKUP(F1315,'3-Productie normen'!A:M,VLOOKUP(J1315,'3-Productie normen'!$B$38:$C$41,2,FALSE),FALSE)))*(VLOOKUP(B1315,'2-Kosten per locatie'!$A$16:$C$48,3,FALSE))</f>
        <v>0</v>
      </c>
      <c r="W1315" s="146">
        <f t="shared" si="263"/>
        <v>0</v>
      </c>
      <c r="X1315" s="146">
        <f t="shared" si="264"/>
        <v>0</v>
      </c>
      <c r="Y1315" s="146">
        <f t="shared" si="265"/>
        <v>0</v>
      </c>
      <c r="Z1315" s="147" t="str">
        <f>VLOOKUP(F1315,'3-Productie normen'!A:Q,12,FALSE)</f>
        <v>B</v>
      </c>
      <c r="AA1315" s="147"/>
      <c r="AC1315" s="148">
        <f t="shared" si="266"/>
        <v>8022.3</v>
      </c>
    </row>
    <row r="1316" spans="1:29" ht="14.15" customHeight="1">
      <c r="A1316" s="124">
        <f t="shared" si="267"/>
        <v>1316</v>
      </c>
      <c r="B1316" s="139" t="s">
        <v>94</v>
      </c>
      <c r="C1316" s="108">
        <v>4</v>
      </c>
      <c r="D1316" s="164" t="s">
        <v>1502</v>
      </c>
      <c r="E1316" s="141" t="s">
        <v>334</v>
      </c>
      <c r="F1316" s="141" t="s">
        <v>163</v>
      </c>
      <c r="G1316" s="141" t="s">
        <v>222</v>
      </c>
      <c r="H1316" s="142">
        <v>27.67</v>
      </c>
      <c r="I1316" s="143">
        <f t="shared" si="268"/>
        <v>255</v>
      </c>
      <c r="J1316" s="144">
        <v>255</v>
      </c>
      <c r="K1316" s="144"/>
      <c r="L1316" s="144"/>
      <c r="M1316" s="144"/>
      <c r="N1316" s="144"/>
      <c r="O1316" s="144"/>
      <c r="P1316" s="145" t="e">
        <f t="shared" si="257"/>
        <v>#DIV/0!</v>
      </c>
      <c r="Q1316" s="145">
        <f t="shared" si="258"/>
        <v>0</v>
      </c>
      <c r="R1316" s="145">
        <f t="shared" si="259"/>
        <v>0</v>
      </c>
      <c r="S1316" s="145">
        <f t="shared" si="260"/>
        <v>0</v>
      </c>
      <c r="T1316" s="145">
        <f t="shared" si="261"/>
        <v>0</v>
      </c>
      <c r="U1316" s="145">
        <f t="shared" si="262"/>
        <v>0</v>
      </c>
      <c r="V1316" s="146">
        <f>IF(J1316="nio",0,IF(J1316&gt;0,VLOOKUP(F1316,'3-Productie normen'!A:M,VLOOKUP(J1316,'3-Productie normen'!$B$38:$C$41,2,FALSE),FALSE)))*(VLOOKUP(B1316,'2-Kosten per locatie'!$A$16:$C$48,3,FALSE))</f>
        <v>0</v>
      </c>
      <c r="W1316" s="146">
        <f t="shared" si="263"/>
        <v>0</v>
      </c>
      <c r="X1316" s="146">
        <f t="shared" si="264"/>
        <v>0</v>
      </c>
      <c r="Y1316" s="146">
        <f t="shared" si="265"/>
        <v>0</v>
      </c>
      <c r="Z1316" s="147" t="str">
        <f>VLOOKUP(F1316,'3-Productie normen'!A:Q,12,FALSE)</f>
        <v>B</v>
      </c>
      <c r="AA1316" s="147"/>
      <c r="AC1316" s="148">
        <f t="shared" si="266"/>
        <v>7055.85</v>
      </c>
    </row>
    <row r="1317" spans="1:29" ht="14.15" customHeight="1">
      <c r="A1317" s="124">
        <f t="shared" si="267"/>
        <v>1317</v>
      </c>
      <c r="B1317" s="139" t="s">
        <v>94</v>
      </c>
      <c r="C1317" s="108">
        <v>4</v>
      </c>
      <c r="D1317" s="164" t="s">
        <v>1503</v>
      </c>
      <c r="E1317" s="141" t="s">
        <v>224</v>
      </c>
      <c r="F1317" s="139" t="s">
        <v>155</v>
      </c>
      <c r="G1317" s="141" t="s">
        <v>222</v>
      </c>
      <c r="H1317" s="142">
        <v>31</v>
      </c>
      <c r="I1317" s="143">
        <f t="shared" si="268"/>
        <v>255</v>
      </c>
      <c r="J1317" s="144">
        <v>255</v>
      </c>
      <c r="K1317" s="144"/>
      <c r="L1317" s="144"/>
      <c r="M1317" s="144"/>
      <c r="N1317" s="144"/>
      <c r="O1317" s="144"/>
      <c r="P1317" s="145" t="e">
        <f t="shared" si="257"/>
        <v>#DIV/0!</v>
      </c>
      <c r="Q1317" s="145">
        <f t="shared" si="258"/>
        <v>0</v>
      </c>
      <c r="R1317" s="145">
        <f t="shared" si="259"/>
        <v>0</v>
      </c>
      <c r="S1317" s="145">
        <f t="shared" si="260"/>
        <v>0</v>
      </c>
      <c r="T1317" s="145">
        <f t="shared" si="261"/>
        <v>0</v>
      </c>
      <c r="U1317" s="145">
        <f t="shared" si="262"/>
        <v>0</v>
      </c>
      <c r="V1317" s="146">
        <f>IF(J1317="nio",0,IF(J1317&gt;0,VLOOKUP(F1317,'3-Productie normen'!A:M,VLOOKUP(J1317,'3-Productie normen'!$B$38:$C$41,2,FALSE),FALSE)))*(VLOOKUP(B1317,'2-Kosten per locatie'!$A$16:$C$48,3,FALSE))</f>
        <v>0</v>
      </c>
      <c r="W1317" s="146">
        <f t="shared" si="263"/>
        <v>0</v>
      </c>
      <c r="X1317" s="146">
        <f t="shared" si="264"/>
        <v>0</v>
      </c>
      <c r="Y1317" s="146">
        <f t="shared" si="265"/>
        <v>0</v>
      </c>
      <c r="Z1317" s="147" t="str">
        <f>VLOOKUP(F1317,'3-Productie normen'!A:Q,12,FALSE)</f>
        <v>B</v>
      </c>
      <c r="AA1317" s="147"/>
      <c r="AC1317" s="148">
        <f t="shared" si="266"/>
        <v>7905</v>
      </c>
    </row>
    <row r="1318" spans="1:29" ht="14.15" customHeight="1">
      <c r="A1318" s="124">
        <f t="shared" si="267"/>
        <v>1318</v>
      </c>
      <c r="B1318" s="139" t="s">
        <v>94</v>
      </c>
      <c r="C1318" s="108">
        <v>4</v>
      </c>
      <c r="D1318" s="164" t="s">
        <v>1504</v>
      </c>
      <c r="E1318" s="141" t="s">
        <v>224</v>
      </c>
      <c r="F1318" s="141" t="s">
        <v>155</v>
      </c>
      <c r="G1318" s="141" t="s">
        <v>222</v>
      </c>
      <c r="H1318" s="142">
        <v>29.15</v>
      </c>
      <c r="I1318" s="143">
        <f t="shared" si="268"/>
        <v>255</v>
      </c>
      <c r="J1318" s="144">
        <v>255</v>
      </c>
      <c r="K1318" s="144"/>
      <c r="L1318" s="144"/>
      <c r="M1318" s="144"/>
      <c r="N1318" s="144"/>
      <c r="O1318" s="144"/>
      <c r="P1318" s="145" t="e">
        <f t="shared" si="257"/>
        <v>#DIV/0!</v>
      </c>
      <c r="Q1318" s="145">
        <f t="shared" si="258"/>
        <v>0</v>
      </c>
      <c r="R1318" s="145">
        <f t="shared" si="259"/>
        <v>0</v>
      </c>
      <c r="S1318" s="145">
        <f t="shared" si="260"/>
        <v>0</v>
      </c>
      <c r="T1318" s="145">
        <f t="shared" si="261"/>
        <v>0</v>
      </c>
      <c r="U1318" s="145">
        <f t="shared" si="262"/>
        <v>0</v>
      </c>
      <c r="V1318" s="146">
        <f>IF(J1318="nio",0,IF(J1318&gt;0,VLOOKUP(F1318,'3-Productie normen'!A:M,VLOOKUP(J1318,'3-Productie normen'!$B$38:$C$41,2,FALSE),FALSE)))*(VLOOKUP(B1318,'2-Kosten per locatie'!$A$16:$C$48,3,FALSE))</f>
        <v>0</v>
      </c>
      <c r="W1318" s="146">
        <f t="shared" si="263"/>
        <v>0</v>
      </c>
      <c r="X1318" s="146">
        <f t="shared" si="264"/>
        <v>0</v>
      </c>
      <c r="Y1318" s="146">
        <f t="shared" si="265"/>
        <v>0</v>
      </c>
      <c r="Z1318" s="147" t="str">
        <f>VLOOKUP(F1318,'3-Productie normen'!A:Q,12,FALSE)</f>
        <v>B</v>
      </c>
      <c r="AA1318" s="147"/>
      <c r="AC1318" s="148">
        <f t="shared" si="266"/>
        <v>7433.25</v>
      </c>
    </row>
    <row r="1319" spans="1:29" ht="14.15" customHeight="1">
      <c r="A1319" s="124">
        <f t="shared" si="267"/>
        <v>1319</v>
      </c>
      <c r="B1319" s="139" t="s">
        <v>94</v>
      </c>
      <c r="C1319" s="108">
        <v>4</v>
      </c>
      <c r="D1319" s="164" t="s">
        <v>1505</v>
      </c>
      <c r="E1319" s="141" t="s">
        <v>224</v>
      </c>
      <c r="F1319" s="141" t="s">
        <v>155</v>
      </c>
      <c r="G1319" s="141" t="s">
        <v>222</v>
      </c>
      <c r="H1319" s="142">
        <v>31.62</v>
      </c>
      <c r="I1319" s="143">
        <f t="shared" si="268"/>
        <v>255</v>
      </c>
      <c r="J1319" s="144">
        <v>255</v>
      </c>
      <c r="K1319" s="144"/>
      <c r="L1319" s="144"/>
      <c r="M1319" s="144"/>
      <c r="N1319" s="144"/>
      <c r="O1319" s="144"/>
      <c r="P1319" s="145" t="e">
        <f t="shared" si="257"/>
        <v>#DIV/0!</v>
      </c>
      <c r="Q1319" s="145">
        <f t="shared" si="258"/>
        <v>0</v>
      </c>
      <c r="R1319" s="145">
        <f t="shared" si="259"/>
        <v>0</v>
      </c>
      <c r="S1319" s="145">
        <f t="shared" si="260"/>
        <v>0</v>
      </c>
      <c r="T1319" s="145">
        <f t="shared" si="261"/>
        <v>0</v>
      </c>
      <c r="U1319" s="145">
        <f t="shared" si="262"/>
        <v>0</v>
      </c>
      <c r="V1319" s="146">
        <f>IF(J1319="nio",0,IF(J1319&gt;0,VLOOKUP(F1319,'3-Productie normen'!A:M,VLOOKUP(J1319,'3-Productie normen'!$B$38:$C$41,2,FALSE),FALSE)))*(VLOOKUP(B1319,'2-Kosten per locatie'!$A$16:$C$48,3,FALSE))</f>
        <v>0</v>
      </c>
      <c r="W1319" s="146">
        <f t="shared" si="263"/>
        <v>0</v>
      </c>
      <c r="X1319" s="146">
        <f t="shared" si="264"/>
        <v>0</v>
      </c>
      <c r="Y1319" s="146">
        <f t="shared" si="265"/>
        <v>0</v>
      </c>
      <c r="Z1319" s="147" t="str">
        <f>VLOOKUP(F1319,'3-Productie normen'!A:Q,12,FALSE)</f>
        <v>B</v>
      </c>
      <c r="AA1319" s="147"/>
      <c r="AC1319" s="148">
        <f t="shared" si="266"/>
        <v>8063.1</v>
      </c>
    </row>
    <row r="1320" spans="1:29" ht="14.15" customHeight="1">
      <c r="A1320" s="124">
        <f t="shared" si="267"/>
        <v>1320</v>
      </c>
      <c r="B1320" s="139" t="s">
        <v>94</v>
      </c>
      <c r="C1320" s="108">
        <v>4</v>
      </c>
      <c r="D1320" s="164" t="s">
        <v>1506</v>
      </c>
      <c r="E1320" s="141" t="s">
        <v>224</v>
      </c>
      <c r="F1320" s="141" t="s">
        <v>155</v>
      </c>
      <c r="G1320" s="141" t="s">
        <v>222</v>
      </c>
      <c r="H1320" s="142">
        <v>29.14</v>
      </c>
      <c r="I1320" s="143">
        <f t="shared" si="268"/>
        <v>255</v>
      </c>
      <c r="J1320" s="144">
        <v>255</v>
      </c>
      <c r="K1320" s="144"/>
      <c r="L1320" s="144"/>
      <c r="M1320" s="144"/>
      <c r="N1320" s="144"/>
      <c r="O1320" s="144"/>
      <c r="P1320" s="145" t="e">
        <f t="shared" si="257"/>
        <v>#DIV/0!</v>
      </c>
      <c r="Q1320" s="145">
        <f t="shared" si="258"/>
        <v>0</v>
      </c>
      <c r="R1320" s="145">
        <f t="shared" si="259"/>
        <v>0</v>
      </c>
      <c r="S1320" s="145">
        <f t="shared" si="260"/>
        <v>0</v>
      </c>
      <c r="T1320" s="145">
        <f t="shared" si="261"/>
        <v>0</v>
      </c>
      <c r="U1320" s="145">
        <f t="shared" si="262"/>
        <v>0</v>
      </c>
      <c r="V1320" s="146">
        <f>IF(J1320="nio",0,IF(J1320&gt;0,VLOOKUP(F1320,'3-Productie normen'!A:M,VLOOKUP(J1320,'3-Productie normen'!$B$38:$C$41,2,FALSE),FALSE)))*(VLOOKUP(B1320,'2-Kosten per locatie'!$A$16:$C$48,3,FALSE))</f>
        <v>0</v>
      </c>
      <c r="W1320" s="146">
        <f t="shared" si="263"/>
        <v>0</v>
      </c>
      <c r="X1320" s="146">
        <f t="shared" si="264"/>
        <v>0</v>
      </c>
      <c r="Y1320" s="146">
        <f t="shared" si="265"/>
        <v>0</v>
      </c>
      <c r="Z1320" s="147" t="str">
        <f>VLOOKUP(F1320,'3-Productie normen'!A:Q,12,FALSE)</f>
        <v>B</v>
      </c>
      <c r="AA1320" s="147"/>
      <c r="AC1320" s="148">
        <f t="shared" si="266"/>
        <v>7430.7</v>
      </c>
    </row>
    <row r="1321" spans="1:29" ht="14.15" customHeight="1">
      <c r="A1321" s="124">
        <f t="shared" si="267"/>
        <v>1321</v>
      </c>
      <c r="B1321" s="139" t="s">
        <v>94</v>
      </c>
      <c r="C1321" s="108">
        <v>4</v>
      </c>
      <c r="D1321" s="164" t="s">
        <v>1507</v>
      </c>
      <c r="E1321" s="141" t="s">
        <v>224</v>
      </c>
      <c r="F1321" s="141" t="s">
        <v>155</v>
      </c>
      <c r="G1321" s="141" t="s">
        <v>222</v>
      </c>
      <c r="H1321" s="142">
        <v>30.74</v>
      </c>
      <c r="I1321" s="143">
        <f t="shared" si="268"/>
        <v>255</v>
      </c>
      <c r="J1321" s="144">
        <v>255</v>
      </c>
      <c r="K1321" s="144"/>
      <c r="L1321" s="144"/>
      <c r="M1321" s="144"/>
      <c r="N1321" s="144"/>
      <c r="O1321" s="144"/>
      <c r="P1321" s="145" t="e">
        <f t="shared" si="257"/>
        <v>#DIV/0!</v>
      </c>
      <c r="Q1321" s="145">
        <f t="shared" si="258"/>
        <v>0</v>
      </c>
      <c r="R1321" s="145">
        <f t="shared" si="259"/>
        <v>0</v>
      </c>
      <c r="S1321" s="145">
        <f t="shared" si="260"/>
        <v>0</v>
      </c>
      <c r="T1321" s="145">
        <f t="shared" si="261"/>
        <v>0</v>
      </c>
      <c r="U1321" s="145">
        <f t="shared" si="262"/>
        <v>0</v>
      </c>
      <c r="V1321" s="146">
        <f>IF(J1321="nio",0,IF(J1321&gt;0,VLOOKUP(F1321,'3-Productie normen'!A:M,VLOOKUP(J1321,'3-Productie normen'!$B$38:$C$41,2,FALSE),FALSE)))*(VLOOKUP(B1321,'2-Kosten per locatie'!$A$16:$C$48,3,FALSE))</f>
        <v>0</v>
      </c>
      <c r="W1321" s="146">
        <f t="shared" si="263"/>
        <v>0</v>
      </c>
      <c r="X1321" s="146">
        <f t="shared" si="264"/>
        <v>0</v>
      </c>
      <c r="Y1321" s="146">
        <f t="shared" si="265"/>
        <v>0</v>
      </c>
      <c r="Z1321" s="147" t="str">
        <f>VLOOKUP(F1321,'3-Productie normen'!A:Q,12,FALSE)</f>
        <v>B</v>
      </c>
      <c r="AA1321" s="147"/>
      <c r="AC1321" s="148">
        <f t="shared" si="266"/>
        <v>7838.7</v>
      </c>
    </row>
    <row r="1322" spans="1:29" ht="14.15" customHeight="1">
      <c r="A1322" s="124">
        <f t="shared" si="267"/>
        <v>1322</v>
      </c>
      <c r="B1322" s="139" t="s">
        <v>94</v>
      </c>
      <c r="C1322" s="108">
        <v>4</v>
      </c>
      <c r="D1322" s="164" t="s">
        <v>1508</v>
      </c>
      <c r="E1322" s="141" t="s">
        <v>224</v>
      </c>
      <c r="F1322" s="141" t="s">
        <v>155</v>
      </c>
      <c r="G1322" s="141" t="s">
        <v>222</v>
      </c>
      <c r="H1322" s="142">
        <v>29.28</v>
      </c>
      <c r="I1322" s="143">
        <f t="shared" si="268"/>
        <v>255</v>
      </c>
      <c r="J1322" s="144">
        <v>255</v>
      </c>
      <c r="K1322" s="144"/>
      <c r="L1322" s="144"/>
      <c r="M1322" s="144"/>
      <c r="N1322" s="144"/>
      <c r="O1322" s="144"/>
      <c r="P1322" s="145" t="e">
        <f t="shared" si="257"/>
        <v>#DIV/0!</v>
      </c>
      <c r="Q1322" s="145">
        <f t="shared" si="258"/>
        <v>0</v>
      </c>
      <c r="R1322" s="145">
        <f t="shared" si="259"/>
        <v>0</v>
      </c>
      <c r="S1322" s="145">
        <f t="shared" si="260"/>
        <v>0</v>
      </c>
      <c r="T1322" s="145">
        <f t="shared" si="261"/>
        <v>0</v>
      </c>
      <c r="U1322" s="145">
        <f t="shared" si="262"/>
        <v>0</v>
      </c>
      <c r="V1322" s="146">
        <f>IF(J1322="nio",0,IF(J1322&gt;0,VLOOKUP(F1322,'3-Productie normen'!A:M,VLOOKUP(J1322,'3-Productie normen'!$B$38:$C$41,2,FALSE),FALSE)))*(VLOOKUP(B1322,'2-Kosten per locatie'!$A$16:$C$48,3,FALSE))</f>
        <v>0</v>
      </c>
      <c r="W1322" s="146">
        <f t="shared" si="263"/>
        <v>0</v>
      </c>
      <c r="X1322" s="146">
        <f t="shared" si="264"/>
        <v>0</v>
      </c>
      <c r="Y1322" s="146">
        <f t="shared" si="265"/>
        <v>0</v>
      </c>
      <c r="Z1322" s="147" t="str">
        <f>VLOOKUP(F1322,'3-Productie normen'!A:Q,12,FALSE)</f>
        <v>B</v>
      </c>
      <c r="AA1322" s="147"/>
      <c r="AC1322" s="148">
        <f t="shared" si="266"/>
        <v>7466.4000000000005</v>
      </c>
    </row>
    <row r="1323" spans="1:29" ht="14.15" customHeight="1">
      <c r="A1323" s="124">
        <f t="shared" si="267"/>
        <v>1323</v>
      </c>
      <c r="B1323" s="139" t="s">
        <v>94</v>
      </c>
      <c r="C1323" s="108">
        <v>4</v>
      </c>
      <c r="D1323" s="164" t="s">
        <v>1509</v>
      </c>
      <c r="E1323" s="141" t="s">
        <v>224</v>
      </c>
      <c r="F1323" s="151" t="s">
        <v>155</v>
      </c>
      <c r="G1323" s="141" t="s">
        <v>222</v>
      </c>
      <c r="H1323" s="142">
        <v>30.74</v>
      </c>
      <c r="I1323" s="143">
        <f t="shared" si="268"/>
        <v>255</v>
      </c>
      <c r="J1323" s="144">
        <v>255</v>
      </c>
      <c r="K1323" s="144"/>
      <c r="L1323" s="144"/>
      <c r="M1323" s="144"/>
      <c r="N1323" s="144"/>
      <c r="O1323" s="144"/>
      <c r="P1323" s="145" t="e">
        <f t="shared" si="257"/>
        <v>#DIV/0!</v>
      </c>
      <c r="Q1323" s="145">
        <f t="shared" si="258"/>
        <v>0</v>
      </c>
      <c r="R1323" s="145">
        <f t="shared" si="259"/>
        <v>0</v>
      </c>
      <c r="S1323" s="145">
        <f t="shared" si="260"/>
        <v>0</v>
      </c>
      <c r="T1323" s="145">
        <f t="shared" si="261"/>
        <v>0</v>
      </c>
      <c r="U1323" s="145">
        <f t="shared" si="262"/>
        <v>0</v>
      </c>
      <c r="V1323" s="146">
        <f>IF(J1323="nio",0,IF(J1323&gt;0,VLOOKUP(F1323,'3-Productie normen'!A:M,VLOOKUP(J1323,'3-Productie normen'!$B$38:$C$41,2,FALSE),FALSE)))*(VLOOKUP(B1323,'2-Kosten per locatie'!$A$16:$C$48,3,FALSE))</f>
        <v>0</v>
      </c>
      <c r="W1323" s="146">
        <f t="shared" si="263"/>
        <v>0</v>
      </c>
      <c r="X1323" s="146">
        <f t="shared" si="264"/>
        <v>0</v>
      </c>
      <c r="Y1323" s="146">
        <f t="shared" si="265"/>
        <v>0</v>
      </c>
      <c r="Z1323" s="147" t="str">
        <f>VLOOKUP(F1323,'3-Productie normen'!A:Q,12,FALSE)</f>
        <v>B</v>
      </c>
      <c r="AA1323" s="147"/>
      <c r="AC1323" s="148">
        <f t="shared" si="266"/>
        <v>7838.7</v>
      </c>
    </row>
    <row r="1324" spans="1:29" ht="14.15" customHeight="1">
      <c r="A1324" s="124">
        <f t="shared" si="267"/>
        <v>1324</v>
      </c>
      <c r="B1324" s="139" t="s">
        <v>94</v>
      </c>
      <c r="C1324" s="108">
        <v>4</v>
      </c>
      <c r="D1324" s="164" t="s">
        <v>1510</v>
      </c>
      <c r="E1324" s="141" t="s">
        <v>249</v>
      </c>
      <c r="F1324" s="141" t="s">
        <v>172</v>
      </c>
      <c r="G1324" s="141" t="s">
        <v>222</v>
      </c>
      <c r="H1324" s="142">
        <v>5.44</v>
      </c>
      <c r="I1324" s="143">
        <f t="shared" si="268"/>
        <v>255</v>
      </c>
      <c r="J1324" s="144">
        <v>255</v>
      </c>
      <c r="K1324" s="144"/>
      <c r="L1324" s="144"/>
      <c r="M1324" s="144"/>
      <c r="N1324" s="144"/>
      <c r="O1324" s="144"/>
      <c r="P1324" s="145" t="e">
        <f t="shared" si="257"/>
        <v>#DIV/0!</v>
      </c>
      <c r="Q1324" s="145">
        <f t="shared" si="258"/>
        <v>0</v>
      </c>
      <c r="R1324" s="145">
        <f t="shared" si="259"/>
        <v>0</v>
      </c>
      <c r="S1324" s="145">
        <f t="shared" si="260"/>
        <v>0</v>
      </c>
      <c r="T1324" s="145">
        <f t="shared" si="261"/>
        <v>0</v>
      </c>
      <c r="U1324" s="145">
        <f t="shared" si="262"/>
        <v>0</v>
      </c>
      <c r="V1324" s="146">
        <f>IF(J1324="nio",0,IF(J1324&gt;0,VLOOKUP(F1324,'3-Productie normen'!A:M,VLOOKUP(J1324,'3-Productie normen'!$B$38:$C$41,2,FALSE),FALSE)))*(VLOOKUP(B1324,'2-Kosten per locatie'!$A$16:$C$48,3,FALSE))</f>
        <v>0</v>
      </c>
      <c r="W1324" s="146">
        <f t="shared" si="263"/>
        <v>0</v>
      </c>
      <c r="X1324" s="146">
        <f t="shared" si="264"/>
        <v>0</v>
      </c>
      <c r="Y1324" s="146">
        <f t="shared" si="265"/>
        <v>0</v>
      </c>
      <c r="Z1324" s="147" t="str">
        <f>VLOOKUP(F1324,'3-Productie normen'!A:Q,12,FALSE)</f>
        <v>V</v>
      </c>
      <c r="AA1324" s="147"/>
      <c r="AC1324" s="148">
        <f t="shared" si="266"/>
        <v>1387.2</v>
      </c>
    </row>
    <row r="1325" spans="1:29" ht="14.15" customHeight="1">
      <c r="A1325" s="124">
        <f t="shared" si="267"/>
        <v>1325</v>
      </c>
      <c r="B1325" s="139" t="s">
        <v>94</v>
      </c>
      <c r="C1325" s="108">
        <v>4</v>
      </c>
      <c r="D1325" s="164" t="s">
        <v>1511</v>
      </c>
      <c r="E1325" s="141" t="s">
        <v>249</v>
      </c>
      <c r="F1325" s="141" t="s">
        <v>172</v>
      </c>
      <c r="G1325" s="141" t="s">
        <v>222</v>
      </c>
      <c r="H1325" s="142">
        <v>5.39</v>
      </c>
      <c r="I1325" s="143">
        <f t="shared" si="268"/>
        <v>255</v>
      </c>
      <c r="J1325" s="144">
        <v>255</v>
      </c>
      <c r="K1325" s="144"/>
      <c r="L1325" s="144"/>
      <c r="M1325" s="144"/>
      <c r="N1325" s="144"/>
      <c r="O1325" s="144"/>
      <c r="P1325" s="145" t="e">
        <f t="shared" si="257"/>
        <v>#DIV/0!</v>
      </c>
      <c r="Q1325" s="145">
        <f t="shared" si="258"/>
        <v>0</v>
      </c>
      <c r="R1325" s="145">
        <f t="shared" si="259"/>
        <v>0</v>
      </c>
      <c r="S1325" s="145">
        <f t="shared" si="260"/>
        <v>0</v>
      </c>
      <c r="T1325" s="145">
        <f t="shared" si="261"/>
        <v>0</v>
      </c>
      <c r="U1325" s="145">
        <f t="shared" si="262"/>
        <v>0</v>
      </c>
      <c r="V1325" s="146">
        <f>IF(J1325="nio",0,IF(J1325&gt;0,VLOOKUP(F1325,'3-Productie normen'!A:M,VLOOKUP(J1325,'3-Productie normen'!$B$38:$C$41,2,FALSE),FALSE)))*(VLOOKUP(B1325,'2-Kosten per locatie'!$A$16:$C$48,3,FALSE))</f>
        <v>0</v>
      </c>
      <c r="W1325" s="146">
        <f t="shared" si="263"/>
        <v>0</v>
      </c>
      <c r="X1325" s="146">
        <f t="shared" si="264"/>
        <v>0</v>
      </c>
      <c r="Y1325" s="146">
        <f t="shared" si="265"/>
        <v>0</v>
      </c>
      <c r="Z1325" s="147" t="str">
        <f>VLOOKUP(F1325,'3-Productie normen'!A:Q,12,FALSE)</f>
        <v>V</v>
      </c>
      <c r="AA1325" s="147"/>
      <c r="AC1325" s="148">
        <f t="shared" si="266"/>
        <v>1374.4499999999998</v>
      </c>
    </row>
    <row r="1326" spans="1:29" ht="14.15" customHeight="1">
      <c r="A1326" s="124">
        <f t="shared" si="267"/>
        <v>1326</v>
      </c>
      <c r="B1326" s="139" t="s">
        <v>94</v>
      </c>
      <c r="C1326" s="108">
        <v>4</v>
      </c>
      <c r="D1326" s="164" t="s">
        <v>1512</v>
      </c>
      <c r="E1326" s="141" t="s">
        <v>170</v>
      </c>
      <c r="F1326" s="141" t="s">
        <v>170</v>
      </c>
      <c r="G1326" s="141" t="s">
        <v>222</v>
      </c>
      <c r="H1326" s="142">
        <v>5.88</v>
      </c>
      <c r="I1326" s="143">
        <f t="shared" si="268"/>
        <v>255</v>
      </c>
      <c r="J1326" s="144">
        <v>255</v>
      </c>
      <c r="K1326" s="144"/>
      <c r="L1326" s="144"/>
      <c r="M1326" s="144"/>
      <c r="N1326" s="144"/>
      <c r="O1326" s="144"/>
      <c r="P1326" s="145" t="e">
        <f t="shared" si="257"/>
        <v>#DIV/0!</v>
      </c>
      <c r="Q1326" s="145">
        <f t="shared" si="258"/>
        <v>0</v>
      </c>
      <c r="R1326" s="145">
        <f t="shared" si="259"/>
        <v>0</v>
      </c>
      <c r="S1326" s="145">
        <f t="shared" si="260"/>
        <v>0</v>
      </c>
      <c r="T1326" s="145">
        <f t="shared" si="261"/>
        <v>0</v>
      </c>
      <c r="U1326" s="145">
        <f t="shared" si="262"/>
        <v>0</v>
      </c>
      <c r="V1326" s="146">
        <f>IF(J1326="nio",0,IF(J1326&gt;0,VLOOKUP(F1326,'3-Productie normen'!A:M,VLOOKUP(J1326,'3-Productie normen'!$B$38:$C$41,2,FALSE),FALSE)))*(VLOOKUP(B1326,'2-Kosten per locatie'!$A$16:$C$48,3,FALSE))</f>
        <v>0</v>
      </c>
      <c r="W1326" s="146">
        <f t="shared" si="263"/>
        <v>0</v>
      </c>
      <c r="X1326" s="146">
        <f t="shared" si="264"/>
        <v>0</v>
      </c>
      <c r="Y1326" s="146">
        <f t="shared" si="265"/>
        <v>0</v>
      </c>
      <c r="Z1326" s="147" t="str">
        <f>VLOOKUP(F1326,'3-Productie normen'!A:Q,12,FALSE)</f>
        <v>V</v>
      </c>
      <c r="AA1326" s="147"/>
      <c r="AC1326" s="148">
        <f t="shared" si="266"/>
        <v>1499.3999999999999</v>
      </c>
    </row>
    <row r="1327" spans="1:29" ht="14.15" customHeight="1">
      <c r="A1327" s="124">
        <f t="shared" si="267"/>
        <v>1327</v>
      </c>
      <c r="B1327" s="139" t="s">
        <v>94</v>
      </c>
      <c r="C1327" s="108">
        <v>4</v>
      </c>
      <c r="D1327" s="164" t="s">
        <v>1513</v>
      </c>
      <c r="E1327" s="141" t="s">
        <v>170</v>
      </c>
      <c r="F1327" s="141" t="s">
        <v>170</v>
      </c>
      <c r="G1327" s="141" t="s">
        <v>222</v>
      </c>
      <c r="H1327" s="142">
        <v>5.96</v>
      </c>
      <c r="I1327" s="143">
        <f t="shared" si="268"/>
        <v>255</v>
      </c>
      <c r="J1327" s="144">
        <v>255</v>
      </c>
      <c r="K1327" s="144"/>
      <c r="L1327" s="144"/>
      <c r="M1327" s="144"/>
      <c r="N1327" s="144"/>
      <c r="O1327" s="144"/>
      <c r="P1327" s="145" t="e">
        <f t="shared" si="257"/>
        <v>#DIV/0!</v>
      </c>
      <c r="Q1327" s="145">
        <f t="shared" si="258"/>
        <v>0</v>
      </c>
      <c r="R1327" s="145">
        <f t="shared" si="259"/>
        <v>0</v>
      </c>
      <c r="S1327" s="145">
        <f t="shared" si="260"/>
        <v>0</v>
      </c>
      <c r="T1327" s="145">
        <f t="shared" si="261"/>
        <v>0</v>
      </c>
      <c r="U1327" s="145">
        <f t="shared" si="262"/>
        <v>0</v>
      </c>
      <c r="V1327" s="146">
        <f>IF(J1327="nio",0,IF(J1327&gt;0,VLOOKUP(F1327,'3-Productie normen'!A:M,VLOOKUP(J1327,'3-Productie normen'!$B$38:$C$41,2,FALSE),FALSE)))*(VLOOKUP(B1327,'2-Kosten per locatie'!$A$16:$C$48,3,FALSE))</f>
        <v>0</v>
      </c>
      <c r="W1327" s="146">
        <f t="shared" si="263"/>
        <v>0</v>
      </c>
      <c r="X1327" s="146">
        <f t="shared" si="264"/>
        <v>0</v>
      </c>
      <c r="Y1327" s="146">
        <f t="shared" si="265"/>
        <v>0</v>
      </c>
      <c r="Z1327" s="147" t="str">
        <f>VLOOKUP(F1327,'3-Productie normen'!A:Q,12,FALSE)</f>
        <v>V</v>
      </c>
      <c r="AA1327" s="147"/>
      <c r="AC1327" s="148">
        <f t="shared" si="266"/>
        <v>1519.8</v>
      </c>
    </row>
    <row r="1328" spans="1:29" ht="14.15" customHeight="1">
      <c r="A1328" s="124">
        <f t="shared" si="267"/>
        <v>1328</v>
      </c>
      <c r="B1328" s="139" t="s">
        <v>94</v>
      </c>
      <c r="C1328" s="108">
        <v>4</v>
      </c>
      <c r="D1328" s="164" t="s">
        <v>1514</v>
      </c>
      <c r="E1328" s="141" t="s">
        <v>170</v>
      </c>
      <c r="F1328" s="141" t="s">
        <v>170</v>
      </c>
      <c r="G1328" s="141" t="s">
        <v>222</v>
      </c>
      <c r="H1328" s="142">
        <v>10.96</v>
      </c>
      <c r="I1328" s="143">
        <f t="shared" si="268"/>
        <v>255</v>
      </c>
      <c r="J1328" s="144">
        <v>255</v>
      </c>
      <c r="K1328" s="144"/>
      <c r="L1328" s="144"/>
      <c r="M1328" s="144"/>
      <c r="N1328" s="144"/>
      <c r="O1328" s="144"/>
      <c r="P1328" s="145" t="e">
        <f t="shared" ref="P1328:P1384" si="269">IF(J1328="nio",0,IF(J1328&gt;0,J1328*H1328/V1328,0))</f>
        <v>#DIV/0!</v>
      </c>
      <c r="Q1328" s="145">
        <f t="shared" ref="Q1328:Q1384" si="270">IF(K1328&gt;0,K1328*H1328/W1328,0)</f>
        <v>0</v>
      </c>
      <c r="R1328" s="145">
        <f t="shared" ref="R1328:R1384" si="271">IF(L1328&gt;0,L1328*H1328/X1328,0)</f>
        <v>0</v>
      </c>
      <c r="S1328" s="145">
        <f t="shared" ref="S1328:S1384" si="272">IF(M1328&gt;0,M1328*H1328/Y1328,0)</f>
        <v>0</v>
      </c>
      <c r="T1328" s="145">
        <f t="shared" ref="T1328:T1384" si="273">IF(N1328&gt;0,N1328*H1328/X1328,0)</f>
        <v>0</v>
      </c>
      <c r="U1328" s="145">
        <f t="shared" ref="U1328:U1384" si="274">IF(O1328&gt;0,O1328*H1328/Y1328,0)</f>
        <v>0</v>
      </c>
      <c r="V1328" s="146">
        <f>IF(J1328="nio",0,IF(J1328&gt;0,VLOOKUP(F1328,'3-Productie normen'!A:M,VLOOKUP(J1328,'3-Productie normen'!$B$38:$C$41,2,FALSE),FALSE)))*(VLOOKUP(B1328,'2-Kosten per locatie'!$A$16:$C$48,3,FALSE))</f>
        <v>0</v>
      </c>
      <c r="W1328" s="146">
        <f t="shared" ref="W1328:W1384" si="275">IF(K1328&gt;0,V1328*$W$8,0)</f>
        <v>0</v>
      </c>
      <c r="X1328" s="146">
        <f t="shared" ref="X1328:X1384" si="276">IF((OR(L1328&gt;0,N1328&gt;0)),V1328*$X$8,0)</f>
        <v>0</v>
      </c>
      <c r="Y1328" s="146">
        <f t="shared" ref="Y1328:Y1384" si="277">IF((OR(M1328&gt;0,O1328&gt;0)),V1328*$Y$8,0)</f>
        <v>0</v>
      </c>
      <c r="Z1328" s="147" t="str">
        <f>VLOOKUP(F1328,'3-Productie normen'!A:Q,12,FALSE)</f>
        <v>V</v>
      </c>
      <c r="AA1328" s="147"/>
      <c r="AC1328" s="148">
        <f t="shared" ref="AC1328:AC1384" si="278">I1328*H1328</f>
        <v>2794.8</v>
      </c>
    </row>
    <row r="1329" spans="1:29" ht="14.15" customHeight="1">
      <c r="A1329" s="124">
        <f t="shared" si="267"/>
        <v>1329</v>
      </c>
      <c r="B1329" s="139" t="s">
        <v>94</v>
      </c>
      <c r="C1329" s="108">
        <v>4</v>
      </c>
      <c r="D1329" s="164" t="s">
        <v>1515</v>
      </c>
      <c r="E1329" s="141" t="s">
        <v>170</v>
      </c>
      <c r="F1329" s="141" t="s">
        <v>170</v>
      </c>
      <c r="G1329" s="141" t="s">
        <v>222</v>
      </c>
      <c r="H1329" s="142">
        <v>20.059999999999999</v>
      </c>
      <c r="I1329" s="143">
        <f t="shared" si="268"/>
        <v>255</v>
      </c>
      <c r="J1329" s="144">
        <v>255</v>
      </c>
      <c r="K1329" s="144"/>
      <c r="L1329" s="144"/>
      <c r="M1329" s="144"/>
      <c r="N1329" s="144"/>
      <c r="O1329" s="144"/>
      <c r="P1329" s="145" t="e">
        <f t="shared" si="269"/>
        <v>#DIV/0!</v>
      </c>
      <c r="Q1329" s="145">
        <f t="shared" si="270"/>
        <v>0</v>
      </c>
      <c r="R1329" s="145">
        <f t="shared" si="271"/>
        <v>0</v>
      </c>
      <c r="S1329" s="145">
        <f t="shared" si="272"/>
        <v>0</v>
      </c>
      <c r="T1329" s="145">
        <f t="shared" si="273"/>
        <v>0</v>
      </c>
      <c r="U1329" s="145">
        <f t="shared" si="274"/>
        <v>0</v>
      </c>
      <c r="V1329" s="146">
        <f>IF(J1329="nio",0,IF(J1329&gt;0,VLOOKUP(F1329,'3-Productie normen'!A:M,VLOOKUP(J1329,'3-Productie normen'!$B$38:$C$41,2,FALSE),FALSE)))*(VLOOKUP(B1329,'2-Kosten per locatie'!$A$16:$C$48,3,FALSE))</f>
        <v>0</v>
      </c>
      <c r="W1329" s="146">
        <f t="shared" si="275"/>
        <v>0</v>
      </c>
      <c r="X1329" s="146">
        <f t="shared" si="276"/>
        <v>0</v>
      </c>
      <c r="Y1329" s="146">
        <f t="shared" si="277"/>
        <v>0</v>
      </c>
      <c r="Z1329" s="147" t="str">
        <f>VLOOKUP(F1329,'3-Productie normen'!A:Q,12,FALSE)</f>
        <v>V</v>
      </c>
      <c r="AA1329" s="147"/>
      <c r="AC1329" s="148">
        <f t="shared" si="278"/>
        <v>5115.2999999999993</v>
      </c>
    </row>
    <row r="1330" spans="1:29" ht="14.15" customHeight="1">
      <c r="A1330" s="124">
        <f t="shared" si="267"/>
        <v>1330</v>
      </c>
      <c r="B1330" s="139" t="s">
        <v>94</v>
      </c>
      <c r="C1330" s="108">
        <v>4</v>
      </c>
      <c r="D1330" s="164" t="s">
        <v>1516</v>
      </c>
      <c r="E1330" s="141" t="s">
        <v>170</v>
      </c>
      <c r="F1330" s="141" t="s">
        <v>170</v>
      </c>
      <c r="G1330" s="141" t="s">
        <v>222</v>
      </c>
      <c r="H1330" s="142">
        <v>20.079999999999998</v>
      </c>
      <c r="I1330" s="143">
        <f t="shared" si="268"/>
        <v>255</v>
      </c>
      <c r="J1330" s="144">
        <v>255</v>
      </c>
      <c r="K1330" s="144"/>
      <c r="L1330" s="144"/>
      <c r="M1330" s="144"/>
      <c r="N1330" s="144"/>
      <c r="O1330" s="144"/>
      <c r="P1330" s="145" t="e">
        <f t="shared" si="269"/>
        <v>#DIV/0!</v>
      </c>
      <c r="Q1330" s="145">
        <f t="shared" si="270"/>
        <v>0</v>
      </c>
      <c r="R1330" s="145">
        <f t="shared" si="271"/>
        <v>0</v>
      </c>
      <c r="S1330" s="145">
        <f t="shared" si="272"/>
        <v>0</v>
      </c>
      <c r="T1330" s="145">
        <f t="shared" si="273"/>
        <v>0</v>
      </c>
      <c r="U1330" s="145">
        <f t="shared" si="274"/>
        <v>0</v>
      </c>
      <c r="V1330" s="146">
        <f>IF(J1330="nio",0,IF(J1330&gt;0,VLOOKUP(F1330,'3-Productie normen'!A:M,VLOOKUP(J1330,'3-Productie normen'!$B$38:$C$41,2,FALSE),FALSE)))*(VLOOKUP(B1330,'2-Kosten per locatie'!$A$16:$C$48,3,FALSE))</f>
        <v>0</v>
      </c>
      <c r="W1330" s="146">
        <f t="shared" si="275"/>
        <v>0</v>
      </c>
      <c r="X1330" s="146">
        <f t="shared" si="276"/>
        <v>0</v>
      </c>
      <c r="Y1330" s="146">
        <f t="shared" si="277"/>
        <v>0</v>
      </c>
      <c r="Z1330" s="147" t="str">
        <f>VLOOKUP(F1330,'3-Productie normen'!A:Q,12,FALSE)</f>
        <v>V</v>
      </c>
      <c r="AA1330" s="147"/>
      <c r="AC1330" s="148">
        <f t="shared" si="278"/>
        <v>5120.3999999999996</v>
      </c>
    </row>
    <row r="1331" spans="1:29" ht="14.15" customHeight="1">
      <c r="A1331" s="124">
        <f t="shared" si="267"/>
        <v>1331</v>
      </c>
      <c r="B1331" s="139" t="s">
        <v>94</v>
      </c>
      <c r="C1331" s="108">
        <v>4</v>
      </c>
      <c r="D1331" s="164" t="s">
        <v>1517</v>
      </c>
      <c r="E1331" s="141" t="s">
        <v>170</v>
      </c>
      <c r="F1331" s="141" t="s">
        <v>170</v>
      </c>
      <c r="G1331" s="141" t="s">
        <v>222</v>
      </c>
      <c r="H1331" s="142">
        <v>21.44</v>
      </c>
      <c r="I1331" s="143">
        <f t="shared" si="268"/>
        <v>255</v>
      </c>
      <c r="J1331" s="144">
        <v>255</v>
      </c>
      <c r="K1331" s="144"/>
      <c r="L1331" s="144"/>
      <c r="M1331" s="144"/>
      <c r="N1331" s="144"/>
      <c r="O1331" s="144"/>
      <c r="P1331" s="145" t="e">
        <f t="shared" si="269"/>
        <v>#DIV/0!</v>
      </c>
      <c r="Q1331" s="145">
        <f t="shared" si="270"/>
        <v>0</v>
      </c>
      <c r="R1331" s="145">
        <f t="shared" si="271"/>
        <v>0</v>
      </c>
      <c r="S1331" s="145">
        <f t="shared" si="272"/>
        <v>0</v>
      </c>
      <c r="T1331" s="145">
        <f t="shared" si="273"/>
        <v>0</v>
      </c>
      <c r="U1331" s="145">
        <f t="shared" si="274"/>
        <v>0</v>
      </c>
      <c r="V1331" s="146">
        <f>IF(J1331="nio",0,IF(J1331&gt;0,VLOOKUP(F1331,'3-Productie normen'!A:M,VLOOKUP(J1331,'3-Productie normen'!$B$38:$C$41,2,FALSE),FALSE)))*(VLOOKUP(B1331,'2-Kosten per locatie'!$A$16:$C$48,3,FALSE))</f>
        <v>0</v>
      </c>
      <c r="W1331" s="146">
        <f t="shared" si="275"/>
        <v>0</v>
      </c>
      <c r="X1331" s="146">
        <f t="shared" si="276"/>
        <v>0</v>
      </c>
      <c r="Y1331" s="146">
        <f t="shared" si="277"/>
        <v>0</v>
      </c>
      <c r="Z1331" s="147" t="str">
        <f>VLOOKUP(F1331,'3-Productie normen'!A:Q,12,FALSE)</f>
        <v>V</v>
      </c>
      <c r="AA1331" s="147"/>
      <c r="AC1331" s="148">
        <f t="shared" si="278"/>
        <v>5467.2000000000007</v>
      </c>
    </row>
    <row r="1332" spans="1:29" ht="14.15" customHeight="1">
      <c r="A1332" s="124">
        <f t="shared" si="267"/>
        <v>1332</v>
      </c>
      <c r="B1332" s="139" t="s">
        <v>94</v>
      </c>
      <c r="C1332" s="108">
        <v>4</v>
      </c>
      <c r="D1332" s="164" t="s">
        <v>1518</v>
      </c>
      <c r="E1332" s="141" t="s">
        <v>170</v>
      </c>
      <c r="F1332" s="141" t="s">
        <v>170</v>
      </c>
      <c r="G1332" s="141" t="s">
        <v>222</v>
      </c>
      <c r="H1332" s="142">
        <v>10.85</v>
      </c>
      <c r="I1332" s="143">
        <f t="shared" si="268"/>
        <v>255</v>
      </c>
      <c r="J1332" s="144">
        <v>255</v>
      </c>
      <c r="K1332" s="144"/>
      <c r="L1332" s="144"/>
      <c r="M1332" s="144"/>
      <c r="N1332" s="144"/>
      <c r="O1332" s="144"/>
      <c r="P1332" s="145" t="e">
        <f t="shared" si="269"/>
        <v>#DIV/0!</v>
      </c>
      <c r="Q1332" s="145">
        <f t="shared" si="270"/>
        <v>0</v>
      </c>
      <c r="R1332" s="145">
        <f t="shared" si="271"/>
        <v>0</v>
      </c>
      <c r="S1332" s="145">
        <f t="shared" si="272"/>
        <v>0</v>
      </c>
      <c r="T1332" s="145">
        <f t="shared" si="273"/>
        <v>0</v>
      </c>
      <c r="U1332" s="145">
        <f t="shared" si="274"/>
        <v>0</v>
      </c>
      <c r="V1332" s="146">
        <f>IF(J1332="nio",0,IF(J1332&gt;0,VLOOKUP(F1332,'3-Productie normen'!A:M,VLOOKUP(J1332,'3-Productie normen'!$B$38:$C$41,2,FALSE),FALSE)))*(VLOOKUP(B1332,'2-Kosten per locatie'!$A$16:$C$48,3,FALSE))</f>
        <v>0</v>
      </c>
      <c r="W1332" s="146">
        <f t="shared" si="275"/>
        <v>0</v>
      </c>
      <c r="X1332" s="146">
        <f t="shared" si="276"/>
        <v>0</v>
      </c>
      <c r="Y1332" s="146">
        <f t="shared" si="277"/>
        <v>0</v>
      </c>
      <c r="Z1332" s="147" t="str">
        <f>VLOOKUP(F1332,'3-Productie normen'!A:Q,12,FALSE)</f>
        <v>V</v>
      </c>
      <c r="AA1332" s="147"/>
      <c r="AC1332" s="148">
        <f t="shared" si="278"/>
        <v>2766.75</v>
      </c>
    </row>
    <row r="1333" spans="1:29" ht="14.15" customHeight="1">
      <c r="A1333" s="124">
        <f t="shared" si="267"/>
        <v>1333</v>
      </c>
      <c r="B1333" s="139" t="s">
        <v>94</v>
      </c>
      <c r="C1333" s="108">
        <v>4</v>
      </c>
      <c r="D1333" s="164" t="s">
        <v>1519</v>
      </c>
      <c r="E1333" s="141" t="s">
        <v>170</v>
      </c>
      <c r="F1333" s="141" t="s">
        <v>170</v>
      </c>
      <c r="G1333" s="141" t="s">
        <v>222</v>
      </c>
      <c r="H1333" s="142">
        <v>10.73</v>
      </c>
      <c r="I1333" s="143">
        <f t="shared" si="268"/>
        <v>255</v>
      </c>
      <c r="J1333" s="144">
        <v>255</v>
      </c>
      <c r="K1333" s="144"/>
      <c r="L1333" s="144"/>
      <c r="M1333" s="144"/>
      <c r="N1333" s="144"/>
      <c r="O1333" s="144"/>
      <c r="P1333" s="145" t="e">
        <f t="shared" si="269"/>
        <v>#DIV/0!</v>
      </c>
      <c r="Q1333" s="145">
        <f t="shared" si="270"/>
        <v>0</v>
      </c>
      <c r="R1333" s="145">
        <f t="shared" si="271"/>
        <v>0</v>
      </c>
      <c r="S1333" s="145">
        <f t="shared" si="272"/>
        <v>0</v>
      </c>
      <c r="T1333" s="145">
        <f t="shared" si="273"/>
        <v>0</v>
      </c>
      <c r="U1333" s="145">
        <f t="shared" si="274"/>
        <v>0</v>
      </c>
      <c r="V1333" s="146">
        <f>IF(J1333="nio",0,IF(J1333&gt;0,VLOOKUP(F1333,'3-Productie normen'!A:M,VLOOKUP(J1333,'3-Productie normen'!$B$38:$C$41,2,FALSE),FALSE)))*(VLOOKUP(B1333,'2-Kosten per locatie'!$A$16:$C$48,3,FALSE))</f>
        <v>0</v>
      </c>
      <c r="W1333" s="146">
        <f t="shared" si="275"/>
        <v>0</v>
      </c>
      <c r="X1333" s="146">
        <f t="shared" si="276"/>
        <v>0</v>
      </c>
      <c r="Y1333" s="146">
        <f t="shared" si="277"/>
        <v>0</v>
      </c>
      <c r="Z1333" s="147" t="str">
        <f>VLOOKUP(F1333,'3-Productie normen'!A:Q,12,FALSE)</f>
        <v>V</v>
      </c>
      <c r="AA1333" s="147"/>
      <c r="AC1333" s="148">
        <f t="shared" si="278"/>
        <v>2736.15</v>
      </c>
    </row>
    <row r="1334" spans="1:29" ht="14.15" customHeight="1">
      <c r="A1334" s="124">
        <f t="shared" si="267"/>
        <v>1334</v>
      </c>
      <c r="B1334" s="139" t="s">
        <v>94</v>
      </c>
      <c r="C1334" s="108">
        <v>4</v>
      </c>
      <c r="D1334" s="164" t="s">
        <v>1520</v>
      </c>
      <c r="E1334" s="141" t="s">
        <v>170</v>
      </c>
      <c r="F1334" s="141" t="s">
        <v>170</v>
      </c>
      <c r="G1334" s="141" t="s">
        <v>222</v>
      </c>
      <c r="H1334" s="142">
        <v>10.7</v>
      </c>
      <c r="I1334" s="143">
        <f t="shared" si="268"/>
        <v>255</v>
      </c>
      <c r="J1334" s="144">
        <v>255</v>
      </c>
      <c r="K1334" s="144"/>
      <c r="L1334" s="144"/>
      <c r="M1334" s="144"/>
      <c r="N1334" s="144"/>
      <c r="O1334" s="144"/>
      <c r="P1334" s="145" t="e">
        <f t="shared" si="269"/>
        <v>#DIV/0!</v>
      </c>
      <c r="Q1334" s="145">
        <f t="shared" si="270"/>
        <v>0</v>
      </c>
      <c r="R1334" s="145">
        <f t="shared" si="271"/>
        <v>0</v>
      </c>
      <c r="S1334" s="145">
        <f t="shared" si="272"/>
        <v>0</v>
      </c>
      <c r="T1334" s="145">
        <f t="shared" si="273"/>
        <v>0</v>
      </c>
      <c r="U1334" s="145">
        <f t="shared" si="274"/>
        <v>0</v>
      </c>
      <c r="V1334" s="146">
        <f>IF(J1334="nio",0,IF(J1334&gt;0,VLOOKUP(F1334,'3-Productie normen'!A:M,VLOOKUP(J1334,'3-Productie normen'!$B$38:$C$41,2,FALSE),FALSE)))*(VLOOKUP(B1334,'2-Kosten per locatie'!$A$16:$C$48,3,FALSE))</f>
        <v>0</v>
      </c>
      <c r="W1334" s="146">
        <f t="shared" si="275"/>
        <v>0</v>
      </c>
      <c r="X1334" s="146">
        <f t="shared" si="276"/>
        <v>0</v>
      </c>
      <c r="Y1334" s="146">
        <f t="shared" si="277"/>
        <v>0</v>
      </c>
      <c r="Z1334" s="147" t="str">
        <f>VLOOKUP(F1334,'3-Productie normen'!A:Q,12,FALSE)</f>
        <v>V</v>
      </c>
      <c r="AA1334" s="147"/>
      <c r="AC1334" s="148">
        <f t="shared" si="278"/>
        <v>2728.5</v>
      </c>
    </row>
    <row r="1335" spans="1:29" ht="14.15" customHeight="1">
      <c r="A1335" s="124">
        <f t="shared" si="267"/>
        <v>1335</v>
      </c>
      <c r="B1335" s="139" t="s">
        <v>94</v>
      </c>
      <c r="C1335" s="108">
        <v>5</v>
      </c>
      <c r="D1335" s="164" t="s">
        <v>1521</v>
      </c>
      <c r="E1335" s="141" t="s">
        <v>249</v>
      </c>
      <c r="F1335" s="139" t="s">
        <v>172</v>
      </c>
      <c r="G1335" s="141" t="s">
        <v>222</v>
      </c>
      <c r="H1335" s="142">
        <v>13.36</v>
      </c>
      <c r="I1335" s="143">
        <f t="shared" si="268"/>
        <v>255</v>
      </c>
      <c r="J1335" s="144">
        <v>255</v>
      </c>
      <c r="K1335" s="144"/>
      <c r="L1335" s="144"/>
      <c r="M1335" s="144"/>
      <c r="N1335" s="144"/>
      <c r="O1335" s="144"/>
      <c r="P1335" s="145" t="e">
        <f t="shared" si="269"/>
        <v>#DIV/0!</v>
      </c>
      <c r="Q1335" s="145">
        <f t="shared" si="270"/>
        <v>0</v>
      </c>
      <c r="R1335" s="145">
        <f t="shared" si="271"/>
        <v>0</v>
      </c>
      <c r="S1335" s="145">
        <f t="shared" si="272"/>
        <v>0</v>
      </c>
      <c r="T1335" s="145">
        <f t="shared" si="273"/>
        <v>0</v>
      </c>
      <c r="U1335" s="145">
        <f t="shared" si="274"/>
        <v>0</v>
      </c>
      <c r="V1335" s="146">
        <f>IF(J1335="nio",0,IF(J1335&gt;0,VLOOKUP(F1335,'3-Productie normen'!A:M,VLOOKUP(J1335,'3-Productie normen'!$B$38:$C$41,2,FALSE),FALSE)))*(VLOOKUP(B1335,'2-Kosten per locatie'!$A$16:$C$48,3,FALSE))</f>
        <v>0</v>
      </c>
      <c r="W1335" s="146">
        <f t="shared" si="275"/>
        <v>0</v>
      </c>
      <c r="X1335" s="146">
        <f t="shared" si="276"/>
        <v>0</v>
      </c>
      <c r="Y1335" s="146">
        <f t="shared" si="277"/>
        <v>0</v>
      </c>
      <c r="Z1335" s="147" t="str">
        <f>VLOOKUP(F1335,'3-Productie normen'!A:Q,12,FALSE)</f>
        <v>V</v>
      </c>
      <c r="AA1335" s="147"/>
      <c r="AC1335" s="148">
        <f t="shared" si="278"/>
        <v>3406.7999999999997</v>
      </c>
    </row>
    <row r="1336" spans="1:29" ht="14.15" customHeight="1">
      <c r="A1336" s="124">
        <f t="shared" si="267"/>
        <v>1336</v>
      </c>
      <c r="B1336" s="139" t="s">
        <v>94</v>
      </c>
      <c r="C1336" s="108">
        <v>5</v>
      </c>
      <c r="D1336" s="164" t="s">
        <v>1522</v>
      </c>
      <c r="E1336" s="141" t="s">
        <v>468</v>
      </c>
      <c r="F1336" s="139" t="s">
        <v>168</v>
      </c>
      <c r="G1336" s="141"/>
      <c r="H1336" s="142">
        <v>1.21</v>
      </c>
      <c r="I1336" s="143">
        <f t="shared" si="268"/>
        <v>1</v>
      </c>
      <c r="J1336" s="144">
        <v>1</v>
      </c>
      <c r="K1336" s="144"/>
      <c r="L1336" s="144"/>
      <c r="M1336" s="144"/>
      <c r="N1336" s="144"/>
      <c r="O1336" s="144"/>
      <c r="P1336" s="145" t="e">
        <f t="shared" si="269"/>
        <v>#DIV/0!</v>
      </c>
      <c r="Q1336" s="145">
        <f t="shared" si="270"/>
        <v>0</v>
      </c>
      <c r="R1336" s="145">
        <f t="shared" si="271"/>
        <v>0</v>
      </c>
      <c r="S1336" s="145">
        <f t="shared" si="272"/>
        <v>0</v>
      </c>
      <c r="T1336" s="145">
        <f t="shared" si="273"/>
        <v>0</v>
      </c>
      <c r="U1336" s="145">
        <f t="shared" si="274"/>
        <v>0</v>
      </c>
      <c r="V1336" s="146">
        <f>IF(J1336="nio",0,IF(J1336&gt;0,VLOOKUP(F1336,'3-Productie normen'!A:M,VLOOKUP(J1336,'3-Productie normen'!$B$38:$C$41,2,FALSE),FALSE)))*(VLOOKUP(B1336,'2-Kosten per locatie'!$A$16:$C$48,3,FALSE))</f>
        <v>0</v>
      </c>
      <c r="W1336" s="146">
        <f t="shared" si="275"/>
        <v>0</v>
      </c>
      <c r="X1336" s="146">
        <f t="shared" si="276"/>
        <v>0</v>
      </c>
      <c r="Y1336" s="146">
        <f t="shared" si="277"/>
        <v>0</v>
      </c>
      <c r="Z1336" s="147" t="str">
        <f>VLOOKUP(F1336,'3-Productie normen'!A:Q,12,FALSE)</f>
        <v>V</v>
      </c>
      <c r="AA1336" s="147"/>
      <c r="AC1336" s="148">
        <f t="shared" si="278"/>
        <v>1.21</v>
      </c>
    </row>
    <row r="1337" spans="1:29" ht="14.15" customHeight="1">
      <c r="A1337" s="124">
        <f t="shared" si="267"/>
        <v>1337</v>
      </c>
      <c r="B1337" s="139" t="s">
        <v>94</v>
      </c>
      <c r="C1337" s="108">
        <v>5</v>
      </c>
      <c r="D1337" s="164" t="s">
        <v>1523</v>
      </c>
      <c r="E1337" s="141" t="s">
        <v>168</v>
      </c>
      <c r="F1337" s="141" t="s">
        <v>168</v>
      </c>
      <c r="G1337" s="141" t="s">
        <v>683</v>
      </c>
      <c r="H1337" s="142">
        <v>1.6</v>
      </c>
      <c r="I1337" s="143">
        <f t="shared" si="268"/>
        <v>1</v>
      </c>
      <c r="J1337" s="144">
        <v>1</v>
      </c>
      <c r="K1337" s="144"/>
      <c r="L1337" s="144"/>
      <c r="M1337" s="144"/>
      <c r="N1337" s="144"/>
      <c r="O1337" s="144"/>
      <c r="P1337" s="145" t="e">
        <f t="shared" si="269"/>
        <v>#DIV/0!</v>
      </c>
      <c r="Q1337" s="145">
        <f t="shared" si="270"/>
        <v>0</v>
      </c>
      <c r="R1337" s="145">
        <f t="shared" si="271"/>
        <v>0</v>
      </c>
      <c r="S1337" s="145">
        <f t="shared" si="272"/>
        <v>0</v>
      </c>
      <c r="T1337" s="145">
        <f t="shared" si="273"/>
        <v>0</v>
      </c>
      <c r="U1337" s="145">
        <f t="shared" si="274"/>
        <v>0</v>
      </c>
      <c r="V1337" s="146">
        <f>IF(J1337="nio",0,IF(J1337&gt;0,VLOOKUP(F1337,'3-Productie normen'!A:M,VLOOKUP(J1337,'3-Productie normen'!$B$38:$C$41,2,FALSE),FALSE)))*(VLOOKUP(B1337,'2-Kosten per locatie'!$A$16:$C$48,3,FALSE))</f>
        <v>0</v>
      </c>
      <c r="W1337" s="146">
        <f t="shared" si="275"/>
        <v>0</v>
      </c>
      <c r="X1337" s="146">
        <f t="shared" si="276"/>
        <v>0</v>
      </c>
      <c r="Y1337" s="146">
        <f t="shared" si="277"/>
        <v>0</v>
      </c>
      <c r="Z1337" s="147" t="str">
        <f>VLOOKUP(F1337,'3-Productie normen'!A:Q,12,FALSE)</f>
        <v>V</v>
      </c>
      <c r="AA1337" s="147"/>
      <c r="AC1337" s="148">
        <f t="shared" si="278"/>
        <v>1.6</v>
      </c>
    </row>
    <row r="1338" spans="1:29" ht="14.15" customHeight="1">
      <c r="A1338" s="124">
        <f t="shared" si="267"/>
        <v>1338</v>
      </c>
      <c r="B1338" s="139" t="s">
        <v>94</v>
      </c>
      <c r="C1338" s="108">
        <v>5</v>
      </c>
      <c r="D1338" s="164" t="s">
        <v>571</v>
      </c>
      <c r="E1338" s="141" t="s">
        <v>168</v>
      </c>
      <c r="F1338" s="141" t="s">
        <v>168</v>
      </c>
      <c r="G1338" s="141" t="s">
        <v>869</v>
      </c>
      <c r="H1338" s="142">
        <v>4.5</v>
      </c>
      <c r="I1338" s="143">
        <f t="shared" si="268"/>
        <v>1</v>
      </c>
      <c r="J1338" s="144">
        <v>1</v>
      </c>
      <c r="K1338" s="144"/>
      <c r="L1338" s="144"/>
      <c r="M1338" s="144"/>
      <c r="N1338" s="144"/>
      <c r="O1338" s="144"/>
      <c r="P1338" s="145" t="e">
        <f t="shared" si="269"/>
        <v>#DIV/0!</v>
      </c>
      <c r="Q1338" s="145">
        <f t="shared" si="270"/>
        <v>0</v>
      </c>
      <c r="R1338" s="145">
        <f t="shared" si="271"/>
        <v>0</v>
      </c>
      <c r="S1338" s="145">
        <f t="shared" si="272"/>
        <v>0</v>
      </c>
      <c r="T1338" s="145">
        <f t="shared" si="273"/>
        <v>0</v>
      </c>
      <c r="U1338" s="145">
        <f t="shared" si="274"/>
        <v>0</v>
      </c>
      <c r="V1338" s="146">
        <f>IF(J1338="nio",0,IF(J1338&gt;0,VLOOKUP(F1338,'3-Productie normen'!A:M,VLOOKUP(J1338,'3-Productie normen'!$B$38:$C$41,2,FALSE),FALSE)))*(VLOOKUP(B1338,'2-Kosten per locatie'!$A$16:$C$48,3,FALSE))</f>
        <v>0</v>
      </c>
      <c r="W1338" s="146">
        <f t="shared" si="275"/>
        <v>0</v>
      </c>
      <c r="X1338" s="146">
        <f t="shared" si="276"/>
        <v>0</v>
      </c>
      <c r="Y1338" s="146">
        <f t="shared" si="277"/>
        <v>0</v>
      </c>
      <c r="Z1338" s="147" t="str">
        <f>VLOOKUP(F1338,'3-Productie normen'!A:Q,12,FALSE)</f>
        <v>V</v>
      </c>
      <c r="AA1338" s="147"/>
      <c r="AC1338" s="148">
        <f t="shared" si="278"/>
        <v>4.5</v>
      </c>
    </row>
    <row r="1339" spans="1:29" ht="14.15" customHeight="1">
      <c r="A1339" s="124">
        <f t="shared" si="267"/>
        <v>1339</v>
      </c>
      <c r="B1339" s="139" t="s">
        <v>94</v>
      </c>
      <c r="C1339" s="108">
        <v>5</v>
      </c>
      <c r="D1339" s="164" t="s">
        <v>572</v>
      </c>
      <c r="E1339" s="141" t="s">
        <v>224</v>
      </c>
      <c r="F1339" s="151" t="s">
        <v>155</v>
      </c>
      <c r="G1339" s="141" t="s">
        <v>222</v>
      </c>
      <c r="H1339" s="142">
        <v>31.42</v>
      </c>
      <c r="I1339" s="143">
        <f t="shared" si="268"/>
        <v>255</v>
      </c>
      <c r="J1339" s="144">
        <v>255</v>
      </c>
      <c r="K1339" s="144"/>
      <c r="L1339" s="144"/>
      <c r="M1339" s="144"/>
      <c r="N1339" s="144"/>
      <c r="O1339" s="144"/>
      <c r="P1339" s="145" t="e">
        <f t="shared" si="269"/>
        <v>#DIV/0!</v>
      </c>
      <c r="Q1339" s="145">
        <f t="shared" si="270"/>
        <v>0</v>
      </c>
      <c r="R1339" s="145">
        <f t="shared" si="271"/>
        <v>0</v>
      </c>
      <c r="S1339" s="145">
        <f t="shared" si="272"/>
        <v>0</v>
      </c>
      <c r="T1339" s="145">
        <f t="shared" si="273"/>
        <v>0</v>
      </c>
      <c r="U1339" s="145">
        <f t="shared" si="274"/>
        <v>0</v>
      </c>
      <c r="V1339" s="146">
        <f>IF(J1339="nio",0,IF(J1339&gt;0,VLOOKUP(F1339,'3-Productie normen'!A:M,VLOOKUP(J1339,'3-Productie normen'!$B$38:$C$41,2,FALSE),FALSE)))*(VLOOKUP(B1339,'2-Kosten per locatie'!$A$16:$C$48,3,FALSE))</f>
        <v>0</v>
      </c>
      <c r="W1339" s="146">
        <f t="shared" si="275"/>
        <v>0</v>
      </c>
      <c r="X1339" s="146">
        <f t="shared" si="276"/>
        <v>0</v>
      </c>
      <c r="Y1339" s="146">
        <f t="shared" si="277"/>
        <v>0</v>
      </c>
      <c r="Z1339" s="147" t="str">
        <f>VLOOKUP(F1339,'3-Productie normen'!A:Q,12,FALSE)</f>
        <v>B</v>
      </c>
      <c r="AA1339" s="147"/>
      <c r="AC1339" s="148">
        <f t="shared" si="278"/>
        <v>8012.1</v>
      </c>
    </row>
    <row r="1340" spans="1:29" ht="14.15" customHeight="1">
      <c r="A1340" s="124">
        <f t="shared" si="267"/>
        <v>1340</v>
      </c>
      <c r="B1340" s="139" t="s">
        <v>94</v>
      </c>
      <c r="C1340" s="108">
        <v>5</v>
      </c>
      <c r="D1340" s="164" t="s">
        <v>1524</v>
      </c>
      <c r="E1340" s="141" t="s">
        <v>699</v>
      </c>
      <c r="F1340" s="141" t="s">
        <v>155</v>
      </c>
      <c r="G1340" s="141" t="s">
        <v>222</v>
      </c>
      <c r="H1340" s="142">
        <v>33.5</v>
      </c>
      <c r="I1340" s="143">
        <f t="shared" si="268"/>
        <v>255</v>
      </c>
      <c r="J1340" s="144">
        <v>255</v>
      </c>
      <c r="K1340" s="144"/>
      <c r="L1340" s="144"/>
      <c r="M1340" s="144"/>
      <c r="N1340" s="144"/>
      <c r="O1340" s="144"/>
      <c r="P1340" s="145" t="e">
        <f t="shared" si="269"/>
        <v>#DIV/0!</v>
      </c>
      <c r="Q1340" s="145">
        <f t="shared" si="270"/>
        <v>0</v>
      </c>
      <c r="R1340" s="145">
        <f t="shared" si="271"/>
        <v>0</v>
      </c>
      <c r="S1340" s="145">
        <f t="shared" si="272"/>
        <v>0</v>
      </c>
      <c r="T1340" s="145">
        <f t="shared" si="273"/>
        <v>0</v>
      </c>
      <c r="U1340" s="145">
        <f t="shared" si="274"/>
        <v>0</v>
      </c>
      <c r="V1340" s="146">
        <f>IF(J1340="nio",0,IF(J1340&gt;0,VLOOKUP(F1340,'3-Productie normen'!A:M,VLOOKUP(J1340,'3-Productie normen'!$B$38:$C$41,2,FALSE),FALSE)))*(VLOOKUP(B1340,'2-Kosten per locatie'!$A$16:$C$48,3,FALSE))</f>
        <v>0</v>
      </c>
      <c r="W1340" s="146">
        <f t="shared" si="275"/>
        <v>0</v>
      </c>
      <c r="X1340" s="146">
        <f t="shared" si="276"/>
        <v>0</v>
      </c>
      <c r="Y1340" s="146">
        <f t="shared" si="277"/>
        <v>0</v>
      </c>
      <c r="Z1340" s="147" t="str">
        <f>VLOOKUP(F1340,'3-Productie normen'!A:Q,12,FALSE)</f>
        <v>B</v>
      </c>
      <c r="AA1340" s="147"/>
      <c r="AC1340" s="148">
        <f t="shared" si="278"/>
        <v>8542.5</v>
      </c>
    </row>
    <row r="1341" spans="1:29" ht="14.15" customHeight="1">
      <c r="A1341" s="124">
        <f t="shared" si="267"/>
        <v>1341</v>
      </c>
      <c r="B1341" s="139" t="s">
        <v>94</v>
      </c>
      <c r="C1341" s="108">
        <v>5</v>
      </c>
      <c r="D1341" s="164" t="s">
        <v>574</v>
      </c>
      <c r="E1341" s="141" t="s">
        <v>224</v>
      </c>
      <c r="F1341" s="141" t="s">
        <v>155</v>
      </c>
      <c r="G1341" s="141" t="s">
        <v>222</v>
      </c>
      <c r="H1341" s="142">
        <v>35.880000000000003</v>
      </c>
      <c r="I1341" s="143">
        <f t="shared" si="268"/>
        <v>255</v>
      </c>
      <c r="J1341" s="144">
        <v>255</v>
      </c>
      <c r="K1341" s="144"/>
      <c r="L1341" s="144"/>
      <c r="M1341" s="144"/>
      <c r="N1341" s="144"/>
      <c r="O1341" s="144"/>
      <c r="P1341" s="145" t="e">
        <f t="shared" si="269"/>
        <v>#DIV/0!</v>
      </c>
      <c r="Q1341" s="145">
        <f t="shared" si="270"/>
        <v>0</v>
      </c>
      <c r="R1341" s="145">
        <f t="shared" si="271"/>
        <v>0</v>
      </c>
      <c r="S1341" s="145">
        <f t="shared" si="272"/>
        <v>0</v>
      </c>
      <c r="T1341" s="145">
        <f t="shared" si="273"/>
        <v>0</v>
      </c>
      <c r="U1341" s="145">
        <f t="shared" si="274"/>
        <v>0</v>
      </c>
      <c r="V1341" s="146">
        <f>IF(J1341="nio",0,IF(J1341&gt;0,VLOOKUP(F1341,'3-Productie normen'!A:M,VLOOKUP(J1341,'3-Productie normen'!$B$38:$C$41,2,FALSE),FALSE)))*(VLOOKUP(B1341,'2-Kosten per locatie'!$A$16:$C$48,3,FALSE))</f>
        <v>0</v>
      </c>
      <c r="W1341" s="146">
        <f t="shared" si="275"/>
        <v>0</v>
      </c>
      <c r="X1341" s="146">
        <f t="shared" si="276"/>
        <v>0</v>
      </c>
      <c r="Y1341" s="146">
        <f t="shared" si="277"/>
        <v>0</v>
      </c>
      <c r="Z1341" s="147" t="str">
        <f>VLOOKUP(F1341,'3-Productie normen'!A:Q,12,FALSE)</f>
        <v>B</v>
      </c>
      <c r="AA1341" s="147"/>
      <c r="AC1341" s="148">
        <f t="shared" si="278"/>
        <v>9149.4000000000015</v>
      </c>
    </row>
    <row r="1342" spans="1:29" ht="14.15" customHeight="1">
      <c r="A1342" s="124">
        <f t="shared" si="267"/>
        <v>1342</v>
      </c>
      <c r="B1342" s="139" t="s">
        <v>94</v>
      </c>
      <c r="C1342" s="108">
        <v>5</v>
      </c>
      <c r="D1342" s="164" t="s">
        <v>576</v>
      </c>
      <c r="E1342" s="141" t="s">
        <v>224</v>
      </c>
      <c r="F1342" s="141" t="s">
        <v>155</v>
      </c>
      <c r="G1342" s="141" t="s">
        <v>222</v>
      </c>
      <c r="H1342" s="142">
        <v>36.49</v>
      </c>
      <c r="I1342" s="143">
        <f t="shared" si="268"/>
        <v>255</v>
      </c>
      <c r="J1342" s="144">
        <v>255</v>
      </c>
      <c r="K1342" s="144"/>
      <c r="L1342" s="144"/>
      <c r="M1342" s="144"/>
      <c r="N1342" s="144"/>
      <c r="O1342" s="144"/>
      <c r="P1342" s="145" t="e">
        <f t="shared" si="269"/>
        <v>#DIV/0!</v>
      </c>
      <c r="Q1342" s="145">
        <f t="shared" si="270"/>
        <v>0</v>
      </c>
      <c r="R1342" s="145">
        <f t="shared" si="271"/>
        <v>0</v>
      </c>
      <c r="S1342" s="145">
        <f t="shared" si="272"/>
        <v>0</v>
      </c>
      <c r="T1342" s="145">
        <f t="shared" si="273"/>
        <v>0</v>
      </c>
      <c r="U1342" s="145">
        <f t="shared" si="274"/>
        <v>0</v>
      </c>
      <c r="V1342" s="146">
        <f>IF(J1342="nio",0,IF(J1342&gt;0,VLOOKUP(F1342,'3-Productie normen'!A:M,VLOOKUP(J1342,'3-Productie normen'!$B$38:$C$41,2,FALSE),FALSE)))*(VLOOKUP(B1342,'2-Kosten per locatie'!$A$16:$C$48,3,FALSE))</f>
        <v>0</v>
      </c>
      <c r="W1342" s="146">
        <f t="shared" si="275"/>
        <v>0</v>
      </c>
      <c r="X1342" s="146">
        <f t="shared" si="276"/>
        <v>0</v>
      </c>
      <c r="Y1342" s="146">
        <f t="shared" si="277"/>
        <v>0</v>
      </c>
      <c r="Z1342" s="147" t="str">
        <f>VLOOKUP(F1342,'3-Productie normen'!A:Q,12,FALSE)</f>
        <v>B</v>
      </c>
      <c r="AA1342" s="147"/>
      <c r="AC1342" s="148">
        <f t="shared" si="278"/>
        <v>9304.9500000000007</v>
      </c>
    </row>
    <row r="1343" spans="1:29" ht="14.15" customHeight="1">
      <c r="A1343" s="124">
        <f t="shared" si="267"/>
        <v>1343</v>
      </c>
      <c r="B1343" s="139" t="s">
        <v>94</v>
      </c>
      <c r="C1343" s="108">
        <v>5</v>
      </c>
      <c r="D1343" s="164" t="s">
        <v>1525</v>
      </c>
      <c r="E1343" s="141" t="s">
        <v>171</v>
      </c>
      <c r="F1343" s="141" t="s">
        <v>171</v>
      </c>
      <c r="G1343" s="141" t="s">
        <v>222</v>
      </c>
      <c r="H1343" s="142">
        <v>22.81</v>
      </c>
      <c r="I1343" s="143">
        <f t="shared" si="268"/>
        <v>255</v>
      </c>
      <c r="J1343" s="144">
        <v>255</v>
      </c>
      <c r="K1343" s="144"/>
      <c r="L1343" s="144"/>
      <c r="M1343" s="144"/>
      <c r="N1343" s="144"/>
      <c r="O1343" s="144"/>
      <c r="P1343" s="145" t="e">
        <f t="shared" si="269"/>
        <v>#DIV/0!</v>
      </c>
      <c r="Q1343" s="145">
        <f t="shared" si="270"/>
        <v>0</v>
      </c>
      <c r="R1343" s="145">
        <f t="shared" si="271"/>
        <v>0</v>
      </c>
      <c r="S1343" s="145">
        <f t="shared" si="272"/>
        <v>0</v>
      </c>
      <c r="T1343" s="145">
        <f t="shared" si="273"/>
        <v>0</v>
      </c>
      <c r="U1343" s="145">
        <f t="shared" si="274"/>
        <v>0</v>
      </c>
      <c r="V1343" s="146">
        <f>IF(J1343="nio",0,IF(J1343&gt;0,VLOOKUP(F1343,'3-Productie normen'!A:M,VLOOKUP(J1343,'3-Productie normen'!$B$38:$C$41,2,FALSE),FALSE)))*(VLOOKUP(B1343,'2-Kosten per locatie'!$A$16:$C$48,3,FALSE))</f>
        <v>0</v>
      </c>
      <c r="W1343" s="146">
        <f t="shared" si="275"/>
        <v>0</v>
      </c>
      <c r="X1343" s="146">
        <f t="shared" si="276"/>
        <v>0</v>
      </c>
      <c r="Y1343" s="146">
        <f t="shared" si="277"/>
        <v>0</v>
      </c>
      <c r="Z1343" s="147" t="str">
        <f>VLOOKUP(F1343,'3-Productie normen'!A:Q,12,FALSE)</f>
        <v>B</v>
      </c>
      <c r="AA1343" s="147"/>
      <c r="AC1343" s="148">
        <f t="shared" si="278"/>
        <v>5816.5499999999993</v>
      </c>
    </row>
    <row r="1344" spans="1:29" ht="14.15" customHeight="1">
      <c r="A1344" s="124">
        <f t="shared" si="267"/>
        <v>1344</v>
      </c>
      <c r="B1344" s="139" t="s">
        <v>94</v>
      </c>
      <c r="C1344" s="108">
        <v>5</v>
      </c>
      <c r="D1344" s="164" t="s">
        <v>578</v>
      </c>
      <c r="E1344" s="141" t="s">
        <v>224</v>
      </c>
      <c r="F1344" s="141" t="s">
        <v>155</v>
      </c>
      <c r="G1344" s="141" t="s">
        <v>222</v>
      </c>
      <c r="H1344" s="142">
        <v>35.99</v>
      </c>
      <c r="I1344" s="143">
        <f t="shared" si="268"/>
        <v>255</v>
      </c>
      <c r="J1344" s="144">
        <v>255</v>
      </c>
      <c r="K1344" s="144"/>
      <c r="L1344" s="144"/>
      <c r="M1344" s="144"/>
      <c r="N1344" s="144"/>
      <c r="O1344" s="144"/>
      <c r="P1344" s="145" t="e">
        <f t="shared" si="269"/>
        <v>#DIV/0!</v>
      </c>
      <c r="Q1344" s="145">
        <f t="shared" si="270"/>
        <v>0</v>
      </c>
      <c r="R1344" s="145">
        <f t="shared" si="271"/>
        <v>0</v>
      </c>
      <c r="S1344" s="145">
        <f t="shared" si="272"/>
        <v>0</v>
      </c>
      <c r="T1344" s="145">
        <f t="shared" si="273"/>
        <v>0</v>
      </c>
      <c r="U1344" s="145">
        <f t="shared" si="274"/>
        <v>0</v>
      </c>
      <c r="V1344" s="146">
        <f>IF(J1344="nio",0,IF(J1344&gt;0,VLOOKUP(F1344,'3-Productie normen'!A:M,VLOOKUP(J1344,'3-Productie normen'!$B$38:$C$41,2,FALSE),FALSE)))*(VLOOKUP(B1344,'2-Kosten per locatie'!$A$16:$C$48,3,FALSE))</f>
        <v>0</v>
      </c>
      <c r="W1344" s="146">
        <f t="shared" si="275"/>
        <v>0</v>
      </c>
      <c r="X1344" s="146">
        <f t="shared" si="276"/>
        <v>0</v>
      </c>
      <c r="Y1344" s="146">
        <f t="shared" si="277"/>
        <v>0</v>
      </c>
      <c r="Z1344" s="147" t="str">
        <f>VLOOKUP(F1344,'3-Productie normen'!A:Q,12,FALSE)</f>
        <v>B</v>
      </c>
      <c r="AA1344" s="147"/>
      <c r="AC1344" s="148">
        <f t="shared" si="278"/>
        <v>9177.4500000000007</v>
      </c>
    </row>
    <row r="1345" spans="1:29" ht="14.15" customHeight="1">
      <c r="A1345" s="124">
        <f t="shared" si="267"/>
        <v>1345</v>
      </c>
      <c r="B1345" s="139" t="s">
        <v>94</v>
      </c>
      <c r="C1345" s="108">
        <v>5</v>
      </c>
      <c r="D1345" s="164" t="s">
        <v>580</v>
      </c>
      <c r="E1345" s="141" t="s">
        <v>224</v>
      </c>
      <c r="F1345" s="141" t="s">
        <v>155</v>
      </c>
      <c r="G1345" s="141" t="s">
        <v>222</v>
      </c>
      <c r="H1345" s="142">
        <v>31.69</v>
      </c>
      <c r="I1345" s="143">
        <f t="shared" si="268"/>
        <v>255</v>
      </c>
      <c r="J1345" s="144">
        <v>255</v>
      </c>
      <c r="K1345" s="144"/>
      <c r="L1345" s="144"/>
      <c r="M1345" s="144"/>
      <c r="N1345" s="144"/>
      <c r="O1345" s="144"/>
      <c r="P1345" s="145" t="e">
        <f t="shared" si="269"/>
        <v>#DIV/0!</v>
      </c>
      <c r="Q1345" s="145">
        <f t="shared" si="270"/>
        <v>0</v>
      </c>
      <c r="R1345" s="145">
        <f t="shared" si="271"/>
        <v>0</v>
      </c>
      <c r="S1345" s="145">
        <f t="shared" si="272"/>
        <v>0</v>
      </c>
      <c r="T1345" s="145">
        <f t="shared" si="273"/>
        <v>0</v>
      </c>
      <c r="U1345" s="145">
        <f t="shared" si="274"/>
        <v>0</v>
      </c>
      <c r="V1345" s="146">
        <f>IF(J1345="nio",0,IF(J1345&gt;0,VLOOKUP(F1345,'3-Productie normen'!A:M,VLOOKUP(J1345,'3-Productie normen'!$B$38:$C$41,2,FALSE),FALSE)))*(VLOOKUP(B1345,'2-Kosten per locatie'!$A$16:$C$48,3,FALSE))</f>
        <v>0</v>
      </c>
      <c r="W1345" s="146">
        <f t="shared" si="275"/>
        <v>0</v>
      </c>
      <c r="X1345" s="146">
        <f t="shared" si="276"/>
        <v>0</v>
      </c>
      <c r="Y1345" s="146">
        <f t="shared" si="277"/>
        <v>0</v>
      </c>
      <c r="Z1345" s="147" t="str">
        <f>VLOOKUP(F1345,'3-Productie normen'!A:Q,12,FALSE)</f>
        <v>B</v>
      </c>
      <c r="AA1345" s="147"/>
      <c r="AC1345" s="148">
        <f t="shared" si="278"/>
        <v>8080.9500000000007</v>
      </c>
    </row>
    <row r="1346" spans="1:29" ht="14.15" customHeight="1">
      <c r="A1346" s="124">
        <f t="shared" si="267"/>
        <v>1346</v>
      </c>
      <c r="B1346" s="139" t="s">
        <v>94</v>
      </c>
      <c r="C1346" s="108">
        <v>5</v>
      </c>
      <c r="D1346" s="164" t="s">
        <v>581</v>
      </c>
      <c r="E1346" s="141" t="s">
        <v>468</v>
      </c>
      <c r="F1346" s="141" t="s">
        <v>168</v>
      </c>
      <c r="G1346" s="141"/>
      <c r="H1346" s="142">
        <v>12.3</v>
      </c>
      <c r="I1346" s="143">
        <f t="shared" si="268"/>
        <v>1</v>
      </c>
      <c r="J1346" s="144">
        <v>1</v>
      </c>
      <c r="K1346" s="144"/>
      <c r="L1346" s="144"/>
      <c r="M1346" s="144"/>
      <c r="N1346" s="144"/>
      <c r="O1346" s="144"/>
      <c r="P1346" s="145" t="e">
        <f t="shared" si="269"/>
        <v>#DIV/0!</v>
      </c>
      <c r="Q1346" s="145">
        <f t="shared" si="270"/>
        <v>0</v>
      </c>
      <c r="R1346" s="145">
        <f t="shared" si="271"/>
        <v>0</v>
      </c>
      <c r="S1346" s="145">
        <f t="shared" si="272"/>
        <v>0</v>
      </c>
      <c r="T1346" s="145">
        <f t="shared" si="273"/>
        <v>0</v>
      </c>
      <c r="U1346" s="145">
        <f t="shared" si="274"/>
        <v>0</v>
      </c>
      <c r="V1346" s="146">
        <f>IF(J1346="nio",0,IF(J1346&gt;0,VLOOKUP(F1346,'3-Productie normen'!A:M,VLOOKUP(J1346,'3-Productie normen'!$B$38:$C$41,2,FALSE),FALSE)))*(VLOOKUP(B1346,'2-Kosten per locatie'!$A$16:$C$48,3,FALSE))</f>
        <v>0</v>
      </c>
      <c r="W1346" s="146">
        <f t="shared" si="275"/>
        <v>0</v>
      </c>
      <c r="X1346" s="146">
        <f t="shared" si="276"/>
        <v>0</v>
      </c>
      <c r="Y1346" s="146">
        <f t="shared" si="277"/>
        <v>0</v>
      </c>
      <c r="Z1346" s="147" t="str">
        <f>VLOOKUP(F1346,'3-Productie normen'!A:Q,12,FALSE)</f>
        <v>V</v>
      </c>
      <c r="AA1346" s="147"/>
      <c r="AC1346" s="148">
        <f t="shared" si="278"/>
        <v>12.3</v>
      </c>
    </row>
    <row r="1347" spans="1:29" ht="14.15" customHeight="1">
      <c r="A1347" s="124">
        <f t="shared" si="267"/>
        <v>1347</v>
      </c>
      <c r="B1347" s="139" t="s">
        <v>94</v>
      </c>
      <c r="C1347" s="108">
        <v>5</v>
      </c>
      <c r="D1347" s="164" t="s">
        <v>1526</v>
      </c>
      <c r="E1347" s="141" t="s">
        <v>230</v>
      </c>
      <c r="F1347" s="141" t="s">
        <v>168</v>
      </c>
      <c r="G1347" s="141"/>
      <c r="H1347" s="142">
        <v>52.6</v>
      </c>
      <c r="I1347" s="143">
        <f t="shared" si="268"/>
        <v>1</v>
      </c>
      <c r="J1347" s="144">
        <v>1</v>
      </c>
      <c r="K1347" s="144"/>
      <c r="L1347" s="144"/>
      <c r="M1347" s="144"/>
      <c r="N1347" s="144"/>
      <c r="O1347" s="144"/>
      <c r="P1347" s="145" t="e">
        <f t="shared" si="269"/>
        <v>#DIV/0!</v>
      </c>
      <c r="Q1347" s="145">
        <f t="shared" si="270"/>
        <v>0</v>
      </c>
      <c r="R1347" s="145">
        <f t="shared" si="271"/>
        <v>0</v>
      </c>
      <c r="S1347" s="145">
        <f t="shared" si="272"/>
        <v>0</v>
      </c>
      <c r="T1347" s="145">
        <f t="shared" si="273"/>
        <v>0</v>
      </c>
      <c r="U1347" s="145">
        <f t="shared" si="274"/>
        <v>0</v>
      </c>
      <c r="V1347" s="146">
        <f>IF(J1347="nio",0,IF(J1347&gt;0,VLOOKUP(F1347,'3-Productie normen'!A:M,VLOOKUP(J1347,'3-Productie normen'!$B$38:$C$41,2,FALSE),FALSE)))*(VLOOKUP(B1347,'2-Kosten per locatie'!$A$16:$C$48,3,FALSE))</f>
        <v>0</v>
      </c>
      <c r="W1347" s="146">
        <f t="shared" si="275"/>
        <v>0</v>
      </c>
      <c r="X1347" s="146">
        <f t="shared" si="276"/>
        <v>0</v>
      </c>
      <c r="Y1347" s="146">
        <f t="shared" si="277"/>
        <v>0</v>
      </c>
      <c r="Z1347" s="147" t="str">
        <f>VLOOKUP(F1347,'3-Productie normen'!A:Q,12,FALSE)</f>
        <v>V</v>
      </c>
      <c r="AA1347" s="147"/>
      <c r="AC1347" s="148">
        <f t="shared" si="278"/>
        <v>52.6</v>
      </c>
    </row>
    <row r="1348" spans="1:29" ht="14.15" customHeight="1">
      <c r="A1348" s="124">
        <f t="shared" si="267"/>
        <v>1348</v>
      </c>
      <c r="B1348" s="139" t="s">
        <v>94</v>
      </c>
      <c r="C1348" s="108">
        <v>5</v>
      </c>
      <c r="D1348" s="164" t="s">
        <v>1527</v>
      </c>
      <c r="E1348" s="141" t="s">
        <v>617</v>
      </c>
      <c r="F1348" s="153" t="s">
        <v>171</v>
      </c>
      <c r="G1348" s="141" t="s">
        <v>222</v>
      </c>
      <c r="H1348" s="142">
        <v>44.45</v>
      </c>
      <c r="I1348" s="143">
        <f t="shared" si="268"/>
        <v>255</v>
      </c>
      <c r="J1348" s="144">
        <v>255</v>
      </c>
      <c r="K1348" s="144"/>
      <c r="L1348" s="144"/>
      <c r="M1348" s="144"/>
      <c r="N1348" s="144"/>
      <c r="O1348" s="144"/>
      <c r="P1348" s="145" t="e">
        <f t="shared" si="269"/>
        <v>#DIV/0!</v>
      </c>
      <c r="Q1348" s="145">
        <f t="shared" si="270"/>
        <v>0</v>
      </c>
      <c r="R1348" s="145">
        <f t="shared" si="271"/>
        <v>0</v>
      </c>
      <c r="S1348" s="145">
        <f t="shared" si="272"/>
        <v>0</v>
      </c>
      <c r="T1348" s="145">
        <f t="shared" si="273"/>
        <v>0</v>
      </c>
      <c r="U1348" s="145">
        <f t="shared" si="274"/>
        <v>0</v>
      </c>
      <c r="V1348" s="146">
        <f>IF(J1348="nio",0,IF(J1348&gt;0,VLOOKUP(F1348,'3-Productie normen'!A:M,VLOOKUP(J1348,'3-Productie normen'!$B$38:$C$41,2,FALSE),FALSE)))*(VLOOKUP(B1348,'2-Kosten per locatie'!$A$16:$C$48,3,FALSE))</f>
        <v>0</v>
      </c>
      <c r="W1348" s="146">
        <f t="shared" si="275"/>
        <v>0</v>
      </c>
      <c r="X1348" s="146">
        <f t="shared" si="276"/>
        <v>0</v>
      </c>
      <c r="Y1348" s="146">
        <f t="shared" si="277"/>
        <v>0</v>
      </c>
      <c r="Z1348" s="147" t="str">
        <f>VLOOKUP(F1348,'3-Productie normen'!A:Q,12,FALSE)</f>
        <v>B</v>
      </c>
      <c r="AA1348" s="147"/>
      <c r="AC1348" s="148">
        <f t="shared" si="278"/>
        <v>11334.75</v>
      </c>
    </row>
    <row r="1349" spans="1:29" ht="14.15" customHeight="1">
      <c r="A1349" s="124">
        <f t="shared" si="267"/>
        <v>1349</v>
      </c>
      <c r="B1349" s="139" t="s">
        <v>94</v>
      </c>
      <c r="C1349" s="108">
        <v>5</v>
      </c>
      <c r="D1349" s="164" t="s">
        <v>1528</v>
      </c>
      <c r="E1349" s="141" t="s">
        <v>170</v>
      </c>
      <c r="F1349" s="141" t="s">
        <v>170</v>
      </c>
      <c r="G1349" s="141" t="s">
        <v>222</v>
      </c>
      <c r="H1349" s="142">
        <v>19.79</v>
      </c>
      <c r="I1349" s="143">
        <f t="shared" si="268"/>
        <v>255</v>
      </c>
      <c r="J1349" s="144">
        <v>255</v>
      </c>
      <c r="K1349" s="144"/>
      <c r="L1349" s="144"/>
      <c r="M1349" s="144"/>
      <c r="N1349" s="144"/>
      <c r="O1349" s="144"/>
      <c r="P1349" s="145" t="e">
        <f t="shared" si="269"/>
        <v>#DIV/0!</v>
      </c>
      <c r="Q1349" s="145">
        <f t="shared" si="270"/>
        <v>0</v>
      </c>
      <c r="R1349" s="145">
        <f t="shared" si="271"/>
        <v>0</v>
      </c>
      <c r="S1349" s="145">
        <f t="shared" si="272"/>
        <v>0</v>
      </c>
      <c r="T1349" s="145">
        <f t="shared" si="273"/>
        <v>0</v>
      </c>
      <c r="U1349" s="145">
        <f t="shared" si="274"/>
        <v>0</v>
      </c>
      <c r="V1349" s="146">
        <f>IF(J1349="nio",0,IF(J1349&gt;0,VLOOKUP(F1349,'3-Productie normen'!A:M,VLOOKUP(J1349,'3-Productie normen'!$B$38:$C$41,2,FALSE),FALSE)))*(VLOOKUP(B1349,'2-Kosten per locatie'!$A$16:$C$48,3,FALSE))</f>
        <v>0</v>
      </c>
      <c r="W1349" s="146">
        <f t="shared" si="275"/>
        <v>0</v>
      </c>
      <c r="X1349" s="146">
        <f t="shared" si="276"/>
        <v>0</v>
      </c>
      <c r="Y1349" s="146">
        <f t="shared" si="277"/>
        <v>0</v>
      </c>
      <c r="Z1349" s="147" t="str">
        <f>VLOOKUP(F1349,'3-Productie normen'!A:Q,12,FALSE)</f>
        <v>V</v>
      </c>
      <c r="AA1349" s="147"/>
      <c r="AC1349" s="148">
        <f t="shared" si="278"/>
        <v>5046.45</v>
      </c>
    </row>
    <row r="1350" spans="1:29" ht="14.15" customHeight="1">
      <c r="A1350" s="124">
        <f t="shared" si="267"/>
        <v>1350</v>
      </c>
      <c r="B1350" s="139" t="s">
        <v>94</v>
      </c>
      <c r="C1350" s="108">
        <v>5</v>
      </c>
      <c r="D1350" s="164" t="s">
        <v>1529</v>
      </c>
      <c r="E1350" s="141" t="s">
        <v>699</v>
      </c>
      <c r="F1350" s="141" t="s">
        <v>155</v>
      </c>
      <c r="G1350" s="141" t="s">
        <v>222</v>
      </c>
      <c r="H1350" s="142">
        <v>35.78</v>
      </c>
      <c r="I1350" s="143">
        <f t="shared" si="268"/>
        <v>255</v>
      </c>
      <c r="J1350" s="144">
        <v>255</v>
      </c>
      <c r="K1350" s="144"/>
      <c r="L1350" s="144"/>
      <c r="M1350" s="144"/>
      <c r="N1350" s="144"/>
      <c r="O1350" s="144"/>
      <c r="P1350" s="145" t="e">
        <f t="shared" si="269"/>
        <v>#DIV/0!</v>
      </c>
      <c r="Q1350" s="145">
        <f t="shared" si="270"/>
        <v>0</v>
      </c>
      <c r="R1350" s="145">
        <f t="shared" si="271"/>
        <v>0</v>
      </c>
      <c r="S1350" s="145">
        <f t="shared" si="272"/>
        <v>0</v>
      </c>
      <c r="T1350" s="145">
        <f t="shared" si="273"/>
        <v>0</v>
      </c>
      <c r="U1350" s="145">
        <f t="shared" si="274"/>
        <v>0</v>
      </c>
      <c r="V1350" s="146">
        <f>IF(J1350="nio",0,IF(J1350&gt;0,VLOOKUP(F1350,'3-Productie normen'!A:M,VLOOKUP(J1350,'3-Productie normen'!$B$38:$C$41,2,FALSE),FALSE)))*(VLOOKUP(B1350,'2-Kosten per locatie'!$A$16:$C$48,3,FALSE))</f>
        <v>0</v>
      </c>
      <c r="W1350" s="146">
        <f t="shared" si="275"/>
        <v>0</v>
      </c>
      <c r="X1350" s="146">
        <f t="shared" si="276"/>
        <v>0</v>
      </c>
      <c r="Y1350" s="146">
        <f t="shared" si="277"/>
        <v>0</v>
      </c>
      <c r="Z1350" s="147" t="str">
        <f>VLOOKUP(F1350,'3-Productie normen'!A:Q,12,FALSE)</f>
        <v>B</v>
      </c>
      <c r="AA1350" s="147"/>
      <c r="AC1350" s="148">
        <f t="shared" si="278"/>
        <v>9123.9</v>
      </c>
    </row>
    <row r="1351" spans="1:29" ht="14.15" customHeight="1">
      <c r="A1351" s="124">
        <f t="shared" si="267"/>
        <v>1351</v>
      </c>
      <c r="B1351" s="139" t="s">
        <v>94</v>
      </c>
      <c r="C1351" s="108">
        <v>5</v>
      </c>
      <c r="D1351" s="164" t="s">
        <v>1530</v>
      </c>
      <c r="E1351" s="141" t="s">
        <v>230</v>
      </c>
      <c r="F1351" s="141" t="s">
        <v>168</v>
      </c>
      <c r="G1351" s="141" t="s">
        <v>227</v>
      </c>
      <c r="H1351" s="142">
        <v>40.799999999999997</v>
      </c>
      <c r="I1351" s="143">
        <f t="shared" si="268"/>
        <v>1</v>
      </c>
      <c r="J1351" s="144">
        <v>1</v>
      </c>
      <c r="K1351" s="144"/>
      <c r="L1351" s="144"/>
      <c r="M1351" s="144"/>
      <c r="N1351" s="144"/>
      <c r="O1351" s="144"/>
      <c r="P1351" s="145" t="e">
        <f t="shared" si="269"/>
        <v>#DIV/0!</v>
      </c>
      <c r="Q1351" s="145">
        <f t="shared" si="270"/>
        <v>0</v>
      </c>
      <c r="R1351" s="145">
        <f t="shared" si="271"/>
        <v>0</v>
      </c>
      <c r="S1351" s="145">
        <f t="shared" si="272"/>
        <v>0</v>
      </c>
      <c r="T1351" s="145">
        <f t="shared" si="273"/>
        <v>0</v>
      </c>
      <c r="U1351" s="145">
        <f t="shared" si="274"/>
        <v>0</v>
      </c>
      <c r="V1351" s="146">
        <f>IF(J1351="nio",0,IF(J1351&gt;0,VLOOKUP(F1351,'3-Productie normen'!A:M,VLOOKUP(J1351,'3-Productie normen'!$B$38:$C$41,2,FALSE),FALSE)))*(VLOOKUP(B1351,'2-Kosten per locatie'!$A$16:$C$48,3,FALSE))</f>
        <v>0</v>
      </c>
      <c r="W1351" s="146">
        <f t="shared" si="275"/>
        <v>0</v>
      </c>
      <c r="X1351" s="146">
        <f t="shared" si="276"/>
        <v>0</v>
      </c>
      <c r="Y1351" s="146">
        <f t="shared" si="277"/>
        <v>0</v>
      </c>
      <c r="Z1351" s="147" t="str">
        <f>VLOOKUP(F1351,'3-Productie normen'!A:Q,12,FALSE)</f>
        <v>V</v>
      </c>
      <c r="AA1351" s="147"/>
      <c r="AC1351" s="148">
        <f t="shared" si="278"/>
        <v>40.799999999999997</v>
      </c>
    </row>
    <row r="1352" spans="1:29" ht="14.15" customHeight="1">
      <c r="A1352" s="124">
        <f t="shared" si="267"/>
        <v>1352</v>
      </c>
      <c r="B1352" s="139" t="s">
        <v>94</v>
      </c>
      <c r="C1352" s="108">
        <v>5</v>
      </c>
      <c r="D1352" s="164" t="s">
        <v>1531</v>
      </c>
      <c r="E1352" s="141" t="s">
        <v>699</v>
      </c>
      <c r="F1352" s="141" t="s">
        <v>155</v>
      </c>
      <c r="G1352" s="141" t="s">
        <v>222</v>
      </c>
      <c r="H1352" s="142">
        <v>32.03</v>
      </c>
      <c r="I1352" s="143">
        <f t="shared" si="268"/>
        <v>255</v>
      </c>
      <c r="J1352" s="144">
        <v>255</v>
      </c>
      <c r="K1352" s="144"/>
      <c r="L1352" s="144"/>
      <c r="M1352" s="144"/>
      <c r="N1352" s="144"/>
      <c r="O1352" s="144"/>
      <c r="P1352" s="145" t="e">
        <f t="shared" si="269"/>
        <v>#DIV/0!</v>
      </c>
      <c r="Q1352" s="145">
        <f t="shared" si="270"/>
        <v>0</v>
      </c>
      <c r="R1352" s="145">
        <f t="shared" si="271"/>
        <v>0</v>
      </c>
      <c r="S1352" s="145">
        <f t="shared" si="272"/>
        <v>0</v>
      </c>
      <c r="T1352" s="145">
        <f t="shared" si="273"/>
        <v>0</v>
      </c>
      <c r="U1352" s="145">
        <f t="shared" si="274"/>
        <v>0</v>
      </c>
      <c r="V1352" s="146">
        <f>IF(J1352="nio",0,IF(J1352&gt;0,VLOOKUP(F1352,'3-Productie normen'!A:M,VLOOKUP(J1352,'3-Productie normen'!$B$38:$C$41,2,FALSE),FALSE)))*(VLOOKUP(B1352,'2-Kosten per locatie'!$A$16:$C$48,3,FALSE))</f>
        <v>0</v>
      </c>
      <c r="W1352" s="146">
        <f t="shared" si="275"/>
        <v>0</v>
      </c>
      <c r="X1352" s="146">
        <f t="shared" si="276"/>
        <v>0</v>
      </c>
      <c r="Y1352" s="146">
        <f t="shared" si="277"/>
        <v>0</v>
      </c>
      <c r="Z1352" s="147" t="str">
        <f>VLOOKUP(F1352,'3-Productie normen'!A:Q,12,FALSE)</f>
        <v>B</v>
      </c>
      <c r="AA1352" s="147"/>
      <c r="AC1352" s="148">
        <f t="shared" si="278"/>
        <v>8167.6500000000005</v>
      </c>
    </row>
    <row r="1353" spans="1:29" ht="14.15" customHeight="1">
      <c r="A1353" s="124">
        <f t="shared" si="267"/>
        <v>1353</v>
      </c>
      <c r="B1353" s="139" t="s">
        <v>94</v>
      </c>
      <c r="C1353" s="108">
        <v>5</v>
      </c>
      <c r="D1353" s="164" t="s">
        <v>1532</v>
      </c>
      <c r="E1353" s="141" t="s">
        <v>330</v>
      </c>
      <c r="F1353" s="153" t="s">
        <v>159</v>
      </c>
      <c r="G1353" s="141" t="s">
        <v>244</v>
      </c>
      <c r="H1353" s="142">
        <v>6.72</v>
      </c>
      <c r="I1353" s="143">
        <f t="shared" si="268"/>
        <v>255</v>
      </c>
      <c r="J1353" s="144">
        <v>255</v>
      </c>
      <c r="K1353" s="144"/>
      <c r="L1353" s="144"/>
      <c r="M1353" s="144"/>
      <c r="N1353" s="144"/>
      <c r="O1353" s="144"/>
      <c r="P1353" s="145" t="e">
        <f t="shared" si="269"/>
        <v>#DIV/0!</v>
      </c>
      <c r="Q1353" s="145">
        <f t="shared" si="270"/>
        <v>0</v>
      </c>
      <c r="R1353" s="145">
        <f t="shared" si="271"/>
        <v>0</v>
      </c>
      <c r="S1353" s="145">
        <f t="shared" si="272"/>
        <v>0</v>
      </c>
      <c r="T1353" s="145">
        <f t="shared" si="273"/>
        <v>0</v>
      </c>
      <c r="U1353" s="145">
        <f t="shared" si="274"/>
        <v>0</v>
      </c>
      <c r="V1353" s="146">
        <f>IF(J1353="nio",0,IF(J1353&gt;0,VLOOKUP(F1353,'3-Productie normen'!A:M,VLOOKUP(J1353,'3-Productie normen'!$B$38:$C$41,2,FALSE),FALSE)))*(VLOOKUP(B1353,'2-Kosten per locatie'!$A$16:$C$48,3,FALSE))</f>
        <v>0</v>
      </c>
      <c r="W1353" s="146">
        <f t="shared" si="275"/>
        <v>0</v>
      </c>
      <c r="X1353" s="146">
        <f t="shared" si="276"/>
        <v>0</v>
      </c>
      <c r="Y1353" s="146">
        <f t="shared" si="277"/>
        <v>0</v>
      </c>
      <c r="Z1353" s="147" t="str">
        <f>VLOOKUP(F1353,'3-Productie normen'!A:Q,12,FALSE)</f>
        <v>V</v>
      </c>
      <c r="AA1353" s="147"/>
      <c r="AC1353" s="148">
        <f t="shared" si="278"/>
        <v>1713.6</v>
      </c>
    </row>
    <row r="1354" spans="1:29" ht="14.15" customHeight="1">
      <c r="A1354" s="124">
        <f t="shared" si="267"/>
        <v>1354</v>
      </c>
      <c r="B1354" s="139" t="s">
        <v>94</v>
      </c>
      <c r="C1354" s="108">
        <v>5</v>
      </c>
      <c r="D1354" s="164" t="s">
        <v>1533</v>
      </c>
      <c r="E1354" s="141" t="s">
        <v>699</v>
      </c>
      <c r="F1354" s="141" t="s">
        <v>155</v>
      </c>
      <c r="G1354" s="141" t="s">
        <v>222</v>
      </c>
      <c r="H1354" s="142">
        <v>31.57</v>
      </c>
      <c r="I1354" s="143">
        <f t="shared" si="268"/>
        <v>255</v>
      </c>
      <c r="J1354" s="144">
        <v>255</v>
      </c>
      <c r="K1354" s="144"/>
      <c r="L1354" s="144"/>
      <c r="M1354" s="144"/>
      <c r="N1354" s="144"/>
      <c r="O1354" s="144"/>
      <c r="P1354" s="145" t="e">
        <f t="shared" si="269"/>
        <v>#DIV/0!</v>
      </c>
      <c r="Q1354" s="145">
        <f t="shared" si="270"/>
        <v>0</v>
      </c>
      <c r="R1354" s="145">
        <f t="shared" si="271"/>
        <v>0</v>
      </c>
      <c r="S1354" s="145">
        <f t="shared" si="272"/>
        <v>0</v>
      </c>
      <c r="T1354" s="145">
        <f t="shared" si="273"/>
        <v>0</v>
      </c>
      <c r="U1354" s="145">
        <f t="shared" si="274"/>
        <v>0</v>
      </c>
      <c r="V1354" s="146">
        <f>IF(J1354="nio",0,IF(J1354&gt;0,VLOOKUP(F1354,'3-Productie normen'!A:M,VLOOKUP(J1354,'3-Productie normen'!$B$38:$C$41,2,FALSE),FALSE)))*(VLOOKUP(B1354,'2-Kosten per locatie'!$A$16:$C$48,3,FALSE))</f>
        <v>0</v>
      </c>
      <c r="W1354" s="146">
        <f t="shared" si="275"/>
        <v>0</v>
      </c>
      <c r="X1354" s="146">
        <f t="shared" si="276"/>
        <v>0</v>
      </c>
      <c r="Y1354" s="146">
        <f t="shared" si="277"/>
        <v>0</v>
      </c>
      <c r="Z1354" s="147" t="str">
        <f>VLOOKUP(F1354,'3-Productie normen'!A:Q,12,FALSE)</f>
        <v>B</v>
      </c>
      <c r="AA1354" s="147"/>
      <c r="AC1354" s="148">
        <f t="shared" si="278"/>
        <v>8050.35</v>
      </c>
    </row>
    <row r="1355" spans="1:29" ht="14.15" customHeight="1">
      <c r="A1355" s="124">
        <f t="shared" ref="A1355:A1418" si="279">A1354+1</f>
        <v>1355</v>
      </c>
      <c r="B1355" s="139" t="s">
        <v>94</v>
      </c>
      <c r="C1355" s="108">
        <v>5</v>
      </c>
      <c r="D1355" s="164" t="s">
        <v>1534</v>
      </c>
      <c r="E1355" s="141" t="s">
        <v>168</v>
      </c>
      <c r="F1355" s="139" t="s">
        <v>168</v>
      </c>
      <c r="G1355" s="141" t="s">
        <v>227</v>
      </c>
      <c r="H1355" s="142">
        <v>13.7</v>
      </c>
      <c r="I1355" s="143">
        <f t="shared" si="268"/>
        <v>1</v>
      </c>
      <c r="J1355" s="144">
        <v>1</v>
      </c>
      <c r="K1355" s="144"/>
      <c r="L1355" s="144"/>
      <c r="M1355" s="144"/>
      <c r="N1355" s="144"/>
      <c r="O1355" s="144"/>
      <c r="P1355" s="145" t="e">
        <f t="shared" si="269"/>
        <v>#DIV/0!</v>
      </c>
      <c r="Q1355" s="145">
        <f t="shared" si="270"/>
        <v>0</v>
      </c>
      <c r="R1355" s="145">
        <f t="shared" si="271"/>
        <v>0</v>
      </c>
      <c r="S1355" s="145">
        <f t="shared" si="272"/>
        <v>0</v>
      </c>
      <c r="T1355" s="145">
        <f t="shared" si="273"/>
        <v>0</v>
      </c>
      <c r="U1355" s="145">
        <f t="shared" si="274"/>
        <v>0</v>
      </c>
      <c r="V1355" s="146">
        <f>IF(J1355="nio",0,IF(J1355&gt;0,VLOOKUP(F1355,'3-Productie normen'!A:M,VLOOKUP(J1355,'3-Productie normen'!$B$38:$C$41,2,FALSE),FALSE)))*(VLOOKUP(B1355,'2-Kosten per locatie'!$A$16:$C$48,3,FALSE))</f>
        <v>0</v>
      </c>
      <c r="W1355" s="146">
        <f t="shared" si="275"/>
        <v>0</v>
      </c>
      <c r="X1355" s="146">
        <f t="shared" si="276"/>
        <v>0</v>
      </c>
      <c r="Y1355" s="146">
        <f t="shared" si="277"/>
        <v>0</v>
      </c>
      <c r="Z1355" s="147" t="str">
        <f>VLOOKUP(F1355,'3-Productie normen'!A:Q,12,FALSE)</f>
        <v>V</v>
      </c>
      <c r="AA1355" s="147"/>
      <c r="AC1355" s="148">
        <f t="shared" si="278"/>
        <v>13.7</v>
      </c>
    </row>
    <row r="1356" spans="1:29" ht="14.15" customHeight="1">
      <c r="A1356" s="124">
        <f t="shared" si="279"/>
        <v>1356</v>
      </c>
      <c r="B1356" s="139" t="s">
        <v>94</v>
      </c>
      <c r="C1356" s="108">
        <v>5</v>
      </c>
      <c r="D1356" s="164" t="s">
        <v>1535</v>
      </c>
      <c r="E1356" s="141" t="s">
        <v>224</v>
      </c>
      <c r="F1356" s="141" t="s">
        <v>155</v>
      </c>
      <c r="G1356" s="141" t="s">
        <v>222</v>
      </c>
      <c r="H1356" s="142">
        <v>35.29</v>
      </c>
      <c r="I1356" s="143">
        <f t="shared" si="268"/>
        <v>255</v>
      </c>
      <c r="J1356" s="144">
        <v>255</v>
      </c>
      <c r="K1356" s="144"/>
      <c r="L1356" s="144"/>
      <c r="M1356" s="144"/>
      <c r="N1356" s="144"/>
      <c r="O1356" s="144"/>
      <c r="P1356" s="145" t="e">
        <f t="shared" si="269"/>
        <v>#DIV/0!</v>
      </c>
      <c r="Q1356" s="145">
        <f t="shared" si="270"/>
        <v>0</v>
      </c>
      <c r="R1356" s="145">
        <f t="shared" si="271"/>
        <v>0</v>
      </c>
      <c r="S1356" s="145">
        <f t="shared" si="272"/>
        <v>0</v>
      </c>
      <c r="T1356" s="145">
        <f t="shared" si="273"/>
        <v>0</v>
      </c>
      <c r="U1356" s="145">
        <f t="shared" si="274"/>
        <v>0</v>
      </c>
      <c r="V1356" s="146">
        <f>IF(J1356="nio",0,IF(J1356&gt;0,VLOOKUP(F1356,'3-Productie normen'!A:M,VLOOKUP(J1356,'3-Productie normen'!$B$38:$C$41,2,FALSE),FALSE)))*(VLOOKUP(B1356,'2-Kosten per locatie'!$A$16:$C$48,3,FALSE))</f>
        <v>0</v>
      </c>
      <c r="W1356" s="146">
        <f t="shared" si="275"/>
        <v>0</v>
      </c>
      <c r="X1356" s="146">
        <f t="shared" si="276"/>
        <v>0</v>
      </c>
      <c r="Y1356" s="146">
        <f t="shared" si="277"/>
        <v>0</v>
      </c>
      <c r="Z1356" s="147" t="str">
        <f>VLOOKUP(F1356,'3-Productie normen'!A:Q,12,FALSE)</f>
        <v>B</v>
      </c>
      <c r="AA1356" s="147"/>
      <c r="AC1356" s="148">
        <f t="shared" si="278"/>
        <v>8998.9499999999989</v>
      </c>
    </row>
    <row r="1357" spans="1:29" ht="14.15" customHeight="1">
      <c r="A1357" s="124">
        <f t="shared" si="279"/>
        <v>1357</v>
      </c>
      <c r="B1357" s="139" t="s">
        <v>94</v>
      </c>
      <c r="C1357" s="108">
        <v>5</v>
      </c>
      <c r="D1357" s="164" t="s">
        <v>1536</v>
      </c>
      <c r="E1357" s="141" t="s">
        <v>230</v>
      </c>
      <c r="F1357" s="141" t="s">
        <v>168</v>
      </c>
      <c r="G1357" s="141" t="s">
        <v>227</v>
      </c>
      <c r="H1357" s="142">
        <v>17.399999999999999</v>
      </c>
      <c r="I1357" s="143">
        <f t="shared" si="268"/>
        <v>1</v>
      </c>
      <c r="J1357" s="144">
        <v>1</v>
      </c>
      <c r="K1357" s="144"/>
      <c r="L1357" s="144"/>
      <c r="M1357" s="144"/>
      <c r="N1357" s="144"/>
      <c r="O1357" s="144"/>
      <c r="P1357" s="145" t="e">
        <f t="shared" si="269"/>
        <v>#DIV/0!</v>
      </c>
      <c r="Q1357" s="145">
        <f t="shared" si="270"/>
        <v>0</v>
      </c>
      <c r="R1357" s="145">
        <f t="shared" si="271"/>
        <v>0</v>
      </c>
      <c r="S1357" s="145">
        <f t="shared" si="272"/>
        <v>0</v>
      </c>
      <c r="T1357" s="145">
        <f t="shared" si="273"/>
        <v>0</v>
      </c>
      <c r="U1357" s="145">
        <f t="shared" si="274"/>
        <v>0</v>
      </c>
      <c r="V1357" s="146">
        <f>IF(J1357="nio",0,IF(J1357&gt;0,VLOOKUP(F1357,'3-Productie normen'!A:M,VLOOKUP(J1357,'3-Productie normen'!$B$38:$C$41,2,FALSE),FALSE)))*(VLOOKUP(B1357,'2-Kosten per locatie'!$A$16:$C$48,3,FALSE))</f>
        <v>0</v>
      </c>
      <c r="W1357" s="146">
        <f t="shared" si="275"/>
        <v>0</v>
      </c>
      <c r="X1357" s="146">
        <f t="shared" si="276"/>
        <v>0</v>
      </c>
      <c r="Y1357" s="146">
        <f t="shared" si="277"/>
        <v>0</v>
      </c>
      <c r="Z1357" s="147" t="str">
        <f>VLOOKUP(F1357,'3-Productie normen'!A:Q,12,FALSE)</f>
        <v>V</v>
      </c>
      <c r="AA1357" s="147"/>
      <c r="AC1357" s="148">
        <f t="shared" si="278"/>
        <v>17.399999999999999</v>
      </c>
    </row>
    <row r="1358" spans="1:29" ht="14.15" customHeight="1">
      <c r="A1358" s="124">
        <f t="shared" si="279"/>
        <v>1358</v>
      </c>
      <c r="B1358" s="139" t="s">
        <v>94</v>
      </c>
      <c r="C1358" s="108">
        <v>5</v>
      </c>
      <c r="D1358" s="164" t="s">
        <v>1537</v>
      </c>
      <c r="E1358" s="141" t="s">
        <v>355</v>
      </c>
      <c r="F1358" s="141" t="s">
        <v>174</v>
      </c>
      <c r="G1358" s="141" t="s">
        <v>227</v>
      </c>
      <c r="H1358" s="142">
        <v>6.4</v>
      </c>
      <c r="I1358" s="143">
        <f t="shared" si="268"/>
        <v>0</v>
      </c>
      <c r="J1358" s="144" t="s">
        <v>228</v>
      </c>
      <c r="K1358" s="144"/>
      <c r="L1358" s="144"/>
      <c r="M1358" s="144"/>
      <c r="N1358" s="144"/>
      <c r="O1358" s="144"/>
      <c r="P1358" s="145">
        <f t="shared" si="269"/>
        <v>0</v>
      </c>
      <c r="Q1358" s="145">
        <f t="shared" si="270"/>
        <v>0</v>
      </c>
      <c r="R1358" s="145">
        <f t="shared" si="271"/>
        <v>0</v>
      </c>
      <c r="S1358" s="145">
        <f t="shared" si="272"/>
        <v>0</v>
      </c>
      <c r="T1358" s="145">
        <f t="shared" si="273"/>
        <v>0</v>
      </c>
      <c r="U1358" s="145">
        <f t="shared" si="274"/>
        <v>0</v>
      </c>
      <c r="V1358" s="146">
        <f>IF(J1358="nio",0,IF(J1358&gt;0,VLOOKUP(F1358,'3-Productie normen'!A:M,VLOOKUP(J1358,'3-Productie normen'!$B$38:$C$41,2,FALSE),FALSE)))*(VLOOKUP(B1358,'2-Kosten per locatie'!$A$16:$C$48,3,FALSE))</f>
        <v>0</v>
      </c>
      <c r="W1358" s="146">
        <f t="shared" si="275"/>
        <v>0</v>
      </c>
      <c r="X1358" s="146">
        <f t="shared" si="276"/>
        <v>0</v>
      </c>
      <c r="Y1358" s="146">
        <f t="shared" si="277"/>
        <v>0</v>
      </c>
      <c r="Z1358" s="147">
        <f>VLOOKUP(F1358,'3-Productie normen'!A:Q,12,FALSE)</f>
        <v>0</v>
      </c>
      <c r="AA1358" s="147"/>
      <c r="AC1358" s="148">
        <f t="shared" si="278"/>
        <v>0</v>
      </c>
    </row>
    <row r="1359" spans="1:29" ht="14.15" customHeight="1">
      <c r="A1359" s="124">
        <f t="shared" si="279"/>
        <v>1359</v>
      </c>
      <c r="B1359" s="139" t="s">
        <v>94</v>
      </c>
      <c r="C1359" s="108">
        <v>5</v>
      </c>
      <c r="D1359" s="164" t="s">
        <v>1538</v>
      </c>
      <c r="E1359" s="141" t="s">
        <v>224</v>
      </c>
      <c r="F1359" s="141" t="s">
        <v>155</v>
      </c>
      <c r="G1359" s="141" t="s">
        <v>222</v>
      </c>
      <c r="H1359" s="142">
        <v>23.81</v>
      </c>
      <c r="I1359" s="143">
        <f t="shared" si="268"/>
        <v>255</v>
      </c>
      <c r="J1359" s="144">
        <v>255</v>
      </c>
      <c r="K1359" s="144"/>
      <c r="L1359" s="144"/>
      <c r="M1359" s="144"/>
      <c r="N1359" s="144"/>
      <c r="O1359" s="144"/>
      <c r="P1359" s="145" t="e">
        <f t="shared" si="269"/>
        <v>#DIV/0!</v>
      </c>
      <c r="Q1359" s="145">
        <f t="shared" si="270"/>
        <v>0</v>
      </c>
      <c r="R1359" s="145">
        <f t="shared" si="271"/>
        <v>0</v>
      </c>
      <c r="S1359" s="145">
        <f t="shared" si="272"/>
        <v>0</v>
      </c>
      <c r="T1359" s="145">
        <f t="shared" si="273"/>
        <v>0</v>
      </c>
      <c r="U1359" s="145">
        <f t="shared" si="274"/>
        <v>0</v>
      </c>
      <c r="V1359" s="146">
        <f>IF(J1359="nio",0,IF(J1359&gt;0,VLOOKUP(F1359,'3-Productie normen'!A:M,VLOOKUP(J1359,'3-Productie normen'!$B$38:$C$41,2,FALSE),FALSE)))*(VLOOKUP(B1359,'2-Kosten per locatie'!$A$16:$C$48,3,FALSE))</f>
        <v>0</v>
      </c>
      <c r="W1359" s="146">
        <f t="shared" si="275"/>
        <v>0</v>
      </c>
      <c r="X1359" s="146">
        <f t="shared" si="276"/>
        <v>0</v>
      </c>
      <c r="Y1359" s="146">
        <f t="shared" si="277"/>
        <v>0</v>
      </c>
      <c r="Z1359" s="147" t="str">
        <f>VLOOKUP(F1359,'3-Productie normen'!A:Q,12,FALSE)</f>
        <v>B</v>
      </c>
      <c r="AA1359" s="147"/>
      <c r="AC1359" s="148">
        <f t="shared" si="278"/>
        <v>6071.5499999999993</v>
      </c>
    </row>
    <row r="1360" spans="1:29" ht="14.15" customHeight="1">
      <c r="A1360" s="124">
        <f t="shared" si="279"/>
        <v>1360</v>
      </c>
      <c r="B1360" s="139" t="s">
        <v>94</v>
      </c>
      <c r="C1360" s="108">
        <v>5</v>
      </c>
      <c r="D1360" s="164" t="s">
        <v>1539</v>
      </c>
      <c r="E1360" s="141" t="s">
        <v>617</v>
      </c>
      <c r="F1360" s="153" t="s">
        <v>171</v>
      </c>
      <c r="G1360" s="141" t="s">
        <v>222</v>
      </c>
      <c r="H1360" s="142">
        <v>58.26</v>
      </c>
      <c r="I1360" s="143">
        <f t="shared" si="268"/>
        <v>255</v>
      </c>
      <c r="J1360" s="144">
        <v>255</v>
      </c>
      <c r="K1360" s="144"/>
      <c r="L1360" s="144"/>
      <c r="M1360" s="144"/>
      <c r="N1360" s="144"/>
      <c r="O1360" s="144"/>
      <c r="P1360" s="145" t="e">
        <f t="shared" si="269"/>
        <v>#DIV/0!</v>
      </c>
      <c r="Q1360" s="145">
        <f t="shared" si="270"/>
        <v>0</v>
      </c>
      <c r="R1360" s="145">
        <f t="shared" si="271"/>
        <v>0</v>
      </c>
      <c r="S1360" s="145">
        <f t="shared" si="272"/>
        <v>0</v>
      </c>
      <c r="T1360" s="145">
        <f t="shared" si="273"/>
        <v>0</v>
      </c>
      <c r="U1360" s="145">
        <f t="shared" si="274"/>
        <v>0</v>
      </c>
      <c r="V1360" s="146">
        <f>IF(J1360="nio",0,IF(J1360&gt;0,VLOOKUP(F1360,'3-Productie normen'!A:M,VLOOKUP(J1360,'3-Productie normen'!$B$38:$C$41,2,FALSE),FALSE)))*(VLOOKUP(B1360,'2-Kosten per locatie'!$A$16:$C$48,3,FALSE))</f>
        <v>0</v>
      </c>
      <c r="W1360" s="146">
        <f t="shared" si="275"/>
        <v>0</v>
      </c>
      <c r="X1360" s="146">
        <f t="shared" si="276"/>
        <v>0</v>
      </c>
      <c r="Y1360" s="146">
        <f t="shared" si="277"/>
        <v>0</v>
      </c>
      <c r="Z1360" s="147" t="str">
        <f>VLOOKUP(F1360,'3-Productie normen'!A:Q,12,FALSE)</f>
        <v>B</v>
      </c>
      <c r="AA1360" s="147"/>
      <c r="AC1360" s="148">
        <f t="shared" si="278"/>
        <v>14856.3</v>
      </c>
    </row>
    <row r="1361" spans="1:29" ht="14.15" customHeight="1">
      <c r="A1361" s="124">
        <f t="shared" si="279"/>
        <v>1361</v>
      </c>
      <c r="B1361" s="139" t="s">
        <v>94</v>
      </c>
      <c r="C1361" s="108">
        <v>5</v>
      </c>
      <c r="D1361" s="164" t="s">
        <v>1540</v>
      </c>
      <c r="E1361" s="141" t="s">
        <v>171</v>
      </c>
      <c r="F1361" s="141" t="s">
        <v>171</v>
      </c>
      <c r="G1361" s="141" t="s">
        <v>222</v>
      </c>
      <c r="H1361" s="142">
        <v>24.22</v>
      </c>
      <c r="I1361" s="143">
        <f t="shared" si="268"/>
        <v>255</v>
      </c>
      <c r="J1361" s="144">
        <v>255</v>
      </c>
      <c r="K1361" s="144"/>
      <c r="L1361" s="144"/>
      <c r="M1361" s="144"/>
      <c r="N1361" s="144"/>
      <c r="O1361" s="144"/>
      <c r="P1361" s="145" t="e">
        <f t="shared" si="269"/>
        <v>#DIV/0!</v>
      </c>
      <c r="Q1361" s="145">
        <f t="shared" si="270"/>
        <v>0</v>
      </c>
      <c r="R1361" s="145">
        <f t="shared" si="271"/>
        <v>0</v>
      </c>
      <c r="S1361" s="145">
        <f t="shared" si="272"/>
        <v>0</v>
      </c>
      <c r="T1361" s="145">
        <f t="shared" si="273"/>
        <v>0</v>
      </c>
      <c r="U1361" s="145">
        <f t="shared" si="274"/>
        <v>0</v>
      </c>
      <c r="V1361" s="146">
        <f>IF(J1361="nio",0,IF(J1361&gt;0,VLOOKUP(F1361,'3-Productie normen'!A:M,VLOOKUP(J1361,'3-Productie normen'!$B$38:$C$41,2,FALSE),FALSE)))*(VLOOKUP(B1361,'2-Kosten per locatie'!$A$16:$C$48,3,FALSE))</f>
        <v>0</v>
      </c>
      <c r="W1361" s="146">
        <f t="shared" si="275"/>
        <v>0</v>
      </c>
      <c r="X1361" s="146">
        <f t="shared" si="276"/>
        <v>0</v>
      </c>
      <c r="Y1361" s="146">
        <f t="shared" si="277"/>
        <v>0</v>
      </c>
      <c r="Z1361" s="147" t="str">
        <f>VLOOKUP(F1361,'3-Productie normen'!A:Q,12,FALSE)</f>
        <v>B</v>
      </c>
      <c r="AA1361" s="147"/>
      <c r="AC1361" s="148">
        <f t="shared" si="278"/>
        <v>6176.0999999999995</v>
      </c>
    </row>
    <row r="1362" spans="1:29" ht="14.15" customHeight="1">
      <c r="A1362" s="124">
        <f t="shared" si="279"/>
        <v>1362</v>
      </c>
      <c r="B1362" s="139" t="s">
        <v>94</v>
      </c>
      <c r="C1362" s="108">
        <v>5</v>
      </c>
      <c r="D1362" s="164" t="s">
        <v>1541</v>
      </c>
      <c r="E1362" s="141" t="s">
        <v>224</v>
      </c>
      <c r="F1362" s="141" t="s">
        <v>155</v>
      </c>
      <c r="G1362" s="141" t="s">
        <v>222</v>
      </c>
      <c r="H1362" s="142">
        <v>24.3</v>
      </c>
      <c r="I1362" s="143">
        <f t="shared" si="268"/>
        <v>255</v>
      </c>
      <c r="J1362" s="144">
        <v>255</v>
      </c>
      <c r="K1362" s="144"/>
      <c r="L1362" s="144"/>
      <c r="M1362" s="144"/>
      <c r="N1362" s="144"/>
      <c r="O1362" s="144"/>
      <c r="P1362" s="145" t="e">
        <f t="shared" si="269"/>
        <v>#DIV/0!</v>
      </c>
      <c r="Q1362" s="145">
        <f t="shared" si="270"/>
        <v>0</v>
      </c>
      <c r="R1362" s="145">
        <f t="shared" si="271"/>
        <v>0</v>
      </c>
      <c r="S1362" s="145">
        <f t="shared" si="272"/>
        <v>0</v>
      </c>
      <c r="T1362" s="145">
        <f t="shared" si="273"/>
        <v>0</v>
      </c>
      <c r="U1362" s="145">
        <f t="shared" si="274"/>
        <v>0</v>
      </c>
      <c r="V1362" s="146">
        <f>IF(J1362="nio",0,IF(J1362&gt;0,VLOOKUP(F1362,'3-Productie normen'!A:M,VLOOKUP(J1362,'3-Productie normen'!$B$38:$C$41,2,FALSE),FALSE)))*(VLOOKUP(B1362,'2-Kosten per locatie'!$A$16:$C$48,3,FALSE))</f>
        <v>0</v>
      </c>
      <c r="W1362" s="146">
        <f t="shared" si="275"/>
        <v>0</v>
      </c>
      <c r="X1362" s="146">
        <f t="shared" si="276"/>
        <v>0</v>
      </c>
      <c r="Y1362" s="146">
        <f t="shared" si="277"/>
        <v>0</v>
      </c>
      <c r="Z1362" s="147" t="str">
        <f>VLOOKUP(F1362,'3-Productie normen'!A:Q,12,FALSE)</f>
        <v>B</v>
      </c>
      <c r="AA1362" s="147"/>
      <c r="AC1362" s="148">
        <f t="shared" si="278"/>
        <v>6196.5</v>
      </c>
    </row>
    <row r="1363" spans="1:29" ht="14.15" customHeight="1">
      <c r="A1363" s="124">
        <f t="shared" si="279"/>
        <v>1363</v>
      </c>
      <c r="B1363" s="139" t="s">
        <v>94</v>
      </c>
      <c r="C1363" s="108">
        <v>5</v>
      </c>
      <c r="D1363" s="164" t="s">
        <v>1542</v>
      </c>
      <c r="E1363" s="141" t="s">
        <v>171</v>
      </c>
      <c r="F1363" s="141" t="s">
        <v>171</v>
      </c>
      <c r="G1363" s="141" t="s">
        <v>222</v>
      </c>
      <c r="H1363" s="142">
        <v>22.41</v>
      </c>
      <c r="I1363" s="143">
        <f t="shared" si="268"/>
        <v>255</v>
      </c>
      <c r="J1363" s="144">
        <v>255</v>
      </c>
      <c r="K1363" s="144"/>
      <c r="L1363" s="144"/>
      <c r="M1363" s="144"/>
      <c r="N1363" s="144"/>
      <c r="O1363" s="144"/>
      <c r="P1363" s="145" t="e">
        <f t="shared" si="269"/>
        <v>#DIV/0!</v>
      </c>
      <c r="Q1363" s="145">
        <f t="shared" si="270"/>
        <v>0</v>
      </c>
      <c r="R1363" s="145">
        <f t="shared" si="271"/>
        <v>0</v>
      </c>
      <c r="S1363" s="145">
        <f t="shared" si="272"/>
        <v>0</v>
      </c>
      <c r="T1363" s="145">
        <f t="shared" si="273"/>
        <v>0</v>
      </c>
      <c r="U1363" s="145">
        <f t="shared" si="274"/>
        <v>0</v>
      </c>
      <c r="V1363" s="146">
        <f>IF(J1363="nio",0,IF(J1363&gt;0,VLOOKUP(F1363,'3-Productie normen'!A:M,VLOOKUP(J1363,'3-Productie normen'!$B$38:$C$41,2,FALSE),FALSE)))*(VLOOKUP(B1363,'2-Kosten per locatie'!$A$16:$C$48,3,FALSE))</f>
        <v>0</v>
      </c>
      <c r="W1363" s="146">
        <f t="shared" si="275"/>
        <v>0</v>
      </c>
      <c r="X1363" s="146">
        <f t="shared" si="276"/>
        <v>0</v>
      </c>
      <c r="Y1363" s="146">
        <f t="shared" si="277"/>
        <v>0</v>
      </c>
      <c r="Z1363" s="147" t="str">
        <f>VLOOKUP(F1363,'3-Productie normen'!A:Q,12,FALSE)</f>
        <v>B</v>
      </c>
      <c r="AA1363" s="147"/>
      <c r="AC1363" s="148">
        <f t="shared" si="278"/>
        <v>5714.55</v>
      </c>
    </row>
    <row r="1364" spans="1:29" ht="14.15" customHeight="1">
      <c r="A1364" s="124">
        <f t="shared" si="279"/>
        <v>1364</v>
      </c>
      <c r="B1364" s="139" t="s">
        <v>94</v>
      </c>
      <c r="C1364" s="108">
        <v>5</v>
      </c>
      <c r="D1364" s="164" t="s">
        <v>1543</v>
      </c>
      <c r="E1364" s="141" t="s">
        <v>171</v>
      </c>
      <c r="F1364" s="141" t="s">
        <v>171</v>
      </c>
      <c r="G1364" s="141" t="s">
        <v>222</v>
      </c>
      <c r="H1364" s="142">
        <v>29.49</v>
      </c>
      <c r="I1364" s="143">
        <f t="shared" si="268"/>
        <v>255</v>
      </c>
      <c r="J1364" s="144">
        <v>255</v>
      </c>
      <c r="K1364" s="144"/>
      <c r="L1364" s="144"/>
      <c r="M1364" s="144"/>
      <c r="N1364" s="144"/>
      <c r="O1364" s="144"/>
      <c r="P1364" s="145" t="e">
        <f t="shared" si="269"/>
        <v>#DIV/0!</v>
      </c>
      <c r="Q1364" s="145">
        <f t="shared" si="270"/>
        <v>0</v>
      </c>
      <c r="R1364" s="145">
        <f t="shared" si="271"/>
        <v>0</v>
      </c>
      <c r="S1364" s="145">
        <f t="shared" si="272"/>
        <v>0</v>
      </c>
      <c r="T1364" s="145">
        <f t="shared" si="273"/>
        <v>0</v>
      </c>
      <c r="U1364" s="145">
        <f t="shared" si="274"/>
        <v>0</v>
      </c>
      <c r="V1364" s="146">
        <f>IF(J1364="nio",0,IF(J1364&gt;0,VLOOKUP(F1364,'3-Productie normen'!A:M,VLOOKUP(J1364,'3-Productie normen'!$B$38:$C$41,2,FALSE),FALSE)))*(VLOOKUP(B1364,'2-Kosten per locatie'!$A$16:$C$48,3,FALSE))</f>
        <v>0</v>
      </c>
      <c r="W1364" s="146">
        <f t="shared" si="275"/>
        <v>0</v>
      </c>
      <c r="X1364" s="146">
        <f t="shared" si="276"/>
        <v>0</v>
      </c>
      <c r="Y1364" s="146">
        <f t="shared" si="277"/>
        <v>0</v>
      </c>
      <c r="Z1364" s="147" t="str">
        <f>VLOOKUP(F1364,'3-Productie normen'!A:Q,12,FALSE)</f>
        <v>B</v>
      </c>
      <c r="AA1364" s="147"/>
      <c r="AC1364" s="148">
        <f t="shared" si="278"/>
        <v>7519.95</v>
      </c>
    </row>
    <row r="1365" spans="1:29" ht="14.15" customHeight="1">
      <c r="A1365" s="124">
        <f t="shared" si="279"/>
        <v>1365</v>
      </c>
      <c r="B1365" s="139" t="s">
        <v>94</v>
      </c>
      <c r="C1365" s="108">
        <v>5</v>
      </c>
      <c r="D1365" s="164" t="s">
        <v>1544</v>
      </c>
      <c r="E1365" s="141" t="s">
        <v>171</v>
      </c>
      <c r="F1365" s="141" t="s">
        <v>171</v>
      </c>
      <c r="G1365" s="141" t="s">
        <v>222</v>
      </c>
      <c r="H1365" s="142">
        <v>21.84</v>
      </c>
      <c r="I1365" s="143">
        <f t="shared" si="268"/>
        <v>255</v>
      </c>
      <c r="J1365" s="144">
        <v>255</v>
      </c>
      <c r="K1365" s="144"/>
      <c r="L1365" s="144"/>
      <c r="M1365" s="144"/>
      <c r="N1365" s="144"/>
      <c r="O1365" s="144"/>
      <c r="P1365" s="145" t="e">
        <f t="shared" si="269"/>
        <v>#DIV/0!</v>
      </c>
      <c r="Q1365" s="145">
        <f t="shared" si="270"/>
        <v>0</v>
      </c>
      <c r="R1365" s="145">
        <f t="shared" si="271"/>
        <v>0</v>
      </c>
      <c r="S1365" s="145">
        <f t="shared" si="272"/>
        <v>0</v>
      </c>
      <c r="T1365" s="145">
        <f t="shared" si="273"/>
        <v>0</v>
      </c>
      <c r="U1365" s="145">
        <f t="shared" si="274"/>
        <v>0</v>
      </c>
      <c r="V1365" s="146">
        <f>IF(J1365="nio",0,IF(J1365&gt;0,VLOOKUP(F1365,'3-Productie normen'!A:M,VLOOKUP(J1365,'3-Productie normen'!$B$38:$C$41,2,FALSE),FALSE)))*(VLOOKUP(B1365,'2-Kosten per locatie'!$A$16:$C$48,3,FALSE))</f>
        <v>0</v>
      </c>
      <c r="W1365" s="146">
        <f t="shared" si="275"/>
        <v>0</v>
      </c>
      <c r="X1365" s="146">
        <f t="shared" si="276"/>
        <v>0</v>
      </c>
      <c r="Y1365" s="146">
        <f t="shared" si="277"/>
        <v>0</v>
      </c>
      <c r="Z1365" s="147" t="str">
        <f>VLOOKUP(F1365,'3-Productie normen'!A:Q,12,FALSE)</f>
        <v>B</v>
      </c>
      <c r="AA1365" s="147"/>
      <c r="AC1365" s="148">
        <f t="shared" si="278"/>
        <v>5569.2</v>
      </c>
    </row>
    <row r="1366" spans="1:29" ht="14.15" customHeight="1">
      <c r="A1366" s="124">
        <f t="shared" si="279"/>
        <v>1366</v>
      </c>
      <c r="B1366" s="139" t="s">
        <v>94</v>
      </c>
      <c r="C1366" s="108">
        <v>5</v>
      </c>
      <c r="D1366" s="164" t="s">
        <v>1545</v>
      </c>
      <c r="E1366" s="141" t="s">
        <v>330</v>
      </c>
      <c r="F1366" s="153" t="s">
        <v>159</v>
      </c>
      <c r="G1366" s="141" t="s">
        <v>213</v>
      </c>
      <c r="H1366" s="142">
        <v>28.67</v>
      </c>
      <c r="I1366" s="143">
        <f t="shared" si="268"/>
        <v>255</v>
      </c>
      <c r="J1366" s="144">
        <v>255</v>
      </c>
      <c r="K1366" s="144"/>
      <c r="L1366" s="144"/>
      <c r="M1366" s="144"/>
      <c r="N1366" s="144"/>
      <c r="O1366" s="144"/>
      <c r="P1366" s="145" t="e">
        <f t="shared" si="269"/>
        <v>#DIV/0!</v>
      </c>
      <c r="Q1366" s="145">
        <f t="shared" si="270"/>
        <v>0</v>
      </c>
      <c r="R1366" s="145">
        <f t="shared" si="271"/>
        <v>0</v>
      </c>
      <c r="S1366" s="145">
        <f t="shared" si="272"/>
        <v>0</v>
      </c>
      <c r="T1366" s="145">
        <f t="shared" si="273"/>
        <v>0</v>
      </c>
      <c r="U1366" s="145">
        <f t="shared" si="274"/>
        <v>0</v>
      </c>
      <c r="V1366" s="146">
        <f>IF(J1366="nio",0,IF(J1366&gt;0,VLOOKUP(F1366,'3-Productie normen'!A:M,VLOOKUP(J1366,'3-Productie normen'!$B$38:$C$41,2,FALSE),FALSE)))*(VLOOKUP(B1366,'2-Kosten per locatie'!$A$16:$C$48,3,FALSE))</f>
        <v>0</v>
      </c>
      <c r="W1366" s="146">
        <f t="shared" si="275"/>
        <v>0</v>
      </c>
      <c r="X1366" s="146">
        <f t="shared" si="276"/>
        <v>0</v>
      </c>
      <c r="Y1366" s="146">
        <f t="shared" si="277"/>
        <v>0</v>
      </c>
      <c r="Z1366" s="147" t="str">
        <f>VLOOKUP(F1366,'3-Productie normen'!A:Q,12,FALSE)</f>
        <v>V</v>
      </c>
      <c r="AA1366" s="147"/>
      <c r="AC1366" s="148">
        <f t="shared" si="278"/>
        <v>7310.85</v>
      </c>
    </row>
    <row r="1367" spans="1:29" ht="14.15" customHeight="1">
      <c r="A1367" s="124">
        <f t="shared" si="279"/>
        <v>1367</v>
      </c>
      <c r="B1367" s="139" t="s">
        <v>94</v>
      </c>
      <c r="C1367" s="108">
        <v>5</v>
      </c>
      <c r="D1367" s="164" t="s">
        <v>1546</v>
      </c>
      <c r="E1367" s="141" t="s">
        <v>171</v>
      </c>
      <c r="F1367" s="141" t="s">
        <v>171</v>
      </c>
      <c r="G1367" s="141" t="s">
        <v>222</v>
      </c>
      <c r="H1367" s="142">
        <v>47.51</v>
      </c>
      <c r="I1367" s="143">
        <f t="shared" si="268"/>
        <v>255</v>
      </c>
      <c r="J1367" s="144">
        <v>255</v>
      </c>
      <c r="K1367" s="144"/>
      <c r="L1367" s="144"/>
      <c r="M1367" s="144"/>
      <c r="N1367" s="144"/>
      <c r="O1367" s="144"/>
      <c r="P1367" s="145" t="e">
        <f t="shared" si="269"/>
        <v>#DIV/0!</v>
      </c>
      <c r="Q1367" s="145">
        <f t="shared" si="270"/>
        <v>0</v>
      </c>
      <c r="R1367" s="145">
        <f t="shared" si="271"/>
        <v>0</v>
      </c>
      <c r="S1367" s="145">
        <f t="shared" si="272"/>
        <v>0</v>
      </c>
      <c r="T1367" s="145">
        <f t="shared" si="273"/>
        <v>0</v>
      </c>
      <c r="U1367" s="145">
        <f t="shared" si="274"/>
        <v>0</v>
      </c>
      <c r="V1367" s="146">
        <f>IF(J1367="nio",0,IF(J1367&gt;0,VLOOKUP(F1367,'3-Productie normen'!A:M,VLOOKUP(J1367,'3-Productie normen'!$B$38:$C$41,2,FALSE),FALSE)))*(VLOOKUP(B1367,'2-Kosten per locatie'!$A$16:$C$48,3,FALSE))</f>
        <v>0</v>
      </c>
      <c r="W1367" s="146">
        <f t="shared" si="275"/>
        <v>0</v>
      </c>
      <c r="X1367" s="146">
        <f t="shared" si="276"/>
        <v>0</v>
      </c>
      <c r="Y1367" s="146">
        <f t="shared" si="277"/>
        <v>0</v>
      </c>
      <c r="Z1367" s="147" t="str">
        <f>VLOOKUP(F1367,'3-Productie normen'!A:Q,12,FALSE)</f>
        <v>B</v>
      </c>
      <c r="AA1367" s="147"/>
      <c r="AC1367" s="148">
        <f t="shared" si="278"/>
        <v>12115.05</v>
      </c>
    </row>
    <row r="1368" spans="1:29" ht="14.15" customHeight="1">
      <c r="A1368" s="124">
        <f t="shared" si="279"/>
        <v>1368</v>
      </c>
      <c r="B1368" s="139" t="s">
        <v>94</v>
      </c>
      <c r="C1368" s="108">
        <v>5</v>
      </c>
      <c r="D1368" s="164" t="s">
        <v>1547</v>
      </c>
      <c r="E1368" s="141" t="s">
        <v>249</v>
      </c>
      <c r="F1368" s="141" t="s">
        <v>172</v>
      </c>
      <c r="G1368" s="141" t="s">
        <v>222</v>
      </c>
      <c r="H1368" s="142">
        <v>55.04</v>
      </c>
      <c r="I1368" s="143">
        <f t="shared" si="268"/>
        <v>255</v>
      </c>
      <c r="J1368" s="144">
        <v>255</v>
      </c>
      <c r="K1368" s="144"/>
      <c r="L1368" s="144"/>
      <c r="M1368" s="144"/>
      <c r="N1368" s="144"/>
      <c r="O1368" s="144"/>
      <c r="P1368" s="145" t="e">
        <f t="shared" si="269"/>
        <v>#DIV/0!</v>
      </c>
      <c r="Q1368" s="145">
        <f t="shared" si="270"/>
        <v>0</v>
      </c>
      <c r="R1368" s="145">
        <f t="shared" si="271"/>
        <v>0</v>
      </c>
      <c r="S1368" s="145">
        <f t="shared" si="272"/>
        <v>0</v>
      </c>
      <c r="T1368" s="145">
        <f t="shared" si="273"/>
        <v>0</v>
      </c>
      <c r="U1368" s="145">
        <f t="shared" si="274"/>
        <v>0</v>
      </c>
      <c r="V1368" s="146">
        <f>IF(J1368="nio",0,IF(J1368&gt;0,VLOOKUP(F1368,'3-Productie normen'!A:M,VLOOKUP(J1368,'3-Productie normen'!$B$38:$C$41,2,FALSE),FALSE)))*(VLOOKUP(B1368,'2-Kosten per locatie'!$A$16:$C$48,3,FALSE))</f>
        <v>0</v>
      </c>
      <c r="W1368" s="146">
        <f t="shared" si="275"/>
        <v>0</v>
      </c>
      <c r="X1368" s="146">
        <f t="shared" si="276"/>
        <v>0</v>
      </c>
      <c r="Y1368" s="146">
        <f t="shared" si="277"/>
        <v>0</v>
      </c>
      <c r="Z1368" s="147" t="str">
        <f>VLOOKUP(F1368,'3-Productie normen'!A:Q,12,FALSE)</f>
        <v>V</v>
      </c>
      <c r="AA1368" s="147"/>
      <c r="AC1368" s="148">
        <f t="shared" si="278"/>
        <v>14035.199999999999</v>
      </c>
    </row>
    <row r="1369" spans="1:29" ht="14.15" customHeight="1">
      <c r="A1369" s="124">
        <f t="shared" si="279"/>
        <v>1369</v>
      </c>
      <c r="B1369" s="139" t="s">
        <v>94</v>
      </c>
      <c r="C1369" s="108">
        <v>5</v>
      </c>
      <c r="D1369" s="164" t="s">
        <v>1548</v>
      </c>
      <c r="E1369" s="141" t="s">
        <v>249</v>
      </c>
      <c r="F1369" s="141" t="s">
        <v>172</v>
      </c>
      <c r="G1369" s="141" t="s">
        <v>222</v>
      </c>
      <c r="H1369" s="142">
        <v>77.47</v>
      </c>
      <c r="I1369" s="143">
        <f t="shared" si="268"/>
        <v>255</v>
      </c>
      <c r="J1369" s="144">
        <v>255</v>
      </c>
      <c r="K1369" s="144"/>
      <c r="L1369" s="144"/>
      <c r="M1369" s="144"/>
      <c r="N1369" s="144"/>
      <c r="O1369" s="144"/>
      <c r="P1369" s="145" t="e">
        <f t="shared" si="269"/>
        <v>#DIV/0!</v>
      </c>
      <c r="Q1369" s="145">
        <f t="shared" si="270"/>
        <v>0</v>
      </c>
      <c r="R1369" s="145">
        <f t="shared" si="271"/>
        <v>0</v>
      </c>
      <c r="S1369" s="145">
        <f t="shared" si="272"/>
        <v>0</v>
      </c>
      <c r="T1369" s="145">
        <f t="shared" si="273"/>
        <v>0</v>
      </c>
      <c r="U1369" s="145">
        <f t="shared" si="274"/>
        <v>0</v>
      </c>
      <c r="V1369" s="146">
        <f>IF(J1369="nio",0,IF(J1369&gt;0,VLOOKUP(F1369,'3-Productie normen'!A:M,VLOOKUP(J1369,'3-Productie normen'!$B$38:$C$41,2,FALSE),FALSE)))*(VLOOKUP(B1369,'2-Kosten per locatie'!$A$16:$C$48,3,FALSE))</f>
        <v>0</v>
      </c>
      <c r="W1369" s="146">
        <f t="shared" si="275"/>
        <v>0</v>
      </c>
      <c r="X1369" s="146">
        <f t="shared" si="276"/>
        <v>0</v>
      </c>
      <c r="Y1369" s="146">
        <f t="shared" si="277"/>
        <v>0</v>
      </c>
      <c r="Z1369" s="147" t="str">
        <f>VLOOKUP(F1369,'3-Productie normen'!A:Q,12,FALSE)</f>
        <v>V</v>
      </c>
      <c r="AA1369" s="147"/>
      <c r="AC1369" s="148">
        <f t="shared" si="278"/>
        <v>19754.849999999999</v>
      </c>
    </row>
    <row r="1370" spans="1:29" ht="14.15" customHeight="1">
      <c r="A1370" s="124">
        <f t="shared" si="279"/>
        <v>1370</v>
      </c>
      <c r="B1370" s="139" t="s">
        <v>94</v>
      </c>
      <c r="C1370" s="108">
        <v>5</v>
      </c>
      <c r="D1370" s="164" t="s">
        <v>1549</v>
      </c>
      <c r="E1370" s="141" t="s">
        <v>249</v>
      </c>
      <c r="F1370" s="141" t="s">
        <v>172</v>
      </c>
      <c r="G1370" s="141" t="s">
        <v>222</v>
      </c>
      <c r="H1370" s="142">
        <v>16.87</v>
      </c>
      <c r="I1370" s="143">
        <f t="shared" si="268"/>
        <v>255</v>
      </c>
      <c r="J1370" s="144">
        <v>255</v>
      </c>
      <c r="K1370" s="144"/>
      <c r="L1370" s="144"/>
      <c r="M1370" s="144"/>
      <c r="N1370" s="144"/>
      <c r="O1370" s="144"/>
      <c r="P1370" s="145" t="e">
        <f t="shared" si="269"/>
        <v>#DIV/0!</v>
      </c>
      <c r="Q1370" s="145">
        <f t="shared" si="270"/>
        <v>0</v>
      </c>
      <c r="R1370" s="145">
        <f t="shared" si="271"/>
        <v>0</v>
      </c>
      <c r="S1370" s="145">
        <f t="shared" si="272"/>
        <v>0</v>
      </c>
      <c r="T1370" s="145">
        <f t="shared" si="273"/>
        <v>0</v>
      </c>
      <c r="U1370" s="145">
        <f t="shared" si="274"/>
        <v>0</v>
      </c>
      <c r="V1370" s="146">
        <f>IF(J1370="nio",0,IF(J1370&gt;0,VLOOKUP(F1370,'3-Productie normen'!A:M,VLOOKUP(J1370,'3-Productie normen'!$B$38:$C$41,2,FALSE),FALSE)))*(VLOOKUP(B1370,'2-Kosten per locatie'!$A$16:$C$48,3,FALSE))</f>
        <v>0</v>
      </c>
      <c r="W1370" s="146">
        <f t="shared" si="275"/>
        <v>0</v>
      </c>
      <c r="X1370" s="146">
        <f t="shared" si="276"/>
        <v>0</v>
      </c>
      <c r="Y1370" s="146">
        <f t="shared" si="277"/>
        <v>0</v>
      </c>
      <c r="Z1370" s="147" t="str">
        <f>VLOOKUP(F1370,'3-Productie normen'!A:Q,12,FALSE)</f>
        <v>V</v>
      </c>
      <c r="AA1370" s="147"/>
      <c r="AC1370" s="148">
        <f t="shared" si="278"/>
        <v>4301.8500000000004</v>
      </c>
    </row>
    <row r="1371" spans="1:29" ht="14.15" customHeight="1">
      <c r="A1371" s="124">
        <f t="shared" si="279"/>
        <v>1371</v>
      </c>
      <c r="B1371" s="139" t="s">
        <v>94</v>
      </c>
      <c r="C1371" s="108">
        <v>5</v>
      </c>
      <c r="D1371" s="164" t="s">
        <v>1550</v>
      </c>
      <c r="E1371" s="141" t="s">
        <v>249</v>
      </c>
      <c r="F1371" s="141" t="s">
        <v>172</v>
      </c>
      <c r="G1371" s="141" t="s">
        <v>222</v>
      </c>
      <c r="H1371" s="142">
        <v>79.22</v>
      </c>
      <c r="I1371" s="143">
        <f t="shared" ref="I1371:I1432" si="280">SUM(J1371:O1371)</f>
        <v>255</v>
      </c>
      <c r="J1371" s="144">
        <v>255</v>
      </c>
      <c r="K1371" s="144"/>
      <c r="L1371" s="144"/>
      <c r="M1371" s="144"/>
      <c r="N1371" s="144"/>
      <c r="O1371" s="144"/>
      <c r="P1371" s="145" t="e">
        <f t="shared" si="269"/>
        <v>#DIV/0!</v>
      </c>
      <c r="Q1371" s="145">
        <f t="shared" si="270"/>
        <v>0</v>
      </c>
      <c r="R1371" s="145">
        <f t="shared" si="271"/>
        <v>0</v>
      </c>
      <c r="S1371" s="145">
        <f t="shared" si="272"/>
        <v>0</v>
      </c>
      <c r="T1371" s="145">
        <f t="shared" si="273"/>
        <v>0</v>
      </c>
      <c r="U1371" s="145">
        <f t="shared" si="274"/>
        <v>0</v>
      </c>
      <c r="V1371" s="146">
        <f>IF(J1371="nio",0,IF(J1371&gt;0,VLOOKUP(F1371,'3-Productie normen'!A:M,VLOOKUP(J1371,'3-Productie normen'!$B$38:$C$41,2,FALSE),FALSE)))*(VLOOKUP(B1371,'2-Kosten per locatie'!$A$16:$C$48,3,FALSE))</f>
        <v>0</v>
      </c>
      <c r="W1371" s="146">
        <f t="shared" si="275"/>
        <v>0</v>
      </c>
      <c r="X1371" s="146">
        <f t="shared" si="276"/>
        <v>0</v>
      </c>
      <c r="Y1371" s="146">
        <f t="shared" si="277"/>
        <v>0</v>
      </c>
      <c r="Z1371" s="147" t="str">
        <f>VLOOKUP(F1371,'3-Productie normen'!A:Q,12,FALSE)</f>
        <v>V</v>
      </c>
      <c r="AA1371" s="147"/>
      <c r="AC1371" s="148">
        <f t="shared" si="278"/>
        <v>20201.099999999999</v>
      </c>
    </row>
    <row r="1372" spans="1:29" ht="14.15" customHeight="1">
      <c r="A1372" s="124">
        <f t="shared" si="279"/>
        <v>1372</v>
      </c>
      <c r="B1372" s="139" t="s">
        <v>94</v>
      </c>
      <c r="C1372" s="108">
        <v>5</v>
      </c>
      <c r="D1372" s="164" t="s">
        <v>1551</v>
      </c>
      <c r="E1372" s="141" t="s">
        <v>249</v>
      </c>
      <c r="F1372" s="139" t="s">
        <v>172</v>
      </c>
      <c r="G1372" s="141" t="s">
        <v>222</v>
      </c>
      <c r="H1372" s="142">
        <v>69.739999999999995</v>
      </c>
      <c r="I1372" s="143">
        <f t="shared" si="280"/>
        <v>255</v>
      </c>
      <c r="J1372" s="144">
        <v>255</v>
      </c>
      <c r="K1372" s="144"/>
      <c r="L1372" s="144"/>
      <c r="M1372" s="144"/>
      <c r="N1372" s="144"/>
      <c r="O1372" s="144"/>
      <c r="P1372" s="145" t="e">
        <f t="shared" si="269"/>
        <v>#DIV/0!</v>
      </c>
      <c r="Q1372" s="145">
        <f t="shared" si="270"/>
        <v>0</v>
      </c>
      <c r="R1372" s="145">
        <f t="shared" si="271"/>
        <v>0</v>
      </c>
      <c r="S1372" s="145">
        <f t="shared" si="272"/>
        <v>0</v>
      </c>
      <c r="T1372" s="145">
        <f t="shared" si="273"/>
        <v>0</v>
      </c>
      <c r="U1372" s="145">
        <f t="shared" si="274"/>
        <v>0</v>
      </c>
      <c r="V1372" s="146">
        <f>IF(J1372="nio",0,IF(J1372&gt;0,VLOOKUP(F1372,'3-Productie normen'!A:M,VLOOKUP(J1372,'3-Productie normen'!$B$38:$C$41,2,FALSE),FALSE)))*(VLOOKUP(B1372,'2-Kosten per locatie'!$A$16:$C$48,3,FALSE))</f>
        <v>0</v>
      </c>
      <c r="W1372" s="146">
        <f t="shared" si="275"/>
        <v>0</v>
      </c>
      <c r="X1372" s="146">
        <f t="shared" si="276"/>
        <v>0</v>
      </c>
      <c r="Y1372" s="146">
        <f t="shared" si="277"/>
        <v>0</v>
      </c>
      <c r="Z1372" s="147" t="str">
        <f>VLOOKUP(F1372,'3-Productie normen'!A:Q,12,FALSE)</f>
        <v>V</v>
      </c>
      <c r="AA1372" s="147"/>
      <c r="AC1372" s="148">
        <f t="shared" si="278"/>
        <v>17783.699999999997</v>
      </c>
    </row>
    <row r="1373" spans="1:29" ht="14.15" customHeight="1">
      <c r="A1373" s="124">
        <f t="shared" si="279"/>
        <v>1373</v>
      </c>
      <c r="B1373" s="139" t="s">
        <v>94</v>
      </c>
      <c r="C1373" s="108">
        <v>5</v>
      </c>
      <c r="D1373" s="164" t="s">
        <v>1552</v>
      </c>
      <c r="E1373" s="141" t="s">
        <v>249</v>
      </c>
      <c r="F1373" s="141" t="s">
        <v>172</v>
      </c>
      <c r="G1373" s="141" t="s">
        <v>222</v>
      </c>
      <c r="H1373" s="142">
        <v>105.8</v>
      </c>
      <c r="I1373" s="143">
        <f t="shared" si="280"/>
        <v>255</v>
      </c>
      <c r="J1373" s="144">
        <v>255</v>
      </c>
      <c r="K1373" s="144"/>
      <c r="L1373" s="144"/>
      <c r="M1373" s="144"/>
      <c r="N1373" s="144"/>
      <c r="O1373" s="144"/>
      <c r="P1373" s="145" t="e">
        <f t="shared" si="269"/>
        <v>#DIV/0!</v>
      </c>
      <c r="Q1373" s="145">
        <f t="shared" si="270"/>
        <v>0</v>
      </c>
      <c r="R1373" s="145">
        <f t="shared" si="271"/>
        <v>0</v>
      </c>
      <c r="S1373" s="145">
        <f t="shared" si="272"/>
        <v>0</v>
      </c>
      <c r="T1373" s="145">
        <f t="shared" si="273"/>
        <v>0</v>
      </c>
      <c r="U1373" s="145">
        <f t="shared" si="274"/>
        <v>0</v>
      </c>
      <c r="V1373" s="146">
        <f>IF(J1373="nio",0,IF(J1373&gt;0,VLOOKUP(F1373,'3-Productie normen'!A:M,VLOOKUP(J1373,'3-Productie normen'!$B$38:$C$41,2,FALSE),FALSE)))*(VLOOKUP(B1373,'2-Kosten per locatie'!$A$16:$C$48,3,FALSE))</f>
        <v>0</v>
      </c>
      <c r="W1373" s="146">
        <f t="shared" si="275"/>
        <v>0</v>
      </c>
      <c r="X1373" s="146">
        <f t="shared" si="276"/>
        <v>0</v>
      </c>
      <c r="Y1373" s="146">
        <f t="shared" si="277"/>
        <v>0</v>
      </c>
      <c r="Z1373" s="147" t="str">
        <f>VLOOKUP(F1373,'3-Productie normen'!A:Q,12,FALSE)</f>
        <v>V</v>
      </c>
      <c r="AA1373" s="147"/>
      <c r="AC1373" s="148">
        <f t="shared" si="278"/>
        <v>26979</v>
      </c>
    </row>
    <row r="1374" spans="1:29" ht="14.15" customHeight="1">
      <c r="A1374" s="124">
        <f t="shared" si="279"/>
        <v>1374</v>
      </c>
      <c r="B1374" s="139" t="s">
        <v>94</v>
      </c>
      <c r="C1374" s="108">
        <v>5</v>
      </c>
      <c r="D1374" s="164" t="s">
        <v>1553</v>
      </c>
      <c r="E1374" s="141" t="s">
        <v>249</v>
      </c>
      <c r="F1374" s="141" t="s">
        <v>172</v>
      </c>
      <c r="G1374" s="141" t="s">
        <v>222</v>
      </c>
      <c r="H1374" s="142">
        <v>25.51</v>
      </c>
      <c r="I1374" s="143">
        <f t="shared" si="280"/>
        <v>255</v>
      </c>
      <c r="J1374" s="144">
        <v>255</v>
      </c>
      <c r="K1374" s="144"/>
      <c r="L1374" s="144"/>
      <c r="M1374" s="144"/>
      <c r="N1374" s="144"/>
      <c r="O1374" s="144"/>
      <c r="P1374" s="145" t="e">
        <f t="shared" si="269"/>
        <v>#DIV/0!</v>
      </c>
      <c r="Q1374" s="145">
        <f t="shared" si="270"/>
        <v>0</v>
      </c>
      <c r="R1374" s="145">
        <f t="shared" si="271"/>
        <v>0</v>
      </c>
      <c r="S1374" s="145">
        <f t="shared" si="272"/>
        <v>0</v>
      </c>
      <c r="T1374" s="145">
        <f t="shared" si="273"/>
        <v>0</v>
      </c>
      <c r="U1374" s="145">
        <f t="shared" si="274"/>
        <v>0</v>
      </c>
      <c r="V1374" s="146">
        <f>IF(J1374="nio",0,IF(J1374&gt;0,VLOOKUP(F1374,'3-Productie normen'!A:M,VLOOKUP(J1374,'3-Productie normen'!$B$38:$C$41,2,FALSE),FALSE)))*(VLOOKUP(B1374,'2-Kosten per locatie'!$A$16:$C$48,3,FALSE))</f>
        <v>0</v>
      </c>
      <c r="W1374" s="146">
        <f t="shared" si="275"/>
        <v>0</v>
      </c>
      <c r="X1374" s="146">
        <f t="shared" si="276"/>
        <v>0</v>
      </c>
      <c r="Y1374" s="146">
        <f t="shared" si="277"/>
        <v>0</v>
      </c>
      <c r="Z1374" s="147" t="str">
        <f>VLOOKUP(F1374,'3-Productie normen'!A:Q,12,FALSE)</f>
        <v>V</v>
      </c>
      <c r="AA1374" s="147"/>
      <c r="AC1374" s="148">
        <f t="shared" si="278"/>
        <v>6505.05</v>
      </c>
    </row>
    <row r="1375" spans="1:29" ht="14.15" customHeight="1">
      <c r="A1375" s="124">
        <f t="shared" si="279"/>
        <v>1375</v>
      </c>
      <c r="B1375" s="139" t="s">
        <v>94</v>
      </c>
      <c r="C1375" s="108">
        <v>5</v>
      </c>
      <c r="D1375" s="164" t="s">
        <v>1554</v>
      </c>
      <c r="E1375" s="141" t="s">
        <v>249</v>
      </c>
      <c r="F1375" s="141" t="s">
        <v>172</v>
      </c>
      <c r="G1375" s="141" t="s">
        <v>222</v>
      </c>
      <c r="H1375" s="142">
        <v>8.75</v>
      </c>
      <c r="I1375" s="143">
        <f t="shared" si="280"/>
        <v>255</v>
      </c>
      <c r="J1375" s="144">
        <v>255</v>
      </c>
      <c r="K1375" s="144"/>
      <c r="L1375" s="144"/>
      <c r="M1375" s="144"/>
      <c r="N1375" s="144"/>
      <c r="O1375" s="144"/>
      <c r="P1375" s="145" t="e">
        <f t="shared" si="269"/>
        <v>#DIV/0!</v>
      </c>
      <c r="Q1375" s="145">
        <f t="shared" si="270"/>
        <v>0</v>
      </c>
      <c r="R1375" s="145">
        <f t="shared" si="271"/>
        <v>0</v>
      </c>
      <c r="S1375" s="145">
        <f t="shared" si="272"/>
        <v>0</v>
      </c>
      <c r="T1375" s="145">
        <f t="shared" si="273"/>
        <v>0</v>
      </c>
      <c r="U1375" s="145">
        <f t="shared" si="274"/>
        <v>0</v>
      </c>
      <c r="V1375" s="146">
        <f>IF(J1375="nio",0,IF(J1375&gt;0,VLOOKUP(F1375,'3-Productie normen'!A:M,VLOOKUP(J1375,'3-Productie normen'!$B$38:$C$41,2,FALSE),FALSE)))*(VLOOKUP(B1375,'2-Kosten per locatie'!$A$16:$C$48,3,FALSE))</f>
        <v>0</v>
      </c>
      <c r="W1375" s="146">
        <f t="shared" si="275"/>
        <v>0</v>
      </c>
      <c r="X1375" s="146">
        <f t="shared" si="276"/>
        <v>0</v>
      </c>
      <c r="Y1375" s="146">
        <f t="shared" si="277"/>
        <v>0</v>
      </c>
      <c r="Z1375" s="147" t="str">
        <f>VLOOKUP(F1375,'3-Productie normen'!A:Q,12,FALSE)</f>
        <v>V</v>
      </c>
      <c r="AA1375" s="147"/>
      <c r="AC1375" s="148">
        <f t="shared" si="278"/>
        <v>2231.25</v>
      </c>
    </row>
    <row r="1376" spans="1:29" ht="14.15" customHeight="1">
      <c r="A1376" s="124">
        <f t="shared" si="279"/>
        <v>1376</v>
      </c>
      <c r="B1376" s="139" t="s">
        <v>94</v>
      </c>
      <c r="C1376" s="108">
        <v>5</v>
      </c>
      <c r="D1376" s="164" t="s">
        <v>1555</v>
      </c>
      <c r="E1376" s="141" t="s">
        <v>249</v>
      </c>
      <c r="F1376" s="141" t="s">
        <v>172</v>
      </c>
      <c r="G1376" s="141" t="s">
        <v>222</v>
      </c>
      <c r="H1376" s="142">
        <v>117.77</v>
      </c>
      <c r="I1376" s="143">
        <f t="shared" si="280"/>
        <v>255</v>
      </c>
      <c r="J1376" s="144">
        <v>255</v>
      </c>
      <c r="K1376" s="144"/>
      <c r="L1376" s="144"/>
      <c r="M1376" s="144"/>
      <c r="N1376" s="144"/>
      <c r="O1376" s="144"/>
      <c r="P1376" s="145" t="e">
        <f t="shared" si="269"/>
        <v>#DIV/0!</v>
      </c>
      <c r="Q1376" s="145">
        <f t="shared" si="270"/>
        <v>0</v>
      </c>
      <c r="R1376" s="145">
        <f t="shared" si="271"/>
        <v>0</v>
      </c>
      <c r="S1376" s="145">
        <f t="shared" si="272"/>
        <v>0</v>
      </c>
      <c r="T1376" s="145">
        <f t="shared" si="273"/>
        <v>0</v>
      </c>
      <c r="U1376" s="145">
        <f t="shared" si="274"/>
        <v>0</v>
      </c>
      <c r="V1376" s="146">
        <f>IF(J1376="nio",0,IF(J1376&gt;0,VLOOKUP(F1376,'3-Productie normen'!A:M,VLOOKUP(J1376,'3-Productie normen'!$B$38:$C$41,2,FALSE),FALSE)))*(VLOOKUP(B1376,'2-Kosten per locatie'!$A$16:$C$48,3,FALSE))</f>
        <v>0</v>
      </c>
      <c r="W1376" s="146">
        <f t="shared" si="275"/>
        <v>0</v>
      </c>
      <c r="X1376" s="146">
        <f t="shared" si="276"/>
        <v>0</v>
      </c>
      <c r="Y1376" s="146">
        <f t="shared" si="277"/>
        <v>0</v>
      </c>
      <c r="Z1376" s="147" t="str">
        <f>VLOOKUP(F1376,'3-Productie normen'!A:Q,12,FALSE)</f>
        <v>V</v>
      </c>
      <c r="AA1376" s="147"/>
      <c r="AC1376" s="148">
        <f t="shared" si="278"/>
        <v>30031.35</v>
      </c>
    </row>
    <row r="1377" spans="1:29" ht="14.15" customHeight="1">
      <c r="A1377" s="124">
        <f t="shared" si="279"/>
        <v>1377</v>
      </c>
      <c r="B1377" s="139" t="s">
        <v>94</v>
      </c>
      <c r="C1377" s="108">
        <v>5</v>
      </c>
      <c r="D1377" s="164" t="s">
        <v>1556</v>
      </c>
      <c r="E1377" s="141" t="s">
        <v>172</v>
      </c>
      <c r="F1377" s="141" t="s">
        <v>172</v>
      </c>
      <c r="G1377" s="141" t="s">
        <v>222</v>
      </c>
      <c r="H1377" s="142">
        <v>36.22</v>
      </c>
      <c r="I1377" s="143">
        <f t="shared" si="280"/>
        <v>255</v>
      </c>
      <c r="J1377" s="144">
        <v>255</v>
      </c>
      <c r="K1377" s="144"/>
      <c r="L1377" s="144"/>
      <c r="M1377" s="144"/>
      <c r="N1377" s="144"/>
      <c r="O1377" s="144"/>
      <c r="P1377" s="145" t="e">
        <f t="shared" si="269"/>
        <v>#DIV/0!</v>
      </c>
      <c r="Q1377" s="145">
        <f t="shared" si="270"/>
        <v>0</v>
      </c>
      <c r="R1377" s="145">
        <f t="shared" si="271"/>
        <v>0</v>
      </c>
      <c r="S1377" s="145">
        <f t="shared" si="272"/>
        <v>0</v>
      </c>
      <c r="T1377" s="145">
        <f t="shared" si="273"/>
        <v>0</v>
      </c>
      <c r="U1377" s="145">
        <f t="shared" si="274"/>
        <v>0</v>
      </c>
      <c r="V1377" s="146">
        <f>IF(J1377="nio",0,IF(J1377&gt;0,VLOOKUP(F1377,'3-Productie normen'!A:M,VLOOKUP(J1377,'3-Productie normen'!$B$38:$C$41,2,FALSE),FALSE)))*(VLOOKUP(B1377,'2-Kosten per locatie'!$A$16:$C$48,3,FALSE))</f>
        <v>0</v>
      </c>
      <c r="W1377" s="146">
        <f t="shared" si="275"/>
        <v>0</v>
      </c>
      <c r="X1377" s="146">
        <f t="shared" si="276"/>
        <v>0</v>
      </c>
      <c r="Y1377" s="146">
        <f t="shared" si="277"/>
        <v>0</v>
      </c>
      <c r="Z1377" s="147" t="str">
        <f>VLOOKUP(F1377,'3-Productie normen'!A:Q,12,FALSE)</f>
        <v>V</v>
      </c>
      <c r="AA1377" s="147"/>
      <c r="AC1377" s="148">
        <f t="shared" si="278"/>
        <v>9236.1</v>
      </c>
    </row>
    <row r="1378" spans="1:29" ht="14.15" customHeight="1">
      <c r="A1378" s="124">
        <f t="shared" si="279"/>
        <v>1378</v>
      </c>
      <c r="B1378" s="139" t="s">
        <v>94</v>
      </c>
      <c r="C1378" s="108">
        <v>5</v>
      </c>
      <c r="D1378" s="164" t="s">
        <v>1557</v>
      </c>
      <c r="E1378" s="141" t="s">
        <v>230</v>
      </c>
      <c r="F1378" s="141" t="s">
        <v>168</v>
      </c>
      <c r="G1378" s="141" t="s">
        <v>227</v>
      </c>
      <c r="H1378" s="142">
        <v>10.4</v>
      </c>
      <c r="I1378" s="143">
        <f t="shared" si="280"/>
        <v>1</v>
      </c>
      <c r="J1378" s="144">
        <v>1</v>
      </c>
      <c r="K1378" s="144"/>
      <c r="L1378" s="144"/>
      <c r="M1378" s="144"/>
      <c r="N1378" s="144"/>
      <c r="O1378" s="144"/>
      <c r="P1378" s="145" t="e">
        <f t="shared" si="269"/>
        <v>#DIV/0!</v>
      </c>
      <c r="Q1378" s="145">
        <f t="shared" si="270"/>
        <v>0</v>
      </c>
      <c r="R1378" s="145">
        <f t="shared" si="271"/>
        <v>0</v>
      </c>
      <c r="S1378" s="145">
        <f t="shared" si="272"/>
        <v>0</v>
      </c>
      <c r="T1378" s="145">
        <f t="shared" si="273"/>
        <v>0</v>
      </c>
      <c r="U1378" s="145">
        <f t="shared" si="274"/>
        <v>0</v>
      </c>
      <c r="V1378" s="146">
        <f>IF(J1378="nio",0,IF(J1378&gt;0,VLOOKUP(F1378,'3-Productie normen'!A:M,VLOOKUP(J1378,'3-Productie normen'!$B$38:$C$41,2,FALSE),FALSE)))*(VLOOKUP(B1378,'2-Kosten per locatie'!$A$16:$C$48,3,FALSE))</f>
        <v>0</v>
      </c>
      <c r="W1378" s="146">
        <f t="shared" si="275"/>
        <v>0</v>
      </c>
      <c r="X1378" s="146">
        <f t="shared" si="276"/>
        <v>0</v>
      </c>
      <c r="Y1378" s="146">
        <f t="shared" si="277"/>
        <v>0</v>
      </c>
      <c r="Z1378" s="147" t="str">
        <f>VLOOKUP(F1378,'3-Productie normen'!A:Q,12,FALSE)</f>
        <v>V</v>
      </c>
      <c r="AA1378" s="147"/>
      <c r="AC1378" s="148">
        <f t="shared" si="278"/>
        <v>10.4</v>
      </c>
    </row>
    <row r="1379" spans="1:29" ht="14.15" customHeight="1">
      <c r="A1379" s="124">
        <f t="shared" si="279"/>
        <v>1379</v>
      </c>
      <c r="B1379" s="139" t="s">
        <v>94</v>
      </c>
      <c r="C1379" s="108">
        <v>5</v>
      </c>
      <c r="D1379" s="164" t="s">
        <v>1558</v>
      </c>
      <c r="E1379" s="141" t="s">
        <v>230</v>
      </c>
      <c r="F1379" s="141" t="s">
        <v>168</v>
      </c>
      <c r="G1379" s="141" t="s">
        <v>227</v>
      </c>
      <c r="H1379" s="142">
        <v>38.6</v>
      </c>
      <c r="I1379" s="143">
        <f t="shared" si="280"/>
        <v>1</v>
      </c>
      <c r="J1379" s="144">
        <v>1</v>
      </c>
      <c r="K1379" s="144"/>
      <c r="L1379" s="144"/>
      <c r="M1379" s="144"/>
      <c r="N1379" s="144"/>
      <c r="O1379" s="144"/>
      <c r="P1379" s="145" t="e">
        <f t="shared" si="269"/>
        <v>#DIV/0!</v>
      </c>
      <c r="Q1379" s="145">
        <f t="shared" si="270"/>
        <v>0</v>
      </c>
      <c r="R1379" s="145">
        <f t="shared" si="271"/>
        <v>0</v>
      </c>
      <c r="S1379" s="145">
        <f t="shared" si="272"/>
        <v>0</v>
      </c>
      <c r="T1379" s="145">
        <f t="shared" si="273"/>
        <v>0</v>
      </c>
      <c r="U1379" s="145">
        <f t="shared" si="274"/>
        <v>0</v>
      </c>
      <c r="V1379" s="146">
        <f>IF(J1379="nio",0,IF(J1379&gt;0,VLOOKUP(F1379,'3-Productie normen'!A:M,VLOOKUP(J1379,'3-Productie normen'!$B$38:$C$41,2,FALSE),FALSE)))*(VLOOKUP(B1379,'2-Kosten per locatie'!$A$16:$C$48,3,FALSE))</f>
        <v>0</v>
      </c>
      <c r="W1379" s="146">
        <f t="shared" si="275"/>
        <v>0</v>
      </c>
      <c r="X1379" s="146">
        <f t="shared" si="276"/>
        <v>0</v>
      </c>
      <c r="Y1379" s="146">
        <f t="shared" si="277"/>
        <v>0</v>
      </c>
      <c r="Z1379" s="147" t="str">
        <f>VLOOKUP(F1379,'3-Productie normen'!A:Q,12,FALSE)</f>
        <v>V</v>
      </c>
      <c r="AA1379" s="147"/>
      <c r="AC1379" s="148">
        <f t="shared" si="278"/>
        <v>38.6</v>
      </c>
    </row>
    <row r="1380" spans="1:29" ht="14.15" customHeight="1">
      <c r="A1380" s="124">
        <f t="shared" si="279"/>
        <v>1380</v>
      </c>
      <c r="B1380" s="139" t="s">
        <v>94</v>
      </c>
      <c r="C1380" s="108">
        <v>5</v>
      </c>
      <c r="D1380" s="164" t="s">
        <v>1559</v>
      </c>
      <c r="E1380" s="141" t="s">
        <v>224</v>
      </c>
      <c r="F1380" s="141" t="s">
        <v>155</v>
      </c>
      <c r="G1380" s="141" t="s">
        <v>222</v>
      </c>
      <c r="H1380" s="142">
        <v>34.78</v>
      </c>
      <c r="I1380" s="143">
        <f t="shared" si="280"/>
        <v>255</v>
      </c>
      <c r="J1380" s="144">
        <v>255</v>
      </c>
      <c r="K1380" s="144"/>
      <c r="L1380" s="144"/>
      <c r="M1380" s="144"/>
      <c r="N1380" s="144"/>
      <c r="O1380" s="144"/>
      <c r="P1380" s="145" t="e">
        <f t="shared" si="269"/>
        <v>#DIV/0!</v>
      </c>
      <c r="Q1380" s="145">
        <f t="shared" si="270"/>
        <v>0</v>
      </c>
      <c r="R1380" s="145">
        <f t="shared" si="271"/>
        <v>0</v>
      </c>
      <c r="S1380" s="145">
        <f t="shared" si="272"/>
        <v>0</v>
      </c>
      <c r="T1380" s="145">
        <f t="shared" si="273"/>
        <v>0</v>
      </c>
      <c r="U1380" s="145">
        <f t="shared" si="274"/>
        <v>0</v>
      </c>
      <c r="V1380" s="146">
        <f>IF(J1380="nio",0,IF(J1380&gt;0,VLOOKUP(F1380,'3-Productie normen'!A:M,VLOOKUP(J1380,'3-Productie normen'!$B$38:$C$41,2,FALSE),FALSE)))*(VLOOKUP(B1380,'2-Kosten per locatie'!$A$16:$C$48,3,FALSE))</f>
        <v>0</v>
      </c>
      <c r="W1380" s="146">
        <f t="shared" si="275"/>
        <v>0</v>
      </c>
      <c r="X1380" s="146">
        <f t="shared" si="276"/>
        <v>0</v>
      </c>
      <c r="Y1380" s="146">
        <f t="shared" si="277"/>
        <v>0</v>
      </c>
      <c r="Z1380" s="147" t="str">
        <f>VLOOKUP(F1380,'3-Productie normen'!A:Q,12,FALSE)</f>
        <v>B</v>
      </c>
      <c r="AA1380" s="147"/>
      <c r="AC1380" s="148">
        <f t="shared" si="278"/>
        <v>8868.9</v>
      </c>
    </row>
    <row r="1381" spans="1:29" ht="14.15" customHeight="1">
      <c r="A1381" s="124">
        <f t="shared" si="279"/>
        <v>1381</v>
      </c>
      <c r="B1381" s="139" t="s">
        <v>94</v>
      </c>
      <c r="C1381" s="108">
        <v>5</v>
      </c>
      <c r="D1381" s="164" t="s">
        <v>1560</v>
      </c>
      <c r="E1381" s="141" t="s">
        <v>171</v>
      </c>
      <c r="F1381" s="151" t="s">
        <v>171</v>
      </c>
      <c r="G1381" s="141" t="s">
        <v>222</v>
      </c>
      <c r="H1381" s="142">
        <v>30.32</v>
      </c>
      <c r="I1381" s="143">
        <f t="shared" si="280"/>
        <v>255</v>
      </c>
      <c r="J1381" s="144">
        <v>255</v>
      </c>
      <c r="K1381" s="144"/>
      <c r="L1381" s="144"/>
      <c r="M1381" s="144"/>
      <c r="N1381" s="144"/>
      <c r="O1381" s="144"/>
      <c r="P1381" s="145" t="e">
        <f t="shared" si="269"/>
        <v>#DIV/0!</v>
      </c>
      <c r="Q1381" s="145">
        <f t="shared" si="270"/>
        <v>0</v>
      </c>
      <c r="R1381" s="145">
        <f t="shared" si="271"/>
        <v>0</v>
      </c>
      <c r="S1381" s="145">
        <f t="shared" si="272"/>
        <v>0</v>
      </c>
      <c r="T1381" s="145">
        <f t="shared" si="273"/>
        <v>0</v>
      </c>
      <c r="U1381" s="145">
        <f t="shared" si="274"/>
        <v>0</v>
      </c>
      <c r="V1381" s="146">
        <f>IF(J1381="nio",0,IF(J1381&gt;0,VLOOKUP(F1381,'3-Productie normen'!A:M,VLOOKUP(J1381,'3-Productie normen'!$B$38:$C$41,2,FALSE),FALSE)))*(VLOOKUP(B1381,'2-Kosten per locatie'!$A$16:$C$48,3,FALSE))</f>
        <v>0</v>
      </c>
      <c r="W1381" s="146">
        <f t="shared" si="275"/>
        <v>0</v>
      </c>
      <c r="X1381" s="146">
        <f t="shared" si="276"/>
        <v>0</v>
      </c>
      <c r="Y1381" s="146">
        <f t="shared" si="277"/>
        <v>0</v>
      </c>
      <c r="Z1381" s="147" t="str">
        <f>VLOOKUP(F1381,'3-Productie normen'!A:Q,12,FALSE)</f>
        <v>B</v>
      </c>
      <c r="AA1381" s="147"/>
      <c r="AC1381" s="148">
        <f t="shared" si="278"/>
        <v>7731.6</v>
      </c>
    </row>
    <row r="1382" spans="1:29" ht="14.15" customHeight="1">
      <c r="A1382" s="124">
        <f t="shared" si="279"/>
        <v>1382</v>
      </c>
      <c r="B1382" s="139" t="s">
        <v>94</v>
      </c>
      <c r="C1382" s="108">
        <v>5</v>
      </c>
      <c r="D1382" s="164" t="s">
        <v>1561</v>
      </c>
      <c r="E1382" s="141" t="s">
        <v>330</v>
      </c>
      <c r="F1382" s="153" t="s">
        <v>159</v>
      </c>
      <c r="G1382" s="141" t="s">
        <v>244</v>
      </c>
      <c r="H1382" s="142">
        <v>7.15</v>
      </c>
      <c r="I1382" s="143">
        <f t="shared" si="280"/>
        <v>255</v>
      </c>
      <c r="J1382" s="144">
        <v>255</v>
      </c>
      <c r="K1382" s="144"/>
      <c r="L1382" s="144"/>
      <c r="M1382" s="144"/>
      <c r="N1382" s="144"/>
      <c r="O1382" s="144"/>
      <c r="P1382" s="145" t="e">
        <f t="shared" si="269"/>
        <v>#DIV/0!</v>
      </c>
      <c r="Q1382" s="145">
        <f t="shared" si="270"/>
        <v>0</v>
      </c>
      <c r="R1382" s="145">
        <f t="shared" si="271"/>
        <v>0</v>
      </c>
      <c r="S1382" s="145">
        <f t="shared" si="272"/>
        <v>0</v>
      </c>
      <c r="T1382" s="145">
        <f t="shared" si="273"/>
        <v>0</v>
      </c>
      <c r="U1382" s="145">
        <f t="shared" si="274"/>
        <v>0</v>
      </c>
      <c r="V1382" s="146">
        <f>IF(J1382="nio",0,IF(J1382&gt;0,VLOOKUP(F1382,'3-Productie normen'!A:M,VLOOKUP(J1382,'3-Productie normen'!$B$38:$C$41,2,FALSE),FALSE)))*(VLOOKUP(B1382,'2-Kosten per locatie'!$A$16:$C$48,3,FALSE))</f>
        <v>0</v>
      </c>
      <c r="W1382" s="146">
        <f t="shared" si="275"/>
        <v>0</v>
      </c>
      <c r="X1382" s="146">
        <f t="shared" si="276"/>
        <v>0</v>
      </c>
      <c r="Y1382" s="146">
        <f t="shared" si="277"/>
        <v>0</v>
      </c>
      <c r="Z1382" s="147" t="str">
        <f>VLOOKUP(F1382,'3-Productie normen'!A:Q,12,FALSE)</f>
        <v>V</v>
      </c>
      <c r="AA1382" s="147"/>
      <c r="AC1382" s="148">
        <f t="shared" si="278"/>
        <v>1823.25</v>
      </c>
    </row>
    <row r="1383" spans="1:29" ht="14.15" customHeight="1">
      <c r="A1383" s="124">
        <f t="shared" si="279"/>
        <v>1383</v>
      </c>
      <c r="B1383" s="139" t="s">
        <v>94</v>
      </c>
      <c r="C1383" s="108">
        <v>5</v>
      </c>
      <c r="D1383" s="164" t="s">
        <v>1562</v>
      </c>
      <c r="E1383" s="141" t="s">
        <v>171</v>
      </c>
      <c r="F1383" s="141" t="s">
        <v>171</v>
      </c>
      <c r="G1383" s="141" t="s">
        <v>222</v>
      </c>
      <c r="H1383" s="142">
        <v>30.32</v>
      </c>
      <c r="I1383" s="143">
        <f t="shared" si="280"/>
        <v>255</v>
      </c>
      <c r="J1383" s="144">
        <v>255</v>
      </c>
      <c r="K1383" s="144"/>
      <c r="L1383" s="144"/>
      <c r="M1383" s="144"/>
      <c r="N1383" s="144"/>
      <c r="O1383" s="144"/>
      <c r="P1383" s="145" t="e">
        <f t="shared" si="269"/>
        <v>#DIV/0!</v>
      </c>
      <c r="Q1383" s="145">
        <f t="shared" si="270"/>
        <v>0</v>
      </c>
      <c r="R1383" s="145">
        <f t="shared" si="271"/>
        <v>0</v>
      </c>
      <c r="S1383" s="145">
        <f t="shared" si="272"/>
        <v>0</v>
      </c>
      <c r="T1383" s="145">
        <f t="shared" si="273"/>
        <v>0</v>
      </c>
      <c r="U1383" s="145">
        <f t="shared" si="274"/>
        <v>0</v>
      </c>
      <c r="V1383" s="146">
        <f>IF(J1383="nio",0,IF(J1383&gt;0,VLOOKUP(F1383,'3-Productie normen'!A:M,VLOOKUP(J1383,'3-Productie normen'!$B$38:$C$41,2,FALSE),FALSE)))*(VLOOKUP(B1383,'2-Kosten per locatie'!$A$16:$C$48,3,FALSE))</f>
        <v>0</v>
      </c>
      <c r="W1383" s="146">
        <f t="shared" si="275"/>
        <v>0</v>
      </c>
      <c r="X1383" s="146">
        <f t="shared" si="276"/>
        <v>0</v>
      </c>
      <c r="Y1383" s="146">
        <f t="shared" si="277"/>
        <v>0</v>
      </c>
      <c r="Z1383" s="147" t="str">
        <f>VLOOKUP(F1383,'3-Productie normen'!A:Q,12,FALSE)</f>
        <v>B</v>
      </c>
      <c r="AA1383" s="147"/>
      <c r="AC1383" s="148">
        <f t="shared" si="278"/>
        <v>7731.6</v>
      </c>
    </row>
    <row r="1384" spans="1:29" ht="14.15" customHeight="1">
      <c r="A1384" s="124">
        <f t="shared" si="279"/>
        <v>1384</v>
      </c>
      <c r="B1384" s="139" t="s">
        <v>94</v>
      </c>
      <c r="C1384" s="108">
        <v>5</v>
      </c>
      <c r="D1384" s="164" t="s">
        <v>1563</v>
      </c>
      <c r="E1384" s="141" t="s">
        <v>168</v>
      </c>
      <c r="F1384" s="141" t="s">
        <v>168</v>
      </c>
      <c r="G1384" s="141" t="s">
        <v>227</v>
      </c>
      <c r="H1384" s="142">
        <v>22.1</v>
      </c>
      <c r="I1384" s="143">
        <f t="shared" si="280"/>
        <v>1</v>
      </c>
      <c r="J1384" s="144">
        <v>1</v>
      </c>
      <c r="K1384" s="144"/>
      <c r="L1384" s="144"/>
      <c r="M1384" s="144"/>
      <c r="N1384" s="144"/>
      <c r="O1384" s="144"/>
      <c r="P1384" s="145" t="e">
        <f t="shared" si="269"/>
        <v>#DIV/0!</v>
      </c>
      <c r="Q1384" s="145">
        <f t="shared" si="270"/>
        <v>0</v>
      </c>
      <c r="R1384" s="145">
        <f t="shared" si="271"/>
        <v>0</v>
      </c>
      <c r="S1384" s="145">
        <f t="shared" si="272"/>
        <v>0</v>
      </c>
      <c r="T1384" s="145">
        <f t="shared" si="273"/>
        <v>0</v>
      </c>
      <c r="U1384" s="145">
        <f t="shared" si="274"/>
        <v>0</v>
      </c>
      <c r="V1384" s="146">
        <f>IF(J1384="nio",0,IF(J1384&gt;0,VLOOKUP(F1384,'3-Productie normen'!A:M,VLOOKUP(J1384,'3-Productie normen'!$B$38:$C$41,2,FALSE),FALSE)))*(VLOOKUP(B1384,'2-Kosten per locatie'!$A$16:$C$48,3,FALSE))</f>
        <v>0</v>
      </c>
      <c r="W1384" s="146">
        <f t="shared" si="275"/>
        <v>0</v>
      </c>
      <c r="X1384" s="146">
        <f t="shared" si="276"/>
        <v>0</v>
      </c>
      <c r="Y1384" s="146">
        <f t="shared" si="277"/>
        <v>0</v>
      </c>
      <c r="Z1384" s="147" t="str">
        <f>VLOOKUP(F1384,'3-Productie normen'!A:Q,12,FALSE)</f>
        <v>V</v>
      </c>
      <c r="AA1384" s="147"/>
      <c r="AC1384" s="148">
        <f t="shared" si="278"/>
        <v>22.1</v>
      </c>
    </row>
    <row r="1385" spans="1:29" ht="14.15" customHeight="1">
      <c r="A1385" s="124">
        <f t="shared" si="279"/>
        <v>1385</v>
      </c>
      <c r="B1385" s="139" t="s">
        <v>94</v>
      </c>
      <c r="C1385" s="108">
        <v>5</v>
      </c>
      <c r="D1385" s="164" t="s">
        <v>1564</v>
      </c>
      <c r="E1385" s="141" t="s">
        <v>224</v>
      </c>
      <c r="F1385" s="141" t="s">
        <v>155</v>
      </c>
      <c r="G1385" s="141" t="s">
        <v>222</v>
      </c>
      <c r="H1385" s="142">
        <v>34.82</v>
      </c>
      <c r="I1385" s="143">
        <f t="shared" si="280"/>
        <v>255</v>
      </c>
      <c r="J1385" s="144">
        <v>255</v>
      </c>
      <c r="K1385" s="144"/>
      <c r="L1385" s="144"/>
      <c r="M1385" s="144"/>
      <c r="N1385" s="144"/>
      <c r="O1385" s="144"/>
      <c r="P1385" s="145" t="e">
        <f t="shared" ref="P1385:P1442" si="281">IF(J1385="nio",0,IF(J1385&gt;0,J1385*H1385/V1385,0))</f>
        <v>#DIV/0!</v>
      </c>
      <c r="Q1385" s="145">
        <f t="shared" ref="Q1385:Q1442" si="282">IF(K1385&gt;0,K1385*H1385/W1385,0)</f>
        <v>0</v>
      </c>
      <c r="R1385" s="145">
        <f t="shared" ref="R1385:R1442" si="283">IF(L1385&gt;0,L1385*H1385/X1385,0)</f>
        <v>0</v>
      </c>
      <c r="S1385" s="145">
        <f t="shared" ref="S1385:S1442" si="284">IF(M1385&gt;0,M1385*H1385/Y1385,0)</f>
        <v>0</v>
      </c>
      <c r="T1385" s="145">
        <f t="shared" ref="T1385:T1442" si="285">IF(N1385&gt;0,N1385*H1385/X1385,0)</f>
        <v>0</v>
      </c>
      <c r="U1385" s="145">
        <f t="shared" ref="U1385:U1442" si="286">IF(O1385&gt;0,O1385*H1385/Y1385,0)</f>
        <v>0</v>
      </c>
      <c r="V1385" s="146">
        <f>IF(J1385="nio",0,IF(J1385&gt;0,VLOOKUP(F1385,'3-Productie normen'!A:M,VLOOKUP(J1385,'3-Productie normen'!$B$38:$C$41,2,FALSE),FALSE)))*(VLOOKUP(B1385,'2-Kosten per locatie'!$A$16:$C$48,3,FALSE))</f>
        <v>0</v>
      </c>
      <c r="W1385" s="146">
        <f t="shared" ref="W1385:W1442" si="287">IF(K1385&gt;0,V1385*$W$8,0)</f>
        <v>0</v>
      </c>
      <c r="X1385" s="146">
        <f t="shared" ref="X1385:X1442" si="288">IF((OR(L1385&gt;0,N1385&gt;0)),V1385*$X$8,0)</f>
        <v>0</v>
      </c>
      <c r="Y1385" s="146">
        <f t="shared" ref="Y1385:Y1442" si="289">IF((OR(M1385&gt;0,O1385&gt;0)),V1385*$Y$8,0)</f>
        <v>0</v>
      </c>
      <c r="Z1385" s="147" t="str">
        <f>VLOOKUP(F1385,'3-Productie normen'!A:Q,12,FALSE)</f>
        <v>B</v>
      </c>
      <c r="AA1385" s="147"/>
      <c r="AC1385" s="148">
        <f t="shared" ref="AC1385:AC1442" si="290">I1385*H1385</f>
        <v>8879.1</v>
      </c>
    </row>
    <row r="1386" spans="1:29" ht="14.15" customHeight="1">
      <c r="A1386" s="124">
        <f t="shared" si="279"/>
        <v>1386</v>
      </c>
      <c r="B1386" s="139" t="s">
        <v>94</v>
      </c>
      <c r="C1386" s="108">
        <v>5</v>
      </c>
      <c r="D1386" s="164" t="s">
        <v>1565</v>
      </c>
      <c r="E1386" s="141" t="s">
        <v>168</v>
      </c>
      <c r="F1386" s="141" t="s">
        <v>168</v>
      </c>
      <c r="G1386" s="141" t="s">
        <v>227</v>
      </c>
      <c r="H1386" s="142">
        <v>17.399999999999999</v>
      </c>
      <c r="I1386" s="143">
        <f t="shared" si="280"/>
        <v>1</v>
      </c>
      <c r="J1386" s="144">
        <v>1</v>
      </c>
      <c r="K1386" s="144"/>
      <c r="L1386" s="144"/>
      <c r="M1386" s="144"/>
      <c r="N1386" s="144"/>
      <c r="O1386" s="144"/>
      <c r="P1386" s="145" t="e">
        <f t="shared" si="281"/>
        <v>#DIV/0!</v>
      </c>
      <c r="Q1386" s="145">
        <f t="shared" si="282"/>
        <v>0</v>
      </c>
      <c r="R1386" s="145">
        <f t="shared" si="283"/>
        <v>0</v>
      </c>
      <c r="S1386" s="145">
        <f t="shared" si="284"/>
        <v>0</v>
      </c>
      <c r="T1386" s="145">
        <f t="shared" si="285"/>
        <v>0</v>
      </c>
      <c r="U1386" s="145">
        <f t="shared" si="286"/>
        <v>0</v>
      </c>
      <c r="V1386" s="146">
        <f>IF(J1386="nio",0,IF(J1386&gt;0,VLOOKUP(F1386,'3-Productie normen'!A:M,VLOOKUP(J1386,'3-Productie normen'!$B$38:$C$41,2,FALSE),FALSE)))*(VLOOKUP(B1386,'2-Kosten per locatie'!$A$16:$C$48,3,FALSE))</f>
        <v>0</v>
      </c>
      <c r="W1386" s="146">
        <f t="shared" si="287"/>
        <v>0</v>
      </c>
      <c r="X1386" s="146">
        <f t="shared" si="288"/>
        <v>0</v>
      </c>
      <c r="Y1386" s="146">
        <f t="shared" si="289"/>
        <v>0</v>
      </c>
      <c r="Z1386" s="147" t="str">
        <f>VLOOKUP(F1386,'3-Productie normen'!A:Q,12,FALSE)</f>
        <v>V</v>
      </c>
      <c r="AA1386" s="147"/>
      <c r="AC1386" s="148">
        <f t="shared" si="290"/>
        <v>17.399999999999999</v>
      </c>
    </row>
    <row r="1387" spans="1:29" ht="14.15" customHeight="1">
      <c r="A1387" s="124">
        <f t="shared" si="279"/>
        <v>1387</v>
      </c>
      <c r="B1387" s="139" t="s">
        <v>94</v>
      </c>
      <c r="C1387" s="108">
        <v>5</v>
      </c>
      <c r="D1387" s="164" t="s">
        <v>1566</v>
      </c>
      <c r="E1387" s="141" t="s">
        <v>249</v>
      </c>
      <c r="F1387" s="141" t="s">
        <v>172</v>
      </c>
      <c r="G1387" s="141" t="s">
        <v>222</v>
      </c>
      <c r="H1387" s="142">
        <v>5.43</v>
      </c>
      <c r="I1387" s="143">
        <f t="shared" si="280"/>
        <v>255</v>
      </c>
      <c r="J1387" s="144">
        <v>255</v>
      </c>
      <c r="K1387" s="144"/>
      <c r="L1387" s="144"/>
      <c r="M1387" s="144"/>
      <c r="N1387" s="144"/>
      <c r="O1387" s="144"/>
      <c r="P1387" s="145" t="e">
        <f t="shared" si="281"/>
        <v>#DIV/0!</v>
      </c>
      <c r="Q1387" s="145">
        <f t="shared" si="282"/>
        <v>0</v>
      </c>
      <c r="R1387" s="145">
        <f t="shared" si="283"/>
        <v>0</v>
      </c>
      <c r="S1387" s="145">
        <f t="shared" si="284"/>
        <v>0</v>
      </c>
      <c r="T1387" s="145">
        <f t="shared" si="285"/>
        <v>0</v>
      </c>
      <c r="U1387" s="145">
        <f t="shared" si="286"/>
        <v>0</v>
      </c>
      <c r="V1387" s="146">
        <f>IF(J1387="nio",0,IF(J1387&gt;0,VLOOKUP(F1387,'3-Productie normen'!A:M,VLOOKUP(J1387,'3-Productie normen'!$B$38:$C$41,2,FALSE),FALSE)))*(VLOOKUP(B1387,'2-Kosten per locatie'!$A$16:$C$48,3,FALSE))</f>
        <v>0</v>
      </c>
      <c r="W1387" s="146">
        <f t="shared" si="287"/>
        <v>0</v>
      </c>
      <c r="X1387" s="146">
        <f t="shared" si="288"/>
        <v>0</v>
      </c>
      <c r="Y1387" s="146">
        <f t="shared" si="289"/>
        <v>0</v>
      </c>
      <c r="Z1387" s="147" t="str">
        <f>VLOOKUP(F1387,'3-Productie normen'!A:Q,12,FALSE)</f>
        <v>V</v>
      </c>
      <c r="AA1387" s="147"/>
      <c r="AC1387" s="148">
        <f t="shared" si="290"/>
        <v>1384.6499999999999</v>
      </c>
    </row>
    <row r="1388" spans="1:29" ht="14.15" customHeight="1">
      <c r="A1388" s="124">
        <f t="shared" si="279"/>
        <v>1388</v>
      </c>
      <c r="B1388" s="139" t="s">
        <v>94</v>
      </c>
      <c r="C1388" s="108">
        <v>5</v>
      </c>
      <c r="D1388" s="164" t="s">
        <v>1567</v>
      </c>
      <c r="E1388" s="141" t="s">
        <v>249</v>
      </c>
      <c r="F1388" s="141" t="s">
        <v>172</v>
      </c>
      <c r="G1388" s="141" t="s">
        <v>222</v>
      </c>
      <c r="H1388" s="142">
        <v>5.38</v>
      </c>
      <c r="I1388" s="143">
        <f t="shared" si="280"/>
        <v>255</v>
      </c>
      <c r="J1388" s="144">
        <v>255</v>
      </c>
      <c r="K1388" s="144"/>
      <c r="L1388" s="144"/>
      <c r="M1388" s="144"/>
      <c r="N1388" s="144"/>
      <c r="O1388" s="144"/>
      <c r="P1388" s="145" t="e">
        <f t="shared" si="281"/>
        <v>#DIV/0!</v>
      </c>
      <c r="Q1388" s="145">
        <f t="shared" si="282"/>
        <v>0</v>
      </c>
      <c r="R1388" s="145">
        <f t="shared" si="283"/>
        <v>0</v>
      </c>
      <c r="S1388" s="145">
        <f t="shared" si="284"/>
        <v>0</v>
      </c>
      <c r="T1388" s="145">
        <f t="shared" si="285"/>
        <v>0</v>
      </c>
      <c r="U1388" s="145">
        <f t="shared" si="286"/>
        <v>0</v>
      </c>
      <c r="V1388" s="146">
        <f>IF(J1388="nio",0,IF(J1388&gt;0,VLOOKUP(F1388,'3-Productie normen'!A:M,VLOOKUP(J1388,'3-Productie normen'!$B$38:$C$41,2,FALSE),FALSE)))*(VLOOKUP(B1388,'2-Kosten per locatie'!$A$16:$C$48,3,FALSE))</f>
        <v>0</v>
      </c>
      <c r="W1388" s="146">
        <f t="shared" si="287"/>
        <v>0</v>
      </c>
      <c r="X1388" s="146">
        <f t="shared" si="288"/>
        <v>0</v>
      </c>
      <c r="Y1388" s="146">
        <f t="shared" si="289"/>
        <v>0</v>
      </c>
      <c r="Z1388" s="147" t="str">
        <f>VLOOKUP(F1388,'3-Productie normen'!A:Q,12,FALSE)</f>
        <v>V</v>
      </c>
      <c r="AA1388" s="147"/>
      <c r="AC1388" s="148">
        <f t="shared" si="290"/>
        <v>1371.8999999999999</v>
      </c>
    </row>
    <row r="1389" spans="1:29" ht="14.15" customHeight="1">
      <c r="A1389" s="124">
        <f t="shared" si="279"/>
        <v>1389</v>
      </c>
      <c r="B1389" s="139" t="s">
        <v>94</v>
      </c>
      <c r="C1389" s="108">
        <v>5</v>
      </c>
      <c r="D1389" s="164" t="s">
        <v>1568</v>
      </c>
      <c r="E1389" s="141" t="s">
        <v>170</v>
      </c>
      <c r="F1389" s="141" t="s">
        <v>170</v>
      </c>
      <c r="G1389" s="141" t="s">
        <v>222</v>
      </c>
      <c r="H1389" s="142">
        <v>5.89</v>
      </c>
      <c r="I1389" s="143">
        <f t="shared" si="280"/>
        <v>255</v>
      </c>
      <c r="J1389" s="144">
        <v>255</v>
      </c>
      <c r="K1389" s="144"/>
      <c r="L1389" s="144"/>
      <c r="M1389" s="144"/>
      <c r="N1389" s="144"/>
      <c r="O1389" s="144"/>
      <c r="P1389" s="145" t="e">
        <f t="shared" si="281"/>
        <v>#DIV/0!</v>
      </c>
      <c r="Q1389" s="145">
        <f t="shared" si="282"/>
        <v>0</v>
      </c>
      <c r="R1389" s="145">
        <f t="shared" si="283"/>
        <v>0</v>
      </c>
      <c r="S1389" s="145">
        <f t="shared" si="284"/>
        <v>0</v>
      </c>
      <c r="T1389" s="145">
        <f t="shared" si="285"/>
        <v>0</v>
      </c>
      <c r="U1389" s="145">
        <f t="shared" si="286"/>
        <v>0</v>
      </c>
      <c r="V1389" s="146">
        <f>IF(J1389="nio",0,IF(J1389&gt;0,VLOOKUP(F1389,'3-Productie normen'!A:M,VLOOKUP(J1389,'3-Productie normen'!$B$38:$C$41,2,FALSE),FALSE)))*(VLOOKUP(B1389,'2-Kosten per locatie'!$A$16:$C$48,3,FALSE))</f>
        <v>0</v>
      </c>
      <c r="W1389" s="146">
        <f t="shared" si="287"/>
        <v>0</v>
      </c>
      <c r="X1389" s="146">
        <f t="shared" si="288"/>
        <v>0</v>
      </c>
      <c r="Y1389" s="146">
        <f t="shared" si="289"/>
        <v>0</v>
      </c>
      <c r="Z1389" s="147" t="str">
        <f>VLOOKUP(F1389,'3-Productie normen'!A:Q,12,FALSE)</f>
        <v>V</v>
      </c>
      <c r="AA1389" s="147"/>
      <c r="AC1389" s="148">
        <f t="shared" si="290"/>
        <v>1501.9499999999998</v>
      </c>
    </row>
    <row r="1390" spans="1:29" ht="14.15" customHeight="1">
      <c r="A1390" s="124">
        <f t="shared" si="279"/>
        <v>1390</v>
      </c>
      <c r="B1390" s="139" t="s">
        <v>94</v>
      </c>
      <c r="C1390" s="108">
        <v>5</v>
      </c>
      <c r="D1390" s="164" t="s">
        <v>1569</v>
      </c>
      <c r="E1390" s="141" t="s">
        <v>170</v>
      </c>
      <c r="F1390" s="141" t="s">
        <v>170</v>
      </c>
      <c r="G1390" s="141" t="s">
        <v>222</v>
      </c>
      <c r="H1390" s="142">
        <v>5.78</v>
      </c>
      <c r="I1390" s="143">
        <f t="shared" si="280"/>
        <v>255</v>
      </c>
      <c r="J1390" s="144">
        <v>255</v>
      </c>
      <c r="K1390" s="144"/>
      <c r="L1390" s="144"/>
      <c r="M1390" s="144"/>
      <c r="N1390" s="144"/>
      <c r="O1390" s="144"/>
      <c r="P1390" s="145" t="e">
        <f t="shared" si="281"/>
        <v>#DIV/0!</v>
      </c>
      <c r="Q1390" s="145">
        <f t="shared" si="282"/>
        <v>0</v>
      </c>
      <c r="R1390" s="145">
        <f t="shared" si="283"/>
        <v>0</v>
      </c>
      <c r="S1390" s="145">
        <f t="shared" si="284"/>
        <v>0</v>
      </c>
      <c r="T1390" s="145">
        <f t="shared" si="285"/>
        <v>0</v>
      </c>
      <c r="U1390" s="145">
        <f t="shared" si="286"/>
        <v>0</v>
      </c>
      <c r="V1390" s="146">
        <f>IF(J1390="nio",0,IF(J1390&gt;0,VLOOKUP(F1390,'3-Productie normen'!A:M,VLOOKUP(J1390,'3-Productie normen'!$B$38:$C$41,2,FALSE),FALSE)))*(VLOOKUP(B1390,'2-Kosten per locatie'!$A$16:$C$48,3,FALSE))</f>
        <v>0</v>
      </c>
      <c r="W1390" s="146">
        <f t="shared" si="287"/>
        <v>0</v>
      </c>
      <c r="X1390" s="146">
        <f t="shared" si="288"/>
        <v>0</v>
      </c>
      <c r="Y1390" s="146">
        <f t="shared" si="289"/>
        <v>0</v>
      </c>
      <c r="Z1390" s="147" t="str">
        <f>VLOOKUP(F1390,'3-Productie normen'!A:Q,12,FALSE)</f>
        <v>V</v>
      </c>
      <c r="AA1390" s="147"/>
      <c r="AC1390" s="148">
        <f t="shared" si="290"/>
        <v>1473.9</v>
      </c>
    </row>
    <row r="1391" spans="1:29" ht="14.15" customHeight="1">
      <c r="A1391" s="124">
        <f t="shared" si="279"/>
        <v>1391</v>
      </c>
      <c r="B1391" s="139" t="s">
        <v>94</v>
      </c>
      <c r="C1391" s="108">
        <v>5</v>
      </c>
      <c r="D1391" s="164" t="s">
        <v>1570</v>
      </c>
      <c r="E1391" s="141" t="s">
        <v>170</v>
      </c>
      <c r="F1391" s="141" t="s">
        <v>170</v>
      </c>
      <c r="G1391" s="141" t="s">
        <v>222</v>
      </c>
      <c r="H1391" s="142">
        <v>20.059999999999999</v>
      </c>
      <c r="I1391" s="143">
        <f t="shared" si="280"/>
        <v>255</v>
      </c>
      <c r="J1391" s="144">
        <v>255</v>
      </c>
      <c r="K1391" s="144"/>
      <c r="L1391" s="144"/>
      <c r="M1391" s="144"/>
      <c r="N1391" s="144"/>
      <c r="O1391" s="144"/>
      <c r="P1391" s="145" t="e">
        <f t="shared" si="281"/>
        <v>#DIV/0!</v>
      </c>
      <c r="Q1391" s="145">
        <f t="shared" si="282"/>
        <v>0</v>
      </c>
      <c r="R1391" s="145">
        <f t="shared" si="283"/>
        <v>0</v>
      </c>
      <c r="S1391" s="145">
        <f t="shared" si="284"/>
        <v>0</v>
      </c>
      <c r="T1391" s="145">
        <f t="shared" si="285"/>
        <v>0</v>
      </c>
      <c r="U1391" s="145">
        <f t="shared" si="286"/>
        <v>0</v>
      </c>
      <c r="V1391" s="146">
        <f>IF(J1391="nio",0,IF(J1391&gt;0,VLOOKUP(F1391,'3-Productie normen'!A:M,VLOOKUP(J1391,'3-Productie normen'!$B$38:$C$41,2,FALSE),FALSE)))*(VLOOKUP(B1391,'2-Kosten per locatie'!$A$16:$C$48,3,FALSE))</f>
        <v>0</v>
      </c>
      <c r="W1391" s="146">
        <f t="shared" si="287"/>
        <v>0</v>
      </c>
      <c r="X1391" s="146">
        <f t="shared" si="288"/>
        <v>0</v>
      </c>
      <c r="Y1391" s="146">
        <f t="shared" si="289"/>
        <v>0</v>
      </c>
      <c r="Z1391" s="147" t="str">
        <f>VLOOKUP(F1391,'3-Productie normen'!A:Q,12,FALSE)</f>
        <v>V</v>
      </c>
      <c r="AA1391" s="147"/>
      <c r="AC1391" s="148">
        <f t="shared" si="290"/>
        <v>5115.2999999999993</v>
      </c>
    </row>
    <row r="1392" spans="1:29" ht="14.15" customHeight="1">
      <c r="A1392" s="124">
        <f t="shared" si="279"/>
        <v>1392</v>
      </c>
      <c r="B1392" s="139" t="s">
        <v>94</v>
      </c>
      <c r="C1392" s="108">
        <v>5</v>
      </c>
      <c r="D1392" s="164" t="s">
        <v>1571</v>
      </c>
      <c r="E1392" s="141" t="s">
        <v>170</v>
      </c>
      <c r="F1392" s="141" t="s">
        <v>170</v>
      </c>
      <c r="G1392" s="141" t="s">
        <v>222</v>
      </c>
      <c r="H1392" s="142">
        <v>21.45</v>
      </c>
      <c r="I1392" s="143">
        <f t="shared" si="280"/>
        <v>255</v>
      </c>
      <c r="J1392" s="144">
        <v>255</v>
      </c>
      <c r="K1392" s="144"/>
      <c r="L1392" s="144"/>
      <c r="M1392" s="144"/>
      <c r="N1392" s="144"/>
      <c r="O1392" s="144"/>
      <c r="P1392" s="145" t="e">
        <f t="shared" si="281"/>
        <v>#DIV/0!</v>
      </c>
      <c r="Q1392" s="145">
        <f t="shared" si="282"/>
        <v>0</v>
      </c>
      <c r="R1392" s="145">
        <f t="shared" si="283"/>
        <v>0</v>
      </c>
      <c r="S1392" s="145">
        <f t="shared" si="284"/>
        <v>0</v>
      </c>
      <c r="T1392" s="145">
        <f t="shared" si="285"/>
        <v>0</v>
      </c>
      <c r="U1392" s="145">
        <f t="shared" si="286"/>
        <v>0</v>
      </c>
      <c r="V1392" s="146">
        <f>IF(J1392="nio",0,IF(J1392&gt;0,VLOOKUP(F1392,'3-Productie normen'!A:M,VLOOKUP(J1392,'3-Productie normen'!$B$38:$C$41,2,FALSE),FALSE)))*(VLOOKUP(B1392,'2-Kosten per locatie'!$A$16:$C$48,3,FALSE))</f>
        <v>0</v>
      </c>
      <c r="W1392" s="146">
        <f t="shared" si="287"/>
        <v>0</v>
      </c>
      <c r="X1392" s="146">
        <f t="shared" si="288"/>
        <v>0</v>
      </c>
      <c r="Y1392" s="146">
        <f t="shared" si="289"/>
        <v>0</v>
      </c>
      <c r="Z1392" s="147" t="str">
        <f>VLOOKUP(F1392,'3-Productie normen'!A:Q,12,FALSE)</f>
        <v>V</v>
      </c>
      <c r="AA1392" s="147"/>
      <c r="AC1392" s="148">
        <f t="shared" si="290"/>
        <v>5469.75</v>
      </c>
    </row>
    <row r="1393" spans="1:29" ht="14.15" customHeight="1">
      <c r="A1393" s="124">
        <f t="shared" si="279"/>
        <v>1393</v>
      </c>
      <c r="B1393" s="139" t="s">
        <v>94</v>
      </c>
      <c r="C1393" s="108">
        <v>5</v>
      </c>
      <c r="D1393" s="164" t="s">
        <v>1572</v>
      </c>
      <c r="E1393" s="141" t="s">
        <v>170</v>
      </c>
      <c r="F1393" s="141" t="s">
        <v>170</v>
      </c>
      <c r="G1393" s="141" t="s">
        <v>222</v>
      </c>
      <c r="H1393" s="142">
        <v>15.63</v>
      </c>
      <c r="I1393" s="143">
        <f t="shared" si="280"/>
        <v>255</v>
      </c>
      <c r="J1393" s="144">
        <v>255</v>
      </c>
      <c r="K1393" s="144"/>
      <c r="L1393" s="144"/>
      <c r="M1393" s="144"/>
      <c r="N1393" s="144"/>
      <c r="O1393" s="144"/>
      <c r="P1393" s="145" t="e">
        <f t="shared" si="281"/>
        <v>#DIV/0!</v>
      </c>
      <c r="Q1393" s="145">
        <f t="shared" si="282"/>
        <v>0</v>
      </c>
      <c r="R1393" s="145">
        <f t="shared" si="283"/>
        <v>0</v>
      </c>
      <c r="S1393" s="145">
        <f t="shared" si="284"/>
        <v>0</v>
      </c>
      <c r="T1393" s="145">
        <f t="shared" si="285"/>
        <v>0</v>
      </c>
      <c r="U1393" s="145">
        <f t="shared" si="286"/>
        <v>0</v>
      </c>
      <c r="V1393" s="146">
        <f>IF(J1393="nio",0,IF(J1393&gt;0,VLOOKUP(F1393,'3-Productie normen'!A:M,VLOOKUP(J1393,'3-Productie normen'!$B$38:$C$41,2,FALSE),FALSE)))*(VLOOKUP(B1393,'2-Kosten per locatie'!$A$16:$C$48,3,FALSE))</f>
        <v>0</v>
      </c>
      <c r="W1393" s="146">
        <f t="shared" si="287"/>
        <v>0</v>
      </c>
      <c r="X1393" s="146">
        <f t="shared" si="288"/>
        <v>0</v>
      </c>
      <c r="Y1393" s="146">
        <f t="shared" si="289"/>
        <v>0</v>
      </c>
      <c r="Z1393" s="147" t="str">
        <f>VLOOKUP(F1393,'3-Productie normen'!A:Q,12,FALSE)</f>
        <v>V</v>
      </c>
      <c r="AA1393" s="147"/>
      <c r="AC1393" s="148">
        <f t="shared" si="290"/>
        <v>3985.65</v>
      </c>
    </row>
    <row r="1394" spans="1:29" ht="14.15" customHeight="1">
      <c r="A1394" s="124">
        <f t="shared" si="279"/>
        <v>1394</v>
      </c>
      <c r="B1394" s="139" t="s">
        <v>94</v>
      </c>
      <c r="C1394" s="108">
        <v>5</v>
      </c>
      <c r="D1394" s="164" t="s">
        <v>1573</v>
      </c>
      <c r="E1394" s="141" t="s">
        <v>170</v>
      </c>
      <c r="F1394" s="141" t="s">
        <v>170</v>
      </c>
      <c r="G1394" s="141" t="s">
        <v>222</v>
      </c>
      <c r="H1394" s="142">
        <v>3.74</v>
      </c>
      <c r="I1394" s="143">
        <f t="shared" si="280"/>
        <v>255</v>
      </c>
      <c r="J1394" s="144">
        <v>255</v>
      </c>
      <c r="K1394" s="144"/>
      <c r="L1394" s="144"/>
      <c r="M1394" s="144"/>
      <c r="N1394" s="144"/>
      <c r="O1394" s="144"/>
      <c r="P1394" s="145" t="e">
        <f t="shared" si="281"/>
        <v>#DIV/0!</v>
      </c>
      <c r="Q1394" s="145">
        <f t="shared" si="282"/>
        <v>0</v>
      </c>
      <c r="R1394" s="145">
        <f t="shared" si="283"/>
        <v>0</v>
      </c>
      <c r="S1394" s="145">
        <f t="shared" si="284"/>
        <v>0</v>
      </c>
      <c r="T1394" s="145">
        <f t="shared" si="285"/>
        <v>0</v>
      </c>
      <c r="U1394" s="145">
        <f t="shared" si="286"/>
        <v>0</v>
      </c>
      <c r="V1394" s="146">
        <f>IF(J1394="nio",0,IF(J1394&gt;0,VLOOKUP(F1394,'3-Productie normen'!A:M,VLOOKUP(J1394,'3-Productie normen'!$B$38:$C$41,2,FALSE),FALSE)))*(VLOOKUP(B1394,'2-Kosten per locatie'!$A$16:$C$48,3,FALSE))</f>
        <v>0</v>
      </c>
      <c r="W1394" s="146">
        <f t="shared" si="287"/>
        <v>0</v>
      </c>
      <c r="X1394" s="146">
        <f t="shared" si="288"/>
        <v>0</v>
      </c>
      <c r="Y1394" s="146">
        <f t="shared" si="289"/>
        <v>0</v>
      </c>
      <c r="Z1394" s="147" t="str">
        <f>VLOOKUP(F1394,'3-Productie normen'!A:Q,12,FALSE)</f>
        <v>V</v>
      </c>
      <c r="AA1394" s="147"/>
      <c r="AC1394" s="148">
        <f t="shared" si="290"/>
        <v>953.7</v>
      </c>
    </row>
    <row r="1395" spans="1:29" ht="14.15" customHeight="1">
      <c r="A1395" s="124">
        <f t="shared" si="279"/>
        <v>1395</v>
      </c>
      <c r="B1395" s="139" t="s">
        <v>94</v>
      </c>
      <c r="C1395" s="108">
        <v>5</v>
      </c>
      <c r="D1395" s="164" t="s">
        <v>1574</v>
      </c>
      <c r="E1395" s="141" t="s">
        <v>170</v>
      </c>
      <c r="F1395" s="141" t="s">
        <v>170</v>
      </c>
      <c r="G1395" s="141" t="s">
        <v>222</v>
      </c>
      <c r="H1395" s="142">
        <v>14.25</v>
      </c>
      <c r="I1395" s="143">
        <f t="shared" si="280"/>
        <v>255</v>
      </c>
      <c r="J1395" s="144">
        <v>255</v>
      </c>
      <c r="K1395" s="144"/>
      <c r="L1395" s="144"/>
      <c r="M1395" s="144"/>
      <c r="N1395" s="144"/>
      <c r="O1395" s="144"/>
      <c r="P1395" s="145" t="e">
        <f t="shared" si="281"/>
        <v>#DIV/0!</v>
      </c>
      <c r="Q1395" s="145">
        <f t="shared" si="282"/>
        <v>0</v>
      </c>
      <c r="R1395" s="145">
        <f t="shared" si="283"/>
        <v>0</v>
      </c>
      <c r="S1395" s="145">
        <f t="shared" si="284"/>
        <v>0</v>
      </c>
      <c r="T1395" s="145">
        <f t="shared" si="285"/>
        <v>0</v>
      </c>
      <c r="U1395" s="145">
        <f t="shared" si="286"/>
        <v>0</v>
      </c>
      <c r="V1395" s="146">
        <f>IF(J1395="nio",0,IF(J1395&gt;0,VLOOKUP(F1395,'3-Productie normen'!A:M,VLOOKUP(J1395,'3-Productie normen'!$B$38:$C$41,2,FALSE),FALSE)))*(VLOOKUP(B1395,'2-Kosten per locatie'!$A$16:$C$48,3,FALSE))</f>
        <v>0</v>
      </c>
      <c r="W1395" s="146">
        <f t="shared" si="287"/>
        <v>0</v>
      </c>
      <c r="X1395" s="146">
        <f t="shared" si="288"/>
        <v>0</v>
      </c>
      <c r="Y1395" s="146">
        <f t="shared" si="289"/>
        <v>0</v>
      </c>
      <c r="Z1395" s="147" t="str">
        <f>VLOOKUP(F1395,'3-Productie normen'!A:Q,12,FALSE)</f>
        <v>V</v>
      </c>
      <c r="AA1395" s="147"/>
      <c r="AC1395" s="148">
        <f t="shared" si="290"/>
        <v>3633.75</v>
      </c>
    </row>
    <row r="1396" spans="1:29" ht="14.15" customHeight="1">
      <c r="A1396" s="124">
        <f t="shared" si="279"/>
        <v>1396</v>
      </c>
      <c r="B1396" s="139" t="s">
        <v>94</v>
      </c>
      <c r="C1396" s="108">
        <v>5</v>
      </c>
      <c r="D1396" s="164" t="s">
        <v>1575</v>
      </c>
      <c r="E1396" s="141" t="s">
        <v>170</v>
      </c>
      <c r="F1396" s="141" t="s">
        <v>170</v>
      </c>
      <c r="G1396" s="141" t="s">
        <v>222</v>
      </c>
      <c r="H1396" s="142">
        <v>14.99</v>
      </c>
      <c r="I1396" s="143">
        <f t="shared" si="280"/>
        <v>255</v>
      </c>
      <c r="J1396" s="144">
        <v>255</v>
      </c>
      <c r="K1396" s="144"/>
      <c r="L1396" s="144"/>
      <c r="M1396" s="144"/>
      <c r="N1396" s="144"/>
      <c r="O1396" s="144"/>
      <c r="P1396" s="145" t="e">
        <f t="shared" si="281"/>
        <v>#DIV/0!</v>
      </c>
      <c r="Q1396" s="145">
        <f t="shared" si="282"/>
        <v>0</v>
      </c>
      <c r="R1396" s="145">
        <f t="shared" si="283"/>
        <v>0</v>
      </c>
      <c r="S1396" s="145">
        <f t="shared" si="284"/>
        <v>0</v>
      </c>
      <c r="T1396" s="145">
        <f t="shared" si="285"/>
        <v>0</v>
      </c>
      <c r="U1396" s="145">
        <f t="shared" si="286"/>
        <v>0</v>
      </c>
      <c r="V1396" s="146">
        <f>IF(J1396="nio",0,IF(J1396&gt;0,VLOOKUP(F1396,'3-Productie normen'!A:M,VLOOKUP(J1396,'3-Productie normen'!$B$38:$C$41,2,FALSE),FALSE)))*(VLOOKUP(B1396,'2-Kosten per locatie'!$A$16:$C$48,3,FALSE))</f>
        <v>0</v>
      </c>
      <c r="W1396" s="146">
        <f t="shared" si="287"/>
        <v>0</v>
      </c>
      <c r="X1396" s="146">
        <f t="shared" si="288"/>
        <v>0</v>
      </c>
      <c r="Y1396" s="146">
        <f t="shared" si="289"/>
        <v>0</v>
      </c>
      <c r="Z1396" s="147" t="str">
        <f>VLOOKUP(F1396,'3-Productie normen'!A:Q,12,FALSE)</f>
        <v>V</v>
      </c>
      <c r="AA1396" s="147"/>
      <c r="AC1396" s="148">
        <f t="shared" si="290"/>
        <v>3822.4500000000003</v>
      </c>
    </row>
    <row r="1397" spans="1:29" ht="14.15" customHeight="1">
      <c r="A1397" s="124">
        <f t="shared" si="279"/>
        <v>1397</v>
      </c>
      <c r="B1397" s="139" t="s">
        <v>94</v>
      </c>
      <c r="C1397" s="108">
        <v>5</v>
      </c>
      <c r="D1397" s="164" t="s">
        <v>1576</v>
      </c>
      <c r="E1397" s="141" t="s">
        <v>170</v>
      </c>
      <c r="F1397" s="141" t="s">
        <v>170</v>
      </c>
      <c r="G1397" s="141" t="s">
        <v>222</v>
      </c>
      <c r="H1397" s="142">
        <v>15.97</v>
      </c>
      <c r="I1397" s="143">
        <f t="shared" si="280"/>
        <v>255</v>
      </c>
      <c r="J1397" s="144">
        <v>255</v>
      </c>
      <c r="K1397" s="144"/>
      <c r="L1397" s="144"/>
      <c r="M1397" s="144"/>
      <c r="N1397" s="144"/>
      <c r="O1397" s="144"/>
      <c r="P1397" s="145" t="e">
        <f t="shared" si="281"/>
        <v>#DIV/0!</v>
      </c>
      <c r="Q1397" s="145">
        <f t="shared" si="282"/>
        <v>0</v>
      </c>
      <c r="R1397" s="145">
        <f t="shared" si="283"/>
        <v>0</v>
      </c>
      <c r="S1397" s="145">
        <f t="shared" si="284"/>
        <v>0</v>
      </c>
      <c r="T1397" s="145">
        <f t="shared" si="285"/>
        <v>0</v>
      </c>
      <c r="U1397" s="145">
        <f t="shared" si="286"/>
        <v>0</v>
      </c>
      <c r="V1397" s="146">
        <f>IF(J1397="nio",0,IF(J1397&gt;0,VLOOKUP(F1397,'3-Productie normen'!A:M,VLOOKUP(J1397,'3-Productie normen'!$B$38:$C$41,2,FALSE),FALSE)))*(VLOOKUP(B1397,'2-Kosten per locatie'!$A$16:$C$48,3,FALSE))</f>
        <v>0</v>
      </c>
      <c r="W1397" s="146">
        <f t="shared" si="287"/>
        <v>0</v>
      </c>
      <c r="X1397" s="146">
        <f t="shared" si="288"/>
        <v>0</v>
      </c>
      <c r="Y1397" s="146">
        <f t="shared" si="289"/>
        <v>0</v>
      </c>
      <c r="Z1397" s="147" t="str">
        <f>VLOOKUP(F1397,'3-Productie normen'!A:Q,12,FALSE)</f>
        <v>V</v>
      </c>
      <c r="AA1397" s="147"/>
      <c r="AC1397" s="148">
        <f t="shared" si="290"/>
        <v>4072.3500000000004</v>
      </c>
    </row>
    <row r="1398" spans="1:29" ht="14.15" customHeight="1">
      <c r="A1398" s="124">
        <f t="shared" si="279"/>
        <v>1398</v>
      </c>
      <c r="B1398" s="139" t="s">
        <v>94</v>
      </c>
      <c r="C1398" s="108">
        <v>6</v>
      </c>
      <c r="D1398" s="164" t="s">
        <v>600</v>
      </c>
      <c r="E1398" s="141" t="s">
        <v>171</v>
      </c>
      <c r="F1398" s="141" t="s">
        <v>171</v>
      </c>
      <c r="G1398" s="141" t="s">
        <v>222</v>
      </c>
      <c r="H1398" s="142">
        <v>22.81</v>
      </c>
      <c r="I1398" s="143">
        <f t="shared" si="280"/>
        <v>255</v>
      </c>
      <c r="J1398" s="144">
        <v>255</v>
      </c>
      <c r="K1398" s="144"/>
      <c r="L1398" s="144"/>
      <c r="M1398" s="144"/>
      <c r="N1398" s="144"/>
      <c r="O1398" s="144"/>
      <c r="P1398" s="145" t="e">
        <f t="shared" si="281"/>
        <v>#DIV/0!</v>
      </c>
      <c r="Q1398" s="145">
        <f t="shared" si="282"/>
        <v>0</v>
      </c>
      <c r="R1398" s="145">
        <f t="shared" si="283"/>
        <v>0</v>
      </c>
      <c r="S1398" s="145">
        <f t="shared" si="284"/>
        <v>0</v>
      </c>
      <c r="T1398" s="145">
        <f t="shared" si="285"/>
        <v>0</v>
      </c>
      <c r="U1398" s="145">
        <f t="shared" si="286"/>
        <v>0</v>
      </c>
      <c r="V1398" s="146">
        <f>IF(J1398="nio",0,IF(J1398&gt;0,VLOOKUP(F1398,'3-Productie normen'!A:M,VLOOKUP(J1398,'3-Productie normen'!$B$38:$C$41,2,FALSE),FALSE)))*(VLOOKUP(B1398,'2-Kosten per locatie'!$A$16:$C$48,3,FALSE))</f>
        <v>0</v>
      </c>
      <c r="W1398" s="146">
        <f t="shared" si="287"/>
        <v>0</v>
      </c>
      <c r="X1398" s="146">
        <f t="shared" si="288"/>
        <v>0</v>
      </c>
      <c r="Y1398" s="146">
        <f t="shared" si="289"/>
        <v>0</v>
      </c>
      <c r="Z1398" s="147" t="str">
        <f>VLOOKUP(F1398,'3-Productie normen'!A:Q,12,FALSE)</f>
        <v>B</v>
      </c>
      <c r="AA1398" s="147"/>
      <c r="AC1398" s="148">
        <f t="shared" si="290"/>
        <v>5816.5499999999993</v>
      </c>
    </row>
    <row r="1399" spans="1:29" ht="14.15" customHeight="1">
      <c r="A1399" s="124">
        <f t="shared" si="279"/>
        <v>1399</v>
      </c>
      <c r="B1399" s="139" t="s">
        <v>94</v>
      </c>
      <c r="C1399" s="108">
        <v>6</v>
      </c>
      <c r="D1399" s="164" t="s">
        <v>602</v>
      </c>
      <c r="E1399" s="141" t="s">
        <v>1577</v>
      </c>
      <c r="F1399" s="141" t="s">
        <v>155</v>
      </c>
      <c r="G1399" s="141" t="s">
        <v>222</v>
      </c>
      <c r="H1399" s="142">
        <v>14.63</v>
      </c>
      <c r="I1399" s="143">
        <f t="shared" si="280"/>
        <v>255</v>
      </c>
      <c r="J1399" s="144">
        <v>255</v>
      </c>
      <c r="K1399" s="144"/>
      <c r="L1399" s="144"/>
      <c r="M1399" s="144"/>
      <c r="N1399" s="144"/>
      <c r="O1399" s="144"/>
      <c r="P1399" s="145" t="e">
        <f t="shared" si="281"/>
        <v>#DIV/0!</v>
      </c>
      <c r="Q1399" s="145">
        <f t="shared" si="282"/>
        <v>0</v>
      </c>
      <c r="R1399" s="145">
        <f t="shared" si="283"/>
        <v>0</v>
      </c>
      <c r="S1399" s="145">
        <f t="shared" si="284"/>
        <v>0</v>
      </c>
      <c r="T1399" s="145">
        <f t="shared" si="285"/>
        <v>0</v>
      </c>
      <c r="U1399" s="145">
        <f t="shared" si="286"/>
        <v>0</v>
      </c>
      <c r="V1399" s="146">
        <f>IF(J1399="nio",0,IF(J1399&gt;0,VLOOKUP(F1399,'3-Productie normen'!A:M,VLOOKUP(J1399,'3-Productie normen'!$B$38:$C$41,2,FALSE),FALSE)))*(VLOOKUP(B1399,'2-Kosten per locatie'!$A$16:$C$48,3,FALSE))</f>
        <v>0</v>
      </c>
      <c r="W1399" s="146">
        <f t="shared" si="287"/>
        <v>0</v>
      </c>
      <c r="X1399" s="146">
        <f t="shared" si="288"/>
        <v>0</v>
      </c>
      <c r="Y1399" s="146">
        <f t="shared" si="289"/>
        <v>0</v>
      </c>
      <c r="Z1399" s="147" t="str">
        <f>VLOOKUP(F1399,'3-Productie normen'!A:Q,12,FALSE)</f>
        <v>B</v>
      </c>
      <c r="AA1399" s="147"/>
      <c r="AC1399" s="148">
        <f t="shared" si="290"/>
        <v>3730.65</v>
      </c>
    </row>
    <row r="1400" spans="1:29" ht="14.15" customHeight="1">
      <c r="A1400" s="124">
        <f t="shared" si="279"/>
        <v>1400</v>
      </c>
      <c r="B1400" s="139" t="s">
        <v>94</v>
      </c>
      <c r="C1400" s="108">
        <v>6</v>
      </c>
      <c r="D1400" s="164" t="s">
        <v>1578</v>
      </c>
      <c r="E1400" s="141" t="s">
        <v>249</v>
      </c>
      <c r="F1400" s="141" t="s">
        <v>172</v>
      </c>
      <c r="G1400" s="141" t="s">
        <v>213</v>
      </c>
      <c r="H1400" s="142">
        <v>7.1</v>
      </c>
      <c r="I1400" s="143">
        <f t="shared" si="280"/>
        <v>255</v>
      </c>
      <c r="J1400" s="144">
        <v>255</v>
      </c>
      <c r="K1400" s="144"/>
      <c r="L1400" s="144"/>
      <c r="M1400" s="144"/>
      <c r="N1400" s="144"/>
      <c r="O1400" s="144"/>
      <c r="P1400" s="145" t="e">
        <f t="shared" si="281"/>
        <v>#DIV/0!</v>
      </c>
      <c r="Q1400" s="145">
        <f t="shared" si="282"/>
        <v>0</v>
      </c>
      <c r="R1400" s="145">
        <f t="shared" si="283"/>
        <v>0</v>
      </c>
      <c r="S1400" s="145">
        <f t="shared" si="284"/>
        <v>0</v>
      </c>
      <c r="T1400" s="145">
        <f t="shared" si="285"/>
        <v>0</v>
      </c>
      <c r="U1400" s="145">
        <f t="shared" si="286"/>
        <v>0</v>
      </c>
      <c r="V1400" s="146">
        <f>IF(J1400="nio",0,IF(J1400&gt;0,VLOOKUP(F1400,'3-Productie normen'!A:M,VLOOKUP(J1400,'3-Productie normen'!$B$38:$C$41,2,FALSE),FALSE)))*(VLOOKUP(B1400,'2-Kosten per locatie'!$A$16:$C$48,3,FALSE))</f>
        <v>0</v>
      </c>
      <c r="W1400" s="146">
        <f t="shared" si="287"/>
        <v>0</v>
      </c>
      <c r="X1400" s="146">
        <f t="shared" si="288"/>
        <v>0</v>
      </c>
      <c r="Y1400" s="146">
        <f t="shared" si="289"/>
        <v>0</v>
      </c>
      <c r="Z1400" s="147" t="str">
        <f>VLOOKUP(F1400,'3-Productie normen'!A:Q,12,FALSE)</f>
        <v>V</v>
      </c>
      <c r="AA1400" s="147"/>
      <c r="AC1400" s="148">
        <f t="shared" si="290"/>
        <v>1810.5</v>
      </c>
    </row>
    <row r="1401" spans="1:29" ht="14.15" customHeight="1">
      <c r="A1401" s="124">
        <f t="shared" si="279"/>
        <v>1401</v>
      </c>
      <c r="B1401" s="139" t="s">
        <v>94</v>
      </c>
      <c r="C1401" s="108">
        <v>6</v>
      </c>
      <c r="D1401" s="164" t="s">
        <v>1579</v>
      </c>
      <c r="E1401" s="141" t="s">
        <v>230</v>
      </c>
      <c r="F1401" s="141" t="s">
        <v>168</v>
      </c>
      <c r="G1401" s="141" t="s">
        <v>227</v>
      </c>
      <c r="H1401" s="142">
        <v>113</v>
      </c>
      <c r="I1401" s="143">
        <f t="shared" si="280"/>
        <v>1</v>
      </c>
      <c r="J1401" s="144">
        <v>1</v>
      </c>
      <c r="K1401" s="144"/>
      <c r="L1401" s="144"/>
      <c r="M1401" s="144"/>
      <c r="N1401" s="144"/>
      <c r="O1401" s="144"/>
      <c r="P1401" s="145" t="e">
        <f t="shared" si="281"/>
        <v>#DIV/0!</v>
      </c>
      <c r="Q1401" s="145">
        <f t="shared" si="282"/>
        <v>0</v>
      </c>
      <c r="R1401" s="145">
        <f t="shared" si="283"/>
        <v>0</v>
      </c>
      <c r="S1401" s="145">
        <f t="shared" si="284"/>
        <v>0</v>
      </c>
      <c r="T1401" s="145">
        <f t="shared" si="285"/>
        <v>0</v>
      </c>
      <c r="U1401" s="145">
        <f t="shared" si="286"/>
        <v>0</v>
      </c>
      <c r="V1401" s="146">
        <f>IF(J1401="nio",0,IF(J1401&gt;0,VLOOKUP(F1401,'3-Productie normen'!A:M,VLOOKUP(J1401,'3-Productie normen'!$B$38:$C$41,2,FALSE),FALSE)))*(VLOOKUP(B1401,'2-Kosten per locatie'!$A$16:$C$48,3,FALSE))</f>
        <v>0</v>
      </c>
      <c r="W1401" s="146">
        <f t="shared" si="287"/>
        <v>0</v>
      </c>
      <c r="X1401" s="146">
        <f t="shared" si="288"/>
        <v>0</v>
      </c>
      <c r="Y1401" s="146">
        <f t="shared" si="289"/>
        <v>0</v>
      </c>
      <c r="Z1401" s="147" t="str">
        <f>VLOOKUP(F1401,'3-Productie normen'!A:Q,12,FALSE)</f>
        <v>V</v>
      </c>
      <c r="AA1401" s="147"/>
      <c r="AC1401" s="148">
        <f t="shared" si="290"/>
        <v>113</v>
      </c>
    </row>
    <row r="1402" spans="1:29" ht="14.15" customHeight="1">
      <c r="A1402" s="124">
        <f t="shared" si="279"/>
        <v>1402</v>
      </c>
      <c r="B1402" s="139" t="s">
        <v>94</v>
      </c>
      <c r="C1402" s="108">
        <v>6</v>
      </c>
      <c r="D1402" s="164" t="s">
        <v>1580</v>
      </c>
      <c r="E1402" s="141" t="s">
        <v>168</v>
      </c>
      <c r="F1402" s="141" t="s">
        <v>168</v>
      </c>
      <c r="G1402" s="141" t="s">
        <v>227</v>
      </c>
      <c r="H1402" s="142">
        <v>27.8</v>
      </c>
      <c r="I1402" s="143">
        <f t="shared" si="280"/>
        <v>1</v>
      </c>
      <c r="J1402" s="144">
        <v>1</v>
      </c>
      <c r="K1402" s="144"/>
      <c r="L1402" s="144"/>
      <c r="M1402" s="144"/>
      <c r="N1402" s="144"/>
      <c r="O1402" s="144"/>
      <c r="P1402" s="145" t="e">
        <f t="shared" si="281"/>
        <v>#DIV/0!</v>
      </c>
      <c r="Q1402" s="145">
        <f t="shared" si="282"/>
        <v>0</v>
      </c>
      <c r="R1402" s="145">
        <f t="shared" si="283"/>
        <v>0</v>
      </c>
      <c r="S1402" s="145">
        <f t="shared" si="284"/>
        <v>0</v>
      </c>
      <c r="T1402" s="145">
        <f t="shared" si="285"/>
        <v>0</v>
      </c>
      <c r="U1402" s="145">
        <f t="shared" si="286"/>
        <v>0</v>
      </c>
      <c r="V1402" s="146">
        <f>IF(J1402="nio",0,IF(J1402&gt;0,VLOOKUP(F1402,'3-Productie normen'!A:M,VLOOKUP(J1402,'3-Productie normen'!$B$38:$C$41,2,FALSE),FALSE)))*(VLOOKUP(B1402,'2-Kosten per locatie'!$A$16:$C$48,3,FALSE))</f>
        <v>0</v>
      </c>
      <c r="W1402" s="146">
        <f t="shared" si="287"/>
        <v>0</v>
      </c>
      <c r="X1402" s="146">
        <f t="shared" si="288"/>
        <v>0</v>
      </c>
      <c r="Y1402" s="146">
        <f t="shared" si="289"/>
        <v>0</v>
      </c>
      <c r="Z1402" s="147" t="str">
        <f>VLOOKUP(F1402,'3-Productie normen'!A:Q,12,FALSE)</f>
        <v>V</v>
      </c>
      <c r="AA1402" s="147"/>
      <c r="AC1402" s="148">
        <f t="shared" si="290"/>
        <v>27.8</v>
      </c>
    </row>
    <row r="1403" spans="1:29" ht="14.15" customHeight="1">
      <c r="A1403" s="124">
        <f t="shared" si="279"/>
        <v>1403</v>
      </c>
      <c r="B1403" s="139" t="s">
        <v>94</v>
      </c>
      <c r="C1403" s="108">
        <v>6</v>
      </c>
      <c r="D1403" s="164" t="s">
        <v>1581</v>
      </c>
      <c r="E1403" s="141" t="s">
        <v>168</v>
      </c>
      <c r="F1403" s="141" t="s">
        <v>168</v>
      </c>
      <c r="G1403" s="141" t="s">
        <v>227</v>
      </c>
      <c r="H1403" s="142">
        <v>20.9</v>
      </c>
      <c r="I1403" s="143">
        <f t="shared" si="280"/>
        <v>1</v>
      </c>
      <c r="J1403" s="144">
        <v>1</v>
      </c>
      <c r="K1403" s="144"/>
      <c r="L1403" s="144"/>
      <c r="M1403" s="144"/>
      <c r="N1403" s="144"/>
      <c r="O1403" s="144"/>
      <c r="P1403" s="145" t="e">
        <f t="shared" si="281"/>
        <v>#DIV/0!</v>
      </c>
      <c r="Q1403" s="145">
        <f t="shared" si="282"/>
        <v>0</v>
      </c>
      <c r="R1403" s="145">
        <f t="shared" si="283"/>
        <v>0</v>
      </c>
      <c r="S1403" s="145">
        <f t="shared" si="284"/>
        <v>0</v>
      </c>
      <c r="T1403" s="145">
        <f t="shared" si="285"/>
        <v>0</v>
      </c>
      <c r="U1403" s="145">
        <f t="shared" si="286"/>
        <v>0</v>
      </c>
      <c r="V1403" s="146">
        <f>IF(J1403="nio",0,IF(J1403&gt;0,VLOOKUP(F1403,'3-Productie normen'!A:M,VLOOKUP(J1403,'3-Productie normen'!$B$38:$C$41,2,FALSE),FALSE)))*(VLOOKUP(B1403,'2-Kosten per locatie'!$A$16:$C$48,3,FALSE))</f>
        <v>0</v>
      </c>
      <c r="W1403" s="146">
        <f t="shared" si="287"/>
        <v>0</v>
      </c>
      <c r="X1403" s="146">
        <f t="shared" si="288"/>
        <v>0</v>
      </c>
      <c r="Y1403" s="146">
        <f t="shared" si="289"/>
        <v>0</v>
      </c>
      <c r="Z1403" s="147" t="str">
        <f>VLOOKUP(F1403,'3-Productie normen'!A:Q,12,FALSE)</f>
        <v>V</v>
      </c>
      <c r="AA1403" s="147"/>
      <c r="AC1403" s="148">
        <f t="shared" si="290"/>
        <v>20.9</v>
      </c>
    </row>
    <row r="1404" spans="1:29" ht="14.15" customHeight="1">
      <c r="A1404" s="124">
        <f t="shared" si="279"/>
        <v>1404</v>
      </c>
      <c r="B1404" s="139" t="s">
        <v>94</v>
      </c>
      <c r="C1404" s="108">
        <v>6</v>
      </c>
      <c r="D1404" s="164" t="s">
        <v>1582</v>
      </c>
      <c r="E1404" s="141" t="s">
        <v>168</v>
      </c>
      <c r="F1404" s="141" t="s">
        <v>168</v>
      </c>
      <c r="G1404" s="141" t="s">
        <v>227</v>
      </c>
      <c r="H1404" s="142">
        <v>8.3000000000000007</v>
      </c>
      <c r="I1404" s="143">
        <f t="shared" si="280"/>
        <v>1</v>
      </c>
      <c r="J1404" s="144">
        <v>1</v>
      </c>
      <c r="K1404" s="144"/>
      <c r="L1404" s="144"/>
      <c r="M1404" s="144"/>
      <c r="N1404" s="144"/>
      <c r="O1404" s="144"/>
      <c r="P1404" s="145" t="e">
        <f t="shared" si="281"/>
        <v>#DIV/0!</v>
      </c>
      <c r="Q1404" s="145">
        <f t="shared" si="282"/>
        <v>0</v>
      </c>
      <c r="R1404" s="145">
        <f t="shared" si="283"/>
        <v>0</v>
      </c>
      <c r="S1404" s="145">
        <f t="shared" si="284"/>
        <v>0</v>
      </c>
      <c r="T1404" s="145">
        <f t="shared" si="285"/>
        <v>0</v>
      </c>
      <c r="U1404" s="145">
        <f t="shared" si="286"/>
        <v>0</v>
      </c>
      <c r="V1404" s="146">
        <f>IF(J1404="nio",0,IF(J1404&gt;0,VLOOKUP(F1404,'3-Productie normen'!A:M,VLOOKUP(J1404,'3-Productie normen'!$B$38:$C$41,2,FALSE),FALSE)))*(VLOOKUP(B1404,'2-Kosten per locatie'!$A$16:$C$48,3,FALSE))</f>
        <v>0</v>
      </c>
      <c r="W1404" s="146">
        <f t="shared" si="287"/>
        <v>0</v>
      </c>
      <c r="X1404" s="146">
        <f t="shared" si="288"/>
        <v>0</v>
      </c>
      <c r="Y1404" s="146">
        <f t="shared" si="289"/>
        <v>0</v>
      </c>
      <c r="Z1404" s="147" t="str">
        <f>VLOOKUP(F1404,'3-Productie normen'!A:Q,12,FALSE)</f>
        <v>V</v>
      </c>
      <c r="AA1404" s="147"/>
      <c r="AC1404" s="148">
        <f t="shared" si="290"/>
        <v>8.3000000000000007</v>
      </c>
    </row>
    <row r="1405" spans="1:29" ht="14.15" customHeight="1">
      <c r="A1405" s="124">
        <f t="shared" si="279"/>
        <v>1405</v>
      </c>
      <c r="B1405" s="139" t="s">
        <v>94</v>
      </c>
      <c r="C1405" s="108">
        <v>6</v>
      </c>
      <c r="D1405" s="164" t="s">
        <v>1583</v>
      </c>
      <c r="E1405" s="141" t="s">
        <v>168</v>
      </c>
      <c r="F1405" s="151" t="s">
        <v>168</v>
      </c>
      <c r="G1405" s="141" t="s">
        <v>227</v>
      </c>
      <c r="H1405" s="142">
        <v>9.5</v>
      </c>
      <c r="I1405" s="143">
        <f t="shared" si="280"/>
        <v>1</v>
      </c>
      <c r="J1405" s="144">
        <v>1</v>
      </c>
      <c r="K1405" s="144"/>
      <c r="L1405" s="144"/>
      <c r="M1405" s="144"/>
      <c r="N1405" s="144"/>
      <c r="O1405" s="144"/>
      <c r="P1405" s="145" t="e">
        <f t="shared" si="281"/>
        <v>#DIV/0!</v>
      </c>
      <c r="Q1405" s="145">
        <f t="shared" si="282"/>
        <v>0</v>
      </c>
      <c r="R1405" s="145">
        <f t="shared" si="283"/>
        <v>0</v>
      </c>
      <c r="S1405" s="145">
        <f t="shared" si="284"/>
        <v>0</v>
      </c>
      <c r="T1405" s="145">
        <f t="shared" si="285"/>
        <v>0</v>
      </c>
      <c r="U1405" s="145">
        <f t="shared" si="286"/>
        <v>0</v>
      </c>
      <c r="V1405" s="146">
        <f>IF(J1405="nio",0,IF(J1405&gt;0,VLOOKUP(F1405,'3-Productie normen'!A:M,VLOOKUP(J1405,'3-Productie normen'!$B$38:$C$41,2,FALSE),FALSE)))*(VLOOKUP(B1405,'2-Kosten per locatie'!$A$16:$C$48,3,FALSE))</f>
        <v>0</v>
      </c>
      <c r="W1405" s="146">
        <f t="shared" si="287"/>
        <v>0</v>
      </c>
      <c r="X1405" s="146">
        <f t="shared" si="288"/>
        <v>0</v>
      </c>
      <c r="Y1405" s="146">
        <f t="shared" si="289"/>
        <v>0</v>
      </c>
      <c r="Z1405" s="147" t="str">
        <f>VLOOKUP(F1405,'3-Productie normen'!A:Q,12,FALSE)</f>
        <v>V</v>
      </c>
      <c r="AA1405" s="147"/>
      <c r="AC1405" s="148">
        <f t="shared" si="290"/>
        <v>9.5</v>
      </c>
    </row>
    <row r="1406" spans="1:29" ht="14.15" customHeight="1">
      <c r="A1406" s="124">
        <f t="shared" si="279"/>
        <v>1406</v>
      </c>
      <c r="B1406" s="139" t="s">
        <v>94</v>
      </c>
      <c r="C1406" s="108">
        <v>6</v>
      </c>
      <c r="D1406" s="164" t="s">
        <v>1584</v>
      </c>
      <c r="E1406" s="141" t="s">
        <v>168</v>
      </c>
      <c r="F1406" s="141" t="s">
        <v>168</v>
      </c>
      <c r="G1406" s="141" t="s">
        <v>227</v>
      </c>
      <c r="H1406" s="142">
        <v>9.4</v>
      </c>
      <c r="I1406" s="143">
        <f t="shared" si="280"/>
        <v>1</v>
      </c>
      <c r="J1406" s="144">
        <v>1</v>
      </c>
      <c r="K1406" s="144"/>
      <c r="L1406" s="144"/>
      <c r="M1406" s="144"/>
      <c r="N1406" s="144"/>
      <c r="O1406" s="144"/>
      <c r="P1406" s="145" t="e">
        <f t="shared" si="281"/>
        <v>#DIV/0!</v>
      </c>
      <c r="Q1406" s="145">
        <f t="shared" si="282"/>
        <v>0</v>
      </c>
      <c r="R1406" s="145">
        <f t="shared" si="283"/>
        <v>0</v>
      </c>
      <c r="S1406" s="145">
        <f t="shared" si="284"/>
        <v>0</v>
      </c>
      <c r="T1406" s="145">
        <f t="shared" si="285"/>
        <v>0</v>
      </c>
      <c r="U1406" s="145">
        <f t="shared" si="286"/>
        <v>0</v>
      </c>
      <c r="V1406" s="146">
        <f>IF(J1406="nio",0,IF(J1406&gt;0,VLOOKUP(F1406,'3-Productie normen'!A:M,VLOOKUP(J1406,'3-Productie normen'!$B$38:$C$41,2,FALSE),FALSE)))*(VLOOKUP(B1406,'2-Kosten per locatie'!$A$16:$C$48,3,FALSE))</f>
        <v>0</v>
      </c>
      <c r="W1406" s="146">
        <f t="shared" si="287"/>
        <v>0</v>
      </c>
      <c r="X1406" s="146">
        <f t="shared" si="288"/>
        <v>0</v>
      </c>
      <c r="Y1406" s="146">
        <f t="shared" si="289"/>
        <v>0</v>
      </c>
      <c r="Z1406" s="147" t="str">
        <f>VLOOKUP(F1406,'3-Productie normen'!A:Q,12,FALSE)</f>
        <v>V</v>
      </c>
      <c r="AA1406" s="147"/>
      <c r="AC1406" s="148">
        <f t="shared" si="290"/>
        <v>9.4</v>
      </c>
    </row>
    <row r="1407" spans="1:29" ht="14.15" customHeight="1">
      <c r="A1407" s="124">
        <f t="shared" si="279"/>
        <v>1407</v>
      </c>
      <c r="B1407" s="139" t="s">
        <v>94</v>
      </c>
      <c r="C1407" s="108">
        <v>6</v>
      </c>
      <c r="D1407" s="164" t="s">
        <v>1585</v>
      </c>
      <c r="E1407" s="141" t="s">
        <v>212</v>
      </c>
      <c r="F1407" s="141" t="s">
        <v>167</v>
      </c>
      <c r="G1407" s="141" t="s">
        <v>213</v>
      </c>
      <c r="H1407" s="142">
        <v>10.15</v>
      </c>
      <c r="I1407" s="143">
        <f t="shared" si="280"/>
        <v>255</v>
      </c>
      <c r="J1407" s="144">
        <v>255</v>
      </c>
      <c r="K1407" s="144"/>
      <c r="L1407" s="144"/>
      <c r="M1407" s="144"/>
      <c r="N1407" s="144"/>
      <c r="O1407" s="144"/>
      <c r="P1407" s="145" t="e">
        <f t="shared" si="281"/>
        <v>#DIV/0!</v>
      </c>
      <c r="Q1407" s="145">
        <f t="shared" si="282"/>
        <v>0</v>
      </c>
      <c r="R1407" s="145">
        <f t="shared" si="283"/>
        <v>0</v>
      </c>
      <c r="S1407" s="145">
        <f t="shared" si="284"/>
        <v>0</v>
      </c>
      <c r="T1407" s="145">
        <f t="shared" si="285"/>
        <v>0</v>
      </c>
      <c r="U1407" s="145">
        <f t="shared" si="286"/>
        <v>0</v>
      </c>
      <c r="V1407" s="146">
        <f>IF(J1407="nio",0,IF(J1407&gt;0,VLOOKUP(F1407,'3-Productie normen'!A:M,VLOOKUP(J1407,'3-Productie normen'!$B$38:$C$41,2,FALSE),FALSE)))*(VLOOKUP(B1407,'2-Kosten per locatie'!$A$16:$C$48,3,FALSE))</f>
        <v>0</v>
      </c>
      <c r="W1407" s="146">
        <f t="shared" si="287"/>
        <v>0</v>
      </c>
      <c r="X1407" s="146">
        <f t="shared" si="288"/>
        <v>0</v>
      </c>
      <c r="Y1407" s="146">
        <f t="shared" si="289"/>
        <v>0</v>
      </c>
      <c r="Z1407" s="147" t="str">
        <f>VLOOKUP(F1407,'3-Productie normen'!A:Q,12,FALSE)</f>
        <v>S</v>
      </c>
      <c r="AA1407" s="147"/>
      <c r="AC1407" s="148">
        <f t="shared" si="290"/>
        <v>2588.25</v>
      </c>
    </row>
    <row r="1408" spans="1:29" ht="14.15" customHeight="1">
      <c r="A1408" s="124">
        <f t="shared" si="279"/>
        <v>1408</v>
      </c>
      <c r="B1408" s="139" t="s">
        <v>94</v>
      </c>
      <c r="C1408" s="108">
        <v>6</v>
      </c>
      <c r="D1408" s="164" t="s">
        <v>1586</v>
      </c>
      <c r="E1408" s="141" t="s">
        <v>212</v>
      </c>
      <c r="F1408" s="141" t="s">
        <v>167</v>
      </c>
      <c r="G1408" s="141" t="s">
        <v>213</v>
      </c>
      <c r="H1408" s="142">
        <v>1.35</v>
      </c>
      <c r="I1408" s="143">
        <f t="shared" si="280"/>
        <v>255</v>
      </c>
      <c r="J1408" s="144">
        <v>255</v>
      </c>
      <c r="K1408" s="144"/>
      <c r="L1408" s="144"/>
      <c r="M1408" s="144"/>
      <c r="N1408" s="144"/>
      <c r="O1408" s="144"/>
      <c r="P1408" s="145" t="e">
        <f t="shared" si="281"/>
        <v>#DIV/0!</v>
      </c>
      <c r="Q1408" s="145">
        <f t="shared" si="282"/>
        <v>0</v>
      </c>
      <c r="R1408" s="145">
        <f t="shared" si="283"/>
        <v>0</v>
      </c>
      <c r="S1408" s="145">
        <f t="shared" si="284"/>
        <v>0</v>
      </c>
      <c r="T1408" s="145">
        <f t="shared" si="285"/>
        <v>0</v>
      </c>
      <c r="U1408" s="145">
        <f t="shared" si="286"/>
        <v>0</v>
      </c>
      <c r="V1408" s="146">
        <f>IF(J1408="nio",0,IF(J1408&gt;0,VLOOKUP(F1408,'3-Productie normen'!A:M,VLOOKUP(J1408,'3-Productie normen'!$B$38:$C$41,2,FALSE),FALSE)))*(VLOOKUP(B1408,'2-Kosten per locatie'!$A$16:$C$48,3,FALSE))</f>
        <v>0</v>
      </c>
      <c r="W1408" s="146">
        <f t="shared" si="287"/>
        <v>0</v>
      </c>
      <c r="X1408" s="146">
        <f t="shared" si="288"/>
        <v>0</v>
      </c>
      <c r="Y1408" s="146">
        <f t="shared" si="289"/>
        <v>0</v>
      </c>
      <c r="Z1408" s="147" t="str">
        <f>VLOOKUP(F1408,'3-Productie normen'!A:Q,12,FALSE)</f>
        <v>S</v>
      </c>
      <c r="AA1408" s="147"/>
      <c r="AC1408" s="148">
        <f t="shared" si="290"/>
        <v>344.25</v>
      </c>
    </row>
    <row r="1409" spans="1:29" ht="14.15" customHeight="1">
      <c r="A1409" s="124">
        <f t="shared" si="279"/>
        <v>1409</v>
      </c>
      <c r="B1409" s="139" t="s">
        <v>94</v>
      </c>
      <c r="C1409" s="108">
        <v>6</v>
      </c>
      <c r="D1409" s="164" t="s">
        <v>1587</v>
      </c>
      <c r="E1409" s="141" t="s">
        <v>212</v>
      </c>
      <c r="F1409" s="141" t="s">
        <v>167</v>
      </c>
      <c r="G1409" s="141" t="s">
        <v>213</v>
      </c>
      <c r="H1409" s="142">
        <v>1.35</v>
      </c>
      <c r="I1409" s="143">
        <f t="shared" si="280"/>
        <v>255</v>
      </c>
      <c r="J1409" s="144">
        <v>255</v>
      </c>
      <c r="K1409" s="144"/>
      <c r="L1409" s="144"/>
      <c r="M1409" s="144"/>
      <c r="N1409" s="144"/>
      <c r="O1409" s="144"/>
      <c r="P1409" s="145" t="e">
        <f t="shared" si="281"/>
        <v>#DIV/0!</v>
      </c>
      <c r="Q1409" s="145">
        <f t="shared" si="282"/>
        <v>0</v>
      </c>
      <c r="R1409" s="145">
        <f t="shared" si="283"/>
        <v>0</v>
      </c>
      <c r="S1409" s="145">
        <f t="shared" si="284"/>
        <v>0</v>
      </c>
      <c r="T1409" s="145">
        <f t="shared" si="285"/>
        <v>0</v>
      </c>
      <c r="U1409" s="145">
        <f t="shared" si="286"/>
        <v>0</v>
      </c>
      <c r="V1409" s="146">
        <f>IF(J1409="nio",0,IF(J1409&gt;0,VLOOKUP(F1409,'3-Productie normen'!A:M,VLOOKUP(J1409,'3-Productie normen'!$B$38:$C$41,2,FALSE),FALSE)))*(VLOOKUP(B1409,'2-Kosten per locatie'!$A$16:$C$48,3,FALSE))</f>
        <v>0</v>
      </c>
      <c r="W1409" s="146">
        <f t="shared" si="287"/>
        <v>0</v>
      </c>
      <c r="X1409" s="146">
        <f t="shared" si="288"/>
        <v>0</v>
      </c>
      <c r="Y1409" s="146">
        <f t="shared" si="289"/>
        <v>0</v>
      </c>
      <c r="Z1409" s="147" t="str">
        <f>VLOOKUP(F1409,'3-Productie normen'!A:Q,12,FALSE)</f>
        <v>S</v>
      </c>
      <c r="AA1409" s="147"/>
      <c r="AC1409" s="148">
        <f t="shared" si="290"/>
        <v>344.25</v>
      </c>
    </row>
    <row r="1410" spans="1:29" ht="14.15" customHeight="1">
      <c r="A1410" s="124">
        <f t="shared" si="279"/>
        <v>1410</v>
      </c>
      <c r="B1410" s="139" t="s">
        <v>94</v>
      </c>
      <c r="C1410" s="108">
        <v>6</v>
      </c>
      <c r="D1410" s="164" t="s">
        <v>1588</v>
      </c>
      <c r="E1410" s="141" t="s">
        <v>216</v>
      </c>
      <c r="F1410" s="141" t="s">
        <v>167</v>
      </c>
      <c r="G1410" s="141" t="s">
        <v>213</v>
      </c>
      <c r="H1410" s="142">
        <v>14.36</v>
      </c>
      <c r="I1410" s="143">
        <f t="shared" si="280"/>
        <v>255</v>
      </c>
      <c r="J1410" s="144">
        <v>255</v>
      </c>
      <c r="K1410" s="144"/>
      <c r="L1410" s="144"/>
      <c r="M1410" s="144"/>
      <c r="N1410" s="144"/>
      <c r="O1410" s="144"/>
      <c r="P1410" s="145" t="e">
        <f t="shared" si="281"/>
        <v>#DIV/0!</v>
      </c>
      <c r="Q1410" s="145">
        <f t="shared" si="282"/>
        <v>0</v>
      </c>
      <c r="R1410" s="145">
        <f t="shared" si="283"/>
        <v>0</v>
      </c>
      <c r="S1410" s="145">
        <f t="shared" si="284"/>
        <v>0</v>
      </c>
      <c r="T1410" s="145">
        <f t="shared" si="285"/>
        <v>0</v>
      </c>
      <c r="U1410" s="145">
        <f t="shared" si="286"/>
        <v>0</v>
      </c>
      <c r="V1410" s="146">
        <f>IF(J1410="nio",0,IF(J1410&gt;0,VLOOKUP(F1410,'3-Productie normen'!A:M,VLOOKUP(J1410,'3-Productie normen'!$B$38:$C$41,2,FALSE),FALSE)))*(VLOOKUP(B1410,'2-Kosten per locatie'!$A$16:$C$48,3,FALSE))</f>
        <v>0</v>
      </c>
      <c r="W1410" s="146">
        <f t="shared" si="287"/>
        <v>0</v>
      </c>
      <c r="X1410" s="146">
        <f t="shared" si="288"/>
        <v>0</v>
      </c>
      <c r="Y1410" s="146">
        <f t="shared" si="289"/>
        <v>0</v>
      </c>
      <c r="Z1410" s="147" t="str">
        <f>VLOOKUP(F1410,'3-Productie normen'!A:Q,12,FALSE)</f>
        <v>S</v>
      </c>
      <c r="AA1410" s="147"/>
      <c r="AC1410" s="148">
        <f t="shared" si="290"/>
        <v>3661.7999999999997</v>
      </c>
    </row>
    <row r="1411" spans="1:29" ht="14.15" customHeight="1">
      <c r="A1411" s="124">
        <f t="shared" si="279"/>
        <v>1411</v>
      </c>
      <c r="B1411" s="139" t="s">
        <v>94</v>
      </c>
      <c r="C1411" s="108">
        <v>6</v>
      </c>
      <c r="D1411" s="164" t="s">
        <v>1589</v>
      </c>
      <c r="E1411" s="141" t="s">
        <v>216</v>
      </c>
      <c r="F1411" s="141" t="s">
        <v>167</v>
      </c>
      <c r="G1411" s="141" t="s">
        <v>213</v>
      </c>
      <c r="H1411" s="142">
        <v>1.01</v>
      </c>
      <c r="I1411" s="143">
        <f t="shared" si="280"/>
        <v>255</v>
      </c>
      <c r="J1411" s="144">
        <v>255</v>
      </c>
      <c r="K1411" s="144"/>
      <c r="L1411" s="144"/>
      <c r="M1411" s="144"/>
      <c r="N1411" s="144"/>
      <c r="O1411" s="144"/>
      <c r="P1411" s="145" t="e">
        <f t="shared" si="281"/>
        <v>#DIV/0!</v>
      </c>
      <c r="Q1411" s="145">
        <f t="shared" si="282"/>
        <v>0</v>
      </c>
      <c r="R1411" s="145">
        <f t="shared" si="283"/>
        <v>0</v>
      </c>
      <c r="S1411" s="145">
        <f t="shared" si="284"/>
        <v>0</v>
      </c>
      <c r="T1411" s="145">
        <f t="shared" si="285"/>
        <v>0</v>
      </c>
      <c r="U1411" s="145">
        <f t="shared" si="286"/>
        <v>0</v>
      </c>
      <c r="V1411" s="146">
        <f>IF(J1411="nio",0,IF(J1411&gt;0,VLOOKUP(F1411,'3-Productie normen'!A:M,VLOOKUP(J1411,'3-Productie normen'!$B$38:$C$41,2,FALSE),FALSE)))*(VLOOKUP(B1411,'2-Kosten per locatie'!$A$16:$C$48,3,FALSE))</f>
        <v>0</v>
      </c>
      <c r="W1411" s="146">
        <f t="shared" si="287"/>
        <v>0</v>
      </c>
      <c r="X1411" s="146">
        <f t="shared" si="288"/>
        <v>0</v>
      </c>
      <c r="Y1411" s="146">
        <f t="shared" si="289"/>
        <v>0</v>
      </c>
      <c r="Z1411" s="147" t="str">
        <f>VLOOKUP(F1411,'3-Productie normen'!A:Q,12,FALSE)</f>
        <v>S</v>
      </c>
      <c r="AA1411" s="147"/>
      <c r="AC1411" s="148">
        <f t="shared" si="290"/>
        <v>257.55</v>
      </c>
    </row>
    <row r="1412" spans="1:29" ht="14.15" customHeight="1">
      <c r="A1412" s="124">
        <f t="shared" si="279"/>
        <v>1412</v>
      </c>
      <c r="B1412" s="139" t="s">
        <v>94</v>
      </c>
      <c r="C1412" s="108">
        <v>6</v>
      </c>
      <c r="D1412" s="164" t="s">
        <v>1590</v>
      </c>
      <c r="E1412" s="141" t="s">
        <v>216</v>
      </c>
      <c r="F1412" s="141" t="s">
        <v>167</v>
      </c>
      <c r="G1412" s="141" t="s">
        <v>213</v>
      </c>
      <c r="H1412" s="142">
        <v>1.01</v>
      </c>
      <c r="I1412" s="143">
        <f t="shared" si="280"/>
        <v>255</v>
      </c>
      <c r="J1412" s="144">
        <v>255</v>
      </c>
      <c r="K1412" s="144"/>
      <c r="L1412" s="144"/>
      <c r="M1412" s="144"/>
      <c r="N1412" s="144"/>
      <c r="O1412" s="144"/>
      <c r="P1412" s="145" t="e">
        <f t="shared" si="281"/>
        <v>#DIV/0!</v>
      </c>
      <c r="Q1412" s="145">
        <f t="shared" si="282"/>
        <v>0</v>
      </c>
      <c r="R1412" s="145">
        <f t="shared" si="283"/>
        <v>0</v>
      </c>
      <c r="S1412" s="145">
        <f t="shared" si="284"/>
        <v>0</v>
      </c>
      <c r="T1412" s="145">
        <f t="shared" si="285"/>
        <v>0</v>
      </c>
      <c r="U1412" s="145">
        <f t="shared" si="286"/>
        <v>0</v>
      </c>
      <c r="V1412" s="146">
        <f>IF(J1412="nio",0,IF(J1412&gt;0,VLOOKUP(F1412,'3-Productie normen'!A:M,VLOOKUP(J1412,'3-Productie normen'!$B$38:$C$41,2,FALSE),FALSE)))*(VLOOKUP(B1412,'2-Kosten per locatie'!$A$16:$C$48,3,FALSE))</f>
        <v>0</v>
      </c>
      <c r="W1412" s="146">
        <f t="shared" si="287"/>
        <v>0</v>
      </c>
      <c r="X1412" s="146">
        <f t="shared" si="288"/>
        <v>0</v>
      </c>
      <c r="Y1412" s="146">
        <f t="shared" si="289"/>
        <v>0</v>
      </c>
      <c r="Z1412" s="147" t="str">
        <f>VLOOKUP(F1412,'3-Productie normen'!A:Q,12,FALSE)</f>
        <v>S</v>
      </c>
      <c r="AA1412" s="147"/>
      <c r="AC1412" s="148">
        <f t="shared" si="290"/>
        <v>257.55</v>
      </c>
    </row>
    <row r="1413" spans="1:29" ht="14.15" customHeight="1">
      <c r="A1413" s="124">
        <f t="shared" si="279"/>
        <v>1413</v>
      </c>
      <c r="B1413" s="139" t="s">
        <v>94</v>
      </c>
      <c r="C1413" s="108">
        <v>6</v>
      </c>
      <c r="D1413" s="164" t="s">
        <v>1591</v>
      </c>
      <c r="E1413" s="141" t="s">
        <v>216</v>
      </c>
      <c r="F1413" s="141" t="s">
        <v>167</v>
      </c>
      <c r="G1413" s="141" t="s">
        <v>213</v>
      </c>
      <c r="H1413" s="142">
        <v>1.01</v>
      </c>
      <c r="I1413" s="143">
        <f t="shared" si="280"/>
        <v>255</v>
      </c>
      <c r="J1413" s="144">
        <v>255</v>
      </c>
      <c r="K1413" s="144"/>
      <c r="L1413" s="144"/>
      <c r="M1413" s="144"/>
      <c r="N1413" s="144"/>
      <c r="O1413" s="144"/>
      <c r="P1413" s="145" t="e">
        <f t="shared" si="281"/>
        <v>#DIV/0!</v>
      </c>
      <c r="Q1413" s="145">
        <f t="shared" si="282"/>
        <v>0</v>
      </c>
      <c r="R1413" s="145">
        <f t="shared" si="283"/>
        <v>0</v>
      </c>
      <c r="S1413" s="145">
        <f t="shared" si="284"/>
        <v>0</v>
      </c>
      <c r="T1413" s="145">
        <f t="shared" si="285"/>
        <v>0</v>
      </c>
      <c r="U1413" s="145">
        <f t="shared" si="286"/>
        <v>0</v>
      </c>
      <c r="V1413" s="146">
        <f>IF(J1413="nio",0,IF(J1413&gt;0,VLOOKUP(F1413,'3-Productie normen'!A:M,VLOOKUP(J1413,'3-Productie normen'!$B$38:$C$41,2,FALSE),FALSE)))*(VLOOKUP(B1413,'2-Kosten per locatie'!$A$16:$C$48,3,FALSE))</f>
        <v>0</v>
      </c>
      <c r="W1413" s="146">
        <f t="shared" si="287"/>
        <v>0</v>
      </c>
      <c r="X1413" s="146">
        <f t="shared" si="288"/>
        <v>0</v>
      </c>
      <c r="Y1413" s="146">
        <f t="shared" si="289"/>
        <v>0</v>
      </c>
      <c r="Z1413" s="147" t="str">
        <f>VLOOKUP(F1413,'3-Productie normen'!A:Q,12,FALSE)</f>
        <v>S</v>
      </c>
      <c r="AA1413" s="147"/>
      <c r="AC1413" s="148">
        <f t="shared" si="290"/>
        <v>257.55</v>
      </c>
    </row>
    <row r="1414" spans="1:29" ht="14.15" customHeight="1">
      <c r="A1414" s="124">
        <f t="shared" si="279"/>
        <v>1414</v>
      </c>
      <c r="B1414" s="139" t="s">
        <v>94</v>
      </c>
      <c r="C1414" s="108">
        <v>6</v>
      </c>
      <c r="D1414" s="164" t="s">
        <v>1592</v>
      </c>
      <c r="E1414" s="141" t="s">
        <v>171</v>
      </c>
      <c r="F1414" s="141" t="s">
        <v>171</v>
      </c>
      <c r="G1414" s="141" t="s">
        <v>222</v>
      </c>
      <c r="H1414" s="142">
        <v>19.28</v>
      </c>
      <c r="I1414" s="143">
        <f t="shared" si="280"/>
        <v>255</v>
      </c>
      <c r="J1414" s="144">
        <v>255</v>
      </c>
      <c r="K1414" s="144"/>
      <c r="L1414" s="144"/>
      <c r="M1414" s="144"/>
      <c r="N1414" s="144"/>
      <c r="O1414" s="144"/>
      <c r="P1414" s="145" t="e">
        <f t="shared" si="281"/>
        <v>#DIV/0!</v>
      </c>
      <c r="Q1414" s="145">
        <f t="shared" si="282"/>
        <v>0</v>
      </c>
      <c r="R1414" s="145">
        <f t="shared" si="283"/>
        <v>0</v>
      </c>
      <c r="S1414" s="145">
        <f t="shared" si="284"/>
        <v>0</v>
      </c>
      <c r="T1414" s="145">
        <f t="shared" si="285"/>
        <v>0</v>
      </c>
      <c r="U1414" s="145">
        <f t="shared" si="286"/>
        <v>0</v>
      </c>
      <c r="V1414" s="146">
        <f>IF(J1414="nio",0,IF(J1414&gt;0,VLOOKUP(F1414,'3-Productie normen'!A:M,VLOOKUP(J1414,'3-Productie normen'!$B$38:$C$41,2,FALSE),FALSE)))*(VLOOKUP(B1414,'2-Kosten per locatie'!$A$16:$C$48,3,FALSE))</f>
        <v>0</v>
      </c>
      <c r="W1414" s="146">
        <f t="shared" si="287"/>
        <v>0</v>
      </c>
      <c r="X1414" s="146">
        <f t="shared" si="288"/>
        <v>0</v>
      </c>
      <c r="Y1414" s="146">
        <f t="shared" si="289"/>
        <v>0</v>
      </c>
      <c r="Z1414" s="147" t="str">
        <f>VLOOKUP(F1414,'3-Productie normen'!A:Q,12,FALSE)</f>
        <v>B</v>
      </c>
      <c r="AA1414" s="147"/>
      <c r="AC1414" s="148">
        <f t="shared" si="290"/>
        <v>4916.4000000000005</v>
      </c>
    </row>
    <row r="1415" spans="1:29" ht="14.15" customHeight="1">
      <c r="A1415" s="124">
        <f t="shared" si="279"/>
        <v>1415</v>
      </c>
      <c r="B1415" s="139" t="s">
        <v>94</v>
      </c>
      <c r="C1415" s="108">
        <v>6</v>
      </c>
      <c r="D1415" s="164" t="s">
        <v>1593</v>
      </c>
      <c r="E1415" s="141" t="s">
        <v>171</v>
      </c>
      <c r="F1415" s="141" t="s">
        <v>171</v>
      </c>
      <c r="G1415" s="141" t="s">
        <v>222</v>
      </c>
      <c r="H1415" s="142">
        <v>32.69</v>
      </c>
      <c r="I1415" s="143">
        <f t="shared" si="280"/>
        <v>255</v>
      </c>
      <c r="J1415" s="144">
        <v>255</v>
      </c>
      <c r="K1415" s="144"/>
      <c r="L1415" s="144"/>
      <c r="M1415" s="144"/>
      <c r="N1415" s="144"/>
      <c r="O1415" s="144"/>
      <c r="P1415" s="145" t="e">
        <f t="shared" si="281"/>
        <v>#DIV/0!</v>
      </c>
      <c r="Q1415" s="145">
        <f t="shared" si="282"/>
        <v>0</v>
      </c>
      <c r="R1415" s="145">
        <f t="shared" si="283"/>
        <v>0</v>
      </c>
      <c r="S1415" s="145">
        <f t="shared" si="284"/>
        <v>0</v>
      </c>
      <c r="T1415" s="145">
        <f t="shared" si="285"/>
        <v>0</v>
      </c>
      <c r="U1415" s="145">
        <f t="shared" si="286"/>
        <v>0</v>
      </c>
      <c r="V1415" s="146">
        <f>IF(J1415="nio",0,IF(J1415&gt;0,VLOOKUP(F1415,'3-Productie normen'!A:M,VLOOKUP(J1415,'3-Productie normen'!$B$38:$C$41,2,FALSE),FALSE)))*(VLOOKUP(B1415,'2-Kosten per locatie'!$A$16:$C$48,3,FALSE))</f>
        <v>0</v>
      </c>
      <c r="W1415" s="146">
        <f t="shared" si="287"/>
        <v>0</v>
      </c>
      <c r="X1415" s="146">
        <f t="shared" si="288"/>
        <v>0</v>
      </c>
      <c r="Y1415" s="146">
        <f t="shared" si="289"/>
        <v>0</v>
      </c>
      <c r="Z1415" s="147" t="str">
        <f>VLOOKUP(F1415,'3-Productie normen'!A:Q,12,FALSE)</f>
        <v>B</v>
      </c>
      <c r="AA1415" s="147"/>
      <c r="AC1415" s="148">
        <f t="shared" si="290"/>
        <v>8335.9499999999989</v>
      </c>
    </row>
    <row r="1416" spans="1:29" ht="14.15" customHeight="1">
      <c r="A1416" s="124">
        <f t="shared" si="279"/>
        <v>1416</v>
      </c>
      <c r="B1416" s="139" t="s">
        <v>94</v>
      </c>
      <c r="C1416" s="108">
        <v>6</v>
      </c>
      <c r="D1416" s="164" t="s">
        <v>1594</v>
      </c>
      <c r="E1416" s="141" t="s">
        <v>171</v>
      </c>
      <c r="F1416" s="141" t="s">
        <v>171</v>
      </c>
      <c r="G1416" s="141" t="s">
        <v>222</v>
      </c>
      <c r="H1416" s="142">
        <v>17.059999999999999</v>
      </c>
      <c r="I1416" s="143">
        <f t="shared" si="280"/>
        <v>255</v>
      </c>
      <c r="J1416" s="144">
        <v>255</v>
      </c>
      <c r="K1416" s="144"/>
      <c r="L1416" s="144"/>
      <c r="M1416" s="144"/>
      <c r="N1416" s="144"/>
      <c r="O1416" s="144"/>
      <c r="P1416" s="145" t="e">
        <f t="shared" si="281"/>
        <v>#DIV/0!</v>
      </c>
      <c r="Q1416" s="145">
        <f t="shared" si="282"/>
        <v>0</v>
      </c>
      <c r="R1416" s="145">
        <f t="shared" si="283"/>
        <v>0</v>
      </c>
      <c r="S1416" s="145">
        <f t="shared" si="284"/>
        <v>0</v>
      </c>
      <c r="T1416" s="145">
        <f t="shared" si="285"/>
        <v>0</v>
      </c>
      <c r="U1416" s="145">
        <f t="shared" si="286"/>
        <v>0</v>
      </c>
      <c r="V1416" s="146">
        <f>IF(J1416="nio",0,IF(J1416&gt;0,VLOOKUP(F1416,'3-Productie normen'!A:M,VLOOKUP(J1416,'3-Productie normen'!$B$38:$C$41,2,FALSE),FALSE)))*(VLOOKUP(B1416,'2-Kosten per locatie'!$A$16:$C$48,3,FALSE))</f>
        <v>0</v>
      </c>
      <c r="W1416" s="146">
        <f t="shared" si="287"/>
        <v>0</v>
      </c>
      <c r="X1416" s="146">
        <f t="shared" si="288"/>
        <v>0</v>
      </c>
      <c r="Y1416" s="146">
        <f t="shared" si="289"/>
        <v>0</v>
      </c>
      <c r="Z1416" s="147" t="str">
        <f>VLOOKUP(F1416,'3-Productie normen'!A:Q,12,FALSE)</f>
        <v>B</v>
      </c>
      <c r="AA1416" s="147"/>
      <c r="AC1416" s="148">
        <f t="shared" si="290"/>
        <v>4350.2999999999993</v>
      </c>
    </row>
    <row r="1417" spans="1:29" ht="14.15" customHeight="1">
      <c r="A1417" s="124">
        <f t="shared" si="279"/>
        <v>1417</v>
      </c>
      <c r="B1417" s="139" t="s">
        <v>94</v>
      </c>
      <c r="C1417" s="108">
        <v>6</v>
      </c>
      <c r="D1417" s="164" t="s">
        <v>1595</v>
      </c>
      <c r="E1417" s="141" t="s">
        <v>171</v>
      </c>
      <c r="F1417" s="141" t="s">
        <v>171</v>
      </c>
      <c r="G1417" s="141" t="s">
        <v>222</v>
      </c>
      <c r="H1417" s="142">
        <v>17</v>
      </c>
      <c r="I1417" s="143">
        <f t="shared" si="280"/>
        <v>255</v>
      </c>
      <c r="J1417" s="144">
        <v>255</v>
      </c>
      <c r="K1417" s="144"/>
      <c r="L1417" s="144"/>
      <c r="M1417" s="144"/>
      <c r="N1417" s="144"/>
      <c r="O1417" s="144"/>
      <c r="P1417" s="145" t="e">
        <f t="shared" si="281"/>
        <v>#DIV/0!</v>
      </c>
      <c r="Q1417" s="145">
        <f t="shared" si="282"/>
        <v>0</v>
      </c>
      <c r="R1417" s="145">
        <f t="shared" si="283"/>
        <v>0</v>
      </c>
      <c r="S1417" s="145">
        <f t="shared" si="284"/>
        <v>0</v>
      </c>
      <c r="T1417" s="145">
        <f t="shared" si="285"/>
        <v>0</v>
      </c>
      <c r="U1417" s="145">
        <f t="shared" si="286"/>
        <v>0</v>
      </c>
      <c r="V1417" s="146">
        <f>IF(J1417="nio",0,IF(J1417&gt;0,VLOOKUP(F1417,'3-Productie normen'!A:M,VLOOKUP(J1417,'3-Productie normen'!$B$38:$C$41,2,FALSE),FALSE)))*(VLOOKUP(B1417,'2-Kosten per locatie'!$A$16:$C$48,3,FALSE))</f>
        <v>0</v>
      </c>
      <c r="W1417" s="146">
        <f t="shared" si="287"/>
        <v>0</v>
      </c>
      <c r="X1417" s="146">
        <f t="shared" si="288"/>
        <v>0</v>
      </c>
      <c r="Y1417" s="146">
        <f t="shared" si="289"/>
        <v>0</v>
      </c>
      <c r="Z1417" s="147" t="str">
        <f>VLOOKUP(F1417,'3-Productie normen'!A:Q,12,FALSE)</f>
        <v>B</v>
      </c>
      <c r="AA1417" s="147"/>
      <c r="AC1417" s="148">
        <f t="shared" si="290"/>
        <v>4335</v>
      </c>
    </row>
    <row r="1418" spans="1:29" ht="14.15" customHeight="1">
      <c r="A1418" s="124">
        <f t="shared" si="279"/>
        <v>1418</v>
      </c>
      <c r="B1418" s="139" t="s">
        <v>94</v>
      </c>
      <c r="C1418" s="108">
        <v>6</v>
      </c>
      <c r="D1418" s="164" t="s">
        <v>1596</v>
      </c>
      <c r="E1418" s="141" t="s">
        <v>171</v>
      </c>
      <c r="F1418" s="141" t="s">
        <v>171</v>
      </c>
      <c r="G1418" s="141" t="s">
        <v>222</v>
      </c>
      <c r="H1418" s="142">
        <v>16.57</v>
      </c>
      <c r="I1418" s="143">
        <f t="shared" si="280"/>
        <v>255</v>
      </c>
      <c r="J1418" s="144">
        <v>255</v>
      </c>
      <c r="K1418" s="144"/>
      <c r="L1418" s="144"/>
      <c r="M1418" s="144"/>
      <c r="N1418" s="144"/>
      <c r="O1418" s="144"/>
      <c r="P1418" s="145" t="e">
        <f t="shared" si="281"/>
        <v>#DIV/0!</v>
      </c>
      <c r="Q1418" s="145">
        <f t="shared" si="282"/>
        <v>0</v>
      </c>
      <c r="R1418" s="145">
        <f t="shared" si="283"/>
        <v>0</v>
      </c>
      <c r="S1418" s="145">
        <f t="shared" si="284"/>
        <v>0</v>
      </c>
      <c r="T1418" s="145">
        <f t="shared" si="285"/>
        <v>0</v>
      </c>
      <c r="U1418" s="145">
        <f t="shared" si="286"/>
        <v>0</v>
      </c>
      <c r="V1418" s="146">
        <f>IF(J1418="nio",0,IF(J1418&gt;0,VLOOKUP(F1418,'3-Productie normen'!A:M,VLOOKUP(J1418,'3-Productie normen'!$B$38:$C$41,2,FALSE),FALSE)))*(VLOOKUP(B1418,'2-Kosten per locatie'!$A$16:$C$48,3,FALSE))</f>
        <v>0</v>
      </c>
      <c r="W1418" s="146">
        <f t="shared" si="287"/>
        <v>0</v>
      </c>
      <c r="X1418" s="146">
        <f t="shared" si="288"/>
        <v>0</v>
      </c>
      <c r="Y1418" s="146">
        <f t="shared" si="289"/>
        <v>0</v>
      </c>
      <c r="Z1418" s="147" t="str">
        <f>VLOOKUP(F1418,'3-Productie normen'!A:Q,12,FALSE)</f>
        <v>B</v>
      </c>
      <c r="AA1418" s="147"/>
      <c r="AC1418" s="148">
        <f t="shared" si="290"/>
        <v>4225.3500000000004</v>
      </c>
    </row>
    <row r="1419" spans="1:29" ht="14.15" customHeight="1">
      <c r="A1419" s="124">
        <f t="shared" ref="A1419:A1482" si="291">A1418+1</f>
        <v>1419</v>
      </c>
      <c r="B1419" s="139" t="s">
        <v>94</v>
      </c>
      <c r="C1419" s="108">
        <v>6</v>
      </c>
      <c r="D1419" s="164" t="s">
        <v>1597</v>
      </c>
      <c r="E1419" s="141" t="s">
        <v>171</v>
      </c>
      <c r="F1419" s="141" t="s">
        <v>171</v>
      </c>
      <c r="G1419" s="141" t="s">
        <v>222</v>
      </c>
      <c r="H1419" s="142">
        <v>38.99</v>
      </c>
      <c r="I1419" s="143">
        <f t="shared" si="280"/>
        <v>255</v>
      </c>
      <c r="J1419" s="144">
        <v>255</v>
      </c>
      <c r="K1419" s="144"/>
      <c r="L1419" s="144"/>
      <c r="M1419" s="144"/>
      <c r="N1419" s="144"/>
      <c r="O1419" s="144"/>
      <c r="P1419" s="145" t="e">
        <f t="shared" si="281"/>
        <v>#DIV/0!</v>
      </c>
      <c r="Q1419" s="145">
        <f t="shared" si="282"/>
        <v>0</v>
      </c>
      <c r="R1419" s="145">
        <f t="shared" si="283"/>
        <v>0</v>
      </c>
      <c r="S1419" s="145">
        <f t="shared" si="284"/>
        <v>0</v>
      </c>
      <c r="T1419" s="145">
        <f t="shared" si="285"/>
        <v>0</v>
      </c>
      <c r="U1419" s="145">
        <f t="shared" si="286"/>
        <v>0</v>
      </c>
      <c r="V1419" s="146">
        <f>IF(J1419="nio",0,IF(J1419&gt;0,VLOOKUP(F1419,'3-Productie normen'!A:M,VLOOKUP(J1419,'3-Productie normen'!$B$38:$C$41,2,FALSE),FALSE)))*(VLOOKUP(B1419,'2-Kosten per locatie'!$A$16:$C$48,3,FALSE))</f>
        <v>0</v>
      </c>
      <c r="W1419" s="146">
        <f t="shared" si="287"/>
        <v>0</v>
      </c>
      <c r="X1419" s="146">
        <f t="shared" si="288"/>
        <v>0</v>
      </c>
      <c r="Y1419" s="146">
        <f t="shared" si="289"/>
        <v>0</v>
      </c>
      <c r="Z1419" s="147" t="str">
        <f>VLOOKUP(F1419,'3-Productie normen'!A:Q,12,FALSE)</f>
        <v>B</v>
      </c>
      <c r="AA1419" s="147"/>
      <c r="AC1419" s="148">
        <f t="shared" si="290"/>
        <v>9942.4500000000007</v>
      </c>
    </row>
    <row r="1420" spans="1:29" ht="14.15" customHeight="1">
      <c r="A1420" s="124">
        <f t="shared" si="291"/>
        <v>1420</v>
      </c>
      <c r="B1420" s="139" t="s">
        <v>94</v>
      </c>
      <c r="C1420" s="108">
        <v>6</v>
      </c>
      <c r="D1420" s="164" t="s">
        <v>1598</v>
      </c>
      <c r="E1420" s="141" t="s">
        <v>230</v>
      </c>
      <c r="F1420" s="141" t="s">
        <v>168</v>
      </c>
      <c r="G1420" s="141" t="s">
        <v>227</v>
      </c>
      <c r="H1420" s="142">
        <v>11.9</v>
      </c>
      <c r="I1420" s="143">
        <f t="shared" si="280"/>
        <v>1</v>
      </c>
      <c r="J1420" s="144">
        <v>1</v>
      </c>
      <c r="K1420" s="144"/>
      <c r="L1420" s="144"/>
      <c r="M1420" s="144"/>
      <c r="N1420" s="144"/>
      <c r="O1420" s="144"/>
      <c r="P1420" s="145" t="e">
        <f t="shared" si="281"/>
        <v>#DIV/0!</v>
      </c>
      <c r="Q1420" s="145">
        <f t="shared" si="282"/>
        <v>0</v>
      </c>
      <c r="R1420" s="145">
        <f t="shared" si="283"/>
        <v>0</v>
      </c>
      <c r="S1420" s="145">
        <f t="shared" si="284"/>
        <v>0</v>
      </c>
      <c r="T1420" s="145">
        <f t="shared" si="285"/>
        <v>0</v>
      </c>
      <c r="U1420" s="145">
        <f t="shared" si="286"/>
        <v>0</v>
      </c>
      <c r="V1420" s="146">
        <f>IF(J1420="nio",0,IF(J1420&gt;0,VLOOKUP(F1420,'3-Productie normen'!A:M,VLOOKUP(J1420,'3-Productie normen'!$B$38:$C$41,2,FALSE),FALSE)))*(VLOOKUP(B1420,'2-Kosten per locatie'!$A$16:$C$48,3,FALSE))</f>
        <v>0</v>
      </c>
      <c r="W1420" s="146">
        <f t="shared" si="287"/>
        <v>0</v>
      </c>
      <c r="X1420" s="146">
        <f t="shared" si="288"/>
        <v>0</v>
      </c>
      <c r="Y1420" s="146">
        <f t="shared" si="289"/>
        <v>0</v>
      </c>
      <c r="Z1420" s="147" t="str">
        <f>VLOOKUP(F1420,'3-Productie normen'!A:Q,12,FALSE)</f>
        <v>V</v>
      </c>
      <c r="AA1420" s="147"/>
      <c r="AC1420" s="148">
        <f t="shared" si="290"/>
        <v>11.9</v>
      </c>
    </row>
    <row r="1421" spans="1:29" ht="14.15" customHeight="1">
      <c r="A1421" s="124">
        <f t="shared" si="291"/>
        <v>1421</v>
      </c>
      <c r="B1421" s="139" t="s">
        <v>94</v>
      </c>
      <c r="C1421" s="108">
        <v>6</v>
      </c>
      <c r="D1421" s="164" t="s">
        <v>1599</v>
      </c>
      <c r="E1421" s="141" t="s">
        <v>249</v>
      </c>
      <c r="F1421" s="141" t="s">
        <v>172</v>
      </c>
      <c r="G1421" s="141" t="s">
        <v>213</v>
      </c>
      <c r="H1421" s="142">
        <v>73.099999999999994</v>
      </c>
      <c r="I1421" s="143">
        <f t="shared" si="280"/>
        <v>255</v>
      </c>
      <c r="J1421" s="144">
        <v>255</v>
      </c>
      <c r="K1421" s="144"/>
      <c r="L1421" s="144"/>
      <c r="M1421" s="144"/>
      <c r="N1421" s="144"/>
      <c r="O1421" s="144"/>
      <c r="P1421" s="145" t="e">
        <f t="shared" si="281"/>
        <v>#DIV/0!</v>
      </c>
      <c r="Q1421" s="145">
        <f t="shared" si="282"/>
        <v>0</v>
      </c>
      <c r="R1421" s="145">
        <f t="shared" si="283"/>
        <v>0</v>
      </c>
      <c r="S1421" s="145">
        <f t="shared" si="284"/>
        <v>0</v>
      </c>
      <c r="T1421" s="145">
        <f t="shared" si="285"/>
        <v>0</v>
      </c>
      <c r="U1421" s="145">
        <f t="shared" si="286"/>
        <v>0</v>
      </c>
      <c r="V1421" s="146">
        <f>IF(J1421="nio",0,IF(J1421&gt;0,VLOOKUP(F1421,'3-Productie normen'!A:M,VLOOKUP(J1421,'3-Productie normen'!$B$38:$C$41,2,FALSE),FALSE)))*(VLOOKUP(B1421,'2-Kosten per locatie'!$A$16:$C$48,3,FALSE))</f>
        <v>0</v>
      </c>
      <c r="W1421" s="146">
        <f t="shared" si="287"/>
        <v>0</v>
      </c>
      <c r="X1421" s="146">
        <f t="shared" si="288"/>
        <v>0</v>
      </c>
      <c r="Y1421" s="146">
        <f t="shared" si="289"/>
        <v>0</v>
      </c>
      <c r="Z1421" s="147" t="str">
        <f>VLOOKUP(F1421,'3-Productie normen'!A:Q,12,FALSE)</f>
        <v>V</v>
      </c>
      <c r="AA1421" s="147"/>
      <c r="AC1421" s="148">
        <f t="shared" si="290"/>
        <v>18640.5</v>
      </c>
    </row>
    <row r="1422" spans="1:29" ht="14.15" customHeight="1">
      <c r="A1422" s="124">
        <f t="shared" si="291"/>
        <v>1422</v>
      </c>
      <c r="B1422" s="139" t="s">
        <v>94</v>
      </c>
      <c r="C1422" s="108">
        <v>6</v>
      </c>
      <c r="D1422" s="164" t="s">
        <v>1600</v>
      </c>
      <c r="E1422" s="141" t="s">
        <v>249</v>
      </c>
      <c r="F1422" s="141" t="s">
        <v>172</v>
      </c>
      <c r="G1422" s="141" t="s">
        <v>213</v>
      </c>
      <c r="H1422" s="142">
        <v>15.5</v>
      </c>
      <c r="I1422" s="143">
        <f t="shared" si="280"/>
        <v>255</v>
      </c>
      <c r="J1422" s="144">
        <v>255</v>
      </c>
      <c r="K1422" s="144"/>
      <c r="L1422" s="144"/>
      <c r="M1422" s="144"/>
      <c r="N1422" s="144"/>
      <c r="O1422" s="144"/>
      <c r="P1422" s="145" t="e">
        <f t="shared" si="281"/>
        <v>#DIV/0!</v>
      </c>
      <c r="Q1422" s="145">
        <f t="shared" si="282"/>
        <v>0</v>
      </c>
      <c r="R1422" s="145">
        <f t="shared" si="283"/>
        <v>0</v>
      </c>
      <c r="S1422" s="145">
        <f t="shared" si="284"/>
        <v>0</v>
      </c>
      <c r="T1422" s="145">
        <f t="shared" si="285"/>
        <v>0</v>
      </c>
      <c r="U1422" s="145">
        <f t="shared" si="286"/>
        <v>0</v>
      </c>
      <c r="V1422" s="146">
        <f>IF(J1422="nio",0,IF(J1422&gt;0,VLOOKUP(F1422,'3-Productie normen'!A:M,VLOOKUP(J1422,'3-Productie normen'!$B$38:$C$41,2,FALSE),FALSE)))*(VLOOKUP(B1422,'2-Kosten per locatie'!$A$16:$C$48,3,FALSE))</f>
        <v>0</v>
      </c>
      <c r="W1422" s="146">
        <f t="shared" si="287"/>
        <v>0</v>
      </c>
      <c r="X1422" s="146">
        <f t="shared" si="288"/>
        <v>0</v>
      </c>
      <c r="Y1422" s="146">
        <f t="shared" si="289"/>
        <v>0</v>
      </c>
      <c r="Z1422" s="147" t="str">
        <f>VLOOKUP(F1422,'3-Productie normen'!A:Q,12,FALSE)</f>
        <v>V</v>
      </c>
      <c r="AA1422" s="147"/>
      <c r="AC1422" s="148">
        <f t="shared" si="290"/>
        <v>3952.5</v>
      </c>
    </row>
    <row r="1423" spans="1:29" ht="14.15" customHeight="1">
      <c r="A1423" s="124">
        <f t="shared" si="291"/>
        <v>1423</v>
      </c>
      <c r="B1423" s="139" t="s">
        <v>94</v>
      </c>
      <c r="C1423" s="108">
        <v>6</v>
      </c>
      <c r="D1423" s="164" t="s">
        <v>1601</v>
      </c>
      <c r="E1423" s="141" t="s">
        <v>249</v>
      </c>
      <c r="F1423" s="141" t="s">
        <v>172</v>
      </c>
      <c r="G1423" s="141" t="s">
        <v>213</v>
      </c>
      <c r="H1423" s="142">
        <v>9.9600000000000009</v>
      </c>
      <c r="I1423" s="143">
        <f t="shared" si="280"/>
        <v>255</v>
      </c>
      <c r="J1423" s="144">
        <v>255</v>
      </c>
      <c r="K1423" s="144"/>
      <c r="L1423" s="144"/>
      <c r="M1423" s="144"/>
      <c r="N1423" s="144"/>
      <c r="O1423" s="144"/>
      <c r="P1423" s="145" t="e">
        <f t="shared" si="281"/>
        <v>#DIV/0!</v>
      </c>
      <c r="Q1423" s="145">
        <f t="shared" si="282"/>
        <v>0</v>
      </c>
      <c r="R1423" s="145">
        <f t="shared" si="283"/>
        <v>0</v>
      </c>
      <c r="S1423" s="145">
        <f t="shared" si="284"/>
        <v>0</v>
      </c>
      <c r="T1423" s="145">
        <f t="shared" si="285"/>
        <v>0</v>
      </c>
      <c r="U1423" s="145">
        <f t="shared" si="286"/>
        <v>0</v>
      </c>
      <c r="V1423" s="146">
        <f>IF(J1423="nio",0,IF(J1423&gt;0,VLOOKUP(F1423,'3-Productie normen'!A:M,VLOOKUP(J1423,'3-Productie normen'!$B$38:$C$41,2,FALSE),FALSE)))*(VLOOKUP(B1423,'2-Kosten per locatie'!$A$16:$C$48,3,FALSE))</f>
        <v>0</v>
      </c>
      <c r="W1423" s="146">
        <f t="shared" si="287"/>
        <v>0</v>
      </c>
      <c r="X1423" s="146">
        <f t="shared" si="288"/>
        <v>0</v>
      </c>
      <c r="Y1423" s="146">
        <f t="shared" si="289"/>
        <v>0</v>
      </c>
      <c r="Z1423" s="147" t="str">
        <f>VLOOKUP(F1423,'3-Productie normen'!A:Q,12,FALSE)</f>
        <v>V</v>
      </c>
      <c r="AA1423" s="147"/>
      <c r="AC1423" s="148">
        <f t="shared" si="290"/>
        <v>2539.8000000000002</v>
      </c>
    </row>
    <row r="1424" spans="1:29" ht="14.15" customHeight="1">
      <c r="A1424" s="124">
        <f t="shared" si="291"/>
        <v>1424</v>
      </c>
      <c r="B1424" s="139" t="s">
        <v>94</v>
      </c>
      <c r="C1424" s="108">
        <v>6</v>
      </c>
      <c r="D1424" s="164" t="s">
        <v>1602</v>
      </c>
      <c r="E1424" s="141" t="s">
        <v>249</v>
      </c>
      <c r="F1424" s="141" t="s">
        <v>172</v>
      </c>
      <c r="G1424" s="141" t="s">
        <v>213</v>
      </c>
      <c r="H1424" s="142">
        <v>30.43</v>
      </c>
      <c r="I1424" s="143">
        <f t="shared" si="280"/>
        <v>255</v>
      </c>
      <c r="J1424" s="144">
        <v>255</v>
      </c>
      <c r="K1424" s="144"/>
      <c r="L1424" s="144"/>
      <c r="M1424" s="144"/>
      <c r="N1424" s="144"/>
      <c r="O1424" s="144"/>
      <c r="P1424" s="145" t="e">
        <f t="shared" si="281"/>
        <v>#DIV/0!</v>
      </c>
      <c r="Q1424" s="145">
        <f t="shared" si="282"/>
        <v>0</v>
      </c>
      <c r="R1424" s="145">
        <f t="shared" si="283"/>
        <v>0</v>
      </c>
      <c r="S1424" s="145">
        <f t="shared" si="284"/>
        <v>0</v>
      </c>
      <c r="T1424" s="145">
        <f t="shared" si="285"/>
        <v>0</v>
      </c>
      <c r="U1424" s="145">
        <f t="shared" si="286"/>
        <v>0</v>
      </c>
      <c r="V1424" s="146">
        <f>IF(J1424="nio",0,IF(J1424&gt;0,VLOOKUP(F1424,'3-Productie normen'!A:M,VLOOKUP(J1424,'3-Productie normen'!$B$38:$C$41,2,FALSE),FALSE)))*(VLOOKUP(B1424,'2-Kosten per locatie'!$A$16:$C$48,3,FALSE))</f>
        <v>0</v>
      </c>
      <c r="W1424" s="146">
        <f t="shared" si="287"/>
        <v>0</v>
      </c>
      <c r="X1424" s="146">
        <f t="shared" si="288"/>
        <v>0</v>
      </c>
      <c r="Y1424" s="146">
        <f t="shared" si="289"/>
        <v>0</v>
      </c>
      <c r="Z1424" s="147" t="str">
        <f>VLOOKUP(F1424,'3-Productie normen'!A:Q,12,FALSE)</f>
        <v>V</v>
      </c>
      <c r="AA1424" s="147"/>
      <c r="AC1424" s="148">
        <f t="shared" si="290"/>
        <v>7759.65</v>
      </c>
    </row>
    <row r="1425" spans="1:29" ht="14.15" customHeight="1">
      <c r="A1425" s="124">
        <f t="shared" si="291"/>
        <v>1425</v>
      </c>
      <c r="B1425" s="139" t="s">
        <v>94</v>
      </c>
      <c r="C1425" s="108">
        <v>6</v>
      </c>
      <c r="D1425" s="164" t="s">
        <v>1603</v>
      </c>
      <c r="E1425" s="141" t="s">
        <v>170</v>
      </c>
      <c r="F1425" s="141" t="s">
        <v>170</v>
      </c>
      <c r="G1425" s="141" t="s">
        <v>213</v>
      </c>
      <c r="H1425" s="142">
        <v>5.91</v>
      </c>
      <c r="I1425" s="143">
        <f t="shared" si="280"/>
        <v>255</v>
      </c>
      <c r="J1425" s="144">
        <v>255</v>
      </c>
      <c r="K1425" s="144"/>
      <c r="L1425" s="144"/>
      <c r="M1425" s="144"/>
      <c r="N1425" s="144"/>
      <c r="O1425" s="144"/>
      <c r="P1425" s="145" t="e">
        <f t="shared" si="281"/>
        <v>#DIV/0!</v>
      </c>
      <c r="Q1425" s="145">
        <f t="shared" si="282"/>
        <v>0</v>
      </c>
      <c r="R1425" s="145">
        <f t="shared" si="283"/>
        <v>0</v>
      </c>
      <c r="S1425" s="145">
        <f t="shared" si="284"/>
        <v>0</v>
      </c>
      <c r="T1425" s="145">
        <f t="shared" si="285"/>
        <v>0</v>
      </c>
      <c r="U1425" s="145">
        <f t="shared" si="286"/>
        <v>0</v>
      </c>
      <c r="V1425" s="146">
        <f>IF(J1425="nio",0,IF(J1425&gt;0,VLOOKUP(F1425,'3-Productie normen'!A:M,VLOOKUP(J1425,'3-Productie normen'!$B$38:$C$41,2,FALSE),FALSE)))*(VLOOKUP(B1425,'2-Kosten per locatie'!$A$16:$C$48,3,FALSE))</f>
        <v>0</v>
      </c>
      <c r="W1425" s="146">
        <f t="shared" si="287"/>
        <v>0</v>
      </c>
      <c r="X1425" s="146">
        <f t="shared" si="288"/>
        <v>0</v>
      </c>
      <c r="Y1425" s="146">
        <f t="shared" si="289"/>
        <v>0</v>
      </c>
      <c r="Z1425" s="147" t="str">
        <f>VLOOKUP(F1425,'3-Productie normen'!A:Q,12,FALSE)</f>
        <v>V</v>
      </c>
      <c r="AA1425" s="147"/>
      <c r="AC1425" s="148">
        <f t="shared" si="290"/>
        <v>1507.05</v>
      </c>
    </row>
    <row r="1426" spans="1:29" ht="14.15" customHeight="1">
      <c r="A1426" s="124">
        <f t="shared" si="291"/>
        <v>1426</v>
      </c>
      <c r="B1426" s="139" t="s">
        <v>94</v>
      </c>
      <c r="C1426" s="108">
        <v>6</v>
      </c>
      <c r="D1426" s="164" t="s">
        <v>1604</v>
      </c>
      <c r="E1426" s="141" t="s">
        <v>170</v>
      </c>
      <c r="F1426" s="141" t="s">
        <v>170</v>
      </c>
      <c r="G1426" s="141" t="s">
        <v>213</v>
      </c>
      <c r="H1426" s="142">
        <v>19.559999999999999</v>
      </c>
      <c r="I1426" s="143">
        <f t="shared" si="280"/>
        <v>255</v>
      </c>
      <c r="J1426" s="144">
        <v>255</v>
      </c>
      <c r="K1426" s="144"/>
      <c r="L1426" s="144"/>
      <c r="M1426" s="144"/>
      <c r="N1426" s="144"/>
      <c r="O1426" s="144"/>
      <c r="P1426" s="145" t="e">
        <f t="shared" si="281"/>
        <v>#DIV/0!</v>
      </c>
      <c r="Q1426" s="145">
        <f t="shared" si="282"/>
        <v>0</v>
      </c>
      <c r="R1426" s="145">
        <f t="shared" si="283"/>
        <v>0</v>
      </c>
      <c r="S1426" s="145">
        <f t="shared" si="284"/>
        <v>0</v>
      </c>
      <c r="T1426" s="145">
        <f t="shared" si="285"/>
        <v>0</v>
      </c>
      <c r="U1426" s="145">
        <f t="shared" si="286"/>
        <v>0</v>
      </c>
      <c r="V1426" s="146">
        <f>IF(J1426="nio",0,IF(J1426&gt;0,VLOOKUP(F1426,'3-Productie normen'!A:M,VLOOKUP(J1426,'3-Productie normen'!$B$38:$C$41,2,FALSE),FALSE)))*(VLOOKUP(B1426,'2-Kosten per locatie'!$A$16:$C$48,3,FALSE))</f>
        <v>0</v>
      </c>
      <c r="W1426" s="146">
        <f t="shared" si="287"/>
        <v>0</v>
      </c>
      <c r="X1426" s="146">
        <f t="shared" si="288"/>
        <v>0</v>
      </c>
      <c r="Y1426" s="146">
        <f t="shared" si="289"/>
        <v>0</v>
      </c>
      <c r="Z1426" s="147" t="str">
        <f>VLOOKUP(F1426,'3-Productie normen'!A:Q,12,FALSE)</f>
        <v>V</v>
      </c>
      <c r="AA1426" s="147"/>
      <c r="AC1426" s="148">
        <f t="shared" si="290"/>
        <v>4987.7999999999993</v>
      </c>
    </row>
    <row r="1427" spans="1:29" ht="14.15" customHeight="1">
      <c r="A1427" s="124">
        <f t="shared" si="291"/>
        <v>1427</v>
      </c>
      <c r="B1427" s="139" t="s">
        <v>94</v>
      </c>
      <c r="C1427" s="108">
        <v>6</v>
      </c>
      <c r="D1427" s="164" t="s">
        <v>1605</v>
      </c>
      <c r="E1427" s="141" t="s">
        <v>170</v>
      </c>
      <c r="F1427" s="141" t="s">
        <v>170</v>
      </c>
      <c r="G1427" s="141" t="s">
        <v>213</v>
      </c>
      <c r="H1427" s="142">
        <v>4.2699999999999996</v>
      </c>
      <c r="I1427" s="143">
        <f t="shared" si="280"/>
        <v>255</v>
      </c>
      <c r="J1427" s="144">
        <v>255</v>
      </c>
      <c r="K1427" s="144"/>
      <c r="L1427" s="144"/>
      <c r="M1427" s="144"/>
      <c r="N1427" s="144"/>
      <c r="O1427" s="144"/>
      <c r="P1427" s="145" t="e">
        <f t="shared" si="281"/>
        <v>#DIV/0!</v>
      </c>
      <c r="Q1427" s="145">
        <f t="shared" si="282"/>
        <v>0</v>
      </c>
      <c r="R1427" s="145">
        <f t="shared" si="283"/>
        <v>0</v>
      </c>
      <c r="S1427" s="145">
        <f t="shared" si="284"/>
        <v>0</v>
      </c>
      <c r="T1427" s="145">
        <f t="shared" si="285"/>
        <v>0</v>
      </c>
      <c r="U1427" s="145">
        <f t="shared" si="286"/>
        <v>0</v>
      </c>
      <c r="V1427" s="146">
        <f>IF(J1427="nio",0,IF(J1427&gt;0,VLOOKUP(F1427,'3-Productie normen'!A:M,VLOOKUP(J1427,'3-Productie normen'!$B$38:$C$41,2,FALSE),FALSE)))*(VLOOKUP(B1427,'2-Kosten per locatie'!$A$16:$C$48,3,FALSE))</f>
        <v>0</v>
      </c>
      <c r="W1427" s="146">
        <f t="shared" si="287"/>
        <v>0</v>
      </c>
      <c r="X1427" s="146">
        <f t="shared" si="288"/>
        <v>0</v>
      </c>
      <c r="Y1427" s="146">
        <f t="shared" si="289"/>
        <v>0</v>
      </c>
      <c r="Z1427" s="147" t="str">
        <f>VLOOKUP(F1427,'3-Productie normen'!A:Q,12,FALSE)</f>
        <v>V</v>
      </c>
      <c r="AA1427" s="147"/>
      <c r="AC1427" s="148">
        <f t="shared" si="290"/>
        <v>1088.8499999999999</v>
      </c>
    </row>
    <row r="1428" spans="1:29" ht="14.15" customHeight="1">
      <c r="A1428" s="124">
        <f t="shared" si="291"/>
        <v>1428</v>
      </c>
      <c r="B1428" s="139" t="s">
        <v>94</v>
      </c>
      <c r="C1428" s="108">
        <v>6</v>
      </c>
      <c r="D1428" s="164" t="s">
        <v>1606</v>
      </c>
      <c r="E1428" s="141" t="s">
        <v>170</v>
      </c>
      <c r="F1428" s="141" t="s">
        <v>170</v>
      </c>
      <c r="G1428" s="141" t="s">
        <v>213</v>
      </c>
      <c r="H1428" s="142">
        <v>8.49</v>
      </c>
      <c r="I1428" s="143">
        <f t="shared" si="280"/>
        <v>255</v>
      </c>
      <c r="J1428" s="144">
        <v>255</v>
      </c>
      <c r="K1428" s="144"/>
      <c r="L1428" s="144"/>
      <c r="M1428" s="144"/>
      <c r="N1428" s="144"/>
      <c r="O1428" s="144"/>
      <c r="P1428" s="145" t="e">
        <f t="shared" si="281"/>
        <v>#DIV/0!</v>
      </c>
      <c r="Q1428" s="145">
        <f t="shared" si="282"/>
        <v>0</v>
      </c>
      <c r="R1428" s="145">
        <f t="shared" si="283"/>
        <v>0</v>
      </c>
      <c r="S1428" s="145">
        <f t="shared" si="284"/>
        <v>0</v>
      </c>
      <c r="T1428" s="145">
        <f t="shared" si="285"/>
        <v>0</v>
      </c>
      <c r="U1428" s="145">
        <f t="shared" si="286"/>
        <v>0</v>
      </c>
      <c r="V1428" s="146">
        <f>IF(J1428="nio",0,IF(J1428&gt;0,VLOOKUP(F1428,'3-Productie normen'!A:M,VLOOKUP(J1428,'3-Productie normen'!$B$38:$C$41,2,FALSE),FALSE)))*(VLOOKUP(B1428,'2-Kosten per locatie'!$A$16:$C$48,3,FALSE))</f>
        <v>0</v>
      </c>
      <c r="W1428" s="146">
        <f t="shared" si="287"/>
        <v>0</v>
      </c>
      <c r="X1428" s="146">
        <f t="shared" si="288"/>
        <v>0</v>
      </c>
      <c r="Y1428" s="146">
        <f t="shared" si="289"/>
        <v>0</v>
      </c>
      <c r="Z1428" s="147" t="str">
        <f>VLOOKUP(F1428,'3-Productie normen'!A:Q,12,FALSE)</f>
        <v>V</v>
      </c>
      <c r="AA1428" s="147"/>
      <c r="AC1428" s="148">
        <f t="shared" si="290"/>
        <v>2164.9500000000003</v>
      </c>
    </row>
    <row r="1429" spans="1:29" ht="14.15" customHeight="1">
      <c r="A1429" s="124">
        <f t="shared" si="291"/>
        <v>1429</v>
      </c>
      <c r="B1429" s="139" t="s">
        <v>94</v>
      </c>
      <c r="C1429" s="108">
        <v>7</v>
      </c>
      <c r="D1429" s="164" t="s">
        <v>614</v>
      </c>
      <c r="E1429" s="141" t="s">
        <v>243</v>
      </c>
      <c r="F1429" s="166" t="s">
        <v>155</v>
      </c>
      <c r="G1429" s="141" t="s">
        <v>222</v>
      </c>
      <c r="H1429" s="142">
        <v>10.28</v>
      </c>
      <c r="I1429" s="143">
        <f t="shared" si="280"/>
        <v>255</v>
      </c>
      <c r="J1429" s="144">
        <v>255</v>
      </c>
      <c r="K1429" s="144"/>
      <c r="L1429" s="144"/>
      <c r="M1429" s="144"/>
      <c r="N1429" s="144"/>
      <c r="O1429" s="144"/>
      <c r="P1429" s="145" t="e">
        <f t="shared" si="281"/>
        <v>#DIV/0!</v>
      </c>
      <c r="Q1429" s="145">
        <f t="shared" si="282"/>
        <v>0</v>
      </c>
      <c r="R1429" s="145">
        <f t="shared" si="283"/>
        <v>0</v>
      </c>
      <c r="S1429" s="145">
        <f t="shared" si="284"/>
        <v>0</v>
      </c>
      <c r="T1429" s="145">
        <f t="shared" si="285"/>
        <v>0</v>
      </c>
      <c r="U1429" s="145">
        <f t="shared" si="286"/>
        <v>0</v>
      </c>
      <c r="V1429" s="146">
        <f>IF(J1429="nio",0,IF(J1429&gt;0,VLOOKUP(F1429,'3-Productie normen'!A:M,VLOOKUP(J1429,'3-Productie normen'!$B$38:$C$41,2,FALSE),FALSE)))*(VLOOKUP(B1429,'2-Kosten per locatie'!$A$16:$C$48,3,FALSE))</f>
        <v>0</v>
      </c>
      <c r="W1429" s="146">
        <f t="shared" si="287"/>
        <v>0</v>
      </c>
      <c r="X1429" s="146">
        <f t="shared" si="288"/>
        <v>0</v>
      </c>
      <c r="Y1429" s="146">
        <f t="shared" si="289"/>
        <v>0</v>
      </c>
      <c r="Z1429" s="147" t="str">
        <f>VLOOKUP(F1429,'3-Productie normen'!A:Q,12,FALSE)</f>
        <v>B</v>
      </c>
      <c r="AA1429" s="147"/>
      <c r="AC1429" s="148">
        <f t="shared" si="290"/>
        <v>2621.3999999999996</v>
      </c>
    </row>
    <row r="1430" spans="1:29" ht="14.15" customHeight="1">
      <c r="A1430" s="124">
        <f t="shared" si="291"/>
        <v>1430</v>
      </c>
      <c r="B1430" s="139" t="s">
        <v>94</v>
      </c>
      <c r="C1430" s="108">
        <v>7</v>
      </c>
      <c r="D1430" s="164" t="s">
        <v>615</v>
      </c>
      <c r="E1430" s="141" t="s">
        <v>224</v>
      </c>
      <c r="F1430" s="141" t="s">
        <v>155</v>
      </c>
      <c r="G1430" s="141" t="s">
        <v>222</v>
      </c>
      <c r="H1430" s="142">
        <v>16.420000000000002</v>
      </c>
      <c r="I1430" s="143">
        <f t="shared" si="280"/>
        <v>255</v>
      </c>
      <c r="J1430" s="144">
        <v>255</v>
      </c>
      <c r="K1430" s="144"/>
      <c r="L1430" s="144"/>
      <c r="M1430" s="144"/>
      <c r="N1430" s="144"/>
      <c r="O1430" s="144"/>
      <c r="P1430" s="145" t="e">
        <f t="shared" si="281"/>
        <v>#DIV/0!</v>
      </c>
      <c r="Q1430" s="145">
        <f t="shared" si="282"/>
        <v>0</v>
      </c>
      <c r="R1430" s="145">
        <f t="shared" si="283"/>
        <v>0</v>
      </c>
      <c r="S1430" s="145">
        <f t="shared" si="284"/>
        <v>0</v>
      </c>
      <c r="T1430" s="145">
        <f t="shared" si="285"/>
        <v>0</v>
      </c>
      <c r="U1430" s="145">
        <f t="shared" si="286"/>
        <v>0</v>
      </c>
      <c r="V1430" s="146">
        <f>IF(J1430="nio",0,IF(J1430&gt;0,VLOOKUP(F1430,'3-Productie normen'!A:M,VLOOKUP(J1430,'3-Productie normen'!$B$38:$C$41,2,FALSE),FALSE)))*(VLOOKUP(B1430,'2-Kosten per locatie'!$A$16:$C$48,3,FALSE))</f>
        <v>0</v>
      </c>
      <c r="W1430" s="146">
        <f t="shared" si="287"/>
        <v>0</v>
      </c>
      <c r="X1430" s="146">
        <f t="shared" si="288"/>
        <v>0</v>
      </c>
      <c r="Y1430" s="146">
        <f t="shared" si="289"/>
        <v>0</v>
      </c>
      <c r="Z1430" s="147" t="str">
        <f>VLOOKUP(F1430,'3-Productie normen'!A:Q,12,FALSE)</f>
        <v>B</v>
      </c>
      <c r="AA1430" s="147"/>
      <c r="AC1430" s="148">
        <f t="shared" si="290"/>
        <v>4187.1000000000004</v>
      </c>
    </row>
    <row r="1431" spans="1:29" ht="14.15" customHeight="1">
      <c r="A1431" s="124">
        <f t="shared" si="291"/>
        <v>1431</v>
      </c>
      <c r="B1431" s="139" t="s">
        <v>94</v>
      </c>
      <c r="C1431" s="108">
        <v>7</v>
      </c>
      <c r="D1431" s="164" t="s">
        <v>616</v>
      </c>
      <c r="E1431" s="141" t="s">
        <v>224</v>
      </c>
      <c r="F1431" s="141" t="s">
        <v>155</v>
      </c>
      <c r="G1431" s="141" t="s">
        <v>222</v>
      </c>
      <c r="H1431" s="142">
        <v>21.34</v>
      </c>
      <c r="I1431" s="143">
        <f t="shared" si="280"/>
        <v>255</v>
      </c>
      <c r="J1431" s="144">
        <v>255</v>
      </c>
      <c r="K1431" s="144"/>
      <c r="L1431" s="144"/>
      <c r="M1431" s="144"/>
      <c r="N1431" s="144"/>
      <c r="O1431" s="144"/>
      <c r="P1431" s="145" t="e">
        <f t="shared" si="281"/>
        <v>#DIV/0!</v>
      </c>
      <c r="Q1431" s="145">
        <f t="shared" si="282"/>
        <v>0</v>
      </c>
      <c r="R1431" s="145">
        <f t="shared" si="283"/>
        <v>0</v>
      </c>
      <c r="S1431" s="145">
        <f t="shared" si="284"/>
        <v>0</v>
      </c>
      <c r="T1431" s="145">
        <f t="shared" si="285"/>
        <v>0</v>
      </c>
      <c r="U1431" s="145">
        <f t="shared" si="286"/>
        <v>0</v>
      </c>
      <c r="V1431" s="146">
        <f>IF(J1431="nio",0,IF(J1431&gt;0,VLOOKUP(F1431,'3-Productie normen'!A:M,VLOOKUP(J1431,'3-Productie normen'!$B$38:$C$41,2,FALSE),FALSE)))*(VLOOKUP(B1431,'2-Kosten per locatie'!$A$16:$C$48,3,FALSE))</f>
        <v>0</v>
      </c>
      <c r="W1431" s="146">
        <f t="shared" si="287"/>
        <v>0</v>
      </c>
      <c r="X1431" s="146">
        <f t="shared" si="288"/>
        <v>0</v>
      </c>
      <c r="Y1431" s="146">
        <f t="shared" si="289"/>
        <v>0</v>
      </c>
      <c r="Z1431" s="147" t="str">
        <f>VLOOKUP(F1431,'3-Productie normen'!A:Q,12,FALSE)</f>
        <v>B</v>
      </c>
      <c r="AA1431" s="147"/>
      <c r="AC1431" s="148">
        <f t="shared" si="290"/>
        <v>5441.7</v>
      </c>
    </row>
    <row r="1432" spans="1:29" ht="14.15" customHeight="1">
      <c r="A1432" s="124">
        <f t="shared" si="291"/>
        <v>1432</v>
      </c>
      <c r="B1432" s="139" t="s">
        <v>94</v>
      </c>
      <c r="C1432" s="108">
        <v>7</v>
      </c>
      <c r="D1432" s="164" t="s">
        <v>618</v>
      </c>
      <c r="E1432" s="141" t="s">
        <v>249</v>
      </c>
      <c r="F1432" s="141" t="s">
        <v>172</v>
      </c>
      <c r="G1432" s="141" t="s">
        <v>222</v>
      </c>
      <c r="H1432" s="142">
        <v>15.5</v>
      </c>
      <c r="I1432" s="143">
        <f t="shared" si="280"/>
        <v>255</v>
      </c>
      <c r="J1432" s="144">
        <v>255</v>
      </c>
      <c r="K1432" s="144"/>
      <c r="L1432" s="144"/>
      <c r="M1432" s="144"/>
      <c r="N1432" s="144"/>
      <c r="O1432" s="144"/>
      <c r="P1432" s="145" t="e">
        <f t="shared" si="281"/>
        <v>#DIV/0!</v>
      </c>
      <c r="Q1432" s="145">
        <f t="shared" si="282"/>
        <v>0</v>
      </c>
      <c r="R1432" s="145">
        <f t="shared" si="283"/>
        <v>0</v>
      </c>
      <c r="S1432" s="145">
        <f t="shared" si="284"/>
        <v>0</v>
      </c>
      <c r="T1432" s="145">
        <f t="shared" si="285"/>
        <v>0</v>
      </c>
      <c r="U1432" s="145">
        <f t="shared" si="286"/>
        <v>0</v>
      </c>
      <c r="V1432" s="146">
        <f>IF(J1432="nio",0,IF(J1432&gt;0,VLOOKUP(F1432,'3-Productie normen'!A:M,VLOOKUP(J1432,'3-Productie normen'!$B$38:$C$41,2,FALSE),FALSE)))*(VLOOKUP(B1432,'2-Kosten per locatie'!$A$16:$C$48,3,FALSE))</f>
        <v>0</v>
      </c>
      <c r="W1432" s="146">
        <f t="shared" si="287"/>
        <v>0</v>
      </c>
      <c r="X1432" s="146">
        <f t="shared" si="288"/>
        <v>0</v>
      </c>
      <c r="Y1432" s="146">
        <f t="shared" si="289"/>
        <v>0</v>
      </c>
      <c r="Z1432" s="147" t="str">
        <f>VLOOKUP(F1432,'3-Productie normen'!A:Q,12,FALSE)</f>
        <v>V</v>
      </c>
      <c r="AA1432" s="147"/>
      <c r="AC1432" s="148">
        <f t="shared" si="290"/>
        <v>3952.5</v>
      </c>
    </row>
    <row r="1433" spans="1:29" ht="14.15" customHeight="1">
      <c r="A1433" s="124">
        <f t="shared" si="291"/>
        <v>1433</v>
      </c>
      <c r="B1433" s="139" t="s">
        <v>94</v>
      </c>
      <c r="C1433" s="108">
        <v>7</v>
      </c>
      <c r="D1433" s="164" t="s">
        <v>1607</v>
      </c>
      <c r="E1433" s="141" t="s">
        <v>519</v>
      </c>
      <c r="F1433" s="141" t="s">
        <v>174</v>
      </c>
      <c r="G1433" s="141"/>
      <c r="H1433" s="142">
        <v>1.3</v>
      </c>
      <c r="I1433" s="143">
        <f t="shared" ref="I1433:I1493" si="292">SUM(J1433:O1433)</f>
        <v>0</v>
      </c>
      <c r="J1433" s="144" t="s">
        <v>228</v>
      </c>
      <c r="K1433" s="144"/>
      <c r="L1433" s="144"/>
      <c r="M1433" s="144"/>
      <c r="N1433" s="144"/>
      <c r="O1433" s="144"/>
      <c r="P1433" s="145">
        <f t="shared" si="281"/>
        <v>0</v>
      </c>
      <c r="Q1433" s="145">
        <f t="shared" si="282"/>
        <v>0</v>
      </c>
      <c r="R1433" s="145">
        <f t="shared" si="283"/>
        <v>0</v>
      </c>
      <c r="S1433" s="145">
        <f t="shared" si="284"/>
        <v>0</v>
      </c>
      <c r="T1433" s="145">
        <f t="shared" si="285"/>
        <v>0</v>
      </c>
      <c r="U1433" s="145">
        <f t="shared" si="286"/>
        <v>0</v>
      </c>
      <c r="V1433" s="146">
        <f>IF(J1433="nio",0,IF(J1433&gt;0,VLOOKUP(F1433,'3-Productie normen'!A:M,VLOOKUP(J1433,'3-Productie normen'!$B$38:$C$41,2,FALSE),FALSE)))*(VLOOKUP(B1433,'2-Kosten per locatie'!$A$16:$C$48,3,FALSE))</f>
        <v>0</v>
      </c>
      <c r="W1433" s="146">
        <f t="shared" si="287"/>
        <v>0</v>
      </c>
      <c r="X1433" s="146">
        <f t="shared" si="288"/>
        <v>0</v>
      </c>
      <c r="Y1433" s="146">
        <f t="shared" si="289"/>
        <v>0</v>
      </c>
      <c r="Z1433" s="147">
        <f>VLOOKUP(F1433,'3-Productie normen'!A:Q,12,FALSE)</f>
        <v>0</v>
      </c>
      <c r="AA1433" s="147"/>
      <c r="AC1433" s="148">
        <f t="shared" si="290"/>
        <v>0</v>
      </c>
    </row>
    <row r="1434" spans="1:29" ht="14.15" customHeight="1">
      <c r="A1434" s="124">
        <f t="shared" si="291"/>
        <v>1434</v>
      </c>
      <c r="B1434" s="139" t="s">
        <v>94</v>
      </c>
      <c r="C1434" s="108">
        <v>7</v>
      </c>
      <c r="D1434" s="164" t="s">
        <v>619</v>
      </c>
      <c r="E1434" s="141" t="s">
        <v>171</v>
      </c>
      <c r="F1434" s="141" t="s">
        <v>171</v>
      </c>
      <c r="G1434" s="141" t="s">
        <v>222</v>
      </c>
      <c r="H1434" s="142">
        <v>15.74</v>
      </c>
      <c r="I1434" s="143">
        <f t="shared" si="292"/>
        <v>255</v>
      </c>
      <c r="J1434" s="144">
        <v>255</v>
      </c>
      <c r="K1434" s="144"/>
      <c r="L1434" s="144"/>
      <c r="M1434" s="144"/>
      <c r="N1434" s="144"/>
      <c r="O1434" s="144"/>
      <c r="P1434" s="145" t="e">
        <f t="shared" si="281"/>
        <v>#DIV/0!</v>
      </c>
      <c r="Q1434" s="145">
        <f t="shared" si="282"/>
        <v>0</v>
      </c>
      <c r="R1434" s="145">
        <f t="shared" si="283"/>
        <v>0</v>
      </c>
      <c r="S1434" s="145">
        <f t="shared" si="284"/>
        <v>0</v>
      </c>
      <c r="T1434" s="145">
        <f t="shared" si="285"/>
        <v>0</v>
      </c>
      <c r="U1434" s="145">
        <f t="shared" si="286"/>
        <v>0</v>
      </c>
      <c r="V1434" s="146">
        <f>IF(J1434="nio",0,IF(J1434&gt;0,VLOOKUP(F1434,'3-Productie normen'!A:M,VLOOKUP(J1434,'3-Productie normen'!$B$38:$C$41,2,FALSE),FALSE)))*(VLOOKUP(B1434,'2-Kosten per locatie'!$A$16:$C$48,3,FALSE))</f>
        <v>0</v>
      </c>
      <c r="W1434" s="146">
        <f t="shared" si="287"/>
        <v>0</v>
      </c>
      <c r="X1434" s="146">
        <f t="shared" si="288"/>
        <v>0</v>
      </c>
      <c r="Y1434" s="146">
        <f t="shared" si="289"/>
        <v>0</v>
      </c>
      <c r="Z1434" s="147" t="str">
        <f>VLOOKUP(F1434,'3-Productie normen'!A:Q,12,FALSE)</f>
        <v>B</v>
      </c>
      <c r="AA1434" s="147"/>
      <c r="AC1434" s="148">
        <f t="shared" si="290"/>
        <v>4013.7000000000003</v>
      </c>
    </row>
    <row r="1435" spans="1:29" ht="14.15" customHeight="1">
      <c r="A1435" s="124">
        <f t="shared" si="291"/>
        <v>1435</v>
      </c>
      <c r="B1435" s="139" t="s">
        <v>94</v>
      </c>
      <c r="C1435" s="108">
        <v>7</v>
      </c>
      <c r="D1435" s="164" t="s">
        <v>620</v>
      </c>
      <c r="E1435" s="141" t="s">
        <v>224</v>
      </c>
      <c r="F1435" s="141" t="s">
        <v>155</v>
      </c>
      <c r="G1435" s="141" t="s">
        <v>222</v>
      </c>
      <c r="H1435" s="142">
        <v>21.74</v>
      </c>
      <c r="I1435" s="143">
        <f t="shared" si="292"/>
        <v>255</v>
      </c>
      <c r="J1435" s="144">
        <v>255</v>
      </c>
      <c r="K1435" s="144"/>
      <c r="L1435" s="144"/>
      <c r="M1435" s="144"/>
      <c r="N1435" s="144"/>
      <c r="O1435" s="144"/>
      <c r="P1435" s="145" t="e">
        <f t="shared" si="281"/>
        <v>#DIV/0!</v>
      </c>
      <c r="Q1435" s="145">
        <f t="shared" si="282"/>
        <v>0</v>
      </c>
      <c r="R1435" s="145">
        <f t="shared" si="283"/>
        <v>0</v>
      </c>
      <c r="S1435" s="145">
        <f t="shared" si="284"/>
        <v>0</v>
      </c>
      <c r="T1435" s="145">
        <f t="shared" si="285"/>
        <v>0</v>
      </c>
      <c r="U1435" s="145">
        <f t="shared" si="286"/>
        <v>0</v>
      </c>
      <c r="V1435" s="146">
        <f>IF(J1435="nio",0,IF(J1435&gt;0,VLOOKUP(F1435,'3-Productie normen'!A:M,VLOOKUP(J1435,'3-Productie normen'!$B$38:$C$41,2,FALSE),FALSE)))*(VLOOKUP(B1435,'2-Kosten per locatie'!$A$16:$C$48,3,FALSE))</f>
        <v>0</v>
      </c>
      <c r="W1435" s="146">
        <f t="shared" si="287"/>
        <v>0</v>
      </c>
      <c r="X1435" s="146">
        <f t="shared" si="288"/>
        <v>0</v>
      </c>
      <c r="Y1435" s="146">
        <f t="shared" si="289"/>
        <v>0</v>
      </c>
      <c r="Z1435" s="147" t="str">
        <f>VLOOKUP(F1435,'3-Productie normen'!A:Q,12,FALSE)</f>
        <v>B</v>
      </c>
      <c r="AA1435" s="147"/>
      <c r="AC1435" s="148">
        <f t="shared" si="290"/>
        <v>5543.7</v>
      </c>
    </row>
    <row r="1436" spans="1:29" ht="14.15" customHeight="1">
      <c r="A1436" s="124">
        <f t="shared" si="291"/>
        <v>1436</v>
      </c>
      <c r="B1436" s="139" t="s">
        <v>94</v>
      </c>
      <c r="C1436" s="108">
        <v>7</v>
      </c>
      <c r="D1436" s="164" t="s">
        <v>621</v>
      </c>
      <c r="E1436" s="141" t="s">
        <v>224</v>
      </c>
      <c r="F1436" s="166" t="s">
        <v>155</v>
      </c>
      <c r="G1436" s="141" t="s">
        <v>222</v>
      </c>
      <c r="H1436" s="142">
        <v>20.59</v>
      </c>
      <c r="I1436" s="143">
        <f t="shared" si="292"/>
        <v>255</v>
      </c>
      <c r="J1436" s="144">
        <v>255</v>
      </c>
      <c r="K1436" s="144"/>
      <c r="L1436" s="144"/>
      <c r="M1436" s="144"/>
      <c r="N1436" s="144"/>
      <c r="O1436" s="144"/>
      <c r="P1436" s="145" t="e">
        <f t="shared" si="281"/>
        <v>#DIV/0!</v>
      </c>
      <c r="Q1436" s="145">
        <f t="shared" si="282"/>
        <v>0</v>
      </c>
      <c r="R1436" s="145">
        <f t="shared" si="283"/>
        <v>0</v>
      </c>
      <c r="S1436" s="145">
        <f t="shared" si="284"/>
        <v>0</v>
      </c>
      <c r="T1436" s="145">
        <f t="shared" si="285"/>
        <v>0</v>
      </c>
      <c r="U1436" s="145">
        <f t="shared" si="286"/>
        <v>0</v>
      </c>
      <c r="V1436" s="146">
        <f>IF(J1436="nio",0,IF(J1436&gt;0,VLOOKUP(F1436,'3-Productie normen'!A:M,VLOOKUP(J1436,'3-Productie normen'!$B$38:$C$41,2,FALSE),FALSE)))*(VLOOKUP(B1436,'2-Kosten per locatie'!$A$16:$C$48,3,FALSE))</f>
        <v>0</v>
      </c>
      <c r="W1436" s="146">
        <f t="shared" si="287"/>
        <v>0</v>
      </c>
      <c r="X1436" s="146">
        <f t="shared" si="288"/>
        <v>0</v>
      </c>
      <c r="Y1436" s="146">
        <f t="shared" si="289"/>
        <v>0</v>
      </c>
      <c r="Z1436" s="147" t="str">
        <f>VLOOKUP(F1436,'3-Productie normen'!A:Q,12,FALSE)</f>
        <v>B</v>
      </c>
      <c r="AA1436" s="147"/>
      <c r="AC1436" s="148">
        <f t="shared" si="290"/>
        <v>5250.45</v>
      </c>
    </row>
    <row r="1437" spans="1:29" ht="14.15" customHeight="1">
      <c r="A1437" s="124">
        <f t="shared" si="291"/>
        <v>1437</v>
      </c>
      <c r="B1437" s="139" t="s">
        <v>94</v>
      </c>
      <c r="C1437" s="108">
        <v>7</v>
      </c>
      <c r="D1437" s="164" t="s">
        <v>623</v>
      </c>
      <c r="E1437" s="141" t="s">
        <v>226</v>
      </c>
      <c r="F1437" s="141" t="s">
        <v>174</v>
      </c>
      <c r="G1437" s="141"/>
      <c r="H1437" s="142">
        <v>1.66</v>
      </c>
      <c r="I1437" s="143">
        <f t="shared" si="292"/>
        <v>0</v>
      </c>
      <c r="J1437" s="144" t="s">
        <v>228</v>
      </c>
      <c r="K1437" s="144"/>
      <c r="L1437" s="144"/>
      <c r="M1437" s="144"/>
      <c r="N1437" s="144"/>
      <c r="O1437" s="144"/>
      <c r="P1437" s="145">
        <f t="shared" si="281"/>
        <v>0</v>
      </c>
      <c r="Q1437" s="145">
        <f t="shared" si="282"/>
        <v>0</v>
      </c>
      <c r="R1437" s="145">
        <f t="shared" si="283"/>
        <v>0</v>
      </c>
      <c r="S1437" s="145">
        <f t="shared" si="284"/>
        <v>0</v>
      </c>
      <c r="T1437" s="145">
        <f t="shared" si="285"/>
        <v>0</v>
      </c>
      <c r="U1437" s="145">
        <f t="shared" si="286"/>
        <v>0</v>
      </c>
      <c r="V1437" s="146">
        <f>IF(J1437="nio",0,IF(J1437&gt;0,VLOOKUP(F1437,'3-Productie normen'!A:M,VLOOKUP(J1437,'3-Productie normen'!$B$38:$C$41,2,FALSE),FALSE)))*(VLOOKUP(B1437,'2-Kosten per locatie'!$A$16:$C$48,3,FALSE))</f>
        <v>0</v>
      </c>
      <c r="W1437" s="146">
        <f t="shared" si="287"/>
        <v>0</v>
      </c>
      <c r="X1437" s="146">
        <f t="shared" si="288"/>
        <v>0</v>
      </c>
      <c r="Y1437" s="146">
        <f t="shared" si="289"/>
        <v>0</v>
      </c>
      <c r="Z1437" s="147">
        <f>VLOOKUP(F1437,'3-Productie normen'!A:Q,12,FALSE)</f>
        <v>0</v>
      </c>
      <c r="AA1437" s="147"/>
      <c r="AC1437" s="148">
        <f t="shared" si="290"/>
        <v>0</v>
      </c>
    </row>
    <row r="1438" spans="1:29" ht="14.15" customHeight="1">
      <c r="A1438" s="124">
        <f t="shared" si="291"/>
        <v>1438</v>
      </c>
      <c r="B1438" s="139" t="s">
        <v>94</v>
      </c>
      <c r="C1438" s="108">
        <v>7</v>
      </c>
      <c r="D1438" s="164" t="s">
        <v>1608</v>
      </c>
      <c r="E1438" s="141" t="s">
        <v>216</v>
      </c>
      <c r="F1438" s="141" t="s">
        <v>167</v>
      </c>
      <c r="G1438" s="141" t="s">
        <v>213</v>
      </c>
      <c r="H1438" s="142">
        <v>10.44</v>
      </c>
      <c r="I1438" s="143">
        <f t="shared" si="292"/>
        <v>255</v>
      </c>
      <c r="J1438" s="144">
        <v>255</v>
      </c>
      <c r="K1438" s="144"/>
      <c r="L1438" s="144"/>
      <c r="M1438" s="144"/>
      <c r="N1438" s="144"/>
      <c r="O1438" s="144"/>
      <c r="P1438" s="145" t="e">
        <f t="shared" si="281"/>
        <v>#DIV/0!</v>
      </c>
      <c r="Q1438" s="145">
        <f t="shared" si="282"/>
        <v>0</v>
      </c>
      <c r="R1438" s="145">
        <f t="shared" si="283"/>
        <v>0</v>
      </c>
      <c r="S1438" s="145">
        <f t="shared" si="284"/>
        <v>0</v>
      </c>
      <c r="T1438" s="145">
        <f t="shared" si="285"/>
        <v>0</v>
      </c>
      <c r="U1438" s="145">
        <f t="shared" si="286"/>
        <v>0</v>
      </c>
      <c r="V1438" s="146">
        <f>IF(J1438="nio",0,IF(J1438&gt;0,VLOOKUP(F1438,'3-Productie normen'!A:M,VLOOKUP(J1438,'3-Productie normen'!$B$38:$C$41,2,FALSE),FALSE)))*(VLOOKUP(B1438,'2-Kosten per locatie'!$A$16:$C$48,3,FALSE))</f>
        <v>0</v>
      </c>
      <c r="W1438" s="146">
        <f t="shared" si="287"/>
        <v>0</v>
      </c>
      <c r="X1438" s="146">
        <f t="shared" si="288"/>
        <v>0</v>
      </c>
      <c r="Y1438" s="146">
        <f t="shared" si="289"/>
        <v>0</v>
      </c>
      <c r="Z1438" s="147" t="str">
        <f>VLOOKUP(F1438,'3-Productie normen'!A:Q,12,FALSE)</f>
        <v>S</v>
      </c>
      <c r="AA1438" s="147"/>
      <c r="AC1438" s="148">
        <f t="shared" si="290"/>
        <v>2662.2</v>
      </c>
    </row>
    <row r="1439" spans="1:29" ht="14.15" customHeight="1">
      <c r="A1439" s="124">
        <f t="shared" si="291"/>
        <v>1439</v>
      </c>
      <c r="B1439" s="139" t="s">
        <v>94</v>
      </c>
      <c r="C1439" s="108">
        <v>7</v>
      </c>
      <c r="D1439" s="164" t="s">
        <v>1609</v>
      </c>
      <c r="E1439" s="141" t="s">
        <v>216</v>
      </c>
      <c r="F1439" s="141" t="s">
        <v>167</v>
      </c>
      <c r="G1439" s="141" t="s">
        <v>213</v>
      </c>
      <c r="H1439" s="142">
        <v>1.31</v>
      </c>
      <c r="I1439" s="143">
        <f t="shared" si="292"/>
        <v>255</v>
      </c>
      <c r="J1439" s="144">
        <v>255</v>
      </c>
      <c r="K1439" s="144"/>
      <c r="L1439" s="144"/>
      <c r="M1439" s="144"/>
      <c r="N1439" s="144"/>
      <c r="O1439" s="144"/>
      <c r="P1439" s="145" t="e">
        <f t="shared" si="281"/>
        <v>#DIV/0!</v>
      </c>
      <c r="Q1439" s="145">
        <f t="shared" si="282"/>
        <v>0</v>
      </c>
      <c r="R1439" s="145">
        <f t="shared" si="283"/>
        <v>0</v>
      </c>
      <c r="S1439" s="145">
        <f t="shared" si="284"/>
        <v>0</v>
      </c>
      <c r="T1439" s="145">
        <f t="shared" si="285"/>
        <v>0</v>
      </c>
      <c r="U1439" s="145">
        <f t="shared" si="286"/>
        <v>0</v>
      </c>
      <c r="V1439" s="146">
        <f>IF(J1439="nio",0,IF(J1439&gt;0,VLOOKUP(F1439,'3-Productie normen'!A:M,VLOOKUP(J1439,'3-Productie normen'!$B$38:$C$41,2,FALSE),FALSE)))*(VLOOKUP(B1439,'2-Kosten per locatie'!$A$16:$C$48,3,FALSE))</f>
        <v>0</v>
      </c>
      <c r="W1439" s="146">
        <f t="shared" si="287"/>
        <v>0</v>
      </c>
      <c r="X1439" s="146">
        <f t="shared" si="288"/>
        <v>0</v>
      </c>
      <c r="Y1439" s="146">
        <f t="shared" si="289"/>
        <v>0</v>
      </c>
      <c r="Z1439" s="147" t="str">
        <f>VLOOKUP(F1439,'3-Productie normen'!A:Q,12,FALSE)</f>
        <v>S</v>
      </c>
      <c r="AA1439" s="147"/>
      <c r="AC1439" s="148">
        <f t="shared" si="290"/>
        <v>334.05</v>
      </c>
    </row>
    <row r="1440" spans="1:29" ht="14.15" customHeight="1">
      <c r="A1440" s="124">
        <f t="shared" si="291"/>
        <v>1440</v>
      </c>
      <c r="B1440" s="139" t="s">
        <v>94</v>
      </c>
      <c r="C1440" s="108">
        <v>7</v>
      </c>
      <c r="D1440" s="164" t="s">
        <v>1610</v>
      </c>
      <c r="E1440" s="141" t="s">
        <v>216</v>
      </c>
      <c r="F1440" s="151" t="s">
        <v>167</v>
      </c>
      <c r="G1440" s="141" t="s">
        <v>213</v>
      </c>
      <c r="H1440" s="142">
        <v>1.95</v>
      </c>
      <c r="I1440" s="143">
        <f t="shared" si="292"/>
        <v>255</v>
      </c>
      <c r="J1440" s="144">
        <v>255</v>
      </c>
      <c r="K1440" s="144"/>
      <c r="L1440" s="144"/>
      <c r="M1440" s="144"/>
      <c r="N1440" s="144"/>
      <c r="O1440" s="144"/>
      <c r="P1440" s="145" t="e">
        <f t="shared" si="281"/>
        <v>#DIV/0!</v>
      </c>
      <c r="Q1440" s="145">
        <f t="shared" si="282"/>
        <v>0</v>
      </c>
      <c r="R1440" s="145">
        <f t="shared" si="283"/>
        <v>0</v>
      </c>
      <c r="S1440" s="145">
        <f t="shared" si="284"/>
        <v>0</v>
      </c>
      <c r="T1440" s="145">
        <f t="shared" si="285"/>
        <v>0</v>
      </c>
      <c r="U1440" s="145">
        <f t="shared" si="286"/>
        <v>0</v>
      </c>
      <c r="V1440" s="146">
        <f>IF(J1440="nio",0,IF(J1440&gt;0,VLOOKUP(F1440,'3-Productie normen'!A:M,VLOOKUP(J1440,'3-Productie normen'!$B$38:$C$41,2,FALSE),FALSE)))*(VLOOKUP(B1440,'2-Kosten per locatie'!$A$16:$C$48,3,FALSE))</f>
        <v>0</v>
      </c>
      <c r="W1440" s="146">
        <f t="shared" si="287"/>
        <v>0</v>
      </c>
      <c r="X1440" s="146">
        <f t="shared" si="288"/>
        <v>0</v>
      </c>
      <c r="Y1440" s="146">
        <f t="shared" si="289"/>
        <v>0</v>
      </c>
      <c r="Z1440" s="147" t="str">
        <f>VLOOKUP(F1440,'3-Productie normen'!A:Q,12,FALSE)</f>
        <v>S</v>
      </c>
      <c r="AA1440" s="147"/>
      <c r="AC1440" s="148">
        <f t="shared" si="290"/>
        <v>497.25</v>
      </c>
    </row>
    <row r="1441" spans="1:29" ht="14.15" customHeight="1">
      <c r="A1441" s="124">
        <f t="shared" si="291"/>
        <v>1441</v>
      </c>
      <c r="B1441" s="139" t="s">
        <v>94</v>
      </c>
      <c r="C1441" s="108">
        <v>7</v>
      </c>
      <c r="D1441" s="164" t="s">
        <v>1611</v>
      </c>
      <c r="E1441" s="141" t="s">
        <v>249</v>
      </c>
      <c r="F1441" s="141" t="s">
        <v>172</v>
      </c>
      <c r="G1441" s="141" t="s">
        <v>213</v>
      </c>
      <c r="H1441" s="142">
        <v>30.49</v>
      </c>
      <c r="I1441" s="143">
        <f t="shared" si="292"/>
        <v>255</v>
      </c>
      <c r="J1441" s="144">
        <v>255</v>
      </c>
      <c r="K1441" s="144"/>
      <c r="L1441" s="144"/>
      <c r="M1441" s="144"/>
      <c r="N1441" s="144"/>
      <c r="O1441" s="144"/>
      <c r="P1441" s="145" t="e">
        <f t="shared" si="281"/>
        <v>#DIV/0!</v>
      </c>
      <c r="Q1441" s="145">
        <f t="shared" si="282"/>
        <v>0</v>
      </c>
      <c r="R1441" s="145">
        <f t="shared" si="283"/>
        <v>0</v>
      </c>
      <c r="S1441" s="145">
        <f t="shared" si="284"/>
        <v>0</v>
      </c>
      <c r="T1441" s="145">
        <f t="shared" si="285"/>
        <v>0</v>
      </c>
      <c r="U1441" s="145">
        <f t="shared" si="286"/>
        <v>0</v>
      </c>
      <c r="V1441" s="146">
        <f>IF(J1441="nio",0,IF(J1441&gt;0,VLOOKUP(F1441,'3-Productie normen'!A:M,VLOOKUP(J1441,'3-Productie normen'!$B$38:$C$41,2,FALSE),FALSE)))*(VLOOKUP(B1441,'2-Kosten per locatie'!$A$16:$C$48,3,FALSE))</f>
        <v>0</v>
      </c>
      <c r="W1441" s="146">
        <f t="shared" si="287"/>
        <v>0</v>
      </c>
      <c r="X1441" s="146">
        <f t="shared" si="288"/>
        <v>0</v>
      </c>
      <c r="Y1441" s="146">
        <f t="shared" si="289"/>
        <v>0</v>
      </c>
      <c r="Z1441" s="147" t="str">
        <f>VLOOKUP(F1441,'3-Productie normen'!A:Q,12,FALSE)</f>
        <v>V</v>
      </c>
      <c r="AA1441" s="147"/>
      <c r="AC1441" s="148">
        <f t="shared" si="290"/>
        <v>7774.95</v>
      </c>
    </row>
    <row r="1442" spans="1:29" ht="14.15" customHeight="1">
      <c r="A1442" s="124">
        <f t="shared" si="291"/>
        <v>1442</v>
      </c>
      <c r="B1442" s="139" t="s">
        <v>94</v>
      </c>
      <c r="C1442" s="108">
        <v>7</v>
      </c>
      <c r="D1442" s="164" t="s">
        <v>1612</v>
      </c>
      <c r="E1442" s="141" t="s">
        <v>249</v>
      </c>
      <c r="F1442" s="141" t="s">
        <v>172</v>
      </c>
      <c r="G1442" s="141" t="s">
        <v>213</v>
      </c>
      <c r="H1442" s="142">
        <v>3.77</v>
      </c>
      <c r="I1442" s="143">
        <f t="shared" si="292"/>
        <v>255</v>
      </c>
      <c r="J1442" s="144">
        <v>255</v>
      </c>
      <c r="K1442" s="144"/>
      <c r="L1442" s="144"/>
      <c r="M1442" s="144"/>
      <c r="N1442" s="144"/>
      <c r="O1442" s="144"/>
      <c r="P1442" s="145" t="e">
        <f t="shared" si="281"/>
        <v>#DIV/0!</v>
      </c>
      <c r="Q1442" s="145">
        <f t="shared" si="282"/>
        <v>0</v>
      </c>
      <c r="R1442" s="145">
        <f t="shared" si="283"/>
        <v>0</v>
      </c>
      <c r="S1442" s="145">
        <f t="shared" si="284"/>
        <v>0</v>
      </c>
      <c r="T1442" s="145">
        <f t="shared" si="285"/>
        <v>0</v>
      </c>
      <c r="U1442" s="145">
        <f t="shared" si="286"/>
        <v>0</v>
      </c>
      <c r="V1442" s="146">
        <f>IF(J1442="nio",0,IF(J1442&gt;0,VLOOKUP(F1442,'3-Productie normen'!A:M,VLOOKUP(J1442,'3-Productie normen'!$B$38:$C$41,2,FALSE),FALSE)))*(VLOOKUP(B1442,'2-Kosten per locatie'!$A$16:$C$48,3,FALSE))</f>
        <v>0</v>
      </c>
      <c r="W1442" s="146">
        <f t="shared" si="287"/>
        <v>0</v>
      </c>
      <c r="X1442" s="146">
        <f t="shared" si="288"/>
        <v>0</v>
      </c>
      <c r="Y1442" s="146">
        <f t="shared" si="289"/>
        <v>0</v>
      </c>
      <c r="Z1442" s="147" t="str">
        <f>VLOOKUP(F1442,'3-Productie normen'!A:Q,12,FALSE)</f>
        <v>V</v>
      </c>
      <c r="AA1442" s="147"/>
      <c r="AC1442" s="148">
        <f t="shared" si="290"/>
        <v>961.35</v>
      </c>
    </row>
    <row r="1443" spans="1:29" ht="14.15" customHeight="1">
      <c r="A1443" s="124">
        <f t="shared" si="291"/>
        <v>1443</v>
      </c>
      <c r="B1443" s="139" t="s">
        <v>94</v>
      </c>
      <c r="C1443" s="108">
        <v>7</v>
      </c>
      <c r="D1443" s="164" t="s">
        <v>1613</v>
      </c>
      <c r="E1443" s="141" t="s">
        <v>170</v>
      </c>
      <c r="F1443" s="141" t="s">
        <v>170</v>
      </c>
      <c r="G1443" s="141" t="s">
        <v>213</v>
      </c>
      <c r="H1443" s="142">
        <v>1.79</v>
      </c>
      <c r="I1443" s="143">
        <f t="shared" si="292"/>
        <v>255</v>
      </c>
      <c r="J1443" s="144">
        <v>255</v>
      </c>
      <c r="K1443" s="144"/>
      <c r="L1443" s="144"/>
      <c r="M1443" s="144"/>
      <c r="N1443" s="144"/>
      <c r="O1443" s="144"/>
      <c r="P1443" s="145" t="e">
        <f t="shared" ref="P1443:P1504" si="293">IF(J1443="nio",0,IF(J1443&gt;0,J1443*H1443/V1443,0))</f>
        <v>#DIV/0!</v>
      </c>
      <c r="Q1443" s="145">
        <f t="shared" ref="Q1443:Q1504" si="294">IF(K1443&gt;0,K1443*H1443/W1443,0)</f>
        <v>0</v>
      </c>
      <c r="R1443" s="145">
        <f t="shared" ref="R1443:R1504" si="295">IF(L1443&gt;0,L1443*H1443/X1443,0)</f>
        <v>0</v>
      </c>
      <c r="S1443" s="145">
        <f t="shared" ref="S1443:S1504" si="296">IF(M1443&gt;0,M1443*H1443/Y1443,0)</f>
        <v>0</v>
      </c>
      <c r="T1443" s="145">
        <f t="shared" ref="T1443:T1504" si="297">IF(N1443&gt;0,N1443*H1443/X1443,0)</f>
        <v>0</v>
      </c>
      <c r="U1443" s="145">
        <f t="shared" ref="U1443:U1504" si="298">IF(O1443&gt;0,O1443*H1443/Y1443,0)</f>
        <v>0</v>
      </c>
      <c r="V1443" s="146">
        <f>IF(J1443="nio",0,IF(J1443&gt;0,VLOOKUP(F1443,'3-Productie normen'!A:M,VLOOKUP(J1443,'3-Productie normen'!$B$38:$C$41,2,FALSE),FALSE)))*(VLOOKUP(B1443,'2-Kosten per locatie'!$A$16:$C$48,3,FALSE))</f>
        <v>0</v>
      </c>
      <c r="W1443" s="146">
        <f t="shared" ref="W1443:W1504" si="299">IF(K1443&gt;0,V1443*$W$8,0)</f>
        <v>0</v>
      </c>
      <c r="X1443" s="146">
        <f t="shared" ref="X1443:X1504" si="300">IF((OR(L1443&gt;0,N1443&gt;0)),V1443*$X$8,0)</f>
        <v>0</v>
      </c>
      <c r="Y1443" s="146">
        <f t="shared" ref="Y1443:Y1504" si="301">IF((OR(M1443&gt;0,O1443&gt;0)),V1443*$Y$8,0)</f>
        <v>0</v>
      </c>
      <c r="Z1443" s="147" t="str">
        <f>VLOOKUP(F1443,'3-Productie normen'!A:Q,12,FALSE)</f>
        <v>V</v>
      </c>
      <c r="AA1443" s="147"/>
      <c r="AC1443" s="148">
        <f t="shared" ref="AC1443:AC1504" si="302">I1443*H1443</f>
        <v>456.45</v>
      </c>
    </row>
    <row r="1444" spans="1:29" ht="14.15" customHeight="1">
      <c r="A1444" s="124">
        <f t="shared" si="291"/>
        <v>1444</v>
      </c>
      <c r="B1444" s="139" t="s">
        <v>94</v>
      </c>
      <c r="C1444" s="108">
        <v>7</v>
      </c>
      <c r="D1444" s="164" t="s">
        <v>1614</v>
      </c>
      <c r="E1444" s="141" t="s">
        <v>170</v>
      </c>
      <c r="F1444" s="141" t="s">
        <v>170</v>
      </c>
      <c r="G1444" s="141" t="s">
        <v>213</v>
      </c>
      <c r="H1444" s="142">
        <v>4.3099999999999996</v>
      </c>
      <c r="I1444" s="143">
        <f t="shared" si="292"/>
        <v>255</v>
      </c>
      <c r="J1444" s="144">
        <v>255</v>
      </c>
      <c r="K1444" s="144"/>
      <c r="L1444" s="144"/>
      <c r="M1444" s="144"/>
      <c r="N1444" s="144"/>
      <c r="O1444" s="144"/>
      <c r="P1444" s="145" t="e">
        <f t="shared" si="293"/>
        <v>#DIV/0!</v>
      </c>
      <c r="Q1444" s="145">
        <f t="shared" si="294"/>
        <v>0</v>
      </c>
      <c r="R1444" s="145">
        <f t="shared" si="295"/>
        <v>0</v>
      </c>
      <c r="S1444" s="145">
        <f t="shared" si="296"/>
        <v>0</v>
      </c>
      <c r="T1444" s="145">
        <f t="shared" si="297"/>
        <v>0</v>
      </c>
      <c r="U1444" s="145">
        <f t="shared" si="298"/>
        <v>0</v>
      </c>
      <c r="V1444" s="146">
        <f>IF(J1444="nio",0,IF(J1444&gt;0,VLOOKUP(F1444,'3-Productie normen'!A:M,VLOOKUP(J1444,'3-Productie normen'!$B$38:$C$41,2,FALSE),FALSE)))*(VLOOKUP(B1444,'2-Kosten per locatie'!$A$16:$C$48,3,FALSE))</f>
        <v>0</v>
      </c>
      <c r="W1444" s="146">
        <f t="shared" si="299"/>
        <v>0</v>
      </c>
      <c r="X1444" s="146">
        <f t="shared" si="300"/>
        <v>0</v>
      </c>
      <c r="Y1444" s="146">
        <f t="shared" si="301"/>
        <v>0</v>
      </c>
      <c r="Z1444" s="147" t="str">
        <f>VLOOKUP(F1444,'3-Productie normen'!A:Q,12,FALSE)</f>
        <v>V</v>
      </c>
      <c r="AA1444" s="147"/>
      <c r="AC1444" s="148">
        <f t="shared" si="302"/>
        <v>1099.05</v>
      </c>
    </row>
    <row r="1445" spans="1:29" ht="14.15" customHeight="1">
      <c r="A1445" s="124">
        <f t="shared" si="291"/>
        <v>1445</v>
      </c>
      <c r="B1445" s="139" t="s">
        <v>94</v>
      </c>
      <c r="C1445" s="108">
        <v>7</v>
      </c>
      <c r="D1445" s="164" t="s">
        <v>1615</v>
      </c>
      <c r="E1445" s="141" t="s">
        <v>170</v>
      </c>
      <c r="F1445" s="141" t="s">
        <v>170</v>
      </c>
      <c r="G1445" s="141" t="s">
        <v>213</v>
      </c>
      <c r="H1445" s="142">
        <v>5.45</v>
      </c>
      <c r="I1445" s="143">
        <f t="shared" si="292"/>
        <v>255</v>
      </c>
      <c r="J1445" s="144">
        <v>255</v>
      </c>
      <c r="K1445" s="144"/>
      <c r="L1445" s="144"/>
      <c r="M1445" s="144"/>
      <c r="N1445" s="144"/>
      <c r="O1445" s="144"/>
      <c r="P1445" s="145" t="e">
        <f t="shared" si="293"/>
        <v>#DIV/0!</v>
      </c>
      <c r="Q1445" s="145">
        <f t="shared" si="294"/>
        <v>0</v>
      </c>
      <c r="R1445" s="145">
        <f t="shared" si="295"/>
        <v>0</v>
      </c>
      <c r="S1445" s="145">
        <f t="shared" si="296"/>
        <v>0</v>
      </c>
      <c r="T1445" s="145">
        <f t="shared" si="297"/>
        <v>0</v>
      </c>
      <c r="U1445" s="145">
        <f t="shared" si="298"/>
        <v>0</v>
      </c>
      <c r="V1445" s="146">
        <f>IF(J1445="nio",0,IF(J1445&gt;0,VLOOKUP(F1445,'3-Productie normen'!A:M,VLOOKUP(J1445,'3-Productie normen'!$B$38:$C$41,2,FALSE),FALSE)))*(VLOOKUP(B1445,'2-Kosten per locatie'!$A$16:$C$48,3,FALSE))</f>
        <v>0</v>
      </c>
      <c r="W1445" s="146">
        <f t="shared" si="299"/>
        <v>0</v>
      </c>
      <c r="X1445" s="146">
        <f t="shared" si="300"/>
        <v>0</v>
      </c>
      <c r="Y1445" s="146">
        <f t="shared" si="301"/>
        <v>0</v>
      </c>
      <c r="Z1445" s="147" t="str">
        <f>VLOOKUP(F1445,'3-Productie normen'!A:Q,12,FALSE)</f>
        <v>V</v>
      </c>
      <c r="AA1445" s="147"/>
      <c r="AC1445" s="148">
        <f t="shared" si="302"/>
        <v>1389.75</v>
      </c>
    </row>
    <row r="1446" spans="1:29" ht="14.15" customHeight="1">
      <c r="A1446" s="124">
        <f t="shared" si="291"/>
        <v>1446</v>
      </c>
      <c r="B1446" s="139" t="s">
        <v>94</v>
      </c>
      <c r="C1446" s="108">
        <v>8</v>
      </c>
      <c r="D1446" s="164" t="s">
        <v>641</v>
      </c>
      <c r="E1446" s="141" t="s">
        <v>262</v>
      </c>
      <c r="F1446" s="141" t="s">
        <v>164</v>
      </c>
      <c r="G1446" s="141" t="s">
        <v>222</v>
      </c>
      <c r="H1446" s="142">
        <v>10.18</v>
      </c>
      <c r="I1446" s="143">
        <f t="shared" si="292"/>
        <v>12</v>
      </c>
      <c r="J1446" s="144">
        <v>12</v>
      </c>
      <c r="K1446" s="144"/>
      <c r="L1446" s="144"/>
      <c r="M1446" s="144"/>
      <c r="N1446" s="144"/>
      <c r="O1446" s="144"/>
      <c r="P1446" s="145" t="e">
        <f t="shared" si="293"/>
        <v>#DIV/0!</v>
      </c>
      <c r="Q1446" s="145">
        <f t="shared" si="294"/>
        <v>0</v>
      </c>
      <c r="R1446" s="145">
        <f t="shared" si="295"/>
        <v>0</v>
      </c>
      <c r="S1446" s="145">
        <f t="shared" si="296"/>
        <v>0</v>
      </c>
      <c r="T1446" s="145">
        <f t="shared" si="297"/>
        <v>0</v>
      </c>
      <c r="U1446" s="145">
        <f t="shared" si="298"/>
        <v>0</v>
      </c>
      <c r="V1446" s="146">
        <f>IF(J1446="nio",0,IF(J1446&gt;0,VLOOKUP(F1446,'3-Productie normen'!A:M,VLOOKUP(J1446,'3-Productie normen'!$B$38:$C$41,2,FALSE),FALSE)))*(VLOOKUP(B1446,'2-Kosten per locatie'!$A$16:$C$48,3,FALSE))</f>
        <v>0</v>
      </c>
      <c r="W1446" s="146">
        <f t="shared" si="299"/>
        <v>0</v>
      </c>
      <c r="X1446" s="146">
        <f t="shared" si="300"/>
        <v>0</v>
      </c>
      <c r="Y1446" s="146">
        <f t="shared" si="301"/>
        <v>0</v>
      </c>
      <c r="Z1446" s="147" t="str">
        <f>VLOOKUP(F1446,'3-Productie normen'!A:Q,12,FALSE)</f>
        <v>V</v>
      </c>
      <c r="AA1446" s="147"/>
      <c r="AC1446" s="148">
        <f t="shared" si="302"/>
        <v>122.16</v>
      </c>
    </row>
    <row r="1447" spans="1:29" ht="14.15" customHeight="1">
      <c r="A1447" s="124">
        <f t="shared" si="291"/>
        <v>1447</v>
      </c>
      <c r="B1447" s="139" t="s">
        <v>94</v>
      </c>
      <c r="C1447" s="108">
        <v>8</v>
      </c>
      <c r="D1447" s="164" t="s">
        <v>642</v>
      </c>
      <c r="E1447" s="141" t="s">
        <v>224</v>
      </c>
      <c r="F1447" s="141" t="s">
        <v>155</v>
      </c>
      <c r="G1447" s="141" t="s">
        <v>222</v>
      </c>
      <c r="H1447" s="142">
        <v>21.46</v>
      </c>
      <c r="I1447" s="143">
        <f t="shared" si="292"/>
        <v>255</v>
      </c>
      <c r="J1447" s="144">
        <v>255</v>
      </c>
      <c r="K1447" s="144"/>
      <c r="L1447" s="144"/>
      <c r="M1447" s="144"/>
      <c r="N1447" s="144"/>
      <c r="O1447" s="144"/>
      <c r="P1447" s="145" t="e">
        <f t="shared" si="293"/>
        <v>#DIV/0!</v>
      </c>
      <c r="Q1447" s="145">
        <f t="shared" si="294"/>
        <v>0</v>
      </c>
      <c r="R1447" s="145">
        <f t="shared" si="295"/>
        <v>0</v>
      </c>
      <c r="S1447" s="145">
        <f t="shared" si="296"/>
        <v>0</v>
      </c>
      <c r="T1447" s="145">
        <f t="shared" si="297"/>
        <v>0</v>
      </c>
      <c r="U1447" s="145">
        <f t="shared" si="298"/>
        <v>0</v>
      </c>
      <c r="V1447" s="146">
        <f>IF(J1447="nio",0,IF(J1447&gt;0,VLOOKUP(F1447,'3-Productie normen'!A:M,VLOOKUP(J1447,'3-Productie normen'!$B$38:$C$41,2,FALSE),FALSE)))*(VLOOKUP(B1447,'2-Kosten per locatie'!$A$16:$C$48,3,FALSE))</f>
        <v>0</v>
      </c>
      <c r="W1447" s="146">
        <f t="shared" si="299"/>
        <v>0</v>
      </c>
      <c r="X1447" s="146">
        <f t="shared" si="300"/>
        <v>0</v>
      </c>
      <c r="Y1447" s="146">
        <f t="shared" si="301"/>
        <v>0</v>
      </c>
      <c r="Z1447" s="147" t="str">
        <f>VLOOKUP(F1447,'3-Productie normen'!A:Q,12,FALSE)</f>
        <v>B</v>
      </c>
      <c r="AA1447" s="147"/>
      <c r="AC1447" s="148">
        <f t="shared" si="302"/>
        <v>5472.3</v>
      </c>
    </row>
    <row r="1448" spans="1:29" ht="14.15" customHeight="1">
      <c r="A1448" s="124">
        <f t="shared" si="291"/>
        <v>1448</v>
      </c>
      <c r="B1448" s="139" t="s">
        <v>94</v>
      </c>
      <c r="C1448" s="108">
        <v>8</v>
      </c>
      <c r="D1448" s="164" t="s">
        <v>643</v>
      </c>
      <c r="E1448" s="141" t="s">
        <v>224</v>
      </c>
      <c r="F1448" s="141" t="s">
        <v>155</v>
      </c>
      <c r="G1448" s="141" t="s">
        <v>222</v>
      </c>
      <c r="H1448" s="142">
        <v>21.34</v>
      </c>
      <c r="I1448" s="143">
        <f t="shared" si="292"/>
        <v>255</v>
      </c>
      <c r="J1448" s="144">
        <v>255</v>
      </c>
      <c r="K1448" s="144"/>
      <c r="L1448" s="144"/>
      <c r="M1448" s="144"/>
      <c r="N1448" s="144"/>
      <c r="O1448" s="144"/>
      <c r="P1448" s="145" t="e">
        <f t="shared" si="293"/>
        <v>#DIV/0!</v>
      </c>
      <c r="Q1448" s="145">
        <f t="shared" si="294"/>
        <v>0</v>
      </c>
      <c r="R1448" s="145">
        <f t="shared" si="295"/>
        <v>0</v>
      </c>
      <c r="S1448" s="145">
        <f t="shared" si="296"/>
        <v>0</v>
      </c>
      <c r="T1448" s="145">
        <f t="shared" si="297"/>
        <v>0</v>
      </c>
      <c r="U1448" s="145">
        <f t="shared" si="298"/>
        <v>0</v>
      </c>
      <c r="V1448" s="146">
        <f>IF(J1448="nio",0,IF(J1448&gt;0,VLOOKUP(F1448,'3-Productie normen'!A:M,VLOOKUP(J1448,'3-Productie normen'!$B$38:$C$41,2,FALSE),FALSE)))*(VLOOKUP(B1448,'2-Kosten per locatie'!$A$16:$C$48,3,FALSE))</f>
        <v>0</v>
      </c>
      <c r="W1448" s="146">
        <f t="shared" si="299"/>
        <v>0</v>
      </c>
      <c r="X1448" s="146">
        <f t="shared" si="300"/>
        <v>0</v>
      </c>
      <c r="Y1448" s="146">
        <f t="shared" si="301"/>
        <v>0</v>
      </c>
      <c r="Z1448" s="147" t="str">
        <f>VLOOKUP(F1448,'3-Productie normen'!A:Q,12,FALSE)</f>
        <v>B</v>
      </c>
      <c r="AA1448" s="147"/>
      <c r="AC1448" s="148">
        <f t="shared" si="302"/>
        <v>5441.7</v>
      </c>
    </row>
    <row r="1449" spans="1:29" ht="14.15" customHeight="1">
      <c r="A1449" s="124">
        <f t="shared" si="291"/>
        <v>1449</v>
      </c>
      <c r="B1449" s="139" t="s">
        <v>94</v>
      </c>
      <c r="C1449" s="108">
        <v>8</v>
      </c>
      <c r="D1449" s="164" t="s">
        <v>644</v>
      </c>
      <c r="E1449" s="141" t="s">
        <v>224</v>
      </c>
      <c r="F1449" s="141" t="s">
        <v>155</v>
      </c>
      <c r="G1449" s="141" t="s">
        <v>222</v>
      </c>
      <c r="H1449" s="142">
        <v>15.5</v>
      </c>
      <c r="I1449" s="143">
        <f t="shared" si="292"/>
        <v>255</v>
      </c>
      <c r="J1449" s="144">
        <v>255</v>
      </c>
      <c r="K1449" s="144"/>
      <c r="L1449" s="144"/>
      <c r="M1449" s="144"/>
      <c r="N1449" s="144"/>
      <c r="O1449" s="144"/>
      <c r="P1449" s="145" t="e">
        <f t="shared" si="293"/>
        <v>#DIV/0!</v>
      </c>
      <c r="Q1449" s="145">
        <f t="shared" si="294"/>
        <v>0</v>
      </c>
      <c r="R1449" s="145">
        <f t="shared" si="295"/>
        <v>0</v>
      </c>
      <c r="S1449" s="145">
        <f t="shared" si="296"/>
        <v>0</v>
      </c>
      <c r="T1449" s="145">
        <f t="shared" si="297"/>
        <v>0</v>
      </c>
      <c r="U1449" s="145">
        <f t="shared" si="298"/>
        <v>0</v>
      </c>
      <c r="V1449" s="146">
        <f>IF(J1449="nio",0,IF(J1449&gt;0,VLOOKUP(F1449,'3-Productie normen'!A:M,VLOOKUP(J1449,'3-Productie normen'!$B$38:$C$41,2,FALSE),FALSE)))*(VLOOKUP(B1449,'2-Kosten per locatie'!$A$16:$C$48,3,FALSE))</f>
        <v>0</v>
      </c>
      <c r="W1449" s="146">
        <f t="shared" si="299"/>
        <v>0</v>
      </c>
      <c r="X1449" s="146">
        <f t="shared" si="300"/>
        <v>0</v>
      </c>
      <c r="Y1449" s="146">
        <f t="shared" si="301"/>
        <v>0</v>
      </c>
      <c r="Z1449" s="147" t="str">
        <f>VLOOKUP(F1449,'3-Productie normen'!A:Q,12,FALSE)</f>
        <v>B</v>
      </c>
      <c r="AA1449" s="147"/>
      <c r="AC1449" s="148">
        <f t="shared" si="302"/>
        <v>3952.5</v>
      </c>
    </row>
    <row r="1450" spans="1:29" ht="14.15" customHeight="1">
      <c r="A1450" s="124">
        <f t="shared" si="291"/>
        <v>1450</v>
      </c>
      <c r="B1450" s="139" t="s">
        <v>94</v>
      </c>
      <c r="C1450" s="108">
        <v>8</v>
      </c>
      <c r="D1450" s="164" t="s">
        <v>1616</v>
      </c>
      <c r="E1450" s="141" t="s">
        <v>168</v>
      </c>
      <c r="F1450" s="141" t="s">
        <v>168</v>
      </c>
      <c r="G1450" s="141" t="s">
        <v>402</v>
      </c>
      <c r="H1450" s="142">
        <v>15.5</v>
      </c>
      <c r="I1450" s="143">
        <f t="shared" si="292"/>
        <v>1</v>
      </c>
      <c r="J1450" s="144">
        <v>1</v>
      </c>
      <c r="K1450" s="144"/>
      <c r="L1450" s="144"/>
      <c r="M1450" s="144"/>
      <c r="N1450" s="144"/>
      <c r="O1450" s="144"/>
      <c r="P1450" s="145" t="e">
        <f t="shared" si="293"/>
        <v>#DIV/0!</v>
      </c>
      <c r="Q1450" s="145">
        <f t="shared" si="294"/>
        <v>0</v>
      </c>
      <c r="R1450" s="145">
        <f t="shared" si="295"/>
        <v>0</v>
      </c>
      <c r="S1450" s="145">
        <f t="shared" si="296"/>
        <v>0</v>
      </c>
      <c r="T1450" s="145">
        <f t="shared" si="297"/>
        <v>0</v>
      </c>
      <c r="U1450" s="145">
        <f t="shared" si="298"/>
        <v>0</v>
      </c>
      <c r="V1450" s="146">
        <f>IF(J1450="nio",0,IF(J1450&gt;0,VLOOKUP(F1450,'3-Productie normen'!A:M,VLOOKUP(J1450,'3-Productie normen'!$B$38:$C$41,2,FALSE),FALSE)))*(VLOOKUP(B1450,'2-Kosten per locatie'!$A$16:$C$48,3,FALSE))</f>
        <v>0</v>
      </c>
      <c r="W1450" s="146">
        <f t="shared" si="299"/>
        <v>0</v>
      </c>
      <c r="X1450" s="146">
        <f t="shared" si="300"/>
        <v>0</v>
      </c>
      <c r="Y1450" s="146">
        <f t="shared" si="301"/>
        <v>0</v>
      </c>
      <c r="Z1450" s="147" t="str">
        <f>VLOOKUP(F1450,'3-Productie normen'!A:Q,12,FALSE)</f>
        <v>V</v>
      </c>
      <c r="AA1450" s="147"/>
      <c r="AC1450" s="148">
        <f t="shared" si="302"/>
        <v>15.5</v>
      </c>
    </row>
    <row r="1451" spans="1:29" ht="14.15" customHeight="1">
      <c r="A1451" s="124">
        <f t="shared" si="291"/>
        <v>1451</v>
      </c>
      <c r="B1451" s="139" t="s">
        <v>94</v>
      </c>
      <c r="C1451" s="108">
        <v>8</v>
      </c>
      <c r="D1451" s="164" t="s">
        <v>645</v>
      </c>
      <c r="E1451" s="141" t="s">
        <v>224</v>
      </c>
      <c r="F1451" s="141" t="s">
        <v>155</v>
      </c>
      <c r="G1451" s="141" t="s">
        <v>222</v>
      </c>
      <c r="H1451" s="142">
        <v>15.47</v>
      </c>
      <c r="I1451" s="143">
        <f t="shared" si="292"/>
        <v>255</v>
      </c>
      <c r="J1451" s="144">
        <v>255</v>
      </c>
      <c r="K1451" s="144"/>
      <c r="L1451" s="144"/>
      <c r="M1451" s="144"/>
      <c r="N1451" s="144"/>
      <c r="O1451" s="144"/>
      <c r="P1451" s="145" t="e">
        <f t="shared" si="293"/>
        <v>#DIV/0!</v>
      </c>
      <c r="Q1451" s="145">
        <f t="shared" si="294"/>
        <v>0</v>
      </c>
      <c r="R1451" s="145">
        <f t="shared" si="295"/>
        <v>0</v>
      </c>
      <c r="S1451" s="145">
        <f t="shared" si="296"/>
        <v>0</v>
      </c>
      <c r="T1451" s="145">
        <f t="shared" si="297"/>
        <v>0</v>
      </c>
      <c r="U1451" s="145">
        <f t="shared" si="298"/>
        <v>0</v>
      </c>
      <c r="V1451" s="146">
        <f>IF(J1451="nio",0,IF(J1451&gt;0,VLOOKUP(F1451,'3-Productie normen'!A:M,VLOOKUP(J1451,'3-Productie normen'!$B$38:$C$41,2,FALSE),FALSE)))*(VLOOKUP(B1451,'2-Kosten per locatie'!$A$16:$C$48,3,FALSE))</f>
        <v>0</v>
      </c>
      <c r="W1451" s="146">
        <f t="shared" si="299"/>
        <v>0</v>
      </c>
      <c r="X1451" s="146">
        <f t="shared" si="300"/>
        <v>0</v>
      </c>
      <c r="Y1451" s="146">
        <f t="shared" si="301"/>
        <v>0</v>
      </c>
      <c r="Z1451" s="147" t="str">
        <f>VLOOKUP(F1451,'3-Productie normen'!A:Q,12,FALSE)</f>
        <v>B</v>
      </c>
      <c r="AA1451" s="147"/>
      <c r="AC1451" s="148">
        <f t="shared" si="302"/>
        <v>3944.8500000000004</v>
      </c>
    </row>
    <row r="1452" spans="1:29" ht="14.15" customHeight="1">
      <c r="A1452" s="124">
        <f t="shared" si="291"/>
        <v>1452</v>
      </c>
      <c r="B1452" s="139" t="s">
        <v>94</v>
      </c>
      <c r="C1452" s="108">
        <v>8</v>
      </c>
      <c r="D1452" s="164" t="s">
        <v>646</v>
      </c>
      <c r="E1452" s="141" t="s">
        <v>224</v>
      </c>
      <c r="F1452" s="141" t="s">
        <v>155</v>
      </c>
      <c r="G1452" s="141" t="s">
        <v>222</v>
      </c>
      <c r="H1452" s="142">
        <v>21.19</v>
      </c>
      <c r="I1452" s="143">
        <f t="shared" si="292"/>
        <v>255</v>
      </c>
      <c r="J1452" s="144">
        <v>255</v>
      </c>
      <c r="K1452" s="144"/>
      <c r="L1452" s="144"/>
      <c r="M1452" s="144"/>
      <c r="N1452" s="144"/>
      <c r="O1452" s="144"/>
      <c r="P1452" s="145" t="e">
        <f t="shared" si="293"/>
        <v>#DIV/0!</v>
      </c>
      <c r="Q1452" s="145">
        <f t="shared" si="294"/>
        <v>0</v>
      </c>
      <c r="R1452" s="145">
        <f t="shared" si="295"/>
        <v>0</v>
      </c>
      <c r="S1452" s="145">
        <f t="shared" si="296"/>
        <v>0</v>
      </c>
      <c r="T1452" s="145">
        <f t="shared" si="297"/>
        <v>0</v>
      </c>
      <c r="U1452" s="145">
        <f t="shared" si="298"/>
        <v>0</v>
      </c>
      <c r="V1452" s="146">
        <f>IF(J1452="nio",0,IF(J1452&gt;0,VLOOKUP(F1452,'3-Productie normen'!A:M,VLOOKUP(J1452,'3-Productie normen'!$B$38:$C$41,2,FALSE),FALSE)))*(VLOOKUP(B1452,'2-Kosten per locatie'!$A$16:$C$48,3,FALSE))</f>
        <v>0</v>
      </c>
      <c r="W1452" s="146">
        <f t="shared" si="299"/>
        <v>0</v>
      </c>
      <c r="X1452" s="146">
        <f t="shared" si="300"/>
        <v>0</v>
      </c>
      <c r="Y1452" s="146">
        <f t="shared" si="301"/>
        <v>0</v>
      </c>
      <c r="Z1452" s="147" t="str">
        <f>VLOOKUP(F1452,'3-Productie normen'!A:Q,12,FALSE)</f>
        <v>B</v>
      </c>
      <c r="AA1452" s="147"/>
      <c r="AC1452" s="148">
        <f t="shared" si="302"/>
        <v>5403.4500000000007</v>
      </c>
    </row>
    <row r="1453" spans="1:29" ht="14.15" customHeight="1">
      <c r="A1453" s="124">
        <f t="shared" si="291"/>
        <v>1453</v>
      </c>
      <c r="B1453" s="139" t="s">
        <v>94</v>
      </c>
      <c r="C1453" s="108">
        <v>8</v>
      </c>
      <c r="D1453" s="164" t="s">
        <v>647</v>
      </c>
      <c r="E1453" s="141" t="s">
        <v>224</v>
      </c>
      <c r="F1453" s="141" t="s">
        <v>155</v>
      </c>
      <c r="G1453" s="141" t="s">
        <v>222</v>
      </c>
      <c r="H1453" s="142">
        <v>20.3</v>
      </c>
      <c r="I1453" s="143">
        <f t="shared" si="292"/>
        <v>255</v>
      </c>
      <c r="J1453" s="144">
        <v>255</v>
      </c>
      <c r="K1453" s="144"/>
      <c r="L1453" s="144"/>
      <c r="M1453" s="144"/>
      <c r="N1453" s="144"/>
      <c r="O1453" s="144"/>
      <c r="P1453" s="145" t="e">
        <f t="shared" si="293"/>
        <v>#DIV/0!</v>
      </c>
      <c r="Q1453" s="145">
        <f t="shared" si="294"/>
        <v>0</v>
      </c>
      <c r="R1453" s="145">
        <f t="shared" si="295"/>
        <v>0</v>
      </c>
      <c r="S1453" s="145">
        <f t="shared" si="296"/>
        <v>0</v>
      </c>
      <c r="T1453" s="145">
        <f t="shared" si="297"/>
        <v>0</v>
      </c>
      <c r="U1453" s="145">
        <f t="shared" si="298"/>
        <v>0</v>
      </c>
      <c r="V1453" s="146">
        <f>IF(J1453="nio",0,IF(J1453&gt;0,VLOOKUP(F1453,'3-Productie normen'!A:M,VLOOKUP(J1453,'3-Productie normen'!$B$38:$C$41,2,FALSE),FALSE)))*(VLOOKUP(B1453,'2-Kosten per locatie'!$A$16:$C$48,3,FALSE))</f>
        <v>0</v>
      </c>
      <c r="W1453" s="146">
        <f t="shared" si="299"/>
        <v>0</v>
      </c>
      <c r="X1453" s="146">
        <f t="shared" si="300"/>
        <v>0</v>
      </c>
      <c r="Y1453" s="146">
        <f t="shared" si="301"/>
        <v>0</v>
      </c>
      <c r="Z1453" s="147" t="str">
        <f>VLOOKUP(F1453,'3-Productie normen'!A:Q,12,FALSE)</f>
        <v>B</v>
      </c>
      <c r="AA1453" s="147"/>
      <c r="AC1453" s="148">
        <f t="shared" si="302"/>
        <v>5176.5</v>
      </c>
    </row>
    <row r="1454" spans="1:29" ht="14.15" customHeight="1">
      <c r="A1454" s="124">
        <f t="shared" si="291"/>
        <v>1454</v>
      </c>
      <c r="B1454" s="139" t="s">
        <v>94</v>
      </c>
      <c r="C1454" s="108">
        <v>8</v>
      </c>
      <c r="D1454" s="164" t="s">
        <v>648</v>
      </c>
      <c r="E1454" s="141" t="s">
        <v>330</v>
      </c>
      <c r="F1454" s="153" t="s">
        <v>159</v>
      </c>
      <c r="G1454" s="141" t="s">
        <v>213</v>
      </c>
      <c r="H1454" s="142">
        <v>4.37</v>
      </c>
      <c r="I1454" s="143">
        <f t="shared" si="292"/>
        <v>255</v>
      </c>
      <c r="J1454" s="144">
        <v>255</v>
      </c>
      <c r="K1454" s="144"/>
      <c r="L1454" s="144"/>
      <c r="M1454" s="144"/>
      <c r="N1454" s="144"/>
      <c r="O1454" s="144"/>
      <c r="P1454" s="145" t="e">
        <f t="shared" si="293"/>
        <v>#DIV/0!</v>
      </c>
      <c r="Q1454" s="145">
        <f t="shared" si="294"/>
        <v>0</v>
      </c>
      <c r="R1454" s="145">
        <f t="shared" si="295"/>
        <v>0</v>
      </c>
      <c r="S1454" s="145">
        <f t="shared" si="296"/>
        <v>0</v>
      </c>
      <c r="T1454" s="145">
        <f t="shared" si="297"/>
        <v>0</v>
      </c>
      <c r="U1454" s="145">
        <f t="shared" si="298"/>
        <v>0</v>
      </c>
      <c r="V1454" s="146">
        <f>IF(J1454="nio",0,IF(J1454&gt;0,VLOOKUP(F1454,'3-Productie normen'!A:M,VLOOKUP(J1454,'3-Productie normen'!$B$38:$C$41,2,FALSE),FALSE)))*(VLOOKUP(B1454,'2-Kosten per locatie'!$A$16:$C$48,3,FALSE))</f>
        <v>0</v>
      </c>
      <c r="W1454" s="146">
        <f t="shared" si="299"/>
        <v>0</v>
      </c>
      <c r="X1454" s="146">
        <f t="shared" si="300"/>
        <v>0</v>
      </c>
      <c r="Y1454" s="146">
        <f t="shared" si="301"/>
        <v>0</v>
      </c>
      <c r="Z1454" s="147" t="str">
        <f>VLOOKUP(F1454,'3-Productie normen'!A:Q,12,FALSE)</f>
        <v>V</v>
      </c>
      <c r="AA1454" s="147"/>
      <c r="AC1454" s="148">
        <f t="shared" si="302"/>
        <v>1114.3500000000001</v>
      </c>
    </row>
    <row r="1455" spans="1:29" ht="14.15" customHeight="1">
      <c r="A1455" s="124">
        <f t="shared" si="291"/>
        <v>1455</v>
      </c>
      <c r="B1455" s="139" t="s">
        <v>94</v>
      </c>
      <c r="C1455" s="108">
        <v>8</v>
      </c>
      <c r="D1455" s="164" t="s">
        <v>1617</v>
      </c>
      <c r="E1455" s="141" t="s">
        <v>212</v>
      </c>
      <c r="F1455" s="141" t="s">
        <v>167</v>
      </c>
      <c r="G1455" s="141" t="s">
        <v>213</v>
      </c>
      <c r="H1455" s="142">
        <v>10.44</v>
      </c>
      <c r="I1455" s="143">
        <f t="shared" si="292"/>
        <v>255</v>
      </c>
      <c r="J1455" s="144">
        <v>255</v>
      </c>
      <c r="K1455" s="144"/>
      <c r="L1455" s="144"/>
      <c r="M1455" s="144"/>
      <c r="N1455" s="144"/>
      <c r="O1455" s="144"/>
      <c r="P1455" s="145" t="e">
        <f t="shared" si="293"/>
        <v>#DIV/0!</v>
      </c>
      <c r="Q1455" s="145">
        <f t="shared" si="294"/>
        <v>0</v>
      </c>
      <c r="R1455" s="145">
        <f t="shared" si="295"/>
        <v>0</v>
      </c>
      <c r="S1455" s="145">
        <f t="shared" si="296"/>
        <v>0</v>
      </c>
      <c r="T1455" s="145">
        <f t="shared" si="297"/>
        <v>0</v>
      </c>
      <c r="U1455" s="145">
        <f t="shared" si="298"/>
        <v>0</v>
      </c>
      <c r="V1455" s="146">
        <f>IF(J1455="nio",0,IF(J1455&gt;0,VLOOKUP(F1455,'3-Productie normen'!A:M,VLOOKUP(J1455,'3-Productie normen'!$B$38:$C$41,2,FALSE),FALSE)))*(VLOOKUP(B1455,'2-Kosten per locatie'!$A$16:$C$48,3,FALSE))</f>
        <v>0</v>
      </c>
      <c r="W1455" s="146">
        <f t="shared" si="299"/>
        <v>0</v>
      </c>
      <c r="X1455" s="146">
        <f t="shared" si="300"/>
        <v>0</v>
      </c>
      <c r="Y1455" s="146">
        <f t="shared" si="301"/>
        <v>0</v>
      </c>
      <c r="Z1455" s="147" t="str">
        <f>VLOOKUP(F1455,'3-Productie normen'!A:Q,12,FALSE)</f>
        <v>S</v>
      </c>
      <c r="AA1455" s="147"/>
      <c r="AC1455" s="148">
        <f t="shared" si="302"/>
        <v>2662.2</v>
      </c>
    </row>
    <row r="1456" spans="1:29" ht="14.15" customHeight="1">
      <c r="A1456" s="124">
        <f t="shared" si="291"/>
        <v>1456</v>
      </c>
      <c r="B1456" s="139" t="s">
        <v>94</v>
      </c>
      <c r="C1456" s="108">
        <v>8</v>
      </c>
      <c r="D1456" s="164" t="s">
        <v>1618</v>
      </c>
      <c r="E1456" s="141" t="s">
        <v>212</v>
      </c>
      <c r="F1456" s="141" t="s">
        <v>167</v>
      </c>
      <c r="G1456" s="141" t="s">
        <v>213</v>
      </c>
      <c r="H1456" s="142">
        <v>1.31</v>
      </c>
      <c r="I1456" s="143">
        <f t="shared" si="292"/>
        <v>255</v>
      </c>
      <c r="J1456" s="144">
        <v>255</v>
      </c>
      <c r="K1456" s="144"/>
      <c r="L1456" s="144"/>
      <c r="M1456" s="144"/>
      <c r="N1456" s="144"/>
      <c r="O1456" s="144"/>
      <c r="P1456" s="145" t="e">
        <f t="shared" si="293"/>
        <v>#DIV/0!</v>
      </c>
      <c r="Q1456" s="145">
        <f t="shared" si="294"/>
        <v>0</v>
      </c>
      <c r="R1456" s="145">
        <f t="shared" si="295"/>
        <v>0</v>
      </c>
      <c r="S1456" s="145">
        <f t="shared" si="296"/>
        <v>0</v>
      </c>
      <c r="T1456" s="145">
        <f t="shared" si="297"/>
        <v>0</v>
      </c>
      <c r="U1456" s="145">
        <f t="shared" si="298"/>
        <v>0</v>
      </c>
      <c r="V1456" s="146">
        <f>IF(J1456="nio",0,IF(J1456&gt;0,VLOOKUP(F1456,'3-Productie normen'!A:M,VLOOKUP(J1456,'3-Productie normen'!$B$38:$C$41,2,FALSE),FALSE)))*(VLOOKUP(B1456,'2-Kosten per locatie'!$A$16:$C$48,3,FALSE))</f>
        <v>0</v>
      </c>
      <c r="W1456" s="146">
        <f t="shared" si="299"/>
        <v>0</v>
      </c>
      <c r="X1456" s="146">
        <f t="shared" si="300"/>
        <v>0</v>
      </c>
      <c r="Y1456" s="146">
        <f t="shared" si="301"/>
        <v>0</v>
      </c>
      <c r="Z1456" s="147" t="str">
        <f>VLOOKUP(F1456,'3-Productie normen'!A:Q,12,FALSE)</f>
        <v>S</v>
      </c>
      <c r="AA1456" s="147"/>
      <c r="AC1456" s="148">
        <f t="shared" si="302"/>
        <v>334.05</v>
      </c>
    </row>
    <row r="1457" spans="1:29" ht="14.15" customHeight="1">
      <c r="A1457" s="124">
        <f t="shared" si="291"/>
        <v>1457</v>
      </c>
      <c r="B1457" s="139" t="s">
        <v>94</v>
      </c>
      <c r="C1457" s="108">
        <v>8</v>
      </c>
      <c r="D1457" s="164" t="s">
        <v>1619</v>
      </c>
      <c r="E1457" s="141" t="s">
        <v>212</v>
      </c>
      <c r="F1457" s="141" t="s">
        <v>167</v>
      </c>
      <c r="G1457" s="141" t="s">
        <v>213</v>
      </c>
      <c r="H1457" s="142">
        <v>1.95</v>
      </c>
      <c r="I1457" s="143">
        <f t="shared" si="292"/>
        <v>255</v>
      </c>
      <c r="J1457" s="144">
        <v>255</v>
      </c>
      <c r="K1457" s="144"/>
      <c r="L1457" s="144"/>
      <c r="M1457" s="144"/>
      <c r="N1457" s="144"/>
      <c r="O1457" s="144"/>
      <c r="P1457" s="145" t="e">
        <f t="shared" si="293"/>
        <v>#DIV/0!</v>
      </c>
      <c r="Q1457" s="145">
        <f t="shared" si="294"/>
        <v>0</v>
      </c>
      <c r="R1457" s="145">
        <f t="shared" si="295"/>
        <v>0</v>
      </c>
      <c r="S1457" s="145">
        <f t="shared" si="296"/>
        <v>0</v>
      </c>
      <c r="T1457" s="145">
        <f t="shared" si="297"/>
        <v>0</v>
      </c>
      <c r="U1457" s="145">
        <f t="shared" si="298"/>
        <v>0</v>
      </c>
      <c r="V1457" s="146">
        <f>IF(J1457="nio",0,IF(J1457&gt;0,VLOOKUP(F1457,'3-Productie normen'!A:M,VLOOKUP(J1457,'3-Productie normen'!$B$38:$C$41,2,FALSE),FALSE)))*(VLOOKUP(B1457,'2-Kosten per locatie'!$A$16:$C$48,3,FALSE))</f>
        <v>0</v>
      </c>
      <c r="W1457" s="146">
        <f t="shared" si="299"/>
        <v>0</v>
      </c>
      <c r="X1457" s="146">
        <f t="shared" si="300"/>
        <v>0</v>
      </c>
      <c r="Y1457" s="146">
        <f t="shared" si="301"/>
        <v>0</v>
      </c>
      <c r="Z1457" s="147" t="str">
        <f>VLOOKUP(F1457,'3-Productie normen'!A:Q,12,FALSE)</f>
        <v>S</v>
      </c>
      <c r="AA1457" s="147"/>
      <c r="AC1457" s="148">
        <f t="shared" si="302"/>
        <v>497.25</v>
      </c>
    </row>
    <row r="1458" spans="1:29" ht="14.15" customHeight="1">
      <c r="A1458" s="124">
        <f t="shared" si="291"/>
        <v>1458</v>
      </c>
      <c r="B1458" s="139" t="s">
        <v>94</v>
      </c>
      <c r="C1458" s="108">
        <v>8</v>
      </c>
      <c r="D1458" s="164" t="s">
        <v>1620</v>
      </c>
      <c r="E1458" s="141" t="s">
        <v>249</v>
      </c>
      <c r="F1458" s="141" t="s">
        <v>172</v>
      </c>
      <c r="G1458" s="141" t="s">
        <v>213</v>
      </c>
      <c r="H1458" s="142">
        <v>32.92</v>
      </c>
      <c r="I1458" s="143">
        <f t="shared" si="292"/>
        <v>255</v>
      </c>
      <c r="J1458" s="144">
        <v>255</v>
      </c>
      <c r="K1458" s="144"/>
      <c r="L1458" s="144"/>
      <c r="M1458" s="144"/>
      <c r="N1458" s="144"/>
      <c r="O1458" s="144"/>
      <c r="P1458" s="145" t="e">
        <f t="shared" si="293"/>
        <v>#DIV/0!</v>
      </c>
      <c r="Q1458" s="145">
        <f t="shared" si="294"/>
        <v>0</v>
      </c>
      <c r="R1458" s="145">
        <f t="shared" si="295"/>
        <v>0</v>
      </c>
      <c r="S1458" s="145">
        <f t="shared" si="296"/>
        <v>0</v>
      </c>
      <c r="T1458" s="145">
        <f t="shared" si="297"/>
        <v>0</v>
      </c>
      <c r="U1458" s="145">
        <f t="shared" si="298"/>
        <v>0</v>
      </c>
      <c r="V1458" s="146">
        <f>IF(J1458="nio",0,IF(J1458&gt;0,VLOOKUP(F1458,'3-Productie normen'!A:M,VLOOKUP(J1458,'3-Productie normen'!$B$38:$C$41,2,FALSE),FALSE)))*(VLOOKUP(B1458,'2-Kosten per locatie'!$A$16:$C$48,3,FALSE))</f>
        <v>0</v>
      </c>
      <c r="W1458" s="146">
        <f t="shared" si="299"/>
        <v>0</v>
      </c>
      <c r="X1458" s="146">
        <f t="shared" si="300"/>
        <v>0</v>
      </c>
      <c r="Y1458" s="146">
        <f t="shared" si="301"/>
        <v>0</v>
      </c>
      <c r="Z1458" s="147" t="str">
        <f>VLOOKUP(F1458,'3-Productie normen'!A:Q,12,FALSE)</f>
        <v>V</v>
      </c>
      <c r="AA1458" s="147"/>
      <c r="AC1458" s="148">
        <f t="shared" si="302"/>
        <v>8394.6</v>
      </c>
    </row>
    <row r="1459" spans="1:29" ht="14.15" customHeight="1">
      <c r="A1459" s="124">
        <f t="shared" si="291"/>
        <v>1459</v>
      </c>
      <c r="B1459" s="139" t="s">
        <v>94</v>
      </c>
      <c r="C1459" s="108">
        <v>8</v>
      </c>
      <c r="D1459" s="164" t="s">
        <v>1621</v>
      </c>
      <c r="E1459" s="141" t="s">
        <v>170</v>
      </c>
      <c r="F1459" s="141" t="s">
        <v>170</v>
      </c>
      <c r="G1459" s="141" t="s">
        <v>213</v>
      </c>
      <c r="H1459" s="142">
        <v>6.71</v>
      </c>
      <c r="I1459" s="143">
        <f t="shared" si="292"/>
        <v>255</v>
      </c>
      <c r="J1459" s="144">
        <v>255</v>
      </c>
      <c r="K1459" s="144"/>
      <c r="L1459" s="144"/>
      <c r="M1459" s="144"/>
      <c r="N1459" s="144"/>
      <c r="O1459" s="144"/>
      <c r="P1459" s="145" t="e">
        <f t="shared" si="293"/>
        <v>#DIV/0!</v>
      </c>
      <c r="Q1459" s="145">
        <f t="shared" si="294"/>
        <v>0</v>
      </c>
      <c r="R1459" s="145">
        <f t="shared" si="295"/>
        <v>0</v>
      </c>
      <c r="S1459" s="145">
        <f t="shared" si="296"/>
        <v>0</v>
      </c>
      <c r="T1459" s="145">
        <f t="shared" si="297"/>
        <v>0</v>
      </c>
      <c r="U1459" s="145">
        <f t="shared" si="298"/>
        <v>0</v>
      </c>
      <c r="V1459" s="146">
        <f>IF(J1459="nio",0,IF(J1459&gt;0,VLOOKUP(F1459,'3-Productie normen'!A:M,VLOOKUP(J1459,'3-Productie normen'!$B$38:$C$41,2,FALSE),FALSE)))*(VLOOKUP(B1459,'2-Kosten per locatie'!$A$16:$C$48,3,FALSE))</f>
        <v>0</v>
      </c>
      <c r="W1459" s="146">
        <f t="shared" si="299"/>
        <v>0</v>
      </c>
      <c r="X1459" s="146">
        <f t="shared" si="300"/>
        <v>0</v>
      </c>
      <c r="Y1459" s="146">
        <f t="shared" si="301"/>
        <v>0</v>
      </c>
      <c r="Z1459" s="147" t="str">
        <f>VLOOKUP(F1459,'3-Productie normen'!A:Q,12,FALSE)</f>
        <v>V</v>
      </c>
      <c r="AA1459" s="147"/>
      <c r="AC1459" s="148">
        <f t="shared" si="302"/>
        <v>1711.05</v>
      </c>
    </row>
    <row r="1460" spans="1:29" ht="14.15" customHeight="1">
      <c r="A1460" s="124">
        <f t="shared" si="291"/>
        <v>1460</v>
      </c>
      <c r="B1460" s="139" t="s">
        <v>94</v>
      </c>
      <c r="C1460" s="108">
        <v>9</v>
      </c>
      <c r="D1460" s="164" t="s">
        <v>665</v>
      </c>
      <c r="E1460" s="141" t="s">
        <v>224</v>
      </c>
      <c r="F1460" s="141" t="s">
        <v>155</v>
      </c>
      <c r="G1460" s="141" t="s">
        <v>222</v>
      </c>
      <c r="H1460" s="142">
        <v>21.25</v>
      </c>
      <c r="I1460" s="143">
        <f t="shared" si="292"/>
        <v>255</v>
      </c>
      <c r="J1460" s="144">
        <v>255</v>
      </c>
      <c r="K1460" s="144"/>
      <c r="L1460" s="144"/>
      <c r="M1460" s="144"/>
      <c r="N1460" s="144"/>
      <c r="O1460" s="144"/>
      <c r="P1460" s="145" t="e">
        <f t="shared" si="293"/>
        <v>#DIV/0!</v>
      </c>
      <c r="Q1460" s="145">
        <f t="shared" si="294"/>
        <v>0</v>
      </c>
      <c r="R1460" s="145">
        <f t="shared" si="295"/>
        <v>0</v>
      </c>
      <c r="S1460" s="145">
        <f t="shared" si="296"/>
        <v>0</v>
      </c>
      <c r="T1460" s="145">
        <f t="shared" si="297"/>
        <v>0</v>
      </c>
      <c r="U1460" s="145">
        <f t="shared" si="298"/>
        <v>0</v>
      </c>
      <c r="V1460" s="146">
        <f>IF(J1460="nio",0,IF(J1460&gt;0,VLOOKUP(F1460,'3-Productie normen'!A:M,VLOOKUP(J1460,'3-Productie normen'!$B$38:$C$41,2,FALSE),FALSE)))*(VLOOKUP(B1460,'2-Kosten per locatie'!$A$16:$C$48,3,FALSE))</f>
        <v>0</v>
      </c>
      <c r="W1460" s="146">
        <f t="shared" si="299"/>
        <v>0</v>
      </c>
      <c r="X1460" s="146">
        <f t="shared" si="300"/>
        <v>0</v>
      </c>
      <c r="Y1460" s="146">
        <f t="shared" si="301"/>
        <v>0</v>
      </c>
      <c r="Z1460" s="147" t="str">
        <f>VLOOKUP(F1460,'3-Productie normen'!A:Q,12,FALSE)</f>
        <v>B</v>
      </c>
      <c r="AA1460" s="147"/>
      <c r="AC1460" s="148">
        <f t="shared" si="302"/>
        <v>5418.75</v>
      </c>
    </row>
    <row r="1461" spans="1:29" ht="14.15" customHeight="1">
      <c r="A1461" s="124">
        <f t="shared" si="291"/>
        <v>1461</v>
      </c>
      <c r="B1461" s="139" t="s">
        <v>94</v>
      </c>
      <c r="C1461" s="108">
        <v>9</v>
      </c>
      <c r="D1461" s="164" t="s">
        <v>669</v>
      </c>
      <c r="E1461" s="141" t="s">
        <v>224</v>
      </c>
      <c r="F1461" s="141" t="s">
        <v>155</v>
      </c>
      <c r="G1461" s="141" t="s">
        <v>222</v>
      </c>
      <c r="H1461" s="142">
        <v>21.84</v>
      </c>
      <c r="I1461" s="143">
        <f t="shared" si="292"/>
        <v>255</v>
      </c>
      <c r="J1461" s="144">
        <v>255</v>
      </c>
      <c r="K1461" s="144"/>
      <c r="L1461" s="144"/>
      <c r="M1461" s="144"/>
      <c r="N1461" s="144"/>
      <c r="O1461" s="144"/>
      <c r="P1461" s="145" t="e">
        <f t="shared" si="293"/>
        <v>#DIV/0!</v>
      </c>
      <c r="Q1461" s="145">
        <f t="shared" si="294"/>
        <v>0</v>
      </c>
      <c r="R1461" s="145">
        <f t="shared" si="295"/>
        <v>0</v>
      </c>
      <c r="S1461" s="145">
        <f t="shared" si="296"/>
        <v>0</v>
      </c>
      <c r="T1461" s="145">
        <f t="shared" si="297"/>
        <v>0</v>
      </c>
      <c r="U1461" s="145">
        <f t="shared" si="298"/>
        <v>0</v>
      </c>
      <c r="V1461" s="146">
        <f>IF(J1461="nio",0,IF(J1461&gt;0,VLOOKUP(F1461,'3-Productie normen'!A:M,VLOOKUP(J1461,'3-Productie normen'!$B$38:$C$41,2,FALSE),FALSE)))*(VLOOKUP(B1461,'2-Kosten per locatie'!$A$16:$C$48,3,FALSE))</f>
        <v>0</v>
      </c>
      <c r="W1461" s="146">
        <f t="shared" si="299"/>
        <v>0</v>
      </c>
      <c r="X1461" s="146">
        <f t="shared" si="300"/>
        <v>0</v>
      </c>
      <c r="Y1461" s="146">
        <f t="shared" si="301"/>
        <v>0</v>
      </c>
      <c r="Z1461" s="147" t="str">
        <f>VLOOKUP(F1461,'3-Productie normen'!A:Q,12,FALSE)</f>
        <v>B</v>
      </c>
      <c r="AA1461" s="147"/>
      <c r="AC1461" s="148">
        <f t="shared" si="302"/>
        <v>5569.2</v>
      </c>
    </row>
    <row r="1462" spans="1:29" ht="14.15" customHeight="1">
      <c r="A1462" s="124">
        <f t="shared" si="291"/>
        <v>1462</v>
      </c>
      <c r="B1462" s="139" t="s">
        <v>94</v>
      </c>
      <c r="C1462" s="108">
        <v>9</v>
      </c>
      <c r="D1462" s="164" t="s">
        <v>670</v>
      </c>
      <c r="E1462" s="141" t="s">
        <v>224</v>
      </c>
      <c r="F1462" s="141" t="s">
        <v>155</v>
      </c>
      <c r="G1462" s="141" t="s">
        <v>222</v>
      </c>
      <c r="H1462" s="142">
        <v>21.34</v>
      </c>
      <c r="I1462" s="143">
        <f t="shared" si="292"/>
        <v>255</v>
      </c>
      <c r="J1462" s="144">
        <v>255</v>
      </c>
      <c r="K1462" s="144"/>
      <c r="L1462" s="144"/>
      <c r="M1462" s="144"/>
      <c r="N1462" s="144"/>
      <c r="O1462" s="144"/>
      <c r="P1462" s="145" t="e">
        <f t="shared" si="293"/>
        <v>#DIV/0!</v>
      </c>
      <c r="Q1462" s="145">
        <f t="shared" si="294"/>
        <v>0</v>
      </c>
      <c r="R1462" s="145">
        <f t="shared" si="295"/>
        <v>0</v>
      </c>
      <c r="S1462" s="145">
        <f t="shared" si="296"/>
        <v>0</v>
      </c>
      <c r="T1462" s="145">
        <f t="shared" si="297"/>
        <v>0</v>
      </c>
      <c r="U1462" s="145">
        <f t="shared" si="298"/>
        <v>0</v>
      </c>
      <c r="V1462" s="146">
        <f>IF(J1462="nio",0,IF(J1462&gt;0,VLOOKUP(F1462,'3-Productie normen'!A:M,VLOOKUP(J1462,'3-Productie normen'!$B$38:$C$41,2,FALSE),FALSE)))*(VLOOKUP(B1462,'2-Kosten per locatie'!$A$16:$C$48,3,FALSE))</f>
        <v>0</v>
      </c>
      <c r="W1462" s="146">
        <f t="shared" si="299"/>
        <v>0</v>
      </c>
      <c r="X1462" s="146">
        <f t="shared" si="300"/>
        <v>0</v>
      </c>
      <c r="Y1462" s="146">
        <f t="shared" si="301"/>
        <v>0</v>
      </c>
      <c r="Z1462" s="147" t="str">
        <f>VLOOKUP(F1462,'3-Productie normen'!A:Q,12,FALSE)</f>
        <v>B</v>
      </c>
      <c r="AA1462" s="147"/>
      <c r="AC1462" s="148">
        <f t="shared" si="302"/>
        <v>5441.7</v>
      </c>
    </row>
    <row r="1463" spans="1:29" ht="14.15" customHeight="1">
      <c r="A1463" s="124">
        <f t="shared" si="291"/>
        <v>1463</v>
      </c>
      <c r="B1463" s="139" t="s">
        <v>94</v>
      </c>
      <c r="C1463" s="108">
        <v>9</v>
      </c>
      <c r="D1463" s="164" t="s">
        <v>671</v>
      </c>
      <c r="E1463" s="141" t="s">
        <v>224</v>
      </c>
      <c r="F1463" s="141" t="s">
        <v>155</v>
      </c>
      <c r="G1463" s="141" t="s">
        <v>222</v>
      </c>
      <c r="H1463" s="142">
        <v>15.5</v>
      </c>
      <c r="I1463" s="143">
        <f t="shared" si="292"/>
        <v>255</v>
      </c>
      <c r="J1463" s="144">
        <v>255</v>
      </c>
      <c r="K1463" s="144"/>
      <c r="L1463" s="144"/>
      <c r="M1463" s="144"/>
      <c r="N1463" s="144"/>
      <c r="O1463" s="144"/>
      <c r="P1463" s="145" t="e">
        <f t="shared" si="293"/>
        <v>#DIV/0!</v>
      </c>
      <c r="Q1463" s="145">
        <f t="shared" si="294"/>
        <v>0</v>
      </c>
      <c r="R1463" s="145">
        <f t="shared" si="295"/>
        <v>0</v>
      </c>
      <c r="S1463" s="145">
        <f t="shared" si="296"/>
        <v>0</v>
      </c>
      <c r="T1463" s="145">
        <f t="shared" si="297"/>
        <v>0</v>
      </c>
      <c r="U1463" s="145">
        <f t="shared" si="298"/>
        <v>0</v>
      </c>
      <c r="V1463" s="146">
        <f>IF(J1463="nio",0,IF(J1463&gt;0,VLOOKUP(F1463,'3-Productie normen'!A:M,VLOOKUP(J1463,'3-Productie normen'!$B$38:$C$41,2,FALSE),FALSE)))*(VLOOKUP(B1463,'2-Kosten per locatie'!$A$16:$C$48,3,FALSE))</f>
        <v>0</v>
      </c>
      <c r="W1463" s="146">
        <f t="shared" si="299"/>
        <v>0</v>
      </c>
      <c r="X1463" s="146">
        <f t="shared" si="300"/>
        <v>0</v>
      </c>
      <c r="Y1463" s="146">
        <f t="shared" si="301"/>
        <v>0</v>
      </c>
      <c r="Z1463" s="147" t="str">
        <f>VLOOKUP(F1463,'3-Productie normen'!A:Q,12,FALSE)</f>
        <v>B</v>
      </c>
      <c r="AA1463" s="147"/>
      <c r="AC1463" s="148">
        <f t="shared" si="302"/>
        <v>3952.5</v>
      </c>
    </row>
    <row r="1464" spans="1:29" ht="14.15" customHeight="1">
      <c r="A1464" s="124">
        <f t="shared" si="291"/>
        <v>1464</v>
      </c>
      <c r="B1464" s="139" t="s">
        <v>94</v>
      </c>
      <c r="C1464" s="108">
        <v>9</v>
      </c>
      <c r="D1464" s="164" t="s">
        <v>672</v>
      </c>
      <c r="E1464" s="141" t="s">
        <v>224</v>
      </c>
      <c r="F1464" s="166" t="s">
        <v>155</v>
      </c>
      <c r="G1464" s="141" t="s">
        <v>222</v>
      </c>
      <c r="H1464" s="142">
        <v>15.74</v>
      </c>
      <c r="I1464" s="143">
        <f t="shared" si="292"/>
        <v>255</v>
      </c>
      <c r="J1464" s="144">
        <v>255</v>
      </c>
      <c r="K1464" s="144"/>
      <c r="L1464" s="144"/>
      <c r="M1464" s="144"/>
      <c r="N1464" s="144"/>
      <c r="O1464" s="144"/>
      <c r="P1464" s="145" t="e">
        <f t="shared" si="293"/>
        <v>#DIV/0!</v>
      </c>
      <c r="Q1464" s="145">
        <f t="shared" si="294"/>
        <v>0</v>
      </c>
      <c r="R1464" s="145">
        <f t="shared" si="295"/>
        <v>0</v>
      </c>
      <c r="S1464" s="145">
        <f t="shared" si="296"/>
        <v>0</v>
      </c>
      <c r="T1464" s="145">
        <f t="shared" si="297"/>
        <v>0</v>
      </c>
      <c r="U1464" s="145">
        <f t="shared" si="298"/>
        <v>0</v>
      </c>
      <c r="V1464" s="146">
        <f>IF(J1464="nio",0,IF(J1464&gt;0,VLOOKUP(F1464,'3-Productie normen'!A:M,VLOOKUP(J1464,'3-Productie normen'!$B$38:$C$41,2,FALSE),FALSE)))*(VLOOKUP(B1464,'2-Kosten per locatie'!$A$16:$C$48,3,FALSE))</f>
        <v>0</v>
      </c>
      <c r="W1464" s="146">
        <f t="shared" si="299"/>
        <v>0</v>
      </c>
      <c r="X1464" s="146">
        <f t="shared" si="300"/>
        <v>0</v>
      </c>
      <c r="Y1464" s="146">
        <f t="shared" si="301"/>
        <v>0</v>
      </c>
      <c r="Z1464" s="147" t="str">
        <f>VLOOKUP(F1464,'3-Productie normen'!A:Q,12,FALSE)</f>
        <v>B</v>
      </c>
      <c r="AA1464" s="147"/>
      <c r="AC1464" s="148">
        <f t="shared" si="302"/>
        <v>4013.7000000000003</v>
      </c>
    </row>
    <row r="1465" spans="1:29" ht="14.15" customHeight="1">
      <c r="A1465" s="124">
        <f t="shared" si="291"/>
        <v>1465</v>
      </c>
      <c r="B1465" s="139" t="s">
        <v>94</v>
      </c>
      <c r="C1465" s="108">
        <v>9</v>
      </c>
      <c r="D1465" s="164" t="s">
        <v>673</v>
      </c>
      <c r="E1465" s="141" t="s">
        <v>224</v>
      </c>
      <c r="F1465" s="141" t="s">
        <v>155</v>
      </c>
      <c r="G1465" s="141" t="s">
        <v>222</v>
      </c>
      <c r="H1465" s="142">
        <v>21.74</v>
      </c>
      <c r="I1465" s="143">
        <f t="shared" si="292"/>
        <v>255</v>
      </c>
      <c r="J1465" s="144">
        <v>255</v>
      </c>
      <c r="K1465" s="144"/>
      <c r="L1465" s="144"/>
      <c r="M1465" s="144"/>
      <c r="N1465" s="144"/>
      <c r="O1465" s="144"/>
      <c r="P1465" s="145" t="e">
        <f t="shared" si="293"/>
        <v>#DIV/0!</v>
      </c>
      <c r="Q1465" s="145">
        <f t="shared" si="294"/>
        <v>0</v>
      </c>
      <c r="R1465" s="145">
        <f t="shared" si="295"/>
        <v>0</v>
      </c>
      <c r="S1465" s="145">
        <f t="shared" si="296"/>
        <v>0</v>
      </c>
      <c r="T1465" s="145">
        <f t="shared" si="297"/>
        <v>0</v>
      </c>
      <c r="U1465" s="145">
        <f t="shared" si="298"/>
        <v>0</v>
      </c>
      <c r="V1465" s="146">
        <f>IF(J1465="nio",0,IF(J1465&gt;0,VLOOKUP(F1465,'3-Productie normen'!A:M,VLOOKUP(J1465,'3-Productie normen'!$B$38:$C$41,2,FALSE),FALSE)))*(VLOOKUP(B1465,'2-Kosten per locatie'!$A$16:$C$48,3,FALSE))</f>
        <v>0</v>
      </c>
      <c r="W1465" s="146">
        <f t="shared" si="299"/>
        <v>0</v>
      </c>
      <c r="X1465" s="146">
        <f t="shared" si="300"/>
        <v>0</v>
      </c>
      <c r="Y1465" s="146">
        <f t="shared" si="301"/>
        <v>0</v>
      </c>
      <c r="Z1465" s="147" t="str">
        <f>VLOOKUP(F1465,'3-Productie normen'!A:Q,12,FALSE)</f>
        <v>B</v>
      </c>
      <c r="AA1465" s="147"/>
      <c r="AC1465" s="148">
        <f t="shared" si="302"/>
        <v>5543.7</v>
      </c>
    </row>
    <row r="1466" spans="1:29" ht="14.15" customHeight="1">
      <c r="A1466" s="124">
        <f t="shared" si="291"/>
        <v>1466</v>
      </c>
      <c r="B1466" s="139" t="s">
        <v>94</v>
      </c>
      <c r="C1466" s="108">
        <v>9</v>
      </c>
      <c r="D1466" s="164" t="s">
        <v>1622</v>
      </c>
      <c r="E1466" s="141" t="s">
        <v>224</v>
      </c>
      <c r="F1466" s="141" t="s">
        <v>155</v>
      </c>
      <c r="G1466" s="141" t="s">
        <v>222</v>
      </c>
      <c r="H1466" s="142">
        <v>21.62</v>
      </c>
      <c r="I1466" s="143">
        <f t="shared" si="292"/>
        <v>255</v>
      </c>
      <c r="J1466" s="144">
        <v>255</v>
      </c>
      <c r="K1466" s="144"/>
      <c r="L1466" s="144"/>
      <c r="M1466" s="144"/>
      <c r="N1466" s="144"/>
      <c r="O1466" s="144"/>
      <c r="P1466" s="145" t="e">
        <f t="shared" si="293"/>
        <v>#DIV/0!</v>
      </c>
      <c r="Q1466" s="145">
        <f t="shared" si="294"/>
        <v>0</v>
      </c>
      <c r="R1466" s="145">
        <f t="shared" si="295"/>
        <v>0</v>
      </c>
      <c r="S1466" s="145">
        <f t="shared" si="296"/>
        <v>0</v>
      </c>
      <c r="T1466" s="145">
        <f t="shared" si="297"/>
        <v>0</v>
      </c>
      <c r="U1466" s="145">
        <f t="shared" si="298"/>
        <v>0</v>
      </c>
      <c r="V1466" s="146">
        <f>IF(J1466="nio",0,IF(J1466&gt;0,VLOOKUP(F1466,'3-Productie normen'!A:M,VLOOKUP(J1466,'3-Productie normen'!$B$38:$C$41,2,FALSE),FALSE)))*(VLOOKUP(B1466,'2-Kosten per locatie'!$A$16:$C$48,3,FALSE))</f>
        <v>0</v>
      </c>
      <c r="W1466" s="146">
        <f t="shared" si="299"/>
        <v>0</v>
      </c>
      <c r="X1466" s="146">
        <f t="shared" si="300"/>
        <v>0</v>
      </c>
      <c r="Y1466" s="146">
        <f t="shared" si="301"/>
        <v>0</v>
      </c>
      <c r="Z1466" s="147" t="str">
        <f>VLOOKUP(F1466,'3-Productie normen'!A:Q,12,FALSE)</f>
        <v>B</v>
      </c>
      <c r="AA1466" s="147"/>
      <c r="AC1466" s="148">
        <f t="shared" si="302"/>
        <v>5513.1</v>
      </c>
    </row>
    <row r="1467" spans="1:29" ht="14.15" customHeight="1">
      <c r="A1467" s="124">
        <f t="shared" si="291"/>
        <v>1467</v>
      </c>
      <c r="B1467" s="139" t="s">
        <v>94</v>
      </c>
      <c r="C1467" s="108">
        <v>9</v>
      </c>
      <c r="D1467" s="164" t="s">
        <v>675</v>
      </c>
      <c r="E1467" s="141" t="s">
        <v>224</v>
      </c>
      <c r="F1467" s="141" t="s">
        <v>155</v>
      </c>
      <c r="G1467" s="141" t="s">
        <v>222</v>
      </c>
      <c r="H1467" s="142">
        <v>20.69</v>
      </c>
      <c r="I1467" s="143">
        <f t="shared" si="292"/>
        <v>255</v>
      </c>
      <c r="J1467" s="144">
        <v>255</v>
      </c>
      <c r="K1467" s="144"/>
      <c r="L1467" s="144"/>
      <c r="M1467" s="144"/>
      <c r="N1467" s="144"/>
      <c r="O1467" s="144"/>
      <c r="P1467" s="145" t="e">
        <f t="shared" si="293"/>
        <v>#DIV/0!</v>
      </c>
      <c r="Q1467" s="145">
        <f t="shared" si="294"/>
        <v>0</v>
      </c>
      <c r="R1467" s="145">
        <f t="shared" si="295"/>
        <v>0</v>
      </c>
      <c r="S1467" s="145">
        <f t="shared" si="296"/>
        <v>0</v>
      </c>
      <c r="T1467" s="145">
        <f t="shared" si="297"/>
        <v>0</v>
      </c>
      <c r="U1467" s="145">
        <f t="shared" si="298"/>
        <v>0</v>
      </c>
      <c r="V1467" s="146">
        <f>IF(J1467="nio",0,IF(J1467&gt;0,VLOOKUP(F1467,'3-Productie normen'!A:M,VLOOKUP(J1467,'3-Productie normen'!$B$38:$C$41,2,FALSE),FALSE)))*(VLOOKUP(B1467,'2-Kosten per locatie'!$A$16:$C$48,3,FALSE))</f>
        <v>0</v>
      </c>
      <c r="W1467" s="146">
        <f t="shared" si="299"/>
        <v>0</v>
      </c>
      <c r="X1467" s="146">
        <f t="shared" si="300"/>
        <v>0</v>
      </c>
      <c r="Y1467" s="146">
        <f t="shared" si="301"/>
        <v>0</v>
      </c>
      <c r="Z1467" s="147" t="str">
        <f>VLOOKUP(F1467,'3-Productie normen'!A:Q,12,FALSE)</f>
        <v>B</v>
      </c>
      <c r="AA1467" s="147"/>
      <c r="AC1467" s="148">
        <f t="shared" si="302"/>
        <v>5275.9500000000007</v>
      </c>
    </row>
    <row r="1468" spans="1:29" ht="14.15" customHeight="1">
      <c r="A1468" s="124">
        <f t="shared" si="291"/>
        <v>1468</v>
      </c>
      <c r="B1468" s="139" t="s">
        <v>94</v>
      </c>
      <c r="C1468" s="108">
        <v>9</v>
      </c>
      <c r="D1468" s="164" t="s">
        <v>1623</v>
      </c>
      <c r="E1468" s="141" t="s">
        <v>249</v>
      </c>
      <c r="F1468" s="141" t="s">
        <v>172</v>
      </c>
      <c r="G1468" s="141" t="s">
        <v>213</v>
      </c>
      <c r="H1468" s="142">
        <v>20.49</v>
      </c>
      <c r="I1468" s="143">
        <f t="shared" si="292"/>
        <v>255</v>
      </c>
      <c r="J1468" s="144">
        <v>255</v>
      </c>
      <c r="K1468" s="144"/>
      <c r="L1468" s="144"/>
      <c r="M1468" s="144"/>
      <c r="N1468" s="144"/>
      <c r="O1468" s="144"/>
      <c r="P1468" s="145" t="e">
        <f t="shared" si="293"/>
        <v>#DIV/0!</v>
      </c>
      <c r="Q1468" s="145">
        <f t="shared" si="294"/>
        <v>0</v>
      </c>
      <c r="R1468" s="145">
        <f t="shared" si="295"/>
        <v>0</v>
      </c>
      <c r="S1468" s="145">
        <f t="shared" si="296"/>
        <v>0</v>
      </c>
      <c r="T1468" s="145">
        <f t="shared" si="297"/>
        <v>0</v>
      </c>
      <c r="U1468" s="145">
        <f t="shared" si="298"/>
        <v>0</v>
      </c>
      <c r="V1468" s="146">
        <f>IF(J1468="nio",0,IF(J1468&gt;0,VLOOKUP(F1468,'3-Productie normen'!A:M,VLOOKUP(J1468,'3-Productie normen'!$B$38:$C$41,2,FALSE),FALSE)))*(VLOOKUP(B1468,'2-Kosten per locatie'!$A$16:$C$48,3,FALSE))</f>
        <v>0</v>
      </c>
      <c r="W1468" s="146">
        <f t="shared" si="299"/>
        <v>0</v>
      </c>
      <c r="X1468" s="146">
        <f t="shared" si="300"/>
        <v>0</v>
      </c>
      <c r="Y1468" s="146">
        <f t="shared" si="301"/>
        <v>0</v>
      </c>
      <c r="Z1468" s="147" t="str">
        <f>VLOOKUP(F1468,'3-Productie normen'!A:Q,12,FALSE)</f>
        <v>V</v>
      </c>
      <c r="AA1468" s="147"/>
      <c r="AC1468" s="148">
        <f t="shared" si="302"/>
        <v>5224.95</v>
      </c>
    </row>
    <row r="1469" spans="1:29" ht="14.15" customHeight="1">
      <c r="A1469" s="124">
        <f t="shared" si="291"/>
        <v>1469</v>
      </c>
      <c r="B1469" s="139" t="s">
        <v>94</v>
      </c>
      <c r="C1469" s="108">
        <v>9</v>
      </c>
      <c r="D1469" s="164" t="s">
        <v>1624</v>
      </c>
      <c r="E1469" s="141" t="s">
        <v>170</v>
      </c>
      <c r="F1469" s="141" t="s">
        <v>170</v>
      </c>
      <c r="G1469" s="141" t="s">
        <v>213</v>
      </c>
      <c r="H1469" s="142">
        <v>1.26</v>
      </c>
      <c r="I1469" s="143">
        <f t="shared" si="292"/>
        <v>255</v>
      </c>
      <c r="J1469" s="144">
        <v>255</v>
      </c>
      <c r="K1469" s="144"/>
      <c r="L1469" s="144"/>
      <c r="M1469" s="144"/>
      <c r="N1469" s="144"/>
      <c r="O1469" s="144"/>
      <c r="P1469" s="145" t="e">
        <f t="shared" si="293"/>
        <v>#DIV/0!</v>
      </c>
      <c r="Q1469" s="145">
        <f t="shared" si="294"/>
        <v>0</v>
      </c>
      <c r="R1469" s="145">
        <f t="shared" si="295"/>
        <v>0</v>
      </c>
      <c r="S1469" s="145">
        <f t="shared" si="296"/>
        <v>0</v>
      </c>
      <c r="T1469" s="145">
        <f t="shared" si="297"/>
        <v>0</v>
      </c>
      <c r="U1469" s="145">
        <f t="shared" si="298"/>
        <v>0</v>
      </c>
      <c r="V1469" s="146">
        <f>IF(J1469="nio",0,IF(J1469&gt;0,VLOOKUP(F1469,'3-Productie normen'!A:M,VLOOKUP(J1469,'3-Productie normen'!$B$38:$C$41,2,FALSE),FALSE)))*(VLOOKUP(B1469,'2-Kosten per locatie'!$A$16:$C$48,3,FALSE))</f>
        <v>0</v>
      </c>
      <c r="W1469" s="146">
        <f t="shared" si="299"/>
        <v>0</v>
      </c>
      <c r="X1469" s="146">
        <f t="shared" si="300"/>
        <v>0</v>
      </c>
      <c r="Y1469" s="146">
        <f t="shared" si="301"/>
        <v>0</v>
      </c>
      <c r="Z1469" s="147" t="str">
        <f>VLOOKUP(F1469,'3-Productie normen'!A:Q,12,FALSE)</f>
        <v>V</v>
      </c>
      <c r="AA1469" s="147"/>
      <c r="AC1469" s="148">
        <f t="shared" si="302"/>
        <v>321.3</v>
      </c>
    </row>
    <row r="1470" spans="1:29" ht="14.15" customHeight="1">
      <c r="A1470" s="124">
        <f t="shared" si="291"/>
        <v>1470</v>
      </c>
      <c r="B1470" s="139" t="s">
        <v>94</v>
      </c>
      <c r="C1470" s="108">
        <v>9</v>
      </c>
      <c r="D1470" s="164" t="s">
        <v>1625</v>
      </c>
      <c r="E1470" s="141" t="s">
        <v>170</v>
      </c>
      <c r="F1470" s="141" t="s">
        <v>170</v>
      </c>
      <c r="G1470" s="141" t="s">
        <v>213</v>
      </c>
      <c r="H1470" s="142">
        <v>6.03</v>
      </c>
      <c r="I1470" s="143">
        <f t="shared" si="292"/>
        <v>255</v>
      </c>
      <c r="J1470" s="144">
        <v>255</v>
      </c>
      <c r="K1470" s="144"/>
      <c r="L1470" s="144"/>
      <c r="M1470" s="144"/>
      <c r="N1470" s="144"/>
      <c r="O1470" s="144"/>
      <c r="P1470" s="145" t="e">
        <f t="shared" si="293"/>
        <v>#DIV/0!</v>
      </c>
      <c r="Q1470" s="145">
        <f t="shared" si="294"/>
        <v>0</v>
      </c>
      <c r="R1470" s="145">
        <f t="shared" si="295"/>
        <v>0</v>
      </c>
      <c r="S1470" s="145">
        <f t="shared" si="296"/>
        <v>0</v>
      </c>
      <c r="T1470" s="145">
        <f t="shared" si="297"/>
        <v>0</v>
      </c>
      <c r="U1470" s="145">
        <f t="shared" si="298"/>
        <v>0</v>
      </c>
      <c r="V1470" s="146">
        <f>IF(J1470="nio",0,IF(J1470&gt;0,VLOOKUP(F1470,'3-Productie normen'!A:M,VLOOKUP(J1470,'3-Productie normen'!$B$38:$C$41,2,FALSE),FALSE)))*(VLOOKUP(B1470,'2-Kosten per locatie'!$A$16:$C$48,3,FALSE))</f>
        <v>0</v>
      </c>
      <c r="W1470" s="146">
        <f t="shared" si="299"/>
        <v>0</v>
      </c>
      <c r="X1470" s="146">
        <f t="shared" si="300"/>
        <v>0</v>
      </c>
      <c r="Y1470" s="146">
        <f t="shared" si="301"/>
        <v>0</v>
      </c>
      <c r="Z1470" s="147" t="str">
        <f>VLOOKUP(F1470,'3-Productie normen'!A:Q,12,FALSE)</f>
        <v>V</v>
      </c>
      <c r="AA1470" s="147"/>
      <c r="AC1470" s="148">
        <f t="shared" si="302"/>
        <v>1537.65</v>
      </c>
    </row>
    <row r="1471" spans="1:29" ht="14.15" customHeight="1">
      <c r="A1471" s="124">
        <f t="shared" si="291"/>
        <v>1471</v>
      </c>
      <c r="B1471" s="139" t="s">
        <v>111</v>
      </c>
      <c r="C1471" s="108" t="s">
        <v>210</v>
      </c>
      <c r="D1471" s="164" t="s">
        <v>1626</v>
      </c>
      <c r="E1471" s="141" t="s">
        <v>168</v>
      </c>
      <c r="F1471" s="141" t="s">
        <v>168</v>
      </c>
      <c r="G1471" s="141" t="s">
        <v>1627</v>
      </c>
      <c r="H1471" s="142">
        <v>3.28</v>
      </c>
      <c r="I1471" s="143">
        <f t="shared" si="292"/>
        <v>1</v>
      </c>
      <c r="J1471" s="144">
        <v>1</v>
      </c>
      <c r="K1471" s="144"/>
      <c r="L1471" s="144"/>
      <c r="M1471" s="144"/>
      <c r="N1471" s="144"/>
      <c r="O1471" s="144"/>
      <c r="P1471" s="145" t="e">
        <f t="shared" si="293"/>
        <v>#DIV/0!</v>
      </c>
      <c r="Q1471" s="145">
        <f t="shared" si="294"/>
        <v>0</v>
      </c>
      <c r="R1471" s="145">
        <f t="shared" si="295"/>
        <v>0</v>
      </c>
      <c r="S1471" s="145">
        <f t="shared" si="296"/>
        <v>0</v>
      </c>
      <c r="T1471" s="145">
        <f t="shared" si="297"/>
        <v>0</v>
      </c>
      <c r="U1471" s="145">
        <f t="shared" si="298"/>
        <v>0</v>
      </c>
      <c r="V1471" s="146">
        <f>IF(J1471="nio",0,IF(J1471&gt;0,VLOOKUP(F1471,'3-Productie normen'!A:M,VLOOKUP(J1471,'3-Productie normen'!$B$38:$C$41,2,FALSE),FALSE)))*(VLOOKUP(B1471,'2-Kosten per locatie'!$A$16:$C$48,3,FALSE))</f>
        <v>0</v>
      </c>
      <c r="W1471" s="146">
        <f t="shared" si="299"/>
        <v>0</v>
      </c>
      <c r="X1471" s="146">
        <f t="shared" si="300"/>
        <v>0</v>
      </c>
      <c r="Y1471" s="146">
        <f t="shared" si="301"/>
        <v>0</v>
      </c>
      <c r="Z1471" s="147" t="str">
        <f>VLOOKUP(F1471,'3-Productie normen'!A:Q,12,FALSE)</f>
        <v>V</v>
      </c>
      <c r="AA1471" s="147"/>
      <c r="AC1471" s="148">
        <f t="shared" si="302"/>
        <v>3.28</v>
      </c>
    </row>
    <row r="1472" spans="1:29" ht="14.15" customHeight="1">
      <c r="A1472" s="124">
        <f t="shared" si="291"/>
        <v>1472</v>
      </c>
      <c r="B1472" s="139" t="s">
        <v>111</v>
      </c>
      <c r="C1472" s="108" t="s">
        <v>210</v>
      </c>
      <c r="D1472" s="164" t="s">
        <v>1628</v>
      </c>
      <c r="E1472" s="141" t="s">
        <v>171</v>
      </c>
      <c r="F1472" s="141" t="s">
        <v>171</v>
      </c>
      <c r="G1472" s="141" t="s">
        <v>222</v>
      </c>
      <c r="H1472" s="142">
        <v>33</v>
      </c>
      <c r="I1472" s="143">
        <f t="shared" si="292"/>
        <v>255</v>
      </c>
      <c r="J1472" s="144">
        <v>255</v>
      </c>
      <c r="K1472" s="144"/>
      <c r="L1472" s="144"/>
      <c r="M1472" s="144"/>
      <c r="N1472" s="144"/>
      <c r="O1472" s="144"/>
      <c r="P1472" s="145" t="e">
        <f t="shared" si="293"/>
        <v>#DIV/0!</v>
      </c>
      <c r="Q1472" s="145">
        <f t="shared" si="294"/>
        <v>0</v>
      </c>
      <c r="R1472" s="145">
        <f t="shared" si="295"/>
        <v>0</v>
      </c>
      <c r="S1472" s="145">
        <f t="shared" si="296"/>
        <v>0</v>
      </c>
      <c r="T1472" s="145">
        <f t="shared" si="297"/>
        <v>0</v>
      </c>
      <c r="U1472" s="145">
        <f t="shared" si="298"/>
        <v>0</v>
      </c>
      <c r="V1472" s="146">
        <f>IF(J1472="nio",0,IF(J1472&gt;0,VLOOKUP(F1472,'3-Productie normen'!A:M,VLOOKUP(J1472,'3-Productie normen'!$B$38:$C$41,2,FALSE),FALSE)))*(VLOOKUP(B1472,'2-Kosten per locatie'!$A$16:$C$48,3,FALSE))</f>
        <v>0</v>
      </c>
      <c r="W1472" s="146">
        <f t="shared" si="299"/>
        <v>0</v>
      </c>
      <c r="X1472" s="146">
        <f t="shared" si="300"/>
        <v>0</v>
      </c>
      <c r="Y1472" s="146">
        <f t="shared" si="301"/>
        <v>0</v>
      </c>
      <c r="Z1472" s="147" t="str">
        <f>VLOOKUP(F1472,'3-Productie normen'!A:Q,12,FALSE)</f>
        <v>B</v>
      </c>
      <c r="AA1472" s="147"/>
      <c r="AC1472" s="148">
        <f t="shared" si="302"/>
        <v>8415</v>
      </c>
    </row>
    <row r="1473" spans="1:29" ht="14.15" customHeight="1">
      <c r="A1473" s="124">
        <f t="shared" si="291"/>
        <v>1473</v>
      </c>
      <c r="B1473" s="139" t="s">
        <v>111</v>
      </c>
      <c r="C1473" s="108" t="s">
        <v>210</v>
      </c>
      <c r="D1473" s="164" t="s">
        <v>1629</v>
      </c>
      <c r="E1473" s="141" t="s">
        <v>224</v>
      </c>
      <c r="F1473" s="141" t="s">
        <v>155</v>
      </c>
      <c r="G1473" s="141" t="s">
        <v>222</v>
      </c>
      <c r="H1473" s="142">
        <v>17.489999999999998</v>
      </c>
      <c r="I1473" s="143">
        <f t="shared" si="292"/>
        <v>255</v>
      </c>
      <c r="J1473" s="144">
        <v>255</v>
      </c>
      <c r="K1473" s="144"/>
      <c r="L1473" s="144"/>
      <c r="M1473" s="144"/>
      <c r="N1473" s="144"/>
      <c r="O1473" s="144"/>
      <c r="P1473" s="145" t="e">
        <f t="shared" si="293"/>
        <v>#DIV/0!</v>
      </c>
      <c r="Q1473" s="145">
        <f t="shared" si="294"/>
        <v>0</v>
      </c>
      <c r="R1473" s="145">
        <f t="shared" si="295"/>
        <v>0</v>
      </c>
      <c r="S1473" s="145">
        <f t="shared" si="296"/>
        <v>0</v>
      </c>
      <c r="T1473" s="145">
        <f t="shared" si="297"/>
        <v>0</v>
      </c>
      <c r="U1473" s="145">
        <f t="shared" si="298"/>
        <v>0</v>
      </c>
      <c r="V1473" s="146">
        <f>IF(J1473="nio",0,IF(J1473&gt;0,VLOOKUP(F1473,'3-Productie normen'!A:M,VLOOKUP(J1473,'3-Productie normen'!$B$38:$C$41,2,FALSE),FALSE)))*(VLOOKUP(B1473,'2-Kosten per locatie'!$A$16:$C$48,3,FALSE))</f>
        <v>0</v>
      </c>
      <c r="W1473" s="146">
        <f t="shared" si="299"/>
        <v>0</v>
      </c>
      <c r="X1473" s="146">
        <f t="shared" si="300"/>
        <v>0</v>
      </c>
      <c r="Y1473" s="146">
        <f t="shared" si="301"/>
        <v>0</v>
      </c>
      <c r="Z1473" s="147" t="str">
        <f>VLOOKUP(F1473,'3-Productie normen'!A:Q,12,FALSE)</f>
        <v>B</v>
      </c>
      <c r="AA1473" s="147"/>
      <c r="AC1473" s="148">
        <f t="shared" si="302"/>
        <v>4459.95</v>
      </c>
    </row>
    <row r="1474" spans="1:29" ht="14.15" customHeight="1">
      <c r="A1474" s="124">
        <f t="shared" si="291"/>
        <v>1474</v>
      </c>
      <c r="B1474" s="139" t="s">
        <v>111</v>
      </c>
      <c r="C1474" s="108" t="s">
        <v>210</v>
      </c>
      <c r="D1474" s="164" t="s">
        <v>1630</v>
      </c>
      <c r="E1474" s="141" t="s">
        <v>1631</v>
      </c>
      <c r="F1474" s="141" t="s">
        <v>161</v>
      </c>
      <c r="G1474" s="141" t="s">
        <v>213</v>
      </c>
      <c r="H1474" s="142">
        <v>28.17</v>
      </c>
      <c r="I1474" s="143">
        <f t="shared" si="292"/>
        <v>255</v>
      </c>
      <c r="J1474" s="144">
        <v>255</v>
      </c>
      <c r="K1474" s="144"/>
      <c r="L1474" s="144"/>
      <c r="M1474" s="144"/>
      <c r="N1474" s="144"/>
      <c r="O1474" s="144"/>
      <c r="P1474" s="145" t="e">
        <f t="shared" si="293"/>
        <v>#DIV/0!</v>
      </c>
      <c r="Q1474" s="145">
        <f t="shared" si="294"/>
        <v>0</v>
      </c>
      <c r="R1474" s="145">
        <f t="shared" si="295"/>
        <v>0</v>
      </c>
      <c r="S1474" s="145">
        <f t="shared" si="296"/>
        <v>0</v>
      </c>
      <c r="T1474" s="145">
        <f t="shared" si="297"/>
        <v>0</v>
      </c>
      <c r="U1474" s="145">
        <f t="shared" si="298"/>
        <v>0</v>
      </c>
      <c r="V1474" s="146">
        <f>IF(J1474="nio",0,IF(J1474&gt;0,VLOOKUP(F1474,'3-Productie normen'!A:M,VLOOKUP(J1474,'3-Productie normen'!$B$38:$C$41,2,FALSE),FALSE)))*(VLOOKUP(B1474,'2-Kosten per locatie'!$A$16:$C$48,3,FALSE))</f>
        <v>0</v>
      </c>
      <c r="W1474" s="146">
        <f t="shared" si="299"/>
        <v>0</v>
      </c>
      <c r="X1474" s="146">
        <f t="shared" si="300"/>
        <v>0</v>
      </c>
      <c r="Y1474" s="146">
        <f t="shared" si="301"/>
        <v>0</v>
      </c>
      <c r="Z1474" s="147" t="str">
        <f>VLOOKUP(F1474,'3-Productie normen'!A:Q,12,FALSE)</f>
        <v>S</v>
      </c>
      <c r="AA1474" s="147"/>
      <c r="AC1474" s="148">
        <f t="shared" si="302"/>
        <v>7183.35</v>
      </c>
    </row>
    <row r="1475" spans="1:29" ht="14.15" customHeight="1">
      <c r="A1475" s="124">
        <f t="shared" si="291"/>
        <v>1475</v>
      </c>
      <c r="B1475" s="139" t="s">
        <v>111</v>
      </c>
      <c r="C1475" s="108" t="s">
        <v>210</v>
      </c>
      <c r="D1475" s="164" t="s">
        <v>1632</v>
      </c>
      <c r="E1475" s="141" t="s">
        <v>168</v>
      </c>
      <c r="F1475" s="141" t="s">
        <v>168</v>
      </c>
      <c r="G1475" s="141" t="s">
        <v>227</v>
      </c>
      <c r="H1475" s="142">
        <v>7.3</v>
      </c>
      <c r="I1475" s="143">
        <f t="shared" si="292"/>
        <v>1</v>
      </c>
      <c r="J1475" s="144">
        <v>1</v>
      </c>
      <c r="K1475" s="144"/>
      <c r="L1475" s="144"/>
      <c r="M1475" s="144"/>
      <c r="N1475" s="144"/>
      <c r="O1475" s="144"/>
      <c r="P1475" s="145" t="e">
        <f t="shared" si="293"/>
        <v>#DIV/0!</v>
      </c>
      <c r="Q1475" s="145">
        <f t="shared" si="294"/>
        <v>0</v>
      </c>
      <c r="R1475" s="145">
        <f t="shared" si="295"/>
        <v>0</v>
      </c>
      <c r="S1475" s="145">
        <f t="shared" si="296"/>
        <v>0</v>
      </c>
      <c r="T1475" s="145">
        <f t="shared" si="297"/>
        <v>0</v>
      </c>
      <c r="U1475" s="145">
        <f t="shared" si="298"/>
        <v>0</v>
      </c>
      <c r="V1475" s="146">
        <f>IF(J1475="nio",0,IF(J1475&gt;0,VLOOKUP(F1475,'3-Productie normen'!A:M,VLOOKUP(J1475,'3-Productie normen'!$B$38:$C$41,2,FALSE),FALSE)))*(VLOOKUP(B1475,'2-Kosten per locatie'!$A$16:$C$48,3,FALSE))</f>
        <v>0</v>
      </c>
      <c r="W1475" s="146">
        <f t="shared" si="299"/>
        <v>0</v>
      </c>
      <c r="X1475" s="146">
        <f t="shared" si="300"/>
        <v>0</v>
      </c>
      <c r="Y1475" s="146">
        <f t="shared" si="301"/>
        <v>0</v>
      </c>
      <c r="Z1475" s="147" t="str">
        <f>VLOOKUP(F1475,'3-Productie normen'!A:Q,12,FALSE)</f>
        <v>V</v>
      </c>
      <c r="AA1475" s="147"/>
      <c r="AC1475" s="148">
        <f t="shared" si="302"/>
        <v>7.3</v>
      </c>
    </row>
    <row r="1476" spans="1:29" ht="14.15" customHeight="1">
      <c r="A1476" s="124">
        <f t="shared" si="291"/>
        <v>1476</v>
      </c>
      <c r="B1476" s="139" t="s">
        <v>111</v>
      </c>
      <c r="C1476" s="108" t="s">
        <v>210</v>
      </c>
      <c r="D1476" s="164" t="s">
        <v>1633</v>
      </c>
      <c r="E1476" s="141" t="s">
        <v>1353</v>
      </c>
      <c r="F1476" s="141" t="s">
        <v>168</v>
      </c>
      <c r="G1476" s="141" t="s">
        <v>561</v>
      </c>
      <c r="H1476" s="142">
        <v>12</v>
      </c>
      <c r="I1476" s="143">
        <f t="shared" si="292"/>
        <v>1</v>
      </c>
      <c r="J1476" s="144">
        <v>1</v>
      </c>
      <c r="K1476" s="144"/>
      <c r="L1476" s="144"/>
      <c r="M1476" s="144"/>
      <c r="N1476" s="144"/>
      <c r="O1476" s="144"/>
      <c r="P1476" s="145" t="e">
        <f t="shared" si="293"/>
        <v>#DIV/0!</v>
      </c>
      <c r="Q1476" s="145">
        <f t="shared" si="294"/>
        <v>0</v>
      </c>
      <c r="R1476" s="145">
        <f t="shared" si="295"/>
        <v>0</v>
      </c>
      <c r="S1476" s="145">
        <f t="shared" si="296"/>
        <v>0</v>
      </c>
      <c r="T1476" s="145">
        <f t="shared" si="297"/>
        <v>0</v>
      </c>
      <c r="U1476" s="145">
        <f t="shared" si="298"/>
        <v>0</v>
      </c>
      <c r="V1476" s="146">
        <f>IF(J1476="nio",0,IF(J1476&gt;0,VLOOKUP(F1476,'3-Productie normen'!A:M,VLOOKUP(J1476,'3-Productie normen'!$B$38:$C$41,2,FALSE),FALSE)))*(VLOOKUP(B1476,'2-Kosten per locatie'!$A$16:$C$48,3,FALSE))</f>
        <v>0</v>
      </c>
      <c r="W1476" s="146">
        <f t="shared" si="299"/>
        <v>0</v>
      </c>
      <c r="X1476" s="146">
        <f t="shared" si="300"/>
        <v>0</v>
      </c>
      <c r="Y1476" s="146">
        <f t="shared" si="301"/>
        <v>0</v>
      </c>
      <c r="Z1476" s="147" t="str">
        <f>VLOOKUP(F1476,'3-Productie normen'!A:Q,12,FALSE)</f>
        <v>V</v>
      </c>
      <c r="AA1476" s="147"/>
      <c r="AC1476" s="148">
        <f t="shared" si="302"/>
        <v>12</v>
      </c>
    </row>
    <row r="1477" spans="1:29" ht="14.15" customHeight="1">
      <c r="A1477" s="124">
        <f t="shared" si="291"/>
        <v>1477</v>
      </c>
      <c r="B1477" s="139" t="s">
        <v>111</v>
      </c>
      <c r="C1477" s="108" t="s">
        <v>210</v>
      </c>
      <c r="D1477" s="164" t="s">
        <v>1634</v>
      </c>
      <c r="E1477" s="141" t="s">
        <v>1635</v>
      </c>
      <c r="F1477" s="141" t="s">
        <v>174</v>
      </c>
      <c r="G1477" s="141"/>
      <c r="H1477" s="142">
        <v>0</v>
      </c>
      <c r="I1477" s="143">
        <f t="shared" si="292"/>
        <v>0</v>
      </c>
      <c r="J1477" s="144" t="s">
        <v>228</v>
      </c>
      <c r="K1477" s="144"/>
      <c r="L1477" s="144"/>
      <c r="M1477" s="144"/>
      <c r="N1477" s="144"/>
      <c r="O1477" s="144"/>
      <c r="P1477" s="145">
        <f t="shared" si="293"/>
        <v>0</v>
      </c>
      <c r="Q1477" s="145">
        <f t="shared" si="294"/>
        <v>0</v>
      </c>
      <c r="R1477" s="145">
        <f t="shared" si="295"/>
        <v>0</v>
      </c>
      <c r="S1477" s="145">
        <f t="shared" si="296"/>
        <v>0</v>
      </c>
      <c r="T1477" s="145">
        <f t="shared" si="297"/>
        <v>0</v>
      </c>
      <c r="U1477" s="145">
        <f t="shared" si="298"/>
        <v>0</v>
      </c>
      <c r="V1477" s="146">
        <f>IF(J1477="nio",0,IF(J1477&gt;0,VLOOKUP(F1477,'3-Productie normen'!A:M,VLOOKUP(J1477,'3-Productie normen'!$B$38:$C$41,2,FALSE),FALSE)))*(VLOOKUP(B1477,'2-Kosten per locatie'!$A$16:$C$48,3,FALSE))</f>
        <v>0</v>
      </c>
      <c r="W1477" s="146">
        <f t="shared" si="299"/>
        <v>0</v>
      </c>
      <c r="X1477" s="146">
        <f t="shared" si="300"/>
        <v>0</v>
      </c>
      <c r="Y1477" s="146">
        <f t="shared" si="301"/>
        <v>0</v>
      </c>
      <c r="Z1477" s="147">
        <f>VLOOKUP(F1477,'3-Productie normen'!A:Q,12,FALSE)</f>
        <v>0</v>
      </c>
      <c r="AA1477" s="147"/>
      <c r="AC1477" s="148">
        <f t="shared" si="302"/>
        <v>0</v>
      </c>
    </row>
    <row r="1478" spans="1:29" ht="14.15" customHeight="1">
      <c r="A1478" s="124">
        <f t="shared" si="291"/>
        <v>1478</v>
      </c>
      <c r="B1478" s="139" t="s">
        <v>111</v>
      </c>
      <c r="C1478" s="108" t="s">
        <v>210</v>
      </c>
      <c r="D1478" s="164" t="s">
        <v>1636</v>
      </c>
      <c r="E1478" s="141" t="s">
        <v>171</v>
      </c>
      <c r="F1478" s="141" t="s">
        <v>171</v>
      </c>
      <c r="G1478" s="141" t="s">
        <v>222</v>
      </c>
      <c r="H1478" s="142">
        <v>18.059999999999999</v>
      </c>
      <c r="I1478" s="143">
        <f t="shared" si="292"/>
        <v>255</v>
      </c>
      <c r="J1478" s="144">
        <v>255</v>
      </c>
      <c r="K1478" s="144"/>
      <c r="L1478" s="144"/>
      <c r="M1478" s="144"/>
      <c r="N1478" s="144"/>
      <c r="O1478" s="144"/>
      <c r="P1478" s="145" t="e">
        <f t="shared" si="293"/>
        <v>#DIV/0!</v>
      </c>
      <c r="Q1478" s="145">
        <f t="shared" si="294"/>
        <v>0</v>
      </c>
      <c r="R1478" s="145">
        <f t="shared" si="295"/>
        <v>0</v>
      </c>
      <c r="S1478" s="145">
        <f t="shared" si="296"/>
        <v>0</v>
      </c>
      <c r="T1478" s="145">
        <f t="shared" si="297"/>
        <v>0</v>
      </c>
      <c r="U1478" s="145">
        <f t="shared" si="298"/>
        <v>0</v>
      </c>
      <c r="V1478" s="146">
        <f>IF(J1478="nio",0,IF(J1478&gt;0,VLOOKUP(F1478,'3-Productie normen'!A:M,VLOOKUP(J1478,'3-Productie normen'!$B$38:$C$41,2,FALSE),FALSE)))*(VLOOKUP(B1478,'2-Kosten per locatie'!$A$16:$C$48,3,FALSE))</f>
        <v>0</v>
      </c>
      <c r="W1478" s="146">
        <f t="shared" si="299"/>
        <v>0</v>
      </c>
      <c r="X1478" s="146">
        <f t="shared" si="300"/>
        <v>0</v>
      </c>
      <c r="Y1478" s="146">
        <f t="shared" si="301"/>
        <v>0</v>
      </c>
      <c r="Z1478" s="147" t="str">
        <f>VLOOKUP(F1478,'3-Productie normen'!A:Q,12,FALSE)</f>
        <v>B</v>
      </c>
      <c r="AA1478" s="147"/>
      <c r="AC1478" s="148">
        <f t="shared" si="302"/>
        <v>4605.2999999999993</v>
      </c>
    </row>
    <row r="1479" spans="1:29" ht="14.15" customHeight="1">
      <c r="A1479" s="124">
        <f t="shared" si="291"/>
        <v>1479</v>
      </c>
      <c r="B1479" s="139" t="s">
        <v>111</v>
      </c>
      <c r="C1479" s="108" t="s">
        <v>210</v>
      </c>
      <c r="D1479" s="164" t="s">
        <v>1637</v>
      </c>
      <c r="E1479" s="141" t="s">
        <v>468</v>
      </c>
      <c r="F1479" s="141" t="s">
        <v>168</v>
      </c>
      <c r="G1479" s="141" t="s">
        <v>244</v>
      </c>
      <c r="H1479" s="142">
        <v>13.86</v>
      </c>
      <c r="I1479" s="143">
        <f t="shared" si="292"/>
        <v>1</v>
      </c>
      <c r="J1479" s="144">
        <v>1</v>
      </c>
      <c r="K1479" s="144"/>
      <c r="L1479" s="144"/>
      <c r="M1479" s="144"/>
      <c r="N1479" s="144"/>
      <c r="O1479" s="144"/>
      <c r="P1479" s="145" t="e">
        <f t="shared" si="293"/>
        <v>#DIV/0!</v>
      </c>
      <c r="Q1479" s="145">
        <f t="shared" si="294"/>
        <v>0</v>
      </c>
      <c r="R1479" s="145">
        <f t="shared" si="295"/>
        <v>0</v>
      </c>
      <c r="S1479" s="145">
        <f t="shared" si="296"/>
        <v>0</v>
      </c>
      <c r="T1479" s="145">
        <f t="shared" si="297"/>
        <v>0</v>
      </c>
      <c r="U1479" s="145">
        <f t="shared" si="298"/>
        <v>0</v>
      </c>
      <c r="V1479" s="146">
        <f>IF(J1479="nio",0,IF(J1479&gt;0,VLOOKUP(F1479,'3-Productie normen'!A:M,VLOOKUP(J1479,'3-Productie normen'!$B$38:$C$41,2,FALSE),FALSE)))*(VLOOKUP(B1479,'2-Kosten per locatie'!$A$16:$C$48,3,FALSE))</f>
        <v>0</v>
      </c>
      <c r="W1479" s="146">
        <f t="shared" si="299"/>
        <v>0</v>
      </c>
      <c r="X1479" s="146">
        <f t="shared" si="300"/>
        <v>0</v>
      </c>
      <c r="Y1479" s="146">
        <f t="shared" si="301"/>
        <v>0</v>
      </c>
      <c r="Z1479" s="147" t="str">
        <f>VLOOKUP(F1479,'3-Productie normen'!A:Q,12,FALSE)</f>
        <v>V</v>
      </c>
      <c r="AA1479" s="147"/>
      <c r="AC1479" s="148">
        <f t="shared" si="302"/>
        <v>13.86</v>
      </c>
    </row>
    <row r="1480" spans="1:29" ht="14.15" customHeight="1">
      <c r="A1480" s="124">
        <f t="shared" si="291"/>
        <v>1480</v>
      </c>
      <c r="B1480" s="139" t="s">
        <v>111</v>
      </c>
      <c r="C1480" s="108" t="s">
        <v>210</v>
      </c>
      <c r="D1480" s="164" t="s">
        <v>1638</v>
      </c>
      <c r="E1480" s="141" t="s">
        <v>168</v>
      </c>
      <c r="F1480" s="141" t="s">
        <v>174</v>
      </c>
      <c r="G1480" s="141" t="s">
        <v>244</v>
      </c>
      <c r="H1480" s="142">
        <v>0</v>
      </c>
      <c r="I1480" s="143">
        <f t="shared" si="292"/>
        <v>0</v>
      </c>
      <c r="J1480" s="144" t="s">
        <v>228</v>
      </c>
      <c r="K1480" s="144"/>
      <c r="L1480" s="144"/>
      <c r="M1480" s="144"/>
      <c r="N1480" s="144"/>
      <c r="O1480" s="144"/>
      <c r="P1480" s="145">
        <f t="shared" si="293"/>
        <v>0</v>
      </c>
      <c r="Q1480" s="145">
        <f t="shared" si="294"/>
        <v>0</v>
      </c>
      <c r="R1480" s="145">
        <f t="shared" si="295"/>
        <v>0</v>
      </c>
      <c r="S1480" s="145">
        <f t="shared" si="296"/>
        <v>0</v>
      </c>
      <c r="T1480" s="145">
        <f t="shared" si="297"/>
        <v>0</v>
      </c>
      <c r="U1480" s="145">
        <f t="shared" si="298"/>
        <v>0</v>
      </c>
      <c r="V1480" s="146">
        <f>IF(J1480="nio",0,IF(J1480&gt;0,VLOOKUP(F1480,'3-Productie normen'!A:M,VLOOKUP(J1480,'3-Productie normen'!$B$38:$C$41,2,FALSE),FALSE)))*(VLOOKUP(B1480,'2-Kosten per locatie'!$A$16:$C$48,3,FALSE))</f>
        <v>0</v>
      </c>
      <c r="W1480" s="146">
        <f t="shared" si="299"/>
        <v>0</v>
      </c>
      <c r="X1480" s="146">
        <f t="shared" si="300"/>
        <v>0</v>
      </c>
      <c r="Y1480" s="146">
        <f t="shared" si="301"/>
        <v>0</v>
      </c>
      <c r="Z1480" s="147">
        <f>VLOOKUP(F1480,'3-Productie normen'!A:Q,12,FALSE)</f>
        <v>0</v>
      </c>
      <c r="AA1480" s="147"/>
      <c r="AC1480" s="148">
        <f t="shared" si="302"/>
        <v>0</v>
      </c>
    </row>
    <row r="1481" spans="1:29" ht="14.15" customHeight="1">
      <c r="A1481" s="124">
        <f t="shared" si="291"/>
        <v>1481</v>
      </c>
      <c r="B1481" s="139" t="s">
        <v>111</v>
      </c>
      <c r="C1481" s="108" t="s">
        <v>210</v>
      </c>
      <c r="D1481" s="164" t="s">
        <v>1639</v>
      </c>
      <c r="E1481" s="141" t="s">
        <v>519</v>
      </c>
      <c r="F1481" s="141" t="s">
        <v>174</v>
      </c>
      <c r="G1481" s="141"/>
      <c r="H1481" s="142">
        <v>11.69</v>
      </c>
      <c r="I1481" s="143">
        <f t="shared" si="292"/>
        <v>0</v>
      </c>
      <c r="J1481" s="144" t="s">
        <v>228</v>
      </c>
      <c r="K1481" s="144"/>
      <c r="L1481" s="144"/>
      <c r="M1481" s="144"/>
      <c r="N1481" s="144"/>
      <c r="O1481" s="144"/>
      <c r="P1481" s="145">
        <f t="shared" si="293"/>
        <v>0</v>
      </c>
      <c r="Q1481" s="145">
        <f t="shared" si="294"/>
        <v>0</v>
      </c>
      <c r="R1481" s="145">
        <f t="shared" si="295"/>
        <v>0</v>
      </c>
      <c r="S1481" s="145">
        <f t="shared" si="296"/>
        <v>0</v>
      </c>
      <c r="T1481" s="145">
        <f t="shared" si="297"/>
        <v>0</v>
      </c>
      <c r="U1481" s="145">
        <f t="shared" si="298"/>
        <v>0</v>
      </c>
      <c r="V1481" s="146">
        <f>IF(J1481="nio",0,IF(J1481&gt;0,VLOOKUP(F1481,'3-Productie normen'!A:M,VLOOKUP(J1481,'3-Productie normen'!$B$38:$C$41,2,FALSE),FALSE)))*(VLOOKUP(B1481,'2-Kosten per locatie'!$A$16:$C$48,3,FALSE))</f>
        <v>0</v>
      </c>
      <c r="W1481" s="146">
        <f t="shared" si="299"/>
        <v>0</v>
      </c>
      <c r="X1481" s="146">
        <f t="shared" si="300"/>
        <v>0</v>
      </c>
      <c r="Y1481" s="146">
        <f t="shared" si="301"/>
        <v>0</v>
      </c>
      <c r="Z1481" s="147">
        <f>VLOOKUP(F1481,'3-Productie normen'!A:Q,12,FALSE)</f>
        <v>0</v>
      </c>
      <c r="AA1481" s="147"/>
      <c r="AC1481" s="148">
        <f t="shared" si="302"/>
        <v>0</v>
      </c>
    </row>
    <row r="1482" spans="1:29" ht="14.15" customHeight="1">
      <c r="A1482" s="124">
        <f t="shared" si="291"/>
        <v>1482</v>
      </c>
      <c r="B1482" s="139" t="s">
        <v>111</v>
      </c>
      <c r="C1482" s="108" t="s">
        <v>210</v>
      </c>
      <c r="D1482" s="164" t="s">
        <v>1640</v>
      </c>
      <c r="E1482" s="141" t="s">
        <v>519</v>
      </c>
      <c r="F1482" s="141" t="s">
        <v>174</v>
      </c>
      <c r="G1482" s="141"/>
      <c r="H1482" s="142">
        <v>4.82</v>
      </c>
      <c r="I1482" s="143">
        <f t="shared" si="292"/>
        <v>0</v>
      </c>
      <c r="J1482" s="144" t="s">
        <v>228</v>
      </c>
      <c r="K1482" s="144"/>
      <c r="L1482" s="144"/>
      <c r="M1482" s="144"/>
      <c r="N1482" s="144"/>
      <c r="O1482" s="144"/>
      <c r="P1482" s="145">
        <f t="shared" si="293"/>
        <v>0</v>
      </c>
      <c r="Q1482" s="145">
        <f t="shared" si="294"/>
        <v>0</v>
      </c>
      <c r="R1482" s="145">
        <f t="shared" si="295"/>
        <v>0</v>
      </c>
      <c r="S1482" s="145">
        <f t="shared" si="296"/>
        <v>0</v>
      </c>
      <c r="T1482" s="145">
        <f t="shared" si="297"/>
        <v>0</v>
      </c>
      <c r="U1482" s="145">
        <f t="shared" si="298"/>
        <v>0</v>
      </c>
      <c r="V1482" s="146">
        <f>IF(J1482="nio",0,IF(J1482&gt;0,VLOOKUP(F1482,'3-Productie normen'!A:M,VLOOKUP(J1482,'3-Productie normen'!$B$38:$C$41,2,FALSE),FALSE)))*(VLOOKUP(B1482,'2-Kosten per locatie'!$A$16:$C$48,3,FALSE))</f>
        <v>0</v>
      </c>
      <c r="W1482" s="146">
        <f t="shared" si="299"/>
        <v>0</v>
      </c>
      <c r="X1482" s="146">
        <f t="shared" si="300"/>
        <v>0</v>
      </c>
      <c r="Y1482" s="146">
        <f t="shared" si="301"/>
        <v>0</v>
      </c>
      <c r="Z1482" s="147">
        <f>VLOOKUP(F1482,'3-Productie normen'!A:Q,12,FALSE)</f>
        <v>0</v>
      </c>
      <c r="AA1482" s="147"/>
      <c r="AC1482" s="148">
        <f t="shared" si="302"/>
        <v>0</v>
      </c>
    </row>
    <row r="1483" spans="1:29" ht="14.15" customHeight="1">
      <c r="A1483" s="124">
        <f t="shared" ref="A1483:A1546" si="303">A1482+1</f>
        <v>1483</v>
      </c>
      <c r="B1483" s="139" t="s">
        <v>111</v>
      </c>
      <c r="C1483" s="108" t="s">
        <v>210</v>
      </c>
      <c r="D1483" s="164" t="s">
        <v>1641</v>
      </c>
      <c r="E1483" s="141" t="s">
        <v>519</v>
      </c>
      <c r="F1483" s="141" t="s">
        <v>174</v>
      </c>
      <c r="G1483" s="141"/>
      <c r="H1483" s="142">
        <v>6.3</v>
      </c>
      <c r="I1483" s="143">
        <f t="shared" si="292"/>
        <v>0</v>
      </c>
      <c r="J1483" s="144" t="s">
        <v>228</v>
      </c>
      <c r="K1483" s="144"/>
      <c r="L1483" s="144"/>
      <c r="M1483" s="144"/>
      <c r="N1483" s="144"/>
      <c r="O1483" s="144"/>
      <c r="P1483" s="145">
        <f t="shared" si="293"/>
        <v>0</v>
      </c>
      <c r="Q1483" s="145">
        <f t="shared" si="294"/>
        <v>0</v>
      </c>
      <c r="R1483" s="145">
        <f t="shared" si="295"/>
        <v>0</v>
      </c>
      <c r="S1483" s="145">
        <f t="shared" si="296"/>
        <v>0</v>
      </c>
      <c r="T1483" s="145">
        <f t="shared" si="297"/>
        <v>0</v>
      </c>
      <c r="U1483" s="145">
        <f t="shared" si="298"/>
        <v>0</v>
      </c>
      <c r="V1483" s="146">
        <f>IF(J1483="nio",0,IF(J1483&gt;0,VLOOKUP(F1483,'3-Productie normen'!A:M,VLOOKUP(J1483,'3-Productie normen'!$B$38:$C$41,2,FALSE),FALSE)))*(VLOOKUP(B1483,'2-Kosten per locatie'!$A$16:$C$48,3,FALSE))</f>
        <v>0</v>
      </c>
      <c r="W1483" s="146">
        <f t="shared" si="299"/>
        <v>0</v>
      </c>
      <c r="X1483" s="146">
        <f t="shared" si="300"/>
        <v>0</v>
      </c>
      <c r="Y1483" s="146">
        <f t="shared" si="301"/>
        <v>0</v>
      </c>
      <c r="Z1483" s="147">
        <f>VLOOKUP(F1483,'3-Productie normen'!A:Q,12,FALSE)</f>
        <v>0</v>
      </c>
      <c r="AA1483" s="147"/>
      <c r="AC1483" s="148">
        <f t="shared" si="302"/>
        <v>0</v>
      </c>
    </row>
    <row r="1484" spans="1:29" ht="14.15" customHeight="1">
      <c r="A1484" s="124">
        <f t="shared" si="303"/>
        <v>1484</v>
      </c>
      <c r="B1484" s="139" t="s">
        <v>111</v>
      </c>
      <c r="C1484" s="108" t="s">
        <v>210</v>
      </c>
      <c r="D1484" s="164" t="s">
        <v>1642</v>
      </c>
      <c r="E1484" s="141" t="s">
        <v>519</v>
      </c>
      <c r="F1484" s="141" t="s">
        <v>174</v>
      </c>
      <c r="G1484" s="141"/>
      <c r="H1484" s="142">
        <v>5.45</v>
      </c>
      <c r="I1484" s="143">
        <f t="shared" si="292"/>
        <v>0</v>
      </c>
      <c r="J1484" s="144" t="s">
        <v>228</v>
      </c>
      <c r="K1484" s="144"/>
      <c r="L1484" s="144"/>
      <c r="M1484" s="144"/>
      <c r="N1484" s="144"/>
      <c r="O1484" s="144"/>
      <c r="P1484" s="145">
        <f t="shared" si="293"/>
        <v>0</v>
      </c>
      <c r="Q1484" s="145">
        <f t="shared" si="294"/>
        <v>0</v>
      </c>
      <c r="R1484" s="145">
        <f t="shared" si="295"/>
        <v>0</v>
      </c>
      <c r="S1484" s="145">
        <f t="shared" si="296"/>
        <v>0</v>
      </c>
      <c r="T1484" s="145">
        <f t="shared" si="297"/>
        <v>0</v>
      </c>
      <c r="U1484" s="145">
        <f t="shared" si="298"/>
        <v>0</v>
      </c>
      <c r="V1484" s="146">
        <f>IF(J1484="nio",0,IF(J1484&gt;0,VLOOKUP(F1484,'3-Productie normen'!A:M,VLOOKUP(J1484,'3-Productie normen'!$B$38:$C$41,2,FALSE),FALSE)))*(VLOOKUP(B1484,'2-Kosten per locatie'!$A$16:$C$48,3,FALSE))</f>
        <v>0</v>
      </c>
      <c r="W1484" s="146">
        <f t="shared" si="299"/>
        <v>0</v>
      </c>
      <c r="X1484" s="146">
        <f t="shared" si="300"/>
        <v>0</v>
      </c>
      <c r="Y1484" s="146">
        <f t="shared" si="301"/>
        <v>0</v>
      </c>
      <c r="Z1484" s="147">
        <f>VLOOKUP(F1484,'3-Productie normen'!A:Q,12,FALSE)</f>
        <v>0</v>
      </c>
      <c r="AA1484" s="147"/>
      <c r="AC1484" s="148">
        <f t="shared" si="302"/>
        <v>0</v>
      </c>
    </row>
    <row r="1485" spans="1:29" ht="14.15" customHeight="1">
      <c r="A1485" s="124">
        <f t="shared" si="303"/>
        <v>1485</v>
      </c>
      <c r="B1485" s="139" t="s">
        <v>111</v>
      </c>
      <c r="C1485" s="108" t="s">
        <v>210</v>
      </c>
      <c r="D1485" s="164" t="s">
        <v>1643</v>
      </c>
      <c r="E1485" s="141" t="s">
        <v>224</v>
      </c>
      <c r="F1485" s="141" t="s">
        <v>155</v>
      </c>
      <c r="G1485" s="141" t="s">
        <v>244</v>
      </c>
      <c r="H1485" s="142">
        <v>16.690000000000001</v>
      </c>
      <c r="I1485" s="143">
        <f t="shared" si="292"/>
        <v>255</v>
      </c>
      <c r="J1485" s="144">
        <v>255</v>
      </c>
      <c r="K1485" s="144"/>
      <c r="L1485" s="144"/>
      <c r="M1485" s="144"/>
      <c r="N1485" s="144"/>
      <c r="O1485" s="144"/>
      <c r="P1485" s="145" t="e">
        <f t="shared" si="293"/>
        <v>#DIV/0!</v>
      </c>
      <c r="Q1485" s="145">
        <f t="shared" si="294"/>
        <v>0</v>
      </c>
      <c r="R1485" s="145">
        <f t="shared" si="295"/>
        <v>0</v>
      </c>
      <c r="S1485" s="145">
        <f t="shared" si="296"/>
        <v>0</v>
      </c>
      <c r="T1485" s="145">
        <f t="shared" si="297"/>
        <v>0</v>
      </c>
      <c r="U1485" s="145">
        <f t="shared" si="298"/>
        <v>0</v>
      </c>
      <c r="V1485" s="146">
        <f>IF(J1485="nio",0,IF(J1485&gt;0,VLOOKUP(F1485,'3-Productie normen'!A:M,VLOOKUP(J1485,'3-Productie normen'!$B$38:$C$41,2,FALSE),FALSE)))*(VLOOKUP(B1485,'2-Kosten per locatie'!$A$16:$C$48,3,FALSE))</f>
        <v>0</v>
      </c>
      <c r="W1485" s="146">
        <f t="shared" si="299"/>
        <v>0</v>
      </c>
      <c r="X1485" s="146">
        <f t="shared" si="300"/>
        <v>0</v>
      </c>
      <c r="Y1485" s="146">
        <f t="shared" si="301"/>
        <v>0</v>
      </c>
      <c r="Z1485" s="147" t="str">
        <f>VLOOKUP(F1485,'3-Productie normen'!A:Q,12,FALSE)</f>
        <v>B</v>
      </c>
      <c r="AA1485" s="147"/>
      <c r="AC1485" s="148">
        <f t="shared" si="302"/>
        <v>4255.9500000000007</v>
      </c>
    </row>
    <row r="1486" spans="1:29" ht="14.15" customHeight="1">
      <c r="A1486" s="124">
        <f t="shared" si="303"/>
        <v>1486</v>
      </c>
      <c r="B1486" s="139" t="s">
        <v>111</v>
      </c>
      <c r="C1486" s="108" t="s">
        <v>210</v>
      </c>
      <c r="D1486" s="164" t="s">
        <v>1644</v>
      </c>
      <c r="E1486" s="141" t="s">
        <v>1645</v>
      </c>
      <c r="F1486" s="141" t="s">
        <v>166</v>
      </c>
      <c r="G1486" s="141" t="s">
        <v>1646</v>
      </c>
      <c r="H1486" s="142">
        <v>152.41999999999999</v>
      </c>
      <c r="I1486" s="143">
        <f t="shared" si="292"/>
        <v>255</v>
      </c>
      <c r="J1486" s="144">
        <v>255</v>
      </c>
      <c r="K1486" s="144"/>
      <c r="L1486" s="144"/>
      <c r="M1486" s="144"/>
      <c r="N1486" s="144"/>
      <c r="O1486" s="144"/>
      <c r="P1486" s="145" t="e">
        <f t="shared" si="293"/>
        <v>#DIV/0!</v>
      </c>
      <c r="Q1486" s="145">
        <f t="shared" si="294"/>
        <v>0</v>
      </c>
      <c r="R1486" s="145">
        <f t="shared" si="295"/>
        <v>0</v>
      </c>
      <c r="S1486" s="145">
        <f t="shared" si="296"/>
        <v>0</v>
      </c>
      <c r="T1486" s="145">
        <f t="shared" si="297"/>
        <v>0</v>
      </c>
      <c r="U1486" s="145">
        <f t="shared" si="298"/>
        <v>0</v>
      </c>
      <c r="V1486" s="146">
        <f>IF(J1486="nio",0,IF(J1486&gt;0,VLOOKUP(F1486,'3-Productie normen'!A:M,VLOOKUP(J1486,'3-Productie normen'!$B$38:$C$41,2,FALSE),FALSE)))*(VLOOKUP(B1486,'2-Kosten per locatie'!$A$16:$C$48,3,FALSE))</f>
        <v>0</v>
      </c>
      <c r="W1486" s="146">
        <f t="shared" si="299"/>
        <v>0</v>
      </c>
      <c r="X1486" s="146">
        <f t="shared" si="300"/>
        <v>0</v>
      </c>
      <c r="Y1486" s="146">
        <f t="shared" si="301"/>
        <v>0</v>
      </c>
      <c r="Z1486" s="147" t="str">
        <f>VLOOKUP(F1486,'3-Productie normen'!A:Q,12,FALSE)</f>
        <v>V</v>
      </c>
      <c r="AA1486" s="147"/>
      <c r="AC1486" s="148">
        <f t="shared" si="302"/>
        <v>38867.1</v>
      </c>
    </row>
    <row r="1487" spans="1:29" ht="14.15" customHeight="1">
      <c r="A1487" s="124">
        <f t="shared" si="303"/>
        <v>1487</v>
      </c>
      <c r="B1487" s="139" t="s">
        <v>111</v>
      </c>
      <c r="C1487" s="108" t="s">
        <v>210</v>
      </c>
      <c r="D1487" s="164" t="s">
        <v>1647</v>
      </c>
      <c r="E1487" s="141" t="s">
        <v>171</v>
      </c>
      <c r="F1487" s="141" t="s">
        <v>171</v>
      </c>
      <c r="G1487" s="141" t="s">
        <v>222</v>
      </c>
      <c r="H1487" s="142">
        <v>16.59</v>
      </c>
      <c r="I1487" s="143">
        <f t="shared" si="292"/>
        <v>255</v>
      </c>
      <c r="J1487" s="144">
        <v>255</v>
      </c>
      <c r="K1487" s="144"/>
      <c r="L1487" s="144"/>
      <c r="M1487" s="144"/>
      <c r="N1487" s="144"/>
      <c r="O1487" s="144"/>
      <c r="P1487" s="145" t="e">
        <f t="shared" si="293"/>
        <v>#DIV/0!</v>
      </c>
      <c r="Q1487" s="145">
        <f t="shared" si="294"/>
        <v>0</v>
      </c>
      <c r="R1487" s="145">
        <f t="shared" si="295"/>
        <v>0</v>
      </c>
      <c r="S1487" s="145">
        <f t="shared" si="296"/>
        <v>0</v>
      </c>
      <c r="T1487" s="145">
        <f t="shared" si="297"/>
        <v>0</v>
      </c>
      <c r="U1487" s="145">
        <f t="shared" si="298"/>
        <v>0</v>
      </c>
      <c r="V1487" s="146">
        <f>IF(J1487="nio",0,IF(J1487&gt;0,VLOOKUP(F1487,'3-Productie normen'!A:M,VLOOKUP(J1487,'3-Productie normen'!$B$38:$C$41,2,FALSE),FALSE)))*(VLOOKUP(B1487,'2-Kosten per locatie'!$A$16:$C$48,3,FALSE))</f>
        <v>0</v>
      </c>
      <c r="W1487" s="146">
        <f t="shared" si="299"/>
        <v>0</v>
      </c>
      <c r="X1487" s="146">
        <f t="shared" si="300"/>
        <v>0</v>
      </c>
      <c r="Y1487" s="146">
        <f t="shared" si="301"/>
        <v>0</v>
      </c>
      <c r="Z1487" s="147" t="str">
        <f>VLOOKUP(F1487,'3-Productie normen'!A:Q,12,FALSE)</f>
        <v>B</v>
      </c>
      <c r="AA1487" s="147"/>
      <c r="AC1487" s="148">
        <f t="shared" si="302"/>
        <v>4230.45</v>
      </c>
    </row>
    <row r="1488" spans="1:29" ht="14.15" customHeight="1">
      <c r="A1488" s="124">
        <f t="shared" si="303"/>
        <v>1488</v>
      </c>
      <c r="B1488" s="139" t="s">
        <v>111</v>
      </c>
      <c r="C1488" s="108" t="s">
        <v>210</v>
      </c>
      <c r="D1488" s="164" t="s">
        <v>1648</v>
      </c>
      <c r="E1488" s="141" t="s">
        <v>171</v>
      </c>
      <c r="F1488" s="141" t="s">
        <v>171</v>
      </c>
      <c r="G1488" s="141" t="s">
        <v>244</v>
      </c>
      <c r="H1488" s="142">
        <v>18.43</v>
      </c>
      <c r="I1488" s="143">
        <f t="shared" si="292"/>
        <v>255</v>
      </c>
      <c r="J1488" s="144">
        <v>255</v>
      </c>
      <c r="K1488" s="144"/>
      <c r="L1488" s="144"/>
      <c r="M1488" s="144"/>
      <c r="N1488" s="144"/>
      <c r="O1488" s="144"/>
      <c r="P1488" s="145" t="e">
        <f t="shared" si="293"/>
        <v>#DIV/0!</v>
      </c>
      <c r="Q1488" s="145">
        <f t="shared" si="294"/>
        <v>0</v>
      </c>
      <c r="R1488" s="145">
        <f t="shared" si="295"/>
        <v>0</v>
      </c>
      <c r="S1488" s="145">
        <f t="shared" si="296"/>
        <v>0</v>
      </c>
      <c r="T1488" s="145">
        <f t="shared" si="297"/>
        <v>0</v>
      </c>
      <c r="U1488" s="145">
        <f t="shared" si="298"/>
        <v>0</v>
      </c>
      <c r="V1488" s="146">
        <f>IF(J1488="nio",0,IF(J1488&gt;0,VLOOKUP(F1488,'3-Productie normen'!A:M,VLOOKUP(J1488,'3-Productie normen'!$B$38:$C$41,2,FALSE),FALSE)))*(VLOOKUP(B1488,'2-Kosten per locatie'!$A$16:$C$48,3,FALSE))</f>
        <v>0</v>
      </c>
      <c r="W1488" s="146">
        <f t="shared" si="299"/>
        <v>0</v>
      </c>
      <c r="X1488" s="146">
        <f t="shared" si="300"/>
        <v>0</v>
      </c>
      <c r="Y1488" s="146">
        <f t="shared" si="301"/>
        <v>0</v>
      </c>
      <c r="Z1488" s="147" t="str">
        <f>VLOOKUP(F1488,'3-Productie normen'!A:Q,12,FALSE)</f>
        <v>B</v>
      </c>
      <c r="AA1488" s="147"/>
      <c r="AC1488" s="148">
        <f t="shared" si="302"/>
        <v>4699.6499999999996</v>
      </c>
    </row>
    <row r="1489" spans="1:29" ht="14.15" customHeight="1">
      <c r="A1489" s="124">
        <f t="shared" si="303"/>
        <v>1489</v>
      </c>
      <c r="B1489" s="139" t="s">
        <v>111</v>
      </c>
      <c r="C1489" s="108" t="s">
        <v>210</v>
      </c>
      <c r="D1489" s="164" t="s">
        <v>1649</v>
      </c>
      <c r="E1489" s="141" t="s">
        <v>171</v>
      </c>
      <c r="F1489" s="141" t="s">
        <v>171</v>
      </c>
      <c r="G1489" s="141" t="s">
        <v>222</v>
      </c>
      <c r="H1489" s="142">
        <v>52.63</v>
      </c>
      <c r="I1489" s="143">
        <f t="shared" si="292"/>
        <v>255</v>
      </c>
      <c r="J1489" s="144">
        <v>255</v>
      </c>
      <c r="K1489" s="144"/>
      <c r="L1489" s="144"/>
      <c r="M1489" s="144"/>
      <c r="N1489" s="144"/>
      <c r="O1489" s="144"/>
      <c r="P1489" s="145" t="e">
        <f t="shared" si="293"/>
        <v>#DIV/0!</v>
      </c>
      <c r="Q1489" s="145">
        <f t="shared" si="294"/>
        <v>0</v>
      </c>
      <c r="R1489" s="145">
        <f t="shared" si="295"/>
        <v>0</v>
      </c>
      <c r="S1489" s="145">
        <f t="shared" si="296"/>
        <v>0</v>
      </c>
      <c r="T1489" s="145">
        <f t="shared" si="297"/>
        <v>0</v>
      </c>
      <c r="U1489" s="145">
        <f t="shared" si="298"/>
        <v>0</v>
      </c>
      <c r="V1489" s="146">
        <f>IF(J1489="nio",0,IF(J1489&gt;0,VLOOKUP(F1489,'3-Productie normen'!A:M,VLOOKUP(J1489,'3-Productie normen'!$B$38:$C$41,2,FALSE),FALSE)))*(VLOOKUP(B1489,'2-Kosten per locatie'!$A$16:$C$48,3,FALSE))</f>
        <v>0</v>
      </c>
      <c r="W1489" s="146">
        <f t="shared" si="299"/>
        <v>0</v>
      </c>
      <c r="X1489" s="146">
        <f t="shared" si="300"/>
        <v>0</v>
      </c>
      <c r="Y1489" s="146">
        <f t="shared" si="301"/>
        <v>0</v>
      </c>
      <c r="Z1489" s="147" t="str">
        <f>VLOOKUP(F1489,'3-Productie normen'!A:Q,12,FALSE)</f>
        <v>B</v>
      </c>
      <c r="AA1489" s="147"/>
      <c r="AC1489" s="148">
        <f t="shared" si="302"/>
        <v>13420.650000000001</v>
      </c>
    </row>
    <row r="1490" spans="1:29" ht="14.15" customHeight="1">
      <c r="A1490" s="124">
        <f t="shared" si="303"/>
        <v>1490</v>
      </c>
      <c r="B1490" s="139" t="s">
        <v>111</v>
      </c>
      <c r="C1490" s="108" t="s">
        <v>210</v>
      </c>
      <c r="D1490" s="164" t="s">
        <v>1650</v>
      </c>
      <c r="E1490" s="141" t="s">
        <v>243</v>
      </c>
      <c r="F1490" s="141" t="s">
        <v>155</v>
      </c>
      <c r="G1490" s="141" t="s">
        <v>222</v>
      </c>
      <c r="H1490" s="142">
        <v>12.29</v>
      </c>
      <c r="I1490" s="143">
        <f t="shared" si="292"/>
        <v>255</v>
      </c>
      <c r="J1490" s="144">
        <v>255</v>
      </c>
      <c r="K1490" s="144"/>
      <c r="L1490" s="144"/>
      <c r="M1490" s="144"/>
      <c r="N1490" s="144"/>
      <c r="O1490" s="144"/>
      <c r="P1490" s="145" t="e">
        <f t="shared" si="293"/>
        <v>#DIV/0!</v>
      </c>
      <c r="Q1490" s="145">
        <f t="shared" si="294"/>
        <v>0</v>
      </c>
      <c r="R1490" s="145">
        <f t="shared" si="295"/>
        <v>0</v>
      </c>
      <c r="S1490" s="145">
        <f t="shared" si="296"/>
        <v>0</v>
      </c>
      <c r="T1490" s="145">
        <f t="shared" si="297"/>
        <v>0</v>
      </c>
      <c r="U1490" s="145">
        <f t="shared" si="298"/>
        <v>0</v>
      </c>
      <c r="V1490" s="146">
        <f>IF(J1490="nio",0,IF(J1490&gt;0,VLOOKUP(F1490,'3-Productie normen'!A:M,VLOOKUP(J1490,'3-Productie normen'!$B$38:$C$41,2,FALSE),FALSE)))*(VLOOKUP(B1490,'2-Kosten per locatie'!$A$16:$C$48,3,FALSE))</f>
        <v>0</v>
      </c>
      <c r="W1490" s="146">
        <f t="shared" si="299"/>
        <v>0</v>
      </c>
      <c r="X1490" s="146">
        <f t="shared" si="300"/>
        <v>0</v>
      </c>
      <c r="Y1490" s="146">
        <f t="shared" si="301"/>
        <v>0</v>
      </c>
      <c r="Z1490" s="147" t="str">
        <f>VLOOKUP(F1490,'3-Productie normen'!A:Q,12,FALSE)</f>
        <v>B</v>
      </c>
      <c r="AA1490" s="147"/>
      <c r="AC1490" s="148">
        <f t="shared" si="302"/>
        <v>3133.95</v>
      </c>
    </row>
    <row r="1491" spans="1:29" ht="14.15" customHeight="1">
      <c r="A1491" s="124">
        <f t="shared" si="303"/>
        <v>1491</v>
      </c>
      <c r="B1491" s="139" t="s">
        <v>111</v>
      </c>
      <c r="C1491" s="108" t="s">
        <v>210</v>
      </c>
      <c r="D1491" s="164" t="s">
        <v>1651</v>
      </c>
      <c r="E1491" s="141" t="s">
        <v>355</v>
      </c>
      <c r="F1491" s="141" t="s">
        <v>174</v>
      </c>
      <c r="G1491" s="141"/>
      <c r="H1491" s="142">
        <v>5.3</v>
      </c>
      <c r="I1491" s="143">
        <f t="shared" si="292"/>
        <v>0</v>
      </c>
      <c r="J1491" s="144" t="s">
        <v>228</v>
      </c>
      <c r="K1491" s="144"/>
      <c r="L1491" s="144"/>
      <c r="M1491" s="144"/>
      <c r="N1491" s="144"/>
      <c r="O1491" s="144"/>
      <c r="P1491" s="145">
        <f t="shared" si="293"/>
        <v>0</v>
      </c>
      <c r="Q1491" s="145">
        <f t="shared" si="294"/>
        <v>0</v>
      </c>
      <c r="R1491" s="145">
        <f t="shared" si="295"/>
        <v>0</v>
      </c>
      <c r="S1491" s="145">
        <f t="shared" si="296"/>
        <v>0</v>
      </c>
      <c r="T1491" s="145">
        <f t="shared" si="297"/>
        <v>0</v>
      </c>
      <c r="U1491" s="145">
        <f t="shared" si="298"/>
        <v>0</v>
      </c>
      <c r="V1491" s="146">
        <f>IF(J1491="nio",0,IF(J1491&gt;0,VLOOKUP(F1491,'3-Productie normen'!A:M,VLOOKUP(J1491,'3-Productie normen'!$B$38:$C$41,2,FALSE),FALSE)))*(VLOOKUP(B1491,'2-Kosten per locatie'!$A$16:$C$48,3,FALSE))</f>
        <v>0</v>
      </c>
      <c r="W1491" s="146">
        <f t="shared" si="299"/>
        <v>0</v>
      </c>
      <c r="X1491" s="146">
        <f t="shared" si="300"/>
        <v>0</v>
      </c>
      <c r="Y1491" s="146">
        <f t="shared" si="301"/>
        <v>0</v>
      </c>
      <c r="Z1491" s="147">
        <f>VLOOKUP(F1491,'3-Productie normen'!A:Q,12,FALSE)</f>
        <v>0</v>
      </c>
      <c r="AA1491" s="147"/>
      <c r="AC1491" s="148">
        <f t="shared" si="302"/>
        <v>0</v>
      </c>
    </row>
    <row r="1492" spans="1:29" ht="14.15" customHeight="1">
      <c r="A1492" s="124">
        <f t="shared" si="303"/>
        <v>1492</v>
      </c>
      <c r="B1492" s="139" t="s">
        <v>111</v>
      </c>
      <c r="C1492" s="108" t="s">
        <v>210</v>
      </c>
      <c r="D1492" s="164" t="s">
        <v>1652</v>
      </c>
      <c r="E1492" s="141" t="s">
        <v>171</v>
      </c>
      <c r="F1492" s="141" t="s">
        <v>171</v>
      </c>
      <c r="G1492" s="141" t="s">
        <v>222</v>
      </c>
      <c r="H1492" s="142">
        <v>61.62</v>
      </c>
      <c r="I1492" s="143">
        <f t="shared" si="292"/>
        <v>255</v>
      </c>
      <c r="J1492" s="144">
        <v>255</v>
      </c>
      <c r="K1492" s="144"/>
      <c r="L1492" s="144"/>
      <c r="M1492" s="144"/>
      <c r="N1492" s="144"/>
      <c r="O1492" s="144"/>
      <c r="P1492" s="145" t="e">
        <f t="shared" si="293"/>
        <v>#DIV/0!</v>
      </c>
      <c r="Q1492" s="145">
        <f t="shared" si="294"/>
        <v>0</v>
      </c>
      <c r="R1492" s="145">
        <f t="shared" si="295"/>
        <v>0</v>
      </c>
      <c r="S1492" s="145">
        <f t="shared" si="296"/>
        <v>0</v>
      </c>
      <c r="T1492" s="145">
        <f t="shared" si="297"/>
        <v>0</v>
      </c>
      <c r="U1492" s="145">
        <f t="shared" si="298"/>
        <v>0</v>
      </c>
      <c r="V1492" s="146">
        <f>IF(J1492="nio",0,IF(J1492&gt;0,VLOOKUP(F1492,'3-Productie normen'!A:M,VLOOKUP(J1492,'3-Productie normen'!$B$38:$C$41,2,FALSE),FALSE)))*(VLOOKUP(B1492,'2-Kosten per locatie'!$A$16:$C$48,3,FALSE))</f>
        <v>0</v>
      </c>
      <c r="W1492" s="146">
        <f t="shared" si="299"/>
        <v>0</v>
      </c>
      <c r="X1492" s="146">
        <f t="shared" si="300"/>
        <v>0</v>
      </c>
      <c r="Y1492" s="146">
        <f t="shared" si="301"/>
        <v>0</v>
      </c>
      <c r="Z1492" s="147" t="str">
        <f>VLOOKUP(F1492,'3-Productie normen'!A:Q,12,FALSE)</f>
        <v>B</v>
      </c>
      <c r="AA1492" s="147"/>
      <c r="AC1492" s="148">
        <f t="shared" si="302"/>
        <v>15713.099999999999</v>
      </c>
    </row>
    <row r="1493" spans="1:29" ht="14.15" customHeight="1">
      <c r="A1493" s="124">
        <f t="shared" si="303"/>
        <v>1493</v>
      </c>
      <c r="B1493" s="139" t="s">
        <v>111</v>
      </c>
      <c r="C1493" s="108" t="s">
        <v>210</v>
      </c>
      <c r="D1493" s="164" t="s">
        <v>1653</v>
      </c>
      <c r="E1493" s="141" t="s">
        <v>711</v>
      </c>
      <c r="F1493" s="141" t="s">
        <v>168</v>
      </c>
      <c r="G1493" s="141" t="s">
        <v>227</v>
      </c>
      <c r="H1493" s="142">
        <v>15.86</v>
      </c>
      <c r="I1493" s="143">
        <f t="shared" si="292"/>
        <v>1</v>
      </c>
      <c r="J1493" s="144">
        <v>1</v>
      </c>
      <c r="K1493" s="144"/>
      <c r="L1493" s="144"/>
      <c r="M1493" s="144"/>
      <c r="N1493" s="144"/>
      <c r="O1493" s="144"/>
      <c r="P1493" s="145" t="e">
        <f t="shared" si="293"/>
        <v>#DIV/0!</v>
      </c>
      <c r="Q1493" s="145">
        <f t="shared" si="294"/>
        <v>0</v>
      </c>
      <c r="R1493" s="145">
        <f t="shared" si="295"/>
        <v>0</v>
      </c>
      <c r="S1493" s="145">
        <f t="shared" si="296"/>
        <v>0</v>
      </c>
      <c r="T1493" s="145">
        <f t="shared" si="297"/>
        <v>0</v>
      </c>
      <c r="U1493" s="145">
        <f t="shared" si="298"/>
        <v>0</v>
      </c>
      <c r="V1493" s="146">
        <f>IF(J1493="nio",0,IF(J1493&gt;0,VLOOKUP(F1493,'3-Productie normen'!A:M,VLOOKUP(J1493,'3-Productie normen'!$B$38:$C$41,2,FALSE),FALSE)))*(VLOOKUP(B1493,'2-Kosten per locatie'!$A$16:$C$48,3,FALSE))</f>
        <v>0</v>
      </c>
      <c r="W1493" s="146">
        <f t="shared" si="299"/>
        <v>0</v>
      </c>
      <c r="X1493" s="146">
        <f t="shared" si="300"/>
        <v>0</v>
      </c>
      <c r="Y1493" s="146">
        <f t="shared" si="301"/>
        <v>0</v>
      </c>
      <c r="Z1493" s="147" t="str">
        <f>VLOOKUP(F1493,'3-Productie normen'!A:Q,12,FALSE)</f>
        <v>V</v>
      </c>
      <c r="AA1493" s="147"/>
      <c r="AC1493" s="148">
        <f t="shared" si="302"/>
        <v>15.86</v>
      </c>
    </row>
    <row r="1494" spans="1:29" ht="14.15" customHeight="1">
      <c r="A1494" s="124">
        <f t="shared" si="303"/>
        <v>1494</v>
      </c>
      <c r="B1494" s="139" t="s">
        <v>111</v>
      </c>
      <c r="C1494" s="108" t="s">
        <v>210</v>
      </c>
      <c r="D1494" s="164" t="s">
        <v>1654</v>
      </c>
      <c r="E1494" s="141" t="s">
        <v>226</v>
      </c>
      <c r="F1494" s="141" t="s">
        <v>174</v>
      </c>
      <c r="G1494" s="141"/>
      <c r="H1494" s="142">
        <v>42.97</v>
      </c>
      <c r="I1494" s="143">
        <f t="shared" ref="I1494:I1557" si="304">SUM(J1494:O1494)</f>
        <v>0</v>
      </c>
      <c r="J1494" s="144" t="s">
        <v>228</v>
      </c>
      <c r="K1494" s="144"/>
      <c r="L1494" s="144"/>
      <c r="M1494" s="144"/>
      <c r="N1494" s="144"/>
      <c r="O1494" s="144"/>
      <c r="P1494" s="145">
        <f t="shared" si="293"/>
        <v>0</v>
      </c>
      <c r="Q1494" s="145">
        <f t="shared" si="294"/>
        <v>0</v>
      </c>
      <c r="R1494" s="145">
        <f t="shared" si="295"/>
        <v>0</v>
      </c>
      <c r="S1494" s="145">
        <f t="shared" si="296"/>
        <v>0</v>
      </c>
      <c r="T1494" s="145">
        <f t="shared" si="297"/>
        <v>0</v>
      </c>
      <c r="U1494" s="145">
        <f t="shared" si="298"/>
        <v>0</v>
      </c>
      <c r="V1494" s="146">
        <f>IF(J1494="nio",0,IF(J1494&gt;0,VLOOKUP(F1494,'3-Productie normen'!A:M,VLOOKUP(J1494,'3-Productie normen'!$B$38:$C$41,2,FALSE),FALSE)))*(VLOOKUP(B1494,'2-Kosten per locatie'!$A$16:$C$48,3,FALSE))</f>
        <v>0</v>
      </c>
      <c r="W1494" s="146">
        <f t="shared" si="299"/>
        <v>0</v>
      </c>
      <c r="X1494" s="146">
        <f t="shared" si="300"/>
        <v>0</v>
      </c>
      <c r="Y1494" s="146">
        <f t="shared" si="301"/>
        <v>0</v>
      </c>
      <c r="Z1494" s="147">
        <f>VLOOKUP(F1494,'3-Productie normen'!A:Q,12,FALSE)</f>
        <v>0</v>
      </c>
      <c r="AA1494" s="147"/>
      <c r="AC1494" s="148">
        <f t="shared" si="302"/>
        <v>0</v>
      </c>
    </row>
    <row r="1495" spans="1:29" ht="14.15" customHeight="1">
      <c r="A1495" s="124">
        <f t="shared" si="303"/>
        <v>1495</v>
      </c>
      <c r="B1495" s="139" t="s">
        <v>111</v>
      </c>
      <c r="C1495" s="108" t="s">
        <v>210</v>
      </c>
      <c r="D1495" s="164" t="s">
        <v>1655</v>
      </c>
      <c r="E1495" s="141" t="s">
        <v>226</v>
      </c>
      <c r="F1495" s="141" t="s">
        <v>174</v>
      </c>
      <c r="G1495" s="141"/>
      <c r="H1495" s="142">
        <v>11.07</v>
      </c>
      <c r="I1495" s="143">
        <f t="shared" si="304"/>
        <v>0</v>
      </c>
      <c r="J1495" s="144" t="s">
        <v>228</v>
      </c>
      <c r="K1495" s="144"/>
      <c r="L1495" s="144"/>
      <c r="M1495" s="144"/>
      <c r="N1495" s="144"/>
      <c r="O1495" s="144"/>
      <c r="P1495" s="145">
        <f t="shared" si="293"/>
        <v>0</v>
      </c>
      <c r="Q1495" s="145">
        <f t="shared" si="294"/>
        <v>0</v>
      </c>
      <c r="R1495" s="145">
        <f t="shared" si="295"/>
        <v>0</v>
      </c>
      <c r="S1495" s="145">
        <f t="shared" si="296"/>
        <v>0</v>
      </c>
      <c r="T1495" s="145">
        <f t="shared" si="297"/>
        <v>0</v>
      </c>
      <c r="U1495" s="145">
        <f t="shared" si="298"/>
        <v>0</v>
      </c>
      <c r="V1495" s="146">
        <f>IF(J1495="nio",0,IF(J1495&gt;0,VLOOKUP(F1495,'3-Productie normen'!A:M,VLOOKUP(J1495,'3-Productie normen'!$B$38:$C$41,2,FALSE),FALSE)))*(VLOOKUP(B1495,'2-Kosten per locatie'!$A$16:$C$48,3,FALSE))</f>
        <v>0</v>
      </c>
      <c r="W1495" s="146">
        <f t="shared" si="299"/>
        <v>0</v>
      </c>
      <c r="X1495" s="146">
        <f t="shared" si="300"/>
        <v>0</v>
      </c>
      <c r="Y1495" s="146">
        <f t="shared" si="301"/>
        <v>0</v>
      </c>
      <c r="Z1495" s="147">
        <f>VLOOKUP(F1495,'3-Productie normen'!A:Q,12,FALSE)</f>
        <v>0</v>
      </c>
      <c r="AA1495" s="147"/>
      <c r="AC1495" s="148">
        <f t="shared" si="302"/>
        <v>0</v>
      </c>
    </row>
    <row r="1496" spans="1:29" ht="14.15" customHeight="1">
      <c r="A1496" s="124">
        <f t="shared" si="303"/>
        <v>1496</v>
      </c>
      <c r="B1496" s="139" t="s">
        <v>111</v>
      </c>
      <c r="C1496" s="108" t="s">
        <v>210</v>
      </c>
      <c r="D1496" s="164" t="s">
        <v>1656</v>
      </c>
      <c r="E1496" s="141" t="s">
        <v>262</v>
      </c>
      <c r="F1496" s="141" t="s">
        <v>164</v>
      </c>
      <c r="G1496" s="141" t="s">
        <v>227</v>
      </c>
      <c r="H1496" s="142">
        <v>2.93</v>
      </c>
      <c r="I1496" s="143">
        <f t="shared" si="304"/>
        <v>12</v>
      </c>
      <c r="J1496" s="144">
        <v>12</v>
      </c>
      <c r="K1496" s="144"/>
      <c r="L1496" s="144"/>
      <c r="M1496" s="144"/>
      <c r="N1496" s="144"/>
      <c r="O1496" s="144"/>
      <c r="P1496" s="145" t="e">
        <f t="shared" si="293"/>
        <v>#DIV/0!</v>
      </c>
      <c r="Q1496" s="145">
        <f t="shared" si="294"/>
        <v>0</v>
      </c>
      <c r="R1496" s="145">
        <f t="shared" si="295"/>
        <v>0</v>
      </c>
      <c r="S1496" s="145">
        <f t="shared" si="296"/>
        <v>0</v>
      </c>
      <c r="T1496" s="145">
        <f t="shared" si="297"/>
        <v>0</v>
      </c>
      <c r="U1496" s="145">
        <f t="shared" si="298"/>
        <v>0</v>
      </c>
      <c r="V1496" s="146">
        <f>IF(J1496="nio",0,IF(J1496&gt;0,VLOOKUP(F1496,'3-Productie normen'!A:M,VLOOKUP(J1496,'3-Productie normen'!$B$38:$C$41,2,FALSE),FALSE)))*(VLOOKUP(B1496,'2-Kosten per locatie'!$A$16:$C$48,3,FALSE))</f>
        <v>0</v>
      </c>
      <c r="W1496" s="146">
        <f t="shared" si="299"/>
        <v>0</v>
      </c>
      <c r="X1496" s="146">
        <f t="shared" si="300"/>
        <v>0</v>
      </c>
      <c r="Y1496" s="146">
        <f t="shared" si="301"/>
        <v>0</v>
      </c>
      <c r="Z1496" s="147" t="str">
        <f>VLOOKUP(F1496,'3-Productie normen'!A:Q,12,FALSE)</f>
        <v>V</v>
      </c>
      <c r="AA1496" s="147"/>
      <c r="AC1496" s="148">
        <f t="shared" si="302"/>
        <v>35.160000000000004</v>
      </c>
    </row>
    <row r="1497" spans="1:29" ht="14.15" customHeight="1">
      <c r="A1497" s="124">
        <f t="shared" si="303"/>
        <v>1497</v>
      </c>
      <c r="B1497" s="139" t="s">
        <v>111</v>
      </c>
      <c r="C1497" s="108" t="s">
        <v>210</v>
      </c>
      <c r="D1497" s="164" t="s">
        <v>1657</v>
      </c>
      <c r="E1497" s="141" t="s">
        <v>220</v>
      </c>
      <c r="F1497" s="141" t="s">
        <v>167</v>
      </c>
      <c r="G1497" s="141" t="s">
        <v>213</v>
      </c>
      <c r="H1497" s="142">
        <v>6.26</v>
      </c>
      <c r="I1497" s="143">
        <f t="shared" si="304"/>
        <v>255</v>
      </c>
      <c r="J1497" s="144">
        <v>255</v>
      </c>
      <c r="K1497" s="144"/>
      <c r="L1497" s="144"/>
      <c r="M1497" s="144"/>
      <c r="N1497" s="144"/>
      <c r="O1497" s="144"/>
      <c r="P1497" s="145" t="e">
        <f t="shared" si="293"/>
        <v>#DIV/0!</v>
      </c>
      <c r="Q1497" s="145">
        <f t="shared" si="294"/>
        <v>0</v>
      </c>
      <c r="R1497" s="145">
        <f t="shared" si="295"/>
        <v>0</v>
      </c>
      <c r="S1497" s="145">
        <f t="shared" si="296"/>
        <v>0</v>
      </c>
      <c r="T1497" s="145">
        <f t="shared" si="297"/>
        <v>0</v>
      </c>
      <c r="U1497" s="145">
        <f t="shared" si="298"/>
        <v>0</v>
      </c>
      <c r="V1497" s="146">
        <f>IF(J1497="nio",0,IF(J1497&gt;0,VLOOKUP(F1497,'3-Productie normen'!A:M,VLOOKUP(J1497,'3-Productie normen'!$B$38:$C$41,2,FALSE),FALSE)))*(VLOOKUP(B1497,'2-Kosten per locatie'!$A$16:$C$48,3,FALSE))</f>
        <v>0</v>
      </c>
      <c r="W1497" s="146">
        <f t="shared" si="299"/>
        <v>0</v>
      </c>
      <c r="X1497" s="146">
        <f t="shared" si="300"/>
        <v>0</v>
      </c>
      <c r="Y1497" s="146">
        <f t="shared" si="301"/>
        <v>0</v>
      </c>
      <c r="Z1497" s="147" t="str">
        <f>VLOOKUP(F1497,'3-Productie normen'!A:Q,12,FALSE)</f>
        <v>S</v>
      </c>
      <c r="AA1497" s="147"/>
      <c r="AC1497" s="148">
        <f t="shared" si="302"/>
        <v>1596.3</v>
      </c>
    </row>
    <row r="1498" spans="1:29" ht="14.15" customHeight="1">
      <c r="A1498" s="124">
        <f t="shared" si="303"/>
        <v>1498</v>
      </c>
      <c r="B1498" s="139" t="s">
        <v>111</v>
      </c>
      <c r="C1498" s="108" t="s">
        <v>210</v>
      </c>
      <c r="D1498" s="164" t="s">
        <v>1658</v>
      </c>
      <c r="E1498" s="141" t="s">
        <v>216</v>
      </c>
      <c r="F1498" s="141" t="s">
        <v>167</v>
      </c>
      <c r="G1498" s="141" t="s">
        <v>213</v>
      </c>
      <c r="H1498" s="142">
        <v>16.93</v>
      </c>
      <c r="I1498" s="143">
        <f t="shared" si="304"/>
        <v>255</v>
      </c>
      <c r="J1498" s="144">
        <v>255</v>
      </c>
      <c r="K1498" s="144"/>
      <c r="L1498" s="144"/>
      <c r="M1498" s="144"/>
      <c r="N1498" s="144"/>
      <c r="O1498" s="144"/>
      <c r="P1498" s="145" t="e">
        <f t="shared" si="293"/>
        <v>#DIV/0!</v>
      </c>
      <c r="Q1498" s="145">
        <f t="shared" si="294"/>
        <v>0</v>
      </c>
      <c r="R1498" s="145">
        <f t="shared" si="295"/>
        <v>0</v>
      </c>
      <c r="S1498" s="145">
        <f t="shared" si="296"/>
        <v>0</v>
      </c>
      <c r="T1498" s="145">
        <f t="shared" si="297"/>
        <v>0</v>
      </c>
      <c r="U1498" s="145">
        <f t="shared" si="298"/>
        <v>0</v>
      </c>
      <c r="V1498" s="146">
        <f>IF(J1498="nio",0,IF(J1498&gt;0,VLOOKUP(F1498,'3-Productie normen'!A:M,VLOOKUP(J1498,'3-Productie normen'!$B$38:$C$41,2,FALSE),FALSE)))*(VLOOKUP(B1498,'2-Kosten per locatie'!$A$16:$C$48,3,FALSE))</f>
        <v>0</v>
      </c>
      <c r="W1498" s="146">
        <f t="shared" si="299"/>
        <v>0</v>
      </c>
      <c r="X1498" s="146">
        <f t="shared" si="300"/>
        <v>0</v>
      </c>
      <c r="Y1498" s="146">
        <f t="shared" si="301"/>
        <v>0</v>
      </c>
      <c r="Z1498" s="147" t="str">
        <f>VLOOKUP(F1498,'3-Productie normen'!A:Q,12,FALSE)</f>
        <v>S</v>
      </c>
      <c r="AA1498" s="147"/>
      <c r="AC1498" s="148">
        <f t="shared" si="302"/>
        <v>4317.1499999999996</v>
      </c>
    </row>
    <row r="1499" spans="1:29" ht="14.15" customHeight="1">
      <c r="A1499" s="124">
        <f t="shared" si="303"/>
        <v>1499</v>
      </c>
      <c r="B1499" s="139" t="s">
        <v>111</v>
      </c>
      <c r="C1499" s="108" t="s">
        <v>210</v>
      </c>
      <c r="D1499" s="164" t="s">
        <v>1659</v>
      </c>
      <c r="E1499" s="141" t="s">
        <v>216</v>
      </c>
      <c r="F1499" s="141" t="s">
        <v>167</v>
      </c>
      <c r="G1499" s="141" t="s">
        <v>213</v>
      </c>
      <c r="H1499" s="142">
        <v>1.05</v>
      </c>
      <c r="I1499" s="143">
        <f t="shared" si="304"/>
        <v>255</v>
      </c>
      <c r="J1499" s="144">
        <v>255</v>
      </c>
      <c r="K1499" s="144"/>
      <c r="L1499" s="144"/>
      <c r="M1499" s="144"/>
      <c r="N1499" s="144"/>
      <c r="O1499" s="144"/>
      <c r="P1499" s="145" t="e">
        <f t="shared" si="293"/>
        <v>#DIV/0!</v>
      </c>
      <c r="Q1499" s="145">
        <f t="shared" si="294"/>
        <v>0</v>
      </c>
      <c r="R1499" s="145">
        <f t="shared" si="295"/>
        <v>0</v>
      </c>
      <c r="S1499" s="145">
        <f t="shared" si="296"/>
        <v>0</v>
      </c>
      <c r="T1499" s="145">
        <f t="shared" si="297"/>
        <v>0</v>
      </c>
      <c r="U1499" s="145">
        <f t="shared" si="298"/>
        <v>0</v>
      </c>
      <c r="V1499" s="146">
        <f>IF(J1499="nio",0,IF(J1499&gt;0,VLOOKUP(F1499,'3-Productie normen'!A:M,VLOOKUP(J1499,'3-Productie normen'!$B$38:$C$41,2,FALSE),FALSE)))*(VLOOKUP(B1499,'2-Kosten per locatie'!$A$16:$C$48,3,FALSE))</f>
        <v>0</v>
      </c>
      <c r="W1499" s="146">
        <f t="shared" si="299"/>
        <v>0</v>
      </c>
      <c r="X1499" s="146">
        <f t="shared" si="300"/>
        <v>0</v>
      </c>
      <c r="Y1499" s="146">
        <f t="shared" si="301"/>
        <v>0</v>
      </c>
      <c r="Z1499" s="147" t="str">
        <f>VLOOKUP(F1499,'3-Productie normen'!A:Q,12,FALSE)</f>
        <v>S</v>
      </c>
      <c r="AA1499" s="147"/>
      <c r="AC1499" s="148">
        <f t="shared" si="302"/>
        <v>267.75</v>
      </c>
    </row>
    <row r="1500" spans="1:29" ht="14.15" customHeight="1">
      <c r="A1500" s="124">
        <f t="shared" si="303"/>
        <v>1500</v>
      </c>
      <c r="B1500" s="139" t="s">
        <v>111</v>
      </c>
      <c r="C1500" s="108" t="s">
        <v>210</v>
      </c>
      <c r="D1500" s="164" t="s">
        <v>1660</v>
      </c>
      <c r="E1500" s="141" t="s">
        <v>216</v>
      </c>
      <c r="F1500" s="141" t="s">
        <v>167</v>
      </c>
      <c r="G1500" s="141" t="s">
        <v>213</v>
      </c>
      <c r="H1500" s="142">
        <v>1.05</v>
      </c>
      <c r="I1500" s="143">
        <f t="shared" si="304"/>
        <v>255</v>
      </c>
      <c r="J1500" s="144">
        <v>255</v>
      </c>
      <c r="K1500" s="144"/>
      <c r="L1500" s="144"/>
      <c r="M1500" s="144"/>
      <c r="N1500" s="144"/>
      <c r="O1500" s="144"/>
      <c r="P1500" s="145" t="e">
        <f t="shared" si="293"/>
        <v>#DIV/0!</v>
      </c>
      <c r="Q1500" s="145">
        <f t="shared" si="294"/>
        <v>0</v>
      </c>
      <c r="R1500" s="145">
        <f t="shared" si="295"/>
        <v>0</v>
      </c>
      <c r="S1500" s="145">
        <f t="shared" si="296"/>
        <v>0</v>
      </c>
      <c r="T1500" s="145">
        <f t="shared" si="297"/>
        <v>0</v>
      </c>
      <c r="U1500" s="145">
        <f t="shared" si="298"/>
        <v>0</v>
      </c>
      <c r="V1500" s="146">
        <f>IF(J1500="nio",0,IF(J1500&gt;0,VLOOKUP(F1500,'3-Productie normen'!A:M,VLOOKUP(J1500,'3-Productie normen'!$B$38:$C$41,2,FALSE),FALSE)))*(VLOOKUP(B1500,'2-Kosten per locatie'!$A$16:$C$48,3,FALSE))</f>
        <v>0</v>
      </c>
      <c r="W1500" s="146">
        <f t="shared" si="299"/>
        <v>0</v>
      </c>
      <c r="X1500" s="146">
        <f t="shared" si="300"/>
        <v>0</v>
      </c>
      <c r="Y1500" s="146">
        <f t="shared" si="301"/>
        <v>0</v>
      </c>
      <c r="Z1500" s="147" t="str">
        <f>VLOOKUP(F1500,'3-Productie normen'!A:Q,12,FALSE)</f>
        <v>S</v>
      </c>
      <c r="AA1500" s="147"/>
      <c r="AC1500" s="148">
        <f t="shared" si="302"/>
        <v>267.75</v>
      </c>
    </row>
    <row r="1501" spans="1:29" ht="14.15" customHeight="1">
      <c r="A1501" s="124">
        <f t="shared" si="303"/>
        <v>1501</v>
      </c>
      <c r="B1501" s="139" t="s">
        <v>111</v>
      </c>
      <c r="C1501" s="108" t="s">
        <v>210</v>
      </c>
      <c r="D1501" s="164" t="s">
        <v>1661</v>
      </c>
      <c r="E1501" s="141" t="s">
        <v>216</v>
      </c>
      <c r="F1501" s="141" t="s">
        <v>167</v>
      </c>
      <c r="G1501" s="141" t="s">
        <v>213</v>
      </c>
      <c r="H1501" s="142">
        <v>1.05</v>
      </c>
      <c r="I1501" s="143">
        <f t="shared" si="304"/>
        <v>255</v>
      </c>
      <c r="J1501" s="144">
        <v>255</v>
      </c>
      <c r="K1501" s="144"/>
      <c r="L1501" s="144"/>
      <c r="M1501" s="144"/>
      <c r="N1501" s="144"/>
      <c r="O1501" s="144"/>
      <c r="P1501" s="145" t="e">
        <f t="shared" si="293"/>
        <v>#DIV/0!</v>
      </c>
      <c r="Q1501" s="145">
        <f t="shared" si="294"/>
        <v>0</v>
      </c>
      <c r="R1501" s="145">
        <f t="shared" si="295"/>
        <v>0</v>
      </c>
      <c r="S1501" s="145">
        <f t="shared" si="296"/>
        <v>0</v>
      </c>
      <c r="T1501" s="145">
        <f t="shared" si="297"/>
        <v>0</v>
      </c>
      <c r="U1501" s="145">
        <f t="shared" si="298"/>
        <v>0</v>
      </c>
      <c r="V1501" s="146">
        <f>IF(J1501="nio",0,IF(J1501&gt;0,VLOOKUP(F1501,'3-Productie normen'!A:M,VLOOKUP(J1501,'3-Productie normen'!$B$38:$C$41,2,FALSE),FALSE)))*(VLOOKUP(B1501,'2-Kosten per locatie'!$A$16:$C$48,3,FALSE))</f>
        <v>0</v>
      </c>
      <c r="W1501" s="146">
        <f t="shared" si="299"/>
        <v>0</v>
      </c>
      <c r="X1501" s="146">
        <f t="shared" si="300"/>
        <v>0</v>
      </c>
      <c r="Y1501" s="146">
        <f t="shared" si="301"/>
        <v>0</v>
      </c>
      <c r="Z1501" s="147" t="str">
        <f>VLOOKUP(F1501,'3-Productie normen'!A:Q,12,FALSE)</f>
        <v>S</v>
      </c>
      <c r="AA1501" s="147"/>
      <c r="AC1501" s="148">
        <f t="shared" si="302"/>
        <v>267.75</v>
      </c>
    </row>
    <row r="1502" spans="1:29" ht="14.15" customHeight="1">
      <c r="A1502" s="124">
        <f t="shared" si="303"/>
        <v>1502</v>
      </c>
      <c r="B1502" s="139" t="s">
        <v>111</v>
      </c>
      <c r="C1502" s="108" t="s">
        <v>210</v>
      </c>
      <c r="D1502" s="164" t="s">
        <v>1662</v>
      </c>
      <c r="E1502" s="141" t="s">
        <v>216</v>
      </c>
      <c r="F1502" s="141" t="s">
        <v>167</v>
      </c>
      <c r="G1502" s="141" t="s">
        <v>213</v>
      </c>
      <c r="H1502" s="142">
        <v>1.05</v>
      </c>
      <c r="I1502" s="143">
        <f t="shared" si="304"/>
        <v>255</v>
      </c>
      <c r="J1502" s="144">
        <v>255</v>
      </c>
      <c r="K1502" s="144"/>
      <c r="L1502" s="144"/>
      <c r="M1502" s="144"/>
      <c r="N1502" s="144"/>
      <c r="O1502" s="144"/>
      <c r="P1502" s="145" t="e">
        <f t="shared" si="293"/>
        <v>#DIV/0!</v>
      </c>
      <c r="Q1502" s="145">
        <f t="shared" si="294"/>
        <v>0</v>
      </c>
      <c r="R1502" s="145">
        <f t="shared" si="295"/>
        <v>0</v>
      </c>
      <c r="S1502" s="145">
        <f t="shared" si="296"/>
        <v>0</v>
      </c>
      <c r="T1502" s="145">
        <f t="shared" si="297"/>
        <v>0</v>
      </c>
      <c r="U1502" s="145">
        <f t="shared" si="298"/>
        <v>0</v>
      </c>
      <c r="V1502" s="146">
        <f>IF(J1502="nio",0,IF(J1502&gt;0,VLOOKUP(F1502,'3-Productie normen'!A:M,VLOOKUP(J1502,'3-Productie normen'!$B$38:$C$41,2,FALSE),FALSE)))*(VLOOKUP(B1502,'2-Kosten per locatie'!$A$16:$C$48,3,FALSE))</f>
        <v>0</v>
      </c>
      <c r="W1502" s="146">
        <f t="shared" si="299"/>
        <v>0</v>
      </c>
      <c r="X1502" s="146">
        <f t="shared" si="300"/>
        <v>0</v>
      </c>
      <c r="Y1502" s="146">
        <f t="shared" si="301"/>
        <v>0</v>
      </c>
      <c r="Z1502" s="147" t="str">
        <f>VLOOKUP(F1502,'3-Productie normen'!A:Q,12,FALSE)</f>
        <v>S</v>
      </c>
      <c r="AA1502" s="147"/>
      <c r="AC1502" s="148">
        <f t="shared" si="302"/>
        <v>267.75</v>
      </c>
    </row>
    <row r="1503" spans="1:29" ht="14.15" customHeight="1">
      <c r="A1503" s="124">
        <f t="shared" si="303"/>
        <v>1503</v>
      </c>
      <c r="B1503" s="139" t="s">
        <v>111</v>
      </c>
      <c r="C1503" s="108" t="s">
        <v>210</v>
      </c>
      <c r="D1503" s="164" t="s">
        <v>1663</v>
      </c>
      <c r="E1503" s="141" t="s">
        <v>216</v>
      </c>
      <c r="F1503" s="141" t="s">
        <v>167</v>
      </c>
      <c r="G1503" s="141" t="s">
        <v>213</v>
      </c>
      <c r="H1503" s="142">
        <v>1.56</v>
      </c>
      <c r="I1503" s="143">
        <f t="shared" si="304"/>
        <v>255</v>
      </c>
      <c r="J1503" s="144">
        <v>255</v>
      </c>
      <c r="K1503" s="144"/>
      <c r="L1503" s="144"/>
      <c r="M1503" s="144"/>
      <c r="N1503" s="144"/>
      <c r="O1503" s="144"/>
      <c r="P1503" s="145" t="e">
        <f t="shared" si="293"/>
        <v>#DIV/0!</v>
      </c>
      <c r="Q1503" s="145">
        <f t="shared" si="294"/>
        <v>0</v>
      </c>
      <c r="R1503" s="145">
        <f t="shared" si="295"/>
        <v>0</v>
      </c>
      <c r="S1503" s="145">
        <f t="shared" si="296"/>
        <v>0</v>
      </c>
      <c r="T1503" s="145">
        <f t="shared" si="297"/>
        <v>0</v>
      </c>
      <c r="U1503" s="145">
        <f t="shared" si="298"/>
        <v>0</v>
      </c>
      <c r="V1503" s="146">
        <f>IF(J1503="nio",0,IF(J1503&gt;0,VLOOKUP(F1503,'3-Productie normen'!A:M,VLOOKUP(J1503,'3-Productie normen'!$B$38:$C$41,2,FALSE),FALSE)))*(VLOOKUP(B1503,'2-Kosten per locatie'!$A$16:$C$48,3,FALSE))</f>
        <v>0</v>
      </c>
      <c r="W1503" s="146">
        <f t="shared" si="299"/>
        <v>0</v>
      </c>
      <c r="X1503" s="146">
        <f t="shared" si="300"/>
        <v>0</v>
      </c>
      <c r="Y1503" s="146">
        <f t="shared" si="301"/>
        <v>0</v>
      </c>
      <c r="Z1503" s="147" t="str">
        <f>VLOOKUP(F1503,'3-Productie normen'!A:Q,12,FALSE)</f>
        <v>S</v>
      </c>
      <c r="AA1503" s="147"/>
      <c r="AC1503" s="148">
        <f t="shared" si="302"/>
        <v>397.8</v>
      </c>
    </row>
    <row r="1504" spans="1:29" ht="14.15" customHeight="1">
      <c r="A1504" s="124">
        <f t="shared" si="303"/>
        <v>1504</v>
      </c>
      <c r="B1504" s="139" t="s">
        <v>111</v>
      </c>
      <c r="C1504" s="108" t="s">
        <v>210</v>
      </c>
      <c r="D1504" s="164" t="s">
        <v>1664</v>
      </c>
      <c r="E1504" s="141" t="s">
        <v>168</v>
      </c>
      <c r="F1504" s="141" t="s">
        <v>168</v>
      </c>
      <c r="G1504" s="141" t="s">
        <v>227</v>
      </c>
      <c r="H1504" s="142">
        <v>3.33</v>
      </c>
      <c r="I1504" s="143">
        <f t="shared" si="304"/>
        <v>1</v>
      </c>
      <c r="J1504" s="144">
        <v>1</v>
      </c>
      <c r="K1504" s="144"/>
      <c r="L1504" s="144"/>
      <c r="M1504" s="144"/>
      <c r="N1504" s="144"/>
      <c r="O1504" s="144"/>
      <c r="P1504" s="145" t="e">
        <f t="shared" si="293"/>
        <v>#DIV/0!</v>
      </c>
      <c r="Q1504" s="145">
        <f t="shared" si="294"/>
        <v>0</v>
      </c>
      <c r="R1504" s="145">
        <f t="shared" si="295"/>
        <v>0</v>
      </c>
      <c r="S1504" s="145">
        <f t="shared" si="296"/>
        <v>0</v>
      </c>
      <c r="T1504" s="145">
        <f t="shared" si="297"/>
        <v>0</v>
      </c>
      <c r="U1504" s="145">
        <f t="shared" si="298"/>
        <v>0</v>
      </c>
      <c r="V1504" s="146">
        <f>IF(J1504="nio",0,IF(J1504&gt;0,VLOOKUP(F1504,'3-Productie normen'!A:M,VLOOKUP(J1504,'3-Productie normen'!$B$38:$C$41,2,FALSE),FALSE)))*(VLOOKUP(B1504,'2-Kosten per locatie'!$A$16:$C$48,3,FALSE))</f>
        <v>0</v>
      </c>
      <c r="W1504" s="146">
        <f t="shared" si="299"/>
        <v>0</v>
      </c>
      <c r="X1504" s="146">
        <f t="shared" si="300"/>
        <v>0</v>
      </c>
      <c r="Y1504" s="146">
        <f t="shared" si="301"/>
        <v>0</v>
      </c>
      <c r="Z1504" s="147" t="str">
        <f>VLOOKUP(F1504,'3-Productie normen'!A:Q,12,FALSE)</f>
        <v>V</v>
      </c>
      <c r="AA1504" s="147"/>
      <c r="AC1504" s="148">
        <f t="shared" si="302"/>
        <v>3.33</v>
      </c>
    </row>
    <row r="1505" spans="1:29" ht="14.15" customHeight="1">
      <c r="A1505" s="124">
        <f t="shared" si="303"/>
        <v>1505</v>
      </c>
      <c r="B1505" s="139" t="s">
        <v>111</v>
      </c>
      <c r="C1505" s="108" t="s">
        <v>210</v>
      </c>
      <c r="D1505" s="164" t="s">
        <v>1665</v>
      </c>
      <c r="E1505" s="141" t="s">
        <v>212</v>
      </c>
      <c r="F1505" s="141" t="s">
        <v>167</v>
      </c>
      <c r="G1505" s="141" t="s">
        <v>213</v>
      </c>
      <c r="H1505" s="142">
        <v>12.33</v>
      </c>
      <c r="I1505" s="143">
        <f t="shared" si="304"/>
        <v>255</v>
      </c>
      <c r="J1505" s="144">
        <v>255</v>
      </c>
      <c r="K1505" s="144"/>
      <c r="L1505" s="144"/>
      <c r="M1505" s="144"/>
      <c r="N1505" s="144"/>
      <c r="O1505" s="144"/>
      <c r="P1505" s="145" t="e">
        <f t="shared" ref="P1505:P1566" si="305">IF(J1505="nio",0,IF(J1505&gt;0,J1505*H1505/V1505,0))</f>
        <v>#DIV/0!</v>
      </c>
      <c r="Q1505" s="145">
        <f t="shared" ref="Q1505:Q1566" si="306">IF(K1505&gt;0,K1505*H1505/W1505,0)</f>
        <v>0</v>
      </c>
      <c r="R1505" s="145">
        <f t="shared" ref="R1505:R1566" si="307">IF(L1505&gt;0,L1505*H1505/X1505,0)</f>
        <v>0</v>
      </c>
      <c r="S1505" s="145">
        <f t="shared" ref="S1505:S1566" si="308">IF(M1505&gt;0,M1505*H1505/Y1505,0)</f>
        <v>0</v>
      </c>
      <c r="T1505" s="145">
        <f t="shared" ref="T1505:T1566" si="309">IF(N1505&gt;0,N1505*H1505/X1505,0)</f>
        <v>0</v>
      </c>
      <c r="U1505" s="145">
        <f t="shared" ref="U1505:U1566" si="310">IF(O1505&gt;0,O1505*H1505/Y1505,0)</f>
        <v>0</v>
      </c>
      <c r="V1505" s="146">
        <f>IF(J1505="nio",0,IF(J1505&gt;0,VLOOKUP(F1505,'3-Productie normen'!A:M,VLOOKUP(J1505,'3-Productie normen'!$B$38:$C$41,2,FALSE),FALSE)))*(VLOOKUP(B1505,'2-Kosten per locatie'!$A$16:$C$48,3,FALSE))</f>
        <v>0</v>
      </c>
      <c r="W1505" s="146">
        <f t="shared" ref="W1505:W1566" si="311">IF(K1505&gt;0,V1505*$W$8,0)</f>
        <v>0</v>
      </c>
      <c r="X1505" s="146">
        <f t="shared" ref="X1505:X1566" si="312">IF((OR(L1505&gt;0,N1505&gt;0)),V1505*$X$8,0)</f>
        <v>0</v>
      </c>
      <c r="Y1505" s="146">
        <f t="shared" ref="Y1505:Y1566" si="313">IF((OR(M1505&gt;0,O1505&gt;0)),V1505*$Y$8,0)</f>
        <v>0</v>
      </c>
      <c r="Z1505" s="147" t="str">
        <f>VLOOKUP(F1505,'3-Productie normen'!A:Q,12,FALSE)</f>
        <v>S</v>
      </c>
      <c r="AA1505" s="147"/>
      <c r="AC1505" s="148">
        <f t="shared" ref="AC1505:AC1566" si="314">I1505*H1505</f>
        <v>3144.15</v>
      </c>
    </row>
    <row r="1506" spans="1:29" ht="14.15" customHeight="1">
      <c r="A1506" s="124">
        <f t="shared" si="303"/>
        <v>1506</v>
      </c>
      <c r="B1506" s="139" t="s">
        <v>111</v>
      </c>
      <c r="C1506" s="108" t="s">
        <v>210</v>
      </c>
      <c r="D1506" s="164" t="s">
        <v>1666</v>
      </c>
      <c r="E1506" s="141" t="s">
        <v>212</v>
      </c>
      <c r="F1506" s="141" t="s">
        <v>167</v>
      </c>
      <c r="G1506" s="141" t="s">
        <v>213</v>
      </c>
      <c r="H1506" s="142">
        <v>1.17</v>
      </c>
      <c r="I1506" s="143">
        <f t="shared" si="304"/>
        <v>255</v>
      </c>
      <c r="J1506" s="144">
        <v>255</v>
      </c>
      <c r="K1506" s="144"/>
      <c r="L1506" s="144"/>
      <c r="M1506" s="144"/>
      <c r="N1506" s="144"/>
      <c r="O1506" s="144"/>
      <c r="P1506" s="145" t="e">
        <f t="shared" si="305"/>
        <v>#DIV/0!</v>
      </c>
      <c r="Q1506" s="145">
        <f t="shared" si="306"/>
        <v>0</v>
      </c>
      <c r="R1506" s="145">
        <f t="shared" si="307"/>
        <v>0</v>
      </c>
      <c r="S1506" s="145">
        <f t="shared" si="308"/>
        <v>0</v>
      </c>
      <c r="T1506" s="145">
        <f t="shared" si="309"/>
        <v>0</v>
      </c>
      <c r="U1506" s="145">
        <f t="shared" si="310"/>
        <v>0</v>
      </c>
      <c r="V1506" s="146">
        <f>IF(J1506="nio",0,IF(J1506&gt;0,VLOOKUP(F1506,'3-Productie normen'!A:M,VLOOKUP(J1506,'3-Productie normen'!$B$38:$C$41,2,FALSE),FALSE)))*(VLOOKUP(B1506,'2-Kosten per locatie'!$A$16:$C$48,3,FALSE))</f>
        <v>0</v>
      </c>
      <c r="W1506" s="146">
        <f t="shared" si="311"/>
        <v>0</v>
      </c>
      <c r="X1506" s="146">
        <f t="shared" si="312"/>
        <v>0</v>
      </c>
      <c r="Y1506" s="146">
        <f t="shared" si="313"/>
        <v>0</v>
      </c>
      <c r="Z1506" s="147" t="str">
        <f>VLOOKUP(F1506,'3-Productie normen'!A:Q,12,FALSE)</f>
        <v>S</v>
      </c>
      <c r="AA1506" s="147"/>
      <c r="AC1506" s="148">
        <f t="shared" si="314"/>
        <v>298.34999999999997</v>
      </c>
    </row>
    <row r="1507" spans="1:29" ht="14.15" customHeight="1">
      <c r="A1507" s="124">
        <f t="shared" si="303"/>
        <v>1507</v>
      </c>
      <c r="B1507" s="139" t="s">
        <v>111</v>
      </c>
      <c r="C1507" s="108" t="s">
        <v>210</v>
      </c>
      <c r="D1507" s="164" t="s">
        <v>1667</v>
      </c>
      <c r="E1507" s="141" t="s">
        <v>212</v>
      </c>
      <c r="F1507" s="141" t="s">
        <v>167</v>
      </c>
      <c r="G1507" s="141" t="s">
        <v>213</v>
      </c>
      <c r="H1507" s="142">
        <v>1.17</v>
      </c>
      <c r="I1507" s="143">
        <f t="shared" si="304"/>
        <v>255</v>
      </c>
      <c r="J1507" s="144">
        <v>255</v>
      </c>
      <c r="K1507" s="144"/>
      <c r="L1507" s="144"/>
      <c r="M1507" s="144"/>
      <c r="N1507" s="144"/>
      <c r="O1507" s="144"/>
      <c r="P1507" s="145" t="e">
        <f t="shared" si="305"/>
        <v>#DIV/0!</v>
      </c>
      <c r="Q1507" s="145">
        <f t="shared" si="306"/>
        <v>0</v>
      </c>
      <c r="R1507" s="145">
        <f t="shared" si="307"/>
        <v>0</v>
      </c>
      <c r="S1507" s="145">
        <f t="shared" si="308"/>
        <v>0</v>
      </c>
      <c r="T1507" s="145">
        <f t="shared" si="309"/>
        <v>0</v>
      </c>
      <c r="U1507" s="145">
        <f t="shared" si="310"/>
        <v>0</v>
      </c>
      <c r="V1507" s="146">
        <f>IF(J1507="nio",0,IF(J1507&gt;0,VLOOKUP(F1507,'3-Productie normen'!A:M,VLOOKUP(J1507,'3-Productie normen'!$B$38:$C$41,2,FALSE),FALSE)))*(VLOOKUP(B1507,'2-Kosten per locatie'!$A$16:$C$48,3,FALSE))</f>
        <v>0</v>
      </c>
      <c r="W1507" s="146">
        <f t="shared" si="311"/>
        <v>0</v>
      </c>
      <c r="X1507" s="146">
        <f t="shared" si="312"/>
        <v>0</v>
      </c>
      <c r="Y1507" s="146">
        <f t="shared" si="313"/>
        <v>0</v>
      </c>
      <c r="Z1507" s="147" t="str">
        <f>VLOOKUP(F1507,'3-Productie normen'!A:Q,12,FALSE)</f>
        <v>S</v>
      </c>
      <c r="AA1507" s="147"/>
      <c r="AC1507" s="148">
        <f t="shared" si="314"/>
        <v>298.34999999999997</v>
      </c>
    </row>
    <row r="1508" spans="1:29" ht="14.15" customHeight="1">
      <c r="A1508" s="124">
        <f t="shared" si="303"/>
        <v>1508</v>
      </c>
      <c r="B1508" s="139" t="s">
        <v>111</v>
      </c>
      <c r="C1508" s="108" t="s">
        <v>210</v>
      </c>
      <c r="D1508" s="164" t="s">
        <v>1668</v>
      </c>
      <c r="E1508" s="141" t="s">
        <v>212</v>
      </c>
      <c r="F1508" s="141" t="s">
        <v>167</v>
      </c>
      <c r="G1508" s="141" t="s">
        <v>213</v>
      </c>
      <c r="H1508" s="142">
        <v>1.17</v>
      </c>
      <c r="I1508" s="143">
        <f t="shared" si="304"/>
        <v>255</v>
      </c>
      <c r="J1508" s="144">
        <v>255</v>
      </c>
      <c r="K1508" s="144"/>
      <c r="L1508" s="144"/>
      <c r="M1508" s="144"/>
      <c r="N1508" s="144"/>
      <c r="O1508" s="144"/>
      <c r="P1508" s="145" t="e">
        <f t="shared" si="305"/>
        <v>#DIV/0!</v>
      </c>
      <c r="Q1508" s="145">
        <f t="shared" si="306"/>
        <v>0</v>
      </c>
      <c r="R1508" s="145">
        <f t="shared" si="307"/>
        <v>0</v>
      </c>
      <c r="S1508" s="145">
        <f t="shared" si="308"/>
        <v>0</v>
      </c>
      <c r="T1508" s="145">
        <f t="shared" si="309"/>
        <v>0</v>
      </c>
      <c r="U1508" s="145">
        <f t="shared" si="310"/>
        <v>0</v>
      </c>
      <c r="V1508" s="146">
        <f>IF(J1508="nio",0,IF(J1508&gt;0,VLOOKUP(F1508,'3-Productie normen'!A:M,VLOOKUP(J1508,'3-Productie normen'!$B$38:$C$41,2,FALSE),FALSE)))*(VLOOKUP(B1508,'2-Kosten per locatie'!$A$16:$C$48,3,FALSE))</f>
        <v>0</v>
      </c>
      <c r="W1508" s="146">
        <f t="shared" si="311"/>
        <v>0</v>
      </c>
      <c r="X1508" s="146">
        <f t="shared" si="312"/>
        <v>0</v>
      </c>
      <c r="Y1508" s="146">
        <f t="shared" si="313"/>
        <v>0</v>
      </c>
      <c r="Z1508" s="147" t="str">
        <f>VLOOKUP(F1508,'3-Productie normen'!A:Q,12,FALSE)</f>
        <v>S</v>
      </c>
      <c r="AA1508" s="147"/>
      <c r="AC1508" s="148">
        <f t="shared" si="314"/>
        <v>298.34999999999997</v>
      </c>
    </row>
    <row r="1509" spans="1:29" ht="14.15" customHeight="1">
      <c r="A1509" s="124">
        <f t="shared" si="303"/>
        <v>1509</v>
      </c>
      <c r="B1509" s="139" t="s">
        <v>111</v>
      </c>
      <c r="C1509" s="108" t="s">
        <v>210</v>
      </c>
      <c r="D1509" s="164" t="s">
        <v>1669</v>
      </c>
      <c r="E1509" s="141" t="s">
        <v>212</v>
      </c>
      <c r="F1509" s="141" t="s">
        <v>167</v>
      </c>
      <c r="G1509" s="141" t="s">
        <v>213</v>
      </c>
      <c r="H1509" s="142">
        <v>1.17</v>
      </c>
      <c r="I1509" s="143">
        <f t="shared" si="304"/>
        <v>255</v>
      </c>
      <c r="J1509" s="144">
        <v>255</v>
      </c>
      <c r="K1509" s="144"/>
      <c r="L1509" s="144"/>
      <c r="M1509" s="144"/>
      <c r="N1509" s="144"/>
      <c r="O1509" s="144"/>
      <c r="P1509" s="145" t="e">
        <f t="shared" si="305"/>
        <v>#DIV/0!</v>
      </c>
      <c r="Q1509" s="145">
        <f t="shared" si="306"/>
        <v>0</v>
      </c>
      <c r="R1509" s="145">
        <f t="shared" si="307"/>
        <v>0</v>
      </c>
      <c r="S1509" s="145">
        <f t="shared" si="308"/>
        <v>0</v>
      </c>
      <c r="T1509" s="145">
        <f t="shared" si="309"/>
        <v>0</v>
      </c>
      <c r="U1509" s="145">
        <f t="shared" si="310"/>
        <v>0</v>
      </c>
      <c r="V1509" s="146">
        <f>IF(J1509="nio",0,IF(J1509&gt;0,VLOOKUP(F1509,'3-Productie normen'!A:M,VLOOKUP(J1509,'3-Productie normen'!$B$38:$C$41,2,FALSE),FALSE)))*(VLOOKUP(B1509,'2-Kosten per locatie'!$A$16:$C$48,3,FALSE))</f>
        <v>0</v>
      </c>
      <c r="W1509" s="146">
        <f t="shared" si="311"/>
        <v>0</v>
      </c>
      <c r="X1509" s="146">
        <f t="shared" si="312"/>
        <v>0</v>
      </c>
      <c r="Y1509" s="146">
        <f t="shared" si="313"/>
        <v>0</v>
      </c>
      <c r="Z1509" s="147" t="str">
        <f>VLOOKUP(F1509,'3-Productie normen'!A:Q,12,FALSE)</f>
        <v>S</v>
      </c>
      <c r="AA1509" s="147"/>
      <c r="AC1509" s="148">
        <f t="shared" si="314"/>
        <v>298.34999999999997</v>
      </c>
    </row>
    <row r="1510" spans="1:29" ht="14.15" customHeight="1">
      <c r="A1510" s="124">
        <f t="shared" si="303"/>
        <v>1510</v>
      </c>
      <c r="B1510" s="139" t="s">
        <v>111</v>
      </c>
      <c r="C1510" s="108" t="s">
        <v>210</v>
      </c>
      <c r="D1510" s="164" t="s">
        <v>1670</v>
      </c>
      <c r="E1510" s="141" t="s">
        <v>212</v>
      </c>
      <c r="F1510" s="141" t="s">
        <v>167</v>
      </c>
      <c r="G1510" s="141" t="s">
        <v>213</v>
      </c>
      <c r="H1510" s="142">
        <v>1.45</v>
      </c>
      <c r="I1510" s="143">
        <f t="shared" si="304"/>
        <v>255</v>
      </c>
      <c r="J1510" s="144">
        <v>255</v>
      </c>
      <c r="K1510" s="144"/>
      <c r="L1510" s="144"/>
      <c r="M1510" s="144"/>
      <c r="N1510" s="144"/>
      <c r="O1510" s="144"/>
      <c r="P1510" s="145" t="e">
        <f t="shared" si="305"/>
        <v>#DIV/0!</v>
      </c>
      <c r="Q1510" s="145">
        <f t="shared" si="306"/>
        <v>0</v>
      </c>
      <c r="R1510" s="145">
        <f t="shared" si="307"/>
        <v>0</v>
      </c>
      <c r="S1510" s="145">
        <f t="shared" si="308"/>
        <v>0</v>
      </c>
      <c r="T1510" s="145">
        <f t="shared" si="309"/>
        <v>0</v>
      </c>
      <c r="U1510" s="145">
        <f t="shared" si="310"/>
        <v>0</v>
      </c>
      <c r="V1510" s="146">
        <f>IF(J1510="nio",0,IF(J1510&gt;0,VLOOKUP(F1510,'3-Productie normen'!A:M,VLOOKUP(J1510,'3-Productie normen'!$B$38:$C$41,2,FALSE),FALSE)))*(VLOOKUP(B1510,'2-Kosten per locatie'!$A$16:$C$48,3,FALSE))</f>
        <v>0</v>
      </c>
      <c r="W1510" s="146">
        <f t="shared" si="311"/>
        <v>0</v>
      </c>
      <c r="X1510" s="146">
        <f t="shared" si="312"/>
        <v>0</v>
      </c>
      <c r="Y1510" s="146">
        <f t="shared" si="313"/>
        <v>0</v>
      </c>
      <c r="Z1510" s="147" t="str">
        <f>VLOOKUP(F1510,'3-Productie normen'!A:Q,12,FALSE)</f>
        <v>S</v>
      </c>
      <c r="AA1510" s="147"/>
      <c r="AC1510" s="148">
        <f t="shared" si="314"/>
        <v>369.75</v>
      </c>
    </row>
    <row r="1511" spans="1:29" ht="14.15" customHeight="1">
      <c r="A1511" s="124">
        <f t="shared" si="303"/>
        <v>1511</v>
      </c>
      <c r="B1511" s="139" t="s">
        <v>111</v>
      </c>
      <c r="C1511" s="108" t="s">
        <v>210</v>
      </c>
      <c r="D1511" s="164" t="s">
        <v>1671</v>
      </c>
      <c r="E1511" s="141" t="s">
        <v>171</v>
      </c>
      <c r="F1511" s="141" t="s">
        <v>171</v>
      </c>
      <c r="G1511" s="141" t="s">
        <v>222</v>
      </c>
      <c r="H1511" s="142">
        <v>26.03</v>
      </c>
      <c r="I1511" s="143">
        <f t="shared" si="304"/>
        <v>255</v>
      </c>
      <c r="J1511" s="144">
        <v>255</v>
      </c>
      <c r="K1511" s="144"/>
      <c r="L1511" s="144"/>
      <c r="M1511" s="144"/>
      <c r="N1511" s="144"/>
      <c r="O1511" s="144"/>
      <c r="P1511" s="145" t="e">
        <f t="shared" si="305"/>
        <v>#DIV/0!</v>
      </c>
      <c r="Q1511" s="145">
        <f t="shared" si="306"/>
        <v>0</v>
      </c>
      <c r="R1511" s="145">
        <f t="shared" si="307"/>
        <v>0</v>
      </c>
      <c r="S1511" s="145">
        <f t="shared" si="308"/>
        <v>0</v>
      </c>
      <c r="T1511" s="145">
        <f t="shared" si="309"/>
        <v>0</v>
      </c>
      <c r="U1511" s="145">
        <f t="shared" si="310"/>
        <v>0</v>
      </c>
      <c r="V1511" s="146">
        <f>IF(J1511="nio",0,IF(J1511&gt;0,VLOOKUP(F1511,'3-Productie normen'!A:M,VLOOKUP(J1511,'3-Productie normen'!$B$38:$C$41,2,FALSE),FALSE)))*(VLOOKUP(B1511,'2-Kosten per locatie'!$A$16:$C$48,3,FALSE))</f>
        <v>0</v>
      </c>
      <c r="W1511" s="146">
        <f t="shared" si="311"/>
        <v>0</v>
      </c>
      <c r="X1511" s="146">
        <f t="shared" si="312"/>
        <v>0</v>
      </c>
      <c r="Y1511" s="146">
        <f t="shared" si="313"/>
        <v>0</v>
      </c>
      <c r="Z1511" s="147" t="str">
        <f>VLOOKUP(F1511,'3-Productie normen'!A:Q,12,FALSE)</f>
        <v>B</v>
      </c>
      <c r="AA1511" s="147"/>
      <c r="AC1511" s="148">
        <f t="shared" si="314"/>
        <v>6637.6500000000005</v>
      </c>
    </row>
    <row r="1512" spans="1:29" ht="14.15" customHeight="1">
      <c r="A1512" s="124">
        <f t="shared" si="303"/>
        <v>1512</v>
      </c>
      <c r="B1512" s="139" t="s">
        <v>111</v>
      </c>
      <c r="C1512" s="108" t="s">
        <v>210</v>
      </c>
      <c r="D1512" s="164" t="s">
        <v>1672</v>
      </c>
      <c r="E1512" s="141" t="s">
        <v>171</v>
      </c>
      <c r="F1512" s="141" t="s">
        <v>171</v>
      </c>
      <c r="G1512" s="141" t="s">
        <v>222</v>
      </c>
      <c r="H1512" s="142">
        <v>25.85</v>
      </c>
      <c r="I1512" s="143">
        <f t="shared" si="304"/>
        <v>255</v>
      </c>
      <c r="J1512" s="144">
        <v>255</v>
      </c>
      <c r="K1512" s="144"/>
      <c r="L1512" s="144"/>
      <c r="M1512" s="144"/>
      <c r="N1512" s="144"/>
      <c r="O1512" s="144"/>
      <c r="P1512" s="145" t="e">
        <f t="shared" si="305"/>
        <v>#DIV/0!</v>
      </c>
      <c r="Q1512" s="145">
        <f t="shared" si="306"/>
        <v>0</v>
      </c>
      <c r="R1512" s="145">
        <f t="shared" si="307"/>
        <v>0</v>
      </c>
      <c r="S1512" s="145">
        <f t="shared" si="308"/>
        <v>0</v>
      </c>
      <c r="T1512" s="145">
        <f t="shared" si="309"/>
        <v>0</v>
      </c>
      <c r="U1512" s="145">
        <f t="shared" si="310"/>
        <v>0</v>
      </c>
      <c r="V1512" s="146">
        <f>IF(J1512="nio",0,IF(J1512&gt;0,VLOOKUP(F1512,'3-Productie normen'!A:M,VLOOKUP(J1512,'3-Productie normen'!$B$38:$C$41,2,FALSE),FALSE)))*(VLOOKUP(B1512,'2-Kosten per locatie'!$A$16:$C$48,3,FALSE))</f>
        <v>0</v>
      </c>
      <c r="W1512" s="146">
        <f t="shared" si="311"/>
        <v>0</v>
      </c>
      <c r="X1512" s="146">
        <f t="shared" si="312"/>
        <v>0</v>
      </c>
      <c r="Y1512" s="146">
        <f t="shared" si="313"/>
        <v>0</v>
      </c>
      <c r="Z1512" s="147" t="str">
        <f>VLOOKUP(F1512,'3-Productie normen'!A:Q,12,FALSE)</f>
        <v>B</v>
      </c>
      <c r="AA1512" s="147"/>
      <c r="AC1512" s="148">
        <f t="shared" si="314"/>
        <v>6591.75</v>
      </c>
    </row>
    <row r="1513" spans="1:29" ht="14.15" customHeight="1">
      <c r="A1513" s="124">
        <f t="shared" si="303"/>
        <v>1513</v>
      </c>
      <c r="B1513" s="139" t="s">
        <v>111</v>
      </c>
      <c r="C1513" s="108" t="s">
        <v>210</v>
      </c>
      <c r="D1513" s="164" t="s">
        <v>1673</v>
      </c>
      <c r="E1513" s="141" t="s">
        <v>1674</v>
      </c>
      <c r="F1513" s="141" t="s">
        <v>163</v>
      </c>
      <c r="G1513" s="141" t="s">
        <v>222</v>
      </c>
      <c r="H1513" s="142">
        <v>39.46</v>
      </c>
      <c r="I1513" s="143">
        <f t="shared" si="304"/>
        <v>255</v>
      </c>
      <c r="J1513" s="144">
        <v>255</v>
      </c>
      <c r="K1513" s="144"/>
      <c r="L1513" s="144"/>
      <c r="M1513" s="144"/>
      <c r="N1513" s="144"/>
      <c r="O1513" s="144"/>
      <c r="P1513" s="145" t="e">
        <f t="shared" si="305"/>
        <v>#DIV/0!</v>
      </c>
      <c r="Q1513" s="145">
        <f t="shared" si="306"/>
        <v>0</v>
      </c>
      <c r="R1513" s="145">
        <f t="shared" si="307"/>
        <v>0</v>
      </c>
      <c r="S1513" s="145">
        <f t="shared" si="308"/>
        <v>0</v>
      </c>
      <c r="T1513" s="145">
        <f t="shared" si="309"/>
        <v>0</v>
      </c>
      <c r="U1513" s="145">
        <f t="shared" si="310"/>
        <v>0</v>
      </c>
      <c r="V1513" s="146">
        <f>IF(J1513="nio",0,IF(J1513&gt;0,VLOOKUP(F1513,'3-Productie normen'!A:M,VLOOKUP(J1513,'3-Productie normen'!$B$38:$C$41,2,FALSE),FALSE)))*(VLOOKUP(B1513,'2-Kosten per locatie'!$A$16:$C$48,3,FALSE))</f>
        <v>0</v>
      </c>
      <c r="W1513" s="146">
        <f t="shared" si="311"/>
        <v>0</v>
      </c>
      <c r="X1513" s="146">
        <f t="shared" si="312"/>
        <v>0</v>
      </c>
      <c r="Y1513" s="146">
        <f t="shared" si="313"/>
        <v>0</v>
      </c>
      <c r="Z1513" s="147" t="str">
        <f>VLOOKUP(F1513,'3-Productie normen'!A:Q,12,FALSE)</f>
        <v>B</v>
      </c>
      <c r="AA1513" s="147"/>
      <c r="AC1513" s="148">
        <f t="shared" si="314"/>
        <v>10062.300000000001</v>
      </c>
    </row>
    <row r="1514" spans="1:29" ht="14.15" customHeight="1">
      <c r="A1514" s="124">
        <f t="shared" si="303"/>
        <v>1514</v>
      </c>
      <c r="B1514" s="139" t="s">
        <v>111</v>
      </c>
      <c r="C1514" s="108" t="s">
        <v>210</v>
      </c>
      <c r="D1514" s="164" t="s">
        <v>1675</v>
      </c>
      <c r="E1514" s="141" t="s">
        <v>171</v>
      </c>
      <c r="F1514" s="141" t="s">
        <v>171</v>
      </c>
      <c r="G1514" s="141" t="s">
        <v>222</v>
      </c>
      <c r="H1514" s="142">
        <v>123.26</v>
      </c>
      <c r="I1514" s="143">
        <f t="shared" si="304"/>
        <v>255</v>
      </c>
      <c r="J1514" s="144">
        <v>255</v>
      </c>
      <c r="K1514" s="144"/>
      <c r="L1514" s="144"/>
      <c r="M1514" s="144"/>
      <c r="N1514" s="144"/>
      <c r="O1514" s="144"/>
      <c r="P1514" s="145" t="e">
        <f t="shared" si="305"/>
        <v>#DIV/0!</v>
      </c>
      <c r="Q1514" s="145">
        <f t="shared" si="306"/>
        <v>0</v>
      </c>
      <c r="R1514" s="145">
        <f t="shared" si="307"/>
        <v>0</v>
      </c>
      <c r="S1514" s="145">
        <f t="shared" si="308"/>
        <v>0</v>
      </c>
      <c r="T1514" s="145">
        <f t="shared" si="309"/>
        <v>0</v>
      </c>
      <c r="U1514" s="145">
        <f t="shared" si="310"/>
        <v>0</v>
      </c>
      <c r="V1514" s="146">
        <f>IF(J1514="nio",0,IF(J1514&gt;0,VLOOKUP(F1514,'3-Productie normen'!A:M,VLOOKUP(J1514,'3-Productie normen'!$B$38:$C$41,2,FALSE),FALSE)))*(VLOOKUP(B1514,'2-Kosten per locatie'!$A$16:$C$48,3,FALSE))</f>
        <v>0</v>
      </c>
      <c r="W1514" s="146">
        <f t="shared" si="311"/>
        <v>0</v>
      </c>
      <c r="X1514" s="146">
        <f t="shared" si="312"/>
        <v>0</v>
      </c>
      <c r="Y1514" s="146">
        <f t="shared" si="313"/>
        <v>0</v>
      </c>
      <c r="Z1514" s="147" t="str">
        <f>VLOOKUP(F1514,'3-Productie normen'!A:Q,12,FALSE)</f>
        <v>B</v>
      </c>
      <c r="AA1514" s="147"/>
      <c r="AC1514" s="148">
        <f t="shared" si="314"/>
        <v>31431.300000000003</v>
      </c>
    </row>
    <row r="1515" spans="1:29" ht="14.15" customHeight="1">
      <c r="A1515" s="124">
        <f t="shared" si="303"/>
        <v>1515</v>
      </c>
      <c r="B1515" s="139" t="s">
        <v>111</v>
      </c>
      <c r="C1515" s="108" t="s">
        <v>210</v>
      </c>
      <c r="D1515" s="164" t="s">
        <v>1676</v>
      </c>
      <c r="E1515" s="141" t="s">
        <v>171</v>
      </c>
      <c r="F1515" s="141" t="s">
        <v>171</v>
      </c>
      <c r="G1515" s="141" t="s">
        <v>222</v>
      </c>
      <c r="H1515" s="142">
        <v>127.28</v>
      </c>
      <c r="I1515" s="143">
        <f t="shared" si="304"/>
        <v>255</v>
      </c>
      <c r="J1515" s="144">
        <v>255</v>
      </c>
      <c r="K1515" s="144"/>
      <c r="L1515" s="144"/>
      <c r="M1515" s="144"/>
      <c r="N1515" s="144"/>
      <c r="O1515" s="144"/>
      <c r="P1515" s="145" t="e">
        <f t="shared" si="305"/>
        <v>#DIV/0!</v>
      </c>
      <c r="Q1515" s="145">
        <f t="shared" si="306"/>
        <v>0</v>
      </c>
      <c r="R1515" s="145">
        <f t="shared" si="307"/>
        <v>0</v>
      </c>
      <c r="S1515" s="145">
        <f t="shared" si="308"/>
        <v>0</v>
      </c>
      <c r="T1515" s="145">
        <f t="shared" si="309"/>
        <v>0</v>
      </c>
      <c r="U1515" s="145">
        <f t="shared" si="310"/>
        <v>0</v>
      </c>
      <c r="V1515" s="146">
        <f>IF(J1515="nio",0,IF(J1515&gt;0,VLOOKUP(F1515,'3-Productie normen'!A:M,VLOOKUP(J1515,'3-Productie normen'!$B$38:$C$41,2,FALSE),FALSE)))*(VLOOKUP(B1515,'2-Kosten per locatie'!$A$16:$C$48,3,FALSE))</f>
        <v>0</v>
      </c>
      <c r="W1515" s="146">
        <f t="shared" si="311"/>
        <v>0</v>
      </c>
      <c r="X1515" s="146">
        <f t="shared" si="312"/>
        <v>0</v>
      </c>
      <c r="Y1515" s="146">
        <f t="shared" si="313"/>
        <v>0</v>
      </c>
      <c r="Z1515" s="147" t="str">
        <f>VLOOKUP(F1515,'3-Productie normen'!A:Q,12,FALSE)</f>
        <v>B</v>
      </c>
      <c r="AA1515" s="147"/>
      <c r="AC1515" s="148">
        <f t="shared" si="314"/>
        <v>32456.400000000001</v>
      </c>
    </row>
    <row r="1516" spans="1:29" ht="14.15" customHeight="1">
      <c r="A1516" s="124">
        <f t="shared" si="303"/>
        <v>1516</v>
      </c>
      <c r="B1516" s="139" t="s">
        <v>111</v>
      </c>
      <c r="C1516" s="108" t="s">
        <v>210</v>
      </c>
      <c r="D1516" s="164" t="s">
        <v>1677</v>
      </c>
      <c r="E1516" s="141" t="s">
        <v>1645</v>
      </c>
      <c r="F1516" s="141" t="s">
        <v>166</v>
      </c>
      <c r="G1516" s="141" t="s">
        <v>1678</v>
      </c>
      <c r="H1516" s="142">
        <v>92.67</v>
      </c>
      <c r="I1516" s="143">
        <f t="shared" si="304"/>
        <v>255</v>
      </c>
      <c r="J1516" s="144">
        <v>255</v>
      </c>
      <c r="K1516" s="144"/>
      <c r="L1516" s="144"/>
      <c r="M1516" s="144"/>
      <c r="N1516" s="144"/>
      <c r="O1516" s="144"/>
      <c r="P1516" s="145" t="e">
        <f t="shared" si="305"/>
        <v>#DIV/0!</v>
      </c>
      <c r="Q1516" s="145">
        <f t="shared" si="306"/>
        <v>0</v>
      </c>
      <c r="R1516" s="145">
        <f t="shared" si="307"/>
        <v>0</v>
      </c>
      <c r="S1516" s="145">
        <f t="shared" si="308"/>
        <v>0</v>
      </c>
      <c r="T1516" s="145">
        <f t="shared" si="309"/>
        <v>0</v>
      </c>
      <c r="U1516" s="145">
        <f t="shared" si="310"/>
        <v>0</v>
      </c>
      <c r="V1516" s="146">
        <f>IF(J1516="nio",0,IF(J1516&gt;0,VLOOKUP(F1516,'3-Productie normen'!A:M,VLOOKUP(J1516,'3-Productie normen'!$B$38:$C$41,2,FALSE),FALSE)))*(VLOOKUP(B1516,'2-Kosten per locatie'!$A$16:$C$48,3,FALSE))</f>
        <v>0</v>
      </c>
      <c r="W1516" s="146">
        <f t="shared" si="311"/>
        <v>0</v>
      </c>
      <c r="X1516" s="146">
        <f t="shared" si="312"/>
        <v>0</v>
      </c>
      <c r="Y1516" s="146">
        <f t="shared" si="313"/>
        <v>0</v>
      </c>
      <c r="Z1516" s="147" t="str">
        <f>VLOOKUP(F1516,'3-Productie normen'!A:Q,12,FALSE)</f>
        <v>V</v>
      </c>
      <c r="AA1516" s="147"/>
      <c r="AC1516" s="148">
        <f t="shared" si="314"/>
        <v>23630.850000000002</v>
      </c>
    </row>
    <row r="1517" spans="1:29" ht="14.15" customHeight="1">
      <c r="A1517" s="124">
        <f t="shared" si="303"/>
        <v>1517</v>
      </c>
      <c r="B1517" s="139" t="s">
        <v>111</v>
      </c>
      <c r="C1517" s="108" t="s">
        <v>210</v>
      </c>
      <c r="D1517" s="164" t="s">
        <v>1679</v>
      </c>
      <c r="E1517" s="141" t="s">
        <v>168</v>
      </c>
      <c r="F1517" s="141" t="s">
        <v>168</v>
      </c>
      <c r="G1517" s="141" t="s">
        <v>227</v>
      </c>
      <c r="H1517" s="142">
        <v>1.28</v>
      </c>
      <c r="I1517" s="143">
        <f t="shared" si="304"/>
        <v>1</v>
      </c>
      <c r="J1517" s="144">
        <v>1</v>
      </c>
      <c r="K1517" s="144"/>
      <c r="L1517" s="144"/>
      <c r="M1517" s="144"/>
      <c r="N1517" s="144"/>
      <c r="O1517" s="144"/>
      <c r="P1517" s="145" t="e">
        <f t="shared" si="305"/>
        <v>#DIV/0!</v>
      </c>
      <c r="Q1517" s="145">
        <f t="shared" si="306"/>
        <v>0</v>
      </c>
      <c r="R1517" s="145">
        <f t="shared" si="307"/>
        <v>0</v>
      </c>
      <c r="S1517" s="145">
        <f t="shared" si="308"/>
        <v>0</v>
      </c>
      <c r="T1517" s="145">
        <f t="shared" si="309"/>
        <v>0</v>
      </c>
      <c r="U1517" s="145">
        <f t="shared" si="310"/>
        <v>0</v>
      </c>
      <c r="V1517" s="146">
        <f>IF(J1517="nio",0,IF(J1517&gt;0,VLOOKUP(F1517,'3-Productie normen'!A:M,VLOOKUP(J1517,'3-Productie normen'!$B$38:$C$41,2,FALSE),FALSE)))*(VLOOKUP(B1517,'2-Kosten per locatie'!$A$16:$C$48,3,FALSE))</f>
        <v>0</v>
      </c>
      <c r="W1517" s="146">
        <f t="shared" si="311"/>
        <v>0</v>
      </c>
      <c r="X1517" s="146">
        <f t="shared" si="312"/>
        <v>0</v>
      </c>
      <c r="Y1517" s="146">
        <f t="shared" si="313"/>
        <v>0</v>
      </c>
      <c r="Z1517" s="147" t="str">
        <f>VLOOKUP(F1517,'3-Productie normen'!A:Q,12,FALSE)</f>
        <v>V</v>
      </c>
      <c r="AA1517" s="147"/>
      <c r="AC1517" s="148">
        <f t="shared" si="314"/>
        <v>1.28</v>
      </c>
    </row>
    <row r="1518" spans="1:29" ht="14.15" customHeight="1">
      <c r="A1518" s="124">
        <f t="shared" si="303"/>
        <v>1518</v>
      </c>
      <c r="B1518" s="139" t="s">
        <v>111</v>
      </c>
      <c r="C1518" s="108" t="s">
        <v>210</v>
      </c>
      <c r="D1518" s="164" t="s">
        <v>1680</v>
      </c>
      <c r="E1518" s="141" t="s">
        <v>171</v>
      </c>
      <c r="F1518" s="141" t="s">
        <v>171</v>
      </c>
      <c r="G1518" s="141" t="s">
        <v>222</v>
      </c>
      <c r="H1518" s="142">
        <v>23.03</v>
      </c>
      <c r="I1518" s="143">
        <f t="shared" si="304"/>
        <v>255</v>
      </c>
      <c r="J1518" s="144">
        <v>255</v>
      </c>
      <c r="K1518" s="144"/>
      <c r="L1518" s="144"/>
      <c r="M1518" s="144"/>
      <c r="N1518" s="144"/>
      <c r="O1518" s="144"/>
      <c r="P1518" s="145" t="e">
        <f t="shared" si="305"/>
        <v>#DIV/0!</v>
      </c>
      <c r="Q1518" s="145">
        <f t="shared" si="306"/>
        <v>0</v>
      </c>
      <c r="R1518" s="145">
        <f t="shared" si="307"/>
        <v>0</v>
      </c>
      <c r="S1518" s="145">
        <f t="shared" si="308"/>
        <v>0</v>
      </c>
      <c r="T1518" s="145">
        <f t="shared" si="309"/>
        <v>0</v>
      </c>
      <c r="U1518" s="145">
        <f t="shared" si="310"/>
        <v>0</v>
      </c>
      <c r="V1518" s="146">
        <f>IF(J1518="nio",0,IF(J1518&gt;0,VLOOKUP(F1518,'3-Productie normen'!A:M,VLOOKUP(J1518,'3-Productie normen'!$B$38:$C$41,2,FALSE),FALSE)))*(VLOOKUP(B1518,'2-Kosten per locatie'!$A$16:$C$48,3,FALSE))</f>
        <v>0</v>
      </c>
      <c r="W1518" s="146">
        <f t="shared" si="311"/>
        <v>0</v>
      </c>
      <c r="X1518" s="146">
        <f t="shared" si="312"/>
        <v>0</v>
      </c>
      <c r="Y1518" s="146">
        <f t="shared" si="313"/>
        <v>0</v>
      </c>
      <c r="Z1518" s="147" t="str">
        <f>VLOOKUP(F1518,'3-Productie normen'!A:Q,12,FALSE)</f>
        <v>B</v>
      </c>
      <c r="AA1518" s="147"/>
      <c r="AC1518" s="148">
        <f t="shared" si="314"/>
        <v>5872.6500000000005</v>
      </c>
    </row>
    <row r="1519" spans="1:29" ht="14.15" customHeight="1">
      <c r="A1519" s="124">
        <f t="shared" si="303"/>
        <v>1519</v>
      </c>
      <c r="B1519" s="139" t="s">
        <v>111</v>
      </c>
      <c r="C1519" s="108" t="s">
        <v>210</v>
      </c>
      <c r="D1519" s="164" t="s">
        <v>1681</v>
      </c>
      <c r="E1519" s="141" t="s">
        <v>171</v>
      </c>
      <c r="F1519" s="141" t="s">
        <v>171</v>
      </c>
      <c r="G1519" s="141" t="s">
        <v>222</v>
      </c>
      <c r="H1519" s="142">
        <v>20.3</v>
      </c>
      <c r="I1519" s="143">
        <f t="shared" si="304"/>
        <v>255</v>
      </c>
      <c r="J1519" s="144">
        <v>255</v>
      </c>
      <c r="K1519" s="144"/>
      <c r="L1519" s="144"/>
      <c r="M1519" s="144"/>
      <c r="N1519" s="144"/>
      <c r="O1519" s="144"/>
      <c r="P1519" s="145" t="e">
        <f t="shared" si="305"/>
        <v>#DIV/0!</v>
      </c>
      <c r="Q1519" s="145">
        <f t="shared" si="306"/>
        <v>0</v>
      </c>
      <c r="R1519" s="145">
        <f t="shared" si="307"/>
        <v>0</v>
      </c>
      <c r="S1519" s="145">
        <f t="shared" si="308"/>
        <v>0</v>
      </c>
      <c r="T1519" s="145">
        <f t="shared" si="309"/>
        <v>0</v>
      </c>
      <c r="U1519" s="145">
        <f t="shared" si="310"/>
        <v>0</v>
      </c>
      <c r="V1519" s="146">
        <f>IF(J1519="nio",0,IF(J1519&gt;0,VLOOKUP(F1519,'3-Productie normen'!A:M,VLOOKUP(J1519,'3-Productie normen'!$B$38:$C$41,2,FALSE),FALSE)))*(VLOOKUP(B1519,'2-Kosten per locatie'!$A$16:$C$48,3,FALSE))</f>
        <v>0</v>
      </c>
      <c r="W1519" s="146">
        <f t="shared" si="311"/>
        <v>0</v>
      </c>
      <c r="X1519" s="146">
        <f t="shared" si="312"/>
        <v>0</v>
      </c>
      <c r="Y1519" s="146">
        <f t="shared" si="313"/>
        <v>0</v>
      </c>
      <c r="Z1519" s="147" t="str">
        <f>VLOOKUP(F1519,'3-Productie normen'!A:Q,12,FALSE)</f>
        <v>B</v>
      </c>
      <c r="AA1519" s="147"/>
      <c r="AC1519" s="148">
        <f t="shared" si="314"/>
        <v>5176.5</v>
      </c>
    </row>
    <row r="1520" spans="1:29" ht="14.15" customHeight="1">
      <c r="A1520" s="124">
        <f t="shared" si="303"/>
        <v>1520</v>
      </c>
      <c r="B1520" s="139" t="s">
        <v>111</v>
      </c>
      <c r="C1520" s="108" t="s">
        <v>210</v>
      </c>
      <c r="D1520" s="164" t="s">
        <v>1682</v>
      </c>
      <c r="E1520" s="141" t="s">
        <v>674</v>
      </c>
      <c r="F1520" s="400" t="s">
        <v>159</v>
      </c>
      <c r="G1520" s="141" t="s">
        <v>1646</v>
      </c>
      <c r="H1520" s="142">
        <v>45.66</v>
      </c>
      <c r="I1520" s="143">
        <f t="shared" si="304"/>
        <v>255</v>
      </c>
      <c r="J1520" s="144">
        <v>255</v>
      </c>
      <c r="K1520" s="144"/>
      <c r="L1520" s="144"/>
      <c r="M1520" s="144"/>
      <c r="N1520" s="144"/>
      <c r="O1520" s="144"/>
      <c r="P1520" s="145" t="e">
        <f t="shared" si="305"/>
        <v>#DIV/0!</v>
      </c>
      <c r="Q1520" s="145">
        <f t="shared" si="306"/>
        <v>0</v>
      </c>
      <c r="R1520" s="145">
        <f t="shared" si="307"/>
        <v>0</v>
      </c>
      <c r="S1520" s="145">
        <f t="shared" si="308"/>
        <v>0</v>
      </c>
      <c r="T1520" s="145">
        <f t="shared" si="309"/>
        <v>0</v>
      </c>
      <c r="U1520" s="145">
        <f t="shared" si="310"/>
        <v>0</v>
      </c>
      <c r="V1520" s="146">
        <f>IF(J1520="nio",0,IF(J1520&gt;0,VLOOKUP(F1520,'3-Productie normen'!A:M,VLOOKUP(J1520,'3-Productie normen'!$B$38:$C$41,2,FALSE),FALSE)))*(VLOOKUP(B1520,'2-Kosten per locatie'!$A$16:$C$48,3,FALSE))</f>
        <v>0</v>
      </c>
      <c r="W1520" s="146">
        <f t="shared" si="311"/>
        <v>0</v>
      </c>
      <c r="X1520" s="146">
        <f t="shared" si="312"/>
        <v>0</v>
      </c>
      <c r="Y1520" s="146">
        <f t="shared" si="313"/>
        <v>0</v>
      </c>
      <c r="Z1520" s="147" t="str">
        <f>VLOOKUP(F1520,'3-Productie normen'!A:Q,12,FALSE)</f>
        <v>V</v>
      </c>
      <c r="AA1520" s="147"/>
      <c r="AC1520" s="148">
        <f t="shared" si="314"/>
        <v>11643.3</v>
      </c>
    </row>
    <row r="1521" spans="1:29" ht="14.15" customHeight="1">
      <c r="A1521" s="124">
        <f t="shared" si="303"/>
        <v>1521</v>
      </c>
      <c r="B1521" s="139" t="s">
        <v>111</v>
      </c>
      <c r="C1521" s="108" t="s">
        <v>210</v>
      </c>
      <c r="D1521" s="164" t="s">
        <v>1683</v>
      </c>
      <c r="E1521" s="141" t="s">
        <v>413</v>
      </c>
      <c r="F1521" s="400" t="s">
        <v>159</v>
      </c>
      <c r="G1521" s="141" t="s">
        <v>1646</v>
      </c>
      <c r="H1521" s="142">
        <v>33.880000000000003</v>
      </c>
      <c r="I1521" s="143">
        <f t="shared" si="304"/>
        <v>255</v>
      </c>
      <c r="J1521" s="144">
        <v>255</v>
      </c>
      <c r="K1521" s="144"/>
      <c r="L1521" s="144"/>
      <c r="M1521" s="144"/>
      <c r="N1521" s="144"/>
      <c r="O1521" s="144"/>
      <c r="P1521" s="145" t="e">
        <f t="shared" si="305"/>
        <v>#DIV/0!</v>
      </c>
      <c r="Q1521" s="145">
        <f t="shared" si="306"/>
        <v>0</v>
      </c>
      <c r="R1521" s="145">
        <f t="shared" si="307"/>
        <v>0</v>
      </c>
      <c r="S1521" s="145">
        <f t="shared" si="308"/>
        <v>0</v>
      </c>
      <c r="T1521" s="145">
        <f t="shared" si="309"/>
        <v>0</v>
      </c>
      <c r="U1521" s="145">
        <f t="shared" si="310"/>
        <v>0</v>
      </c>
      <c r="V1521" s="146">
        <f>IF(J1521="nio",0,IF(J1521&gt;0,VLOOKUP(F1521,'3-Productie normen'!A:M,VLOOKUP(J1521,'3-Productie normen'!$B$38:$C$41,2,FALSE),FALSE)))*(VLOOKUP(B1521,'2-Kosten per locatie'!$A$16:$C$48,3,FALSE))</f>
        <v>0</v>
      </c>
      <c r="W1521" s="146">
        <f t="shared" si="311"/>
        <v>0</v>
      </c>
      <c r="X1521" s="146">
        <f t="shared" si="312"/>
        <v>0</v>
      </c>
      <c r="Y1521" s="146">
        <f t="shared" si="313"/>
        <v>0</v>
      </c>
      <c r="Z1521" s="147" t="str">
        <f>VLOOKUP(F1521,'3-Productie normen'!A:Q,12,FALSE)</f>
        <v>V</v>
      </c>
      <c r="AA1521" s="147"/>
      <c r="AC1521" s="148">
        <f t="shared" si="314"/>
        <v>8639.4000000000015</v>
      </c>
    </row>
    <row r="1522" spans="1:29" ht="14.15" customHeight="1">
      <c r="A1522" s="124">
        <f t="shared" si="303"/>
        <v>1522</v>
      </c>
      <c r="B1522" s="139" t="s">
        <v>111</v>
      </c>
      <c r="C1522" s="108" t="s">
        <v>210</v>
      </c>
      <c r="D1522" s="164" t="s">
        <v>1684</v>
      </c>
      <c r="E1522" s="141" t="s">
        <v>413</v>
      </c>
      <c r="F1522" s="400" t="s">
        <v>159</v>
      </c>
      <c r="G1522" s="141" t="s">
        <v>1646</v>
      </c>
      <c r="H1522" s="142">
        <v>51.66</v>
      </c>
      <c r="I1522" s="143">
        <f t="shared" si="304"/>
        <v>255</v>
      </c>
      <c r="J1522" s="144">
        <v>255</v>
      </c>
      <c r="K1522" s="144"/>
      <c r="L1522" s="144"/>
      <c r="M1522" s="144"/>
      <c r="N1522" s="144"/>
      <c r="O1522" s="144"/>
      <c r="P1522" s="145" t="e">
        <f t="shared" si="305"/>
        <v>#DIV/0!</v>
      </c>
      <c r="Q1522" s="145">
        <f t="shared" si="306"/>
        <v>0</v>
      </c>
      <c r="R1522" s="145">
        <f t="shared" si="307"/>
        <v>0</v>
      </c>
      <c r="S1522" s="145">
        <f t="shared" si="308"/>
        <v>0</v>
      </c>
      <c r="T1522" s="145">
        <f t="shared" si="309"/>
        <v>0</v>
      </c>
      <c r="U1522" s="145">
        <f t="shared" si="310"/>
        <v>0</v>
      </c>
      <c r="V1522" s="146">
        <f>IF(J1522="nio",0,IF(J1522&gt;0,VLOOKUP(F1522,'3-Productie normen'!A:M,VLOOKUP(J1522,'3-Productie normen'!$B$38:$C$41,2,FALSE),FALSE)))*(VLOOKUP(B1522,'2-Kosten per locatie'!$A$16:$C$48,3,FALSE))</f>
        <v>0</v>
      </c>
      <c r="W1522" s="146">
        <f t="shared" si="311"/>
        <v>0</v>
      </c>
      <c r="X1522" s="146">
        <f t="shared" si="312"/>
        <v>0</v>
      </c>
      <c r="Y1522" s="146">
        <f t="shared" si="313"/>
        <v>0</v>
      </c>
      <c r="Z1522" s="147" t="str">
        <f>VLOOKUP(F1522,'3-Productie normen'!A:Q,12,FALSE)</f>
        <v>V</v>
      </c>
      <c r="AA1522" s="147"/>
      <c r="AC1522" s="148">
        <f t="shared" si="314"/>
        <v>13173.3</v>
      </c>
    </row>
    <row r="1523" spans="1:29" ht="14.15" customHeight="1">
      <c r="A1523" s="124">
        <f t="shared" si="303"/>
        <v>1523</v>
      </c>
      <c r="B1523" s="139" t="s">
        <v>111</v>
      </c>
      <c r="C1523" s="108" t="s">
        <v>210</v>
      </c>
      <c r="D1523" s="164" t="s">
        <v>1685</v>
      </c>
      <c r="E1523" s="141" t="s">
        <v>413</v>
      </c>
      <c r="F1523" s="400" t="s">
        <v>159</v>
      </c>
      <c r="G1523" s="141" t="s">
        <v>1646</v>
      </c>
      <c r="H1523" s="142">
        <v>6.61</v>
      </c>
      <c r="I1523" s="143">
        <f t="shared" si="304"/>
        <v>255</v>
      </c>
      <c r="J1523" s="144">
        <v>255</v>
      </c>
      <c r="K1523" s="144"/>
      <c r="L1523" s="144"/>
      <c r="M1523" s="144"/>
      <c r="N1523" s="144"/>
      <c r="O1523" s="144"/>
      <c r="P1523" s="145" t="e">
        <f t="shared" si="305"/>
        <v>#DIV/0!</v>
      </c>
      <c r="Q1523" s="145">
        <f t="shared" si="306"/>
        <v>0</v>
      </c>
      <c r="R1523" s="145">
        <f t="shared" si="307"/>
        <v>0</v>
      </c>
      <c r="S1523" s="145">
        <f t="shared" si="308"/>
        <v>0</v>
      </c>
      <c r="T1523" s="145">
        <f t="shared" si="309"/>
        <v>0</v>
      </c>
      <c r="U1523" s="145">
        <f t="shared" si="310"/>
        <v>0</v>
      </c>
      <c r="V1523" s="146">
        <f>IF(J1523="nio",0,IF(J1523&gt;0,VLOOKUP(F1523,'3-Productie normen'!A:M,VLOOKUP(J1523,'3-Productie normen'!$B$38:$C$41,2,FALSE),FALSE)))*(VLOOKUP(B1523,'2-Kosten per locatie'!$A$16:$C$48,3,FALSE))</f>
        <v>0</v>
      </c>
      <c r="W1523" s="146">
        <f t="shared" si="311"/>
        <v>0</v>
      </c>
      <c r="X1523" s="146">
        <f t="shared" si="312"/>
        <v>0</v>
      </c>
      <c r="Y1523" s="146">
        <f t="shared" si="313"/>
        <v>0</v>
      </c>
      <c r="Z1523" s="147" t="str">
        <f>VLOOKUP(F1523,'3-Productie normen'!A:Q,12,FALSE)</f>
        <v>V</v>
      </c>
      <c r="AA1523" s="147"/>
      <c r="AC1523" s="148">
        <f t="shared" si="314"/>
        <v>1685.5500000000002</v>
      </c>
    </row>
    <row r="1524" spans="1:29" ht="14.15" customHeight="1">
      <c r="A1524" s="124">
        <f t="shared" si="303"/>
        <v>1524</v>
      </c>
      <c r="B1524" s="139" t="s">
        <v>111</v>
      </c>
      <c r="C1524" s="108" t="s">
        <v>210</v>
      </c>
      <c r="D1524" s="164" t="s">
        <v>1686</v>
      </c>
      <c r="E1524" s="141" t="s">
        <v>413</v>
      </c>
      <c r="F1524" s="400" t="s">
        <v>159</v>
      </c>
      <c r="G1524" s="141" t="s">
        <v>1646</v>
      </c>
      <c r="H1524" s="142">
        <v>24.26</v>
      </c>
      <c r="I1524" s="143">
        <f t="shared" si="304"/>
        <v>255</v>
      </c>
      <c r="J1524" s="144">
        <v>255</v>
      </c>
      <c r="K1524" s="144"/>
      <c r="L1524" s="144"/>
      <c r="M1524" s="144"/>
      <c r="N1524" s="144"/>
      <c r="O1524" s="144"/>
      <c r="P1524" s="145" t="e">
        <f t="shared" si="305"/>
        <v>#DIV/0!</v>
      </c>
      <c r="Q1524" s="145">
        <f t="shared" si="306"/>
        <v>0</v>
      </c>
      <c r="R1524" s="145">
        <f t="shared" si="307"/>
        <v>0</v>
      </c>
      <c r="S1524" s="145">
        <f t="shared" si="308"/>
        <v>0</v>
      </c>
      <c r="T1524" s="145">
        <f t="shared" si="309"/>
        <v>0</v>
      </c>
      <c r="U1524" s="145">
        <f t="shared" si="310"/>
        <v>0</v>
      </c>
      <c r="V1524" s="146">
        <f>IF(J1524="nio",0,IF(J1524&gt;0,VLOOKUP(F1524,'3-Productie normen'!A:M,VLOOKUP(J1524,'3-Productie normen'!$B$38:$C$41,2,FALSE),FALSE)))*(VLOOKUP(B1524,'2-Kosten per locatie'!$A$16:$C$48,3,FALSE))</f>
        <v>0</v>
      </c>
      <c r="W1524" s="146">
        <f t="shared" si="311"/>
        <v>0</v>
      </c>
      <c r="X1524" s="146">
        <f t="shared" si="312"/>
        <v>0</v>
      </c>
      <c r="Y1524" s="146">
        <f t="shared" si="313"/>
        <v>0</v>
      </c>
      <c r="Z1524" s="147" t="str">
        <f>VLOOKUP(F1524,'3-Productie normen'!A:Q,12,FALSE)</f>
        <v>V</v>
      </c>
      <c r="AA1524" s="147"/>
      <c r="AC1524" s="148">
        <f t="shared" si="314"/>
        <v>6186.3</v>
      </c>
    </row>
    <row r="1525" spans="1:29" ht="14.15" customHeight="1">
      <c r="A1525" s="124">
        <f t="shared" si="303"/>
        <v>1525</v>
      </c>
      <c r="B1525" s="139" t="s">
        <v>111</v>
      </c>
      <c r="C1525" s="108" t="s">
        <v>210</v>
      </c>
      <c r="D1525" s="164" t="s">
        <v>1687</v>
      </c>
      <c r="E1525" s="141" t="s">
        <v>249</v>
      </c>
      <c r="F1525" s="141" t="s">
        <v>172</v>
      </c>
      <c r="G1525" s="141" t="s">
        <v>1646</v>
      </c>
      <c r="H1525" s="142">
        <v>5.22</v>
      </c>
      <c r="I1525" s="143">
        <f t="shared" si="304"/>
        <v>255</v>
      </c>
      <c r="J1525" s="144">
        <v>255</v>
      </c>
      <c r="K1525" s="144"/>
      <c r="L1525" s="144"/>
      <c r="M1525" s="144"/>
      <c r="N1525" s="144"/>
      <c r="O1525" s="144"/>
      <c r="P1525" s="145" t="e">
        <f t="shared" si="305"/>
        <v>#DIV/0!</v>
      </c>
      <c r="Q1525" s="145">
        <f t="shared" si="306"/>
        <v>0</v>
      </c>
      <c r="R1525" s="145">
        <f t="shared" si="307"/>
        <v>0</v>
      </c>
      <c r="S1525" s="145">
        <f t="shared" si="308"/>
        <v>0</v>
      </c>
      <c r="T1525" s="145">
        <f t="shared" si="309"/>
        <v>0</v>
      </c>
      <c r="U1525" s="145">
        <f t="shared" si="310"/>
        <v>0</v>
      </c>
      <c r="V1525" s="146">
        <f>IF(J1525="nio",0,IF(J1525&gt;0,VLOOKUP(F1525,'3-Productie normen'!A:M,VLOOKUP(J1525,'3-Productie normen'!$B$38:$C$41,2,FALSE),FALSE)))*(VLOOKUP(B1525,'2-Kosten per locatie'!$A$16:$C$48,3,FALSE))</f>
        <v>0</v>
      </c>
      <c r="W1525" s="146">
        <f t="shared" si="311"/>
        <v>0</v>
      </c>
      <c r="X1525" s="146">
        <f t="shared" si="312"/>
        <v>0</v>
      </c>
      <c r="Y1525" s="146">
        <f t="shared" si="313"/>
        <v>0</v>
      </c>
      <c r="Z1525" s="147" t="str">
        <f>VLOOKUP(F1525,'3-Productie normen'!A:Q,12,FALSE)</f>
        <v>V</v>
      </c>
      <c r="AA1525" s="147"/>
      <c r="AC1525" s="148">
        <f t="shared" si="314"/>
        <v>1331.1</v>
      </c>
    </row>
    <row r="1526" spans="1:29" ht="14.15" customHeight="1">
      <c r="A1526" s="124">
        <f t="shared" si="303"/>
        <v>1526</v>
      </c>
      <c r="B1526" s="139" t="s">
        <v>111</v>
      </c>
      <c r="C1526" s="108" t="s">
        <v>210</v>
      </c>
      <c r="D1526" s="164" t="s">
        <v>1688</v>
      </c>
      <c r="E1526" s="141" t="s">
        <v>226</v>
      </c>
      <c r="F1526" s="141" t="s">
        <v>174</v>
      </c>
      <c r="G1526" s="141"/>
      <c r="H1526" s="142">
        <v>19.61</v>
      </c>
      <c r="I1526" s="143">
        <f t="shared" si="304"/>
        <v>0</v>
      </c>
      <c r="J1526" s="144" t="s">
        <v>228</v>
      </c>
      <c r="K1526" s="144"/>
      <c r="L1526" s="144"/>
      <c r="M1526" s="144"/>
      <c r="N1526" s="144"/>
      <c r="O1526" s="144"/>
      <c r="P1526" s="145">
        <f t="shared" si="305"/>
        <v>0</v>
      </c>
      <c r="Q1526" s="145">
        <f t="shared" si="306"/>
        <v>0</v>
      </c>
      <c r="R1526" s="145">
        <f t="shared" si="307"/>
        <v>0</v>
      </c>
      <c r="S1526" s="145">
        <f t="shared" si="308"/>
        <v>0</v>
      </c>
      <c r="T1526" s="145">
        <f t="shared" si="309"/>
        <v>0</v>
      </c>
      <c r="U1526" s="145">
        <f t="shared" si="310"/>
        <v>0</v>
      </c>
      <c r="V1526" s="146">
        <f>IF(J1526="nio",0,IF(J1526&gt;0,VLOOKUP(F1526,'3-Productie normen'!A:M,VLOOKUP(J1526,'3-Productie normen'!$B$38:$C$41,2,FALSE),FALSE)))*(VLOOKUP(B1526,'2-Kosten per locatie'!$A$16:$C$48,3,FALSE))</f>
        <v>0</v>
      </c>
      <c r="W1526" s="146">
        <f t="shared" si="311"/>
        <v>0</v>
      </c>
      <c r="X1526" s="146">
        <f t="shared" si="312"/>
        <v>0</v>
      </c>
      <c r="Y1526" s="146">
        <f t="shared" si="313"/>
        <v>0</v>
      </c>
      <c r="Z1526" s="147">
        <f>VLOOKUP(F1526,'3-Productie normen'!A:Q,12,FALSE)</f>
        <v>0</v>
      </c>
      <c r="AA1526" s="147"/>
      <c r="AC1526" s="148">
        <f t="shared" si="314"/>
        <v>0</v>
      </c>
    </row>
    <row r="1527" spans="1:29" ht="14.15" customHeight="1">
      <c r="A1527" s="124">
        <f t="shared" si="303"/>
        <v>1527</v>
      </c>
      <c r="B1527" s="139" t="s">
        <v>111</v>
      </c>
      <c r="C1527" s="108" t="s">
        <v>210</v>
      </c>
      <c r="D1527" s="164" t="s">
        <v>1689</v>
      </c>
      <c r="E1527" s="141" t="s">
        <v>226</v>
      </c>
      <c r="F1527" s="141" t="s">
        <v>174</v>
      </c>
      <c r="G1527" s="141"/>
      <c r="H1527" s="142">
        <v>4.7300000000000004</v>
      </c>
      <c r="I1527" s="143">
        <f t="shared" si="304"/>
        <v>0</v>
      </c>
      <c r="J1527" s="144" t="s">
        <v>228</v>
      </c>
      <c r="K1527" s="144"/>
      <c r="L1527" s="144"/>
      <c r="M1527" s="144"/>
      <c r="N1527" s="144"/>
      <c r="O1527" s="144"/>
      <c r="P1527" s="145">
        <f t="shared" si="305"/>
        <v>0</v>
      </c>
      <c r="Q1527" s="145">
        <f t="shared" si="306"/>
        <v>0</v>
      </c>
      <c r="R1527" s="145">
        <f t="shared" si="307"/>
        <v>0</v>
      </c>
      <c r="S1527" s="145">
        <f t="shared" si="308"/>
        <v>0</v>
      </c>
      <c r="T1527" s="145">
        <f t="shared" si="309"/>
        <v>0</v>
      </c>
      <c r="U1527" s="145">
        <f t="shared" si="310"/>
        <v>0</v>
      </c>
      <c r="V1527" s="146">
        <f>IF(J1527="nio",0,IF(J1527&gt;0,VLOOKUP(F1527,'3-Productie normen'!A:M,VLOOKUP(J1527,'3-Productie normen'!$B$38:$C$41,2,FALSE),FALSE)))*(VLOOKUP(B1527,'2-Kosten per locatie'!$A$16:$C$48,3,FALSE))</f>
        <v>0</v>
      </c>
      <c r="W1527" s="146">
        <f t="shared" si="311"/>
        <v>0</v>
      </c>
      <c r="X1527" s="146">
        <f t="shared" si="312"/>
        <v>0</v>
      </c>
      <c r="Y1527" s="146">
        <f t="shared" si="313"/>
        <v>0</v>
      </c>
      <c r="Z1527" s="147">
        <f>VLOOKUP(F1527,'3-Productie normen'!A:Q,12,FALSE)</f>
        <v>0</v>
      </c>
      <c r="AA1527" s="147"/>
      <c r="AC1527" s="148">
        <f t="shared" si="314"/>
        <v>0</v>
      </c>
    </row>
    <row r="1528" spans="1:29" ht="14.15" customHeight="1">
      <c r="A1528" s="124">
        <f t="shared" si="303"/>
        <v>1528</v>
      </c>
      <c r="B1528" s="139" t="s">
        <v>111</v>
      </c>
      <c r="C1528" s="108" t="s">
        <v>210</v>
      </c>
      <c r="D1528" s="164" t="s">
        <v>1690</v>
      </c>
      <c r="E1528" s="141" t="s">
        <v>226</v>
      </c>
      <c r="F1528" s="141" t="s">
        <v>174</v>
      </c>
      <c r="G1528" s="141"/>
      <c r="H1528" s="142">
        <v>4.75</v>
      </c>
      <c r="I1528" s="143">
        <f t="shared" si="304"/>
        <v>0</v>
      </c>
      <c r="J1528" s="144" t="s">
        <v>228</v>
      </c>
      <c r="K1528" s="144"/>
      <c r="L1528" s="144"/>
      <c r="M1528" s="144"/>
      <c r="N1528" s="144"/>
      <c r="O1528" s="144"/>
      <c r="P1528" s="145">
        <f t="shared" si="305"/>
        <v>0</v>
      </c>
      <c r="Q1528" s="145">
        <f t="shared" si="306"/>
        <v>0</v>
      </c>
      <c r="R1528" s="145">
        <f t="shared" si="307"/>
        <v>0</v>
      </c>
      <c r="S1528" s="145">
        <f t="shared" si="308"/>
        <v>0</v>
      </c>
      <c r="T1528" s="145">
        <f t="shared" si="309"/>
        <v>0</v>
      </c>
      <c r="U1528" s="145">
        <f t="shared" si="310"/>
        <v>0</v>
      </c>
      <c r="V1528" s="146">
        <f>IF(J1528="nio",0,IF(J1528&gt;0,VLOOKUP(F1528,'3-Productie normen'!A:M,VLOOKUP(J1528,'3-Productie normen'!$B$38:$C$41,2,FALSE),FALSE)))*(VLOOKUP(B1528,'2-Kosten per locatie'!$A$16:$C$48,3,FALSE))</f>
        <v>0</v>
      </c>
      <c r="W1528" s="146">
        <f t="shared" si="311"/>
        <v>0</v>
      </c>
      <c r="X1528" s="146">
        <f t="shared" si="312"/>
        <v>0</v>
      </c>
      <c r="Y1528" s="146">
        <f t="shared" si="313"/>
        <v>0</v>
      </c>
      <c r="Z1528" s="147">
        <f>VLOOKUP(F1528,'3-Productie normen'!A:Q,12,FALSE)</f>
        <v>0</v>
      </c>
      <c r="AA1528" s="147"/>
      <c r="AC1528" s="148">
        <f t="shared" si="314"/>
        <v>0</v>
      </c>
    </row>
    <row r="1529" spans="1:29" ht="14.15" customHeight="1">
      <c r="A1529" s="124">
        <f t="shared" si="303"/>
        <v>1529</v>
      </c>
      <c r="B1529" s="139" t="s">
        <v>111</v>
      </c>
      <c r="C1529" s="108" t="s">
        <v>210</v>
      </c>
      <c r="D1529" s="164" t="s">
        <v>1691</v>
      </c>
      <c r="E1529" s="141" t="s">
        <v>226</v>
      </c>
      <c r="F1529" s="141" t="s">
        <v>174</v>
      </c>
      <c r="G1529" s="141"/>
      <c r="H1529" s="142">
        <v>26.24</v>
      </c>
      <c r="I1529" s="143">
        <f t="shared" si="304"/>
        <v>0</v>
      </c>
      <c r="J1529" s="144" t="s">
        <v>228</v>
      </c>
      <c r="K1529" s="144"/>
      <c r="L1529" s="144"/>
      <c r="M1529" s="144"/>
      <c r="N1529" s="144"/>
      <c r="O1529" s="144"/>
      <c r="P1529" s="145">
        <f t="shared" si="305"/>
        <v>0</v>
      </c>
      <c r="Q1529" s="145">
        <f t="shared" si="306"/>
        <v>0</v>
      </c>
      <c r="R1529" s="145">
        <f t="shared" si="307"/>
        <v>0</v>
      </c>
      <c r="S1529" s="145">
        <f t="shared" si="308"/>
        <v>0</v>
      </c>
      <c r="T1529" s="145">
        <f t="shared" si="309"/>
        <v>0</v>
      </c>
      <c r="U1529" s="145">
        <f t="shared" si="310"/>
        <v>0</v>
      </c>
      <c r="V1529" s="146">
        <f>IF(J1529="nio",0,IF(J1529&gt;0,VLOOKUP(F1529,'3-Productie normen'!A:M,VLOOKUP(J1529,'3-Productie normen'!$B$38:$C$41,2,FALSE),FALSE)))*(VLOOKUP(B1529,'2-Kosten per locatie'!$A$16:$C$48,3,FALSE))</f>
        <v>0</v>
      </c>
      <c r="W1529" s="146">
        <f t="shared" si="311"/>
        <v>0</v>
      </c>
      <c r="X1529" s="146">
        <f t="shared" si="312"/>
        <v>0</v>
      </c>
      <c r="Y1529" s="146">
        <f t="shared" si="313"/>
        <v>0</v>
      </c>
      <c r="Z1529" s="147">
        <f>VLOOKUP(F1529,'3-Productie normen'!A:Q,12,FALSE)</f>
        <v>0</v>
      </c>
      <c r="AA1529" s="147"/>
      <c r="AC1529" s="148">
        <f t="shared" si="314"/>
        <v>0</v>
      </c>
    </row>
    <row r="1530" spans="1:29" ht="14.15" customHeight="1">
      <c r="A1530" s="124">
        <f t="shared" si="303"/>
        <v>1530</v>
      </c>
      <c r="B1530" s="139" t="s">
        <v>111</v>
      </c>
      <c r="C1530" s="108" t="s">
        <v>210</v>
      </c>
      <c r="D1530" s="164" t="s">
        <v>1692</v>
      </c>
      <c r="E1530" s="141" t="s">
        <v>249</v>
      </c>
      <c r="F1530" s="141" t="s">
        <v>172</v>
      </c>
      <c r="G1530" s="141" t="s">
        <v>222</v>
      </c>
      <c r="H1530" s="142">
        <v>11.67</v>
      </c>
      <c r="I1530" s="143">
        <f t="shared" si="304"/>
        <v>255</v>
      </c>
      <c r="J1530" s="144">
        <v>255</v>
      </c>
      <c r="K1530" s="144"/>
      <c r="L1530" s="144"/>
      <c r="M1530" s="144"/>
      <c r="N1530" s="144"/>
      <c r="O1530" s="144"/>
      <c r="P1530" s="145" t="e">
        <f t="shared" si="305"/>
        <v>#DIV/0!</v>
      </c>
      <c r="Q1530" s="145">
        <f t="shared" si="306"/>
        <v>0</v>
      </c>
      <c r="R1530" s="145">
        <f t="shared" si="307"/>
        <v>0</v>
      </c>
      <c r="S1530" s="145">
        <f t="shared" si="308"/>
        <v>0</v>
      </c>
      <c r="T1530" s="145">
        <f t="shared" si="309"/>
        <v>0</v>
      </c>
      <c r="U1530" s="145">
        <f t="shared" si="310"/>
        <v>0</v>
      </c>
      <c r="V1530" s="146">
        <f>IF(J1530="nio",0,IF(J1530&gt;0,VLOOKUP(F1530,'3-Productie normen'!A:M,VLOOKUP(J1530,'3-Productie normen'!$B$38:$C$41,2,FALSE),FALSE)))*(VLOOKUP(B1530,'2-Kosten per locatie'!$A$16:$C$48,3,FALSE))</f>
        <v>0</v>
      </c>
      <c r="W1530" s="146">
        <f t="shared" si="311"/>
        <v>0</v>
      </c>
      <c r="X1530" s="146">
        <f t="shared" si="312"/>
        <v>0</v>
      </c>
      <c r="Y1530" s="146">
        <f t="shared" si="313"/>
        <v>0</v>
      </c>
      <c r="Z1530" s="147" t="str">
        <f>VLOOKUP(F1530,'3-Productie normen'!A:Q,12,FALSE)</f>
        <v>V</v>
      </c>
      <c r="AA1530" s="147"/>
      <c r="AC1530" s="148">
        <f t="shared" si="314"/>
        <v>2975.85</v>
      </c>
    </row>
    <row r="1531" spans="1:29" ht="14.15" customHeight="1">
      <c r="A1531" s="124">
        <f t="shared" si="303"/>
        <v>1531</v>
      </c>
      <c r="B1531" s="139" t="s">
        <v>111</v>
      </c>
      <c r="C1531" s="108" t="s">
        <v>210</v>
      </c>
      <c r="D1531" s="164" t="s">
        <v>1693</v>
      </c>
      <c r="E1531" s="141" t="s">
        <v>249</v>
      </c>
      <c r="F1531" s="141" t="s">
        <v>172</v>
      </c>
      <c r="G1531" s="141" t="s">
        <v>222</v>
      </c>
      <c r="H1531" s="142">
        <v>16.59</v>
      </c>
      <c r="I1531" s="143">
        <f t="shared" si="304"/>
        <v>255</v>
      </c>
      <c r="J1531" s="144">
        <v>255</v>
      </c>
      <c r="K1531" s="144"/>
      <c r="L1531" s="144"/>
      <c r="M1531" s="144"/>
      <c r="N1531" s="144"/>
      <c r="O1531" s="144"/>
      <c r="P1531" s="145" t="e">
        <f t="shared" si="305"/>
        <v>#DIV/0!</v>
      </c>
      <c r="Q1531" s="145">
        <f t="shared" si="306"/>
        <v>0</v>
      </c>
      <c r="R1531" s="145">
        <f t="shared" si="307"/>
        <v>0</v>
      </c>
      <c r="S1531" s="145">
        <f t="shared" si="308"/>
        <v>0</v>
      </c>
      <c r="T1531" s="145">
        <f t="shared" si="309"/>
        <v>0</v>
      </c>
      <c r="U1531" s="145">
        <f t="shared" si="310"/>
        <v>0</v>
      </c>
      <c r="V1531" s="146">
        <f>IF(J1531="nio",0,IF(J1531&gt;0,VLOOKUP(F1531,'3-Productie normen'!A:M,VLOOKUP(J1531,'3-Productie normen'!$B$38:$C$41,2,FALSE),FALSE)))*(VLOOKUP(B1531,'2-Kosten per locatie'!$A$16:$C$48,3,FALSE))</f>
        <v>0</v>
      </c>
      <c r="W1531" s="146">
        <f t="shared" si="311"/>
        <v>0</v>
      </c>
      <c r="X1531" s="146">
        <f t="shared" si="312"/>
        <v>0</v>
      </c>
      <c r="Y1531" s="146">
        <f t="shared" si="313"/>
        <v>0</v>
      </c>
      <c r="Z1531" s="147" t="str">
        <f>VLOOKUP(F1531,'3-Productie normen'!A:Q,12,FALSE)</f>
        <v>V</v>
      </c>
      <c r="AA1531" s="147"/>
      <c r="AC1531" s="148">
        <f t="shared" si="314"/>
        <v>4230.45</v>
      </c>
    </row>
    <row r="1532" spans="1:29" ht="14.15" customHeight="1">
      <c r="A1532" s="124">
        <f t="shared" si="303"/>
        <v>1532</v>
      </c>
      <c r="B1532" s="139" t="s">
        <v>111</v>
      </c>
      <c r="C1532" s="108" t="s">
        <v>210</v>
      </c>
      <c r="D1532" s="164" t="s">
        <v>1694</v>
      </c>
      <c r="E1532" s="141" t="s">
        <v>249</v>
      </c>
      <c r="F1532" s="141" t="s">
        <v>172</v>
      </c>
      <c r="G1532" s="141" t="s">
        <v>829</v>
      </c>
      <c r="H1532" s="142">
        <v>7.25</v>
      </c>
      <c r="I1532" s="143">
        <f t="shared" si="304"/>
        <v>255</v>
      </c>
      <c r="J1532" s="144">
        <v>255</v>
      </c>
      <c r="K1532" s="144"/>
      <c r="L1532" s="144"/>
      <c r="M1532" s="144"/>
      <c r="N1532" s="144"/>
      <c r="O1532" s="144"/>
      <c r="P1532" s="145" t="e">
        <f t="shared" si="305"/>
        <v>#DIV/0!</v>
      </c>
      <c r="Q1532" s="145">
        <f t="shared" si="306"/>
        <v>0</v>
      </c>
      <c r="R1532" s="145">
        <f t="shared" si="307"/>
        <v>0</v>
      </c>
      <c r="S1532" s="145">
        <f t="shared" si="308"/>
        <v>0</v>
      </c>
      <c r="T1532" s="145">
        <f t="shared" si="309"/>
        <v>0</v>
      </c>
      <c r="U1532" s="145">
        <f t="shared" si="310"/>
        <v>0</v>
      </c>
      <c r="V1532" s="146">
        <f>IF(J1532="nio",0,IF(J1532&gt;0,VLOOKUP(F1532,'3-Productie normen'!A:M,VLOOKUP(J1532,'3-Productie normen'!$B$38:$C$41,2,FALSE),FALSE)))*(VLOOKUP(B1532,'2-Kosten per locatie'!$A$16:$C$48,3,FALSE))</f>
        <v>0</v>
      </c>
      <c r="W1532" s="146">
        <f t="shared" si="311"/>
        <v>0</v>
      </c>
      <c r="X1532" s="146">
        <f t="shared" si="312"/>
        <v>0</v>
      </c>
      <c r="Y1532" s="146">
        <f t="shared" si="313"/>
        <v>0</v>
      </c>
      <c r="Z1532" s="147" t="str">
        <f>VLOOKUP(F1532,'3-Productie normen'!A:Q,12,FALSE)</f>
        <v>V</v>
      </c>
      <c r="AA1532" s="147"/>
      <c r="AC1532" s="148">
        <f t="shared" si="314"/>
        <v>1848.75</v>
      </c>
    </row>
    <row r="1533" spans="1:29" ht="14.15" customHeight="1">
      <c r="A1533" s="124">
        <f t="shared" si="303"/>
        <v>1533</v>
      </c>
      <c r="B1533" s="139" t="s">
        <v>111</v>
      </c>
      <c r="C1533" s="108" t="s">
        <v>210</v>
      </c>
      <c r="D1533" s="164" t="s">
        <v>1695</v>
      </c>
      <c r="E1533" s="141" t="s">
        <v>249</v>
      </c>
      <c r="F1533" s="141" t="s">
        <v>172</v>
      </c>
      <c r="G1533" s="141" t="s">
        <v>222</v>
      </c>
      <c r="H1533" s="142">
        <v>24.15</v>
      </c>
      <c r="I1533" s="143">
        <f t="shared" si="304"/>
        <v>255</v>
      </c>
      <c r="J1533" s="144">
        <v>255</v>
      </c>
      <c r="K1533" s="144"/>
      <c r="L1533" s="144"/>
      <c r="M1533" s="144"/>
      <c r="N1533" s="144"/>
      <c r="O1533" s="144"/>
      <c r="P1533" s="145" t="e">
        <f t="shared" si="305"/>
        <v>#DIV/0!</v>
      </c>
      <c r="Q1533" s="145">
        <f t="shared" si="306"/>
        <v>0</v>
      </c>
      <c r="R1533" s="145">
        <f t="shared" si="307"/>
        <v>0</v>
      </c>
      <c r="S1533" s="145">
        <f t="shared" si="308"/>
        <v>0</v>
      </c>
      <c r="T1533" s="145">
        <f t="shared" si="309"/>
        <v>0</v>
      </c>
      <c r="U1533" s="145">
        <f t="shared" si="310"/>
        <v>0</v>
      </c>
      <c r="V1533" s="146">
        <f>IF(J1533="nio",0,IF(J1533&gt;0,VLOOKUP(F1533,'3-Productie normen'!A:M,VLOOKUP(J1533,'3-Productie normen'!$B$38:$C$41,2,FALSE),FALSE)))*(VLOOKUP(B1533,'2-Kosten per locatie'!$A$16:$C$48,3,FALSE))</f>
        <v>0</v>
      </c>
      <c r="W1533" s="146">
        <f t="shared" si="311"/>
        <v>0</v>
      </c>
      <c r="X1533" s="146">
        <f t="shared" si="312"/>
        <v>0</v>
      </c>
      <c r="Y1533" s="146">
        <f t="shared" si="313"/>
        <v>0</v>
      </c>
      <c r="Z1533" s="147" t="str">
        <f>VLOOKUP(F1533,'3-Productie normen'!A:Q,12,FALSE)</f>
        <v>V</v>
      </c>
      <c r="AA1533" s="147"/>
      <c r="AC1533" s="148">
        <f t="shared" si="314"/>
        <v>6158.25</v>
      </c>
    </row>
    <row r="1534" spans="1:29" ht="14.15" customHeight="1">
      <c r="A1534" s="124">
        <f t="shared" si="303"/>
        <v>1534</v>
      </c>
      <c r="B1534" s="139" t="s">
        <v>111</v>
      </c>
      <c r="C1534" s="108" t="s">
        <v>210</v>
      </c>
      <c r="D1534" s="164" t="s">
        <v>1696</v>
      </c>
      <c r="E1534" s="141" t="s">
        <v>249</v>
      </c>
      <c r="F1534" s="151" t="s">
        <v>172</v>
      </c>
      <c r="G1534" s="141" t="s">
        <v>222</v>
      </c>
      <c r="H1534" s="142">
        <v>13.53</v>
      </c>
      <c r="I1534" s="143">
        <f t="shared" si="304"/>
        <v>255</v>
      </c>
      <c r="J1534" s="144">
        <v>255</v>
      </c>
      <c r="K1534" s="144"/>
      <c r="L1534" s="144"/>
      <c r="M1534" s="144"/>
      <c r="N1534" s="144"/>
      <c r="O1534" s="144"/>
      <c r="P1534" s="145" t="e">
        <f t="shared" si="305"/>
        <v>#DIV/0!</v>
      </c>
      <c r="Q1534" s="145">
        <f t="shared" si="306"/>
        <v>0</v>
      </c>
      <c r="R1534" s="145">
        <f t="shared" si="307"/>
        <v>0</v>
      </c>
      <c r="S1534" s="145">
        <f t="shared" si="308"/>
        <v>0</v>
      </c>
      <c r="T1534" s="145">
        <f t="shared" si="309"/>
        <v>0</v>
      </c>
      <c r="U1534" s="145">
        <f t="shared" si="310"/>
        <v>0</v>
      </c>
      <c r="V1534" s="146">
        <f>IF(J1534="nio",0,IF(J1534&gt;0,VLOOKUP(F1534,'3-Productie normen'!A:M,VLOOKUP(J1534,'3-Productie normen'!$B$38:$C$41,2,FALSE),FALSE)))*(VLOOKUP(B1534,'2-Kosten per locatie'!$A$16:$C$48,3,FALSE))</f>
        <v>0</v>
      </c>
      <c r="W1534" s="146">
        <f t="shared" si="311"/>
        <v>0</v>
      </c>
      <c r="X1534" s="146">
        <f t="shared" si="312"/>
        <v>0</v>
      </c>
      <c r="Y1534" s="146">
        <f t="shared" si="313"/>
        <v>0</v>
      </c>
      <c r="Z1534" s="147" t="str">
        <f>VLOOKUP(F1534,'3-Productie normen'!A:Q,12,FALSE)</f>
        <v>V</v>
      </c>
      <c r="AA1534" s="147"/>
      <c r="AC1534" s="148">
        <f t="shared" si="314"/>
        <v>3450.1499999999996</v>
      </c>
    </row>
    <row r="1535" spans="1:29" ht="14.15" customHeight="1">
      <c r="A1535" s="124">
        <f t="shared" si="303"/>
        <v>1535</v>
      </c>
      <c r="B1535" s="139" t="s">
        <v>111</v>
      </c>
      <c r="C1535" s="108" t="s">
        <v>210</v>
      </c>
      <c r="D1535" s="164" t="s">
        <v>1697</v>
      </c>
      <c r="E1535" s="141" t="s">
        <v>249</v>
      </c>
      <c r="F1535" s="151" t="s">
        <v>172</v>
      </c>
      <c r="G1535" s="141" t="s">
        <v>222</v>
      </c>
      <c r="H1535" s="142">
        <v>49.36</v>
      </c>
      <c r="I1535" s="143">
        <f t="shared" si="304"/>
        <v>255</v>
      </c>
      <c r="J1535" s="144">
        <v>255</v>
      </c>
      <c r="K1535" s="144"/>
      <c r="L1535" s="144"/>
      <c r="M1535" s="144"/>
      <c r="N1535" s="144"/>
      <c r="O1535" s="144"/>
      <c r="P1535" s="145" t="e">
        <f t="shared" si="305"/>
        <v>#DIV/0!</v>
      </c>
      <c r="Q1535" s="145">
        <f t="shared" si="306"/>
        <v>0</v>
      </c>
      <c r="R1535" s="145">
        <f t="shared" si="307"/>
        <v>0</v>
      </c>
      <c r="S1535" s="145">
        <f t="shared" si="308"/>
        <v>0</v>
      </c>
      <c r="T1535" s="145">
        <f t="shared" si="309"/>
        <v>0</v>
      </c>
      <c r="U1535" s="145">
        <f t="shared" si="310"/>
        <v>0</v>
      </c>
      <c r="V1535" s="146">
        <f>IF(J1535="nio",0,IF(J1535&gt;0,VLOOKUP(F1535,'3-Productie normen'!A:M,VLOOKUP(J1535,'3-Productie normen'!$B$38:$C$41,2,FALSE),FALSE)))*(VLOOKUP(B1535,'2-Kosten per locatie'!$A$16:$C$48,3,FALSE))</f>
        <v>0</v>
      </c>
      <c r="W1535" s="146">
        <f t="shared" si="311"/>
        <v>0</v>
      </c>
      <c r="X1535" s="146">
        <f t="shared" si="312"/>
        <v>0</v>
      </c>
      <c r="Y1535" s="146">
        <f t="shared" si="313"/>
        <v>0</v>
      </c>
      <c r="Z1535" s="147" t="str">
        <f>VLOOKUP(F1535,'3-Productie normen'!A:Q,12,FALSE)</f>
        <v>V</v>
      </c>
      <c r="AA1535" s="147"/>
      <c r="AC1535" s="148">
        <f t="shared" si="314"/>
        <v>12586.8</v>
      </c>
    </row>
    <row r="1536" spans="1:29" ht="14.15" customHeight="1">
      <c r="A1536" s="124">
        <f t="shared" si="303"/>
        <v>1536</v>
      </c>
      <c r="B1536" s="139" t="s">
        <v>111</v>
      </c>
      <c r="C1536" s="108" t="s">
        <v>210</v>
      </c>
      <c r="D1536" s="164" t="s">
        <v>1698</v>
      </c>
      <c r="E1536" s="141" t="s">
        <v>249</v>
      </c>
      <c r="F1536" s="141" t="s">
        <v>172</v>
      </c>
      <c r="G1536" s="141" t="s">
        <v>222</v>
      </c>
      <c r="H1536" s="142">
        <v>49.3</v>
      </c>
      <c r="I1536" s="143">
        <f t="shared" si="304"/>
        <v>255</v>
      </c>
      <c r="J1536" s="144">
        <v>255</v>
      </c>
      <c r="K1536" s="144"/>
      <c r="L1536" s="144"/>
      <c r="M1536" s="144"/>
      <c r="N1536" s="144"/>
      <c r="O1536" s="144"/>
      <c r="P1536" s="145" t="e">
        <f t="shared" si="305"/>
        <v>#DIV/0!</v>
      </c>
      <c r="Q1536" s="145">
        <f t="shared" si="306"/>
        <v>0</v>
      </c>
      <c r="R1536" s="145">
        <f t="shared" si="307"/>
        <v>0</v>
      </c>
      <c r="S1536" s="145">
        <f t="shared" si="308"/>
        <v>0</v>
      </c>
      <c r="T1536" s="145">
        <f t="shared" si="309"/>
        <v>0</v>
      </c>
      <c r="U1536" s="145">
        <f t="shared" si="310"/>
        <v>0</v>
      </c>
      <c r="V1536" s="146">
        <f>IF(J1536="nio",0,IF(J1536&gt;0,VLOOKUP(F1536,'3-Productie normen'!A:M,VLOOKUP(J1536,'3-Productie normen'!$B$38:$C$41,2,FALSE),FALSE)))*(VLOOKUP(B1536,'2-Kosten per locatie'!$A$16:$C$48,3,FALSE))</f>
        <v>0</v>
      </c>
      <c r="W1536" s="146">
        <f t="shared" si="311"/>
        <v>0</v>
      </c>
      <c r="X1536" s="146">
        <f t="shared" si="312"/>
        <v>0</v>
      </c>
      <c r="Y1536" s="146">
        <f t="shared" si="313"/>
        <v>0</v>
      </c>
      <c r="Z1536" s="147" t="str">
        <f>VLOOKUP(F1536,'3-Productie normen'!A:Q,12,FALSE)</f>
        <v>V</v>
      </c>
      <c r="AA1536" s="147"/>
      <c r="AC1536" s="148">
        <f t="shared" si="314"/>
        <v>12571.5</v>
      </c>
    </row>
    <row r="1537" spans="1:29" ht="14.15" customHeight="1">
      <c r="A1537" s="124">
        <f t="shared" si="303"/>
        <v>1537</v>
      </c>
      <c r="B1537" s="139" t="s">
        <v>111</v>
      </c>
      <c r="C1537" s="108" t="s">
        <v>210</v>
      </c>
      <c r="D1537" s="164" t="s">
        <v>1699</v>
      </c>
      <c r="E1537" s="141" t="s">
        <v>249</v>
      </c>
      <c r="F1537" s="141" t="s">
        <v>172</v>
      </c>
      <c r="G1537" s="141" t="s">
        <v>227</v>
      </c>
      <c r="H1537" s="142">
        <v>72.08</v>
      </c>
      <c r="I1537" s="143">
        <f t="shared" si="304"/>
        <v>255</v>
      </c>
      <c r="J1537" s="144">
        <v>255</v>
      </c>
      <c r="K1537" s="144"/>
      <c r="L1537" s="144"/>
      <c r="M1537" s="144"/>
      <c r="N1537" s="144"/>
      <c r="O1537" s="144"/>
      <c r="P1537" s="145" t="e">
        <f t="shared" si="305"/>
        <v>#DIV/0!</v>
      </c>
      <c r="Q1537" s="145">
        <f t="shared" si="306"/>
        <v>0</v>
      </c>
      <c r="R1537" s="145">
        <f t="shared" si="307"/>
        <v>0</v>
      </c>
      <c r="S1537" s="145">
        <f t="shared" si="308"/>
        <v>0</v>
      </c>
      <c r="T1537" s="145">
        <f t="shared" si="309"/>
        <v>0</v>
      </c>
      <c r="U1537" s="145">
        <f t="shared" si="310"/>
        <v>0</v>
      </c>
      <c r="V1537" s="146">
        <f>IF(J1537="nio",0,IF(J1537&gt;0,VLOOKUP(F1537,'3-Productie normen'!A:M,VLOOKUP(J1537,'3-Productie normen'!$B$38:$C$41,2,FALSE),FALSE)))*(VLOOKUP(B1537,'2-Kosten per locatie'!$A$16:$C$48,3,FALSE))</f>
        <v>0</v>
      </c>
      <c r="W1537" s="146">
        <f t="shared" si="311"/>
        <v>0</v>
      </c>
      <c r="X1537" s="146">
        <f t="shared" si="312"/>
        <v>0</v>
      </c>
      <c r="Y1537" s="146">
        <f t="shared" si="313"/>
        <v>0</v>
      </c>
      <c r="Z1537" s="147" t="str">
        <f>VLOOKUP(F1537,'3-Productie normen'!A:Q,12,FALSE)</f>
        <v>V</v>
      </c>
      <c r="AA1537" s="147"/>
      <c r="AC1537" s="148">
        <f t="shared" si="314"/>
        <v>18380.399999999998</v>
      </c>
    </row>
    <row r="1538" spans="1:29" ht="14.15" customHeight="1">
      <c r="A1538" s="124">
        <f t="shared" si="303"/>
        <v>1538</v>
      </c>
      <c r="B1538" s="139" t="s">
        <v>111</v>
      </c>
      <c r="C1538" s="108" t="s">
        <v>210</v>
      </c>
      <c r="D1538" s="164" t="s">
        <v>1700</v>
      </c>
      <c r="E1538" s="141" t="s">
        <v>249</v>
      </c>
      <c r="F1538" s="141" t="s">
        <v>172</v>
      </c>
      <c r="G1538" s="141" t="s">
        <v>227</v>
      </c>
      <c r="H1538" s="142">
        <v>7.63</v>
      </c>
      <c r="I1538" s="143">
        <f t="shared" si="304"/>
        <v>255</v>
      </c>
      <c r="J1538" s="144">
        <v>255</v>
      </c>
      <c r="K1538" s="144"/>
      <c r="L1538" s="144"/>
      <c r="M1538" s="144"/>
      <c r="N1538" s="144"/>
      <c r="O1538" s="144"/>
      <c r="P1538" s="145" t="e">
        <f t="shared" si="305"/>
        <v>#DIV/0!</v>
      </c>
      <c r="Q1538" s="145">
        <f t="shared" si="306"/>
        <v>0</v>
      </c>
      <c r="R1538" s="145">
        <f t="shared" si="307"/>
        <v>0</v>
      </c>
      <c r="S1538" s="145">
        <f t="shared" si="308"/>
        <v>0</v>
      </c>
      <c r="T1538" s="145">
        <f t="shared" si="309"/>
        <v>0</v>
      </c>
      <c r="U1538" s="145">
        <f t="shared" si="310"/>
        <v>0</v>
      </c>
      <c r="V1538" s="146">
        <f>IF(J1538="nio",0,IF(J1538&gt;0,VLOOKUP(F1538,'3-Productie normen'!A:M,VLOOKUP(J1538,'3-Productie normen'!$B$38:$C$41,2,FALSE),FALSE)))*(VLOOKUP(B1538,'2-Kosten per locatie'!$A$16:$C$48,3,FALSE))</f>
        <v>0</v>
      </c>
      <c r="W1538" s="146">
        <f t="shared" si="311"/>
        <v>0</v>
      </c>
      <c r="X1538" s="146">
        <f t="shared" si="312"/>
        <v>0</v>
      </c>
      <c r="Y1538" s="146">
        <f t="shared" si="313"/>
        <v>0</v>
      </c>
      <c r="Z1538" s="147" t="str">
        <f>VLOOKUP(F1538,'3-Productie normen'!A:Q,12,FALSE)</f>
        <v>V</v>
      </c>
      <c r="AA1538" s="147"/>
      <c r="AC1538" s="148">
        <f t="shared" si="314"/>
        <v>1945.6499999999999</v>
      </c>
    </row>
    <row r="1539" spans="1:29" ht="14.15" customHeight="1">
      <c r="A1539" s="124">
        <f t="shared" si="303"/>
        <v>1539</v>
      </c>
      <c r="B1539" s="139" t="s">
        <v>111</v>
      </c>
      <c r="C1539" s="108" t="s">
        <v>210</v>
      </c>
      <c r="D1539" s="164" t="s">
        <v>1701</v>
      </c>
      <c r="E1539" s="141" t="s">
        <v>249</v>
      </c>
      <c r="F1539" s="151" t="s">
        <v>172</v>
      </c>
      <c r="G1539" s="141" t="s">
        <v>227</v>
      </c>
      <c r="H1539" s="142">
        <v>33.549999999999997</v>
      </c>
      <c r="I1539" s="143">
        <f t="shared" si="304"/>
        <v>255</v>
      </c>
      <c r="J1539" s="144">
        <v>255</v>
      </c>
      <c r="K1539" s="144"/>
      <c r="L1539" s="144"/>
      <c r="M1539" s="144"/>
      <c r="N1539" s="144"/>
      <c r="O1539" s="144"/>
      <c r="P1539" s="145" t="e">
        <f t="shared" si="305"/>
        <v>#DIV/0!</v>
      </c>
      <c r="Q1539" s="145">
        <f t="shared" si="306"/>
        <v>0</v>
      </c>
      <c r="R1539" s="145">
        <f t="shared" si="307"/>
        <v>0</v>
      </c>
      <c r="S1539" s="145">
        <f t="shared" si="308"/>
        <v>0</v>
      </c>
      <c r="T1539" s="145">
        <f t="shared" si="309"/>
        <v>0</v>
      </c>
      <c r="U1539" s="145">
        <f t="shared" si="310"/>
        <v>0</v>
      </c>
      <c r="V1539" s="146">
        <f>IF(J1539="nio",0,IF(J1539&gt;0,VLOOKUP(F1539,'3-Productie normen'!A:M,VLOOKUP(J1539,'3-Productie normen'!$B$38:$C$41,2,FALSE),FALSE)))*(VLOOKUP(B1539,'2-Kosten per locatie'!$A$16:$C$48,3,FALSE))</f>
        <v>0</v>
      </c>
      <c r="W1539" s="146">
        <f t="shared" si="311"/>
        <v>0</v>
      </c>
      <c r="X1539" s="146">
        <f t="shared" si="312"/>
        <v>0</v>
      </c>
      <c r="Y1539" s="146">
        <f t="shared" si="313"/>
        <v>0</v>
      </c>
      <c r="Z1539" s="147" t="str">
        <f>VLOOKUP(F1539,'3-Productie normen'!A:Q,12,FALSE)</f>
        <v>V</v>
      </c>
      <c r="AA1539" s="147"/>
      <c r="AC1539" s="148">
        <f t="shared" si="314"/>
        <v>8555.25</v>
      </c>
    </row>
    <row r="1540" spans="1:29" ht="14.15" customHeight="1">
      <c r="A1540" s="124">
        <f t="shared" si="303"/>
        <v>1540</v>
      </c>
      <c r="B1540" s="139" t="s">
        <v>111</v>
      </c>
      <c r="C1540" s="108" t="s">
        <v>210</v>
      </c>
      <c r="D1540" s="164" t="s">
        <v>1702</v>
      </c>
      <c r="E1540" s="141" t="s">
        <v>249</v>
      </c>
      <c r="F1540" s="141" t="s">
        <v>172</v>
      </c>
      <c r="G1540" s="141" t="s">
        <v>222</v>
      </c>
      <c r="H1540" s="142">
        <v>63.88</v>
      </c>
      <c r="I1540" s="143">
        <f t="shared" si="304"/>
        <v>255</v>
      </c>
      <c r="J1540" s="144">
        <v>255</v>
      </c>
      <c r="K1540" s="144"/>
      <c r="L1540" s="144"/>
      <c r="M1540" s="144"/>
      <c r="N1540" s="144"/>
      <c r="O1540" s="144"/>
      <c r="P1540" s="145" t="e">
        <f t="shared" si="305"/>
        <v>#DIV/0!</v>
      </c>
      <c r="Q1540" s="145">
        <f t="shared" si="306"/>
        <v>0</v>
      </c>
      <c r="R1540" s="145">
        <f t="shared" si="307"/>
        <v>0</v>
      </c>
      <c r="S1540" s="145">
        <f t="shared" si="308"/>
        <v>0</v>
      </c>
      <c r="T1540" s="145">
        <f t="shared" si="309"/>
        <v>0</v>
      </c>
      <c r="U1540" s="145">
        <f t="shared" si="310"/>
        <v>0</v>
      </c>
      <c r="V1540" s="146">
        <f>IF(J1540="nio",0,IF(J1540&gt;0,VLOOKUP(F1540,'3-Productie normen'!A:M,VLOOKUP(J1540,'3-Productie normen'!$B$38:$C$41,2,FALSE),FALSE)))*(VLOOKUP(B1540,'2-Kosten per locatie'!$A$16:$C$48,3,FALSE))</f>
        <v>0</v>
      </c>
      <c r="W1540" s="146">
        <f t="shared" si="311"/>
        <v>0</v>
      </c>
      <c r="X1540" s="146">
        <f t="shared" si="312"/>
        <v>0</v>
      </c>
      <c r="Y1540" s="146">
        <f t="shared" si="313"/>
        <v>0</v>
      </c>
      <c r="Z1540" s="147" t="str">
        <f>VLOOKUP(F1540,'3-Productie normen'!A:Q,12,FALSE)</f>
        <v>V</v>
      </c>
      <c r="AA1540" s="147"/>
      <c r="AC1540" s="148">
        <f t="shared" si="314"/>
        <v>16289.400000000001</v>
      </c>
    </row>
    <row r="1541" spans="1:29" ht="14.15" customHeight="1">
      <c r="A1541" s="124">
        <f t="shared" si="303"/>
        <v>1541</v>
      </c>
      <c r="B1541" s="139" t="s">
        <v>111</v>
      </c>
      <c r="C1541" s="108" t="s">
        <v>210</v>
      </c>
      <c r="D1541" s="164" t="s">
        <v>1703</v>
      </c>
      <c r="E1541" s="141" t="s">
        <v>249</v>
      </c>
      <c r="F1541" s="141" t="s">
        <v>172</v>
      </c>
      <c r="G1541" s="141" t="s">
        <v>222</v>
      </c>
      <c r="H1541" s="142">
        <v>20.309999999999999</v>
      </c>
      <c r="I1541" s="143">
        <f t="shared" si="304"/>
        <v>255</v>
      </c>
      <c r="J1541" s="144">
        <v>255</v>
      </c>
      <c r="K1541" s="144"/>
      <c r="L1541" s="144"/>
      <c r="M1541" s="144"/>
      <c r="N1541" s="144"/>
      <c r="O1541" s="144"/>
      <c r="P1541" s="145" t="e">
        <f t="shared" si="305"/>
        <v>#DIV/0!</v>
      </c>
      <c r="Q1541" s="145">
        <f t="shared" si="306"/>
        <v>0</v>
      </c>
      <c r="R1541" s="145">
        <f t="shared" si="307"/>
        <v>0</v>
      </c>
      <c r="S1541" s="145">
        <f t="shared" si="308"/>
        <v>0</v>
      </c>
      <c r="T1541" s="145">
        <f t="shared" si="309"/>
        <v>0</v>
      </c>
      <c r="U1541" s="145">
        <f t="shared" si="310"/>
        <v>0</v>
      </c>
      <c r="V1541" s="146">
        <f>IF(J1541="nio",0,IF(J1541&gt;0,VLOOKUP(F1541,'3-Productie normen'!A:M,VLOOKUP(J1541,'3-Productie normen'!$B$38:$C$41,2,FALSE),FALSE)))*(VLOOKUP(B1541,'2-Kosten per locatie'!$A$16:$C$48,3,FALSE))</f>
        <v>0</v>
      </c>
      <c r="W1541" s="146">
        <f t="shared" si="311"/>
        <v>0</v>
      </c>
      <c r="X1541" s="146">
        <f t="shared" si="312"/>
        <v>0</v>
      </c>
      <c r="Y1541" s="146">
        <f t="shared" si="313"/>
        <v>0</v>
      </c>
      <c r="Z1541" s="147" t="str">
        <f>VLOOKUP(F1541,'3-Productie normen'!A:Q,12,FALSE)</f>
        <v>V</v>
      </c>
      <c r="AA1541" s="147"/>
      <c r="AC1541" s="148">
        <f t="shared" si="314"/>
        <v>5179.0499999999993</v>
      </c>
    </row>
    <row r="1542" spans="1:29" ht="14.15" customHeight="1">
      <c r="A1542" s="124">
        <f t="shared" si="303"/>
        <v>1542</v>
      </c>
      <c r="B1542" s="139" t="s">
        <v>111</v>
      </c>
      <c r="C1542" s="108" t="s">
        <v>210</v>
      </c>
      <c r="D1542" s="164" t="s">
        <v>1704</v>
      </c>
      <c r="E1542" s="141" t="s">
        <v>249</v>
      </c>
      <c r="F1542" s="141" t="s">
        <v>172</v>
      </c>
      <c r="G1542" s="141" t="s">
        <v>222</v>
      </c>
      <c r="H1542" s="142">
        <v>28.3</v>
      </c>
      <c r="I1542" s="143">
        <f t="shared" si="304"/>
        <v>255</v>
      </c>
      <c r="J1542" s="144">
        <v>255</v>
      </c>
      <c r="K1542" s="144"/>
      <c r="L1542" s="144"/>
      <c r="M1542" s="144"/>
      <c r="N1542" s="144"/>
      <c r="O1542" s="144"/>
      <c r="P1542" s="145" t="e">
        <f t="shared" si="305"/>
        <v>#DIV/0!</v>
      </c>
      <c r="Q1542" s="145">
        <f t="shared" si="306"/>
        <v>0</v>
      </c>
      <c r="R1542" s="145">
        <f t="shared" si="307"/>
        <v>0</v>
      </c>
      <c r="S1542" s="145">
        <f t="shared" si="308"/>
        <v>0</v>
      </c>
      <c r="T1542" s="145">
        <f t="shared" si="309"/>
        <v>0</v>
      </c>
      <c r="U1542" s="145">
        <f t="shared" si="310"/>
        <v>0</v>
      </c>
      <c r="V1542" s="146">
        <f>IF(J1542="nio",0,IF(J1542&gt;0,VLOOKUP(F1542,'3-Productie normen'!A:M,VLOOKUP(J1542,'3-Productie normen'!$B$38:$C$41,2,FALSE),FALSE)))*(VLOOKUP(B1542,'2-Kosten per locatie'!$A$16:$C$48,3,FALSE))</f>
        <v>0</v>
      </c>
      <c r="W1542" s="146">
        <f t="shared" si="311"/>
        <v>0</v>
      </c>
      <c r="X1542" s="146">
        <f t="shared" si="312"/>
        <v>0</v>
      </c>
      <c r="Y1542" s="146">
        <f t="shared" si="313"/>
        <v>0</v>
      </c>
      <c r="Z1542" s="147" t="str">
        <f>VLOOKUP(F1542,'3-Productie normen'!A:Q,12,FALSE)</f>
        <v>V</v>
      </c>
      <c r="AA1542" s="147"/>
      <c r="AC1542" s="148">
        <f t="shared" si="314"/>
        <v>7216.5</v>
      </c>
    </row>
    <row r="1543" spans="1:29" ht="14.15" customHeight="1">
      <c r="A1543" s="124">
        <f t="shared" si="303"/>
        <v>1543</v>
      </c>
      <c r="B1543" s="139" t="s">
        <v>111</v>
      </c>
      <c r="C1543" s="108" t="s">
        <v>210</v>
      </c>
      <c r="D1543" s="164" t="s">
        <v>1705</v>
      </c>
      <c r="E1543" s="141" t="s">
        <v>162</v>
      </c>
      <c r="F1543" s="166" t="s">
        <v>162</v>
      </c>
      <c r="G1543" s="141" t="s">
        <v>561</v>
      </c>
      <c r="H1543" s="142">
        <v>5</v>
      </c>
      <c r="I1543" s="143">
        <f t="shared" si="304"/>
        <v>255</v>
      </c>
      <c r="J1543" s="144">
        <v>255</v>
      </c>
      <c r="K1543" s="144"/>
      <c r="L1543" s="144"/>
      <c r="M1543" s="144"/>
      <c r="N1543" s="144"/>
      <c r="O1543" s="144"/>
      <c r="P1543" s="145" t="e">
        <f t="shared" si="305"/>
        <v>#DIV/0!</v>
      </c>
      <c r="Q1543" s="145">
        <f t="shared" si="306"/>
        <v>0</v>
      </c>
      <c r="R1543" s="145">
        <f t="shared" si="307"/>
        <v>0</v>
      </c>
      <c r="S1543" s="145">
        <f t="shared" si="308"/>
        <v>0</v>
      </c>
      <c r="T1543" s="145">
        <f t="shared" si="309"/>
        <v>0</v>
      </c>
      <c r="U1543" s="145">
        <f t="shared" si="310"/>
        <v>0</v>
      </c>
      <c r="V1543" s="146">
        <f>IF(J1543="nio",0,IF(J1543&gt;0,VLOOKUP(F1543,'3-Productie normen'!A:M,VLOOKUP(J1543,'3-Productie normen'!$B$38:$C$41,2,FALSE),FALSE)))*(VLOOKUP(B1543,'2-Kosten per locatie'!$A$16:$C$48,3,FALSE))</f>
        <v>0</v>
      </c>
      <c r="W1543" s="146">
        <f t="shared" si="311"/>
        <v>0</v>
      </c>
      <c r="X1543" s="146">
        <f t="shared" si="312"/>
        <v>0</v>
      </c>
      <c r="Y1543" s="146">
        <f t="shared" si="313"/>
        <v>0</v>
      </c>
      <c r="Z1543" s="147" t="str">
        <f>VLOOKUP(F1543,'3-Productie normen'!A:Q,12,FALSE)</f>
        <v>V</v>
      </c>
      <c r="AA1543" s="147"/>
      <c r="AC1543" s="148">
        <f t="shared" si="314"/>
        <v>1275</v>
      </c>
    </row>
    <row r="1544" spans="1:29" ht="14.15" customHeight="1">
      <c r="A1544" s="124">
        <f t="shared" si="303"/>
        <v>1544</v>
      </c>
      <c r="B1544" s="139" t="s">
        <v>111</v>
      </c>
      <c r="C1544" s="108" t="s">
        <v>210</v>
      </c>
      <c r="D1544" s="164" t="s">
        <v>1706</v>
      </c>
      <c r="E1544" s="141" t="s">
        <v>162</v>
      </c>
      <c r="F1544" s="166" t="s">
        <v>162</v>
      </c>
      <c r="G1544" s="141" t="s">
        <v>561</v>
      </c>
      <c r="H1544" s="142">
        <v>5</v>
      </c>
      <c r="I1544" s="143">
        <f t="shared" si="304"/>
        <v>255</v>
      </c>
      <c r="J1544" s="144">
        <v>255</v>
      </c>
      <c r="K1544" s="144"/>
      <c r="L1544" s="144"/>
      <c r="M1544" s="144"/>
      <c r="N1544" s="144"/>
      <c r="O1544" s="144"/>
      <c r="P1544" s="145" t="e">
        <f t="shared" si="305"/>
        <v>#DIV/0!</v>
      </c>
      <c r="Q1544" s="145">
        <f t="shared" si="306"/>
        <v>0</v>
      </c>
      <c r="R1544" s="145">
        <f t="shared" si="307"/>
        <v>0</v>
      </c>
      <c r="S1544" s="145">
        <f t="shared" si="308"/>
        <v>0</v>
      </c>
      <c r="T1544" s="145">
        <f t="shared" si="309"/>
        <v>0</v>
      </c>
      <c r="U1544" s="145">
        <f t="shared" si="310"/>
        <v>0</v>
      </c>
      <c r="V1544" s="146">
        <f>IF(J1544="nio",0,IF(J1544&gt;0,VLOOKUP(F1544,'3-Productie normen'!A:M,VLOOKUP(J1544,'3-Productie normen'!$B$38:$C$41,2,FALSE),FALSE)))*(VLOOKUP(B1544,'2-Kosten per locatie'!$A$16:$C$48,3,FALSE))</f>
        <v>0</v>
      </c>
      <c r="W1544" s="146">
        <f t="shared" si="311"/>
        <v>0</v>
      </c>
      <c r="X1544" s="146">
        <f t="shared" si="312"/>
        <v>0</v>
      </c>
      <c r="Y1544" s="146">
        <f t="shared" si="313"/>
        <v>0</v>
      </c>
      <c r="Z1544" s="147" t="str">
        <f>VLOOKUP(F1544,'3-Productie normen'!A:Q,12,FALSE)</f>
        <v>V</v>
      </c>
      <c r="AA1544" s="147"/>
      <c r="AC1544" s="148">
        <f t="shared" si="314"/>
        <v>1275</v>
      </c>
    </row>
    <row r="1545" spans="1:29" ht="14.15" customHeight="1">
      <c r="A1545" s="124">
        <f t="shared" si="303"/>
        <v>1545</v>
      </c>
      <c r="B1545" s="139" t="s">
        <v>111</v>
      </c>
      <c r="C1545" s="108" t="s">
        <v>210</v>
      </c>
      <c r="D1545" s="164" t="s">
        <v>1707</v>
      </c>
      <c r="E1545" s="141" t="s">
        <v>170</v>
      </c>
      <c r="F1545" s="141" t="s">
        <v>170</v>
      </c>
      <c r="G1545" s="141" t="s">
        <v>222</v>
      </c>
      <c r="H1545" s="142">
        <v>15.96</v>
      </c>
      <c r="I1545" s="143">
        <f t="shared" si="304"/>
        <v>255</v>
      </c>
      <c r="J1545" s="144">
        <v>255</v>
      </c>
      <c r="K1545" s="144"/>
      <c r="L1545" s="144"/>
      <c r="M1545" s="144"/>
      <c r="N1545" s="144"/>
      <c r="O1545" s="144"/>
      <c r="P1545" s="145" t="e">
        <f t="shared" si="305"/>
        <v>#DIV/0!</v>
      </c>
      <c r="Q1545" s="145">
        <f t="shared" si="306"/>
        <v>0</v>
      </c>
      <c r="R1545" s="145">
        <f t="shared" si="307"/>
        <v>0</v>
      </c>
      <c r="S1545" s="145">
        <f t="shared" si="308"/>
        <v>0</v>
      </c>
      <c r="T1545" s="145">
        <f t="shared" si="309"/>
        <v>0</v>
      </c>
      <c r="U1545" s="145">
        <f t="shared" si="310"/>
        <v>0</v>
      </c>
      <c r="V1545" s="146">
        <f>IF(J1545="nio",0,IF(J1545&gt;0,VLOOKUP(F1545,'3-Productie normen'!A:M,VLOOKUP(J1545,'3-Productie normen'!$B$38:$C$41,2,FALSE),FALSE)))*(VLOOKUP(B1545,'2-Kosten per locatie'!$A$16:$C$48,3,FALSE))</f>
        <v>0</v>
      </c>
      <c r="W1545" s="146">
        <f t="shared" si="311"/>
        <v>0</v>
      </c>
      <c r="X1545" s="146">
        <f t="shared" si="312"/>
        <v>0</v>
      </c>
      <c r="Y1545" s="146">
        <f t="shared" si="313"/>
        <v>0</v>
      </c>
      <c r="Z1545" s="147" t="str">
        <f>VLOOKUP(F1545,'3-Productie normen'!A:Q,12,FALSE)</f>
        <v>V</v>
      </c>
      <c r="AA1545" s="147"/>
      <c r="AC1545" s="148">
        <f t="shared" si="314"/>
        <v>4069.8</v>
      </c>
    </row>
    <row r="1546" spans="1:29" ht="14.15" customHeight="1">
      <c r="A1546" s="124">
        <f t="shared" si="303"/>
        <v>1546</v>
      </c>
      <c r="B1546" s="139" t="s">
        <v>111</v>
      </c>
      <c r="C1546" s="108" t="s">
        <v>210</v>
      </c>
      <c r="D1546" s="164" t="s">
        <v>1708</v>
      </c>
      <c r="E1546" s="141" t="s">
        <v>170</v>
      </c>
      <c r="F1546" s="141" t="s">
        <v>170</v>
      </c>
      <c r="G1546" s="141" t="s">
        <v>222</v>
      </c>
      <c r="H1546" s="142">
        <v>16.920000000000002</v>
      </c>
      <c r="I1546" s="143">
        <f t="shared" si="304"/>
        <v>255</v>
      </c>
      <c r="J1546" s="144">
        <v>255</v>
      </c>
      <c r="K1546" s="144"/>
      <c r="L1546" s="144"/>
      <c r="M1546" s="144"/>
      <c r="N1546" s="144"/>
      <c r="O1546" s="144"/>
      <c r="P1546" s="145" t="e">
        <f t="shared" si="305"/>
        <v>#DIV/0!</v>
      </c>
      <c r="Q1546" s="145">
        <f t="shared" si="306"/>
        <v>0</v>
      </c>
      <c r="R1546" s="145">
        <f t="shared" si="307"/>
        <v>0</v>
      </c>
      <c r="S1546" s="145">
        <f t="shared" si="308"/>
        <v>0</v>
      </c>
      <c r="T1546" s="145">
        <f t="shared" si="309"/>
        <v>0</v>
      </c>
      <c r="U1546" s="145">
        <f t="shared" si="310"/>
        <v>0</v>
      </c>
      <c r="V1546" s="146">
        <f>IF(J1546="nio",0,IF(J1546&gt;0,VLOOKUP(F1546,'3-Productie normen'!A:M,VLOOKUP(J1546,'3-Productie normen'!$B$38:$C$41,2,FALSE),FALSE)))*(VLOOKUP(B1546,'2-Kosten per locatie'!$A$16:$C$48,3,FALSE))</f>
        <v>0</v>
      </c>
      <c r="W1546" s="146">
        <f t="shared" si="311"/>
        <v>0</v>
      </c>
      <c r="X1546" s="146">
        <f t="shared" si="312"/>
        <v>0</v>
      </c>
      <c r="Y1546" s="146">
        <f t="shared" si="313"/>
        <v>0</v>
      </c>
      <c r="Z1546" s="147" t="str">
        <f>VLOOKUP(F1546,'3-Productie normen'!A:Q,12,FALSE)</f>
        <v>V</v>
      </c>
      <c r="AA1546" s="147"/>
      <c r="AC1546" s="148">
        <f t="shared" si="314"/>
        <v>4314.6000000000004</v>
      </c>
    </row>
    <row r="1547" spans="1:29" ht="14.15" customHeight="1">
      <c r="A1547" s="124">
        <f t="shared" ref="A1547:A1610" si="315">A1546+1</f>
        <v>1547</v>
      </c>
      <c r="B1547" s="139" t="s">
        <v>111</v>
      </c>
      <c r="C1547" s="108" t="s">
        <v>210</v>
      </c>
      <c r="D1547" s="164" t="s">
        <v>1709</v>
      </c>
      <c r="E1547" s="141" t="s">
        <v>170</v>
      </c>
      <c r="F1547" s="141" t="s">
        <v>170</v>
      </c>
      <c r="G1547" s="141" t="s">
        <v>561</v>
      </c>
      <c r="H1547" s="142">
        <v>1.83</v>
      </c>
      <c r="I1547" s="143">
        <f t="shared" si="304"/>
        <v>255</v>
      </c>
      <c r="J1547" s="144">
        <v>255</v>
      </c>
      <c r="K1547" s="144"/>
      <c r="L1547" s="144"/>
      <c r="M1547" s="144"/>
      <c r="N1547" s="144"/>
      <c r="O1547" s="144"/>
      <c r="P1547" s="145" t="e">
        <f t="shared" si="305"/>
        <v>#DIV/0!</v>
      </c>
      <c r="Q1547" s="145">
        <f t="shared" si="306"/>
        <v>0</v>
      </c>
      <c r="R1547" s="145">
        <f t="shared" si="307"/>
        <v>0</v>
      </c>
      <c r="S1547" s="145">
        <f t="shared" si="308"/>
        <v>0</v>
      </c>
      <c r="T1547" s="145">
        <f t="shared" si="309"/>
        <v>0</v>
      </c>
      <c r="U1547" s="145">
        <f t="shared" si="310"/>
        <v>0</v>
      </c>
      <c r="V1547" s="146">
        <f>IF(J1547="nio",0,IF(J1547&gt;0,VLOOKUP(F1547,'3-Productie normen'!A:M,VLOOKUP(J1547,'3-Productie normen'!$B$38:$C$41,2,FALSE),FALSE)))*(VLOOKUP(B1547,'2-Kosten per locatie'!$A$16:$C$48,3,FALSE))</f>
        <v>0</v>
      </c>
      <c r="W1547" s="146">
        <f t="shared" si="311"/>
        <v>0</v>
      </c>
      <c r="X1547" s="146">
        <f t="shared" si="312"/>
        <v>0</v>
      </c>
      <c r="Y1547" s="146">
        <f t="shared" si="313"/>
        <v>0</v>
      </c>
      <c r="Z1547" s="147" t="str">
        <f>VLOOKUP(F1547,'3-Productie normen'!A:Q,12,FALSE)</f>
        <v>V</v>
      </c>
      <c r="AA1547" s="147"/>
      <c r="AC1547" s="148">
        <f t="shared" si="314"/>
        <v>466.65000000000003</v>
      </c>
    </row>
    <row r="1548" spans="1:29" ht="14.15" customHeight="1">
      <c r="A1548" s="124">
        <f t="shared" si="315"/>
        <v>1548</v>
      </c>
      <c r="B1548" s="139" t="s">
        <v>111</v>
      </c>
      <c r="C1548" s="108" t="s">
        <v>210</v>
      </c>
      <c r="D1548" s="164" t="s">
        <v>1710</v>
      </c>
      <c r="E1548" s="141" t="s">
        <v>170</v>
      </c>
      <c r="F1548" s="141" t="s">
        <v>170</v>
      </c>
      <c r="G1548" s="141" t="s">
        <v>561</v>
      </c>
      <c r="H1548" s="142">
        <v>1.77</v>
      </c>
      <c r="I1548" s="143">
        <f t="shared" si="304"/>
        <v>255</v>
      </c>
      <c r="J1548" s="144">
        <v>255</v>
      </c>
      <c r="K1548" s="144"/>
      <c r="L1548" s="144"/>
      <c r="M1548" s="144"/>
      <c r="N1548" s="144"/>
      <c r="O1548" s="144"/>
      <c r="P1548" s="145" t="e">
        <f t="shared" si="305"/>
        <v>#DIV/0!</v>
      </c>
      <c r="Q1548" s="145">
        <f t="shared" si="306"/>
        <v>0</v>
      </c>
      <c r="R1548" s="145">
        <f t="shared" si="307"/>
        <v>0</v>
      </c>
      <c r="S1548" s="145">
        <f t="shared" si="308"/>
        <v>0</v>
      </c>
      <c r="T1548" s="145">
        <f t="shared" si="309"/>
        <v>0</v>
      </c>
      <c r="U1548" s="145">
        <f t="shared" si="310"/>
        <v>0</v>
      </c>
      <c r="V1548" s="146">
        <f>IF(J1548="nio",0,IF(J1548&gt;0,VLOOKUP(F1548,'3-Productie normen'!A:M,VLOOKUP(J1548,'3-Productie normen'!$B$38:$C$41,2,FALSE),FALSE)))*(VLOOKUP(B1548,'2-Kosten per locatie'!$A$16:$C$48,3,FALSE))</f>
        <v>0</v>
      </c>
      <c r="W1548" s="146">
        <f t="shared" si="311"/>
        <v>0</v>
      </c>
      <c r="X1548" s="146">
        <f t="shared" si="312"/>
        <v>0</v>
      </c>
      <c r="Y1548" s="146">
        <f t="shared" si="313"/>
        <v>0</v>
      </c>
      <c r="Z1548" s="147" t="str">
        <f>VLOOKUP(F1548,'3-Productie normen'!A:Q,12,FALSE)</f>
        <v>V</v>
      </c>
      <c r="AA1548" s="147"/>
      <c r="AC1548" s="148">
        <f t="shared" si="314"/>
        <v>451.35</v>
      </c>
    </row>
    <row r="1549" spans="1:29" ht="14.15" customHeight="1">
      <c r="A1549" s="124">
        <f t="shared" si="315"/>
        <v>1549</v>
      </c>
      <c r="B1549" s="139" t="s">
        <v>111</v>
      </c>
      <c r="C1549" s="108" t="s">
        <v>210</v>
      </c>
      <c r="D1549" s="164" t="s">
        <v>1711</v>
      </c>
      <c r="E1549" s="141" t="s">
        <v>674</v>
      </c>
      <c r="F1549" s="400" t="s">
        <v>159</v>
      </c>
      <c r="G1549" s="141" t="s">
        <v>213</v>
      </c>
      <c r="H1549" s="142">
        <v>11.99</v>
      </c>
      <c r="I1549" s="143">
        <f t="shared" si="304"/>
        <v>255</v>
      </c>
      <c r="J1549" s="144">
        <v>255</v>
      </c>
      <c r="K1549" s="144"/>
      <c r="L1549" s="144"/>
      <c r="M1549" s="144"/>
      <c r="N1549" s="144"/>
      <c r="O1549" s="144"/>
      <c r="P1549" s="145" t="e">
        <f t="shared" si="305"/>
        <v>#DIV/0!</v>
      </c>
      <c r="Q1549" s="145">
        <f t="shared" si="306"/>
        <v>0</v>
      </c>
      <c r="R1549" s="145">
        <f t="shared" si="307"/>
        <v>0</v>
      </c>
      <c r="S1549" s="145">
        <f t="shared" si="308"/>
        <v>0</v>
      </c>
      <c r="T1549" s="145">
        <f t="shared" si="309"/>
        <v>0</v>
      </c>
      <c r="U1549" s="145">
        <f t="shared" si="310"/>
        <v>0</v>
      </c>
      <c r="V1549" s="146">
        <f>IF(J1549="nio",0,IF(J1549&gt;0,VLOOKUP(F1549,'3-Productie normen'!A:M,VLOOKUP(J1549,'3-Productie normen'!$B$38:$C$41,2,FALSE),FALSE)))*(VLOOKUP(B1549,'2-Kosten per locatie'!$A$16:$C$48,3,FALSE))</f>
        <v>0</v>
      </c>
      <c r="W1549" s="146">
        <f t="shared" si="311"/>
        <v>0</v>
      </c>
      <c r="X1549" s="146">
        <f t="shared" si="312"/>
        <v>0</v>
      </c>
      <c r="Y1549" s="146">
        <f t="shared" si="313"/>
        <v>0</v>
      </c>
      <c r="Z1549" s="147" t="str">
        <f>VLOOKUP(F1549,'3-Productie normen'!A:Q,12,FALSE)</f>
        <v>V</v>
      </c>
      <c r="AA1549" s="147"/>
      <c r="AC1549" s="148">
        <f t="shared" si="314"/>
        <v>3057.4500000000003</v>
      </c>
    </row>
    <row r="1550" spans="1:29" ht="14.15" customHeight="1">
      <c r="A1550" s="124">
        <f t="shared" si="315"/>
        <v>1550</v>
      </c>
      <c r="B1550" s="139" t="s">
        <v>111</v>
      </c>
      <c r="C1550" s="108" t="s">
        <v>210</v>
      </c>
      <c r="D1550" s="164" t="s">
        <v>1712</v>
      </c>
      <c r="E1550" s="141" t="s">
        <v>170</v>
      </c>
      <c r="F1550" s="141" t="s">
        <v>170</v>
      </c>
      <c r="G1550" s="141" t="s">
        <v>561</v>
      </c>
      <c r="H1550" s="142">
        <v>6.99</v>
      </c>
      <c r="I1550" s="143">
        <f t="shared" si="304"/>
        <v>255</v>
      </c>
      <c r="J1550" s="144">
        <v>255</v>
      </c>
      <c r="K1550" s="144"/>
      <c r="L1550" s="144"/>
      <c r="M1550" s="144"/>
      <c r="N1550" s="144"/>
      <c r="O1550" s="144"/>
      <c r="P1550" s="145" t="e">
        <f t="shared" si="305"/>
        <v>#DIV/0!</v>
      </c>
      <c r="Q1550" s="145">
        <f t="shared" si="306"/>
        <v>0</v>
      </c>
      <c r="R1550" s="145">
        <f t="shared" si="307"/>
        <v>0</v>
      </c>
      <c r="S1550" s="145">
        <f t="shared" si="308"/>
        <v>0</v>
      </c>
      <c r="T1550" s="145">
        <f t="shared" si="309"/>
        <v>0</v>
      </c>
      <c r="U1550" s="145">
        <f t="shared" si="310"/>
        <v>0</v>
      </c>
      <c r="V1550" s="146">
        <f>IF(J1550="nio",0,IF(J1550&gt;0,VLOOKUP(F1550,'3-Productie normen'!A:M,VLOOKUP(J1550,'3-Productie normen'!$B$38:$C$41,2,FALSE),FALSE)))*(VLOOKUP(B1550,'2-Kosten per locatie'!$A$16:$C$48,3,FALSE))</f>
        <v>0</v>
      </c>
      <c r="W1550" s="146">
        <f t="shared" si="311"/>
        <v>0</v>
      </c>
      <c r="X1550" s="146">
        <f t="shared" si="312"/>
        <v>0</v>
      </c>
      <c r="Y1550" s="146">
        <f t="shared" si="313"/>
        <v>0</v>
      </c>
      <c r="Z1550" s="147" t="str">
        <f>VLOOKUP(F1550,'3-Productie normen'!A:Q,12,FALSE)</f>
        <v>V</v>
      </c>
      <c r="AA1550" s="147"/>
      <c r="AC1550" s="148">
        <f t="shared" si="314"/>
        <v>1782.45</v>
      </c>
    </row>
    <row r="1551" spans="1:29" ht="14.15" customHeight="1">
      <c r="A1551" s="124">
        <f t="shared" si="315"/>
        <v>1551</v>
      </c>
      <c r="B1551" s="139" t="s">
        <v>111</v>
      </c>
      <c r="C1551" s="108" t="s">
        <v>210</v>
      </c>
      <c r="D1551" s="164" t="s">
        <v>1713</v>
      </c>
      <c r="E1551" s="141" t="s">
        <v>170</v>
      </c>
      <c r="F1551" s="141" t="s">
        <v>170</v>
      </c>
      <c r="G1551" s="141" t="s">
        <v>561</v>
      </c>
      <c r="H1551" s="142">
        <v>6.99</v>
      </c>
      <c r="I1551" s="143">
        <f t="shared" si="304"/>
        <v>255</v>
      </c>
      <c r="J1551" s="144">
        <v>255</v>
      </c>
      <c r="K1551" s="144"/>
      <c r="L1551" s="144"/>
      <c r="M1551" s="144"/>
      <c r="N1551" s="144"/>
      <c r="O1551" s="144"/>
      <c r="P1551" s="145" t="e">
        <f t="shared" si="305"/>
        <v>#DIV/0!</v>
      </c>
      <c r="Q1551" s="145">
        <f t="shared" si="306"/>
        <v>0</v>
      </c>
      <c r="R1551" s="145">
        <f t="shared" si="307"/>
        <v>0</v>
      </c>
      <c r="S1551" s="145">
        <f t="shared" si="308"/>
        <v>0</v>
      </c>
      <c r="T1551" s="145">
        <f t="shared" si="309"/>
        <v>0</v>
      </c>
      <c r="U1551" s="145">
        <f t="shared" si="310"/>
        <v>0</v>
      </c>
      <c r="V1551" s="146">
        <f>IF(J1551="nio",0,IF(J1551&gt;0,VLOOKUP(F1551,'3-Productie normen'!A:M,VLOOKUP(J1551,'3-Productie normen'!$B$38:$C$41,2,FALSE),FALSE)))*(VLOOKUP(B1551,'2-Kosten per locatie'!$A$16:$C$48,3,FALSE))</f>
        <v>0</v>
      </c>
      <c r="W1551" s="146">
        <f t="shared" si="311"/>
        <v>0</v>
      </c>
      <c r="X1551" s="146">
        <f t="shared" si="312"/>
        <v>0</v>
      </c>
      <c r="Y1551" s="146">
        <f t="shared" si="313"/>
        <v>0</v>
      </c>
      <c r="Z1551" s="147" t="str">
        <f>VLOOKUP(F1551,'3-Productie normen'!A:Q,12,FALSE)</f>
        <v>V</v>
      </c>
      <c r="AA1551" s="147"/>
      <c r="AC1551" s="148">
        <f t="shared" si="314"/>
        <v>1782.45</v>
      </c>
    </row>
    <row r="1552" spans="1:29" ht="14.15" customHeight="1">
      <c r="A1552" s="124">
        <f t="shared" si="315"/>
        <v>1552</v>
      </c>
      <c r="B1552" s="139" t="s">
        <v>111</v>
      </c>
      <c r="C1552" s="108" t="s">
        <v>210</v>
      </c>
      <c r="D1552" s="164" t="s">
        <v>1714</v>
      </c>
      <c r="E1552" s="141" t="s">
        <v>249</v>
      </c>
      <c r="F1552" s="141" t="s">
        <v>172</v>
      </c>
      <c r="G1552" s="141" t="s">
        <v>227</v>
      </c>
      <c r="H1552" s="142">
        <v>22.07</v>
      </c>
      <c r="I1552" s="143">
        <f t="shared" si="304"/>
        <v>255</v>
      </c>
      <c r="J1552" s="144">
        <v>255</v>
      </c>
      <c r="K1552" s="144"/>
      <c r="L1552" s="144"/>
      <c r="M1552" s="144"/>
      <c r="N1552" s="144"/>
      <c r="O1552" s="144"/>
      <c r="P1552" s="145" t="e">
        <f t="shared" si="305"/>
        <v>#DIV/0!</v>
      </c>
      <c r="Q1552" s="145">
        <f t="shared" si="306"/>
        <v>0</v>
      </c>
      <c r="R1552" s="145">
        <f t="shared" si="307"/>
        <v>0</v>
      </c>
      <c r="S1552" s="145">
        <f t="shared" si="308"/>
        <v>0</v>
      </c>
      <c r="T1552" s="145">
        <f t="shared" si="309"/>
        <v>0</v>
      </c>
      <c r="U1552" s="145">
        <f t="shared" si="310"/>
        <v>0</v>
      </c>
      <c r="V1552" s="146">
        <f>IF(J1552="nio",0,IF(J1552&gt;0,VLOOKUP(F1552,'3-Productie normen'!A:M,VLOOKUP(J1552,'3-Productie normen'!$B$38:$C$41,2,FALSE),FALSE)))*(VLOOKUP(B1552,'2-Kosten per locatie'!$A$16:$C$48,3,FALSE))</f>
        <v>0</v>
      </c>
      <c r="W1552" s="146">
        <f t="shared" si="311"/>
        <v>0</v>
      </c>
      <c r="X1552" s="146">
        <f t="shared" si="312"/>
        <v>0</v>
      </c>
      <c r="Y1552" s="146">
        <f t="shared" si="313"/>
        <v>0</v>
      </c>
      <c r="Z1552" s="147" t="str">
        <f>VLOOKUP(F1552,'3-Productie normen'!A:Q,12,FALSE)</f>
        <v>V</v>
      </c>
      <c r="AA1552" s="147"/>
      <c r="AC1552" s="148">
        <f t="shared" si="314"/>
        <v>5627.85</v>
      </c>
    </row>
    <row r="1553" spans="1:29" ht="14.15" customHeight="1">
      <c r="A1553" s="124">
        <f t="shared" si="315"/>
        <v>1553</v>
      </c>
      <c r="B1553" s="139" t="s">
        <v>111</v>
      </c>
      <c r="C1553" s="108" t="s">
        <v>210</v>
      </c>
      <c r="D1553" s="164" t="s">
        <v>1715</v>
      </c>
      <c r="E1553" s="141" t="s">
        <v>249</v>
      </c>
      <c r="F1553" s="141" t="s">
        <v>172</v>
      </c>
      <c r="G1553" s="141" t="s">
        <v>227</v>
      </c>
      <c r="H1553" s="142">
        <v>19.75</v>
      </c>
      <c r="I1553" s="143">
        <f t="shared" si="304"/>
        <v>255</v>
      </c>
      <c r="J1553" s="144">
        <v>255</v>
      </c>
      <c r="K1553" s="144"/>
      <c r="L1553" s="144"/>
      <c r="M1553" s="144"/>
      <c r="N1553" s="144"/>
      <c r="O1553" s="144"/>
      <c r="P1553" s="145" t="e">
        <f t="shared" si="305"/>
        <v>#DIV/0!</v>
      </c>
      <c r="Q1553" s="145">
        <f t="shared" si="306"/>
        <v>0</v>
      </c>
      <c r="R1553" s="145">
        <f t="shared" si="307"/>
        <v>0</v>
      </c>
      <c r="S1553" s="145">
        <f t="shared" si="308"/>
        <v>0</v>
      </c>
      <c r="T1553" s="145">
        <f t="shared" si="309"/>
        <v>0</v>
      </c>
      <c r="U1553" s="145">
        <f t="shared" si="310"/>
        <v>0</v>
      </c>
      <c r="V1553" s="146">
        <f>IF(J1553="nio",0,IF(J1553&gt;0,VLOOKUP(F1553,'3-Productie normen'!A:M,VLOOKUP(J1553,'3-Productie normen'!$B$38:$C$41,2,FALSE),FALSE)))*(VLOOKUP(B1553,'2-Kosten per locatie'!$A$16:$C$48,3,FALSE))</f>
        <v>0</v>
      </c>
      <c r="W1553" s="146">
        <f t="shared" si="311"/>
        <v>0</v>
      </c>
      <c r="X1553" s="146">
        <f t="shared" si="312"/>
        <v>0</v>
      </c>
      <c r="Y1553" s="146">
        <f t="shared" si="313"/>
        <v>0</v>
      </c>
      <c r="Z1553" s="147" t="str">
        <f>VLOOKUP(F1553,'3-Productie normen'!A:Q,12,FALSE)</f>
        <v>V</v>
      </c>
      <c r="AA1553" s="147"/>
      <c r="AC1553" s="148">
        <f t="shared" si="314"/>
        <v>5036.25</v>
      </c>
    </row>
    <row r="1554" spans="1:29" ht="14.15" customHeight="1">
      <c r="A1554" s="124">
        <f t="shared" si="315"/>
        <v>1554</v>
      </c>
      <c r="B1554" s="139" t="s">
        <v>111</v>
      </c>
      <c r="C1554" s="108">
        <v>1</v>
      </c>
      <c r="D1554" s="164" t="s">
        <v>1716</v>
      </c>
      <c r="E1554" s="141" t="s">
        <v>355</v>
      </c>
      <c r="F1554" s="141" t="s">
        <v>174</v>
      </c>
      <c r="G1554" s="141"/>
      <c r="H1554" s="142">
        <v>5.6</v>
      </c>
      <c r="I1554" s="143">
        <f t="shared" si="304"/>
        <v>0</v>
      </c>
      <c r="J1554" s="144" t="s">
        <v>228</v>
      </c>
      <c r="K1554" s="144"/>
      <c r="L1554" s="144"/>
      <c r="M1554" s="144"/>
      <c r="N1554" s="144"/>
      <c r="O1554" s="144"/>
      <c r="P1554" s="145">
        <f t="shared" si="305"/>
        <v>0</v>
      </c>
      <c r="Q1554" s="145">
        <f t="shared" si="306"/>
        <v>0</v>
      </c>
      <c r="R1554" s="145">
        <f t="shared" si="307"/>
        <v>0</v>
      </c>
      <c r="S1554" s="145">
        <f t="shared" si="308"/>
        <v>0</v>
      </c>
      <c r="T1554" s="145">
        <f t="shared" si="309"/>
        <v>0</v>
      </c>
      <c r="U1554" s="145">
        <f t="shared" si="310"/>
        <v>0</v>
      </c>
      <c r="V1554" s="146">
        <f>IF(J1554="nio",0,IF(J1554&gt;0,VLOOKUP(F1554,'3-Productie normen'!A:M,VLOOKUP(J1554,'3-Productie normen'!$B$38:$C$41,2,FALSE),FALSE)))*(VLOOKUP(B1554,'2-Kosten per locatie'!$A$16:$C$48,3,FALSE))</f>
        <v>0</v>
      </c>
      <c r="W1554" s="146">
        <f t="shared" si="311"/>
        <v>0</v>
      </c>
      <c r="X1554" s="146">
        <f t="shared" si="312"/>
        <v>0</v>
      </c>
      <c r="Y1554" s="146">
        <f t="shared" si="313"/>
        <v>0</v>
      </c>
      <c r="Z1554" s="147">
        <f>VLOOKUP(F1554,'3-Productie normen'!A:Q,12,FALSE)</f>
        <v>0</v>
      </c>
      <c r="AA1554" s="147"/>
      <c r="AC1554" s="148">
        <f t="shared" si="314"/>
        <v>0</v>
      </c>
    </row>
    <row r="1555" spans="1:29" ht="14.15" customHeight="1">
      <c r="A1555" s="124">
        <f t="shared" si="315"/>
        <v>1555</v>
      </c>
      <c r="B1555" s="139" t="s">
        <v>111</v>
      </c>
      <c r="C1555" s="108">
        <v>1</v>
      </c>
      <c r="D1555" s="164" t="s">
        <v>1717</v>
      </c>
      <c r="E1555" s="141" t="s">
        <v>224</v>
      </c>
      <c r="F1555" s="141" t="s">
        <v>155</v>
      </c>
      <c r="G1555" s="141" t="s">
        <v>222</v>
      </c>
      <c r="H1555" s="142">
        <v>34.93</v>
      </c>
      <c r="I1555" s="143">
        <f t="shared" si="304"/>
        <v>255</v>
      </c>
      <c r="J1555" s="144">
        <v>255</v>
      </c>
      <c r="K1555" s="144"/>
      <c r="L1555" s="144"/>
      <c r="M1555" s="144"/>
      <c r="N1555" s="144"/>
      <c r="O1555" s="144"/>
      <c r="P1555" s="145" t="e">
        <f t="shared" si="305"/>
        <v>#DIV/0!</v>
      </c>
      <c r="Q1555" s="145">
        <f t="shared" si="306"/>
        <v>0</v>
      </c>
      <c r="R1555" s="145">
        <f t="shared" si="307"/>
        <v>0</v>
      </c>
      <c r="S1555" s="145">
        <f t="shared" si="308"/>
        <v>0</v>
      </c>
      <c r="T1555" s="145">
        <f t="shared" si="309"/>
        <v>0</v>
      </c>
      <c r="U1555" s="145">
        <f t="shared" si="310"/>
        <v>0</v>
      </c>
      <c r="V1555" s="146">
        <f>IF(J1555="nio",0,IF(J1555&gt;0,VLOOKUP(F1555,'3-Productie normen'!A:M,VLOOKUP(J1555,'3-Productie normen'!$B$38:$C$41,2,FALSE),FALSE)))*(VLOOKUP(B1555,'2-Kosten per locatie'!$A$16:$C$48,3,FALSE))</f>
        <v>0</v>
      </c>
      <c r="W1555" s="146">
        <f t="shared" si="311"/>
        <v>0</v>
      </c>
      <c r="X1555" s="146">
        <f t="shared" si="312"/>
        <v>0</v>
      </c>
      <c r="Y1555" s="146">
        <f t="shared" si="313"/>
        <v>0</v>
      </c>
      <c r="Z1555" s="147" t="str">
        <f>VLOOKUP(F1555,'3-Productie normen'!A:Q,12,FALSE)</f>
        <v>B</v>
      </c>
      <c r="AA1555" s="147"/>
      <c r="AC1555" s="148">
        <f t="shared" si="314"/>
        <v>8907.15</v>
      </c>
    </row>
    <row r="1556" spans="1:29" ht="14.15" customHeight="1">
      <c r="A1556" s="124">
        <f t="shared" si="315"/>
        <v>1556</v>
      </c>
      <c r="B1556" s="139" t="s">
        <v>111</v>
      </c>
      <c r="C1556" s="108">
        <v>1</v>
      </c>
      <c r="D1556" s="164" t="s">
        <v>1718</v>
      </c>
      <c r="E1556" s="141" t="s">
        <v>224</v>
      </c>
      <c r="F1556" s="141" t="s">
        <v>155</v>
      </c>
      <c r="G1556" s="141" t="s">
        <v>222</v>
      </c>
      <c r="H1556" s="142">
        <v>24.27</v>
      </c>
      <c r="I1556" s="143">
        <f t="shared" si="304"/>
        <v>255</v>
      </c>
      <c r="J1556" s="144">
        <v>255</v>
      </c>
      <c r="K1556" s="144"/>
      <c r="L1556" s="144"/>
      <c r="M1556" s="144"/>
      <c r="N1556" s="144"/>
      <c r="O1556" s="144"/>
      <c r="P1556" s="145" t="e">
        <f t="shared" si="305"/>
        <v>#DIV/0!</v>
      </c>
      <c r="Q1556" s="145">
        <f t="shared" si="306"/>
        <v>0</v>
      </c>
      <c r="R1556" s="145">
        <f t="shared" si="307"/>
        <v>0</v>
      </c>
      <c r="S1556" s="145">
        <f t="shared" si="308"/>
        <v>0</v>
      </c>
      <c r="T1556" s="145">
        <f t="shared" si="309"/>
        <v>0</v>
      </c>
      <c r="U1556" s="145">
        <f t="shared" si="310"/>
        <v>0</v>
      </c>
      <c r="V1556" s="146">
        <f>IF(J1556="nio",0,IF(J1556&gt;0,VLOOKUP(F1556,'3-Productie normen'!A:M,VLOOKUP(J1556,'3-Productie normen'!$B$38:$C$41,2,FALSE),FALSE)))*(VLOOKUP(B1556,'2-Kosten per locatie'!$A$16:$C$48,3,FALSE))</f>
        <v>0</v>
      </c>
      <c r="W1556" s="146">
        <f t="shared" si="311"/>
        <v>0</v>
      </c>
      <c r="X1556" s="146">
        <f t="shared" si="312"/>
        <v>0</v>
      </c>
      <c r="Y1556" s="146">
        <f t="shared" si="313"/>
        <v>0</v>
      </c>
      <c r="Z1556" s="147" t="str">
        <f>VLOOKUP(F1556,'3-Productie normen'!A:Q,12,FALSE)</f>
        <v>B</v>
      </c>
      <c r="AA1556" s="147"/>
      <c r="AC1556" s="148">
        <f t="shared" si="314"/>
        <v>6188.8499999999995</v>
      </c>
    </row>
    <row r="1557" spans="1:29" ht="14.15" customHeight="1">
      <c r="A1557" s="124">
        <f t="shared" si="315"/>
        <v>1557</v>
      </c>
      <c r="B1557" s="139" t="s">
        <v>111</v>
      </c>
      <c r="C1557" s="108">
        <v>1</v>
      </c>
      <c r="D1557" s="164" t="s">
        <v>1719</v>
      </c>
      <c r="E1557" s="141" t="s">
        <v>224</v>
      </c>
      <c r="F1557" s="141" t="s">
        <v>155</v>
      </c>
      <c r="G1557" s="141" t="s">
        <v>222</v>
      </c>
      <c r="H1557" s="142">
        <v>25.67</v>
      </c>
      <c r="I1557" s="143">
        <f t="shared" si="304"/>
        <v>255</v>
      </c>
      <c r="J1557" s="144">
        <v>255</v>
      </c>
      <c r="K1557" s="144"/>
      <c r="L1557" s="144"/>
      <c r="M1557" s="144"/>
      <c r="N1557" s="144"/>
      <c r="O1557" s="144"/>
      <c r="P1557" s="145" t="e">
        <f t="shared" si="305"/>
        <v>#DIV/0!</v>
      </c>
      <c r="Q1557" s="145">
        <f t="shared" si="306"/>
        <v>0</v>
      </c>
      <c r="R1557" s="145">
        <f t="shared" si="307"/>
        <v>0</v>
      </c>
      <c r="S1557" s="145">
        <f t="shared" si="308"/>
        <v>0</v>
      </c>
      <c r="T1557" s="145">
        <f t="shared" si="309"/>
        <v>0</v>
      </c>
      <c r="U1557" s="145">
        <f t="shared" si="310"/>
        <v>0</v>
      </c>
      <c r="V1557" s="146">
        <f>IF(J1557="nio",0,IF(J1557&gt;0,VLOOKUP(F1557,'3-Productie normen'!A:M,VLOOKUP(J1557,'3-Productie normen'!$B$38:$C$41,2,FALSE),FALSE)))*(VLOOKUP(B1557,'2-Kosten per locatie'!$A$16:$C$48,3,FALSE))</f>
        <v>0</v>
      </c>
      <c r="W1557" s="146">
        <f t="shared" si="311"/>
        <v>0</v>
      </c>
      <c r="X1557" s="146">
        <f t="shared" si="312"/>
        <v>0</v>
      </c>
      <c r="Y1557" s="146">
        <f t="shared" si="313"/>
        <v>0</v>
      </c>
      <c r="Z1557" s="147" t="str">
        <f>VLOOKUP(F1557,'3-Productie normen'!A:Q,12,FALSE)</f>
        <v>B</v>
      </c>
      <c r="AA1557" s="147"/>
      <c r="AC1557" s="148">
        <f t="shared" si="314"/>
        <v>6545.85</v>
      </c>
    </row>
    <row r="1558" spans="1:29" ht="14.15" customHeight="1">
      <c r="A1558" s="124">
        <f t="shared" si="315"/>
        <v>1558</v>
      </c>
      <c r="B1558" s="139" t="s">
        <v>111</v>
      </c>
      <c r="C1558" s="108">
        <v>1</v>
      </c>
      <c r="D1558" s="164" t="s">
        <v>1720</v>
      </c>
      <c r="E1558" s="141" t="s">
        <v>224</v>
      </c>
      <c r="F1558" s="141" t="s">
        <v>155</v>
      </c>
      <c r="G1558" s="141" t="s">
        <v>222</v>
      </c>
      <c r="H1558" s="142">
        <v>22.81</v>
      </c>
      <c r="I1558" s="143">
        <f t="shared" ref="I1558:I1619" si="316">SUM(J1558:O1558)</f>
        <v>255</v>
      </c>
      <c r="J1558" s="144">
        <v>255</v>
      </c>
      <c r="K1558" s="144"/>
      <c r="L1558" s="144"/>
      <c r="M1558" s="144"/>
      <c r="N1558" s="144"/>
      <c r="O1558" s="144"/>
      <c r="P1558" s="145" t="e">
        <f t="shared" si="305"/>
        <v>#DIV/0!</v>
      </c>
      <c r="Q1558" s="145">
        <f t="shared" si="306"/>
        <v>0</v>
      </c>
      <c r="R1558" s="145">
        <f t="shared" si="307"/>
        <v>0</v>
      </c>
      <c r="S1558" s="145">
        <f t="shared" si="308"/>
        <v>0</v>
      </c>
      <c r="T1558" s="145">
        <f t="shared" si="309"/>
        <v>0</v>
      </c>
      <c r="U1558" s="145">
        <f t="shared" si="310"/>
        <v>0</v>
      </c>
      <c r="V1558" s="146">
        <f>IF(J1558="nio",0,IF(J1558&gt;0,VLOOKUP(F1558,'3-Productie normen'!A:M,VLOOKUP(J1558,'3-Productie normen'!$B$38:$C$41,2,FALSE),FALSE)))*(VLOOKUP(B1558,'2-Kosten per locatie'!$A$16:$C$48,3,FALSE))</f>
        <v>0</v>
      </c>
      <c r="W1558" s="146">
        <f t="shared" si="311"/>
        <v>0</v>
      </c>
      <c r="X1558" s="146">
        <f t="shared" si="312"/>
        <v>0</v>
      </c>
      <c r="Y1558" s="146">
        <f t="shared" si="313"/>
        <v>0</v>
      </c>
      <c r="Z1558" s="147" t="str">
        <f>VLOOKUP(F1558,'3-Productie normen'!A:Q,12,FALSE)</f>
        <v>B</v>
      </c>
      <c r="AA1558" s="147"/>
      <c r="AC1558" s="148">
        <f t="shared" si="314"/>
        <v>5816.5499999999993</v>
      </c>
    </row>
    <row r="1559" spans="1:29" ht="14.15" customHeight="1">
      <c r="A1559" s="124">
        <f t="shared" si="315"/>
        <v>1559</v>
      </c>
      <c r="B1559" s="139" t="s">
        <v>111</v>
      </c>
      <c r="C1559" s="108">
        <v>1</v>
      </c>
      <c r="D1559" s="164" t="s">
        <v>1721</v>
      </c>
      <c r="E1559" s="141" t="s">
        <v>1020</v>
      </c>
      <c r="F1559" s="141" t="s">
        <v>155</v>
      </c>
      <c r="G1559" s="141" t="s">
        <v>222</v>
      </c>
      <c r="H1559" s="142">
        <v>16.62</v>
      </c>
      <c r="I1559" s="143">
        <f t="shared" si="316"/>
        <v>255</v>
      </c>
      <c r="J1559" s="144">
        <v>255</v>
      </c>
      <c r="K1559" s="144"/>
      <c r="L1559" s="144"/>
      <c r="M1559" s="144"/>
      <c r="N1559" s="144"/>
      <c r="O1559" s="144"/>
      <c r="P1559" s="145" t="e">
        <f t="shared" si="305"/>
        <v>#DIV/0!</v>
      </c>
      <c r="Q1559" s="145">
        <f t="shared" si="306"/>
        <v>0</v>
      </c>
      <c r="R1559" s="145">
        <f t="shared" si="307"/>
        <v>0</v>
      </c>
      <c r="S1559" s="145">
        <f t="shared" si="308"/>
        <v>0</v>
      </c>
      <c r="T1559" s="145">
        <f t="shared" si="309"/>
        <v>0</v>
      </c>
      <c r="U1559" s="145">
        <f t="shared" si="310"/>
        <v>0</v>
      </c>
      <c r="V1559" s="146">
        <f>IF(J1559="nio",0,IF(J1559&gt;0,VLOOKUP(F1559,'3-Productie normen'!A:M,VLOOKUP(J1559,'3-Productie normen'!$B$38:$C$41,2,FALSE),FALSE)))*(VLOOKUP(B1559,'2-Kosten per locatie'!$A$16:$C$48,3,FALSE))</f>
        <v>0</v>
      </c>
      <c r="W1559" s="146">
        <f t="shared" si="311"/>
        <v>0</v>
      </c>
      <c r="X1559" s="146">
        <f t="shared" si="312"/>
        <v>0</v>
      </c>
      <c r="Y1559" s="146">
        <f t="shared" si="313"/>
        <v>0</v>
      </c>
      <c r="Z1559" s="147" t="str">
        <f>VLOOKUP(F1559,'3-Productie normen'!A:Q,12,FALSE)</f>
        <v>B</v>
      </c>
      <c r="AA1559" s="147"/>
      <c r="AC1559" s="148">
        <f t="shared" si="314"/>
        <v>4238.1000000000004</v>
      </c>
    </row>
    <row r="1560" spans="1:29" ht="14.15" customHeight="1">
      <c r="A1560" s="124">
        <f t="shared" si="315"/>
        <v>1560</v>
      </c>
      <c r="B1560" s="139" t="s">
        <v>111</v>
      </c>
      <c r="C1560" s="108">
        <v>1</v>
      </c>
      <c r="D1560" s="164" t="s">
        <v>1722</v>
      </c>
      <c r="E1560" s="141" t="s">
        <v>249</v>
      </c>
      <c r="F1560" s="141" t="s">
        <v>172</v>
      </c>
      <c r="G1560" s="141" t="s">
        <v>222</v>
      </c>
      <c r="H1560" s="142">
        <v>44.42</v>
      </c>
      <c r="I1560" s="143">
        <f t="shared" si="316"/>
        <v>255</v>
      </c>
      <c r="J1560" s="144">
        <v>255</v>
      </c>
      <c r="K1560" s="144"/>
      <c r="L1560" s="144"/>
      <c r="M1560" s="144"/>
      <c r="N1560" s="144"/>
      <c r="O1560" s="144"/>
      <c r="P1560" s="145" t="e">
        <f t="shared" si="305"/>
        <v>#DIV/0!</v>
      </c>
      <c r="Q1560" s="145">
        <f t="shared" si="306"/>
        <v>0</v>
      </c>
      <c r="R1560" s="145">
        <f t="shared" si="307"/>
        <v>0</v>
      </c>
      <c r="S1560" s="145">
        <f t="shared" si="308"/>
        <v>0</v>
      </c>
      <c r="T1560" s="145">
        <f t="shared" si="309"/>
        <v>0</v>
      </c>
      <c r="U1560" s="145">
        <f t="shared" si="310"/>
        <v>0</v>
      </c>
      <c r="V1560" s="146">
        <f>IF(J1560="nio",0,IF(J1560&gt;0,VLOOKUP(F1560,'3-Productie normen'!A:M,VLOOKUP(J1560,'3-Productie normen'!$B$38:$C$41,2,FALSE),FALSE)))*(VLOOKUP(B1560,'2-Kosten per locatie'!$A$16:$C$48,3,FALSE))</f>
        <v>0</v>
      </c>
      <c r="W1560" s="146">
        <f t="shared" si="311"/>
        <v>0</v>
      </c>
      <c r="X1560" s="146">
        <f t="shared" si="312"/>
        <v>0</v>
      </c>
      <c r="Y1560" s="146">
        <f t="shared" si="313"/>
        <v>0</v>
      </c>
      <c r="Z1560" s="147" t="str">
        <f>VLOOKUP(F1560,'3-Productie normen'!A:Q,12,FALSE)</f>
        <v>V</v>
      </c>
      <c r="AA1560" s="147"/>
      <c r="AC1560" s="148">
        <f t="shared" si="314"/>
        <v>11327.1</v>
      </c>
    </row>
    <row r="1561" spans="1:29" ht="14.15" customHeight="1">
      <c r="A1561" s="124">
        <f t="shared" si="315"/>
        <v>1561</v>
      </c>
      <c r="B1561" s="139" t="s">
        <v>111</v>
      </c>
      <c r="C1561" s="108">
        <v>1</v>
      </c>
      <c r="D1561" s="164" t="s">
        <v>1723</v>
      </c>
      <c r="E1561" s="141" t="s">
        <v>868</v>
      </c>
      <c r="F1561" s="141" t="s">
        <v>155</v>
      </c>
      <c r="G1561" s="141" t="s">
        <v>222</v>
      </c>
      <c r="H1561" s="142">
        <v>16.559999999999999</v>
      </c>
      <c r="I1561" s="143">
        <f t="shared" si="316"/>
        <v>255</v>
      </c>
      <c r="J1561" s="144">
        <v>255</v>
      </c>
      <c r="K1561" s="144"/>
      <c r="L1561" s="144"/>
      <c r="M1561" s="144"/>
      <c r="N1561" s="144"/>
      <c r="O1561" s="144"/>
      <c r="P1561" s="145" t="e">
        <f t="shared" si="305"/>
        <v>#DIV/0!</v>
      </c>
      <c r="Q1561" s="145">
        <f t="shared" si="306"/>
        <v>0</v>
      </c>
      <c r="R1561" s="145">
        <f t="shared" si="307"/>
        <v>0</v>
      </c>
      <c r="S1561" s="145">
        <f t="shared" si="308"/>
        <v>0</v>
      </c>
      <c r="T1561" s="145">
        <f t="shared" si="309"/>
        <v>0</v>
      </c>
      <c r="U1561" s="145">
        <f t="shared" si="310"/>
        <v>0</v>
      </c>
      <c r="V1561" s="146">
        <f>IF(J1561="nio",0,IF(J1561&gt;0,VLOOKUP(F1561,'3-Productie normen'!A:M,VLOOKUP(J1561,'3-Productie normen'!$B$38:$C$41,2,FALSE),FALSE)))*(VLOOKUP(B1561,'2-Kosten per locatie'!$A$16:$C$48,3,FALSE))</f>
        <v>0</v>
      </c>
      <c r="W1561" s="146">
        <f t="shared" si="311"/>
        <v>0</v>
      </c>
      <c r="X1561" s="146">
        <f t="shared" si="312"/>
        <v>0</v>
      </c>
      <c r="Y1561" s="146">
        <f t="shared" si="313"/>
        <v>0</v>
      </c>
      <c r="Z1561" s="147" t="str">
        <f>VLOOKUP(F1561,'3-Productie normen'!A:Q,12,FALSE)</f>
        <v>B</v>
      </c>
      <c r="AA1561" s="147"/>
      <c r="AC1561" s="148">
        <f t="shared" si="314"/>
        <v>4222.7999999999993</v>
      </c>
    </row>
    <row r="1562" spans="1:29" ht="14.15" customHeight="1">
      <c r="A1562" s="124">
        <f t="shared" si="315"/>
        <v>1562</v>
      </c>
      <c r="B1562" s="139" t="s">
        <v>111</v>
      </c>
      <c r="C1562" s="108">
        <v>1</v>
      </c>
      <c r="D1562" s="164" t="s">
        <v>1724</v>
      </c>
      <c r="E1562" s="141" t="s">
        <v>265</v>
      </c>
      <c r="F1562" s="141" t="s">
        <v>167</v>
      </c>
      <c r="G1562" s="141" t="s">
        <v>213</v>
      </c>
      <c r="H1562" s="142">
        <v>5.16</v>
      </c>
      <c r="I1562" s="143">
        <f t="shared" si="316"/>
        <v>255</v>
      </c>
      <c r="J1562" s="144">
        <v>255</v>
      </c>
      <c r="K1562" s="144"/>
      <c r="L1562" s="144"/>
      <c r="M1562" s="144"/>
      <c r="N1562" s="144"/>
      <c r="O1562" s="144"/>
      <c r="P1562" s="145" t="e">
        <f t="shared" si="305"/>
        <v>#DIV/0!</v>
      </c>
      <c r="Q1562" s="145">
        <f t="shared" si="306"/>
        <v>0</v>
      </c>
      <c r="R1562" s="145">
        <f t="shared" si="307"/>
        <v>0</v>
      </c>
      <c r="S1562" s="145">
        <f t="shared" si="308"/>
        <v>0</v>
      </c>
      <c r="T1562" s="145">
        <f t="shared" si="309"/>
        <v>0</v>
      </c>
      <c r="U1562" s="145">
        <f t="shared" si="310"/>
        <v>0</v>
      </c>
      <c r="V1562" s="146">
        <f>IF(J1562="nio",0,IF(J1562&gt;0,VLOOKUP(F1562,'3-Productie normen'!A:M,VLOOKUP(J1562,'3-Productie normen'!$B$38:$C$41,2,FALSE),FALSE)))*(VLOOKUP(B1562,'2-Kosten per locatie'!$A$16:$C$48,3,FALSE))</f>
        <v>0</v>
      </c>
      <c r="W1562" s="146">
        <f t="shared" si="311"/>
        <v>0</v>
      </c>
      <c r="X1562" s="146">
        <f t="shared" si="312"/>
        <v>0</v>
      </c>
      <c r="Y1562" s="146">
        <f t="shared" si="313"/>
        <v>0</v>
      </c>
      <c r="Z1562" s="147" t="str">
        <f>VLOOKUP(F1562,'3-Productie normen'!A:Q,12,FALSE)</f>
        <v>S</v>
      </c>
      <c r="AA1562" s="147"/>
      <c r="AC1562" s="148">
        <f t="shared" si="314"/>
        <v>1315.8</v>
      </c>
    </row>
    <row r="1563" spans="1:29" ht="14.15" customHeight="1">
      <c r="A1563" s="124">
        <f t="shared" si="315"/>
        <v>1563</v>
      </c>
      <c r="B1563" s="139" t="s">
        <v>111</v>
      </c>
      <c r="C1563" s="108">
        <v>1</v>
      </c>
      <c r="D1563" s="164" t="s">
        <v>1725</v>
      </c>
      <c r="E1563" s="141" t="s">
        <v>265</v>
      </c>
      <c r="F1563" s="141" t="s">
        <v>167</v>
      </c>
      <c r="G1563" s="141" t="s">
        <v>213</v>
      </c>
      <c r="H1563" s="142">
        <v>0.94</v>
      </c>
      <c r="I1563" s="143">
        <f t="shared" si="316"/>
        <v>255</v>
      </c>
      <c r="J1563" s="144">
        <v>255</v>
      </c>
      <c r="K1563" s="144"/>
      <c r="L1563" s="144"/>
      <c r="M1563" s="144"/>
      <c r="N1563" s="144"/>
      <c r="O1563" s="144"/>
      <c r="P1563" s="145" t="e">
        <f t="shared" si="305"/>
        <v>#DIV/0!</v>
      </c>
      <c r="Q1563" s="145">
        <f t="shared" si="306"/>
        <v>0</v>
      </c>
      <c r="R1563" s="145">
        <f t="shared" si="307"/>
        <v>0</v>
      </c>
      <c r="S1563" s="145">
        <f t="shared" si="308"/>
        <v>0</v>
      </c>
      <c r="T1563" s="145">
        <f t="shared" si="309"/>
        <v>0</v>
      </c>
      <c r="U1563" s="145">
        <f t="shared" si="310"/>
        <v>0</v>
      </c>
      <c r="V1563" s="146">
        <f>IF(J1563="nio",0,IF(J1563&gt;0,VLOOKUP(F1563,'3-Productie normen'!A:M,VLOOKUP(J1563,'3-Productie normen'!$B$38:$C$41,2,FALSE),FALSE)))*(VLOOKUP(B1563,'2-Kosten per locatie'!$A$16:$C$48,3,FALSE))</f>
        <v>0</v>
      </c>
      <c r="W1563" s="146">
        <f t="shared" si="311"/>
        <v>0</v>
      </c>
      <c r="X1563" s="146">
        <f t="shared" si="312"/>
        <v>0</v>
      </c>
      <c r="Y1563" s="146">
        <f t="shared" si="313"/>
        <v>0</v>
      </c>
      <c r="Z1563" s="147" t="str">
        <f>VLOOKUP(F1563,'3-Productie normen'!A:Q,12,FALSE)</f>
        <v>S</v>
      </c>
      <c r="AA1563" s="147"/>
      <c r="AC1563" s="148">
        <f t="shared" si="314"/>
        <v>239.7</v>
      </c>
    </row>
    <row r="1564" spans="1:29" ht="14.15" customHeight="1">
      <c r="A1564" s="124">
        <f t="shared" si="315"/>
        <v>1564</v>
      </c>
      <c r="B1564" s="139" t="s">
        <v>111</v>
      </c>
      <c r="C1564" s="108">
        <v>1</v>
      </c>
      <c r="D1564" s="164" t="s">
        <v>1726</v>
      </c>
      <c r="E1564" s="141" t="s">
        <v>265</v>
      </c>
      <c r="F1564" s="141" t="s">
        <v>167</v>
      </c>
      <c r="G1564" s="141" t="s">
        <v>213</v>
      </c>
      <c r="H1564" s="142">
        <v>0.94</v>
      </c>
      <c r="I1564" s="143">
        <f t="shared" si="316"/>
        <v>255</v>
      </c>
      <c r="J1564" s="144">
        <v>255</v>
      </c>
      <c r="K1564" s="144"/>
      <c r="L1564" s="144"/>
      <c r="M1564" s="144"/>
      <c r="N1564" s="144"/>
      <c r="O1564" s="144"/>
      <c r="P1564" s="145" t="e">
        <f t="shared" si="305"/>
        <v>#DIV/0!</v>
      </c>
      <c r="Q1564" s="145">
        <f t="shared" si="306"/>
        <v>0</v>
      </c>
      <c r="R1564" s="145">
        <f t="shared" si="307"/>
        <v>0</v>
      </c>
      <c r="S1564" s="145">
        <f t="shared" si="308"/>
        <v>0</v>
      </c>
      <c r="T1564" s="145">
        <f t="shared" si="309"/>
        <v>0</v>
      </c>
      <c r="U1564" s="145">
        <f t="shared" si="310"/>
        <v>0</v>
      </c>
      <c r="V1564" s="146">
        <f>IF(J1564="nio",0,IF(J1564&gt;0,VLOOKUP(F1564,'3-Productie normen'!A:M,VLOOKUP(J1564,'3-Productie normen'!$B$38:$C$41,2,FALSE),FALSE)))*(VLOOKUP(B1564,'2-Kosten per locatie'!$A$16:$C$48,3,FALSE))</f>
        <v>0</v>
      </c>
      <c r="W1564" s="146">
        <f t="shared" si="311"/>
        <v>0</v>
      </c>
      <c r="X1564" s="146">
        <f t="shared" si="312"/>
        <v>0</v>
      </c>
      <c r="Y1564" s="146">
        <f t="shared" si="313"/>
        <v>0</v>
      </c>
      <c r="Z1564" s="147" t="str">
        <f>VLOOKUP(F1564,'3-Productie normen'!A:Q,12,FALSE)</f>
        <v>S</v>
      </c>
      <c r="AA1564" s="147"/>
      <c r="AC1564" s="148">
        <f t="shared" si="314"/>
        <v>239.7</v>
      </c>
    </row>
    <row r="1565" spans="1:29" ht="14.15" customHeight="1">
      <c r="A1565" s="124">
        <f t="shared" si="315"/>
        <v>1565</v>
      </c>
      <c r="B1565" s="139" t="s">
        <v>111</v>
      </c>
      <c r="C1565" s="108">
        <v>1</v>
      </c>
      <c r="D1565" s="164" t="s">
        <v>1727</v>
      </c>
      <c r="E1565" s="141" t="s">
        <v>168</v>
      </c>
      <c r="F1565" s="141" t="s">
        <v>168</v>
      </c>
      <c r="G1565" s="141" t="s">
        <v>244</v>
      </c>
      <c r="H1565" s="142">
        <v>6.96</v>
      </c>
      <c r="I1565" s="143">
        <f t="shared" si="316"/>
        <v>1</v>
      </c>
      <c r="J1565" s="144">
        <v>1</v>
      </c>
      <c r="K1565" s="144"/>
      <c r="L1565" s="144"/>
      <c r="M1565" s="144"/>
      <c r="N1565" s="144"/>
      <c r="O1565" s="144"/>
      <c r="P1565" s="145" t="e">
        <f t="shared" si="305"/>
        <v>#DIV/0!</v>
      </c>
      <c r="Q1565" s="145">
        <f t="shared" si="306"/>
        <v>0</v>
      </c>
      <c r="R1565" s="145">
        <f t="shared" si="307"/>
        <v>0</v>
      </c>
      <c r="S1565" s="145">
        <f t="shared" si="308"/>
        <v>0</v>
      </c>
      <c r="T1565" s="145">
        <f t="shared" si="309"/>
        <v>0</v>
      </c>
      <c r="U1565" s="145">
        <f t="shared" si="310"/>
        <v>0</v>
      </c>
      <c r="V1565" s="146">
        <f>IF(J1565="nio",0,IF(J1565&gt;0,VLOOKUP(F1565,'3-Productie normen'!A:M,VLOOKUP(J1565,'3-Productie normen'!$B$38:$C$41,2,FALSE),FALSE)))*(VLOOKUP(B1565,'2-Kosten per locatie'!$A$16:$C$48,3,FALSE))</f>
        <v>0</v>
      </c>
      <c r="W1565" s="146">
        <f t="shared" si="311"/>
        <v>0</v>
      </c>
      <c r="X1565" s="146">
        <f t="shared" si="312"/>
        <v>0</v>
      </c>
      <c r="Y1565" s="146">
        <f t="shared" si="313"/>
        <v>0</v>
      </c>
      <c r="Z1565" s="147" t="str">
        <f>VLOOKUP(F1565,'3-Productie normen'!A:Q,12,FALSE)</f>
        <v>V</v>
      </c>
      <c r="AA1565" s="147"/>
      <c r="AC1565" s="148">
        <f t="shared" si="314"/>
        <v>6.96</v>
      </c>
    </row>
    <row r="1566" spans="1:29" ht="14.15" customHeight="1">
      <c r="A1566" s="124">
        <f t="shared" si="315"/>
        <v>1566</v>
      </c>
      <c r="B1566" s="139" t="s">
        <v>111</v>
      </c>
      <c r="C1566" s="108">
        <v>1</v>
      </c>
      <c r="D1566" s="164" t="s">
        <v>1728</v>
      </c>
      <c r="E1566" s="141" t="s">
        <v>224</v>
      </c>
      <c r="F1566" s="141" t="s">
        <v>155</v>
      </c>
      <c r="G1566" s="141" t="s">
        <v>222</v>
      </c>
      <c r="H1566" s="142">
        <v>22.95</v>
      </c>
      <c r="I1566" s="143">
        <f t="shared" si="316"/>
        <v>255</v>
      </c>
      <c r="J1566" s="144">
        <v>255</v>
      </c>
      <c r="K1566" s="144"/>
      <c r="L1566" s="144"/>
      <c r="M1566" s="144"/>
      <c r="N1566" s="144"/>
      <c r="O1566" s="144"/>
      <c r="P1566" s="145" t="e">
        <f t="shared" si="305"/>
        <v>#DIV/0!</v>
      </c>
      <c r="Q1566" s="145">
        <f t="shared" si="306"/>
        <v>0</v>
      </c>
      <c r="R1566" s="145">
        <f t="shared" si="307"/>
        <v>0</v>
      </c>
      <c r="S1566" s="145">
        <f t="shared" si="308"/>
        <v>0</v>
      </c>
      <c r="T1566" s="145">
        <f t="shared" si="309"/>
        <v>0</v>
      </c>
      <c r="U1566" s="145">
        <f t="shared" si="310"/>
        <v>0</v>
      </c>
      <c r="V1566" s="146">
        <f>IF(J1566="nio",0,IF(J1566&gt;0,VLOOKUP(F1566,'3-Productie normen'!A:M,VLOOKUP(J1566,'3-Productie normen'!$B$38:$C$41,2,FALSE),FALSE)))*(VLOOKUP(B1566,'2-Kosten per locatie'!$A$16:$C$48,3,FALSE))</f>
        <v>0</v>
      </c>
      <c r="W1566" s="146">
        <f t="shared" si="311"/>
        <v>0</v>
      </c>
      <c r="X1566" s="146">
        <f t="shared" si="312"/>
        <v>0</v>
      </c>
      <c r="Y1566" s="146">
        <f t="shared" si="313"/>
        <v>0</v>
      </c>
      <c r="Z1566" s="147" t="str">
        <f>VLOOKUP(F1566,'3-Productie normen'!A:Q,12,FALSE)</f>
        <v>B</v>
      </c>
      <c r="AA1566" s="147"/>
      <c r="AC1566" s="148">
        <f t="shared" si="314"/>
        <v>5852.25</v>
      </c>
    </row>
    <row r="1567" spans="1:29" ht="14.15" customHeight="1">
      <c r="A1567" s="124">
        <f t="shared" si="315"/>
        <v>1567</v>
      </c>
      <c r="B1567" s="139" t="s">
        <v>111</v>
      </c>
      <c r="C1567" s="108">
        <v>1</v>
      </c>
      <c r="D1567" s="164" t="s">
        <v>1729</v>
      </c>
      <c r="E1567" s="141" t="s">
        <v>224</v>
      </c>
      <c r="F1567" s="141" t="s">
        <v>155</v>
      </c>
      <c r="G1567" s="141" t="s">
        <v>222</v>
      </c>
      <c r="H1567" s="142">
        <v>25.42</v>
      </c>
      <c r="I1567" s="143">
        <f t="shared" si="316"/>
        <v>255</v>
      </c>
      <c r="J1567" s="144">
        <v>255</v>
      </c>
      <c r="K1567" s="144"/>
      <c r="L1567" s="144"/>
      <c r="M1567" s="144"/>
      <c r="N1567" s="144"/>
      <c r="O1567" s="144"/>
      <c r="P1567" s="145" t="e">
        <f t="shared" ref="P1567:P1626" si="317">IF(J1567="nio",0,IF(J1567&gt;0,J1567*H1567/V1567,0))</f>
        <v>#DIV/0!</v>
      </c>
      <c r="Q1567" s="145">
        <f t="shared" ref="Q1567:Q1626" si="318">IF(K1567&gt;0,K1567*H1567/W1567,0)</f>
        <v>0</v>
      </c>
      <c r="R1567" s="145">
        <f t="shared" ref="R1567:R1626" si="319">IF(L1567&gt;0,L1567*H1567/X1567,0)</f>
        <v>0</v>
      </c>
      <c r="S1567" s="145">
        <f t="shared" ref="S1567:S1626" si="320">IF(M1567&gt;0,M1567*H1567/Y1567,0)</f>
        <v>0</v>
      </c>
      <c r="T1567" s="145">
        <f t="shared" ref="T1567:T1626" si="321">IF(N1567&gt;0,N1567*H1567/X1567,0)</f>
        <v>0</v>
      </c>
      <c r="U1567" s="145">
        <f t="shared" ref="U1567:U1626" si="322">IF(O1567&gt;0,O1567*H1567/Y1567,0)</f>
        <v>0</v>
      </c>
      <c r="V1567" s="146">
        <f>IF(J1567="nio",0,IF(J1567&gt;0,VLOOKUP(F1567,'3-Productie normen'!A:M,VLOOKUP(J1567,'3-Productie normen'!$B$38:$C$41,2,FALSE),FALSE)))*(VLOOKUP(B1567,'2-Kosten per locatie'!$A$16:$C$48,3,FALSE))</f>
        <v>0</v>
      </c>
      <c r="W1567" s="146">
        <f t="shared" ref="W1567:W1626" si="323">IF(K1567&gt;0,V1567*$W$8,0)</f>
        <v>0</v>
      </c>
      <c r="X1567" s="146">
        <f t="shared" ref="X1567:X1626" si="324">IF((OR(L1567&gt;0,N1567&gt;0)),V1567*$X$8,0)</f>
        <v>0</v>
      </c>
      <c r="Y1567" s="146">
        <f t="shared" ref="Y1567:Y1626" si="325">IF((OR(M1567&gt;0,O1567&gt;0)),V1567*$Y$8,0)</f>
        <v>0</v>
      </c>
      <c r="Z1567" s="147" t="str">
        <f>VLOOKUP(F1567,'3-Productie normen'!A:Q,12,FALSE)</f>
        <v>B</v>
      </c>
      <c r="AA1567" s="147"/>
      <c r="AC1567" s="148">
        <f t="shared" ref="AC1567:AC1626" si="326">I1567*H1567</f>
        <v>6482.1</v>
      </c>
    </row>
    <row r="1568" spans="1:29" ht="14.15" customHeight="1">
      <c r="A1568" s="124">
        <f t="shared" si="315"/>
        <v>1568</v>
      </c>
      <c r="B1568" s="139" t="s">
        <v>111</v>
      </c>
      <c r="C1568" s="108">
        <v>1</v>
      </c>
      <c r="D1568" s="164" t="s">
        <v>1730</v>
      </c>
      <c r="E1568" s="141" t="s">
        <v>224</v>
      </c>
      <c r="F1568" s="141" t="s">
        <v>155</v>
      </c>
      <c r="G1568" s="141" t="s">
        <v>222</v>
      </c>
      <c r="H1568" s="142">
        <v>26.66</v>
      </c>
      <c r="I1568" s="143">
        <f t="shared" si="316"/>
        <v>255</v>
      </c>
      <c r="J1568" s="144">
        <v>255</v>
      </c>
      <c r="K1568" s="144"/>
      <c r="L1568" s="144"/>
      <c r="M1568" s="144"/>
      <c r="N1568" s="144"/>
      <c r="O1568" s="144"/>
      <c r="P1568" s="145" t="e">
        <f t="shared" si="317"/>
        <v>#DIV/0!</v>
      </c>
      <c r="Q1568" s="145">
        <f t="shared" si="318"/>
        <v>0</v>
      </c>
      <c r="R1568" s="145">
        <f t="shared" si="319"/>
        <v>0</v>
      </c>
      <c r="S1568" s="145">
        <f t="shared" si="320"/>
        <v>0</v>
      </c>
      <c r="T1568" s="145">
        <f t="shared" si="321"/>
        <v>0</v>
      </c>
      <c r="U1568" s="145">
        <f t="shared" si="322"/>
        <v>0</v>
      </c>
      <c r="V1568" s="146">
        <f>IF(J1568="nio",0,IF(J1568&gt;0,VLOOKUP(F1568,'3-Productie normen'!A:M,VLOOKUP(J1568,'3-Productie normen'!$B$38:$C$41,2,FALSE),FALSE)))*(VLOOKUP(B1568,'2-Kosten per locatie'!$A$16:$C$48,3,FALSE))</f>
        <v>0</v>
      </c>
      <c r="W1568" s="146">
        <f t="shared" si="323"/>
        <v>0</v>
      </c>
      <c r="X1568" s="146">
        <f t="shared" si="324"/>
        <v>0</v>
      </c>
      <c r="Y1568" s="146">
        <f t="shared" si="325"/>
        <v>0</v>
      </c>
      <c r="Z1568" s="147" t="str">
        <f>VLOOKUP(F1568,'3-Productie normen'!A:Q,12,FALSE)</f>
        <v>B</v>
      </c>
      <c r="AA1568" s="147"/>
      <c r="AC1568" s="148">
        <f t="shared" si="326"/>
        <v>6798.3</v>
      </c>
    </row>
    <row r="1569" spans="1:29" ht="14.15" customHeight="1">
      <c r="A1569" s="124">
        <f t="shared" si="315"/>
        <v>1569</v>
      </c>
      <c r="B1569" s="139" t="s">
        <v>111</v>
      </c>
      <c r="C1569" s="108">
        <v>1</v>
      </c>
      <c r="D1569" s="164" t="s">
        <v>1731</v>
      </c>
      <c r="E1569" s="141" t="s">
        <v>224</v>
      </c>
      <c r="F1569" s="141" t="s">
        <v>155</v>
      </c>
      <c r="G1569" s="141" t="s">
        <v>222</v>
      </c>
      <c r="H1569" s="142">
        <v>33.799999999999997</v>
      </c>
      <c r="I1569" s="143">
        <f t="shared" si="316"/>
        <v>255</v>
      </c>
      <c r="J1569" s="144">
        <v>255</v>
      </c>
      <c r="K1569" s="144"/>
      <c r="L1569" s="144"/>
      <c r="M1569" s="144"/>
      <c r="N1569" s="144"/>
      <c r="O1569" s="144"/>
      <c r="P1569" s="145" t="e">
        <f t="shared" si="317"/>
        <v>#DIV/0!</v>
      </c>
      <c r="Q1569" s="145">
        <f t="shared" si="318"/>
        <v>0</v>
      </c>
      <c r="R1569" s="145">
        <f t="shared" si="319"/>
        <v>0</v>
      </c>
      <c r="S1569" s="145">
        <f t="shared" si="320"/>
        <v>0</v>
      </c>
      <c r="T1569" s="145">
        <f t="shared" si="321"/>
        <v>0</v>
      </c>
      <c r="U1569" s="145">
        <f t="shared" si="322"/>
        <v>0</v>
      </c>
      <c r="V1569" s="146">
        <f>IF(J1569="nio",0,IF(J1569&gt;0,VLOOKUP(F1569,'3-Productie normen'!A:M,VLOOKUP(J1569,'3-Productie normen'!$B$38:$C$41,2,FALSE),FALSE)))*(VLOOKUP(B1569,'2-Kosten per locatie'!$A$16:$C$48,3,FALSE))</f>
        <v>0</v>
      </c>
      <c r="W1569" s="146">
        <f t="shared" si="323"/>
        <v>0</v>
      </c>
      <c r="X1569" s="146">
        <f t="shared" si="324"/>
        <v>0</v>
      </c>
      <c r="Y1569" s="146">
        <f t="shared" si="325"/>
        <v>0</v>
      </c>
      <c r="Z1569" s="147" t="str">
        <f>VLOOKUP(F1569,'3-Productie normen'!A:Q,12,FALSE)</f>
        <v>B</v>
      </c>
      <c r="AA1569" s="147"/>
      <c r="AC1569" s="148">
        <f t="shared" si="326"/>
        <v>8619</v>
      </c>
    </row>
    <row r="1570" spans="1:29" ht="14.15" customHeight="1">
      <c r="A1570" s="124">
        <f t="shared" si="315"/>
        <v>1570</v>
      </c>
      <c r="B1570" s="139" t="s">
        <v>111</v>
      </c>
      <c r="C1570" s="108">
        <v>1</v>
      </c>
      <c r="D1570" s="164" t="s">
        <v>1732</v>
      </c>
      <c r="E1570" s="141" t="s">
        <v>355</v>
      </c>
      <c r="F1570" s="141" t="s">
        <v>174</v>
      </c>
      <c r="G1570" s="141"/>
      <c r="H1570" s="142">
        <v>5.6</v>
      </c>
      <c r="I1570" s="143">
        <f t="shared" si="316"/>
        <v>0</v>
      </c>
      <c r="J1570" s="144" t="s">
        <v>228</v>
      </c>
      <c r="K1570" s="144"/>
      <c r="L1570" s="144"/>
      <c r="M1570" s="144"/>
      <c r="N1570" s="144"/>
      <c r="O1570" s="144"/>
      <c r="P1570" s="145">
        <f t="shared" si="317"/>
        <v>0</v>
      </c>
      <c r="Q1570" s="145">
        <f t="shared" si="318"/>
        <v>0</v>
      </c>
      <c r="R1570" s="145">
        <f t="shared" si="319"/>
        <v>0</v>
      </c>
      <c r="S1570" s="145">
        <f t="shared" si="320"/>
        <v>0</v>
      </c>
      <c r="T1570" s="145">
        <f t="shared" si="321"/>
        <v>0</v>
      </c>
      <c r="U1570" s="145">
        <f t="shared" si="322"/>
        <v>0</v>
      </c>
      <c r="V1570" s="146">
        <f>IF(J1570="nio",0,IF(J1570&gt;0,VLOOKUP(F1570,'3-Productie normen'!A:M,VLOOKUP(J1570,'3-Productie normen'!$B$38:$C$41,2,FALSE),FALSE)))*(VLOOKUP(B1570,'2-Kosten per locatie'!$A$16:$C$48,3,FALSE))</f>
        <v>0</v>
      </c>
      <c r="W1570" s="146">
        <f t="shared" si="323"/>
        <v>0</v>
      </c>
      <c r="X1570" s="146">
        <f t="shared" si="324"/>
        <v>0</v>
      </c>
      <c r="Y1570" s="146">
        <f t="shared" si="325"/>
        <v>0</v>
      </c>
      <c r="Z1570" s="147">
        <f>VLOOKUP(F1570,'3-Productie normen'!A:Q,12,FALSE)</f>
        <v>0</v>
      </c>
      <c r="AA1570" s="147"/>
      <c r="AC1570" s="148">
        <f t="shared" si="326"/>
        <v>0</v>
      </c>
    </row>
    <row r="1571" spans="1:29" ht="14.15" customHeight="1">
      <c r="A1571" s="124">
        <f t="shared" si="315"/>
        <v>1571</v>
      </c>
      <c r="B1571" s="139" t="s">
        <v>111</v>
      </c>
      <c r="C1571" s="108">
        <v>1</v>
      </c>
      <c r="D1571" s="164" t="s">
        <v>1733</v>
      </c>
      <c r="E1571" s="141" t="s">
        <v>224</v>
      </c>
      <c r="F1571" s="141" t="s">
        <v>155</v>
      </c>
      <c r="G1571" s="141" t="s">
        <v>222</v>
      </c>
      <c r="H1571" s="142">
        <v>31.27</v>
      </c>
      <c r="I1571" s="143">
        <f t="shared" si="316"/>
        <v>255</v>
      </c>
      <c r="J1571" s="144">
        <v>255</v>
      </c>
      <c r="K1571" s="144"/>
      <c r="L1571" s="144"/>
      <c r="M1571" s="144"/>
      <c r="N1571" s="144"/>
      <c r="O1571" s="144"/>
      <c r="P1571" s="145" t="e">
        <f t="shared" si="317"/>
        <v>#DIV/0!</v>
      </c>
      <c r="Q1571" s="145">
        <f t="shared" si="318"/>
        <v>0</v>
      </c>
      <c r="R1571" s="145">
        <f t="shared" si="319"/>
        <v>0</v>
      </c>
      <c r="S1571" s="145">
        <f t="shared" si="320"/>
        <v>0</v>
      </c>
      <c r="T1571" s="145">
        <f t="shared" si="321"/>
        <v>0</v>
      </c>
      <c r="U1571" s="145">
        <f t="shared" si="322"/>
        <v>0</v>
      </c>
      <c r="V1571" s="146">
        <f>IF(J1571="nio",0,IF(J1571&gt;0,VLOOKUP(F1571,'3-Productie normen'!A:M,VLOOKUP(J1571,'3-Productie normen'!$B$38:$C$41,2,FALSE),FALSE)))*(VLOOKUP(B1571,'2-Kosten per locatie'!$A$16:$C$48,3,FALSE))</f>
        <v>0</v>
      </c>
      <c r="W1571" s="146">
        <f t="shared" si="323"/>
        <v>0</v>
      </c>
      <c r="X1571" s="146">
        <f t="shared" si="324"/>
        <v>0</v>
      </c>
      <c r="Y1571" s="146">
        <f t="shared" si="325"/>
        <v>0</v>
      </c>
      <c r="Z1571" s="147" t="str">
        <f>VLOOKUP(F1571,'3-Productie normen'!A:Q,12,FALSE)</f>
        <v>B</v>
      </c>
      <c r="AA1571" s="147"/>
      <c r="AC1571" s="148">
        <f t="shared" si="326"/>
        <v>7973.8499999999995</v>
      </c>
    </row>
    <row r="1572" spans="1:29" ht="14.15" customHeight="1">
      <c r="A1572" s="124">
        <f t="shared" si="315"/>
        <v>1572</v>
      </c>
      <c r="B1572" s="139" t="s">
        <v>111</v>
      </c>
      <c r="C1572" s="108">
        <v>1</v>
      </c>
      <c r="D1572" s="164" t="s">
        <v>1734</v>
      </c>
      <c r="E1572" s="141" t="s">
        <v>224</v>
      </c>
      <c r="F1572" s="141" t="s">
        <v>155</v>
      </c>
      <c r="G1572" s="141" t="s">
        <v>222</v>
      </c>
      <c r="H1572" s="142">
        <v>58.14</v>
      </c>
      <c r="I1572" s="143">
        <f t="shared" si="316"/>
        <v>255</v>
      </c>
      <c r="J1572" s="144">
        <v>255</v>
      </c>
      <c r="K1572" s="144"/>
      <c r="L1572" s="144"/>
      <c r="M1572" s="144"/>
      <c r="N1572" s="144"/>
      <c r="O1572" s="144"/>
      <c r="P1572" s="145" t="e">
        <f t="shared" si="317"/>
        <v>#DIV/0!</v>
      </c>
      <c r="Q1572" s="145">
        <f t="shared" si="318"/>
        <v>0</v>
      </c>
      <c r="R1572" s="145">
        <f t="shared" si="319"/>
        <v>0</v>
      </c>
      <c r="S1572" s="145">
        <f t="shared" si="320"/>
        <v>0</v>
      </c>
      <c r="T1572" s="145">
        <f t="shared" si="321"/>
        <v>0</v>
      </c>
      <c r="U1572" s="145">
        <f t="shared" si="322"/>
        <v>0</v>
      </c>
      <c r="V1572" s="146">
        <f>IF(J1572="nio",0,IF(J1572&gt;0,VLOOKUP(F1572,'3-Productie normen'!A:M,VLOOKUP(J1572,'3-Productie normen'!$B$38:$C$41,2,FALSE),FALSE)))*(VLOOKUP(B1572,'2-Kosten per locatie'!$A$16:$C$48,3,FALSE))</f>
        <v>0</v>
      </c>
      <c r="W1572" s="146">
        <f t="shared" si="323"/>
        <v>0</v>
      </c>
      <c r="X1572" s="146">
        <f t="shared" si="324"/>
        <v>0</v>
      </c>
      <c r="Y1572" s="146">
        <f t="shared" si="325"/>
        <v>0</v>
      </c>
      <c r="Z1572" s="147" t="str">
        <f>VLOOKUP(F1572,'3-Productie normen'!A:Q,12,FALSE)</f>
        <v>B</v>
      </c>
      <c r="AA1572" s="147"/>
      <c r="AC1572" s="148">
        <f t="shared" si="326"/>
        <v>14825.7</v>
      </c>
    </row>
    <row r="1573" spans="1:29" ht="14.15" customHeight="1">
      <c r="A1573" s="124">
        <f t="shared" si="315"/>
        <v>1573</v>
      </c>
      <c r="B1573" s="139" t="s">
        <v>111</v>
      </c>
      <c r="C1573" s="108">
        <v>1</v>
      </c>
      <c r="D1573" s="164" t="s">
        <v>1735</v>
      </c>
      <c r="E1573" s="141" t="s">
        <v>171</v>
      </c>
      <c r="F1573" s="141" t="s">
        <v>171</v>
      </c>
      <c r="G1573" s="141" t="s">
        <v>222</v>
      </c>
      <c r="H1573" s="142">
        <v>15.93</v>
      </c>
      <c r="I1573" s="143">
        <f t="shared" si="316"/>
        <v>255</v>
      </c>
      <c r="J1573" s="144">
        <v>255</v>
      </c>
      <c r="K1573" s="144"/>
      <c r="L1573" s="144"/>
      <c r="M1573" s="144"/>
      <c r="N1573" s="144"/>
      <c r="O1573" s="144"/>
      <c r="P1573" s="145" t="e">
        <f t="shared" si="317"/>
        <v>#DIV/0!</v>
      </c>
      <c r="Q1573" s="145">
        <f t="shared" si="318"/>
        <v>0</v>
      </c>
      <c r="R1573" s="145">
        <f t="shared" si="319"/>
        <v>0</v>
      </c>
      <c r="S1573" s="145">
        <f t="shared" si="320"/>
        <v>0</v>
      </c>
      <c r="T1573" s="145">
        <f t="shared" si="321"/>
        <v>0</v>
      </c>
      <c r="U1573" s="145">
        <f t="shared" si="322"/>
        <v>0</v>
      </c>
      <c r="V1573" s="146">
        <f>IF(J1573="nio",0,IF(J1573&gt;0,VLOOKUP(F1573,'3-Productie normen'!A:M,VLOOKUP(J1573,'3-Productie normen'!$B$38:$C$41,2,FALSE),FALSE)))*(VLOOKUP(B1573,'2-Kosten per locatie'!$A$16:$C$48,3,FALSE))</f>
        <v>0</v>
      </c>
      <c r="W1573" s="146">
        <f t="shared" si="323"/>
        <v>0</v>
      </c>
      <c r="X1573" s="146">
        <f t="shared" si="324"/>
        <v>0</v>
      </c>
      <c r="Y1573" s="146">
        <f t="shared" si="325"/>
        <v>0</v>
      </c>
      <c r="Z1573" s="147" t="str">
        <f>VLOOKUP(F1573,'3-Productie normen'!A:Q,12,FALSE)</f>
        <v>B</v>
      </c>
      <c r="AA1573" s="147"/>
      <c r="AC1573" s="148">
        <f t="shared" si="326"/>
        <v>4062.15</v>
      </c>
    </row>
    <row r="1574" spans="1:29" ht="14.15" customHeight="1">
      <c r="A1574" s="124">
        <f t="shared" si="315"/>
        <v>1574</v>
      </c>
      <c r="B1574" s="139" t="s">
        <v>111</v>
      </c>
      <c r="C1574" s="108">
        <v>1</v>
      </c>
      <c r="D1574" s="164" t="s">
        <v>1736</v>
      </c>
      <c r="E1574" s="141" t="s">
        <v>171</v>
      </c>
      <c r="F1574" s="141" t="s">
        <v>171</v>
      </c>
      <c r="G1574" s="141" t="s">
        <v>222</v>
      </c>
      <c r="H1574" s="142">
        <v>15.49</v>
      </c>
      <c r="I1574" s="143">
        <f t="shared" si="316"/>
        <v>255</v>
      </c>
      <c r="J1574" s="144">
        <v>255</v>
      </c>
      <c r="K1574" s="144"/>
      <c r="L1574" s="144"/>
      <c r="M1574" s="144"/>
      <c r="N1574" s="144"/>
      <c r="O1574" s="144"/>
      <c r="P1574" s="145" t="e">
        <f t="shared" si="317"/>
        <v>#DIV/0!</v>
      </c>
      <c r="Q1574" s="145">
        <f t="shared" si="318"/>
        <v>0</v>
      </c>
      <c r="R1574" s="145">
        <f t="shared" si="319"/>
        <v>0</v>
      </c>
      <c r="S1574" s="145">
        <f t="shared" si="320"/>
        <v>0</v>
      </c>
      <c r="T1574" s="145">
        <f t="shared" si="321"/>
        <v>0</v>
      </c>
      <c r="U1574" s="145">
        <f t="shared" si="322"/>
        <v>0</v>
      </c>
      <c r="V1574" s="146">
        <f>IF(J1574="nio",0,IF(J1574&gt;0,VLOOKUP(F1574,'3-Productie normen'!A:M,VLOOKUP(J1574,'3-Productie normen'!$B$38:$C$41,2,FALSE),FALSE)))*(VLOOKUP(B1574,'2-Kosten per locatie'!$A$16:$C$48,3,FALSE))</f>
        <v>0</v>
      </c>
      <c r="W1574" s="146">
        <f t="shared" si="323"/>
        <v>0</v>
      </c>
      <c r="X1574" s="146">
        <f t="shared" si="324"/>
        <v>0</v>
      </c>
      <c r="Y1574" s="146">
        <f t="shared" si="325"/>
        <v>0</v>
      </c>
      <c r="Z1574" s="147" t="str">
        <f>VLOOKUP(F1574,'3-Productie normen'!A:Q,12,FALSE)</f>
        <v>B</v>
      </c>
      <c r="AA1574" s="147"/>
      <c r="AC1574" s="148">
        <f t="shared" si="326"/>
        <v>3949.9500000000003</v>
      </c>
    </row>
    <row r="1575" spans="1:29" ht="14.15" customHeight="1">
      <c r="A1575" s="124">
        <f t="shared" si="315"/>
        <v>1575</v>
      </c>
      <c r="B1575" s="139" t="s">
        <v>111</v>
      </c>
      <c r="C1575" s="108">
        <v>1</v>
      </c>
      <c r="D1575" s="164" t="s">
        <v>1737</v>
      </c>
      <c r="E1575" s="141" t="s">
        <v>682</v>
      </c>
      <c r="F1575" s="141" t="s">
        <v>164</v>
      </c>
      <c r="G1575" s="141" t="s">
        <v>227</v>
      </c>
      <c r="H1575" s="142">
        <v>18.11</v>
      </c>
      <c r="I1575" s="143">
        <f t="shared" si="316"/>
        <v>12</v>
      </c>
      <c r="J1575" s="144">
        <v>12</v>
      </c>
      <c r="K1575" s="144"/>
      <c r="L1575" s="144"/>
      <c r="M1575" s="144"/>
      <c r="N1575" s="144"/>
      <c r="O1575" s="144"/>
      <c r="P1575" s="145" t="e">
        <f t="shared" si="317"/>
        <v>#DIV/0!</v>
      </c>
      <c r="Q1575" s="145">
        <f t="shared" si="318"/>
        <v>0</v>
      </c>
      <c r="R1575" s="145">
        <f t="shared" si="319"/>
        <v>0</v>
      </c>
      <c r="S1575" s="145">
        <f t="shared" si="320"/>
        <v>0</v>
      </c>
      <c r="T1575" s="145">
        <f t="shared" si="321"/>
        <v>0</v>
      </c>
      <c r="U1575" s="145">
        <f t="shared" si="322"/>
        <v>0</v>
      </c>
      <c r="V1575" s="146">
        <f>IF(J1575="nio",0,IF(J1575&gt;0,VLOOKUP(F1575,'3-Productie normen'!A:M,VLOOKUP(J1575,'3-Productie normen'!$B$38:$C$41,2,FALSE),FALSE)))*(VLOOKUP(B1575,'2-Kosten per locatie'!$A$16:$C$48,3,FALSE))</f>
        <v>0</v>
      </c>
      <c r="W1575" s="146">
        <f t="shared" si="323"/>
        <v>0</v>
      </c>
      <c r="X1575" s="146">
        <f t="shared" si="324"/>
        <v>0</v>
      </c>
      <c r="Y1575" s="146">
        <f t="shared" si="325"/>
        <v>0</v>
      </c>
      <c r="Z1575" s="147" t="str">
        <f>VLOOKUP(F1575,'3-Productie normen'!A:Q,12,FALSE)</f>
        <v>V</v>
      </c>
      <c r="AA1575" s="147"/>
      <c r="AC1575" s="148">
        <f t="shared" si="326"/>
        <v>217.32</v>
      </c>
    </row>
    <row r="1576" spans="1:29" ht="14.15" customHeight="1">
      <c r="A1576" s="124">
        <f t="shared" si="315"/>
        <v>1576</v>
      </c>
      <c r="B1576" s="139" t="s">
        <v>111</v>
      </c>
      <c r="C1576" s="108">
        <v>1</v>
      </c>
      <c r="D1576" s="164" t="s">
        <v>1738</v>
      </c>
      <c r="E1576" s="141" t="s">
        <v>224</v>
      </c>
      <c r="F1576" s="141" t="s">
        <v>155</v>
      </c>
      <c r="G1576" s="141" t="s">
        <v>222</v>
      </c>
      <c r="H1576" s="142">
        <v>48.88</v>
      </c>
      <c r="I1576" s="143">
        <f t="shared" si="316"/>
        <v>255</v>
      </c>
      <c r="J1576" s="144">
        <v>255</v>
      </c>
      <c r="K1576" s="144"/>
      <c r="L1576" s="144"/>
      <c r="M1576" s="144"/>
      <c r="N1576" s="144"/>
      <c r="O1576" s="144"/>
      <c r="P1576" s="145" t="e">
        <f t="shared" si="317"/>
        <v>#DIV/0!</v>
      </c>
      <c r="Q1576" s="145">
        <f t="shared" si="318"/>
        <v>0</v>
      </c>
      <c r="R1576" s="145">
        <f t="shared" si="319"/>
        <v>0</v>
      </c>
      <c r="S1576" s="145">
        <f t="shared" si="320"/>
        <v>0</v>
      </c>
      <c r="T1576" s="145">
        <f t="shared" si="321"/>
        <v>0</v>
      </c>
      <c r="U1576" s="145">
        <f t="shared" si="322"/>
        <v>0</v>
      </c>
      <c r="V1576" s="146">
        <f>IF(J1576="nio",0,IF(J1576&gt;0,VLOOKUP(F1576,'3-Productie normen'!A:M,VLOOKUP(J1576,'3-Productie normen'!$B$38:$C$41,2,FALSE),FALSE)))*(VLOOKUP(B1576,'2-Kosten per locatie'!$A$16:$C$48,3,FALSE))</f>
        <v>0</v>
      </c>
      <c r="W1576" s="146">
        <f t="shared" si="323"/>
        <v>0</v>
      </c>
      <c r="X1576" s="146">
        <f t="shared" si="324"/>
        <v>0</v>
      </c>
      <c r="Y1576" s="146">
        <f t="shared" si="325"/>
        <v>0</v>
      </c>
      <c r="Z1576" s="147" t="str">
        <f>VLOOKUP(F1576,'3-Productie normen'!A:Q,12,FALSE)</f>
        <v>B</v>
      </c>
      <c r="AA1576" s="147"/>
      <c r="AC1576" s="148">
        <f t="shared" si="326"/>
        <v>12464.400000000001</v>
      </c>
    </row>
    <row r="1577" spans="1:29" ht="14.15" customHeight="1">
      <c r="A1577" s="124">
        <f t="shared" si="315"/>
        <v>1577</v>
      </c>
      <c r="B1577" s="139" t="s">
        <v>111</v>
      </c>
      <c r="C1577" s="108">
        <v>1</v>
      </c>
      <c r="D1577" s="164" t="s">
        <v>1739</v>
      </c>
      <c r="E1577" s="141" t="s">
        <v>224</v>
      </c>
      <c r="F1577" s="166" t="s">
        <v>155</v>
      </c>
      <c r="G1577" s="141" t="s">
        <v>222</v>
      </c>
      <c r="H1577" s="142">
        <v>26.84</v>
      </c>
      <c r="I1577" s="143">
        <f t="shared" si="316"/>
        <v>255</v>
      </c>
      <c r="J1577" s="144">
        <v>255</v>
      </c>
      <c r="K1577" s="144"/>
      <c r="L1577" s="144"/>
      <c r="M1577" s="144"/>
      <c r="N1577" s="144"/>
      <c r="O1577" s="144"/>
      <c r="P1577" s="145" t="e">
        <f t="shared" si="317"/>
        <v>#DIV/0!</v>
      </c>
      <c r="Q1577" s="145">
        <f t="shared" si="318"/>
        <v>0</v>
      </c>
      <c r="R1577" s="145">
        <f t="shared" si="319"/>
        <v>0</v>
      </c>
      <c r="S1577" s="145">
        <f t="shared" si="320"/>
        <v>0</v>
      </c>
      <c r="T1577" s="145">
        <f t="shared" si="321"/>
        <v>0</v>
      </c>
      <c r="U1577" s="145">
        <f t="shared" si="322"/>
        <v>0</v>
      </c>
      <c r="V1577" s="146">
        <f>IF(J1577="nio",0,IF(J1577&gt;0,VLOOKUP(F1577,'3-Productie normen'!A:M,VLOOKUP(J1577,'3-Productie normen'!$B$38:$C$41,2,FALSE),FALSE)))*(VLOOKUP(B1577,'2-Kosten per locatie'!$A$16:$C$48,3,FALSE))</f>
        <v>0</v>
      </c>
      <c r="W1577" s="146">
        <f t="shared" si="323"/>
        <v>0</v>
      </c>
      <c r="X1577" s="146">
        <f t="shared" si="324"/>
        <v>0</v>
      </c>
      <c r="Y1577" s="146">
        <f t="shared" si="325"/>
        <v>0</v>
      </c>
      <c r="Z1577" s="147" t="str">
        <f>VLOOKUP(F1577,'3-Productie normen'!A:Q,12,FALSE)</f>
        <v>B</v>
      </c>
      <c r="AA1577" s="147"/>
      <c r="AC1577" s="148">
        <f t="shared" si="326"/>
        <v>6844.2</v>
      </c>
    </row>
    <row r="1578" spans="1:29" ht="14.15" customHeight="1">
      <c r="A1578" s="124">
        <f t="shared" si="315"/>
        <v>1578</v>
      </c>
      <c r="B1578" s="139" t="s">
        <v>111</v>
      </c>
      <c r="C1578" s="108">
        <v>1</v>
      </c>
      <c r="D1578" s="164" t="s">
        <v>1740</v>
      </c>
      <c r="E1578" s="141" t="s">
        <v>224</v>
      </c>
      <c r="F1578" s="141" t="s">
        <v>155</v>
      </c>
      <c r="G1578" s="141" t="s">
        <v>222</v>
      </c>
      <c r="H1578" s="142">
        <v>26.24</v>
      </c>
      <c r="I1578" s="143">
        <f t="shared" si="316"/>
        <v>255</v>
      </c>
      <c r="J1578" s="144">
        <v>255</v>
      </c>
      <c r="K1578" s="144"/>
      <c r="L1578" s="144"/>
      <c r="M1578" s="144"/>
      <c r="N1578" s="144"/>
      <c r="O1578" s="144"/>
      <c r="P1578" s="145" t="e">
        <f t="shared" si="317"/>
        <v>#DIV/0!</v>
      </c>
      <c r="Q1578" s="145">
        <f t="shared" si="318"/>
        <v>0</v>
      </c>
      <c r="R1578" s="145">
        <f t="shared" si="319"/>
        <v>0</v>
      </c>
      <c r="S1578" s="145">
        <f t="shared" si="320"/>
        <v>0</v>
      </c>
      <c r="T1578" s="145">
        <f t="shared" si="321"/>
        <v>0</v>
      </c>
      <c r="U1578" s="145">
        <f t="shared" si="322"/>
        <v>0</v>
      </c>
      <c r="V1578" s="146">
        <f>IF(J1578="nio",0,IF(J1578&gt;0,VLOOKUP(F1578,'3-Productie normen'!A:M,VLOOKUP(J1578,'3-Productie normen'!$B$38:$C$41,2,FALSE),FALSE)))*(VLOOKUP(B1578,'2-Kosten per locatie'!$A$16:$C$48,3,FALSE))</f>
        <v>0</v>
      </c>
      <c r="W1578" s="146">
        <f t="shared" si="323"/>
        <v>0</v>
      </c>
      <c r="X1578" s="146">
        <f t="shared" si="324"/>
        <v>0</v>
      </c>
      <c r="Y1578" s="146">
        <f t="shared" si="325"/>
        <v>0</v>
      </c>
      <c r="Z1578" s="147" t="str">
        <f>VLOOKUP(F1578,'3-Productie normen'!A:Q,12,FALSE)</f>
        <v>B</v>
      </c>
      <c r="AA1578" s="147"/>
      <c r="AC1578" s="148">
        <f t="shared" si="326"/>
        <v>6691.2</v>
      </c>
    </row>
    <row r="1579" spans="1:29" ht="14.15" customHeight="1">
      <c r="A1579" s="124">
        <f t="shared" si="315"/>
        <v>1579</v>
      </c>
      <c r="B1579" s="139" t="s">
        <v>111</v>
      </c>
      <c r="C1579" s="108">
        <v>1</v>
      </c>
      <c r="D1579" s="164" t="s">
        <v>1741</v>
      </c>
      <c r="E1579" s="141" t="s">
        <v>171</v>
      </c>
      <c r="F1579" s="141" t="s">
        <v>171</v>
      </c>
      <c r="G1579" s="141" t="s">
        <v>222</v>
      </c>
      <c r="H1579" s="142">
        <v>13.38</v>
      </c>
      <c r="I1579" s="143">
        <f t="shared" si="316"/>
        <v>255</v>
      </c>
      <c r="J1579" s="144">
        <v>255</v>
      </c>
      <c r="K1579" s="144"/>
      <c r="L1579" s="144"/>
      <c r="M1579" s="144"/>
      <c r="N1579" s="144"/>
      <c r="O1579" s="144"/>
      <c r="P1579" s="145" t="e">
        <f t="shared" si="317"/>
        <v>#DIV/0!</v>
      </c>
      <c r="Q1579" s="145">
        <f t="shared" si="318"/>
        <v>0</v>
      </c>
      <c r="R1579" s="145">
        <f t="shared" si="319"/>
        <v>0</v>
      </c>
      <c r="S1579" s="145">
        <f t="shared" si="320"/>
        <v>0</v>
      </c>
      <c r="T1579" s="145">
        <f t="shared" si="321"/>
        <v>0</v>
      </c>
      <c r="U1579" s="145">
        <f t="shared" si="322"/>
        <v>0</v>
      </c>
      <c r="V1579" s="146">
        <f>IF(J1579="nio",0,IF(J1579&gt;0,VLOOKUP(F1579,'3-Productie normen'!A:M,VLOOKUP(J1579,'3-Productie normen'!$B$38:$C$41,2,FALSE),FALSE)))*(VLOOKUP(B1579,'2-Kosten per locatie'!$A$16:$C$48,3,FALSE))</f>
        <v>0</v>
      </c>
      <c r="W1579" s="146">
        <f t="shared" si="323"/>
        <v>0</v>
      </c>
      <c r="X1579" s="146">
        <f t="shared" si="324"/>
        <v>0</v>
      </c>
      <c r="Y1579" s="146">
        <f t="shared" si="325"/>
        <v>0</v>
      </c>
      <c r="Z1579" s="147" t="str">
        <f>VLOOKUP(F1579,'3-Productie normen'!A:Q,12,FALSE)</f>
        <v>B</v>
      </c>
      <c r="AA1579" s="147"/>
      <c r="AC1579" s="148">
        <f t="shared" si="326"/>
        <v>3411.9</v>
      </c>
    </row>
    <row r="1580" spans="1:29" ht="14.15" customHeight="1">
      <c r="A1580" s="124">
        <f t="shared" si="315"/>
        <v>1580</v>
      </c>
      <c r="B1580" s="139" t="s">
        <v>111</v>
      </c>
      <c r="C1580" s="108">
        <v>1</v>
      </c>
      <c r="D1580" s="164" t="s">
        <v>1742</v>
      </c>
      <c r="E1580" s="141" t="s">
        <v>168</v>
      </c>
      <c r="F1580" s="141" t="s">
        <v>168</v>
      </c>
      <c r="G1580" s="141" t="s">
        <v>227</v>
      </c>
      <c r="H1580" s="142">
        <v>2.31</v>
      </c>
      <c r="I1580" s="143">
        <f t="shared" si="316"/>
        <v>1</v>
      </c>
      <c r="J1580" s="144">
        <v>1</v>
      </c>
      <c r="K1580" s="144"/>
      <c r="L1580" s="144"/>
      <c r="M1580" s="144"/>
      <c r="N1580" s="144"/>
      <c r="O1580" s="144"/>
      <c r="P1580" s="145" t="e">
        <f t="shared" si="317"/>
        <v>#DIV/0!</v>
      </c>
      <c r="Q1580" s="145">
        <f t="shared" si="318"/>
        <v>0</v>
      </c>
      <c r="R1580" s="145">
        <f t="shared" si="319"/>
        <v>0</v>
      </c>
      <c r="S1580" s="145">
        <f t="shared" si="320"/>
        <v>0</v>
      </c>
      <c r="T1580" s="145">
        <f t="shared" si="321"/>
        <v>0</v>
      </c>
      <c r="U1580" s="145">
        <f t="shared" si="322"/>
        <v>0</v>
      </c>
      <c r="V1580" s="146">
        <f>IF(J1580="nio",0,IF(J1580&gt;0,VLOOKUP(F1580,'3-Productie normen'!A:M,VLOOKUP(J1580,'3-Productie normen'!$B$38:$C$41,2,FALSE),FALSE)))*(VLOOKUP(B1580,'2-Kosten per locatie'!$A$16:$C$48,3,FALSE))</f>
        <v>0</v>
      </c>
      <c r="W1580" s="146">
        <f t="shared" si="323"/>
        <v>0</v>
      </c>
      <c r="X1580" s="146">
        <f t="shared" si="324"/>
        <v>0</v>
      </c>
      <c r="Y1580" s="146">
        <f t="shared" si="325"/>
        <v>0</v>
      </c>
      <c r="Z1580" s="147" t="str">
        <f>VLOOKUP(F1580,'3-Productie normen'!A:Q,12,FALSE)</f>
        <v>V</v>
      </c>
      <c r="AA1580" s="147"/>
      <c r="AC1580" s="148">
        <f t="shared" si="326"/>
        <v>2.31</v>
      </c>
    </row>
    <row r="1581" spans="1:29" ht="14.15" customHeight="1">
      <c r="A1581" s="124">
        <f t="shared" si="315"/>
        <v>1581</v>
      </c>
      <c r="B1581" s="139" t="s">
        <v>111</v>
      </c>
      <c r="C1581" s="108">
        <v>1</v>
      </c>
      <c r="D1581" s="164" t="s">
        <v>1743</v>
      </c>
      <c r="E1581" s="141" t="s">
        <v>355</v>
      </c>
      <c r="F1581" s="141" t="s">
        <v>174</v>
      </c>
      <c r="G1581" s="141"/>
      <c r="H1581" s="142">
        <v>0</v>
      </c>
      <c r="I1581" s="143">
        <f t="shared" si="316"/>
        <v>0</v>
      </c>
      <c r="J1581" s="144" t="s">
        <v>228</v>
      </c>
      <c r="K1581" s="144"/>
      <c r="L1581" s="144"/>
      <c r="M1581" s="144"/>
      <c r="N1581" s="144"/>
      <c r="O1581" s="144"/>
      <c r="P1581" s="145">
        <f t="shared" si="317"/>
        <v>0</v>
      </c>
      <c r="Q1581" s="145">
        <f t="shared" si="318"/>
        <v>0</v>
      </c>
      <c r="R1581" s="145">
        <f t="shared" si="319"/>
        <v>0</v>
      </c>
      <c r="S1581" s="145">
        <f t="shared" si="320"/>
        <v>0</v>
      </c>
      <c r="T1581" s="145">
        <f t="shared" si="321"/>
        <v>0</v>
      </c>
      <c r="U1581" s="145">
        <f t="shared" si="322"/>
        <v>0</v>
      </c>
      <c r="V1581" s="146">
        <f>IF(J1581="nio",0,IF(J1581&gt;0,VLOOKUP(F1581,'3-Productie normen'!A:M,VLOOKUP(J1581,'3-Productie normen'!$B$38:$C$41,2,FALSE),FALSE)))*(VLOOKUP(B1581,'2-Kosten per locatie'!$A$16:$C$48,3,FALSE))</f>
        <v>0</v>
      </c>
      <c r="W1581" s="146">
        <f t="shared" si="323"/>
        <v>0</v>
      </c>
      <c r="X1581" s="146">
        <f t="shared" si="324"/>
        <v>0</v>
      </c>
      <c r="Y1581" s="146">
        <f t="shared" si="325"/>
        <v>0</v>
      </c>
      <c r="Z1581" s="147">
        <f>VLOOKUP(F1581,'3-Productie normen'!A:Q,12,FALSE)</f>
        <v>0</v>
      </c>
      <c r="AA1581" s="147"/>
      <c r="AC1581" s="148">
        <f t="shared" si="326"/>
        <v>0</v>
      </c>
    </row>
    <row r="1582" spans="1:29" ht="14.15" customHeight="1">
      <c r="A1582" s="124">
        <f t="shared" si="315"/>
        <v>1582</v>
      </c>
      <c r="B1582" s="139" t="s">
        <v>111</v>
      </c>
      <c r="C1582" s="108">
        <v>1</v>
      </c>
      <c r="D1582" s="164" t="s">
        <v>1744</v>
      </c>
      <c r="E1582" s="141" t="s">
        <v>262</v>
      </c>
      <c r="F1582" s="141" t="s">
        <v>164</v>
      </c>
      <c r="G1582" s="141" t="s">
        <v>561</v>
      </c>
      <c r="H1582" s="142">
        <v>1.62</v>
      </c>
      <c r="I1582" s="143">
        <f t="shared" si="316"/>
        <v>12</v>
      </c>
      <c r="J1582" s="144">
        <v>12</v>
      </c>
      <c r="K1582" s="144"/>
      <c r="L1582" s="144"/>
      <c r="M1582" s="144"/>
      <c r="N1582" s="144"/>
      <c r="O1582" s="144"/>
      <c r="P1582" s="145" t="e">
        <f t="shared" si="317"/>
        <v>#DIV/0!</v>
      </c>
      <c r="Q1582" s="145">
        <f t="shared" si="318"/>
        <v>0</v>
      </c>
      <c r="R1582" s="145">
        <f t="shared" si="319"/>
        <v>0</v>
      </c>
      <c r="S1582" s="145">
        <f t="shared" si="320"/>
        <v>0</v>
      </c>
      <c r="T1582" s="145">
        <f t="shared" si="321"/>
        <v>0</v>
      </c>
      <c r="U1582" s="145">
        <f t="shared" si="322"/>
        <v>0</v>
      </c>
      <c r="V1582" s="146">
        <f>IF(J1582="nio",0,IF(J1582&gt;0,VLOOKUP(F1582,'3-Productie normen'!A:M,VLOOKUP(J1582,'3-Productie normen'!$B$38:$C$41,2,FALSE),FALSE)))*(VLOOKUP(B1582,'2-Kosten per locatie'!$A$16:$C$48,3,FALSE))</f>
        <v>0</v>
      </c>
      <c r="W1582" s="146">
        <f t="shared" si="323"/>
        <v>0</v>
      </c>
      <c r="X1582" s="146">
        <f t="shared" si="324"/>
        <v>0</v>
      </c>
      <c r="Y1582" s="146">
        <f t="shared" si="325"/>
        <v>0</v>
      </c>
      <c r="Z1582" s="147" t="str">
        <f>VLOOKUP(F1582,'3-Productie normen'!A:Q,12,FALSE)</f>
        <v>V</v>
      </c>
      <c r="AA1582" s="147"/>
      <c r="AC1582" s="148">
        <f t="shared" si="326"/>
        <v>19.440000000000001</v>
      </c>
    </row>
    <row r="1583" spans="1:29" ht="14.15" customHeight="1">
      <c r="A1583" s="124">
        <f t="shared" si="315"/>
        <v>1583</v>
      </c>
      <c r="B1583" s="139" t="s">
        <v>111</v>
      </c>
      <c r="C1583" s="108">
        <v>1</v>
      </c>
      <c r="D1583" s="164" t="s">
        <v>1745</v>
      </c>
      <c r="E1583" s="141" t="s">
        <v>212</v>
      </c>
      <c r="F1583" s="141" t="s">
        <v>167</v>
      </c>
      <c r="G1583" s="141" t="s">
        <v>213</v>
      </c>
      <c r="H1583" s="142">
        <v>7.42</v>
      </c>
      <c r="I1583" s="143">
        <f t="shared" si="316"/>
        <v>255</v>
      </c>
      <c r="J1583" s="144">
        <v>255</v>
      </c>
      <c r="K1583" s="144"/>
      <c r="L1583" s="144"/>
      <c r="M1583" s="144"/>
      <c r="N1583" s="144"/>
      <c r="O1583" s="144"/>
      <c r="P1583" s="145" t="e">
        <f t="shared" si="317"/>
        <v>#DIV/0!</v>
      </c>
      <c r="Q1583" s="145">
        <f t="shared" si="318"/>
        <v>0</v>
      </c>
      <c r="R1583" s="145">
        <f t="shared" si="319"/>
        <v>0</v>
      </c>
      <c r="S1583" s="145">
        <f t="shared" si="320"/>
        <v>0</v>
      </c>
      <c r="T1583" s="145">
        <f t="shared" si="321"/>
        <v>0</v>
      </c>
      <c r="U1583" s="145">
        <f t="shared" si="322"/>
        <v>0</v>
      </c>
      <c r="V1583" s="146">
        <f>IF(J1583="nio",0,IF(J1583&gt;0,VLOOKUP(F1583,'3-Productie normen'!A:M,VLOOKUP(J1583,'3-Productie normen'!$B$38:$C$41,2,FALSE),FALSE)))*(VLOOKUP(B1583,'2-Kosten per locatie'!$A$16:$C$48,3,FALSE))</f>
        <v>0</v>
      </c>
      <c r="W1583" s="146">
        <f t="shared" si="323"/>
        <v>0</v>
      </c>
      <c r="X1583" s="146">
        <f t="shared" si="324"/>
        <v>0</v>
      </c>
      <c r="Y1583" s="146">
        <f t="shared" si="325"/>
        <v>0</v>
      </c>
      <c r="Z1583" s="147" t="str">
        <f>VLOOKUP(F1583,'3-Productie normen'!A:Q,12,FALSE)</f>
        <v>S</v>
      </c>
      <c r="AA1583" s="147"/>
      <c r="AC1583" s="148">
        <f t="shared" si="326"/>
        <v>1892.1</v>
      </c>
    </row>
    <row r="1584" spans="1:29" ht="14.15" customHeight="1">
      <c r="A1584" s="124">
        <f t="shared" si="315"/>
        <v>1584</v>
      </c>
      <c r="B1584" s="139" t="s">
        <v>111</v>
      </c>
      <c r="C1584" s="108">
        <v>1</v>
      </c>
      <c r="D1584" s="164" t="s">
        <v>1746</v>
      </c>
      <c r="E1584" s="141" t="s">
        <v>212</v>
      </c>
      <c r="F1584" s="141" t="s">
        <v>167</v>
      </c>
      <c r="G1584" s="141" t="s">
        <v>213</v>
      </c>
      <c r="H1584" s="142">
        <v>1.05</v>
      </c>
      <c r="I1584" s="143">
        <f t="shared" si="316"/>
        <v>255</v>
      </c>
      <c r="J1584" s="144">
        <v>255</v>
      </c>
      <c r="K1584" s="144"/>
      <c r="L1584" s="144"/>
      <c r="M1584" s="144"/>
      <c r="N1584" s="144"/>
      <c r="O1584" s="144"/>
      <c r="P1584" s="145" t="e">
        <f t="shared" si="317"/>
        <v>#DIV/0!</v>
      </c>
      <c r="Q1584" s="145">
        <f t="shared" si="318"/>
        <v>0</v>
      </c>
      <c r="R1584" s="145">
        <f t="shared" si="319"/>
        <v>0</v>
      </c>
      <c r="S1584" s="145">
        <f t="shared" si="320"/>
        <v>0</v>
      </c>
      <c r="T1584" s="145">
        <f t="shared" si="321"/>
        <v>0</v>
      </c>
      <c r="U1584" s="145">
        <f t="shared" si="322"/>
        <v>0</v>
      </c>
      <c r="V1584" s="146">
        <f>IF(J1584="nio",0,IF(J1584&gt;0,VLOOKUP(F1584,'3-Productie normen'!A:M,VLOOKUP(J1584,'3-Productie normen'!$B$38:$C$41,2,FALSE),FALSE)))*(VLOOKUP(B1584,'2-Kosten per locatie'!$A$16:$C$48,3,FALSE))</f>
        <v>0</v>
      </c>
      <c r="W1584" s="146">
        <f t="shared" si="323"/>
        <v>0</v>
      </c>
      <c r="X1584" s="146">
        <f t="shared" si="324"/>
        <v>0</v>
      </c>
      <c r="Y1584" s="146">
        <f t="shared" si="325"/>
        <v>0</v>
      </c>
      <c r="Z1584" s="147" t="str">
        <f>VLOOKUP(F1584,'3-Productie normen'!A:Q,12,FALSE)</f>
        <v>S</v>
      </c>
      <c r="AA1584" s="147"/>
      <c r="AC1584" s="148">
        <f t="shared" si="326"/>
        <v>267.75</v>
      </c>
    </row>
    <row r="1585" spans="1:29" ht="14.15" customHeight="1">
      <c r="A1585" s="124">
        <f t="shared" si="315"/>
        <v>1585</v>
      </c>
      <c r="B1585" s="139" t="s">
        <v>111</v>
      </c>
      <c r="C1585" s="108">
        <v>1</v>
      </c>
      <c r="D1585" s="164" t="s">
        <v>1747</v>
      </c>
      <c r="E1585" s="141" t="s">
        <v>212</v>
      </c>
      <c r="F1585" s="141" t="s">
        <v>167</v>
      </c>
      <c r="G1585" s="141" t="s">
        <v>213</v>
      </c>
      <c r="H1585" s="142">
        <v>0.99</v>
      </c>
      <c r="I1585" s="143">
        <f t="shared" si="316"/>
        <v>255</v>
      </c>
      <c r="J1585" s="144">
        <v>255</v>
      </c>
      <c r="K1585" s="144"/>
      <c r="L1585" s="144"/>
      <c r="M1585" s="144"/>
      <c r="N1585" s="144"/>
      <c r="O1585" s="144"/>
      <c r="P1585" s="145" t="e">
        <f t="shared" si="317"/>
        <v>#DIV/0!</v>
      </c>
      <c r="Q1585" s="145">
        <f t="shared" si="318"/>
        <v>0</v>
      </c>
      <c r="R1585" s="145">
        <f t="shared" si="319"/>
        <v>0</v>
      </c>
      <c r="S1585" s="145">
        <f t="shared" si="320"/>
        <v>0</v>
      </c>
      <c r="T1585" s="145">
        <f t="shared" si="321"/>
        <v>0</v>
      </c>
      <c r="U1585" s="145">
        <f t="shared" si="322"/>
        <v>0</v>
      </c>
      <c r="V1585" s="146">
        <f>IF(J1585="nio",0,IF(J1585&gt;0,VLOOKUP(F1585,'3-Productie normen'!A:M,VLOOKUP(J1585,'3-Productie normen'!$B$38:$C$41,2,FALSE),FALSE)))*(VLOOKUP(B1585,'2-Kosten per locatie'!$A$16:$C$48,3,FALSE))</f>
        <v>0</v>
      </c>
      <c r="W1585" s="146">
        <f t="shared" si="323"/>
        <v>0</v>
      </c>
      <c r="X1585" s="146">
        <f t="shared" si="324"/>
        <v>0</v>
      </c>
      <c r="Y1585" s="146">
        <f t="shared" si="325"/>
        <v>0</v>
      </c>
      <c r="Z1585" s="147" t="str">
        <f>VLOOKUP(F1585,'3-Productie normen'!A:Q,12,FALSE)</f>
        <v>S</v>
      </c>
      <c r="AA1585" s="147"/>
      <c r="AC1585" s="148">
        <f t="shared" si="326"/>
        <v>252.45</v>
      </c>
    </row>
    <row r="1586" spans="1:29" ht="14.15" customHeight="1">
      <c r="A1586" s="124">
        <f t="shared" si="315"/>
        <v>1586</v>
      </c>
      <c r="B1586" s="139" t="s">
        <v>111</v>
      </c>
      <c r="C1586" s="108">
        <v>1</v>
      </c>
      <c r="D1586" s="164" t="s">
        <v>1748</v>
      </c>
      <c r="E1586" s="141" t="s">
        <v>212</v>
      </c>
      <c r="F1586" s="141" t="s">
        <v>167</v>
      </c>
      <c r="G1586" s="141" t="s">
        <v>213</v>
      </c>
      <c r="H1586" s="142">
        <v>1.05</v>
      </c>
      <c r="I1586" s="143">
        <f t="shared" si="316"/>
        <v>255</v>
      </c>
      <c r="J1586" s="144">
        <v>255</v>
      </c>
      <c r="K1586" s="144"/>
      <c r="L1586" s="144"/>
      <c r="M1586" s="144"/>
      <c r="N1586" s="144"/>
      <c r="O1586" s="144"/>
      <c r="P1586" s="145" t="e">
        <f t="shared" si="317"/>
        <v>#DIV/0!</v>
      </c>
      <c r="Q1586" s="145">
        <f t="shared" si="318"/>
        <v>0</v>
      </c>
      <c r="R1586" s="145">
        <f t="shared" si="319"/>
        <v>0</v>
      </c>
      <c r="S1586" s="145">
        <f t="shared" si="320"/>
        <v>0</v>
      </c>
      <c r="T1586" s="145">
        <f t="shared" si="321"/>
        <v>0</v>
      </c>
      <c r="U1586" s="145">
        <f t="shared" si="322"/>
        <v>0</v>
      </c>
      <c r="V1586" s="146">
        <f>IF(J1586="nio",0,IF(J1586&gt;0,VLOOKUP(F1586,'3-Productie normen'!A:M,VLOOKUP(J1586,'3-Productie normen'!$B$38:$C$41,2,FALSE),FALSE)))*(VLOOKUP(B1586,'2-Kosten per locatie'!$A$16:$C$48,3,FALSE))</f>
        <v>0</v>
      </c>
      <c r="W1586" s="146">
        <f t="shared" si="323"/>
        <v>0</v>
      </c>
      <c r="X1586" s="146">
        <f t="shared" si="324"/>
        <v>0</v>
      </c>
      <c r="Y1586" s="146">
        <f t="shared" si="325"/>
        <v>0</v>
      </c>
      <c r="Z1586" s="147" t="str">
        <f>VLOOKUP(F1586,'3-Productie normen'!A:Q,12,FALSE)</f>
        <v>S</v>
      </c>
      <c r="AA1586" s="147"/>
      <c r="AC1586" s="148">
        <f t="shared" si="326"/>
        <v>267.75</v>
      </c>
    </row>
    <row r="1587" spans="1:29" ht="14.15" customHeight="1">
      <c r="A1587" s="124">
        <f t="shared" si="315"/>
        <v>1587</v>
      </c>
      <c r="B1587" s="139" t="s">
        <v>111</v>
      </c>
      <c r="C1587" s="108">
        <v>1</v>
      </c>
      <c r="D1587" s="164" t="s">
        <v>1749</v>
      </c>
      <c r="E1587" s="141" t="s">
        <v>243</v>
      </c>
      <c r="F1587" s="141" t="s">
        <v>155</v>
      </c>
      <c r="G1587" s="141" t="s">
        <v>222</v>
      </c>
      <c r="H1587" s="142">
        <v>8.06</v>
      </c>
      <c r="I1587" s="143">
        <f t="shared" si="316"/>
        <v>255</v>
      </c>
      <c r="J1587" s="144">
        <v>255</v>
      </c>
      <c r="K1587" s="144"/>
      <c r="L1587" s="144"/>
      <c r="M1587" s="144"/>
      <c r="N1587" s="144"/>
      <c r="O1587" s="144"/>
      <c r="P1587" s="145" t="e">
        <f t="shared" si="317"/>
        <v>#DIV/0!</v>
      </c>
      <c r="Q1587" s="145">
        <f t="shared" si="318"/>
        <v>0</v>
      </c>
      <c r="R1587" s="145">
        <f t="shared" si="319"/>
        <v>0</v>
      </c>
      <c r="S1587" s="145">
        <f t="shared" si="320"/>
        <v>0</v>
      </c>
      <c r="T1587" s="145">
        <f t="shared" si="321"/>
        <v>0</v>
      </c>
      <c r="U1587" s="145">
        <f t="shared" si="322"/>
        <v>0</v>
      </c>
      <c r="V1587" s="146">
        <f>IF(J1587="nio",0,IF(J1587&gt;0,VLOOKUP(F1587,'3-Productie normen'!A:M,VLOOKUP(J1587,'3-Productie normen'!$B$38:$C$41,2,FALSE),FALSE)))*(VLOOKUP(B1587,'2-Kosten per locatie'!$A$16:$C$48,3,FALSE))</f>
        <v>0</v>
      </c>
      <c r="W1587" s="146">
        <f t="shared" si="323"/>
        <v>0</v>
      </c>
      <c r="X1587" s="146">
        <f t="shared" si="324"/>
        <v>0</v>
      </c>
      <c r="Y1587" s="146">
        <f t="shared" si="325"/>
        <v>0</v>
      </c>
      <c r="Z1587" s="147" t="str">
        <f>VLOOKUP(F1587,'3-Productie normen'!A:Q,12,FALSE)</f>
        <v>B</v>
      </c>
      <c r="AA1587" s="147"/>
      <c r="AC1587" s="148">
        <f t="shared" si="326"/>
        <v>2055.3000000000002</v>
      </c>
    </row>
    <row r="1588" spans="1:29" ht="14.15" customHeight="1">
      <c r="A1588" s="124">
        <f t="shared" si="315"/>
        <v>1588</v>
      </c>
      <c r="B1588" s="139" t="s">
        <v>111</v>
      </c>
      <c r="C1588" s="108">
        <v>1</v>
      </c>
      <c r="D1588" s="164" t="s">
        <v>1750</v>
      </c>
      <c r="E1588" s="141" t="s">
        <v>330</v>
      </c>
      <c r="F1588" s="153" t="s">
        <v>159</v>
      </c>
      <c r="G1588" s="141" t="s">
        <v>244</v>
      </c>
      <c r="H1588" s="142">
        <v>7.61</v>
      </c>
      <c r="I1588" s="143">
        <f t="shared" si="316"/>
        <v>255</v>
      </c>
      <c r="J1588" s="144">
        <v>255</v>
      </c>
      <c r="K1588" s="144"/>
      <c r="L1588" s="144"/>
      <c r="M1588" s="144"/>
      <c r="N1588" s="144"/>
      <c r="O1588" s="144"/>
      <c r="P1588" s="145" t="e">
        <f t="shared" si="317"/>
        <v>#DIV/0!</v>
      </c>
      <c r="Q1588" s="145">
        <f t="shared" si="318"/>
        <v>0</v>
      </c>
      <c r="R1588" s="145">
        <f t="shared" si="319"/>
        <v>0</v>
      </c>
      <c r="S1588" s="145">
        <f t="shared" si="320"/>
        <v>0</v>
      </c>
      <c r="T1588" s="145">
        <f t="shared" si="321"/>
        <v>0</v>
      </c>
      <c r="U1588" s="145">
        <f t="shared" si="322"/>
        <v>0</v>
      </c>
      <c r="V1588" s="146">
        <f>IF(J1588="nio",0,IF(J1588&gt;0,VLOOKUP(F1588,'3-Productie normen'!A:M,VLOOKUP(J1588,'3-Productie normen'!$B$38:$C$41,2,FALSE),FALSE)))*(VLOOKUP(B1588,'2-Kosten per locatie'!$A$16:$C$48,3,FALSE))</f>
        <v>0</v>
      </c>
      <c r="W1588" s="146">
        <f t="shared" si="323"/>
        <v>0</v>
      </c>
      <c r="X1588" s="146">
        <f t="shared" si="324"/>
        <v>0</v>
      </c>
      <c r="Y1588" s="146">
        <f t="shared" si="325"/>
        <v>0</v>
      </c>
      <c r="Z1588" s="147" t="str">
        <f>VLOOKUP(F1588,'3-Productie normen'!A:Q,12,FALSE)</f>
        <v>V</v>
      </c>
      <c r="AA1588" s="147"/>
      <c r="AC1588" s="148">
        <f t="shared" si="326"/>
        <v>1940.5500000000002</v>
      </c>
    </row>
    <row r="1589" spans="1:29" ht="14.15" customHeight="1">
      <c r="A1589" s="124">
        <f t="shared" si="315"/>
        <v>1589</v>
      </c>
      <c r="B1589" s="139" t="s">
        <v>111</v>
      </c>
      <c r="C1589" s="108">
        <v>1</v>
      </c>
      <c r="D1589" s="164" t="s">
        <v>1751</v>
      </c>
      <c r="E1589" s="141" t="s">
        <v>224</v>
      </c>
      <c r="F1589" s="141" t="s">
        <v>155</v>
      </c>
      <c r="G1589" s="141" t="s">
        <v>222</v>
      </c>
      <c r="H1589" s="142">
        <v>42.81</v>
      </c>
      <c r="I1589" s="143">
        <f t="shared" si="316"/>
        <v>255</v>
      </c>
      <c r="J1589" s="144">
        <v>255</v>
      </c>
      <c r="K1589" s="144"/>
      <c r="L1589" s="144"/>
      <c r="M1589" s="144"/>
      <c r="N1589" s="144"/>
      <c r="O1589" s="144"/>
      <c r="P1589" s="145" t="e">
        <f t="shared" si="317"/>
        <v>#DIV/0!</v>
      </c>
      <c r="Q1589" s="145">
        <f t="shared" si="318"/>
        <v>0</v>
      </c>
      <c r="R1589" s="145">
        <f t="shared" si="319"/>
        <v>0</v>
      </c>
      <c r="S1589" s="145">
        <f t="shared" si="320"/>
        <v>0</v>
      </c>
      <c r="T1589" s="145">
        <f t="shared" si="321"/>
        <v>0</v>
      </c>
      <c r="U1589" s="145">
        <f t="shared" si="322"/>
        <v>0</v>
      </c>
      <c r="V1589" s="146">
        <f>IF(J1589="nio",0,IF(J1589&gt;0,VLOOKUP(F1589,'3-Productie normen'!A:M,VLOOKUP(J1589,'3-Productie normen'!$B$38:$C$41,2,FALSE),FALSE)))*(VLOOKUP(B1589,'2-Kosten per locatie'!$A$16:$C$48,3,FALSE))</f>
        <v>0</v>
      </c>
      <c r="W1589" s="146">
        <f t="shared" si="323"/>
        <v>0</v>
      </c>
      <c r="X1589" s="146">
        <f t="shared" si="324"/>
        <v>0</v>
      </c>
      <c r="Y1589" s="146">
        <f t="shared" si="325"/>
        <v>0</v>
      </c>
      <c r="Z1589" s="147" t="str">
        <f>VLOOKUP(F1589,'3-Productie normen'!A:Q,12,FALSE)</f>
        <v>B</v>
      </c>
      <c r="AA1589" s="147"/>
      <c r="AC1589" s="148">
        <f t="shared" si="326"/>
        <v>10916.550000000001</v>
      </c>
    </row>
    <row r="1590" spans="1:29" ht="14.15" customHeight="1">
      <c r="A1590" s="124">
        <f t="shared" si="315"/>
        <v>1590</v>
      </c>
      <c r="B1590" s="139" t="s">
        <v>111</v>
      </c>
      <c r="C1590" s="108">
        <v>1</v>
      </c>
      <c r="D1590" s="164" t="s">
        <v>1752</v>
      </c>
      <c r="E1590" s="141" t="s">
        <v>224</v>
      </c>
      <c r="F1590" s="141" t="s">
        <v>155</v>
      </c>
      <c r="G1590" s="141" t="s">
        <v>222</v>
      </c>
      <c r="H1590" s="142">
        <v>77.739999999999995</v>
      </c>
      <c r="I1590" s="143">
        <f t="shared" si="316"/>
        <v>255</v>
      </c>
      <c r="J1590" s="144">
        <v>255</v>
      </c>
      <c r="K1590" s="144"/>
      <c r="L1590" s="144"/>
      <c r="M1590" s="144"/>
      <c r="N1590" s="144"/>
      <c r="O1590" s="144"/>
      <c r="P1590" s="145" t="e">
        <f t="shared" si="317"/>
        <v>#DIV/0!</v>
      </c>
      <c r="Q1590" s="145">
        <f t="shared" si="318"/>
        <v>0</v>
      </c>
      <c r="R1590" s="145">
        <f t="shared" si="319"/>
        <v>0</v>
      </c>
      <c r="S1590" s="145">
        <f t="shared" si="320"/>
        <v>0</v>
      </c>
      <c r="T1590" s="145">
        <f t="shared" si="321"/>
        <v>0</v>
      </c>
      <c r="U1590" s="145">
        <f t="shared" si="322"/>
        <v>0</v>
      </c>
      <c r="V1590" s="146">
        <f>IF(J1590="nio",0,IF(J1590&gt;0,VLOOKUP(F1590,'3-Productie normen'!A:M,VLOOKUP(J1590,'3-Productie normen'!$B$38:$C$41,2,FALSE),FALSE)))*(VLOOKUP(B1590,'2-Kosten per locatie'!$A$16:$C$48,3,FALSE))</f>
        <v>0</v>
      </c>
      <c r="W1590" s="146">
        <f t="shared" si="323"/>
        <v>0</v>
      </c>
      <c r="X1590" s="146">
        <f t="shared" si="324"/>
        <v>0</v>
      </c>
      <c r="Y1590" s="146">
        <f t="shared" si="325"/>
        <v>0</v>
      </c>
      <c r="Z1590" s="147" t="str">
        <f>VLOOKUP(F1590,'3-Productie normen'!A:Q,12,FALSE)</f>
        <v>B</v>
      </c>
      <c r="AA1590" s="147"/>
      <c r="AC1590" s="148">
        <f t="shared" si="326"/>
        <v>19823.699999999997</v>
      </c>
    </row>
    <row r="1591" spans="1:29" ht="14.15" customHeight="1">
      <c r="A1591" s="124">
        <f t="shared" si="315"/>
        <v>1591</v>
      </c>
      <c r="B1591" s="139" t="s">
        <v>111</v>
      </c>
      <c r="C1591" s="108">
        <v>1</v>
      </c>
      <c r="D1591" s="164" t="s">
        <v>1753</v>
      </c>
      <c r="E1591" s="141" t="s">
        <v>224</v>
      </c>
      <c r="F1591" s="141" t="s">
        <v>155</v>
      </c>
      <c r="G1591" s="141" t="s">
        <v>222</v>
      </c>
      <c r="H1591" s="142">
        <v>42.62</v>
      </c>
      <c r="I1591" s="143">
        <f t="shared" si="316"/>
        <v>255</v>
      </c>
      <c r="J1591" s="144">
        <v>255</v>
      </c>
      <c r="K1591" s="144"/>
      <c r="L1591" s="144"/>
      <c r="M1591" s="144"/>
      <c r="N1591" s="144"/>
      <c r="O1591" s="144"/>
      <c r="P1591" s="145" t="e">
        <f t="shared" si="317"/>
        <v>#DIV/0!</v>
      </c>
      <c r="Q1591" s="145">
        <f t="shared" si="318"/>
        <v>0</v>
      </c>
      <c r="R1591" s="145">
        <f t="shared" si="319"/>
        <v>0</v>
      </c>
      <c r="S1591" s="145">
        <f t="shared" si="320"/>
        <v>0</v>
      </c>
      <c r="T1591" s="145">
        <f t="shared" si="321"/>
        <v>0</v>
      </c>
      <c r="U1591" s="145">
        <f t="shared" si="322"/>
        <v>0</v>
      </c>
      <c r="V1591" s="146">
        <f>IF(J1591="nio",0,IF(J1591&gt;0,VLOOKUP(F1591,'3-Productie normen'!A:M,VLOOKUP(J1591,'3-Productie normen'!$B$38:$C$41,2,FALSE),FALSE)))*(VLOOKUP(B1591,'2-Kosten per locatie'!$A$16:$C$48,3,FALSE))</f>
        <v>0</v>
      </c>
      <c r="W1591" s="146">
        <f t="shared" si="323"/>
        <v>0</v>
      </c>
      <c r="X1591" s="146">
        <f t="shared" si="324"/>
        <v>0</v>
      </c>
      <c r="Y1591" s="146">
        <f t="shared" si="325"/>
        <v>0</v>
      </c>
      <c r="Z1591" s="147" t="str">
        <f>VLOOKUP(F1591,'3-Productie normen'!A:Q,12,FALSE)</f>
        <v>B</v>
      </c>
      <c r="AA1591" s="147"/>
      <c r="AC1591" s="148">
        <f t="shared" si="326"/>
        <v>10868.099999999999</v>
      </c>
    </row>
    <row r="1592" spans="1:29" ht="14.15" customHeight="1">
      <c r="A1592" s="124">
        <f t="shared" si="315"/>
        <v>1592</v>
      </c>
      <c r="B1592" s="139" t="s">
        <v>111</v>
      </c>
      <c r="C1592" s="108">
        <v>1</v>
      </c>
      <c r="D1592" s="164" t="s">
        <v>1754</v>
      </c>
      <c r="E1592" s="141" t="s">
        <v>330</v>
      </c>
      <c r="F1592" s="153" t="s">
        <v>159</v>
      </c>
      <c r="G1592" s="141" t="s">
        <v>244</v>
      </c>
      <c r="H1592" s="142">
        <v>7.61</v>
      </c>
      <c r="I1592" s="143">
        <f t="shared" si="316"/>
        <v>255</v>
      </c>
      <c r="J1592" s="144">
        <v>255</v>
      </c>
      <c r="K1592" s="144"/>
      <c r="L1592" s="144"/>
      <c r="M1592" s="144"/>
      <c r="N1592" s="144"/>
      <c r="O1592" s="144"/>
      <c r="P1592" s="145" t="e">
        <f t="shared" si="317"/>
        <v>#DIV/0!</v>
      </c>
      <c r="Q1592" s="145">
        <f t="shared" si="318"/>
        <v>0</v>
      </c>
      <c r="R1592" s="145">
        <f t="shared" si="319"/>
        <v>0</v>
      </c>
      <c r="S1592" s="145">
        <f t="shared" si="320"/>
        <v>0</v>
      </c>
      <c r="T1592" s="145">
        <f t="shared" si="321"/>
        <v>0</v>
      </c>
      <c r="U1592" s="145">
        <f t="shared" si="322"/>
        <v>0</v>
      </c>
      <c r="V1592" s="146">
        <f>IF(J1592="nio",0,IF(J1592&gt;0,VLOOKUP(F1592,'3-Productie normen'!A:M,VLOOKUP(J1592,'3-Productie normen'!$B$38:$C$41,2,FALSE),FALSE)))*(VLOOKUP(B1592,'2-Kosten per locatie'!$A$16:$C$48,3,FALSE))</f>
        <v>0</v>
      </c>
      <c r="W1592" s="146">
        <f t="shared" si="323"/>
        <v>0</v>
      </c>
      <c r="X1592" s="146">
        <f t="shared" si="324"/>
        <v>0</v>
      </c>
      <c r="Y1592" s="146">
        <f t="shared" si="325"/>
        <v>0</v>
      </c>
      <c r="Z1592" s="147" t="str">
        <f>VLOOKUP(F1592,'3-Productie normen'!A:Q,12,FALSE)</f>
        <v>V</v>
      </c>
      <c r="AA1592" s="147"/>
      <c r="AC1592" s="148">
        <f t="shared" si="326"/>
        <v>1940.5500000000002</v>
      </c>
    </row>
    <row r="1593" spans="1:29" ht="14.15" customHeight="1">
      <c r="A1593" s="124">
        <f t="shared" si="315"/>
        <v>1593</v>
      </c>
      <c r="B1593" s="139" t="s">
        <v>111</v>
      </c>
      <c r="C1593" s="108">
        <v>1</v>
      </c>
      <c r="D1593" s="164" t="s">
        <v>1755</v>
      </c>
      <c r="E1593" s="141" t="s">
        <v>171</v>
      </c>
      <c r="F1593" s="141" t="s">
        <v>171</v>
      </c>
      <c r="G1593" s="141" t="s">
        <v>222</v>
      </c>
      <c r="H1593" s="142">
        <v>7.93</v>
      </c>
      <c r="I1593" s="143">
        <f t="shared" si="316"/>
        <v>255</v>
      </c>
      <c r="J1593" s="144">
        <v>255</v>
      </c>
      <c r="K1593" s="144"/>
      <c r="L1593" s="144"/>
      <c r="M1593" s="144"/>
      <c r="N1593" s="144"/>
      <c r="O1593" s="144"/>
      <c r="P1593" s="145" t="e">
        <f t="shared" si="317"/>
        <v>#DIV/0!</v>
      </c>
      <c r="Q1593" s="145">
        <f t="shared" si="318"/>
        <v>0</v>
      </c>
      <c r="R1593" s="145">
        <f t="shared" si="319"/>
        <v>0</v>
      </c>
      <c r="S1593" s="145">
        <f t="shared" si="320"/>
        <v>0</v>
      </c>
      <c r="T1593" s="145">
        <f t="shared" si="321"/>
        <v>0</v>
      </c>
      <c r="U1593" s="145">
        <f t="shared" si="322"/>
        <v>0</v>
      </c>
      <c r="V1593" s="146">
        <f>IF(J1593="nio",0,IF(J1593&gt;0,VLOOKUP(F1593,'3-Productie normen'!A:M,VLOOKUP(J1593,'3-Productie normen'!$B$38:$C$41,2,FALSE),FALSE)))*(VLOOKUP(B1593,'2-Kosten per locatie'!$A$16:$C$48,3,FALSE))</f>
        <v>0</v>
      </c>
      <c r="W1593" s="146">
        <f t="shared" si="323"/>
        <v>0</v>
      </c>
      <c r="X1593" s="146">
        <f t="shared" si="324"/>
        <v>0</v>
      </c>
      <c r="Y1593" s="146">
        <f t="shared" si="325"/>
        <v>0</v>
      </c>
      <c r="Z1593" s="147" t="str">
        <f>VLOOKUP(F1593,'3-Productie normen'!A:Q,12,FALSE)</f>
        <v>B</v>
      </c>
      <c r="AA1593" s="147"/>
      <c r="AC1593" s="148">
        <f t="shared" si="326"/>
        <v>2022.1499999999999</v>
      </c>
    </row>
    <row r="1594" spans="1:29" ht="14.15" customHeight="1">
      <c r="A1594" s="124">
        <f t="shared" si="315"/>
        <v>1594</v>
      </c>
      <c r="B1594" s="139" t="s">
        <v>111</v>
      </c>
      <c r="C1594" s="108">
        <v>1</v>
      </c>
      <c r="D1594" s="164" t="s">
        <v>1756</v>
      </c>
      <c r="E1594" s="141" t="s">
        <v>216</v>
      </c>
      <c r="F1594" s="141" t="s">
        <v>167</v>
      </c>
      <c r="G1594" s="141" t="s">
        <v>213</v>
      </c>
      <c r="H1594" s="142">
        <v>10.02</v>
      </c>
      <c r="I1594" s="143">
        <f t="shared" si="316"/>
        <v>255</v>
      </c>
      <c r="J1594" s="144">
        <v>255</v>
      </c>
      <c r="K1594" s="144"/>
      <c r="L1594" s="144"/>
      <c r="M1594" s="144"/>
      <c r="N1594" s="144"/>
      <c r="O1594" s="144"/>
      <c r="P1594" s="145" t="e">
        <f t="shared" si="317"/>
        <v>#DIV/0!</v>
      </c>
      <c r="Q1594" s="145">
        <f t="shared" si="318"/>
        <v>0</v>
      </c>
      <c r="R1594" s="145">
        <f t="shared" si="319"/>
        <v>0</v>
      </c>
      <c r="S1594" s="145">
        <f t="shared" si="320"/>
        <v>0</v>
      </c>
      <c r="T1594" s="145">
        <f t="shared" si="321"/>
        <v>0</v>
      </c>
      <c r="U1594" s="145">
        <f t="shared" si="322"/>
        <v>0</v>
      </c>
      <c r="V1594" s="146">
        <f>IF(J1594="nio",0,IF(J1594&gt;0,VLOOKUP(F1594,'3-Productie normen'!A:M,VLOOKUP(J1594,'3-Productie normen'!$B$38:$C$41,2,FALSE),FALSE)))*(VLOOKUP(B1594,'2-Kosten per locatie'!$A$16:$C$48,3,FALSE))</f>
        <v>0</v>
      </c>
      <c r="W1594" s="146">
        <f t="shared" si="323"/>
        <v>0</v>
      </c>
      <c r="X1594" s="146">
        <f t="shared" si="324"/>
        <v>0</v>
      </c>
      <c r="Y1594" s="146">
        <f t="shared" si="325"/>
        <v>0</v>
      </c>
      <c r="Z1594" s="147" t="str">
        <f>VLOOKUP(F1594,'3-Productie normen'!A:Q,12,FALSE)</f>
        <v>S</v>
      </c>
      <c r="AA1594" s="147"/>
      <c r="AC1594" s="148">
        <f t="shared" si="326"/>
        <v>2555.1</v>
      </c>
    </row>
    <row r="1595" spans="1:29" ht="14.15" customHeight="1">
      <c r="A1595" s="124">
        <f t="shared" si="315"/>
        <v>1595</v>
      </c>
      <c r="B1595" s="139" t="s">
        <v>111</v>
      </c>
      <c r="C1595" s="108">
        <v>1</v>
      </c>
      <c r="D1595" s="164" t="s">
        <v>1757</v>
      </c>
      <c r="E1595" s="141" t="s">
        <v>216</v>
      </c>
      <c r="F1595" s="141" t="s">
        <v>167</v>
      </c>
      <c r="G1595" s="141" t="s">
        <v>213</v>
      </c>
      <c r="H1595" s="142">
        <v>1.05</v>
      </c>
      <c r="I1595" s="143">
        <f t="shared" si="316"/>
        <v>255</v>
      </c>
      <c r="J1595" s="144">
        <v>255</v>
      </c>
      <c r="K1595" s="144"/>
      <c r="L1595" s="144"/>
      <c r="M1595" s="144"/>
      <c r="N1595" s="144"/>
      <c r="O1595" s="144"/>
      <c r="P1595" s="145" t="e">
        <f t="shared" si="317"/>
        <v>#DIV/0!</v>
      </c>
      <c r="Q1595" s="145">
        <f t="shared" si="318"/>
        <v>0</v>
      </c>
      <c r="R1595" s="145">
        <f t="shared" si="319"/>
        <v>0</v>
      </c>
      <c r="S1595" s="145">
        <f t="shared" si="320"/>
        <v>0</v>
      </c>
      <c r="T1595" s="145">
        <f t="shared" si="321"/>
        <v>0</v>
      </c>
      <c r="U1595" s="145">
        <f t="shared" si="322"/>
        <v>0</v>
      </c>
      <c r="V1595" s="146">
        <f>IF(J1595="nio",0,IF(J1595&gt;0,VLOOKUP(F1595,'3-Productie normen'!A:M,VLOOKUP(J1595,'3-Productie normen'!$B$38:$C$41,2,FALSE),FALSE)))*(VLOOKUP(B1595,'2-Kosten per locatie'!$A$16:$C$48,3,FALSE))</f>
        <v>0</v>
      </c>
      <c r="W1595" s="146">
        <f t="shared" si="323"/>
        <v>0</v>
      </c>
      <c r="X1595" s="146">
        <f t="shared" si="324"/>
        <v>0</v>
      </c>
      <c r="Y1595" s="146">
        <f t="shared" si="325"/>
        <v>0</v>
      </c>
      <c r="Z1595" s="147" t="str">
        <f>VLOOKUP(F1595,'3-Productie normen'!A:Q,12,FALSE)</f>
        <v>S</v>
      </c>
      <c r="AA1595" s="147"/>
      <c r="AC1595" s="148">
        <f t="shared" si="326"/>
        <v>267.75</v>
      </c>
    </row>
    <row r="1596" spans="1:29" ht="14.15" customHeight="1">
      <c r="A1596" s="124">
        <f t="shared" si="315"/>
        <v>1596</v>
      </c>
      <c r="B1596" s="139" t="s">
        <v>111</v>
      </c>
      <c r="C1596" s="108">
        <v>1</v>
      </c>
      <c r="D1596" s="164" t="s">
        <v>1758</v>
      </c>
      <c r="E1596" s="141" t="s">
        <v>216</v>
      </c>
      <c r="F1596" s="141" t="s">
        <v>167</v>
      </c>
      <c r="G1596" s="141" t="s">
        <v>213</v>
      </c>
      <c r="H1596" s="142">
        <v>0.99</v>
      </c>
      <c r="I1596" s="143">
        <f t="shared" si="316"/>
        <v>255</v>
      </c>
      <c r="J1596" s="144">
        <v>255</v>
      </c>
      <c r="K1596" s="144"/>
      <c r="L1596" s="144"/>
      <c r="M1596" s="144"/>
      <c r="N1596" s="144"/>
      <c r="O1596" s="144"/>
      <c r="P1596" s="145" t="e">
        <f t="shared" si="317"/>
        <v>#DIV/0!</v>
      </c>
      <c r="Q1596" s="145">
        <f t="shared" si="318"/>
        <v>0</v>
      </c>
      <c r="R1596" s="145">
        <f t="shared" si="319"/>
        <v>0</v>
      </c>
      <c r="S1596" s="145">
        <f t="shared" si="320"/>
        <v>0</v>
      </c>
      <c r="T1596" s="145">
        <f t="shared" si="321"/>
        <v>0</v>
      </c>
      <c r="U1596" s="145">
        <f t="shared" si="322"/>
        <v>0</v>
      </c>
      <c r="V1596" s="146">
        <f>IF(J1596="nio",0,IF(J1596&gt;0,VLOOKUP(F1596,'3-Productie normen'!A:M,VLOOKUP(J1596,'3-Productie normen'!$B$38:$C$41,2,FALSE),FALSE)))*(VLOOKUP(B1596,'2-Kosten per locatie'!$A$16:$C$48,3,FALSE))</f>
        <v>0</v>
      </c>
      <c r="W1596" s="146">
        <f t="shared" si="323"/>
        <v>0</v>
      </c>
      <c r="X1596" s="146">
        <f t="shared" si="324"/>
        <v>0</v>
      </c>
      <c r="Y1596" s="146">
        <f t="shared" si="325"/>
        <v>0</v>
      </c>
      <c r="Z1596" s="147" t="str">
        <f>VLOOKUP(F1596,'3-Productie normen'!A:Q,12,FALSE)</f>
        <v>S</v>
      </c>
      <c r="AA1596" s="147"/>
      <c r="AC1596" s="148">
        <f t="shared" si="326"/>
        <v>252.45</v>
      </c>
    </row>
    <row r="1597" spans="1:29" ht="14.15" customHeight="1">
      <c r="A1597" s="124">
        <f t="shared" si="315"/>
        <v>1597</v>
      </c>
      <c r="B1597" s="139" t="s">
        <v>111</v>
      </c>
      <c r="C1597" s="108">
        <v>1</v>
      </c>
      <c r="D1597" s="164" t="s">
        <v>1759</v>
      </c>
      <c r="E1597" s="141" t="s">
        <v>216</v>
      </c>
      <c r="F1597" s="141" t="s">
        <v>167</v>
      </c>
      <c r="G1597" s="141" t="s">
        <v>213</v>
      </c>
      <c r="H1597" s="142">
        <v>1.05</v>
      </c>
      <c r="I1597" s="143">
        <f t="shared" si="316"/>
        <v>255</v>
      </c>
      <c r="J1597" s="144">
        <v>255</v>
      </c>
      <c r="K1597" s="144"/>
      <c r="L1597" s="144"/>
      <c r="M1597" s="144"/>
      <c r="N1597" s="144"/>
      <c r="O1597" s="144"/>
      <c r="P1597" s="145" t="e">
        <f t="shared" si="317"/>
        <v>#DIV/0!</v>
      </c>
      <c r="Q1597" s="145">
        <f t="shared" si="318"/>
        <v>0</v>
      </c>
      <c r="R1597" s="145">
        <f t="shared" si="319"/>
        <v>0</v>
      </c>
      <c r="S1597" s="145">
        <f t="shared" si="320"/>
        <v>0</v>
      </c>
      <c r="T1597" s="145">
        <f t="shared" si="321"/>
        <v>0</v>
      </c>
      <c r="U1597" s="145">
        <f t="shared" si="322"/>
        <v>0</v>
      </c>
      <c r="V1597" s="146">
        <f>IF(J1597="nio",0,IF(J1597&gt;0,VLOOKUP(F1597,'3-Productie normen'!A:M,VLOOKUP(J1597,'3-Productie normen'!$B$38:$C$41,2,FALSE),FALSE)))*(VLOOKUP(B1597,'2-Kosten per locatie'!$A$16:$C$48,3,FALSE))</f>
        <v>0</v>
      </c>
      <c r="W1597" s="146">
        <f t="shared" si="323"/>
        <v>0</v>
      </c>
      <c r="X1597" s="146">
        <f t="shared" si="324"/>
        <v>0</v>
      </c>
      <c r="Y1597" s="146">
        <f t="shared" si="325"/>
        <v>0</v>
      </c>
      <c r="Z1597" s="147" t="str">
        <f>VLOOKUP(F1597,'3-Productie normen'!A:Q,12,FALSE)</f>
        <v>S</v>
      </c>
      <c r="AA1597" s="147"/>
      <c r="AC1597" s="148">
        <f t="shared" si="326"/>
        <v>267.75</v>
      </c>
    </row>
    <row r="1598" spans="1:29" ht="14.15" customHeight="1">
      <c r="A1598" s="124">
        <f t="shared" si="315"/>
        <v>1598</v>
      </c>
      <c r="B1598" s="139" t="s">
        <v>111</v>
      </c>
      <c r="C1598" s="108">
        <v>1</v>
      </c>
      <c r="D1598" s="164" t="s">
        <v>1760</v>
      </c>
      <c r="E1598" s="141" t="s">
        <v>355</v>
      </c>
      <c r="F1598" s="141" t="s">
        <v>174</v>
      </c>
      <c r="G1598" s="141"/>
      <c r="H1598" s="142">
        <v>0</v>
      </c>
      <c r="I1598" s="143">
        <f t="shared" si="316"/>
        <v>0</v>
      </c>
      <c r="J1598" s="144" t="s">
        <v>228</v>
      </c>
      <c r="K1598" s="144"/>
      <c r="L1598" s="144"/>
      <c r="M1598" s="144"/>
      <c r="N1598" s="144"/>
      <c r="O1598" s="144"/>
      <c r="P1598" s="145">
        <f t="shared" si="317"/>
        <v>0</v>
      </c>
      <c r="Q1598" s="145">
        <f t="shared" si="318"/>
        <v>0</v>
      </c>
      <c r="R1598" s="145">
        <f t="shared" si="319"/>
        <v>0</v>
      </c>
      <c r="S1598" s="145">
        <f t="shared" si="320"/>
        <v>0</v>
      </c>
      <c r="T1598" s="145">
        <f t="shared" si="321"/>
        <v>0</v>
      </c>
      <c r="U1598" s="145">
        <f t="shared" si="322"/>
        <v>0</v>
      </c>
      <c r="V1598" s="146">
        <f>IF(J1598="nio",0,IF(J1598&gt;0,VLOOKUP(F1598,'3-Productie normen'!A:M,VLOOKUP(J1598,'3-Productie normen'!$B$38:$C$41,2,FALSE),FALSE)))*(VLOOKUP(B1598,'2-Kosten per locatie'!$A$16:$C$48,3,FALSE))</f>
        <v>0</v>
      </c>
      <c r="W1598" s="146">
        <f t="shared" si="323"/>
        <v>0</v>
      </c>
      <c r="X1598" s="146">
        <f t="shared" si="324"/>
        <v>0</v>
      </c>
      <c r="Y1598" s="146">
        <f t="shared" si="325"/>
        <v>0</v>
      </c>
      <c r="Z1598" s="147">
        <f>VLOOKUP(F1598,'3-Productie normen'!A:Q,12,FALSE)</f>
        <v>0</v>
      </c>
      <c r="AA1598" s="147"/>
      <c r="AC1598" s="148">
        <f t="shared" si="326"/>
        <v>0</v>
      </c>
    </row>
    <row r="1599" spans="1:29" ht="14.15" customHeight="1">
      <c r="A1599" s="124">
        <f t="shared" si="315"/>
        <v>1599</v>
      </c>
      <c r="B1599" s="139" t="s">
        <v>111</v>
      </c>
      <c r="C1599" s="108">
        <v>1</v>
      </c>
      <c r="D1599" s="164" t="s">
        <v>1761</v>
      </c>
      <c r="E1599" s="141" t="s">
        <v>168</v>
      </c>
      <c r="F1599" s="151" t="s">
        <v>168</v>
      </c>
      <c r="G1599" s="141" t="s">
        <v>227</v>
      </c>
      <c r="H1599" s="142">
        <v>1.2</v>
      </c>
      <c r="I1599" s="143">
        <f t="shared" si="316"/>
        <v>1</v>
      </c>
      <c r="J1599" s="144">
        <v>1</v>
      </c>
      <c r="K1599" s="144"/>
      <c r="L1599" s="144"/>
      <c r="M1599" s="144"/>
      <c r="N1599" s="144"/>
      <c r="O1599" s="144"/>
      <c r="P1599" s="145" t="e">
        <f t="shared" si="317"/>
        <v>#DIV/0!</v>
      </c>
      <c r="Q1599" s="145">
        <f t="shared" si="318"/>
        <v>0</v>
      </c>
      <c r="R1599" s="145">
        <f t="shared" si="319"/>
        <v>0</v>
      </c>
      <c r="S1599" s="145">
        <f t="shared" si="320"/>
        <v>0</v>
      </c>
      <c r="T1599" s="145">
        <f t="shared" si="321"/>
        <v>0</v>
      </c>
      <c r="U1599" s="145">
        <f t="shared" si="322"/>
        <v>0</v>
      </c>
      <c r="V1599" s="146">
        <f>IF(J1599="nio",0,IF(J1599&gt;0,VLOOKUP(F1599,'3-Productie normen'!A:M,VLOOKUP(J1599,'3-Productie normen'!$B$38:$C$41,2,FALSE),FALSE)))*(VLOOKUP(B1599,'2-Kosten per locatie'!$A$16:$C$48,3,FALSE))</f>
        <v>0</v>
      </c>
      <c r="W1599" s="146">
        <f t="shared" si="323"/>
        <v>0</v>
      </c>
      <c r="X1599" s="146">
        <f t="shared" si="324"/>
        <v>0</v>
      </c>
      <c r="Y1599" s="146">
        <f t="shared" si="325"/>
        <v>0</v>
      </c>
      <c r="Z1599" s="147" t="str">
        <f>VLOOKUP(F1599,'3-Productie normen'!A:Q,12,FALSE)</f>
        <v>V</v>
      </c>
      <c r="AA1599" s="147"/>
      <c r="AC1599" s="148">
        <f t="shared" si="326"/>
        <v>1.2</v>
      </c>
    </row>
    <row r="1600" spans="1:29" ht="14.15" customHeight="1">
      <c r="A1600" s="124">
        <f t="shared" si="315"/>
        <v>1600</v>
      </c>
      <c r="B1600" s="139" t="s">
        <v>111</v>
      </c>
      <c r="C1600" s="108">
        <v>1</v>
      </c>
      <c r="D1600" s="164" t="s">
        <v>1762</v>
      </c>
      <c r="E1600" s="141" t="s">
        <v>224</v>
      </c>
      <c r="F1600" s="141" t="s">
        <v>155</v>
      </c>
      <c r="G1600" s="141" t="s">
        <v>222</v>
      </c>
      <c r="H1600" s="142">
        <v>13.34</v>
      </c>
      <c r="I1600" s="143">
        <f t="shared" si="316"/>
        <v>255</v>
      </c>
      <c r="J1600" s="144">
        <v>255</v>
      </c>
      <c r="K1600" s="144"/>
      <c r="L1600" s="144"/>
      <c r="M1600" s="144"/>
      <c r="N1600" s="144"/>
      <c r="O1600" s="144"/>
      <c r="P1600" s="145" t="e">
        <f t="shared" si="317"/>
        <v>#DIV/0!</v>
      </c>
      <c r="Q1600" s="145">
        <f t="shared" si="318"/>
        <v>0</v>
      </c>
      <c r="R1600" s="145">
        <f t="shared" si="319"/>
        <v>0</v>
      </c>
      <c r="S1600" s="145">
        <f t="shared" si="320"/>
        <v>0</v>
      </c>
      <c r="T1600" s="145">
        <f t="shared" si="321"/>
        <v>0</v>
      </c>
      <c r="U1600" s="145">
        <f t="shared" si="322"/>
        <v>0</v>
      </c>
      <c r="V1600" s="146">
        <f>IF(J1600="nio",0,IF(J1600&gt;0,VLOOKUP(F1600,'3-Productie normen'!A:M,VLOOKUP(J1600,'3-Productie normen'!$B$38:$C$41,2,FALSE),FALSE)))*(VLOOKUP(B1600,'2-Kosten per locatie'!$A$16:$C$48,3,FALSE))</f>
        <v>0</v>
      </c>
      <c r="W1600" s="146">
        <f t="shared" si="323"/>
        <v>0</v>
      </c>
      <c r="X1600" s="146">
        <f t="shared" si="324"/>
        <v>0</v>
      </c>
      <c r="Y1600" s="146">
        <f t="shared" si="325"/>
        <v>0</v>
      </c>
      <c r="Z1600" s="147" t="str">
        <f>VLOOKUP(F1600,'3-Productie normen'!A:Q,12,FALSE)</f>
        <v>B</v>
      </c>
      <c r="AA1600" s="147"/>
      <c r="AC1600" s="148">
        <f t="shared" si="326"/>
        <v>3401.7</v>
      </c>
    </row>
    <row r="1601" spans="1:29" ht="14.15" customHeight="1">
      <c r="A1601" s="124">
        <f t="shared" si="315"/>
        <v>1601</v>
      </c>
      <c r="B1601" s="139" t="s">
        <v>111</v>
      </c>
      <c r="C1601" s="108">
        <v>1</v>
      </c>
      <c r="D1601" s="164" t="s">
        <v>1763</v>
      </c>
      <c r="E1601" s="141" t="s">
        <v>224</v>
      </c>
      <c r="F1601" s="141" t="s">
        <v>155</v>
      </c>
      <c r="G1601" s="141" t="s">
        <v>222</v>
      </c>
      <c r="H1601" s="142">
        <v>24.98</v>
      </c>
      <c r="I1601" s="143">
        <f t="shared" si="316"/>
        <v>255</v>
      </c>
      <c r="J1601" s="144">
        <v>255</v>
      </c>
      <c r="K1601" s="144"/>
      <c r="L1601" s="144"/>
      <c r="M1601" s="144"/>
      <c r="N1601" s="144"/>
      <c r="O1601" s="144"/>
      <c r="P1601" s="145" t="e">
        <f t="shared" si="317"/>
        <v>#DIV/0!</v>
      </c>
      <c r="Q1601" s="145">
        <f t="shared" si="318"/>
        <v>0</v>
      </c>
      <c r="R1601" s="145">
        <f t="shared" si="319"/>
        <v>0</v>
      </c>
      <c r="S1601" s="145">
        <f t="shared" si="320"/>
        <v>0</v>
      </c>
      <c r="T1601" s="145">
        <f t="shared" si="321"/>
        <v>0</v>
      </c>
      <c r="U1601" s="145">
        <f t="shared" si="322"/>
        <v>0</v>
      </c>
      <c r="V1601" s="146">
        <f>IF(J1601="nio",0,IF(J1601&gt;0,VLOOKUP(F1601,'3-Productie normen'!A:M,VLOOKUP(J1601,'3-Productie normen'!$B$38:$C$41,2,FALSE),FALSE)))*(VLOOKUP(B1601,'2-Kosten per locatie'!$A$16:$C$48,3,FALSE))</f>
        <v>0</v>
      </c>
      <c r="W1601" s="146">
        <f t="shared" si="323"/>
        <v>0</v>
      </c>
      <c r="X1601" s="146">
        <f t="shared" si="324"/>
        <v>0</v>
      </c>
      <c r="Y1601" s="146">
        <f t="shared" si="325"/>
        <v>0</v>
      </c>
      <c r="Z1601" s="147" t="str">
        <f>VLOOKUP(F1601,'3-Productie normen'!A:Q,12,FALSE)</f>
        <v>B</v>
      </c>
      <c r="AA1601" s="147"/>
      <c r="AC1601" s="148">
        <f t="shared" si="326"/>
        <v>6369.9000000000005</v>
      </c>
    </row>
    <row r="1602" spans="1:29" ht="14.15" customHeight="1">
      <c r="A1602" s="124">
        <f t="shared" si="315"/>
        <v>1602</v>
      </c>
      <c r="B1602" s="139" t="s">
        <v>111</v>
      </c>
      <c r="C1602" s="108">
        <v>1</v>
      </c>
      <c r="D1602" s="164" t="s">
        <v>1764</v>
      </c>
      <c r="E1602" s="141" t="s">
        <v>224</v>
      </c>
      <c r="F1602" s="141" t="s">
        <v>155</v>
      </c>
      <c r="G1602" s="141" t="s">
        <v>222</v>
      </c>
      <c r="H1602" s="142">
        <v>26.43</v>
      </c>
      <c r="I1602" s="143">
        <f t="shared" si="316"/>
        <v>255</v>
      </c>
      <c r="J1602" s="144">
        <v>255</v>
      </c>
      <c r="K1602" s="144"/>
      <c r="L1602" s="144"/>
      <c r="M1602" s="144"/>
      <c r="N1602" s="144"/>
      <c r="O1602" s="144"/>
      <c r="P1602" s="145" t="e">
        <f t="shared" si="317"/>
        <v>#DIV/0!</v>
      </c>
      <c r="Q1602" s="145">
        <f t="shared" si="318"/>
        <v>0</v>
      </c>
      <c r="R1602" s="145">
        <f t="shared" si="319"/>
        <v>0</v>
      </c>
      <c r="S1602" s="145">
        <f t="shared" si="320"/>
        <v>0</v>
      </c>
      <c r="T1602" s="145">
        <f t="shared" si="321"/>
        <v>0</v>
      </c>
      <c r="U1602" s="145">
        <f t="shared" si="322"/>
        <v>0</v>
      </c>
      <c r="V1602" s="146">
        <f>IF(J1602="nio",0,IF(J1602&gt;0,VLOOKUP(F1602,'3-Productie normen'!A:M,VLOOKUP(J1602,'3-Productie normen'!$B$38:$C$41,2,FALSE),FALSE)))*(VLOOKUP(B1602,'2-Kosten per locatie'!$A$16:$C$48,3,FALSE))</f>
        <v>0</v>
      </c>
      <c r="W1602" s="146">
        <f t="shared" si="323"/>
        <v>0</v>
      </c>
      <c r="X1602" s="146">
        <f t="shared" si="324"/>
        <v>0</v>
      </c>
      <c r="Y1602" s="146">
        <f t="shared" si="325"/>
        <v>0</v>
      </c>
      <c r="Z1602" s="147" t="str">
        <f>VLOOKUP(F1602,'3-Productie normen'!A:Q,12,FALSE)</f>
        <v>B</v>
      </c>
      <c r="AA1602" s="147"/>
      <c r="AC1602" s="148">
        <f t="shared" si="326"/>
        <v>6739.65</v>
      </c>
    </row>
    <row r="1603" spans="1:29" ht="14.15" customHeight="1">
      <c r="A1603" s="124">
        <f t="shared" si="315"/>
        <v>1603</v>
      </c>
      <c r="B1603" s="139" t="s">
        <v>111</v>
      </c>
      <c r="C1603" s="108">
        <v>1</v>
      </c>
      <c r="D1603" s="164" t="s">
        <v>1765</v>
      </c>
      <c r="E1603" s="141" t="s">
        <v>355</v>
      </c>
      <c r="F1603" s="151" t="s">
        <v>174</v>
      </c>
      <c r="G1603" s="141"/>
      <c r="H1603" s="142">
        <v>5.46</v>
      </c>
      <c r="I1603" s="143">
        <f t="shared" si="316"/>
        <v>0</v>
      </c>
      <c r="J1603" s="144" t="s">
        <v>228</v>
      </c>
      <c r="K1603" s="144"/>
      <c r="L1603" s="144"/>
      <c r="M1603" s="144"/>
      <c r="N1603" s="144"/>
      <c r="O1603" s="144"/>
      <c r="P1603" s="145">
        <f t="shared" si="317"/>
        <v>0</v>
      </c>
      <c r="Q1603" s="145">
        <f t="shared" si="318"/>
        <v>0</v>
      </c>
      <c r="R1603" s="145">
        <f t="shared" si="319"/>
        <v>0</v>
      </c>
      <c r="S1603" s="145">
        <f t="shared" si="320"/>
        <v>0</v>
      </c>
      <c r="T1603" s="145">
        <f t="shared" si="321"/>
        <v>0</v>
      </c>
      <c r="U1603" s="145">
        <f t="shared" si="322"/>
        <v>0</v>
      </c>
      <c r="V1603" s="146">
        <f>IF(J1603="nio",0,IF(J1603&gt;0,VLOOKUP(F1603,'3-Productie normen'!A:M,VLOOKUP(J1603,'3-Productie normen'!$B$38:$C$41,2,FALSE),FALSE)))*(VLOOKUP(B1603,'2-Kosten per locatie'!$A$16:$C$48,3,FALSE))</f>
        <v>0</v>
      </c>
      <c r="W1603" s="146">
        <f t="shared" si="323"/>
        <v>0</v>
      </c>
      <c r="X1603" s="146">
        <f t="shared" si="324"/>
        <v>0</v>
      </c>
      <c r="Y1603" s="146">
        <f t="shared" si="325"/>
        <v>0</v>
      </c>
      <c r="Z1603" s="147">
        <f>VLOOKUP(F1603,'3-Productie normen'!A:Q,12,FALSE)</f>
        <v>0</v>
      </c>
      <c r="AA1603" s="147"/>
      <c r="AC1603" s="148">
        <f t="shared" si="326"/>
        <v>0</v>
      </c>
    </row>
    <row r="1604" spans="1:29" ht="14.15" customHeight="1">
      <c r="A1604" s="124">
        <f t="shared" si="315"/>
        <v>1604</v>
      </c>
      <c r="B1604" s="139" t="s">
        <v>111</v>
      </c>
      <c r="C1604" s="108">
        <v>1</v>
      </c>
      <c r="D1604" s="164" t="s">
        <v>1766</v>
      </c>
      <c r="E1604" s="141" t="s">
        <v>224</v>
      </c>
      <c r="F1604" s="151" t="s">
        <v>155</v>
      </c>
      <c r="G1604" s="141" t="s">
        <v>222</v>
      </c>
      <c r="H1604" s="142">
        <v>116.6</v>
      </c>
      <c r="I1604" s="143">
        <f t="shared" si="316"/>
        <v>255</v>
      </c>
      <c r="J1604" s="144">
        <v>255</v>
      </c>
      <c r="K1604" s="144"/>
      <c r="L1604" s="144"/>
      <c r="M1604" s="144"/>
      <c r="N1604" s="144"/>
      <c r="O1604" s="144"/>
      <c r="P1604" s="145" t="e">
        <f t="shared" si="317"/>
        <v>#DIV/0!</v>
      </c>
      <c r="Q1604" s="145">
        <f t="shared" si="318"/>
        <v>0</v>
      </c>
      <c r="R1604" s="145">
        <f t="shared" si="319"/>
        <v>0</v>
      </c>
      <c r="S1604" s="145">
        <f t="shared" si="320"/>
        <v>0</v>
      </c>
      <c r="T1604" s="145">
        <f t="shared" si="321"/>
        <v>0</v>
      </c>
      <c r="U1604" s="145">
        <f t="shared" si="322"/>
        <v>0</v>
      </c>
      <c r="V1604" s="146">
        <f>IF(J1604="nio",0,IF(J1604&gt;0,VLOOKUP(F1604,'3-Productie normen'!A:M,VLOOKUP(J1604,'3-Productie normen'!$B$38:$C$41,2,FALSE),FALSE)))*(VLOOKUP(B1604,'2-Kosten per locatie'!$A$16:$C$48,3,FALSE))</f>
        <v>0</v>
      </c>
      <c r="W1604" s="146">
        <f t="shared" si="323"/>
        <v>0</v>
      </c>
      <c r="X1604" s="146">
        <f t="shared" si="324"/>
        <v>0</v>
      </c>
      <c r="Y1604" s="146">
        <f t="shared" si="325"/>
        <v>0</v>
      </c>
      <c r="Z1604" s="147" t="str">
        <f>VLOOKUP(F1604,'3-Productie normen'!A:Q,12,FALSE)</f>
        <v>B</v>
      </c>
      <c r="AA1604" s="147"/>
      <c r="AC1604" s="148">
        <f t="shared" si="326"/>
        <v>29733</v>
      </c>
    </row>
    <row r="1605" spans="1:29" ht="14.15" customHeight="1">
      <c r="A1605" s="124">
        <f t="shared" si="315"/>
        <v>1605</v>
      </c>
      <c r="B1605" s="139" t="s">
        <v>111</v>
      </c>
      <c r="C1605" s="108">
        <v>1</v>
      </c>
      <c r="D1605" s="164" t="s">
        <v>1767</v>
      </c>
      <c r="E1605" s="141" t="s">
        <v>224</v>
      </c>
      <c r="F1605" s="141" t="s">
        <v>155</v>
      </c>
      <c r="G1605" s="141" t="s">
        <v>222</v>
      </c>
      <c r="H1605" s="142">
        <v>15.49</v>
      </c>
      <c r="I1605" s="143">
        <f t="shared" si="316"/>
        <v>255</v>
      </c>
      <c r="J1605" s="144">
        <v>255</v>
      </c>
      <c r="K1605" s="144"/>
      <c r="L1605" s="144"/>
      <c r="M1605" s="144"/>
      <c r="N1605" s="144"/>
      <c r="O1605" s="144"/>
      <c r="P1605" s="145" t="e">
        <f t="shared" si="317"/>
        <v>#DIV/0!</v>
      </c>
      <c r="Q1605" s="145">
        <f t="shared" si="318"/>
        <v>0</v>
      </c>
      <c r="R1605" s="145">
        <f t="shared" si="319"/>
        <v>0</v>
      </c>
      <c r="S1605" s="145">
        <f t="shared" si="320"/>
        <v>0</v>
      </c>
      <c r="T1605" s="145">
        <f t="shared" si="321"/>
        <v>0</v>
      </c>
      <c r="U1605" s="145">
        <f t="shared" si="322"/>
        <v>0</v>
      </c>
      <c r="V1605" s="146">
        <f>IF(J1605="nio",0,IF(J1605&gt;0,VLOOKUP(F1605,'3-Productie normen'!A:M,VLOOKUP(J1605,'3-Productie normen'!$B$38:$C$41,2,FALSE),FALSE)))*(VLOOKUP(B1605,'2-Kosten per locatie'!$A$16:$C$48,3,FALSE))</f>
        <v>0</v>
      </c>
      <c r="W1605" s="146">
        <f t="shared" si="323"/>
        <v>0</v>
      </c>
      <c r="X1605" s="146">
        <f t="shared" si="324"/>
        <v>0</v>
      </c>
      <c r="Y1605" s="146">
        <f t="shared" si="325"/>
        <v>0</v>
      </c>
      <c r="Z1605" s="147" t="str">
        <f>VLOOKUP(F1605,'3-Productie normen'!A:Q,12,FALSE)</f>
        <v>B</v>
      </c>
      <c r="AA1605" s="147"/>
      <c r="AC1605" s="148">
        <f t="shared" si="326"/>
        <v>3949.9500000000003</v>
      </c>
    </row>
    <row r="1606" spans="1:29" ht="14.15" customHeight="1">
      <c r="A1606" s="124">
        <f t="shared" si="315"/>
        <v>1606</v>
      </c>
      <c r="B1606" s="139" t="s">
        <v>111</v>
      </c>
      <c r="C1606" s="108">
        <v>1</v>
      </c>
      <c r="D1606" s="164" t="s">
        <v>1768</v>
      </c>
      <c r="E1606" s="141" t="s">
        <v>171</v>
      </c>
      <c r="F1606" s="141" t="s">
        <v>171</v>
      </c>
      <c r="G1606" s="141" t="s">
        <v>222</v>
      </c>
      <c r="H1606" s="142">
        <v>15.93</v>
      </c>
      <c r="I1606" s="143">
        <f t="shared" si="316"/>
        <v>255</v>
      </c>
      <c r="J1606" s="144">
        <v>255</v>
      </c>
      <c r="K1606" s="144"/>
      <c r="L1606" s="144"/>
      <c r="M1606" s="144"/>
      <c r="N1606" s="144"/>
      <c r="O1606" s="144"/>
      <c r="P1606" s="145" t="e">
        <f t="shared" si="317"/>
        <v>#DIV/0!</v>
      </c>
      <c r="Q1606" s="145">
        <f t="shared" si="318"/>
        <v>0</v>
      </c>
      <c r="R1606" s="145">
        <f t="shared" si="319"/>
        <v>0</v>
      </c>
      <c r="S1606" s="145">
        <f t="shared" si="320"/>
        <v>0</v>
      </c>
      <c r="T1606" s="145">
        <f t="shared" si="321"/>
        <v>0</v>
      </c>
      <c r="U1606" s="145">
        <f t="shared" si="322"/>
        <v>0</v>
      </c>
      <c r="V1606" s="146">
        <f>IF(J1606="nio",0,IF(J1606&gt;0,VLOOKUP(F1606,'3-Productie normen'!A:M,VLOOKUP(J1606,'3-Productie normen'!$B$38:$C$41,2,FALSE),FALSE)))*(VLOOKUP(B1606,'2-Kosten per locatie'!$A$16:$C$48,3,FALSE))</f>
        <v>0</v>
      </c>
      <c r="W1606" s="146">
        <f t="shared" si="323"/>
        <v>0</v>
      </c>
      <c r="X1606" s="146">
        <f t="shared" si="324"/>
        <v>0</v>
      </c>
      <c r="Y1606" s="146">
        <f t="shared" si="325"/>
        <v>0</v>
      </c>
      <c r="Z1606" s="147" t="str">
        <f>VLOOKUP(F1606,'3-Productie normen'!A:Q,12,FALSE)</f>
        <v>B</v>
      </c>
      <c r="AA1606" s="147"/>
      <c r="AC1606" s="148">
        <f t="shared" si="326"/>
        <v>4062.15</v>
      </c>
    </row>
    <row r="1607" spans="1:29" ht="14.15" customHeight="1">
      <c r="A1607" s="124">
        <f t="shared" si="315"/>
        <v>1607</v>
      </c>
      <c r="B1607" s="139" t="s">
        <v>111</v>
      </c>
      <c r="C1607" s="108">
        <v>1</v>
      </c>
      <c r="D1607" s="164" t="s">
        <v>1769</v>
      </c>
      <c r="E1607" s="141" t="s">
        <v>171</v>
      </c>
      <c r="F1607" s="141" t="s">
        <v>171</v>
      </c>
      <c r="G1607" s="141" t="s">
        <v>222</v>
      </c>
      <c r="H1607" s="142">
        <v>15.53</v>
      </c>
      <c r="I1607" s="143">
        <f t="shared" si="316"/>
        <v>255</v>
      </c>
      <c r="J1607" s="144">
        <v>255</v>
      </c>
      <c r="K1607" s="144"/>
      <c r="L1607" s="144"/>
      <c r="M1607" s="144"/>
      <c r="N1607" s="144"/>
      <c r="O1607" s="144"/>
      <c r="P1607" s="145" t="e">
        <f t="shared" si="317"/>
        <v>#DIV/0!</v>
      </c>
      <c r="Q1607" s="145">
        <f t="shared" si="318"/>
        <v>0</v>
      </c>
      <c r="R1607" s="145">
        <f t="shared" si="319"/>
        <v>0</v>
      </c>
      <c r="S1607" s="145">
        <f t="shared" si="320"/>
        <v>0</v>
      </c>
      <c r="T1607" s="145">
        <f t="shared" si="321"/>
        <v>0</v>
      </c>
      <c r="U1607" s="145">
        <f t="shared" si="322"/>
        <v>0</v>
      </c>
      <c r="V1607" s="146">
        <f>IF(J1607="nio",0,IF(J1607&gt;0,VLOOKUP(F1607,'3-Productie normen'!A:M,VLOOKUP(J1607,'3-Productie normen'!$B$38:$C$41,2,FALSE),FALSE)))*(VLOOKUP(B1607,'2-Kosten per locatie'!$A$16:$C$48,3,FALSE))</f>
        <v>0</v>
      </c>
      <c r="W1607" s="146">
        <f t="shared" si="323"/>
        <v>0</v>
      </c>
      <c r="X1607" s="146">
        <f t="shared" si="324"/>
        <v>0</v>
      </c>
      <c r="Y1607" s="146">
        <f t="shared" si="325"/>
        <v>0</v>
      </c>
      <c r="Z1607" s="147" t="str">
        <f>VLOOKUP(F1607,'3-Productie normen'!A:Q,12,FALSE)</f>
        <v>B</v>
      </c>
      <c r="AA1607" s="147"/>
      <c r="AC1607" s="148">
        <f t="shared" si="326"/>
        <v>3960.1499999999996</v>
      </c>
    </row>
    <row r="1608" spans="1:29" ht="14.15" customHeight="1">
      <c r="A1608" s="124">
        <f t="shared" si="315"/>
        <v>1608</v>
      </c>
      <c r="B1608" s="139" t="s">
        <v>111</v>
      </c>
      <c r="C1608" s="108">
        <v>1</v>
      </c>
      <c r="D1608" s="164" t="s">
        <v>1770</v>
      </c>
      <c r="E1608" s="141" t="s">
        <v>519</v>
      </c>
      <c r="F1608" s="141" t="s">
        <v>174</v>
      </c>
      <c r="G1608" s="141" t="s">
        <v>222</v>
      </c>
      <c r="H1608" s="142">
        <v>15.49</v>
      </c>
      <c r="I1608" s="143">
        <f t="shared" si="316"/>
        <v>0</v>
      </c>
      <c r="J1608" s="144" t="s">
        <v>228</v>
      </c>
      <c r="K1608" s="144"/>
      <c r="L1608" s="144"/>
      <c r="M1608" s="144"/>
      <c r="N1608" s="144"/>
      <c r="O1608" s="144"/>
      <c r="P1608" s="145">
        <f t="shared" si="317"/>
        <v>0</v>
      </c>
      <c r="Q1608" s="145">
        <f t="shared" si="318"/>
        <v>0</v>
      </c>
      <c r="R1608" s="145">
        <f t="shared" si="319"/>
        <v>0</v>
      </c>
      <c r="S1608" s="145">
        <f t="shared" si="320"/>
        <v>0</v>
      </c>
      <c r="T1608" s="145">
        <f t="shared" si="321"/>
        <v>0</v>
      </c>
      <c r="U1608" s="145">
        <f t="shared" si="322"/>
        <v>0</v>
      </c>
      <c r="V1608" s="146">
        <f>IF(J1608="nio",0,IF(J1608&gt;0,VLOOKUP(F1608,'3-Productie normen'!A:M,VLOOKUP(J1608,'3-Productie normen'!$B$38:$C$41,2,FALSE),FALSE)))*(VLOOKUP(B1608,'2-Kosten per locatie'!$A$16:$C$48,3,FALSE))</f>
        <v>0</v>
      </c>
      <c r="W1608" s="146">
        <f t="shared" si="323"/>
        <v>0</v>
      </c>
      <c r="X1608" s="146">
        <f t="shared" si="324"/>
        <v>0</v>
      </c>
      <c r="Y1608" s="146">
        <f t="shared" si="325"/>
        <v>0</v>
      </c>
      <c r="Z1608" s="147">
        <f>VLOOKUP(F1608,'3-Productie normen'!A:Q,12,FALSE)</f>
        <v>0</v>
      </c>
      <c r="AA1608" s="147"/>
      <c r="AC1608" s="148">
        <f t="shared" si="326"/>
        <v>0</v>
      </c>
    </row>
    <row r="1609" spans="1:29" ht="14.15" customHeight="1">
      <c r="A1609" s="124">
        <f t="shared" si="315"/>
        <v>1609</v>
      </c>
      <c r="B1609" s="139" t="s">
        <v>111</v>
      </c>
      <c r="C1609" s="108">
        <v>1</v>
      </c>
      <c r="D1609" s="164" t="s">
        <v>1771</v>
      </c>
      <c r="E1609" s="141" t="s">
        <v>249</v>
      </c>
      <c r="F1609" s="141" t="s">
        <v>172</v>
      </c>
      <c r="G1609" s="141" t="s">
        <v>222</v>
      </c>
      <c r="H1609" s="142">
        <v>41.42</v>
      </c>
      <c r="I1609" s="143">
        <f t="shared" si="316"/>
        <v>255</v>
      </c>
      <c r="J1609" s="144">
        <v>255</v>
      </c>
      <c r="K1609" s="144"/>
      <c r="L1609" s="144"/>
      <c r="M1609" s="144"/>
      <c r="N1609" s="144"/>
      <c r="O1609" s="144"/>
      <c r="P1609" s="145" t="e">
        <f t="shared" si="317"/>
        <v>#DIV/0!</v>
      </c>
      <c r="Q1609" s="145">
        <f t="shared" si="318"/>
        <v>0</v>
      </c>
      <c r="R1609" s="145">
        <f t="shared" si="319"/>
        <v>0</v>
      </c>
      <c r="S1609" s="145">
        <f t="shared" si="320"/>
        <v>0</v>
      </c>
      <c r="T1609" s="145">
        <f t="shared" si="321"/>
        <v>0</v>
      </c>
      <c r="U1609" s="145">
        <f t="shared" si="322"/>
        <v>0</v>
      </c>
      <c r="V1609" s="146">
        <f>IF(J1609="nio",0,IF(J1609&gt;0,VLOOKUP(F1609,'3-Productie normen'!A:M,VLOOKUP(J1609,'3-Productie normen'!$B$38:$C$41,2,FALSE),FALSE)))*(VLOOKUP(B1609,'2-Kosten per locatie'!$A$16:$C$48,3,FALSE))</f>
        <v>0</v>
      </c>
      <c r="W1609" s="146">
        <f t="shared" si="323"/>
        <v>0</v>
      </c>
      <c r="X1609" s="146">
        <f t="shared" si="324"/>
        <v>0</v>
      </c>
      <c r="Y1609" s="146">
        <f t="shared" si="325"/>
        <v>0</v>
      </c>
      <c r="Z1609" s="147" t="str">
        <f>VLOOKUP(F1609,'3-Productie normen'!A:Q,12,FALSE)</f>
        <v>V</v>
      </c>
      <c r="AA1609" s="147"/>
      <c r="AC1609" s="148">
        <f t="shared" si="326"/>
        <v>10562.1</v>
      </c>
    </row>
    <row r="1610" spans="1:29" ht="14.15" customHeight="1">
      <c r="A1610" s="124">
        <f t="shared" si="315"/>
        <v>1610</v>
      </c>
      <c r="B1610" s="139" t="s">
        <v>111</v>
      </c>
      <c r="C1610" s="108">
        <v>1</v>
      </c>
      <c r="D1610" s="164" t="s">
        <v>1772</v>
      </c>
      <c r="E1610" s="141" t="s">
        <v>249</v>
      </c>
      <c r="F1610" s="141" t="s">
        <v>172</v>
      </c>
      <c r="G1610" s="141" t="s">
        <v>222</v>
      </c>
      <c r="H1610" s="142">
        <v>23.59</v>
      </c>
      <c r="I1610" s="143">
        <f t="shared" si="316"/>
        <v>255</v>
      </c>
      <c r="J1610" s="144">
        <v>255</v>
      </c>
      <c r="K1610" s="144"/>
      <c r="L1610" s="144"/>
      <c r="M1610" s="144"/>
      <c r="N1610" s="144"/>
      <c r="O1610" s="144"/>
      <c r="P1610" s="145" t="e">
        <f t="shared" si="317"/>
        <v>#DIV/0!</v>
      </c>
      <c r="Q1610" s="145">
        <f t="shared" si="318"/>
        <v>0</v>
      </c>
      <c r="R1610" s="145">
        <f t="shared" si="319"/>
        <v>0</v>
      </c>
      <c r="S1610" s="145">
        <f t="shared" si="320"/>
        <v>0</v>
      </c>
      <c r="T1610" s="145">
        <f t="shared" si="321"/>
        <v>0</v>
      </c>
      <c r="U1610" s="145">
        <f t="shared" si="322"/>
        <v>0</v>
      </c>
      <c r="V1610" s="146">
        <f>IF(J1610="nio",0,IF(J1610&gt;0,VLOOKUP(F1610,'3-Productie normen'!A:M,VLOOKUP(J1610,'3-Productie normen'!$B$38:$C$41,2,FALSE),FALSE)))*(VLOOKUP(B1610,'2-Kosten per locatie'!$A$16:$C$48,3,FALSE))</f>
        <v>0</v>
      </c>
      <c r="W1610" s="146">
        <f t="shared" si="323"/>
        <v>0</v>
      </c>
      <c r="X1610" s="146">
        <f t="shared" si="324"/>
        <v>0</v>
      </c>
      <c r="Y1610" s="146">
        <f t="shared" si="325"/>
        <v>0</v>
      </c>
      <c r="Z1610" s="147" t="str">
        <f>VLOOKUP(F1610,'3-Productie normen'!A:Q,12,FALSE)</f>
        <v>V</v>
      </c>
      <c r="AA1610" s="147"/>
      <c r="AC1610" s="148">
        <f t="shared" si="326"/>
        <v>6015.45</v>
      </c>
    </row>
    <row r="1611" spans="1:29" ht="14.15" customHeight="1">
      <c r="A1611" s="124">
        <f t="shared" ref="A1611:A1674" si="327">A1610+1</f>
        <v>1611</v>
      </c>
      <c r="B1611" s="139" t="s">
        <v>111</v>
      </c>
      <c r="C1611" s="108">
        <v>1</v>
      </c>
      <c r="D1611" s="164" t="s">
        <v>1773</v>
      </c>
      <c r="E1611" s="141" t="s">
        <v>249</v>
      </c>
      <c r="F1611" s="141" t="s">
        <v>172</v>
      </c>
      <c r="G1611" s="141" t="s">
        <v>222</v>
      </c>
      <c r="H1611" s="142">
        <v>43.96</v>
      </c>
      <c r="I1611" s="143">
        <f t="shared" si="316"/>
        <v>255</v>
      </c>
      <c r="J1611" s="144">
        <v>255</v>
      </c>
      <c r="K1611" s="144"/>
      <c r="L1611" s="144"/>
      <c r="M1611" s="144"/>
      <c r="N1611" s="144"/>
      <c r="O1611" s="144"/>
      <c r="P1611" s="145" t="e">
        <f t="shared" si="317"/>
        <v>#DIV/0!</v>
      </c>
      <c r="Q1611" s="145">
        <f t="shared" si="318"/>
        <v>0</v>
      </c>
      <c r="R1611" s="145">
        <f t="shared" si="319"/>
        <v>0</v>
      </c>
      <c r="S1611" s="145">
        <f t="shared" si="320"/>
        <v>0</v>
      </c>
      <c r="T1611" s="145">
        <f t="shared" si="321"/>
        <v>0</v>
      </c>
      <c r="U1611" s="145">
        <f t="shared" si="322"/>
        <v>0</v>
      </c>
      <c r="V1611" s="146">
        <f>IF(J1611="nio",0,IF(J1611&gt;0,VLOOKUP(F1611,'3-Productie normen'!A:M,VLOOKUP(J1611,'3-Productie normen'!$B$38:$C$41,2,FALSE),FALSE)))*(VLOOKUP(B1611,'2-Kosten per locatie'!$A$16:$C$48,3,FALSE))</f>
        <v>0</v>
      </c>
      <c r="W1611" s="146">
        <f t="shared" si="323"/>
        <v>0</v>
      </c>
      <c r="X1611" s="146">
        <f t="shared" si="324"/>
        <v>0</v>
      </c>
      <c r="Y1611" s="146">
        <f t="shared" si="325"/>
        <v>0</v>
      </c>
      <c r="Z1611" s="147" t="str">
        <f>VLOOKUP(F1611,'3-Productie normen'!A:Q,12,FALSE)</f>
        <v>V</v>
      </c>
      <c r="AA1611" s="147"/>
      <c r="AC1611" s="148">
        <f t="shared" si="326"/>
        <v>11209.800000000001</v>
      </c>
    </row>
    <row r="1612" spans="1:29" ht="14.15" customHeight="1">
      <c r="A1612" s="124">
        <f t="shared" si="327"/>
        <v>1612</v>
      </c>
      <c r="B1612" s="139" t="s">
        <v>111</v>
      </c>
      <c r="C1612" s="108">
        <v>1</v>
      </c>
      <c r="D1612" s="164" t="s">
        <v>1774</v>
      </c>
      <c r="E1612" s="141" t="s">
        <v>249</v>
      </c>
      <c r="F1612" s="141" t="s">
        <v>172</v>
      </c>
      <c r="G1612" s="141" t="s">
        <v>222</v>
      </c>
      <c r="H1612" s="142">
        <v>15.16</v>
      </c>
      <c r="I1612" s="143">
        <f t="shared" si="316"/>
        <v>255</v>
      </c>
      <c r="J1612" s="144">
        <v>255</v>
      </c>
      <c r="K1612" s="144"/>
      <c r="L1612" s="144"/>
      <c r="M1612" s="144"/>
      <c r="N1612" s="144"/>
      <c r="O1612" s="144"/>
      <c r="P1612" s="145" t="e">
        <f t="shared" si="317"/>
        <v>#DIV/0!</v>
      </c>
      <c r="Q1612" s="145">
        <f t="shared" si="318"/>
        <v>0</v>
      </c>
      <c r="R1612" s="145">
        <f t="shared" si="319"/>
        <v>0</v>
      </c>
      <c r="S1612" s="145">
        <f t="shared" si="320"/>
        <v>0</v>
      </c>
      <c r="T1612" s="145">
        <f t="shared" si="321"/>
        <v>0</v>
      </c>
      <c r="U1612" s="145">
        <f t="shared" si="322"/>
        <v>0</v>
      </c>
      <c r="V1612" s="146">
        <f>IF(J1612="nio",0,IF(J1612&gt;0,VLOOKUP(F1612,'3-Productie normen'!A:M,VLOOKUP(J1612,'3-Productie normen'!$B$38:$C$41,2,FALSE),FALSE)))*(VLOOKUP(B1612,'2-Kosten per locatie'!$A$16:$C$48,3,FALSE))</f>
        <v>0</v>
      </c>
      <c r="W1612" s="146">
        <f t="shared" si="323"/>
        <v>0</v>
      </c>
      <c r="X1612" s="146">
        <f t="shared" si="324"/>
        <v>0</v>
      </c>
      <c r="Y1612" s="146">
        <f t="shared" si="325"/>
        <v>0</v>
      </c>
      <c r="Z1612" s="147" t="str">
        <f>VLOOKUP(F1612,'3-Productie normen'!A:Q,12,FALSE)</f>
        <v>V</v>
      </c>
      <c r="AA1612" s="147"/>
      <c r="AC1612" s="148">
        <f t="shared" si="326"/>
        <v>3865.8</v>
      </c>
    </row>
    <row r="1613" spans="1:29" ht="14.15" customHeight="1">
      <c r="A1613" s="124">
        <f t="shared" si="327"/>
        <v>1613</v>
      </c>
      <c r="B1613" s="139" t="s">
        <v>111</v>
      </c>
      <c r="C1613" s="108">
        <v>1</v>
      </c>
      <c r="D1613" s="164" t="s">
        <v>1775</v>
      </c>
      <c r="E1613" s="141" t="s">
        <v>249</v>
      </c>
      <c r="F1613" s="141" t="s">
        <v>172</v>
      </c>
      <c r="G1613" s="141" t="s">
        <v>222</v>
      </c>
      <c r="H1613" s="142">
        <v>104</v>
      </c>
      <c r="I1613" s="143">
        <f t="shared" si="316"/>
        <v>255</v>
      </c>
      <c r="J1613" s="144">
        <v>255</v>
      </c>
      <c r="K1613" s="144"/>
      <c r="L1613" s="144"/>
      <c r="M1613" s="144"/>
      <c r="N1613" s="144"/>
      <c r="O1613" s="144"/>
      <c r="P1613" s="145" t="e">
        <f t="shared" si="317"/>
        <v>#DIV/0!</v>
      </c>
      <c r="Q1613" s="145">
        <f t="shared" si="318"/>
        <v>0</v>
      </c>
      <c r="R1613" s="145">
        <f t="shared" si="319"/>
        <v>0</v>
      </c>
      <c r="S1613" s="145">
        <f t="shared" si="320"/>
        <v>0</v>
      </c>
      <c r="T1613" s="145">
        <f t="shared" si="321"/>
        <v>0</v>
      </c>
      <c r="U1613" s="145">
        <f t="shared" si="322"/>
        <v>0</v>
      </c>
      <c r="V1613" s="146">
        <f>IF(J1613="nio",0,IF(J1613&gt;0,VLOOKUP(F1613,'3-Productie normen'!A:M,VLOOKUP(J1613,'3-Productie normen'!$B$38:$C$41,2,FALSE),FALSE)))*(VLOOKUP(B1613,'2-Kosten per locatie'!$A$16:$C$48,3,FALSE))</f>
        <v>0</v>
      </c>
      <c r="W1613" s="146">
        <f t="shared" si="323"/>
        <v>0</v>
      </c>
      <c r="X1613" s="146">
        <f t="shared" si="324"/>
        <v>0</v>
      </c>
      <c r="Y1613" s="146">
        <f t="shared" si="325"/>
        <v>0</v>
      </c>
      <c r="Z1613" s="147" t="str">
        <f>VLOOKUP(F1613,'3-Productie normen'!A:Q,12,FALSE)</f>
        <v>V</v>
      </c>
      <c r="AA1613" s="147"/>
      <c r="AC1613" s="148">
        <f t="shared" si="326"/>
        <v>26520</v>
      </c>
    </row>
    <row r="1614" spans="1:29" ht="14.15" customHeight="1">
      <c r="A1614" s="124">
        <f t="shared" si="327"/>
        <v>1614</v>
      </c>
      <c r="B1614" s="139" t="s">
        <v>111</v>
      </c>
      <c r="C1614" s="108">
        <v>1</v>
      </c>
      <c r="D1614" s="164" t="s">
        <v>1776</v>
      </c>
      <c r="E1614" s="141" t="s">
        <v>249</v>
      </c>
      <c r="F1614" s="141" t="s">
        <v>172</v>
      </c>
      <c r="G1614" s="141" t="s">
        <v>222</v>
      </c>
      <c r="H1614" s="142">
        <v>112</v>
      </c>
      <c r="I1614" s="143">
        <f t="shared" si="316"/>
        <v>255</v>
      </c>
      <c r="J1614" s="144">
        <v>255</v>
      </c>
      <c r="K1614" s="144"/>
      <c r="L1614" s="144"/>
      <c r="M1614" s="144"/>
      <c r="N1614" s="144"/>
      <c r="O1614" s="144"/>
      <c r="P1614" s="145" t="e">
        <f t="shared" si="317"/>
        <v>#DIV/0!</v>
      </c>
      <c r="Q1614" s="145">
        <f t="shared" si="318"/>
        <v>0</v>
      </c>
      <c r="R1614" s="145">
        <f t="shared" si="319"/>
        <v>0</v>
      </c>
      <c r="S1614" s="145">
        <f t="shared" si="320"/>
        <v>0</v>
      </c>
      <c r="T1614" s="145">
        <f t="shared" si="321"/>
        <v>0</v>
      </c>
      <c r="U1614" s="145">
        <f t="shared" si="322"/>
        <v>0</v>
      </c>
      <c r="V1614" s="146">
        <f>IF(J1614="nio",0,IF(J1614&gt;0,VLOOKUP(F1614,'3-Productie normen'!A:M,VLOOKUP(J1614,'3-Productie normen'!$B$38:$C$41,2,FALSE),FALSE)))*(VLOOKUP(B1614,'2-Kosten per locatie'!$A$16:$C$48,3,FALSE))</f>
        <v>0</v>
      </c>
      <c r="W1614" s="146">
        <f t="shared" si="323"/>
        <v>0</v>
      </c>
      <c r="X1614" s="146">
        <f t="shared" si="324"/>
        <v>0</v>
      </c>
      <c r="Y1614" s="146">
        <f t="shared" si="325"/>
        <v>0</v>
      </c>
      <c r="Z1614" s="147" t="str">
        <f>VLOOKUP(F1614,'3-Productie normen'!A:Q,12,FALSE)</f>
        <v>V</v>
      </c>
      <c r="AA1614" s="147"/>
      <c r="AC1614" s="148">
        <f t="shared" si="326"/>
        <v>28560</v>
      </c>
    </row>
    <row r="1615" spans="1:29" ht="14.15" customHeight="1">
      <c r="A1615" s="124">
        <f t="shared" si="327"/>
        <v>1615</v>
      </c>
      <c r="B1615" s="139" t="s">
        <v>111</v>
      </c>
      <c r="C1615" s="108">
        <v>1</v>
      </c>
      <c r="D1615" s="164" t="s">
        <v>1777</v>
      </c>
      <c r="E1615" s="141" t="s">
        <v>249</v>
      </c>
      <c r="F1615" s="141" t="s">
        <v>172</v>
      </c>
      <c r="G1615" s="141" t="s">
        <v>222</v>
      </c>
      <c r="H1615" s="142">
        <v>15.5</v>
      </c>
      <c r="I1615" s="143">
        <f t="shared" si="316"/>
        <v>255</v>
      </c>
      <c r="J1615" s="144">
        <v>255</v>
      </c>
      <c r="K1615" s="144"/>
      <c r="L1615" s="144"/>
      <c r="M1615" s="144"/>
      <c r="N1615" s="144"/>
      <c r="O1615" s="144"/>
      <c r="P1615" s="145" t="e">
        <f t="shared" si="317"/>
        <v>#DIV/0!</v>
      </c>
      <c r="Q1615" s="145">
        <f t="shared" si="318"/>
        <v>0</v>
      </c>
      <c r="R1615" s="145">
        <f t="shared" si="319"/>
        <v>0</v>
      </c>
      <c r="S1615" s="145">
        <f t="shared" si="320"/>
        <v>0</v>
      </c>
      <c r="T1615" s="145">
        <f t="shared" si="321"/>
        <v>0</v>
      </c>
      <c r="U1615" s="145">
        <f t="shared" si="322"/>
        <v>0</v>
      </c>
      <c r="V1615" s="146">
        <f>IF(J1615="nio",0,IF(J1615&gt;0,VLOOKUP(F1615,'3-Productie normen'!A:M,VLOOKUP(J1615,'3-Productie normen'!$B$38:$C$41,2,FALSE),FALSE)))*(VLOOKUP(B1615,'2-Kosten per locatie'!$A$16:$C$48,3,FALSE))</f>
        <v>0</v>
      </c>
      <c r="W1615" s="146">
        <f t="shared" si="323"/>
        <v>0</v>
      </c>
      <c r="X1615" s="146">
        <f t="shared" si="324"/>
        <v>0</v>
      </c>
      <c r="Y1615" s="146">
        <f t="shared" si="325"/>
        <v>0</v>
      </c>
      <c r="Z1615" s="147" t="str">
        <f>VLOOKUP(F1615,'3-Productie normen'!A:Q,12,FALSE)</f>
        <v>V</v>
      </c>
      <c r="AA1615" s="147"/>
      <c r="AC1615" s="148">
        <f t="shared" si="326"/>
        <v>3952.5</v>
      </c>
    </row>
    <row r="1616" spans="1:29" ht="14.15" customHeight="1">
      <c r="A1616" s="124">
        <f t="shared" si="327"/>
        <v>1616</v>
      </c>
      <c r="B1616" s="139" t="s">
        <v>111</v>
      </c>
      <c r="C1616" s="108">
        <v>1</v>
      </c>
      <c r="D1616" s="164" t="s">
        <v>1778</v>
      </c>
      <c r="E1616" s="141" t="s">
        <v>249</v>
      </c>
      <c r="F1616" s="141" t="s">
        <v>172</v>
      </c>
      <c r="G1616" s="141" t="s">
        <v>222</v>
      </c>
      <c r="H1616" s="142">
        <v>44.25</v>
      </c>
      <c r="I1616" s="143">
        <f t="shared" si="316"/>
        <v>255</v>
      </c>
      <c r="J1616" s="144">
        <v>255</v>
      </c>
      <c r="K1616" s="144"/>
      <c r="L1616" s="144"/>
      <c r="M1616" s="144"/>
      <c r="N1616" s="144"/>
      <c r="O1616" s="144"/>
      <c r="P1616" s="145" t="e">
        <f t="shared" si="317"/>
        <v>#DIV/0!</v>
      </c>
      <c r="Q1616" s="145">
        <f t="shared" si="318"/>
        <v>0</v>
      </c>
      <c r="R1616" s="145">
        <f t="shared" si="319"/>
        <v>0</v>
      </c>
      <c r="S1616" s="145">
        <f t="shared" si="320"/>
        <v>0</v>
      </c>
      <c r="T1616" s="145">
        <f t="shared" si="321"/>
        <v>0</v>
      </c>
      <c r="U1616" s="145">
        <f t="shared" si="322"/>
        <v>0</v>
      </c>
      <c r="V1616" s="146">
        <f>IF(J1616="nio",0,IF(J1616&gt;0,VLOOKUP(F1616,'3-Productie normen'!A:M,VLOOKUP(J1616,'3-Productie normen'!$B$38:$C$41,2,FALSE),FALSE)))*(VLOOKUP(B1616,'2-Kosten per locatie'!$A$16:$C$48,3,FALSE))</f>
        <v>0</v>
      </c>
      <c r="W1616" s="146">
        <f t="shared" si="323"/>
        <v>0</v>
      </c>
      <c r="X1616" s="146">
        <f t="shared" si="324"/>
        <v>0</v>
      </c>
      <c r="Y1616" s="146">
        <f t="shared" si="325"/>
        <v>0</v>
      </c>
      <c r="Z1616" s="147" t="str">
        <f>VLOOKUP(F1616,'3-Productie normen'!A:Q,12,FALSE)</f>
        <v>V</v>
      </c>
      <c r="AA1616" s="147"/>
      <c r="AC1616" s="148">
        <f t="shared" si="326"/>
        <v>11283.75</v>
      </c>
    </row>
    <row r="1617" spans="1:29" ht="14.15" customHeight="1">
      <c r="A1617" s="124">
        <f t="shared" si="327"/>
        <v>1617</v>
      </c>
      <c r="B1617" s="139" t="s">
        <v>111</v>
      </c>
      <c r="C1617" s="108">
        <v>1</v>
      </c>
      <c r="D1617" s="164" t="s">
        <v>1779</v>
      </c>
      <c r="E1617" s="141" t="s">
        <v>170</v>
      </c>
      <c r="F1617" s="141" t="s">
        <v>170</v>
      </c>
      <c r="G1617" s="141" t="s">
        <v>222</v>
      </c>
      <c r="H1617" s="142">
        <v>16.38</v>
      </c>
      <c r="I1617" s="143">
        <f t="shared" si="316"/>
        <v>255</v>
      </c>
      <c r="J1617" s="144">
        <v>255</v>
      </c>
      <c r="K1617" s="144"/>
      <c r="L1617" s="144"/>
      <c r="M1617" s="144"/>
      <c r="N1617" s="144"/>
      <c r="O1617" s="144"/>
      <c r="P1617" s="145" t="e">
        <f t="shared" si="317"/>
        <v>#DIV/0!</v>
      </c>
      <c r="Q1617" s="145">
        <f t="shared" si="318"/>
        <v>0</v>
      </c>
      <c r="R1617" s="145">
        <f t="shared" si="319"/>
        <v>0</v>
      </c>
      <c r="S1617" s="145">
        <f t="shared" si="320"/>
        <v>0</v>
      </c>
      <c r="T1617" s="145">
        <f t="shared" si="321"/>
        <v>0</v>
      </c>
      <c r="U1617" s="145">
        <f t="shared" si="322"/>
        <v>0</v>
      </c>
      <c r="V1617" s="146">
        <f>IF(J1617="nio",0,IF(J1617&gt;0,VLOOKUP(F1617,'3-Productie normen'!A:M,VLOOKUP(J1617,'3-Productie normen'!$B$38:$C$41,2,FALSE),FALSE)))*(VLOOKUP(B1617,'2-Kosten per locatie'!$A$16:$C$48,3,FALSE))</f>
        <v>0</v>
      </c>
      <c r="W1617" s="146">
        <f t="shared" si="323"/>
        <v>0</v>
      </c>
      <c r="X1617" s="146">
        <f t="shared" si="324"/>
        <v>0</v>
      </c>
      <c r="Y1617" s="146">
        <f t="shared" si="325"/>
        <v>0</v>
      </c>
      <c r="Z1617" s="147" t="str">
        <f>VLOOKUP(F1617,'3-Productie normen'!A:Q,12,FALSE)</f>
        <v>V</v>
      </c>
      <c r="AA1617" s="147"/>
      <c r="AC1617" s="148">
        <f t="shared" si="326"/>
        <v>4176.8999999999996</v>
      </c>
    </row>
    <row r="1618" spans="1:29" ht="14.15" customHeight="1">
      <c r="A1618" s="124">
        <f t="shared" si="327"/>
        <v>1618</v>
      </c>
      <c r="B1618" s="139" t="s">
        <v>111</v>
      </c>
      <c r="C1618" s="108">
        <v>1</v>
      </c>
      <c r="D1618" s="164" t="s">
        <v>1780</v>
      </c>
      <c r="E1618" s="141" t="s">
        <v>170</v>
      </c>
      <c r="F1618" s="141" t="s">
        <v>170</v>
      </c>
      <c r="G1618" s="141" t="s">
        <v>222</v>
      </c>
      <c r="H1618" s="142">
        <v>17.350000000000001</v>
      </c>
      <c r="I1618" s="143">
        <f t="shared" si="316"/>
        <v>255</v>
      </c>
      <c r="J1618" s="144">
        <v>255</v>
      </c>
      <c r="K1618" s="144"/>
      <c r="L1618" s="144"/>
      <c r="M1618" s="144"/>
      <c r="N1618" s="144"/>
      <c r="O1618" s="144"/>
      <c r="P1618" s="145" t="e">
        <f t="shared" si="317"/>
        <v>#DIV/0!</v>
      </c>
      <c r="Q1618" s="145">
        <f t="shared" si="318"/>
        <v>0</v>
      </c>
      <c r="R1618" s="145">
        <f t="shared" si="319"/>
        <v>0</v>
      </c>
      <c r="S1618" s="145">
        <f t="shared" si="320"/>
        <v>0</v>
      </c>
      <c r="T1618" s="145">
        <f t="shared" si="321"/>
        <v>0</v>
      </c>
      <c r="U1618" s="145">
        <f t="shared" si="322"/>
        <v>0</v>
      </c>
      <c r="V1618" s="146">
        <f>IF(J1618="nio",0,IF(J1618&gt;0,VLOOKUP(F1618,'3-Productie normen'!A:M,VLOOKUP(J1618,'3-Productie normen'!$B$38:$C$41,2,FALSE),FALSE)))*(VLOOKUP(B1618,'2-Kosten per locatie'!$A$16:$C$48,3,FALSE))</f>
        <v>0</v>
      </c>
      <c r="W1618" s="146">
        <f t="shared" si="323"/>
        <v>0</v>
      </c>
      <c r="X1618" s="146">
        <f t="shared" si="324"/>
        <v>0</v>
      </c>
      <c r="Y1618" s="146">
        <f t="shared" si="325"/>
        <v>0</v>
      </c>
      <c r="Z1618" s="147" t="str">
        <f>VLOOKUP(F1618,'3-Productie normen'!A:Q,12,FALSE)</f>
        <v>V</v>
      </c>
      <c r="AA1618" s="147"/>
      <c r="AC1618" s="148">
        <f t="shared" si="326"/>
        <v>4424.25</v>
      </c>
    </row>
    <row r="1619" spans="1:29" ht="14.15" customHeight="1">
      <c r="A1619" s="124">
        <f t="shared" si="327"/>
        <v>1619</v>
      </c>
      <c r="B1619" s="139" t="s">
        <v>111</v>
      </c>
      <c r="C1619" s="108">
        <v>1</v>
      </c>
      <c r="D1619" s="164" t="s">
        <v>1613</v>
      </c>
      <c r="E1619" s="141" t="s">
        <v>170</v>
      </c>
      <c r="F1619" s="141" t="s">
        <v>170</v>
      </c>
      <c r="G1619" s="141" t="s">
        <v>561</v>
      </c>
      <c r="H1619" s="142">
        <v>4.87</v>
      </c>
      <c r="I1619" s="143">
        <f t="shared" si="316"/>
        <v>255</v>
      </c>
      <c r="J1619" s="144">
        <v>255</v>
      </c>
      <c r="K1619" s="144"/>
      <c r="L1619" s="144"/>
      <c r="M1619" s="144"/>
      <c r="N1619" s="144"/>
      <c r="O1619" s="144"/>
      <c r="P1619" s="145" t="e">
        <f t="shared" si="317"/>
        <v>#DIV/0!</v>
      </c>
      <c r="Q1619" s="145">
        <f t="shared" si="318"/>
        <v>0</v>
      </c>
      <c r="R1619" s="145">
        <f t="shared" si="319"/>
        <v>0</v>
      </c>
      <c r="S1619" s="145">
        <f t="shared" si="320"/>
        <v>0</v>
      </c>
      <c r="T1619" s="145">
        <f t="shared" si="321"/>
        <v>0</v>
      </c>
      <c r="U1619" s="145">
        <f t="shared" si="322"/>
        <v>0</v>
      </c>
      <c r="V1619" s="146">
        <f>IF(J1619="nio",0,IF(J1619&gt;0,VLOOKUP(F1619,'3-Productie normen'!A:M,VLOOKUP(J1619,'3-Productie normen'!$B$38:$C$41,2,FALSE),FALSE)))*(VLOOKUP(B1619,'2-Kosten per locatie'!$A$16:$C$48,3,FALSE))</f>
        <v>0</v>
      </c>
      <c r="W1619" s="146">
        <f t="shared" si="323"/>
        <v>0</v>
      </c>
      <c r="X1619" s="146">
        <f t="shared" si="324"/>
        <v>0</v>
      </c>
      <c r="Y1619" s="146">
        <f t="shared" si="325"/>
        <v>0</v>
      </c>
      <c r="Z1619" s="147" t="str">
        <f>VLOOKUP(F1619,'3-Productie normen'!A:Q,12,FALSE)</f>
        <v>V</v>
      </c>
      <c r="AA1619" s="147"/>
      <c r="AC1619" s="148">
        <f t="shared" si="326"/>
        <v>1241.8500000000001</v>
      </c>
    </row>
    <row r="1620" spans="1:29" ht="14.15" customHeight="1">
      <c r="A1620" s="124">
        <f t="shared" si="327"/>
        <v>1620</v>
      </c>
      <c r="B1620" s="139" t="s">
        <v>111</v>
      </c>
      <c r="C1620" s="108">
        <v>1</v>
      </c>
      <c r="D1620" s="164" t="s">
        <v>1712</v>
      </c>
      <c r="E1620" s="141" t="s">
        <v>170</v>
      </c>
      <c r="F1620" s="141" t="s">
        <v>170</v>
      </c>
      <c r="G1620" s="141" t="s">
        <v>561</v>
      </c>
      <c r="H1620" s="142">
        <v>12</v>
      </c>
      <c r="I1620" s="143">
        <f t="shared" ref="I1620:I1681" si="328">SUM(J1620:O1620)</f>
        <v>255</v>
      </c>
      <c r="J1620" s="144">
        <v>255</v>
      </c>
      <c r="K1620" s="144"/>
      <c r="L1620" s="144"/>
      <c r="M1620" s="144"/>
      <c r="N1620" s="144"/>
      <c r="O1620" s="144"/>
      <c r="P1620" s="145" t="e">
        <f t="shared" si="317"/>
        <v>#DIV/0!</v>
      </c>
      <c r="Q1620" s="145">
        <f t="shared" si="318"/>
        <v>0</v>
      </c>
      <c r="R1620" s="145">
        <f t="shared" si="319"/>
        <v>0</v>
      </c>
      <c r="S1620" s="145">
        <f t="shared" si="320"/>
        <v>0</v>
      </c>
      <c r="T1620" s="145">
        <f t="shared" si="321"/>
        <v>0</v>
      </c>
      <c r="U1620" s="145">
        <f t="shared" si="322"/>
        <v>0</v>
      </c>
      <c r="V1620" s="146">
        <f>IF(J1620="nio",0,IF(J1620&gt;0,VLOOKUP(F1620,'3-Productie normen'!A:M,VLOOKUP(J1620,'3-Productie normen'!$B$38:$C$41,2,FALSE),FALSE)))*(VLOOKUP(B1620,'2-Kosten per locatie'!$A$16:$C$48,3,FALSE))</f>
        <v>0</v>
      </c>
      <c r="W1620" s="146">
        <f t="shared" si="323"/>
        <v>0</v>
      </c>
      <c r="X1620" s="146">
        <f t="shared" si="324"/>
        <v>0</v>
      </c>
      <c r="Y1620" s="146">
        <f t="shared" si="325"/>
        <v>0</v>
      </c>
      <c r="Z1620" s="147" t="str">
        <f>VLOOKUP(F1620,'3-Productie normen'!A:Q,12,FALSE)</f>
        <v>V</v>
      </c>
      <c r="AA1620" s="147"/>
      <c r="AC1620" s="148">
        <f t="shared" si="326"/>
        <v>3060</v>
      </c>
    </row>
    <row r="1621" spans="1:29" ht="14.15" customHeight="1">
      <c r="A1621" s="124">
        <f t="shared" si="327"/>
        <v>1621</v>
      </c>
      <c r="B1621" s="139" t="s">
        <v>111</v>
      </c>
      <c r="C1621" s="108">
        <v>1</v>
      </c>
      <c r="D1621" s="164" t="s">
        <v>1713</v>
      </c>
      <c r="E1621" s="141" t="s">
        <v>170</v>
      </c>
      <c r="F1621" s="141" t="s">
        <v>170</v>
      </c>
      <c r="G1621" s="141" t="s">
        <v>561</v>
      </c>
      <c r="H1621" s="142">
        <v>5.16</v>
      </c>
      <c r="I1621" s="143">
        <f t="shared" si="328"/>
        <v>255</v>
      </c>
      <c r="J1621" s="144">
        <v>255</v>
      </c>
      <c r="K1621" s="144"/>
      <c r="L1621" s="144"/>
      <c r="M1621" s="144"/>
      <c r="N1621" s="144"/>
      <c r="O1621" s="144"/>
      <c r="P1621" s="145" t="e">
        <f t="shared" si="317"/>
        <v>#DIV/0!</v>
      </c>
      <c r="Q1621" s="145">
        <f t="shared" si="318"/>
        <v>0</v>
      </c>
      <c r="R1621" s="145">
        <f t="shared" si="319"/>
        <v>0</v>
      </c>
      <c r="S1621" s="145">
        <f t="shared" si="320"/>
        <v>0</v>
      </c>
      <c r="T1621" s="145">
        <f t="shared" si="321"/>
        <v>0</v>
      </c>
      <c r="U1621" s="145">
        <f t="shared" si="322"/>
        <v>0</v>
      </c>
      <c r="V1621" s="146">
        <f>IF(J1621="nio",0,IF(J1621&gt;0,VLOOKUP(F1621,'3-Productie normen'!A:M,VLOOKUP(J1621,'3-Productie normen'!$B$38:$C$41,2,FALSE),FALSE)))*(VLOOKUP(B1621,'2-Kosten per locatie'!$A$16:$C$48,3,FALSE))</f>
        <v>0</v>
      </c>
      <c r="W1621" s="146">
        <f t="shared" si="323"/>
        <v>0</v>
      </c>
      <c r="X1621" s="146">
        <f t="shared" si="324"/>
        <v>0</v>
      </c>
      <c r="Y1621" s="146">
        <f t="shared" si="325"/>
        <v>0</v>
      </c>
      <c r="Z1621" s="147" t="str">
        <f>VLOOKUP(F1621,'3-Productie normen'!A:Q,12,FALSE)</f>
        <v>V</v>
      </c>
      <c r="AA1621" s="147"/>
      <c r="AC1621" s="148">
        <f t="shared" si="326"/>
        <v>1315.8</v>
      </c>
    </row>
    <row r="1622" spans="1:29" ht="14.15" customHeight="1">
      <c r="A1622" s="124">
        <f t="shared" si="327"/>
        <v>1622</v>
      </c>
      <c r="B1622" s="139" t="s">
        <v>111</v>
      </c>
      <c r="C1622" s="108">
        <v>1</v>
      </c>
      <c r="D1622" s="164" t="s">
        <v>1781</v>
      </c>
      <c r="E1622" s="141" t="s">
        <v>170</v>
      </c>
      <c r="F1622" s="141" t="s">
        <v>170</v>
      </c>
      <c r="G1622" s="141" t="s">
        <v>561</v>
      </c>
      <c r="H1622" s="142">
        <v>5.16</v>
      </c>
      <c r="I1622" s="143">
        <f t="shared" si="328"/>
        <v>255</v>
      </c>
      <c r="J1622" s="144">
        <v>255</v>
      </c>
      <c r="K1622" s="144"/>
      <c r="L1622" s="144"/>
      <c r="M1622" s="144"/>
      <c r="N1622" s="144"/>
      <c r="O1622" s="144"/>
      <c r="P1622" s="145" t="e">
        <f t="shared" si="317"/>
        <v>#DIV/0!</v>
      </c>
      <c r="Q1622" s="145">
        <f t="shared" si="318"/>
        <v>0</v>
      </c>
      <c r="R1622" s="145">
        <f t="shared" si="319"/>
        <v>0</v>
      </c>
      <c r="S1622" s="145">
        <f t="shared" si="320"/>
        <v>0</v>
      </c>
      <c r="T1622" s="145">
        <f t="shared" si="321"/>
        <v>0</v>
      </c>
      <c r="U1622" s="145">
        <f t="shared" si="322"/>
        <v>0</v>
      </c>
      <c r="V1622" s="146">
        <f>IF(J1622="nio",0,IF(J1622&gt;0,VLOOKUP(F1622,'3-Productie normen'!A:M,VLOOKUP(J1622,'3-Productie normen'!$B$38:$C$41,2,FALSE),FALSE)))*(VLOOKUP(B1622,'2-Kosten per locatie'!$A$16:$C$48,3,FALSE))</f>
        <v>0</v>
      </c>
      <c r="W1622" s="146">
        <f t="shared" si="323"/>
        <v>0</v>
      </c>
      <c r="X1622" s="146">
        <f t="shared" si="324"/>
        <v>0</v>
      </c>
      <c r="Y1622" s="146">
        <f t="shared" si="325"/>
        <v>0</v>
      </c>
      <c r="Z1622" s="147" t="str">
        <f>VLOOKUP(F1622,'3-Productie normen'!A:Q,12,FALSE)</f>
        <v>V</v>
      </c>
      <c r="AA1622" s="147"/>
      <c r="AC1622" s="148">
        <f t="shared" si="326"/>
        <v>1315.8</v>
      </c>
    </row>
    <row r="1623" spans="1:29" ht="14.15" customHeight="1">
      <c r="A1623" s="124">
        <f t="shared" si="327"/>
        <v>1623</v>
      </c>
      <c r="B1623" s="139" t="s">
        <v>111</v>
      </c>
      <c r="C1623" s="108">
        <v>2</v>
      </c>
      <c r="D1623" s="164" t="s">
        <v>1782</v>
      </c>
      <c r="E1623" s="141" t="s">
        <v>355</v>
      </c>
      <c r="F1623" s="141" t="s">
        <v>174</v>
      </c>
      <c r="G1623" s="141" t="s">
        <v>1783</v>
      </c>
      <c r="H1623" s="142">
        <v>1.62</v>
      </c>
      <c r="I1623" s="143">
        <f t="shared" si="328"/>
        <v>0</v>
      </c>
      <c r="J1623" s="144" t="s">
        <v>228</v>
      </c>
      <c r="K1623" s="144"/>
      <c r="L1623" s="144"/>
      <c r="M1623" s="144"/>
      <c r="N1623" s="144"/>
      <c r="O1623" s="144"/>
      <c r="P1623" s="145">
        <f t="shared" si="317"/>
        <v>0</v>
      </c>
      <c r="Q1623" s="145">
        <f t="shared" si="318"/>
        <v>0</v>
      </c>
      <c r="R1623" s="145">
        <f t="shared" si="319"/>
        <v>0</v>
      </c>
      <c r="S1623" s="145">
        <f t="shared" si="320"/>
        <v>0</v>
      </c>
      <c r="T1623" s="145">
        <f t="shared" si="321"/>
        <v>0</v>
      </c>
      <c r="U1623" s="145">
        <f t="shared" si="322"/>
        <v>0</v>
      </c>
      <c r="V1623" s="146">
        <f>IF(J1623="nio",0,IF(J1623&gt;0,VLOOKUP(F1623,'3-Productie normen'!A:M,VLOOKUP(J1623,'3-Productie normen'!$B$38:$C$41,2,FALSE),FALSE)))*(VLOOKUP(B1623,'2-Kosten per locatie'!$A$16:$C$48,3,FALSE))</f>
        <v>0</v>
      </c>
      <c r="W1623" s="146">
        <f t="shared" si="323"/>
        <v>0</v>
      </c>
      <c r="X1623" s="146">
        <f t="shared" si="324"/>
        <v>0</v>
      </c>
      <c r="Y1623" s="146">
        <f t="shared" si="325"/>
        <v>0</v>
      </c>
      <c r="Z1623" s="147">
        <f>VLOOKUP(F1623,'3-Productie normen'!A:Q,12,FALSE)</f>
        <v>0</v>
      </c>
      <c r="AA1623" s="147"/>
      <c r="AC1623" s="148">
        <f t="shared" si="326"/>
        <v>0</v>
      </c>
    </row>
    <row r="1624" spans="1:29" ht="14.15" customHeight="1">
      <c r="A1624" s="124">
        <f t="shared" si="327"/>
        <v>1624</v>
      </c>
      <c r="B1624" s="139" t="s">
        <v>111</v>
      </c>
      <c r="C1624" s="108">
        <v>2</v>
      </c>
      <c r="D1624" s="164" t="s">
        <v>1784</v>
      </c>
      <c r="E1624" s="141" t="s">
        <v>224</v>
      </c>
      <c r="F1624" s="141" t="s">
        <v>155</v>
      </c>
      <c r="G1624" s="141" t="s">
        <v>222</v>
      </c>
      <c r="H1624" s="142">
        <v>51.23</v>
      </c>
      <c r="I1624" s="143">
        <f t="shared" si="328"/>
        <v>255</v>
      </c>
      <c r="J1624" s="144">
        <v>255</v>
      </c>
      <c r="K1624" s="144"/>
      <c r="L1624" s="144"/>
      <c r="M1624" s="144"/>
      <c r="N1624" s="144"/>
      <c r="O1624" s="144"/>
      <c r="P1624" s="145" t="e">
        <f t="shared" si="317"/>
        <v>#DIV/0!</v>
      </c>
      <c r="Q1624" s="145">
        <f t="shared" si="318"/>
        <v>0</v>
      </c>
      <c r="R1624" s="145">
        <f t="shared" si="319"/>
        <v>0</v>
      </c>
      <c r="S1624" s="145">
        <f t="shared" si="320"/>
        <v>0</v>
      </c>
      <c r="T1624" s="145">
        <f t="shared" si="321"/>
        <v>0</v>
      </c>
      <c r="U1624" s="145">
        <f t="shared" si="322"/>
        <v>0</v>
      </c>
      <c r="V1624" s="146">
        <f>IF(J1624="nio",0,IF(J1624&gt;0,VLOOKUP(F1624,'3-Productie normen'!A:M,VLOOKUP(J1624,'3-Productie normen'!$B$38:$C$41,2,FALSE),FALSE)))*(VLOOKUP(B1624,'2-Kosten per locatie'!$A$16:$C$48,3,FALSE))</f>
        <v>0</v>
      </c>
      <c r="W1624" s="146">
        <f t="shared" si="323"/>
        <v>0</v>
      </c>
      <c r="X1624" s="146">
        <f t="shared" si="324"/>
        <v>0</v>
      </c>
      <c r="Y1624" s="146">
        <f t="shared" si="325"/>
        <v>0</v>
      </c>
      <c r="Z1624" s="147" t="str">
        <f>VLOOKUP(F1624,'3-Productie normen'!A:Q,12,FALSE)</f>
        <v>B</v>
      </c>
      <c r="AA1624" s="147"/>
      <c r="AC1624" s="148">
        <f t="shared" si="326"/>
        <v>13063.65</v>
      </c>
    </row>
    <row r="1625" spans="1:29" ht="14.15" customHeight="1">
      <c r="A1625" s="124">
        <f t="shared" si="327"/>
        <v>1625</v>
      </c>
      <c r="B1625" s="139" t="s">
        <v>111</v>
      </c>
      <c r="C1625" s="108">
        <v>2</v>
      </c>
      <c r="D1625" s="164" t="s">
        <v>1785</v>
      </c>
      <c r="E1625" s="141" t="s">
        <v>224</v>
      </c>
      <c r="F1625" s="141" t="s">
        <v>155</v>
      </c>
      <c r="G1625" s="141" t="s">
        <v>222</v>
      </c>
      <c r="H1625" s="142">
        <v>74.75</v>
      </c>
      <c r="I1625" s="143">
        <f t="shared" si="328"/>
        <v>255</v>
      </c>
      <c r="J1625" s="144">
        <v>255</v>
      </c>
      <c r="K1625" s="144"/>
      <c r="L1625" s="144"/>
      <c r="M1625" s="144"/>
      <c r="N1625" s="144"/>
      <c r="O1625" s="144"/>
      <c r="P1625" s="145" t="e">
        <f t="shared" si="317"/>
        <v>#DIV/0!</v>
      </c>
      <c r="Q1625" s="145">
        <f t="shared" si="318"/>
        <v>0</v>
      </c>
      <c r="R1625" s="145">
        <f t="shared" si="319"/>
        <v>0</v>
      </c>
      <c r="S1625" s="145">
        <f t="shared" si="320"/>
        <v>0</v>
      </c>
      <c r="T1625" s="145">
        <f t="shared" si="321"/>
        <v>0</v>
      </c>
      <c r="U1625" s="145">
        <f t="shared" si="322"/>
        <v>0</v>
      </c>
      <c r="V1625" s="146">
        <f>IF(J1625="nio",0,IF(J1625&gt;0,VLOOKUP(F1625,'3-Productie normen'!A:M,VLOOKUP(J1625,'3-Productie normen'!$B$38:$C$41,2,FALSE),FALSE)))*(VLOOKUP(B1625,'2-Kosten per locatie'!$A$16:$C$48,3,FALSE))</f>
        <v>0</v>
      </c>
      <c r="W1625" s="146">
        <f t="shared" si="323"/>
        <v>0</v>
      </c>
      <c r="X1625" s="146">
        <f t="shared" si="324"/>
        <v>0</v>
      </c>
      <c r="Y1625" s="146">
        <f t="shared" si="325"/>
        <v>0</v>
      </c>
      <c r="Z1625" s="147" t="str">
        <f>VLOOKUP(F1625,'3-Productie normen'!A:Q,12,FALSE)</f>
        <v>B</v>
      </c>
      <c r="AA1625" s="147"/>
      <c r="AC1625" s="148">
        <f t="shared" si="326"/>
        <v>19061.25</v>
      </c>
    </row>
    <row r="1626" spans="1:29" ht="14.15" customHeight="1">
      <c r="A1626" s="124">
        <f t="shared" si="327"/>
        <v>1626</v>
      </c>
      <c r="B1626" s="139" t="s">
        <v>111</v>
      </c>
      <c r="C1626" s="108">
        <v>2</v>
      </c>
      <c r="D1626" s="164" t="s">
        <v>1786</v>
      </c>
      <c r="E1626" s="141" t="s">
        <v>224</v>
      </c>
      <c r="F1626" s="141" t="s">
        <v>155</v>
      </c>
      <c r="G1626" s="141" t="s">
        <v>222</v>
      </c>
      <c r="H1626" s="142">
        <v>36.44</v>
      </c>
      <c r="I1626" s="143">
        <f t="shared" si="328"/>
        <v>255</v>
      </c>
      <c r="J1626" s="144">
        <v>255</v>
      </c>
      <c r="K1626" s="144"/>
      <c r="L1626" s="144"/>
      <c r="M1626" s="144"/>
      <c r="N1626" s="144"/>
      <c r="O1626" s="144"/>
      <c r="P1626" s="145" t="e">
        <f t="shared" si="317"/>
        <v>#DIV/0!</v>
      </c>
      <c r="Q1626" s="145">
        <f t="shared" si="318"/>
        <v>0</v>
      </c>
      <c r="R1626" s="145">
        <f t="shared" si="319"/>
        <v>0</v>
      </c>
      <c r="S1626" s="145">
        <f t="shared" si="320"/>
        <v>0</v>
      </c>
      <c r="T1626" s="145">
        <f t="shared" si="321"/>
        <v>0</v>
      </c>
      <c r="U1626" s="145">
        <f t="shared" si="322"/>
        <v>0</v>
      </c>
      <c r="V1626" s="146">
        <f>IF(J1626="nio",0,IF(J1626&gt;0,VLOOKUP(F1626,'3-Productie normen'!A:M,VLOOKUP(J1626,'3-Productie normen'!$B$38:$C$41,2,FALSE),FALSE)))*(VLOOKUP(B1626,'2-Kosten per locatie'!$A$16:$C$48,3,FALSE))</f>
        <v>0</v>
      </c>
      <c r="W1626" s="146">
        <f t="shared" si="323"/>
        <v>0</v>
      </c>
      <c r="X1626" s="146">
        <f t="shared" si="324"/>
        <v>0</v>
      </c>
      <c r="Y1626" s="146">
        <f t="shared" si="325"/>
        <v>0</v>
      </c>
      <c r="Z1626" s="147" t="str">
        <f>VLOOKUP(F1626,'3-Productie normen'!A:Q,12,FALSE)</f>
        <v>B</v>
      </c>
      <c r="AA1626" s="147"/>
      <c r="AC1626" s="148">
        <f t="shared" si="326"/>
        <v>9292.1999999999989</v>
      </c>
    </row>
    <row r="1627" spans="1:29" ht="14.15" customHeight="1">
      <c r="A1627" s="124">
        <f t="shared" si="327"/>
        <v>1627</v>
      </c>
      <c r="B1627" s="139" t="s">
        <v>111</v>
      </c>
      <c r="C1627" s="108">
        <v>2</v>
      </c>
      <c r="D1627" s="164" t="s">
        <v>1787</v>
      </c>
      <c r="E1627" s="141" t="s">
        <v>212</v>
      </c>
      <c r="F1627" s="141" t="s">
        <v>167</v>
      </c>
      <c r="G1627" s="141" t="s">
        <v>213</v>
      </c>
      <c r="H1627" s="142">
        <v>5.16</v>
      </c>
      <c r="I1627" s="143">
        <f t="shared" si="328"/>
        <v>255</v>
      </c>
      <c r="J1627" s="144">
        <v>255</v>
      </c>
      <c r="K1627" s="144"/>
      <c r="L1627" s="144"/>
      <c r="M1627" s="144"/>
      <c r="N1627" s="144"/>
      <c r="O1627" s="144"/>
      <c r="P1627" s="145" t="e">
        <f t="shared" ref="P1627:P1686" si="329">IF(J1627="nio",0,IF(J1627&gt;0,J1627*H1627/V1627,0))</f>
        <v>#DIV/0!</v>
      </c>
      <c r="Q1627" s="145">
        <f t="shared" ref="Q1627:Q1686" si="330">IF(K1627&gt;0,K1627*H1627/W1627,0)</f>
        <v>0</v>
      </c>
      <c r="R1627" s="145">
        <f t="shared" ref="R1627:R1686" si="331">IF(L1627&gt;0,L1627*H1627/X1627,0)</f>
        <v>0</v>
      </c>
      <c r="S1627" s="145">
        <f t="shared" ref="S1627:S1686" si="332">IF(M1627&gt;0,M1627*H1627/Y1627,0)</f>
        <v>0</v>
      </c>
      <c r="T1627" s="145">
        <f t="shared" ref="T1627:T1686" si="333">IF(N1627&gt;0,N1627*H1627/X1627,0)</f>
        <v>0</v>
      </c>
      <c r="U1627" s="145">
        <f t="shared" ref="U1627:U1686" si="334">IF(O1627&gt;0,O1627*H1627/Y1627,0)</f>
        <v>0</v>
      </c>
      <c r="V1627" s="146">
        <f>IF(J1627="nio",0,IF(J1627&gt;0,VLOOKUP(F1627,'3-Productie normen'!A:M,VLOOKUP(J1627,'3-Productie normen'!$B$38:$C$41,2,FALSE),FALSE)))*(VLOOKUP(B1627,'2-Kosten per locatie'!$A$16:$C$48,3,FALSE))</f>
        <v>0</v>
      </c>
      <c r="W1627" s="146">
        <f t="shared" ref="W1627:W1686" si="335">IF(K1627&gt;0,V1627*$W$8,0)</f>
        <v>0</v>
      </c>
      <c r="X1627" s="146">
        <f t="shared" ref="X1627:X1686" si="336">IF((OR(L1627&gt;0,N1627&gt;0)),V1627*$X$8,0)</f>
        <v>0</v>
      </c>
      <c r="Y1627" s="146">
        <f t="shared" ref="Y1627:Y1686" si="337">IF((OR(M1627&gt;0,O1627&gt;0)),V1627*$Y$8,0)</f>
        <v>0</v>
      </c>
      <c r="Z1627" s="147" t="str">
        <f>VLOOKUP(F1627,'3-Productie normen'!A:Q,12,FALSE)</f>
        <v>S</v>
      </c>
      <c r="AA1627" s="147"/>
      <c r="AC1627" s="148">
        <f t="shared" ref="AC1627:AC1686" si="338">I1627*H1627</f>
        <v>1315.8</v>
      </c>
    </row>
    <row r="1628" spans="1:29" ht="14.15" customHeight="1">
      <c r="A1628" s="124">
        <f t="shared" si="327"/>
        <v>1628</v>
      </c>
      <c r="B1628" s="139" t="s">
        <v>111</v>
      </c>
      <c r="C1628" s="108">
        <v>2</v>
      </c>
      <c r="D1628" s="164" t="s">
        <v>1788</v>
      </c>
      <c r="E1628" s="141" t="s">
        <v>212</v>
      </c>
      <c r="F1628" s="141" t="s">
        <v>167</v>
      </c>
      <c r="G1628" s="141" t="s">
        <v>213</v>
      </c>
      <c r="H1628" s="142">
        <v>0.94</v>
      </c>
      <c r="I1628" s="143">
        <f t="shared" si="328"/>
        <v>255</v>
      </c>
      <c r="J1628" s="144">
        <v>255</v>
      </c>
      <c r="K1628" s="144"/>
      <c r="L1628" s="144"/>
      <c r="M1628" s="144"/>
      <c r="N1628" s="144"/>
      <c r="O1628" s="144"/>
      <c r="P1628" s="145" t="e">
        <f t="shared" si="329"/>
        <v>#DIV/0!</v>
      </c>
      <c r="Q1628" s="145">
        <f t="shared" si="330"/>
        <v>0</v>
      </c>
      <c r="R1628" s="145">
        <f t="shared" si="331"/>
        <v>0</v>
      </c>
      <c r="S1628" s="145">
        <f t="shared" si="332"/>
        <v>0</v>
      </c>
      <c r="T1628" s="145">
        <f t="shared" si="333"/>
        <v>0</v>
      </c>
      <c r="U1628" s="145">
        <f t="shared" si="334"/>
        <v>0</v>
      </c>
      <c r="V1628" s="146">
        <f>IF(J1628="nio",0,IF(J1628&gt;0,VLOOKUP(F1628,'3-Productie normen'!A:M,VLOOKUP(J1628,'3-Productie normen'!$B$38:$C$41,2,FALSE),FALSE)))*(VLOOKUP(B1628,'2-Kosten per locatie'!$A$16:$C$48,3,FALSE))</f>
        <v>0</v>
      </c>
      <c r="W1628" s="146">
        <f t="shared" si="335"/>
        <v>0</v>
      </c>
      <c r="X1628" s="146">
        <f t="shared" si="336"/>
        <v>0</v>
      </c>
      <c r="Y1628" s="146">
        <f t="shared" si="337"/>
        <v>0</v>
      </c>
      <c r="Z1628" s="147" t="str">
        <f>VLOOKUP(F1628,'3-Productie normen'!A:Q,12,FALSE)</f>
        <v>S</v>
      </c>
      <c r="AA1628" s="147"/>
      <c r="AC1628" s="148">
        <f t="shared" si="338"/>
        <v>239.7</v>
      </c>
    </row>
    <row r="1629" spans="1:29" ht="14.15" customHeight="1">
      <c r="A1629" s="124">
        <f t="shared" si="327"/>
        <v>1629</v>
      </c>
      <c r="B1629" s="139" t="s">
        <v>111</v>
      </c>
      <c r="C1629" s="108">
        <v>2</v>
      </c>
      <c r="D1629" s="164" t="s">
        <v>1789</v>
      </c>
      <c r="E1629" s="141" t="s">
        <v>212</v>
      </c>
      <c r="F1629" s="141" t="s">
        <v>167</v>
      </c>
      <c r="G1629" s="141" t="s">
        <v>213</v>
      </c>
      <c r="H1629" s="142">
        <v>0.94</v>
      </c>
      <c r="I1629" s="143">
        <f t="shared" si="328"/>
        <v>255</v>
      </c>
      <c r="J1629" s="144">
        <v>255</v>
      </c>
      <c r="K1629" s="144"/>
      <c r="L1629" s="144"/>
      <c r="M1629" s="144"/>
      <c r="N1629" s="144"/>
      <c r="O1629" s="144"/>
      <c r="P1629" s="145" t="e">
        <f t="shared" si="329"/>
        <v>#DIV/0!</v>
      </c>
      <c r="Q1629" s="145">
        <f t="shared" si="330"/>
        <v>0</v>
      </c>
      <c r="R1629" s="145">
        <f t="shared" si="331"/>
        <v>0</v>
      </c>
      <c r="S1629" s="145">
        <f t="shared" si="332"/>
        <v>0</v>
      </c>
      <c r="T1629" s="145">
        <f t="shared" si="333"/>
        <v>0</v>
      </c>
      <c r="U1629" s="145">
        <f t="shared" si="334"/>
        <v>0</v>
      </c>
      <c r="V1629" s="146">
        <f>IF(J1629="nio",0,IF(J1629&gt;0,VLOOKUP(F1629,'3-Productie normen'!A:M,VLOOKUP(J1629,'3-Productie normen'!$B$38:$C$41,2,FALSE),FALSE)))*(VLOOKUP(B1629,'2-Kosten per locatie'!$A$16:$C$48,3,FALSE))</f>
        <v>0</v>
      </c>
      <c r="W1629" s="146">
        <f t="shared" si="335"/>
        <v>0</v>
      </c>
      <c r="X1629" s="146">
        <f t="shared" si="336"/>
        <v>0</v>
      </c>
      <c r="Y1629" s="146">
        <f t="shared" si="337"/>
        <v>0</v>
      </c>
      <c r="Z1629" s="147" t="str">
        <f>VLOOKUP(F1629,'3-Productie normen'!A:Q,12,FALSE)</f>
        <v>S</v>
      </c>
      <c r="AA1629" s="147"/>
      <c r="AC1629" s="148">
        <f t="shared" si="338"/>
        <v>239.7</v>
      </c>
    </row>
    <row r="1630" spans="1:29" ht="14.15" customHeight="1">
      <c r="A1630" s="124">
        <f t="shared" si="327"/>
        <v>1630</v>
      </c>
      <c r="B1630" s="139" t="s">
        <v>111</v>
      </c>
      <c r="C1630" s="108">
        <v>2</v>
      </c>
      <c r="D1630" s="164" t="s">
        <v>1790</v>
      </c>
      <c r="E1630" s="141" t="s">
        <v>468</v>
      </c>
      <c r="F1630" s="141" t="s">
        <v>168</v>
      </c>
      <c r="G1630" s="141" t="s">
        <v>244</v>
      </c>
      <c r="H1630" s="142">
        <v>8.59</v>
      </c>
      <c r="I1630" s="143">
        <f t="shared" si="328"/>
        <v>1</v>
      </c>
      <c r="J1630" s="144">
        <v>1</v>
      </c>
      <c r="K1630" s="144"/>
      <c r="L1630" s="144"/>
      <c r="M1630" s="144"/>
      <c r="N1630" s="144"/>
      <c r="O1630" s="144"/>
      <c r="P1630" s="145" t="e">
        <f t="shared" si="329"/>
        <v>#DIV/0!</v>
      </c>
      <c r="Q1630" s="145">
        <f t="shared" si="330"/>
        <v>0</v>
      </c>
      <c r="R1630" s="145">
        <f t="shared" si="331"/>
        <v>0</v>
      </c>
      <c r="S1630" s="145">
        <f t="shared" si="332"/>
        <v>0</v>
      </c>
      <c r="T1630" s="145">
        <f t="shared" si="333"/>
        <v>0</v>
      </c>
      <c r="U1630" s="145">
        <f t="shared" si="334"/>
        <v>0</v>
      </c>
      <c r="V1630" s="146">
        <f>IF(J1630="nio",0,IF(J1630&gt;0,VLOOKUP(F1630,'3-Productie normen'!A:M,VLOOKUP(J1630,'3-Productie normen'!$B$38:$C$41,2,FALSE),FALSE)))*(VLOOKUP(B1630,'2-Kosten per locatie'!$A$16:$C$48,3,FALSE))</f>
        <v>0</v>
      </c>
      <c r="W1630" s="146">
        <f t="shared" si="335"/>
        <v>0</v>
      </c>
      <c r="X1630" s="146">
        <f t="shared" si="336"/>
        <v>0</v>
      </c>
      <c r="Y1630" s="146">
        <f t="shared" si="337"/>
        <v>0</v>
      </c>
      <c r="Z1630" s="147" t="str">
        <f>VLOOKUP(F1630,'3-Productie normen'!A:Q,12,FALSE)</f>
        <v>V</v>
      </c>
      <c r="AA1630" s="147"/>
      <c r="AC1630" s="148">
        <f t="shared" si="338"/>
        <v>8.59</v>
      </c>
    </row>
    <row r="1631" spans="1:29" ht="14.15" customHeight="1">
      <c r="A1631" s="124">
        <f t="shared" si="327"/>
        <v>1631</v>
      </c>
      <c r="B1631" s="139" t="s">
        <v>111</v>
      </c>
      <c r="C1631" s="108">
        <v>2</v>
      </c>
      <c r="D1631" s="164" t="s">
        <v>1791</v>
      </c>
      <c r="E1631" s="141" t="s">
        <v>224</v>
      </c>
      <c r="F1631" s="141" t="s">
        <v>155</v>
      </c>
      <c r="G1631" s="141" t="s">
        <v>222</v>
      </c>
      <c r="H1631" s="142">
        <v>74.91</v>
      </c>
      <c r="I1631" s="143">
        <f t="shared" si="328"/>
        <v>255</v>
      </c>
      <c r="J1631" s="144">
        <v>255</v>
      </c>
      <c r="K1631" s="144"/>
      <c r="L1631" s="144"/>
      <c r="M1631" s="144"/>
      <c r="N1631" s="144"/>
      <c r="O1631" s="144"/>
      <c r="P1631" s="145" t="e">
        <f t="shared" si="329"/>
        <v>#DIV/0!</v>
      </c>
      <c r="Q1631" s="145">
        <f t="shared" si="330"/>
        <v>0</v>
      </c>
      <c r="R1631" s="145">
        <f t="shared" si="331"/>
        <v>0</v>
      </c>
      <c r="S1631" s="145">
        <f t="shared" si="332"/>
        <v>0</v>
      </c>
      <c r="T1631" s="145">
        <f t="shared" si="333"/>
        <v>0</v>
      </c>
      <c r="U1631" s="145">
        <f t="shared" si="334"/>
        <v>0</v>
      </c>
      <c r="V1631" s="146">
        <f>IF(J1631="nio",0,IF(J1631&gt;0,VLOOKUP(F1631,'3-Productie normen'!A:M,VLOOKUP(J1631,'3-Productie normen'!$B$38:$C$41,2,FALSE),FALSE)))*(VLOOKUP(B1631,'2-Kosten per locatie'!$A$16:$C$48,3,FALSE))</f>
        <v>0</v>
      </c>
      <c r="W1631" s="146">
        <f t="shared" si="335"/>
        <v>0</v>
      </c>
      <c r="X1631" s="146">
        <f t="shared" si="336"/>
        <v>0</v>
      </c>
      <c r="Y1631" s="146">
        <f t="shared" si="337"/>
        <v>0</v>
      </c>
      <c r="Z1631" s="147" t="str">
        <f>VLOOKUP(F1631,'3-Productie normen'!A:Q,12,FALSE)</f>
        <v>B</v>
      </c>
      <c r="AA1631" s="147"/>
      <c r="AC1631" s="148">
        <f t="shared" si="338"/>
        <v>19102.05</v>
      </c>
    </row>
    <row r="1632" spans="1:29" ht="14.15" customHeight="1">
      <c r="A1632" s="124">
        <f t="shared" si="327"/>
        <v>1632</v>
      </c>
      <c r="B1632" s="139" t="s">
        <v>111</v>
      </c>
      <c r="C1632" s="108">
        <v>2</v>
      </c>
      <c r="D1632" s="164" t="s">
        <v>1792</v>
      </c>
      <c r="E1632" s="141" t="s">
        <v>224</v>
      </c>
      <c r="F1632" s="141" t="s">
        <v>155</v>
      </c>
      <c r="G1632" s="141" t="s">
        <v>222</v>
      </c>
      <c r="H1632" s="142">
        <v>51.17</v>
      </c>
      <c r="I1632" s="143">
        <f t="shared" si="328"/>
        <v>255</v>
      </c>
      <c r="J1632" s="144">
        <v>255</v>
      </c>
      <c r="K1632" s="144"/>
      <c r="L1632" s="144"/>
      <c r="M1632" s="144"/>
      <c r="N1632" s="144"/>
      <c r="O1632" s="144"/>
      <c r="P1632" s="145" t="e">
        <f t="shared" si="329"/>
        <v>#DIV/0!</v>
      </c>
      <c r="Q1632" s="145">
        <f t="shared" si="330"/>
        <v>0</v>
      </c>
      <c r="R1632" s="145">
        <f t="shared" si="331"/>
        <v>0</v>
      </c>
      <c r="S1632" s="145">
        <f t="shared" si="332"/>
        <v>0</v>
      </c>
      <c r="T1632" s="145">
        <f t="shared" si="333"/>
        <v>0</v>
      </c>
      <c r="U1632" s="145">
        <f t="shared" si="334"/>
        <v>0</v>
      </c>
      <c r="V1632" s="146">
        <f>IF(J1632="nio",0,IF(J1632&gt;0,VLOOKUP(F1632,'3-Productie normen'!A:M,VLOOKUP(J1632,'3-Productie normen'!$B$38:$C$41,2,FALSE),FALSE)))*(VLOOKUP(B1632,'2-Kosten per locatie'!$A$16:$C$48,3,FALSE))</f>
        <v>0</v>
      </c>
      <c r="W1632" s="146">
        <f t="shared" si="335"/>
        <v>0</v>
      </c>
      <c r="X1632" s="146">
        <f t="shared" si="336"/>
        <v>0</v>
      </c>
      <c r="Y1632" s="146">
        <f t="shared" si="337"/>
        <v>0</v>
      </c>
      <c r="Z1632" s="147" t="str">
        <f>VLOOKUP(F1632,'3-Productie normen'!A:Q,12,FALSE)</f>
        <v>B</v>
      </c>
      <c r="AA1632" s="147"/>
      <c r="AC1632" s="148">
        <f t="shared" si="338"/>
        <v>13048.35</v>
      </c>
    </row>
    <row r="1633" spans="1:29" ht="14.15" customHeight="1">
      <c r="A1633" s="124">
        <f t="shared" si="327"/>
        <v>1633</v>
      </c>
      <c r="B1633" s="139" t="s">
        <v>111</v>
      </c>
      <c r="C1633" s="108">
        <v>2</v>
      </c>
      <c r="D1633" s="164" t="s">
        <v>1793</v>
      </c>
      <c r="E1633" s="141" t="s">
        <v>355</v>
      </c>
      <c r="F1633" s="141" t="s">
        <v>174</v>
      </c>
      <c r="G1633" s="141" t="s">
        <v>1783</v>
      </c>
      <c r="H1633" s="142">
        <v>5.67</v>
      </c>
      <c r="I1633" s="143">
        <f t="shared" si="328"/>
        <v>0</v>
      </c>
      <c r="J1633" s="144" t="s">
        <v>228</v>
      </c>
      <c r="K1633" s="144"/>
      <c r="L1633" s="144"/>
      <c r="M1633" s="144"/>
      <c r="N1633" s="144"/>
      <c r="O1633" s="144"/>
      <c r="P1633" s="145">
        <f t="shared" si="329"/>
        <v>0</v>
      </c>
      <c r="Q1633" s="145">
        <f t="shared" si="330"/>
        <v>0</v>
      </c>
      <c r="R1633" s="145">
        <f t="shared" si="331"/>
        <v>0</v>
      </c>
      <c r="S1633" s="145">
        <f t="shared" si="332"/>
        <v>0</v>
      </c>
      <c r="T1633" s="145">
        <f t="shared" si="333"/>
        <v>0</v>
      </c>
      <c r="U1633" s="145">
        <f t="shared" si="334"/>
        <v>0</v>
      </c>
      <c r="V1633" s="146">
        <f>IF(J1633="nio",0,IF(J1633&gt;0,VLOOKUP(F1633,'3-Productie normen'!A:M,VLOOKUP(J1633,'3-Productie normen'!$B$38:$C$41,2,FALSE),FALSE)))*(VLOOKUP(B1633,'2-Kosten per locatie'!$A$16:$C$48,3,FALSE))</f>
        <v>0</v>
      </c>
      <c r="W1633" s="146">
        <f t="shared" si="335"/>
        <v>0</v>
      </c>
      <c r="X1633" s="146">
        <f t="shared" si="336"/>
        <v>0</v>
      </c>
      <c r="Y1633" s="146">
        <f t="shared" si="337"/>
        <v>0</v>
      </c>
      <c r="Z1633" s="147">
        <f>VLOOKUP(F1633,'3-Productie normen'!A:Q,12,FALSE)</f>
        <v>0</v>
      </c>
      <c r="AA1633" s="147"/>
      <c r="AC1633" s="148">
        <f t="shared" si="338"/>
        <v>0</v>
      </c>
    </row>
    <row r="1634" spans="1:29" ht="14.15" customHeight="1">
      <c r="A1634" s="124">
        <f t="shared" si="327"/>
        <v>1634</v>
      </c>
      <c r="B1634" s="139" t="s">
        <v>111</v>
      </c>
      <c r="C1634" s="108">
        <v>2</v>
      </c>
      <c r="D1634" s="164" t="s">
        <v>1794</v>
      </c>
      <c r="E1634" s="141" t="s">
        <v>171</v>
      </c>
      <c r="F1634" s="141" t="s">
        <v>171</v>
      </c>
      <c r="G1634" s="141" t="s">
        <v>222</v>
      </c>
      <c r="H1634" s="142">
        <v>15.26</v>
      </c>
      <c r="I1634" s="143">
        <f t="shared" si="328"/>
        <v>255</v>
      </c>
      <c r="J1634" s="144">
        <v>255</v>
      </c>
      <c r="K1634" s="144"/>
      <c r="L1634" s="144"/>
      <c r="M1634" s="144"/>
      <c r="N1634" s="144"/>
      <c r="O1634" s="144"/>
      <c r="P1634" s="145" t="e">
        <f t="shared" si="329"/>
        <v>#DIV/0!</v>
      </c>
      <c r="Q1634" s="145">
        <f t="shared" si="330"/>
        <v>0</v>
      </c>
      <c r="R1634" s="145">
        <f t="shared" si="331"/>
        <v>0</v>
      </c>
      <c r="S1634" s="145">
        <f t="shared" si="332"/>
        <v>0</v>
      </c>
      <c r="T1634" s="145">
        <f t="shared" si="333"/>
        <v>0</v>
      </c>
      <c r="U1634" s="145">
        <f t="shared" si="334"/>
        <v>0</v>
      </c>
      <c r="V1634" s="146">
        <f>IF(J1634="nio",0,IF(J1634&gt;0,VLOOKUP(F1634,'3-Productie normen'!A:M,VLOOKUP(J1634,'3-Productie normen'!$B$38:$C$41,2,FALSE),FALSE)))*(VLOOKUP(B1634,'2-Kosten per locatie'!$A$16:$C$48,3,FALSE))</f>
        <v>0</v>
      </c>
      <c r="W1634" s="146">
        <f t="shared" si="335"/>
        <v>0</v>
      </c>
      <c r="X1634" s="146">
        <f t="shared" si="336"/>
        <v>0</v>
      </c>
      <c r="Y1634" s="146">
        <f t="shared" si="337"/>
        <v>0</v>
      </c>
      <c r="Z1634" s="147" t="str">
        <f>VLOOKUP(F1634,'3-Productie normen'!A:Q,12,FALSE)</f>
        <v>B</v>
      </c>
      <c r="AA1634" s="147"/>
      <c r="AC1634" s="148">
        <f t="shared" si="338"/>
        <v>3891.2999999999997</v>
      </c>
    </row>
    <row r="1635" spans="1:29" ht="14.15" customHeight="1">
      <c r="A1635" s="124">
        <f t="shared" si="327"/>
        <v>1635</v>
      </c>
      <c r="B1635" s="139" t="s">
        <v>111</v>
      </c>
      <c r="C1635" s="108">
        <v>2</v>
      </c>
      <c r="D1635" s="164" t="s">
        <v>1795</v>
      </c>
      <c r="E1635" s="141" t="s">
        <v>224</v>
      </c>
      <c r="F1635" s="141" t="s">
        <v>155</v>
      </c>
      <c r="G1635" s="141" t="s">
        <v>222</v>
      </c>
      <c r="H1635" s="142">
        <v>58.58</v>
      </c>
      <c r="I1635" s="143">
        <f t="shared" si="328"/>
        <v>255</v>
      </c>
      <c r="J1635" s="144">
        <v>255</v>
      </c>
      <c r="K1635" s="144"/>
      <c r="L1635" s="144"/>
      <c r="M1635" s="144"/>
      <c r="N1635" s="144"/>
      <c r="O1635" s="144"/>
      <c r="P1635" s="145" t="e">
        <f t="shared" si="329"/>
        <v>#DIV/0!</v>
      </c>
      <c r="Q1635" s="145">
        <f t="shared" si="330"/>
        <v>0</v>
      </c>
      <c r="R1635" s="145">
        <f t="shared" si="331"/>
        <v>0</v>
      </c>
      <c r="S1635" s="145">
        <f t="shared" si="332"/>
        <v>0</v>
      </c>
      <c r="T1635" s="145">
        <f t="shared" si="333"/>
        <v>0</v>
      </c>
      <c r="U1635" s="145">
        <f t="shared" si="334"/>
        <v>0</v>
      </c>
      <c r="V1635" s="146">
        <f>IF(J1635="nio",0,IF(J1635&gt;0,VLOOKUP(F1635,'3-Productie normen'!A:M,VLOOKUP(J1635,'3-Productie normen'!$B$38:$C$41,2,FALSE),FALSE)))*(VLOOKUP(B1635,'2-Kosten per locatie'!$A$16:$C$48,3,FALSE))</f>
        <v>0</v>
      </c>
      <c r="W1635" s="146">
        <f t="shared" si="335"/>
        <v>0</v>
      </c>
      <c r="X1635" s="146">
        <f t="shared" si="336"/>
        <v>0</v>
      </c>
      <c r="Y1635" s="146">
        <f t="shared" si="337"/>
        <v>0</v>
      </c>
      <c r="Z1635" s="147" t="str">
        <f>VLOOKUP(F1635,'3-Productie normen'!A:Q,12,FALSE)</f>
        <v>B</v>
      </c>
      <c r="AA1635" s="147"/>
      <c r="AC1635" s="148">
        <f t="shared" si="338"/>
        <v>14937.9</v>
      </c>
    </row>
    <row r="1636" spans="1:29" ht="14.15" customHeight="1">
      <c r="A1636" s="124">
        <f t="shared" si="327"/>
        <v>1636</v>
      </c>
      <c r="B1636" s="139" t="s">
        <v>111</v>
      </c>
      <c r="C1636" s="108">
        <v>2</v>
      </c>
      <c r="D1636" s="164" t="s">
        <v>1796</v>
      </c>
      <c r="E1636" s="141" t="s">
        <v>171</v>
      </c>
      <c r="F1636" s="141" t="s">
        <v>171</v>
      </c>
      <c r="G1636" s="141" t="s">
        <v>222</v>
      </c>
      <c r="H1636" s="142">
        <v>15.37</v>
      </c>
      <c r="I1636" s="143">
        <f t="shared" si="328"/>
        <v>255</v>
      </c>
      <c r="J1636" s="144">
        <v>255</v>
      </c>
      <c r="K1636" s="144"/>
      <c r="L1636" s="144"/>
      <c r="M1636" s="144"/>
      <c r="N1636" s="144"/>
      <c r="O1636" s="144"/>
      <c r="P1636" s="145" t="e">
        <f t="shared" si="329"/>
        <v>#DIV/0!</v>
      </c>
      <c r="Q1636" s="145">
        <f t="shared" si="330"/>
        <v>0</v>
      </c>
      <c r="R1636" s="145">
        <f t="shared" si="331"/>
        <v>0</v>
      </c>
      <c r="S1636" s="145">
        <f t="shared" si="332"/>
        <v>0</v>
      </c>
      <c r="T1636" s="145">
        <f t="shared" si="333"/>
        <v>0</v>
      </c>
      <c r="U1636" s="145">
        <f t="shared" si="334"/>
        <v>0</v>
      </c>
      <c r="V1636" s="146">
        <f>IF(J1636="nio",0,IF(J1636&gt;0,VLOOKUP(F1636,'3-Productie normen'!A:M,VLOOKUP(J1636,'3-Productie normen'!$B$38:$C$41,2,FALSE),FALSE)))*(VLOOKUP(B1636,'2-Kosten per locatie'!$A$16:$C$48,3,FALSE))</f>
        <v>0</v>
      </c>
      <c r="W1636" s="146">
        <f t="shared" si="335"/>
        <v>0</v>
      </c>
      <c r="X1636" s="146">
        <f t="shared" si="336"/>
        <v>0</v>
      </c>
      <c r="Y1636" s="146">
        <f t="shared" si="337"/>
        <v>0</v>
      </c>
      <c r="Z1636" s="147" t="str">
        <f>VLOOKUP(F1636,'3-Productie normen'!A:Q,12,FALSE)</f>
        <v>B</v>
      </c>
      <c r="AA1636" s="147"/>
      <c r="AC1636" s="148">
        <f t="shared" si="338"/>
        <v>3919.35</v>
      </c>
    </row>
    <row r="1637" spans="1:29" ht="14.15" customHeight="1">
      <c r="A1637" s="124">
        <f t="shared" si="327"/>
        <v>1637</v>
      </c>
      <c r="B1637" s="139" t="s">
        <v>111</v>
      </c>
      <c r="C1637" s="108">
        <v>2</v>
      </c>
      <c r="D1637" s="164" t="s">
        <v>1797</v>
      </c>
      <c r="E1637" s="141" t="s">
        <v>171</v>
      </c>
      <c r="F1637" s="141" t="s">
        <v>171</v>
      </c>
      <c r="G1637" s="141" t="s">
        <v>222</v>
      </c>
      <c r="H1637" s="142">
        <v>15.36</v>
      </c>
      <c r="I1637" s="143">
        <f t="shared" si="328"/>
        <v>255</v>
      </c>
      <c r="J1637" s="144">
        <v>255</v>
      </c>
      <c r="K1637" s="144"/>
      <c r="L1637" s="144"/>
      <c r="M1637" s="144"/>
      <c r="N1637" s="144"/>
      <c r="O1637" s="144"/>
      <c r="P1637" s="145" t="e">
        <f t="shared" si="329"/>
        <v>#DIV/0!</v>
      </c>
      <c r="Q1637" s="145">
        <f t="shared" si="330"/>
        <v>0</v>
      </c>
      <c r="R1637" s="145">
        <f t="shared" si="331"/>
        <v>0</v>
      </c>
      <c r="S1637" s="145">
        <f t="shared" si="332"/>
        <v>0</v>
      </c>
      <c r="T1637" s="145">
        <f t="shared" si="333"/>
        <v>0</v>
      </c>
      <c r="U1637" s="145">
        <f t="shared" si="334"/>
        <v>0</v>
      </c>
      <c r="V1637" s="146">
        <f>IF(J1637="nio",0,IF(J1637&gt;0,VLOOKUP(F1637,'3-Productie normen'!A:M,VLOOKUP(J1637,'3-Productie normen'!$B$38:$C$41,2,FALSE),FALSE)))*(VLOOKUP(B1637,'2-Kosten per locatie'!$A$16:$C$48,3,FALSE))</f>
        <v>0</v>
      </c>
      <c r="W1637" s="146">
        <f t="shared" si="335"/>
        <v>0</v>
      </c>
      <c r="X1637" s="146">
        <f t="shared" si="336"/>
        <v>0</v>
      </c>
      <c r="Y1637" s="146">
        <f t="shared" si="337"/>
        <v>0</v>
      </c>
      <c r="Z1637" s="147" t="str">
        <f>VLOOKUP(F1637,'3-Productie normen'!A:Q,12,FALSE)</f>
        <v>B</v>
      </c>
      <c r="AA1637" s="147"/>
      <c r="AC1637" s="148">
        <f t="shared" si="338"/>
        <v>3916.7999999999997</v>
      </c>
    </row>
    <row r="1638" spans="1:29" ht="14.15" customHeight="1">
      <c r="A1638" s="124">
        <f t="shared" si="327"/>
        <v>1638</v>
      </c>
      <c r="B1638" s="139" t="s">
        <v>111</v>
      </c>
      <c r="C1638" s="108">
        <v>2</v>
      </c>
      <c r="D1638" s="164" t="s">
        <v>1798</v>
      </c>
      <c r="E1638" s="141" t="s">
        <v>171</v>
      </c>
      <c r="F1638" s="141" t="s">
        <v>171</v>
      </c>
      <c r="G1638" s="141" t="s">
        <v>222</v>
      </c>
      <c r="H1638" s="142">
        <v>15.5</v>
      </c>
      <c r="I1638" s="143">
        <f t="shared" si="328"/>
        <v>255</v>
      </c>
      <c r="J1638" s="144">
        <v>255</v>
      </c>
      <c r="K1638" s="144"/>
      <c r="L1638" s="144"/>
      <c r="M1638" s="144"/>
      <c r="N1638" s="144"/>
      <c r="O1638" s="144"/>
      <c r="P1638" s="145" t="e">
        <f t="shared" si="329"/>
        <v>#DIV/0!</v>
      </c>
      <c r="Q1638" s="145">
        <f t="shared" si="330"/>
        <v>0</v>
      </c>
      <c r="R1638" s="145">
        <f t="shared" si="331"/>
        <v>0</v>
      </c>
      <c r="S1638" s="145">
        <f t="shared" si="332"/>
        <v>0</v>
      </c>
      <c r="T1638" s="145">
        <f t="shared" si="333"/>
        <v>0</v>
      </c>
      <c r="U1638" s="145">
        <f t="shared" si="334"/>
        <v>0</v>
      </c>
      <c r="V1638" s="146">
        <f>IF(J1638="nio",0,IF(J1638&gt;0,VLOOKUP(F1638,'3-Productie normen'!A:M,VLOOKUP(J1638,'3-Productie normen'!$B$38:$C$41,2,FALSE),FALSE)))*(VLOOKUP(B1638,'2-Kosten per locatie'!$A$16:$C$48,3,FALSE))</f>
        <v>0</v>
      </c>
      <c r="W1638" s="146">
        <f t="shared" si="335"/>
        <v>0</v>
      </c>
      <c r="X1638" s="146">
        <f t="shared" si="336"/>
        <v>0</v>
      </c>
      <c r="Y1638" s="146">
        <f t="shared" si="337"/>
        <v>0</v>
      </c>
      <c r="Z1638" s="147" t="str">
        <f>VLOOKUP(F1638,'3-Productie normen'!A:Q,12,FALSE)</f>
        <v>B</v>
      </c>
      <c r="AA1638" s="147"/>
      <c r="AC1638" s="148">
        <f t="shared" si="338"/>
        <v>3952.5</v>
      </c>
    </row>
    <row r="1639" spans="1:29" ht="14.15" customHeight="1">
      <c r="A1639" s="124">
        <f t="shared" si="327"/>
        <v>1639</v>
      </c>
      <c r="B1639" s="139" t="s">
        <v>111</v>
      </c>
      <c r="C1639" s="108">
        <v>2</v>
      </c>
      <c r="D1639" s="164" t="s">
        <v>1799</v>
      </c>
      <c r="E1639" s="141" t="s">
        <v>249</v>
      </c>
      <c r="F1639" s="166" t="s">
        <v>172</v>
      </c>
      <c r="G1639" s="141" t="s">
        <v>222</v>
      </c>
      <c r="H1639" s="142">
        <v>76.61</v>
      </c>
      <c r="I1639" s="143">
        <f t="shared" si="328"/>
        <v>255</v>
      </c>
      <c r="J1639" s="144">
        <v>255</v>
      </c>
      <c r="K1639" s="144"/>
      <c r="L1639" s="144"/>
      <c r="M1639" s="144"/>
      <c r="N1639" s="144"/>
      <c r="O1639" s="144"/>
      <c r="P1639" s="145" t="e">
        <f t="shared" si="329"/>
        <v>#DIV/0!</v>
      </c>
      <c r="Q1639" s="145">
        <f t="shared" si="330"/>
        <v>0</v>
      </c>
      <c r="R1639" s="145">
        <f t="shared" si="331"/>
        <v>0</v>
      </c>
      <c r="S1639" s="145">
        <f t="shared" si="332"/>
        <v>0</v>
      </c>
      <c r="T1639" s="145">
        <f t="shared" si="333"/>
        <v>0</v>
      </c>
      <c r="U1639" s="145">
        <f t="shared" si="334"/>
        <v>0</v>
      </c>
      <c r="V1639" s="146">
        <f>IF(J1639="nio",0,IF(J1639&gt;0,VLOOKUP(F1639,'3-Productie normen'!A:M,VLOOKUP(J1639,'3-Productie normen'!$B$38:$C$41,2,FALSE),FALSE)))*(VLOOKUP(B1639,'2-Kosten per locatie'!$A$16:$C$48,3,FALSE))</f>
        <v>0</v>
      </c>
      <c r="W1639" s="146">
        <f t="shared" si="335"/>
        <v>0</v>
      </c>
      <c r="X1639" s="146">
        <f t="shared" si="336"/>
        <v>0</v>
      </c>
      <c r="Y1639" s="146">
        <f t="shared" si="337"/>
        <v>0</v>
      </c>
      <c r="Z1639" s="147" t="str">
        <f>VLOOKUP(F1639,'3-Productie normen'!A:Q,12,FALSE)</f>
        <v>V</v>
      </c>
      <c r="AA1639" s="147"/>
      <c r="AC1639" s="148">
        <f t="shared" si="338"/>
        <v>19535.55</v>
      </c>
    </row>
    <row r="1640" spans="1:29" ht="14.15" customHeight="1">
      <c r="A1640" s="124">
        <f t="shared" si="327"/>
        <v>1640</v>
      </c>
      <c r="B1640" s="139" t="s">
        <v>111</v>
      </c>
      <c r="C1640" s="108">
        <v>2</v>
      </c>
      <c r="D1640" s="164" t="s">
        <v>1800</v>
      </c>
      <c r="E1640" s="141" t="s">
        <v>224</v>
      </c>
      <c r="F1640" s="141" t="s">
        <v>155</v>
      </c>
      <c r="G1640" s="141" t="s">
        <v>222</v>
      </c>
      <c r="H1640" s="142">
        <v>49.47</v>
      </c>
      <c r="I1640" s="143">
        <f t="shared" si="328"/>
        <v>255</v>
      </c>
      <c r="J1640" s="144">
        <v>255</v>
      </c>
      <c r="K1640" s="144"/>
      <c r="L1640" s="144"/>
      <c r="M1640" s="144"/>
      <c r="N1640" s="144"/>
      <c r="O1640" s="144"/>
      <c r="P1640" s="145" t="e">
        <f t="shared" si="329"/>
        <v>#DIV/0!</v>
      </c>
      <c r="Q1640" s="145">
        <f t="shared" si="330"/>
        <v>0</v>
      </c>
      <c r="R1640" s="145">
        <f t="shared" si="331"/>
        <v>0</v>
      </c>
      <c r="S1640" s="145">
        <f t="shared" si="332"/>
        <v>0</v>
      </c>
      <c r="T1640" s="145">
        <f t="shared" si="333"/>
        <v>0</v>
      </c>
      <c r="U1640" s="145">
        <f t="shared" si="334"/>
        <v>0</v>
      </c>
      <c r="V1640" s="146">
        <f>IF(J1640="nio",0,IF(J1640&gt;0,VLOOKUP(F1640,'3-Productie normen'!A:M,VLOOKUP(J1640,'3-Productie normen'!$B$38:$C$41,2,FALSE),FALSE)))*(VLOOKUP(B1640,'2-Kosten per locatie'!$A$16:$C$48,3,FALSE))</f>
        <v>0</v>
      </c>
      <c r="W1640" s="146">
        <f t="shared" si="335"/>
        <v>0</v>
      </c>
      <c r="X1640" s="146">
        <f t="shared" si="336"/>
        <v>0</v>
      </c>
      <c r="Y1640" s="146">
        <f t="shared" si="337"/>
        <v>0</v>
      </c>
      <c r="Z1640" s="147" t="str">
        <f>VLOOKUP(F1640,'3-Productie normen'!A:Q,12,FALSE)</f>
        <v>B</v>
      </c>
      <c r="AA1640" s="147"/>
      <c r="AC1640" s="148">
        <f t="shared" si="338"/>
        <v>12614.85</v>
      </c>
    </row>
    <row r="1641" spans="1:29" ht="14.15" customHeight="1">
      <c r="A1641" s="124">
        <f t="shared" si="327"/>
        <v>1641</v>
      </c>
      <c r="B1641" s="139" t="s">
        <v>111</v>
      </c>
      <c r="C1641" s="108">
        <v>2</v>
      </c>
      <c r="D1641" s="164" t="s">
        <v>1801</v>
      </c>
      <c r="E1641" s="141" t="s">
        <v>224</v>
      </c>
      <c r="F1641" s="141" t="s">
        <v>155</v>
      </c>
      <c r="G1641" s="141" t="s">
        <v>222</v>
      </c>
      <c r="H1641" s="142">
        <v>26.43</v>
      </c>
      <c r="I1641" s="143">
        <f t="shared" si="328"/>
        <v>255</v>
      </c>
      <c r="J1641" s="144">
        <v>255</v>
      </c>
      <c r="K1641" s="144"/>
      <c r="L1641" s="144"/>
      <c r="M1641" s="144"/>
      <c r="N1641" s="144"/>
      <c r="O1641" s="144"/>
      <c r="P1641" s="145" t="e">
        <f t="shared" si="329"/>
        <v>#DIV/0!</v>
      </c>
      <c r="Q1641" s="145">
        <f t="shared" si="330"/>
        <v>0</v>
      </c>
      <c r="R1641" s="145">
        <f t="shared" si="331"/>
        <v>0</v>
      </c>
      <c r="S1641" s="145">
        <f t="shared" si="332"/>
        <v>0</v>
      </c>
      <c r="T1641" s="145">
        <f t="shared" si="333"/>
        <v>0</v>
      </c>
      <c r="U1641" s="145">
        <f t="shared" si="334"/>
        <v>0</v>
      </c>
      <c r="V1641" s="146">
        <f>IF(J1641="nio",0,IF(J1641&gt;0,VLOOKUP(F1641,'3-Productie normen'!A:M,VLOOKUP(J1641,'3-Productie normen'!$B$38:$C$41,2,FALSE),FALSE)))*(VLOOKUP(B1641,'2-Kosten per locatie'!$A$16:$C$48,3,FALSE))</f>
        <v>0</v>
      </c>
      <c r="W1641" s="146">
        <f t="shared" si="335"/>
        <v>0</v>
      </c>
      <c r="X1641" s="146">
        <f t="shared" si="336"/>
        <v>0</v>
      </c>
      <c r="Y1641" s="146">
        <f t="shared" si="337"/>
        <v>0</v>
      </c>
      <c r="Z1641" s="147" t="str">
        <f>VLOOKUP(F1641,'3-Productie normen'!A:Q,12,FALSE)</f>
        <v>B</v>
      </c>
      <c r="AA1641" s="147"/>
      <c r="AC1641" s="148">
        <f t="shared" si="338"/>
        <v>6739.65</v>
      </c>
    </row>
    <row r="1642" spans="1:29" ht="14.15" customHeight="1">
      <c r="A1642" s="124">
        <f t="shared" si="327"/>
        <v>1642</v>
      </c>
      <c r="B1642" s="139" t="s">
        <v>111</v>
      </c>
      <c r="C1642" s="108">
        <v>2</v>
      </c>
      <c r="D1642" s="164" t="s">
        <v>1802</v>
      </c>
      <c r="E1642" s="141" t="s">
        <v>171</v>
      </c>
      <c r="F1642" s="141" t="s">
        <v>171</v>
      </c>
      <c r="G1642" s="141" t="s">
        <v>222</v>
      </c>
      <c r="H1642" s="142">
        <v>26.24</v>
      </c>
      <c r="I1642" s="143">
        <f t="shared" si="328"/>
        <v>255</v>
      </c>
      <c r="J1642" s="144">
        <v>255</v>
      </c>
      <c r="K1642" s="144"/>
      <c r="L1642" s="144"/>
      <c r="M1642" s="144"/>
      <c r="N1642" s="144"/>
      <c r="O1642" s="144"/>
      <c r="P1642" s="145" t="e">
        <f t="shared" si="329"/>
        <v>#DIV/0!</v>
      </c>
      <c r="Q1642" s="145">
        <f t="shared" si="330"/>
        <v>0</v>
      </c>
      <c r="R1642" s="145">
        <f t="shared" si="331"/>
        <v>0</v>
      </c>
      <c r="S1642" s="145">
        <f t="shared" si="332"/>
        <v>0</v>
      </c>
      <c r="T1642" s="145">
        <f t="shared" si="333"/>
        <v>0</v>
      </c>
      <c r="U1642" s="145">
        <f t="shared" si="334"/>
        <v>0</v>
      </c>
      <c r="V1642" s="146">
        <f>IF(J1642="nio",0,IF(J1642&gt;0,VLOOKUP(F1642,'3-Productie normen'!A:M,VLOOKUP(J1642,'3-Productie normen'!$B$38:$C$41,2,FALSE),FALSE)))*(VLOOKUP(B1642,'2-Kosten per locatie'!$A$16:$C$48,3,FALSE))</f>
        <v>0</v>
      </c>
      <c r="W1642" s="146">
        <f t="shared" si="335"/>
        <v>0</v>
      </c>
      <c r="X1642" s="146">
        <f t="shared" si="336"/>
        <v>0</v>
      </c>
      <c r="Y1642" s="146">
        <f t="shared" si="337"/>
        <v>0</v>
      </c>
      <c r="Z1642" s="147" t="str">
        <f>VLOOKUP(F1642,'3-Productie normen'!A:Q,12,FALSE)</f>
        <v>B</v>
      </c>
      <c r="AA1642" s="147"/>
      <c r="AC1642" s="148">
        <f t="shared" si="338"/>
        <v>6691.2</v>
      </c>
    </row>
    <row r="1643" spans="1:29" ht="14.15" customHeight="1">
      <c r="A1643" s="124">
        <f t="shared" si="327"/>
        <v>1643</v>
      </c>
      <c r="B1643" s="139" t="s">
        <v>111</v>
      </c>
      <c r="C1643" s="108">
        <v>2</v>
      </c>
      <c r="D1643" s="164" t="s">
        <v>1803</v>
      </c>
      <c r="E1643" s="141" t="s">
        <v>171</v>
      </c>
      <c r="F1643" s="141" t="s">
        <v>171</v>
      </c>
      <c r="G1643" s="141" t="s">
        <v>222</v>
      </c>
      <c r="H1643" s="142">
        <v>13.43</v>
      </c>
      <c r="I1643" s="143">
        <f t="shared" si="328"/>
        <v>255</v>
      </c>
      <c r="J1643" s="144">
        <v>255</v>
      </c>
      <c r="K1643" s="144"/>
      <c r="L1643" s="144"/>
      <c r="M1643" s="144"/>
      <c r="N1643" s="144"/>
      <c r="O1643" s="144"/>
      <c r="P1643" s="145" t="e">
        <f t="shared" si="329"/>
        <v>#DIV/0!</v>
      </c>
      <c r="Q1643" s="145">
        <f t="shared" si="330"/>
        <v>0</v>
      </c>
      <c r="R1643" s="145">
        <f t="shared" si="331"/>
        <v>0</v>
      </c>
      <c r="S1643" s="145">
        <f t="shared" si="332"/>
        <v>0</v>
      </c>
      <c r="T1643" s="145">
        <f t="shared" si="333"/>
        <v>0</v>
      </c>
      <c r="U1643" s="145">
        <f t="shared" si="334"/>
        <v>0</v>
      </c>
      <c r="V1643" s="146">
        <f>IF(J1643="nio",0,IF(J1643&gt;0,VLOOKUP(F1643,'3-Productie normen'!A:M,VLOOKUP(J1643,'3-Productie normen'!$B$38:$C$41,2,FALSE),FALSE)))*(VLOOKUP(B1643,'2-Kosten per locatie'!$A$16:$C$48,3,FALSE))</f>
        <v>0</v>
      </c>
      <c r="W1643" s="146">
        <f t="shared" si="335"/>
        <v>0</v>
      </c>
      <c r="X1643" s="146">
        <f t="shared" si="336"/>
        <v>0</v>
      </c>
      <c r="Y1643" s="146">
        <f t="shared" si="337"/>
        <v>0</v>
      </c>
      <c r="Z1643" s="147" t="str">
        <f>VLOOKUP(F1643,'3-Productie normen'!A:Q,12,FALSE)</f>
        <v>B</v>
      </c>
      <c r="AA1643" s="147"/>
      <c r="AC1643" s="148">
        <f t="shared" si="338"/>
        <v>3424.65</v>
      </c>
    </row>
    <row r="1644" spans="1:29" ht="14.15" customHeight="1">
      <c r="A1644" s="124">
        <f t="shared" si="327"/>
        <v>1644</v>
      </c>
      <c r="B1644" s="139" t="s">
        <v>111</v>
      </c>
      <c r="C1644" s="108">
        <v>2</v>
      </c>
      <c r="D1644" s="164" t="s">
        <v>1804</v>
      </c>
      <c r="E1644" s="141" t="s">
        <v>168</v>
      </c>
      <c r="F1644" s="141" t="s">
        <v>168</v>
      </c>
      <c r="G1644" s="141" t="s">
        <v>227</v>
      </c>
      <c r="H1644" s="142">
        <v>2.52</v>
      </c>
      <c r="I1644" s="143">
        <f t="shared" si="328"/>
        <v>1</v>
      </c>
      <c r="J1644" s="144">
        <v>1</v>
      </c>
      <c r="K1644" s="144"/>
      <c r="L1644" s="144"/>
      <c r="M1644" s="144"/>
      <c r="N1644" s="144"/>
      <c r="O1644" s="144"/>
      <c r="P1644" s="145" t="e">
        <f t="shared" si="329"/>
        <v>#DIV/0!</v>
      </c>
      <c r="Q1644" s="145">
        <f t="shared" si="330"/>
        <v>0</v>
      </c>
      <c r="R1644" s="145">
        <f t="shared" si="331"/>
        <v>0</v>
      </c>
      <c r="S1644" s="145">
        <f t="shared" si="332"/>
        <v>0</v>
      </c>
      <c r="T1644" s="145">
        <f t="shared" si="333"/>
        <v>0</v>
      </c>
      <c r="U1644" s="145">
        <f t="shared" si="334"/>
        <v>0</v>
      </c>
      <c r="V1644" s="146">
        <f>IF(J1644="nio",0,IF(J1644&gt;0,VLOOKUP(F1644,'3-Productie normen'!A:M,VLOOKUP(J1644,'3-Productie normen'!$B$38:$C$41,2,FALSE),FALSE)))*(VLOOKUP(B1644,'2-Kosten per locatie'!$A$16:$C$48,3,FALSE))</f>
        <v>0</v>
      </c>
      <c r="W1644" s="146">
        <f t="shared" si="335"/>
        <v>0</v>
      </c>
      <c r="X1644" s="146">
        <f t="shared" si="336"/>
        <v>0</v>
      </c>
      <c r="Y1644" s="146">
        <f t="shared" si="337"/>
        <v>0</v>
      </c>
      <c r="Z1644" s="147" t="str">
        <f>VLOOKUP(F1644,'3-Productie normen'!A:Q,12,FALSE)</f>
        <v>V</v>
      </c>
      <c r="AA1644" s="147"/>
      <c r="AC1644" s="148">
        <f t="shared" si="338"/>
        <v>2.52</v>
      </c>
    </row>
    <row r="1645" spans="1:29" ht="14.15" customHeight="1">
      <c r="A1645" s="124">
        <f t="shared" si="327"/>
        <v>1645</v>
      </c>
      <c r="B1645" s="139" t="s">
        <v>111</v>
      </c>
      <c r="C1645" s="108">
        <v>2</v>
      </c>
      <c r="D1645" s="164" t="s">
        <v>1805</v>
      </c>
      <c r="E1645" s="141" t="s">
        <v>355</v>
      </c>
      <c r="F1645" s="141" t="s">
        <v>174</v>
      </c>
      <c r="G1645" s="141" t="s">
        <v>1783</v>
      </c>
      <c r="H1645" s="142">
        <v>3.09</v>
      </c>
      <c r="I1645" s="143">
        <f t="shared" si="328"/>
        <v>0</v>
      </c>
      <c r="J1645" s="144" t="s">
        <v>228</v>
      </c>
      <c r="K1645" s="144"/>
      <c r="L1645" s="144"/>
      <c r="M1645" s="144"/>
      <c r="N1645" s="144"/>
      <c r="O1645" s="144"/>
      <c r="P1645" s="145">
        <f t="shared" si="329"/>
        <v>0</v>
      </c>
      <c r="Q1645" s="145">
        <f t="shared" si="330"/>
        <v>0</v>
      </c>
      <c r="R1645" s="145">
        <f t="shared" si="331"/>
        <v>0</v>
      </c>
      <c r="S1645" s="145">
        <f t="shared" si="332"/>
        <v>0</v>
      </c>
      <c r="T1645" s="145">
        <f t="shared" si="333"/>
        <v>0</v>
      </c>
      <c r="U1645" s="145">
        <f t="shared" si="334"/>
        <v>0</v>
      </c>
      <c r="V1645" s="146">
        <f>IF(J1645="nio",0,IF(J1645&gt;0,VLOOKUP(F1645,'3-Productie normen'!A:M,VLOOKUP(J1645,'3-Productie normen'!$B$38:$C$41,2,FALSE),FALSE)))*(VLOOKUP(B1645,'2-Kosten per locatie'!$A$16:$C$48,3,FALSE))</f>
        <v>0</v>
      </c>
      <c r="W1645" s="146">
        <f t="shared" si="335"/>
        <v>0</v>
      </c>
      <c r="X1645" s="146">
        <f t="shared" si="336"/>
        <v>0</v>
      </c>
      <c r="Y1645" s="146">
        <f t="shared" si="337"/>
        <v>0</v>
      </c>
      <c r="Z1645" s="147">
        <f>VLOOKUP(F1645,'3-Productie normen'!A:Q,12,FALSE)</f>
        <v>0</v>
      </c>
      <c r="AA1645" s="147"/>
      <c r="AC1645" s="148">
        <f t="shared" si="338"/>
        <v>0</v>
      </c>
    </row>
    <row r="1646" spans="1:29" ht="14.15" customHeight="1">
      <c r="A1646" s="124">
        <f t="shared" si="327"/>
        <v>1646</v>
      </c>
      <c r="B1646" s="139" t="s">
        <v>111</v>
      </c>
      <c r="C1646" s="108">
        <v>2</v>
      </c>
      <c r="D1646" s="164" t="s">
        <v>1806</v>
      </c>
      <c r="E1646" s="141" t="s">
        <v>262</v>
      </c>
      <c r="F1646" s="141" t="s">
        <v>164</v>
      </c>
      <c r="G1646" s="141" t="s">
        <v>561</v>
      </c>
      <c r="H1646" s="142">
        <v>1.62</v>
      </c>
      <c r="I1646" s="143">
        <f t="shared" si="328"/>
        <v>12</v>
      </c>
      <c r="J1646" s="144">
        <v>12</v>
      </c>
      <c r="K1646" s="144"/>
      <c r="L1646" s="144"/>
      <c r="M1646" s="144"/>
      <c r="N1646" s="144"/>
      <c r="O1646" s="144"/>
      <c r="P1646" s="145" t="e">
        <f t="shared" si="329"/>
        <v>#DIV/0!</v>
      </c>
      <c r="Q1646" s="145">
        <f t="shared" si="330"/>
        <v>0</v>
      </c>
      <c r="R1646" s="145">
        <f t="shared" si="331"/>
        <v>0</v>
      </c>
      <c r="S1646" s="145">
        <f t="shared" si="332"/>
        <v>0</v>
      </c>
      <c r="T1646" s="145">
        <f t="shared" si="333"/>
        <v>0</v>
      </c>
      <c r="U1646" s="145">
        <f t="shared" si="334"/>
        <v>0</v>
      </c>
      <c r="V1646" s="146">
        <f>IF(J1646="nio",0,IF(J1646&gt;0,VLOOKUP(F1646,'3-Productie normen'!A:M,VLOOKUP(J1646,'3-Productie normen'!$B$38:$C$41,2,FALSE),FALSE)))*(VLOOKUP(B1646,'2-Kosten per locatie'!$A$16:$C$48,3,FALSE))</f>
        <v>0</v>
      </c>
      <c r="W1646" s="146">
        <f t="shared" si="335"/>
        <v>0</v>
      </c>
      <c r="X1646" s="146">
        <f t="shared" si="336"/>
        <v>0</v>
      </c>
      <c r="Y1646" s="146">
        <f t="shared" si="337"/>
        <v>0</v>
      </c>
      <c r="Z1646" s="147" t="str">
        <f>VLOOKUP(F1646,'3-Productie normen'!A:Q,12,FALSE)</f>
        <v>V</v>
      </c>
      <c r="AA1646" s="147"/>
      <c r="AC1646" s="148">
        <f t="shared" si="338"/>
        <v>19.440000000000001</v>
      </c>
    </row>
    <row r="1647" spans="1:29" ht="14.15" customHeight="1">
      <c r="A1647" s="124">
        <f t="shared" si="327"/>
        <v>1647</v>
      </c>
      <c r="B1647" s="139" t="s">
        <v>111</v>
      </c>
      <c r="C1647" s="108">
        <v>2</v>
      </c>
      <c r="D1647" s="164" t="s">
        <v>1807</v>
      </c>
      <c r="E1647" s="141" t="s">
        <v>212</v>
      </c>
      <c r="F1647" s="141" t="s">
        <v>167</v>
      </c>
      <c r="G1647" s="141" t="s">
        <v>213</v>
      </c>
      <c r="H1647" s="142">
        <v>7.42</v>
      </c>
      <c r="I1647" s="143">
        <f t="shared" si="328"/>
        <v>255</v>
      </c>
      <c r="J1647" s="144">
        <v>255</v>
      </c>
      <c r="K1647" s="144"/>
      <c r="L1647" s="144"/>
      <c r="M1647" s="144"/>
      <c r="N1647" s="144"/>
      <c r="O1647" s="144"/>
      <c r="P1647" s="145" t="e">
        <f t="shared" si="329"/>
        <v>#DIV/0!</v>
      </c>
      <c r="Q1647" s="145">
        <f t="shared" si="330"/>
        <v>0</v>
      </c>
      <c r="R1647" s="145">
        <f t="shared" si="331"/>
        <v>0</v>
      </c>
      <c r="S1647" s="145">
        <f t="shared" si="332"/>
        <v>0</v>
      </c>
      <c r="T1647" s="145">
        <f t="shared" si="333"/>
        <v>0</v>
      </c>
      <c r="U1647" s="145">
        <f t="shared" si="334"/>
        <v>0</v>
      </c>
      <c r="V1647" s="146">
        <f>IF(J1647="nio",0,IF(J1647&gt;0,VLOOKUP(F1647,'3-Productie normen'!A:M,VLOOKUP(J1647,'3-Productie normen'!$B$38:$C$41,2,FALSE),FALSE)))*(VLOOKUP(B1647,'2-Kosten per locatie'!$A$16:$C$48,3,FALSE))</f>
        <v>0</v>
      </c>
      <c r="W1647" s="146">
        <f t="shared" si="335"/>
        <v>0</v>
      </c>
      <c r="X1647" s="146">
        <f t="shared" si="336"/>
        <v>0</v>
      </c>
      <c r="Y1647" s="146">
        <f t="shared" si="337"/>
        <v>0</v>
      </c>
      <c r="Z1647" s="147" t="str">
        <f>VLOOKUP(F1647,'3-Productie normen'!A:Q,12,FALSE)</f>
        <v>S</v>
      </c>
      <c r="AA1647" s="147"/>
      <c r="AC1647" s="148">
        <f t="shared" si="338"/>
        <v>1892.1</v>
      </c>
    </row>
    <row r="1648" spans="1:29" ht="14.15" customHeight="1">
      <c r="A1648" s="124">
        <f t="shared" si="327"/>
        <v>1648</v>
      </c>
      <c r="B1648" s="139" t="s">
        <v>111</v>
      </c>
      <c r="C1648" s="108">
        <v>2</v>
      </c>
      <c r="D1648" s="164" t="s">
        <v>1808</v>
      </c>
      <c r="E1648" s="141" t="s">
        <v>212</v>
      </c>
      <c r="F1648" s="141" t="s">
        <v>167</v>
      </c>
      <c r="G1648" s="141" t="s">
        <v>213</v>
      </c>
      <c r="H1648" s="142">
        <v>1.05</v>
      </c>
      <c r="I1648" s="143">
        <f t="shared" si="328"/>
        <v>255</v>
      </c>
      <c r="J1648" s="144">
        <v>255</v>
      </c>
      <c r="K1648" s="144"/>
      <c r="L1648" s="144"/>
      <c r="M1648" s="144"/>
      <c r="N1648" s="144"/>
      <c r="O1648" s="144"/>
      <c r="P1648" s="145" t="e">
        <f t="shared" si="329"/>
        <v>#DIV/0!</v>
      </c>
      <c r="Q1648" s="145">
        <f t="shared" si="330"/>
        <v>0</v>
      </c>
      <c r="R1648" s="145">
        <f t="shared" si="331"/>
        <v>0</v>
      </c>
      <c r="S1648" s="145">
        <f t="shared" si="332"/>
        <v>0</v>
      </c>
      <c r="T1648" s="145">
        <f t="shared" si="333"/>
        <v>0</v>
      </c>
      <c r="U1648" s="145">
        <f t="shared" si="334"/>
        <v>0</v>
      </c>
      <c r="V1648" s="146">
        <f>IF(J1648="nio",0,IF(J1648&gt;0,VLOOKUP(F1648,'3-Productie normen'!A:M,VLOOKUP(J1648,'3-Productie normen'!$B$38:$C$41,2,FALSE),FALSE)))*(VLOOKUP(B1648,'2-Kosten per locatie'!$A$16:$C$48,3,FALSE))</f>
        <v>0</v>
      </c>
      <c r="W1648" s="146">
        <f t="shared" si="335"/>
        <v>0</v>
      </c>
      <c r="X1648" s="146">
        <f t="shared" si="336"/>
        <v>0</v>
      </c>
      <c r="Y1648" s="146">
        <f t="shared" si="337"/>
        <v>0</v>
      </c>
      <c r="Z1648" s="147" t="str">
        <f>VLOOKUP(F1648,'3-Productie normen'!A:Q,12,FALSE)</f>
        <v>S</v>
      </c>
      <c r="AA1648" s="147"/>
      <c r="AC1648" s="148">
        <f t="shared" si="338"/>
        <v>267.75</v>
      </c>
    </row>
    <row r="1649" spans="1:29" ht="14.15" customHeight="1">
      <c r="A1649" s="124">
        <f t="shared" si="327"/>
        <v>1649</v>
      </c>
      <c r="B1649" s="139" t="s">
        <v>111</v>
      </c>
      <c r="C1649" s="108">
        <v>2</v>
      </c>
      <c r="D1649" s="164" t="s">
        <v>1809</v>
      </c>
      <c r="E1649" s="141" t="s">
        <v>212</v>
      </c>
      <c r="F1649" s="141" t="s">
        <v>167</v>
      </c>
      <c r="G1649" s="141" t="s">
        <v>213</v>
      </c>
      <c r="H1649" s="142">
        <v>0.99</v>
      </c>
      <c r="I1649" s="143">
        <f t="shared" si="328"/>
        <v>255</v>
      </c>
      <c r="J1649" s="144">
        <v>255</v>
      </c>
      <c r="K1649" s="144"/>
      <c r="L1649" s="144"/>
      <c r="M1649" s="144"/>
      <c r="N1649" s="144"/>
      <c r="O1649" s="144"/>
      <c r="P1649" s="145" t="e">
        <f t="shared" si="329"/>
        <v>#DIV/0!</v>
      </c>
      <c r="Q1649" s="145">
        <f t="shared" si="330"/>
        <v>0</v>
      </c>
      <c r="R1649" s="145">
        <f t="shared" si="331"/>
        <v>0</v>
      </c>
      <c r="S1649" s="145">
        <f t="shared" si="332"/>
        <v>0</v>
      </c>
      <c r="T1649" s="145">
        <f t="shared" si="333"/>
        <v>0</v>
      </c>
      <c r="U1649" s="145">
        <f t="shared" si="334"/>
        <v>0</v>
      </c>
      <c r="V1649" s="146">
        <f>IF(J1649="nio",0,IF(J1649&gt;0,VLOOKUP(F1649,'3-Productie normen'!A:M,VLOOKUP(J1649,'3-Productie normen'!$B$38:$C$41,2,FALSE),FALSE)))*(VLOOKUP(B1649,'2-Kosten per locatie'!$A$16:$C$48,3,FALSE))</f>
        <v>0</v>
      </c>
      <c r="W1649" s="146">
        <f t="shared" si="335"/>
        <v>0</v>
      </c>
      <c r="X1649" s="146">
        <f t="shared" si="336"/>
        <v>0</v>
      </c>
      <c r="Y1649" s="146">
        <f t="shared" si="337"/>
        <v>0</v>
      </c>
      <c r="Z1649" s="147" t="str">
        <f>VLOOKUP(F1649,'3-Productie normen'!A:Q,12,FALSE)</f>
        <v>S</v>
      </c>
      <c r="AA1649" s="147"/>
      <c r="AC1649" s="148">
        <f t="shared" si="338"/>
        <v>252.45</v>
      </c>
    </row>
    <row r="1650" spans="1:29" ht="14.15" customHeight="1">
      <c r="A1650" s="124">
        <f t="shared" si="327"/>
        <v>1650</v>
      </c>
      <c r="B1650" s="139" t="s">
        <v>111</v>
      </c>
      <c r="C1650" s="108">
        <v>2</v>
      </c>
      <c r="D1650" s="164" t="s">
        <v>1810</v>
      </c>
      <c r="E1650" s="141" t="s">
        <v>212</v>
      </c>
      <c r="F1650" s="141" t="s">
        <v>167</v>
      </c>
      <c r="G1650" s="141" t="s">
        <v>213</v>
      </c>
      <c r="H1650" s="142">
        <v>1.05</v>
      </c>
      <c r="I1650" s="143">
        <f t="shared" si="328"/>
        <v>255</v>
      </c>
      <c r="J1650" s="144">
        <v>255</v>
      </c>
      <c r="K1650" s="144"/>
      <c r="L1650" s="144"/>
      <c r="M1650" s="144"/>
      <c r="N1650" s="144"/>
      <c r="O1650" s="144"/>
      <c r="P1650" s="145" t="e">
        <f t="shared" si="329"/>
        <v>#DIV/0!</v>
      </c>
      <c r="Q1650" s="145">
        <f t="shared" si="330"/>
        <v>0</v>
      </c>
      <c r="R1650" s="145">
        <f t="shared" si="331"/>
        <v>0</v>
      </c>
      <c r="S1650" s="145">
        <f t="shared" si="332"/>
        <v>0</v>
      </c>
      <c r="T1650" s="145">
        <f t="shared" si="333"/>
        <v>0</v>
      </c>
      <c r="U1650" s="145">
        <f t="shared" si="334"/>
        <v>0</v>
      </c>
      <c r="V1650" s="146">
        <f>IF(J1650="nio",0,IF(J1650&gt;0,VLOOKUP(F1650,'3-Productie normen'!A:M,VLOOKUP(J1650,'3-Productie normen'!$B$38:$C$41,2,FALSE),FALSE)))*(VLOOKUP(B1650,'2-Kosten per locatie'!$A$16:$C$48,3,FALSE))</f>
        <v>0</v>
      </c>
      <c r="W1650" s="146">
        <f t="shared" si="335"/>
        <v>0</v>
      </c>
      <c r="X1650" s="146">
        <f t="shared" si="336"/>
        <v>0</v>
      </c>
      <c r="Y1650" s="146">
        <f t="shared" si="337"/>
        <v>0</v>
      </c>
      <c r="Z1650" s="147" t="str">
        <f>VLOOKUP(F1650,'3-Productie normen'!A:Q,12,FALSE)</f>
        <v>S</v>
      </c>
      <c r="AA1650" s="147"/>
      <c r="AC1650" s="148">
        <f t="shared" si="338"/>
        <v>267.75</v>
      </c>
    </row>
    <row r="1651" spans="1:29" ht="14.15" customHeight="1">
      <c r="A1651" s="124">
        <f t="shared" si="327"/>
        <v>1651</v>
      </c>
      <c r="B1651" s="139" t="s">
        <v>111</v>
      </c>
      <c r="C1651" s="108">
        <v>2</v>
      </c>
      <c r="D1651" s="164" t="s">
        <v>1811</v>
      </c>
      <c r="E1651" s="141" t="s">
        <v>171</v>
      </c>
      <c r="F1651" s="141" t="s">
        <v>171</v>
      </c>
      <c r="G1651" s="141" t="s">
        <v>222</v>
      </c>
      <c r="H1651" s="142">
        <v>8.0500000000000007</v>
      </c>
      <c r="I1651" s="143">
        <f t="shared" si="328"/>
        <v>255</v>
      </c>
      <c r="J1651" s="144">
        <v>255</v>
      </c>
      <c r="K1651" s="144"/>
      <c r="L1651" s="144"/>
      <c r="M1651" s="144"/>
      <c r="N1651" s="144"/>
      <c r="O1651" s="144"/>
      <c r="P1651" s="145" t="e">
        <f t="shared" si="329"/>
        <v>#DIV/0!</v>
      </c>
      <c r="Q1651" s="145">
        <f t="shared" si="330"/>
        <v>0</v>
      </c>
      <c r="R1651" s="145">
        <f t="shared" si="331"/>
        <v>0</v>
      </c>
      <c r="S1651" s="145">
        <f t="shared" si="332"/>
        <v>0</v>
      </c>
      <c r="T1651" s="145">
        <f t="shared" si="333"/>
        <v>0</v>
      </c>
      <c r="U1651" s="145">
        <f t="shared" si="334"/>
        <v>0</v>
      </c>
      <c r="V1651" s="146">
        <f>IF(J1651="nio",0,IF(J1651&gt;0,VLOOKUP(F1651,'3-Productie normen'!A:M,VLOOKUP(J1651,'3-Productie normen'!$B$38:$C$41,2,FALSE),FALSE)))*(VLOOKUP(B1651,'2-Kosten per locatie'!$A$16:$C$48,3,FALSE))</f>
        <v>0</v>
      </c>
      <c r="W1651" s="146">
        <f t="shared" si="335"/>
        <v>0</v>
      </c>
      <c r="X1651" s="146">
        <f t="shared" si="336"/>
        <v>0</v>
      </c>
      <c r="Y1651" s="146">
        <f t="shared" si="337"/>
        <v>0</v>
      </c>
      <c r="Z1651" s="147" t="str">
        <f>VLOOKUP(F1651,'3-Productie normen'!A:Q,12,FALSE)</f>
        <v>B</v>
      </c>
      <c r="AA1651" s="147"/>
      <c r="AC1651" s="148">
        <f t="shared" si="338"/>
        <v>2052.75</v>
      </c>
    </row>
    <row r="1652" spans="1:29" ht="14.15" customHeight="1">
      <c r="A1652" s="124">
        <f t="shared" si="327"/>
        <v>1652</v>
      </c>
      <c r="B1652" s="139" t="s">
        <v>111</v>
      </c>
      <c r="C1652" s="108">
        <v>2</v>
      </c>
      <c r="D1652" s="164" t="s">
        <v>1812</v>
      </c>
      <c r="E1652" s="141" t="s">
        <v>330</v>
      </c>
      <c r="F1652" s="153" t="s">
        <v>159</v>
      </c>
      <c r="G1652" s="141" t="s">
        <v>244</v>
      </c>
      <c r="H1652" s="142">
        <v>8.2799999999999994</v>
      </c>
      <c r="I1652" s="143">
        <f t="shared" si="328"/>
        <v>255</v>
      </c>
      <c r="J1652" s="144">
        <v>255</v>
      </c>
      <c r="K1652" s="144"/>
      <c r="L1652" s="144"/>
      <c r="M1652" s="144"/>
      <c r="N1652" s="144"/>
      <c r="O1652" s="144"/>
      <c r="P1652" s="145" t="e">
        <f t="shared" si="329"/>
        <v>#DIV/0!</v>
      </c>
      <c r="Q1652" s="145">
        <f t="shared" si="330"/>
        <v>0</v>
      </c>
      <c r="R1652" s="145">
        <f t="shared" si="331"/>
        <v>0</v>
      </c>
      <c r="S1652" s="145">
        <f t="shared" si="332"/>
        <v>0</v>
      </c>
      <c r="T1652" s="145">
        <f t="shared" si="333"/>
        <v>0</v>
      </c>
      <c r="U1652" s="145">
        <f t="shared" si="334"/>
        <v>0</v>
      </c>
      <c r="V1652" s="146">
        <f>IF(J1652="nio",0,IF(J1652&gt;0,VLOOKUP(F1652,'3-Productie normen'!A:M,VLOOKUP(J1652,'3-Productie normen'!$B$38:$C$41,2,FALSE),FALSE)))*(VLOOKUP(B1652,'2-Kosten per locatie'!$A$16:$C$48,3,FALSE))</f>
        <v>0</v>
      </c>
      <c r="W1652" s="146">
        <f t="shared" si="335"/>
        <v>0</v>
      </c>
      <c r="X1652" s="146">
        <f t="shared" si="336"/>
        <v>0</v>
      </c>
      <c r="Y1652" s="146">
        <f t="shared" si="337"/>
        <v>0</v>
      </c>
      <c r="Z1652" s="147" t="str">
        <f>VLOOKUP(F1652,'3-Productie normen'!A:Q,12,FALSE)</f>
        <v>V</v>
      </c>
      <c r="AA1652" s="147"/>
      <c r="AC1652" s="148">
        <f t="shared" si="338"/>
        <v>2111.3999999999996</v>
      </c>
    </row>
    <row r="1653" spans="1:29" ht="14.15" customHeight="1">
      <c r="A1653" s="124">
        <f t="shared" si="327"/>
        <v>1653</v>
      </c>
      <c r="B1653" s="139" t="s">
        <v>111</v>
      </c>
      <c r="C1653" s="108">
        <v>2</v>
      </c>
      <c r="D1653" s="164" t="s">
        <v>1813</v>
      </c>
      <c r="E1653" s="141" t="s">
        <v>224</v>
      </c>
      <c r="F1653" s="141" t="s">
        <v>155</v>
      </c>
      <c r="G1653" s="141" t="s">
        <v>222</v>
      </c>
      <c r="H1653" s="142">
        <v>42.2</v>
      </c>
      <c r="I1653" s="143">
        <f t="shared" si="328"/>
        <v>255</v>
      </c>
      <c r="J1653" s="144">
        <v>255</v>
      </c>
      <c r="K1653" s="144"/>
      <c r="L1653" s="144"/>
      <c r="M1653" s="144"/>
      <c r="N1653" s="144"/>
      <c r="O1653" s="144"/>
      <c r="P1653" s="145" t="e">
        <f t="shared" si="329"/>
        <v>#DIV/0!</v>
      </c>
      <c r="Q1653" s="145">
        <f t="shared" si="330"/>
        <v>0</v>
      </c>
      <c r="R1653" s="145">
        <f t="shared" si="331"/>
        <v>0</v>
      </c>
      <c r="S1653" s="145">
        <f t="shared" si="332"/>
        <v>0</v>
      </c>
      <c r="T1653" s="145">
        <f t="shared" si="333"/>
        <v>0</v>
      </c>
      <c r="U1653" s="145">
        <f t="shared" si="334"/>
        <v>0</v>
      </c>
      <c r="V1653" s="146">
        <f>IF(J1653="nio",0,IF(J1653&gt;0,VLOOKUP(F1653,'3-Productie normen'!A:M,VLOOKUP(J1653,'3-Productie normen'!$B$38:$C$41,2,FALSE),FALSE)))*(VLOOKUP(B1653,'2-Kosten per locatie'!$A$16:$C$48,3,FALSE))</f>
        <v>0</v>
      </c>
      <c r="W1653" s="146">
        <f t="shared" si="335"/>
        <v>0</v>
      </c>
      <c r="X1653" s="146">
        <f t="shared" si="336"/>
        <v>0</v>
      </c>
      <c r="Y1653" s="146">
        <f t="shared" si="337"/>
        <v>0</v>
      </c>
      <c r="Z1653" s="147" t="str">
        <f>VLOOKUP(F1653,'3-Productie normen'!A:Q,12,FALSE)</f>
        <v>B</v>
      </c>
      <c r="AA1653" s="147"/>
      <c r="AC1653" s="148">
        <f t="shared" si="338"/>
        <v>10761</v>
      </c>
    </row>
    <row r="1654" spans="1:29" ht="14.15" customHeight="1">
      <c r="A1654" s="124">
        <f t="shared" si="327"/>
        <v>1654</v>
      </c>
      <c r="B1654" s="139" t="s">
        <v>111</v>
      </c>
      <c r="C1654" s="108">
        <v>2</v>
      </c>
      <c r="D1654" s="164" t="s">
        <v>1814</v>
      </c>
      <c r="E1654" s="141" t="s">
        <v>224</v>
      </c>
      <c r="F1654" s="141" t="s">
        <v>155</v>
      </c>
      <c r="G1654" s="141" t="s">
        <v>222</v>
      </c>
      <c r="H1654" s="142">
        <v>77.760000000000005</v>
      </c>
      <c r="I1654" s="143">
        <f t="shared" si="328"/>
        <v>255</v>
      </c>
      <c r="J1654" s="144">
        <v>255</v>
      </c>
      <c r="K1654" s="144"/>
      <c r="L1654" s="144"/>
      <c r="M1654" s="144"/>
      <c r="N1654" s="144"/>
      <c r="O1654" s="144"/>
      <c r="P1654" s="145" t="e">
        <f t="shared" si="329"/>
        <v>#DIV/0!</v>
      </c>
      <c r="Q1654" s="145">
        <f t="shared" si="330"/>
        <v>0</v>
      </c>
      <c r="R1654" s="145">
        <f t="shared" si="331"/>
        <v>0</v>
      </c>
      <c r="S1654" s="145">
        <f t="shared" si="332"/>
        <v>0</v>
      </c>
      <c r="T1654" s="145">
        <f t="shared" si="333"/>
        <v>0</v>
      </c>
      <c r="U1654" s="145">
        <f t="shared" si="334"/>
        <v>0</v>
      </c>
      <c r="V1654" s="146">
        <f>IF(J1654="nio",0,IF(J1654&gt;0,VLOOKUP(F1654,'3-Productie normen'!A:M,VLOOKUP(J1654,'3-Productie normen'!$B$38:$C$41,2,FALSE),FALSE)))*(VLOOKUP(B1654,'2-Kosten per locatie'!$A$16:$C$48,3,FALSE))</f>
        <v>0</v>
      </c>
      <c r="W1654" s="146">
        <f t="shared" si="335"/>
        <v>0</v>
      </c>
      <c r="X1654" s="146">
        <f t="shared" si="336"/>
        <v>0</v>
      </c>
      <c r="Y1654" s="146">
        <f t="shared" si="337"/>
        <v>0</v>
      </c>
      <c r="Z1654" s="147" t="str">
        <f>VLOOKUP(F1654,'3-Productie normen'!A:Q,12,FALSE)</f>
        <v>B</v>
      </c>
      <c r="AA1654" s="147"/>
      <c r="AC1654" s="148">
        <f t="shared" si="338"/>
        <v>19828.800000000003</v>
      </c>
    </row>
    <row r="1655" spans="1:29" ht="14.15" customHeight="1">
      <c r="A1655" s="124">
        <f t="shared" si="327"/>
        <v>1655</v>
      </c>
      <c r="B1655" s="139" t="s">
        <v>111</v>
      </c>
      <c r="C1655" s="108">
        <v>2</v>
      </c>
      <c r="D1655" s="164" t="s">
        <v>1815</v>
      </c>
      <c r="E1655" s="141" t="s">
        <v>224</v>
      </c>
      <c r="F1655" s="141" t="s">
        <v>155</v>
      </c>
      <c r="G1655" s="141" t="s">
        <v>222</v>
      </c>
      <c r="H1655" s="142">
        <v>42.01</v>
      </c>
      <c r="I1655" s="143">
        <f t="shared" si="328"/>
        <v>255</v>
      </c>
      <c r="J1655" s="144">
        <v>255</v>
      </c>
      <c r="K1655" s="144"/>
      <c r="L1655" s="144"/>
      <c r="M1655" s="144"/>
      <c r="N1655" s="144"/>
      <c r="O1655" s="144"/>
      <c r="P1655" s="145" t="e">
        <f t="shared" si="329"/>
        <v>#DIV/0!</v>
      </c>
      <c r="Q1655" s="145">
        <f t="shared" si="330"/>
        <v>0</v>
      </c>
      <c r="R1655" s="145">
        <f t="shared" si="331"/>
        <v>0</v>
      </c>
      <c r="S1655" s="145">
        <f t="shared" si="332"/>
        <v>0</v>
      </c>
      <c r="T1655" s="145">
        <f t="shared" si="333"/>
        <v>0</v>
      </c>
      <c r="U1655" s="145">
        <f t="shared" si="334"/>
        <v>0</v>
      </c>
      <c r="V1655" s="146">
        <f>IF(J1655="nio",0,IF(J1655&gt;0,VLOOKUP(F1655,'3-Productie normen'!A:M,VLOOKUP(J1655,'3-Productie normen'!$B$38:$C$41,2,FALSE),FALSE)))*(VLOOKUP(B1655,'2-Kosten per locatie'!$A$16:$C$48,3,FALSE))</f>
        <v>0</v>
      </c>
      <c r="W1655" s="146">
        <f t="shared" si="335"/>
        <v>0</v>
      </c>
      <c r="X1655" s="146">
        <f t="shared" si="336"/>
        <v>0</v>
      </c>
      <c r="Y1655" s="146">
        <f t="shared" si="337"/>
        <v>0</v>
      </c>
      <c r="Z1655" s="147" t="str">
        <f>VLOOKUP(F1655,'3-Productie normen'!A:Q,12,FALSE)</f>
        <v>B</v>
      </c>
      <c r="AA1655" s="147"/>
      <c r="AC1655" s="148">
        <f t="shared" si="338"/>
        <v>10712.55</v>
      </c>
    </row>
    <row r="1656" spans="1:29" ht="14.15" customHeight="1">
      <c r="A1656" s="124">
        <f t="shared" si="327"/>
        <v>1656</v>
      </c>
      <c r="B1656" s="139" t="s">
        <v>111</v>
      </c>
      <c r="C1656" s="108">
        <v>2</v>
      </c>
      <c r="D1656" s="164" t="s">
        <v>1816</v>
      </c>
      <c r="E1656" s="141" t="s">
        <v>330</v>
      </c>
      <c r="F1656" s="153" t="s">
        <v>159</v>
      </c>
      <c r="G1656" s="141" t="s">
        <v>244</v>
      </c>
      <c r="H1656" s="142">
        <v>8.02</v>
      </c>
      <c r="I1656" s="143">
        <f t="shared" si="328"/>
        <v>255</v>
      </c>
      <c r="J1656" s="144">
        <v>255</v>
      </c>
      <c r="K1656" s="144"/>
      <c r="L1656" s="144"/>
      <c r="M1656" s="144"/>
      <c r="N1656" s="144"/>
      <c r="O1656" s="144"/>
      <c r="P1656" s="145" t="e">
        <f t="shared" si="329"/>
        <v>#DIV/0!</v>
      </c>
      <c r="Q1656" s="145">
        <f t="shared" si="330"/>
        <v>0</v>
      </c>
      <c r="R1656" s="145">
        <f t="shared" si="331"/>
        <v>0</v>
      </c>
      <c r="S1656" s="145">
        <f t="shared" si="332"/>
        <v>0</v>
      </c>
      <c r="T1656" s="145">
        <f t="shared" si="333"/>
        <v>0</v>
      </c>
      <c r="U1656" s="145">
        <f t="shared" si="334"/>
        <v>0</v>
      </c>
      <c r="V1656" s="146">
        <f>IF(J1656="nio",0,IF(J1656&gt;0,VLOOKUP(F1656,'3-Productie normen'!A:M,VLOOKUP(J1656,'3-Productie normen'!$B$38:$C$41,2,FALSE),FALSE)))*(VLOOKUP(B1656,'2-Kosten per locatie'!$A$16:$C$48,3,FALSE))</f>
        <v>0</v>
      </c>
      <c r="W1656" s="146">
        <f t="shared" si="335"/>
        <v>0</v>
      </c>
      <c r="X1656" s="146">
        <f t="shared" si="336"/>
        <v>0</v>
      </c>
      <c r="Y1656" s="146">
        <f t="shared" si="337"/>
        <v>0</v>
      </c>
      <c r="Z1656" s="147" t="str">
        <f>VLOOKUP(F1656,'3-Productie normen'!A:Q,12,FALSE)</f>
        <v>V</v>
      </c>
      <c r="AA1656" s="147"/>
      <c r="AC1656" s="148">
        <f t="shared" si="338"/>
        <v>2045.1</v>
      </c>
    </row>
    <row r="1657" spans="1:29" ht="14.15" customHeight="1">
      <c r="A1657" s="124">
        <f t="shared" si="327"/>
        <v>1657</v>
      </c>
      <c r="B1657" s="139" t="s">
        <v>111</v>
      </c>
      <c r="C1657" s="108">
        <v>2</v>
      </c>
      <c r="D1657" s="164" t="s">
        <v>1817</v>
      </c>
      <c r="E1657" s="141" t="s">
        <v>243</v>
      </c>
      <c r="F1657" s="141" t="s">
        <v>155</v>
      </c>
      <c r="G1657" s="141" t="s">
        <v>222</v>
      </c>
      <c r="H1657" s="142">
        <v>8.44</v>
      </c>
      <c r="I1657" s="143">
        <f t="shared" si="328"/>
        <v>255</v>
      </c>
      <c r="J1657" s="144">
        <v>255</v>
      </c>
      <c r="K1657" s="144"/>
      <c r="L1657" s="144"/>
      <c r="M1657" s="144"/>
      <c r="N1657" s="144"/>
      <c r="O1657" s="144"/>
      <c r="P1657" s="145" t="e">
        <f t="shared" si="329"/>
        <v>#DIV/0!</v>
      </c>
      <c r="Q1657" s="145">
        <f t="shared" si="330"/>
        <v>0</v>
      </c>
      <c r="R1657" s="145">
        <f t="shared" si="331"/>
        <v>0</v>
      </c>
      <c r="S1657" s="145">
        <f t="shared" si="332"/>
        <v>0</v>
      </c>
      <c r="T1657" s="145">
        <f t="shared" si="333"/>
        <v>0</v>
      </c>
      <c r="U1657" s="145">
        <f t="shared" si="334"/>
        <v>0</v>
      </c>
      <c r="V1657" s="146">
        <f>IF(J1657="nio",0,IF(J1657&gt;0,VLOOKUP(F1657,'3-Productie normen'!A:M,VLOOKUP(J1657,'3-Productie normen'!$B$38:$C$41,2,FALSE),FALSE)))*(VLOOKUP(B1657,'2-Kosten per locatie'!$A$16:$C$48,3,FALSE))</f>
        <v>0</v>
      </c>
      <c r="W1657" s="146">
        <f t="shared" si="335"/>
        <v>0</v>
      </c>
      <c r="X1657" s="146">
        <f t="shared" si="336"/>
        <v>0</v>
      </c>
      <c r="Y1657" s="146">
        <f t="shared" si="337"/>
        <v>0</v>
      </c>
      <c r="Z1657" s="147" t="str">
        <f>VLOOKUP(F1657,'3-Productie normen'!A:Q,12,FALSE)</f>
        <v>B</v>
      </c>
      <c r="AA1657" s="147"/>
      <c r="AC1657" s="148">
        <f t="shared" si="338"/>
        <v>2152.1999999999998</v>
      </c>
    </row>
    <row r="1658" spans="1:29" ht="14.15" customHeight="1">
      <c r="A1658" s="124">
        <f t="shared" si="327"/>
        <v>1658</v>
      </c>
      <c r="B1658" s="139" t="s">
        <v>111</v>
      </c>
      <c r="C1658" s="108">
        <v>2</v>
      </c>
      <c r="D1658" s="164" t="s">
        <v>1818</v>
      </c>
      <c r="E1658" s="141" t="s">
        <v>216</v>
      </c>
      <c r="F1658" s="151" t="s">
        <v>167</v>
      </c>
      <c r="G1658" s="141" t="s">
        <v>213</v>
      </c>
      <c r="H1658" s="142">
        <v>10.02</v>
      </c>
      <c r="I1658" s="143">
        <f t="shared" si="328"/>
        <v>255</v>
      </c>
      <c r="J1658" s="144">
        <v>255</v>
      </c>
      <c r="K1658" s="144"/>
      <c r="L1658" s="144"/>
      <c r="M1658" s="144"/>
      <c r="N1658" s="144"/>
      <c r="O1658" s="144"/>
      <c r="P1658" s="145" t="e">
        <f t="shared" si="329"/>
        <v>#DIV/0!</v>
      </c>
      <c r="Q1658" s="145">
        <f t="shared" si="330"/>
        <v>0</v>
      </c>
      <c r="R1658" s="145">
        <f t="shared" si="331"/>
        <v>0</v>
      </c>
      <c r="S1658" s="145">
        <f t="shared" si="332"/>
        <v>0</v>
      </c>
      <c r="T1658" s="145">
        <f t="shared" si="333"/>
        <v>0</v>
      </c>
      <c r="U1658" s="145">
        <f t="shared" si="334"/>
        <v>0</v>
      </c>
      <c r="V1658" s="146">
        <f>IF(J1658="nio",0,IF(J1658&gt;0,VLOOKUP(F1658,'3-Productie normen'!A:M,VLOOKUP(J1658,'3-Productie normen'!$B$38:$C$41,2,FALSE),FALSE)))*(VLOOKUP(B1658,'2-Kosten per locatie'!$A$16:$C$48,3,FALSE))</f>
        <v>0</v>
      </c>
      <c r="W1658" s="146">
        <f t="shared" si="335"/>
        <v>0</v>
      </c>
      <c r="X1658" s="146">
        <f t="shared" si="336"/>
        <v>0</v>
      </c>
      <c r="Y1658" s="146">
        <f t="shared" si="337"/>
        <v>0</v>
      </c>
      <c r="Z1658" s="147" t="str">
        <f>VLOOKUP(F1658,'3-Productie normen'!A:Q,12,FALSE)</f>
        <v>S</v>
      </c>
      <c r="AA1658" s="147"/>
      <c r="AC1658" s="148">
        <f t="shared" si="338"/>
        <v>2555.1</v>
      </c>
    </row>
    <row r="1659" spans="1:29" ht="14.15" customHeight="1">
      <c r="A1659" s="124">
        <f t="shared" si="327"/>
        <v>1659</v>
      </c>
      <c r="B1659" s="139" t="s">
        <v>111</v>
      </c>
      <c r="C1659" s="108">
        <v>2</v>
      </c>
      <c r="D1659" s="164" t="s">
        <v>1819</v>
      </c>
      <c r="E1659" s="141" t="s">
        <v>216</v>
      </c>
      <c r="F1659" s="151" t="s">
        <v>167</v>
      </c>
      <c r="G1659" s="141" t="s">
        <v>213</v>
      </c>
      <c r="H1659" s="142">
        <v>1.05</v>
      </c>
      <c r="I1659" s="143">
        <f t="shared" si="328"/>
        <v>255</v>
      </c>
      <c r="J1659" s="144">
        <v>255</v>
      </c>
      <c r="K1659" s="144"/>
      <c r="L1659" s="144"/>
      <c r="M1659" s="144"/>
      <c r="N1659" s="144"/>
      <c r="O1659" s="144"/>
      <c r="P1659" s="145" t="e">
        <f t="shared" si="329"/>
        <v>#DIV/0!</v>
      </c>
      <c r="Q1659" s="145">
        <f t="shared" si="330"/>
        <v>0</v>
      </c>
      <c r="R1659" s="145">
        <f t="shared" si="331"/>
        <v>0</v>
      </c>
      <c r="S1659" s="145">
        <f t="shared" si="332"/>
        <v>0</v>
      </c>
      <c r="T1659" s="145">
        <f t="shared" si="333"/>
        <v>0</v>
      </c>
      <c r="U1659" s="145">
        <f t="shared" si="334"/>
        <v>0</v>
      </c>
      <c r="V1659" s="146">
        <f>IF(J1659="nio",0,IF(J1659&gt;0,VLOOKUP(F1659,'3-Productie normen'!A:M,VLOOKUP(J1659,'3-Productie normen'!$B$38:$C$41,2,FALSE),FALSE)))*(VLOOKUP(B1659,'2-Kosten per locatie'!$A$16:$C$48,3,FALSE))</f>
        <v>0</v>
      </c>
      <c r="W1659" s="146">
        <f t="shared" si="335"/>
        <v>0</v>
      </c>
      <c r="X1659" s="146">
        <f t="shared" si="336"/>
        <v>0</v>
      </c>
      <c r="Y1659" s="146">
        <f t="shared" si="337"/>
        <v>0</v>
      </c>
      <c r="Z1659" s="147" t="str">
        <f>VLOOKUP(F1659,'3-Productie normen'!A:Q,12,FALSE)</f>
        <v>S</v>
      </c>
      <c r="AA1659" s="147"/>
      <c r="AC1659" s="148">
        <f t="shared" si="338"/>
        <v>267.75</v>
      </c>
    </row>
    <row r="1660" spans="1:29" ht="14.15" customHeight="1">
      <c r="A1660" s="124">
        <f t="shared" si="327"/>
        <v>1660</v>
      </c>
      <c r="B1660" s="139" t="s">
        <v>111</v>
      </c>
      <c r="C1660" s="108">
        <v>2</v>
      </c>
      <c r="D1660" s="164" t="s">
        <v>1820</v>
      </c>
      <c r="E1660" s="141" t="s">
        <v>216</v>
      </c>
      <c r="F1660" s="141" t="s">
        <v>167</v>
      </c>
      <c r="G1660" s="141" t="s">
        <v>213</v>
      </c>
      <c r="H1660" s="142">
        <v>0.99</v>
      </c>
      <c r="I1660" s="143">
        <f t="shared" si="328"/>
        <v>255</v>
      </c>
      <c r="J1660" s="144">
        <v>255</v>
      </c>
      <c r="K1660" s="144"/>
      <c r="L1660" s="144"/>
      <c r="M1660" s="144"/>
      <c r="N1660" s="144"/>
      <c r="O1660" s="144"/>
      <c r="P1660" s="145" t="e">
        <f t="shared" si="329"/>
        <v>#DIV/0!</v>
      </c>
      <c r="Q1660" s="145">
        <f t="shared" si="330"/>
        <v>0</v>
      </c>
      <c r="R1660" s="145">
        <f t="shared" si="331"/>
        <v>0</v>
      </c>
      <c r="S1660" s="145">
        <f t="shared" si="332"/>
        <v>0</v>
      </c>
      <c r="T1660" s="145">
        <f t="shared" si="333"/>
        <v>0</v>
      </c>
      <c r="U1660" s="145">
        <f t="shared" si="334"/>
        <v>0</v>
      </c>
      <c r="V1660" s="146">
        <f>IF(J1660="nio",0,IF(J1660&gt;0,VLOOKUP(F1660,'3-Productie normen'!A:M,VLOOKUP(J1660,'3-Productie normen'!$B$38:$C$41,2,FALSE),FALSE)))*(VLOOKUP(B1660,'2-Kosten per locatie'!$A$16:$C$48,3,FALSE))</f>
        <v>0</v>
      </c>
      <c r="W1660" s="146">
        <f t="shared" si="335"/>
        <v>0</v>
      </c>
      <c r="X1660" s="146">
        <f t="shared" si="336"/>
        <v>0</v>
      </c>
      <c r="Y1660" s="146">
        <f t="shared" si="337"/>
        <v>0</v>
      </c>
      <c r="Z1660" s="147" t="str">
        <f>VLOOKUP(F1660,'3-Productie normen'!A:Q,12,FALSE)</f>
        <v>S</v>
      </c>
      <c r="AA1660" s="147"/>
      <c r="AC1660" s="148">
        <f t="shared" si="338"/>
        <v>252.45</v>
      </c>
    </row>
    <row r="1661" spans="1:29" ht="14.15" customHeight="1">
      <c r="A1661" s="124">
        <f t="shared" si="327"/>
        <v>1661</v>
      </c>
      <c r="B1661" s="139" t="s">
        <v>111</v>
      </c>
      <c r="C1661" s="108">
        <v>2</v>
      </c>
      <c r="D1661" s="164" t="s">
        <v>1821</v>
      </c>
      <c r="E1661" s="141" t="s">
        <v>216</v>
      </c>
      <c r="F1661" s="141" t="s">
        <v>167</v>
      </c>
      <c r="G1661" s="141" t="s">
        <v>213</v>
      </c>
      <c r="H1661" s="142">
        <v>1.05</v>
      </c>
      <c r="I1661" s="143">
        <f t="shared" si="328"/>
        <v>255</v>
      </c>
      <c r="J1661" s="144">
        <v>255</v>
      </c>
      <c r="K1661" s="144"/>
      <c r="L1661" s="144"/>
      <c r="M1661" s="144"/>
      <c r="N1661" s="144"/>
      <c r="O1661" s="144"/>
      <c r="P1661" s="145" t="e">
        <f t="shared" si="329"/>
        <v>#DIV/0!</v>
      </c>
      <c r="Q1661" s="145">
        <f t="shared" si="330"/>
        <v>0</v>
      </c>
      <c r="R1661" s="145">
        <f t="shared" si="331"/>
        <v>0</v>
      </c>
      <c r="S1661" s="145">
        <f t="shared" si="332"/>
        <v>0</v>
      </c>
      <c r="T1661" s="145">
        <f t="shared" si="333"/>
        <v>0</v>
      </c>
      <c r="U1661" s="145">
        <f t="shared" si="334"/>
        <v>0</v>
      </c>
      <c r="V1661" s="146">
        <f>IF(J1661="nio",0,IF(J1661&gt;0,VLOOKUP(F1661,'3-Productie normen'!A:M,VLOOKUP(J1661,'3-Productie normen'!$B$38:$C$41,2,FALSE),FALSE)))*(VLOOKUP(B1661,'2-Kosten per locatie'!$A$16:$C$48,3,FALSE))</f>
        <v>0</v>
      </c>
      <c r="W1661" s="146">
        <f t="shared" si="335"/>
        <v>0</v>
      </c>
      <c r="X1661" s="146">
        <f t="shared" si="336"/>
        <v>0</v>
      </c>
      <c r="Y1661" s="146">
        <f t="shared" si="337"/>
        <v>0</v>
      </c>
      <c r="Z1661" s="147" t="str">
        <f>VLOOKUP(F1661,'3-Productie normen'!A:Q,12,FALSE)</f>
        <v>S</v>
      </c>
      <c r="AA1661" s="147"/>
      <c r="AC1661" s="148">
        <f t="shared" si="338"/>
        <v>267.75</v>
      </c>
    </row>
    <row r="1662" spans="1:29" ht="14.15" customHeight="1">
      <c r="A1662" s="124">
        <f t="shared" si="327"/>
        <v>1662</v>
      </c>
      <c r="B1662" s="139" t="s">
        <v>111</v>
      </c>
      <c r="C1662" s="108">
        <v>2</v>
      </c>
      <c r="D1662" s="164" t="s">
        <v>1822</v>
      </c>
      <c r="E1662" s="141" t="s">
        <v>355</v>
      </c>
      <c r="F1662" s="141" t="s">
        <v>174</v>
      </c>
      <c r="G1662" s="141" t="s">
        <v>227</v>
      </c>
      <c r="H1662" s="142">
        <v>0</v>
      </c>
      <c r="I1662" s="143">
        <f t="shared" si="328"/>
        <v>0</v>
      </c>
      <c r="J1662" s="144" t="s">
        <v>228</v>
      </c>
      <c r="K1662" s="144"/>
      <c r="L1662" s="144"/>
      <c r="M1662" s="144"/>
      <c r="N1662" s="144"/>
      <c r="O1662" s="144"/>
      <c r="P1662" s="145">
        <f t="shared" si="329"/>
        <v>0</v>
      </c>
      <c r="Q1662" s="145">
        <f t="shared" si="330"/>
        <v>0</v>
      </c>
      <c r="R1662" s="145">
        <f t="shared" si="331"/>
        <v>0</v>
      </c>
      <c r="S1662" s="145">
        <f t="shared" si="332"/>
        <v>0</v>
      </c>
      <c r="T1662" s="145">
        <f t="shared" si="333"/>
        <v>0</v>
      </c>
      <c r="U1662" s="145">
        <f t="shared" si="334"/>
        <v>0</v>
      </c>
      <c r="V1662" s="146">
        <f>IF(J1662="nio",0,IF(J1662&gt;0,VLOOKUP(F1662,'3-Productie normen'!A:M,VLOOKUP(J1662,'3-Productie normen'!$B$38:$C$41,2,FALSE),FALSE)))*(VLOOKUP(B1662,'2-Kosten per locatie'!$A$16:$C$48,3,FALSE))</f>
        <v>0</v>
      </c>
      <c r="W1662" s="146">
        <f t="shared" si="335"/>
        <v>0</v>
      </c>
      <c r="X1662" s="146">
        <f t="shared" si="336"/>
        <v>0</v>
      </c>
      <c r="Y1662" s="146">
        <f t="shared" si="337"/>
        <v>0</v>
      </c>
      <c r="Z1662" s="147">
        <f>VLOOKUP(F1662,'3-Productie normen'!A:Q,12,FALSE)</f>
        <v>0</v>
      </c>
      <c r="AA1662" s="147"/>
      <c r="AC1662" s="148">
        <f t="shared" si="338"/>
        <v>0</v>
      </c>
    </row>
    <row r="1663" spans="1:29" ht="14.15" customHeight="1">
      <c r="A1663" s="124">
        <f t="shared" si="327"/>
        <v>1663</v>
      </c>
      <c r="B1663" s="139" t="s">
        <v>111</v>
      </c>
      <c r="C1663" s="108">
        <v>2</v>
      </c>
      <c r="D1663" s="164" t="s">
        <v>1823</v>
      </c>
      <c r="E1663" s="141" t="s">
        <v>168</v>
      </c>
      <c r="F1663" s="151" t="s">
        <v>168</v>
      </c>
      <c r="G1663" s="141" t="s">
        <v>227</v>
      </c>
      <c r="H1663" s="142">
        <v>1.23</v>
      </c>
      <c r="I1663" s="143">
        <f t="shared" si="328"/>
        <v>1</v>
      </c>
      <c r="J1663" s="144">
        <v>1</v>
      </c>
      <c r="K1663" s="144"/>
      <c r="L1663" s="144"/>
      <c r="M1663" s="144"/>
      <c r="N1663" s="144"/>
      <c r="O1663" s="144"/>
      <c r="P1663" s="145" t="e">
        <f t="shared" si="329"/>
        <v>#DIV/0!</v>
      </c>
      <c r="Q1663" s="145">
        <f t="shared" si="330"/>
        <v>0</v>
      </c>
      <c r="R1663" s="145">
        <f t="shared" si="331"/>
        <v>0</v>
      </c>
      <c r="S1663" s="145">
        <f t="shared" si="332"/>
        <v>0</v>
      </c>
      <c r="T1663" s="145">
        <f t="shared" si="333"/>
        <v>0</v>
      </c>
      <c r="U1663" s="145">
        <f t="shared" si="334"/>
        <v>0</v>
      </c>
      <c r="V1663" s="146">
        <f>IF(J1663="nio",0,IF(J1663&gt;0,VLOOKUP(F1663,'3-Productie normen'!A:M,VLOOKUP(J1663,'3-Productie normen'!$B$38:$C$41,2,FALSE),FALSE)))*(VLOOKUP(B1663,'2-Kosten per locatie'!$A$16:$C$48,3,FALSE))</f>
        <v>0</v>
      </c>
      <c r="W1663" s="146">
        <f t="shared" si="335"/>
        <v>0</v>
      </c>
      <c r="X1663" s="146">
        <f t="shared" si="336"/>
        <v>0</v>
      </c>
      <c r="Y1663" s="146">
        <f t="shared" si="337"/>
        <v>0</v>
      </c>
      <c r="Z1663" s="147" t="str">
        <f>VLOOKUP(F1663,'3-Productie normen'!A:Q,12,FALSE)</f>
        <v>V</v>
      </c>
      <c r="AA1663" s="147"/>
      <c r="AC1663" s="148">
        <f t="shared" si="338"/>
        <v>1.23</v>
      </c>
    </row>
    <row r="1664" spans="1:29" ht="14.15" customHeight="1">
      <c r="A1664" s="124">
        <f t="shared" si="327"/>
        <v>1664</v>
      </c>
      <c r="B1664" s="139" t="s">
        <v>111</v>
      </c>
      <c r="C1664" s="108">
        <v>2</v>
      </c>
      <c r="D1664" s="164" t="s">
        <v>1824</v>
      </c>
      <c r="E1664" s="141" t="s">
        <v>224</v>
      </c>
      <c r="F1664" s="141" t="s">
        <v>155</v>
      </c>
      <c r="G1664" s="141" t="s">
        <v>222</v>
      </c>
      <c r="H1664" s="142">
        <v>13.41</v>
      </c>
      <c r="I1664" s="143">
        <f t="shared" si="328"/>
        <v>255</v>
      </c>
      <c r="J1664" s="144">
        <v>255</v>
      </c>
      <c r="K1664" s="144"/>
      <c r="L1664" s="144"/>
      <c r="M1664" s="144"/>
      <c r="N1664" s="144"/>
      <c r="O1664" s="144"/>
      <c r="P1664" s="145" t="e">
        <f t="shared" si="329"/>
        <v>#DIV/0!</v>
      </c>
      <c r="Q1664" s="145">
        <f t="shared" si="330"/>
        <v>0</v>
      </c>
      <c r="R1664" s="145">
        <f t="shared" si="331"/>
        <v>0</v>
      </c>
      <c r="S1664" s="145">
        <f t="shared" si="332"/>
        <v>0</v>
      </c>
      <c r="T1664" s="145">
        <f t="shared" si="333"/>
        <v>0</v>
      </c>
      <c r="U1664" s="145">
        <f t="shared" si="334"/>
        <v>0</v>
      </c>
      <c r="V1664" s="146">
        <f>IF(J1664="nio",0,IF(J1664&gt;0,VLOOKUP(F1664,'3-Productie normen'!A:M,VLOOKUP(J1664,'3-Productie normen'!$B$38:$C$41,2,FALSE),FALSE)))*(VLOOKUP(B1664,'2-Kosten per locatie'!$A$16:$C$48,3,FALSE))</f>
        <v>0</v>
      </c>
      <c r="W1664" s="146">
        <f t="shared" si="335"/>
        <v>0</v>
      </c>
      <c r="X1664" s="146">
        <f t="shared" si="336"/>
        <v>0</v>
      </c>
      <c r="Y1664" s="146">
        <f t="shared" si="337"/>
        <v>0</v>
      </c>
      <c r="Z1664" s="147" t="str">
        <f>VLOOKUP(F1664,'3-Productie normen'!A:Q,12,FALSE)</f>
        <v>B</v>
      </c>
      <c r="AA1664" s="147"/>
      <c r="AC1664" s="148">
        <f t="shared" si="338"/>
        <v>3419.55</v>
      </c>
    </row>
    <row r="1665" spans="1:29" ht="14.15" customHeight="1">
      <c r="A1665" s="124">
        <f t="shared" si="327"/>
        <v>1665</v>
      </c>
      <c r="B1665" s="139" t="s">
        <v>111</v>
      </c>
      <c r="C1665" s="108">
        <v>2</v>
      </c>
      <c r="D1665" s="164" t="s">
        <v>1825</v>
      </c>
      <c r="E1665" s="141" t="s">
        <v>171</v>
      </c>
      <c r="F1665" s="141" t="s">
        <v>171</v>
      </c>
      <c r="G1665" s="141" t="s">
        <v>222</v>
      </c>
      <c r="H1665" s="142">
        <v>26.24</v>
      </c>
      <c r="I1665" s="143">
        <f t="shared" si="328"/>
        <v>255</v>
      </c>
      <c r="J1665" s="144">
        <v>255</v>
      </c>
      <c r="K1665" s="144"/>
      <c r="L1665" s="144"/>
      <c r="M1665" s="144"/>
      <c r="N1665" s="144"/>
      <c r="O1665" s="144"/>
      <c r="P1665" s="145" t="e">
        <f t="shared" si="329"/>
        <v>#DIV/0!</v>
      </c>
      <c r="Q1665" s="145">
        <f t="shared" si="330"/>
        <v>0</v>
      </c>
      <c r="R1665" s="145">
        <f t="shared" si="331"/>
        <v>0</v>
      </c>
      <c r="S1665" s="145">
        <f t="shared" si="332"/>
        <v>0</v>
      </c>
      <c r="T1665" s="145">
        <f t="shared" si="333"/>
        <v>0</v>
      </c>
      <c r="U1665" s="145">
        <f t="shared" si="334"/>
        <v>0</v>
      </c>
      <c r="V1665" s="146">
        <f>IF(J1665="nio",0,IF(J1665&gt;0,VLOOKUP(F1665,'3-Productie normen'!A:M,VLOOKUP(J1665,'3-Productie normen'!$B$38:$C$41,2,FALSE),FALSE)))*(VLOOKUP(B1665,'2-Kosten per locatie'!$A$16:$C$48,3,FALSE))</f>
        <v>0</v>
      </c>
      <c r="W1665" s="146">
        <f t="shared" si="335"/>
        <v>0</v>
      </c>
      <c r="X1665" s="146">
        <f t="shared" si="336"/>
        <v>0</v>
      </c>
      <c r="Y1665" s="146">
        <f t="shared" si="337"/>
        <v>0</v>
      </c>
      <c r="Z1665" s="147" t="str">
        <f>VLOOKUP(F1665,'3-Productie normen'!A:Q,12,FALSE)</f>
        <v>B</v>
      </c>
      <c r="AA1665" s="147"/>
      <c r="AC1665" s="148">
        <f t="shared" si="338"/>
        <v>6691.2</v>
      </c>
    </row>
    <row r="1666" spans="1:29" ht="14.15" customHeight="1">
      <c r="A1666" s="124">
        <f t="shared" si="327"/>
        <v>1666</v>
      </c>
      <c r="B1666" s="139" t="s">
        <v>111</v>
      </c>
      <c r="C1666" s="108">
        <v>2</v>
      </c>
      <c r="D1666" s="164" t="s">
        <v>1826</v>
      </c>
      <c r="E1666" s="141" t="s">
        <v>224</v>
      </c>
      <c r="F1666" s="141" t="s">
        <v>155</v>
      </c>
      <c r="G1666" s="141" t="s">
        <v>222</v>
      </c>
      <c r="H1666" s="142">
        <v>26.43</v>
      </c>
      <c r="I1666" s="143">
        <f t="shared" si="328"/>
        <v>255</v>
      </c>
      <c r="J1666" s="144">
        <v>255</v>
      </c>
      <c r="K1666" s="144"/>
      <c r="L1666" s="144"/>
      <c r="M1666" s="144"/>
      <c r="N1666" s="144"/>
      <c r="O1666" s="144"/>
      <c r="P1666" s="145" t="e">
        <f t="shared" si="329"/>
        <v>#DIV/0!</v>
      </c>
      <c r="Q1666" s="145">
        <f t="shared" si="330"/>
        <v>0</v>
      </c>
      <c r="R1666" s="145">
        <f t="shared" si="331"/>
        <v>0</v>
      </c>
      <c r="S1666" s="145">
        <f t="shared" si="332"/>
        <v>0</v>
      </c>
      <c r="T1666" s="145">
        <f t="shared" si="333"/>
        <v>0</v>
      </c>
      <c r="U1666" s="145">
        <f t="shared" si="334"/>
        <v>0</v>
      </c>
      <c r="V1666" s="146">
        <f>IF(J1666="nio",0,IF(J1666&gt;0,VLOOKUP(F1666,'3-Productie normen'!A:M,VLOOKUP(J1666,'3-Productie normen'!$B$38:$C$41,2,FALSE),FALSE)))*(VLOOKUP(B1666,'2-Kosten per locatie'!$A$16:$C$48,3,FALSE))</f>
        <v>0</v>
      </c>
      <c r="W1666" s="146">
        <f t="shared" si="335"/>
        <v>0</v>
      </c>
      <c r="X1666" s="146">
        <f t="shared" si="336"/>
        <v>0</v>
      </c>
      <c r="Y1666" s="146">
        <f t="shared" si="337"/>
        <v>0</v>
      </c>
      <c r="Z1666" s="147" t="str">
        <f>VLOOKUP(F1666,'3-Productie normen'!A:Q,12,FALSE)</f>
        <v>B</v>
      </c>
      <c r="AA1666" s="147"/>
      <c r="AC1666" s="148">
        <f t="shared" si="338"/>
        <v>6739.65</v>
      </c>
    </row>
    <row r="1667" spans="1:29" ht="14.15" customHeight="1">
      <c r="A1667" s="124">
        <f t="shared" si="327"/>
        <v>1667</v>
      </c>
      <c r="B1667" s="139" t="s">
        <v>111</v>
      </c>
      <c r="C1667" s="108">
        <v>2</v>
      </c>
      <c r="D1667" s="164" t="s">
        <v>1827</v>
      </c>
      <c r="E1667" s="141" t="s">
        <v>355</v>
      </c>
      <c r="F1667" s="141" t="s">
        <v>174</v>
      </c>
      <c r="G1667" s="141" t="s">
        <v>1783</v>
      </c>
      <c r="H1667" s="142">
        <v>5.75</v>
      </c>
      <c r="I1667" s="143">
        <f t="shared" si="328"/>
        <v>0</v>
      </c>
      <c r="J1667" s="144" t="s">
        <v>228</v>
      </c>
      <c r="K1667" s="144"/>
      <c r="L1667" s="144"/>
      <c r="M1667" s="144"/>
      <c r="N1667" s="144"/>
      <c r="O1667" s="144"/>
      <c r="P1667" s="145">
        <f t="shared" si="329"/>
        <v>0</v>
      </c>
      <c r="Q1667" s="145">
        <f t="shared" si="330"/>
        <v>0</v>
      </c>
      <c r="R1667" s="145">
        <f t="shared" si="331"/>
        <v>0</v>
      </c>
      <c r="S1667" s="145">
        <f t="shared" si="332"/>
        <v>0</v>
      </c>
      <c r="T1667" s="145">
        <f t="shared" si="333"/>
        <v>0</v>
      </c>
      <c r="U1667" s="145">
        <f t="shared" si="334"/>
        <v>0</v>
      </c>
      <c r="V1667" s="146">
        <f>IF(J1667="nio",0,IF(J1667&gt;0,VLOOKUP(F1667,'3-Productie normen'!A:M,VLOOKUP(J1667,'3-Productie normen'!$B$38:$C$41,2,FALSE),FALSE)))*(VLOOKUP(B1667,'2-Kosten per locatie'!$A$16:$C$48,3,FALSE))</f>
        <v>0</v>
      </c>
      <c r="W1667" s="146">
        <f t="shared" si="335"/>
        <v>0</v>
      </c>
      <c r="X1667" s="146">
        <f t="shared" si="336"/>
        <v>0</v>
      </c>
      <c r="Y1667" s="146">
        <f t="shared" si="337"/>
        <v>0</v>
      </c>
      <c r="Z1667" s="147">
        <f>VLOOKUP(F1667,'3-Productie normen'!A:Q,12,FALSE)</f>
        <v>0</v>
      </c>
      <c r="AA1667" s="147"/>
      <c r="AC1667" s="148">
        <f t="shared" si="338"/>
        <v>0</v>
      </c>
    </row>
    <row r="1668" spans="1:29" ht="14.15" customHeight="1">
      <c r="A1668" s="124">
        <f t="shared" si="327"/>
        <v>1668</v>
      </c>
      <c r="B1668" s="139" t="s">
        <v>111</v>
      </c>
      <c r="C1668" s="108">
        <v>2</v>
      </c>
      <c r="D1668" s="164" t="s">
        <v>1828</v>
      </c>
      <c r="E1668" s="141" t="s">
        <v>224</v>
      </c>
      <c r="F1668" s="141" t="s">
        <v>155</v>
      </c>
      <c r="G1668" s="141" t="s">
        <v>222</v>
      </c>
      <c r="H1668" s="142">
        <v>117.63</v>
      </c>
      <c r="I1668" s="143">
        <f t="shared" si="328"/>
        <v>255</v>
      </c>
      <c r="J1668" s="144">
        <v>255</v>
      </c>
      <c r="K1668" s="144"/>
      <c r="L1668" s="144"/>
      <c r="M1668" s="144"/>
      <c r="N1668" s="144"/>
      <c r="O1668" s="144"/>
      <c r="P1668" s="145" t="e">
        <f t="shared" si="329"/>
        <v>#DIV/0!</v>
      </c>
      <c r="Q1668" s="145">
        <f t="shared" si="330"/>
        <v>0</v>
      </c>
      <c r="R1668" s="145">
        <f t="shared" si="331"/>
        <v>0</v>
      </c>
      <c r="S1668" s="145">
        <f t="shared" si="332"/>
        <v>0</v>
      </c>
      <c r="T1668" s="145">
        <f t="shared" si="333"/>
        <v>0</v>
      </c>
      <c r="U1668" s="145">
        <f t="shared" si="334"/>
        <v>0</v>
      </c>
      <c r="V1668" s="146">
        <f>IF(J1668="nio",0,IF(J1668&gt;0,VLOOKUP(F1668,'3-Productie normen'!A:M,VLOOKUP(J1668,'3-Productie normen'!$B$38:$C$41,2,FALSE),FALSE)))*(VLOOKUP(B1668,'2-Kosten per locatie'!$A$16:$C$48,3,FALSE))</f>
        <v>0</v>
      </c>
      <c r="W1668" s="146">
        <f t="shared" si="335"/>
        <v>0</v>
      </c>
      <c r="X1668" s="146">
        <f t="shared" si="336"/>
        <v>0</v>
      </c>
      <c r="Y1668" s="146">
        <f t="shared" si="337"/>
        <v>0</v>
      </c>
      <c r="Z1668" s="147" t="str">
        <f>VLOOKUP(F1668,'3-Productie normen'!A:Q,12,FALSE)</f>
        <v>B</v>
      </c>
      <c r="AA1668" s="147"/>
      <c r="AC1668" s="148">
        <f t="shared" si="338"/>
        <v>29995.649999999998</v>
      </c>
    </row>
    <row r="1669" spans="1:29" ht="14.15" customHeight="1">
      <c r="A1669" s="124">
        <f t="shared" si="327"/>
        <v>1669</v>
      </c>
      <c r="B1669" s="139" t="s">
        <v>111</v>
      </c>
      <c r="C1669" s="108">
        <v>2</v>
      </c>
      <c r="D1669" s="164" t="s">
        <v>1829</v>
      </c>
      <c r="E1669" s="141" t="s">
        <v>224</v>
      </c>
      <c r="F1669" s="141" t="s">
        <v>155</v>
      </c>
      <c r="G1669" s="141" t="s">
        <v>222</v>
      </c>
      <c r="H1669" s="142">
        <v>15.82</v>
      </c>
      <c r="I1669" s="143">
        <f t="shared" si="328"/>
        <v>255</v>
      </c>
      <c r="J1669" s="144">
        <v>255</v>
      </c>
      <c r="K1669" s="144"/>
      <c r="L1669" s="144"/>
      <c r="M1669" s="144"/>
      <c r="N1669" s="144"/>
      <c r="O1669" s="144"/>
      <c r="P1669" s="145" t="e">
        <f t="shared" si="329"/>
        <v>#DIV/0!</v>
      </c>
      <c r="Q1669" s="145">
        <f t="shared" si="330"/>
        <v>0</v>
      </c>
      <c r="R1669" s="145">
        <f t="shared" si="331"/>
        <v>0</v>
      </c>
      <c r="S1669" s="145">
        <f t="shared" si="332"/>
        <v>0</v>
      </c>
      <c r="T1669" s="145">
        <f t="shared" si="333"/>
        <v>0</v>
      </c>
      <c r="U1669" s="145">
        <f t="shared" si="334"/>
        <v>0</v>
      </c>
      <c r="V1669" s="146">
        <f>IF(J1669="nio",0,IF(J1669&gt;0,VLOOKUP(F1669,'3-Productie normen'!A:M,VLOOKUP(J1669,'3-Productie normen'!$B$38:$C$41,2,FALSE),FALSE)))*(VLOOKUP(B1669,'2-Kosten per locatie'!$A$16:$C$48,3,FALSE))</f>
        <v>0</v>
      </c>
      <c r="W1669" s="146">
        <f t="shared" si="335"/>
        <v>0</v>
      </c>
      <c r="X1669" s="146">
        <f t="shared" si="336"/>
        <v>0</v>
      </c>
      <c r="Y1669" s="146">
        <f t="shared" si="337"/>
        <v>0</v>
      </c>
      <c r="Z1669" s="147" t="str">
        <f>VLOOKUP(F1669,'3-Productie normen'!A:Q,12,FALSE)</f>
        <v>B</v>
      </c>
      <c r="AA1669" s="147"/>
      <c r="AC1669" s="148">
        <f t="shared" si="338"/>
        <v>4034.1</v>
      </c>
    </row>
    <row r="1670" spans="1:29" ht="14.15" customHeight="1">
      <c r="A1670" s="124">
        <f t="shared" si="327"/>
        <v>1670</v>
      </c>
      <c r="B1670" s="139" t="s">
        <v>111</v>
      </c>
      <c r="C1670" s="108">
        <v>2</v>
      </c>
      <c r="D1670" s="164" t="s">
        <v>1830</v>
      </c>
      <c r="E1670" s="141" t="s">
        <v>224</v>
      </c>
      <c r="F1670" s="141" t="s">
        <v>155</v>
      </c>
      <c r="G1670" s="141" t="s">
        <v>222</v>
      </c>
      <c r="H1670" s="142">
        <v>15.68</v>
      </c>
      <c r="I1670" s="143">
        <f t="shared" si="328"/>
        <v>255</v>
      </c>
      <c r="J1670" s="144">
        <v>255</v>
      </c>
      <c r="K1670" s="144"/>
      <c r="L1670" s="144"/>
      <c r="M1670" s="144"/>
      <c r="N1670" s="144"/>
      <c r="O1670" s="144"/>
      <c r="P1670" s="145" t="e">
        <f t="shared" si="329"/>
        <v>#DIV/0!</v>
      </c>
      <c r="Q1670" s="145">
        <f t="shared" si="330"/>
        <v>0</v>
      </c>
      <c r="R1670" s="145">
        <f t="shared" si="331"/>
        <v>0</v>
      </c>
      <c r="S1670" s="145">
        <f t="shared" si="332"/>
        <v>0</v>
      </c>
      <c r="T1670" s="145">
        <f t="shared" si="333"/>
        <v>0</v>
      </c>
      <c r="U1670" s="145">
        <f t="shared" si="334"/>
        <v>0</v>
      </c>
      <c r="V1670" s="146">
        <f>IF(J1670="nio",0,IF(J1670&gt;0,VLOOKUP(F1670,'3-Productie normen'!A:M,VLOOKUP(J1670,'3-Productie normen'!$B$38:$C$41,2,FALSE),FALSE)))*(VLOOKUP(B1670,'2-Kosten per locatie'!$A$16:$C$48,3,FALSE))</f>
        <v>0</v>
      </c>
      <c r="W1670" s="146">
        <f t="shared" si="335"/>
        <v>0</v>
      </c>
      <c r="X1670" s="146">
        <f t="shared" si="336"/>
        <v>0</v>
      </c>
      <c r="Y1670" s="146">
        <f t="shared" si="337"/>
        <v>0</v>
      </c>
      <c r="Z1670" s="147" t="str">
        <f>VLOOKUP(F1670,'3-Productie normen'!A:Q,12,FALSE)</f>
        <v>B</v>
      </c>
      <c r="AA1670" s="147"/>
      <c r="AC1670" s="148">
        <f t="shared" si="338"/>
        <v>3998.4</v>
      </c>
    </row>
    <row r="1671" spans="1:29" ht="14.15" customHeight="1">
      <c r="A1671" s="124">
        <f t="shared" si="327"/>
        <v>1671</v>
      </c>
      <c r="B1671" s="139" t="s">
        <v>111</v>
      </c>
      <c r="C1671" s="108">
        <v>2</v>
      </c>
      <c r="D1671" s="164" t="s">
        <v>1831</v>
      </c>
      <c r="E1671" s="141" t="s">
        <v>224</v>
      </c>
      <c r="F1671" s="141" t="s">
        <v>155</v>
      </c>
      <c r="G1671" s="141" t="s">
        <v>222</v>
      </c>
      <c r="H1671" s="142">
        <v>15.74</v>
      </c>
      <c r="I1671" s="143">
        <f t="shared" si="328"/>
        <v>255</v>
      </c>
      <c r="J1671" s="144">
        <v>255</v>
      </c>
      <c r="K1671" s="144"/>
      <c r="L1671" s="144"/>
      <c r="M1671" s="144"/>
      <c r="N1671" s="144"/>
      <c r="O1671" s="144"/>
      <c r="P1671" s="145" t="e">
        <f t="shared" si="329"/>
        <v>#DIV/0!</v>
      </c>
      <c r="Q1671" s="145">
        <f t="shared" si="330"/>
        <v>0</v>
      </c>
      <c r="R1671" s="145">
        <f t="shared" si="331"/>
        <v>0</v>
      </c>
      <c r="S1671" s="145">
        <f t="shared" si="332"/>
        <v>0</v>
      </c>
      <c r="T1671" s="145">
        <f t="shared" si="333"/>
        <v>0</v>
      </c>
      <c r="U1671" s="145">
        <f t="shared" si="334"/>
        <v>0</v>
      </c>
      <c r="V1671" s="146">
        <f>IF(J1671="nio",0,IF(J1671&gt;0,VLOOKUP(F1671,'3-Productie normen'!A:M,VLOOKUP(J1671,'3-Productie normen'!$B$38:$C$41,2,FALSE),FALSE)))*(VLOOKUP(B1671,'2-Kosten per locatie'!$A$16:$C$48,3,FALSE))</f>
        <v>0</v>
      </c>
      <c r="W1671" s="146">
        <f t="shared" si="335"/>
        <v>0</v>
      </c>
      <c r="X1671" s="146">
        <f t="shared" si="336"/>
        <v>0</v>
      </c>
      <c r="Y1671" s="146">
        <f t="shared" si="337"/>
        <v>0</v>
      </c>
      <c r="Z1671" s="147" t="str">
        <f>VLOOKUP(F1671,'3-Productie normen'!A:Q,12,FALSE)</f>
        <v>B</v>
      </c>
      <c r="AA1671" s="147"/>
      <c r="AC1671" s="148">
        <f t="shared" si="338"/>
        <v>4013.7000000000003</v>
      </c>
    </row>
    <row r="1672" spans="1:29" ht="14.15" customHeight="1">
      <c r="A1672" s="124">
        <f t="shared" si="327"/>
        <v>1672</v>
      </c>
      <c r="B1672" s="139" t="s">
        <v>111</v>
      </c>
      <c r="C1672" s="108">
        <v>2</v>
      </c>
      <c r="D1672" s="164" t="s">
        <v>1832</v>
      </c>
      <c r="E1672" s="141" t="s">
        <v>224</v>
      </c>
      <c r="F1672" s="141" t="s">
        <v>155</v>
      </c>
      <c r="G1672" s="141" t="s">
        <v>222</v>
      </c>
      <c r="H1672" s="142">
        <v>15.57</v>
      </c>
      <c r="I1672" s="143">
        <f t="shared" si="328"/>
        <v>255</v>
      </c>
      <c r="J1672" s="144">
        <v>255</v>
      </c>
      <c r="K1672" s="144"/>
      <c r="L1672" s="144"/>
      <c r="M1672" s="144"/>
      <c r="N1672" s="144"/>
      <c r="O1672" s="144"/>
      <c r="P1672" s="145" t="e">
        <f t="shared" si="329"/>
        <v>#DIV/0!</v>
      </c>
      <c r="Q1672" s="145">
        <f t="shared" si="330"/>
        <v>0</v>
      </c>
      <c r="R1672" s="145">
        <f t="shared" si="331"/>
        <v>0</v>
      </c>
      <c r="S1672" s="145">
        <f t="shared" si="332"/>
        <v>0</v>
      </c>
      <c r="T1672" s="145">
        <f t="shared" si="333"/>
        <v>0</v>
      </c>
      <c r="U1672" s="145">
        <f t="shared" si="334"/>
        <v>0</v>
      </c>
      <c r="V1672" s="146">
        <f>IF(J1672="nio",0,IF(J1672&gt;0,VLOOKUP(F1672,'3-Productie normen'!A:M,VLOOKUP(J1672,'3-Productie normen'!$B$38:$C$41,2,FALSE),FALSE)))*(VLOOKUP(B1672,'2-Kosten per locatie'!$A$16:$C$48,3,FALSE))</f>
        <v>0</v>
      </c>
      <c r="W1672" s="146">
        <f t="shared" si="335"/>
        <v>0</v>
      </c>
      <c r="X1672" s="146">
        <f t="shared" si="336"/>
        <v>0</v>
      </c>
      <c r="Y1672" s="146">
        <f t="shared" si="337"/>
        <v>0</v>
      </c>
      <c r="Z1672" s="147" t="str">
        <f>VLOOKUP(F1672,'3-Productie normen'!A:Q,12,FALSE)</f>
        <v>B</v>
      </c>
      <c r="AA1672" s="147"/>
      <c r="AC1672" s="148">
        <f t="shared" si="338"/>
        <v>3970.35</v>
      </c>
    </row>
    <row r="1673" spans="1:29" ht="14.15" customHeight="1">
      <c r="A1673" s="124">
        <f t="shared" si="327"/>
        <v>1673</v>
      </c>
      <c r="B1673" s="139" t="s">
        <v>111</v>
      </c>
      <c r="C1673" s="108">
        <v>2</v>
      </c>
      <c r="D1673" s="164" t="s">
        <v>1833</v>
      </c>
      <c r="E1673" s="141" t="s">
        <v>249</v>
      </c>
      <c r="F1673" s="141" t="s">
        <v>172</v>
      </c>
      <c r="G1673" s="141" t="s">
        <v>222</v>
      </c>
      <c r="H1673" s="142">
        <v>38.79</v>
      </c>
      <c r="I1673" s="143">
        <f t="shared" si="328"/>
        <v>255</v>
      </c>
      <c r="J1673" s="144">
        <v>255</v>
      </c>
      <c r="K1673" s="144"/>
      <c r="L1673" s="144"/>
      <c r="M1673" s="144"/>
      <c r="N1673" s="144"/>
      <c r="O1673" s="144"/>
      <c r="P1673" s="145" t="e">
        <f t="shared" si="329"/>
        <v>#DIV/0!</v>
      </c>
      <c r="Q1673" s="145">
        <f t="shared" si="330"/>
        <v>0</v>
      </c>
      <c r="R1673" s="145">
        <f t="shared" si="331"/>
        <v>0</v>
      </c>
      <c r="S1673" s="145">
        <f t="shared" si="332"/>
        <v>0</v>
      </c>
      <c r="T1673" s="145">
        <f t="shared" si="333"/>
        <v>0</v>
      </c>
      <c r="U1673" s="145">
        <f t="shared" si="334"/>
        <v>0</v>
      </c>
      <c r="V1673" s="146">
        <f>IF(J1673="nio",0,IF(J1673&gt;0,VLOOKUP(F1673,'3-Productie normen'!A:M,VLOOKUP(J1673,'3-Productie normen'!$B$38:$C$41,2,FALSE),FALSE)))*(VLOOKUP(B1673,'2-Kosten per locatie'!$A$16:$C$48,3,FALSE))</f>
        <v>0</v>
      </c>
      <c r="W1673" s="146">
        <f t="shared" si="335"/>
        <v>0</v>
      </c>
      <c r="X1673" s="146">
        <f t="shared" si="336"/>
        <v>0</v>
      </c>
      <c r="Y1673" s="146">
        <f t="shared" si="337"/>
        <v>0</v>
      </c>
      <c r="Z1673" s="147" t="str">
        <f>VLOOKUP(F1673,'3-Productie normen'!A:Q,12,FALSE)</f>
        <v>V</v>
      </c>
      <c r="AA1673" s="147"/>
      <c r="AC1673" s="148">
        <f t="shared" si="338"/>
        <v>9891.4499999999989</v>
      </c>
    </row>
    <row r="1674" spans="1:29" ht="14.15" customHeight="1">
      <c r="A1674" s="124">
        <f t="shared" si="327"/>
        <v>1674</v>
      </c>
      <c r="B1674" s="139" t="s">
        <v>111</v>
      </c>
      <c r="C1674" s="108">
        <v>2</v>
      </c>
      <c r="D1674" s="164" t="s">
        <v>1834</v>
      </c>
      <c r="E1674" s="141" t="s">
        <v>249</v>
      </c>
      <c r="F1674" s="141" t="s">
        <v>172</v>
      </c>
      <c r="G1674" s="141" t="s">
        <v>222</v>
      </c>
      <c r="H1674" s="142">
        <v>53.21</v>
      </c>
      <c r="I1674" s="143">
        <f t="shared" si="328"/>
        <v>255</v>
      </c>
      <c r="J1674" s="144">
        <v>255</v>
      </c>
      <c r="K1674" s="144"/>
      <c r="L1674" s="144"/>
      <c r="M1674" s="144"/>
      <c r="N1674" s="144"/>
      <c r="O1674" s="144"/>
      <c r="P1674" s="145" t="e">
        <f t="shared" si="329"/>
        <v>#DIV/0!</v>
      </c>
      <c r="Q1674" s="145">
        <f t="shared" si="330"/>
        <v>0</v>
      </c>
      <c r="R1674" s="145">
        <f t="shared" si="331"/>
        <v>0</v>
      </c>
      <c r="S1674" s="145">
        <f t="shared" si="332"/>
        <v>0</v>
      </c>
      <c r="T1674" s="145">
        <f t="shared" si="333"/>
        <v>0</v>
      </c>
      <c r="U1674" s="145">
        <f t="shared" si="334"/>
        <v>0</v>
      </c>
      <c r="V1674" s="146">
        <f>IF(J1674="nio",0,IF(J1674&gt;0,VLOOKUP(F1674,'3-Productie normen'!A:M,VLOOKUP(J1674,'3-Productie normen'!$B$38:$C$41,2,FALSE),FALSE)))*(VLOOKUP(B1674,'2-Kosten per locatie'!$A$16:$C$48,3,FALSE))</f>
        <v>0</v>
      </c>
      <c r="W1674" s="146">
        <f t="shared" si="335"/>
        <v>0</v>
      </c>
      <c r="X1674" s="146">
        <f t="shared" si="336"/>
        <v>0</v>
      </c>
      <c r="Y1674" s="146">
        <f t="shared" si="337"/>
        <v>0</v>
      </c>
      <c r="Z1674" s="147" t="str">
        <f>VLOOKUP(F1674,'3-Productie normen'!A:Q,12,FALSE)</f>
        <v>V</v>
      </c>
      <c r="AA1674" s="147"/>
      <c r="AC1674" s="148">
        <f t="shared" si="338"/>
        <v>13568.550000000001</v>
      </c>
    </row>
    <row r="1675" spans="1:29" ht="14.15" customHeight="1">
      <c r="A1675" s="124">
        <f t="shared" ref="A1675:A1738" si="339">A1674+1</f>
        <v>1675</v>
      </c>
      <c r="B1675" s="139" t="s">
        <v>111</v>
      </c>
      <c r="C1675" s="108">
        <v>2</v>
      </c>
      <c r="D1675" s="164" t="s">
        <v>1835</v>
      </c>
      <c r="E1675" s="141" t="s">
        <v>249</v>
      </c>
      <c r="F1675" s="141" t="s">
        <v>172</v>
      </c>
      <c r="G1675" s="141" t="s">
        <v>222</v>
      </c>
      <c r="H1675" s="142">
        <v>46.52</v>
      </c>
      <c r="I1675" s="143">
        <f t="shared" si="328"/>
        <v>255</v>
      </c>
      <c r="J1675" s="144">
        <v>255</v>
      </c>
      <c r="K1675" s="144"/>
      <c r="L1675" s="144"/>
      <c r="M1675" s="144"/>
      <c r="N1675" s="144"/>
      <c r="O1675" s="144"/>
      <c r="P1675" s="145" t="e">
        <f t="shared" si="329"/>
        <v>#DIV/0!</v>
      </c>
      <c r="Q1675" s="145">
        <f t="shared" si="330"/>
        <v>0</v>
      </c>
      <c r="R1675" s="145">
        <f t="shared" si="331"/>
        <v>0</v>
      </c>
      <c r="S1675" s="145">
        <f t="shared" si="332"/>
        <v>0</v>
      </c>
      <c r="T1675" s="145">
        <f t="shared" si="333"/>
        <v>0</v>
      </c>
      <c r="U1675" s="145">
        <f t="shared" si="334"/>
        <v>0</v>
      </c>
      <c r="V1675" s="146">
        <f>IF(J1675="nio",0,IF(J1675&gt;0,VLOOKUP(F1675,'3-Productie normen'!A:M,VLOOKUP(J1675,'3-Productie normen'!$B$38:$C$41,2,FALSE),FALSE)))*(VLOOKUP(B1675,'2-Kosten per locatie'!$A$16:$C$48,3,FALSE))</f>
        <v>0</v>
      </c>
      <c r="W1675" s="146">
        <f t="shared" si="335"/>
        <v>0</v>
      </c>
      <c r="X1675" s="146">
        <f t="shared" si="336"/>
        <v>0</v>
      </c>
      <c r="Y1675" s="146">
        <f t="shared" si="337"/>
        <v>0</v>
      </c>
      <c r="Z1675" s="147" t="str">
        <f>VLOOKUP(F1675,'3-Productie normen'!A:Q,12,FALSE)</f>
        <v>V</v>
      </c>
      <c r="AA1675" s="147"/>
      <c r="AC1675" s="148">
        <f t="shared" si="338"/>
        <v>11862.6</v>
      </c>
    </row>
    <row r="1676" spans="1:29" ht="14.15" customHeight="1">
      <c r="A1676" s="124">
        <f t="shared" si="339"/>
        <v>1676</v>
      </c>
      <c r="B1676" s="139" t="s">
        <v>111</v>
      </c>
      <c r="C1676" s="108">
        <v>2</v>
      </c>
      <c r="D1676" s="164" t="s">
        <v>1836</v>
      </c>
      <c r="E1676" s="141" t="s">
        <v>249</v>
      </c>
      <c r="F1676" s="141" t="s">
        <v>172</v>
      </c>
      <c r="G1676" s="141" t="s">
        <v>222</v>
      </c>
      <c r="H1676" s="142">
        <v>57.03</v>
      </c>
      <c r="I1676" s="143">
        <f t="shared" si="328"/>
        <v>255</v>
      </c>
      <c r="J1676" s="144">
        <v>255</v>
      </c>
      <c r="K1676" s="144"/>
      <c r="L1676" s="144"/>
      <c r="M1676" s="144"/>
      <c r="N1676" s="144"/>
      <c r="O1676" s="144"/>
      <c r="P1676" s="145" t="e">
        <f t="shared" si="329"/>
        <v>#DIV/0!</v>
      </c>
      <c r="Q1676" s="145">
        <f t="shared" si="330"/>
        <v>0</v>
      </c>
      <c r="R1676" s="145">
        <f t="shared" si="331"/>
        <v>0</v>
      </c>
      <c r="S1676" s="145">
        <f t="shared" si="332"/>
        <v>0</v>
      </c>
      <c r="T1676" s="145">
        <f t="shared" si="333"/>
        <v>0</v>
      </c>
      <c r="U1676" s="145">
        <f t="shared" si="334"/>
        <v>0</v>
      </c>
      <c r="V1676" s="146">
        <f>IF(J1676="nio",0,IF(J1676&gt;0,VLOOKUP(F1676,'3-Productie normen'!A:M,VLOOKUP(J1676,'3-Productie normen'!$B$38:$C$41,2,FALSE),FALSE)))*(VLOOKUP(B1676,'2-Kosten per locatie'!$A$16:$C$48,3,FALSE))</f>
        <v>0</v>
      </c>
      <c r="W1676" s="146">
        <f t="shared" si="335"/>
        <v>0</v>
      </c>
      <c r="X1676" s="146">
        <f t="shared" si="336"/>
        <v>0</v>
      </c>
      <c r="Y1676" s="146">
        <f t="shared" si="337"/>
        <v>0</v>
      </c>
      <c r="Z1676" s="147" t="str">
        <f>VLOOKUP(F1676,'3-Productie normen'!A:Q,12,FALSE)</f>
        <v>V</v>
      </c>
      <c r="AA1676" s="147"/>
      <c r="AC1676" s="148">
        <f t="shared" si="338"/>
        <v>14542.65</v>
      </c>
    </row>
    <row r="1677" spans="1:29" ht="14.15" customHeight="1">
      <c r="A1677" s="124">
        <f t="shared" si="339"/>
        <v>1677</v>
      </c>
      <c r="B1677" s="139" t="s">
        <v>111</v>
      </c>
      <c r="C1677" s="108">
        <v>2</v>
      </c>
      <c r="D1677" s="164" t="s">
        <v>1837</v>
      </c>
      <c r="E1677" s="141" t="s">
        <v>249</v>
      </c>
      <c r="F1677" s="141" t="s">
        <v>172</v>
      </c>
      <c r="G1677" s="141" t="s">
        <v>222</v>
      </c>
      <c r="H1677" s="142">
        <v>86.05</v>
      </c>
      <c r="I1677" s="143">
        <f t="shared" si="328"/>
        <v>255</v>
      </c>
      <c r="J1677" s="144">
        <v>255</v>
      </c>
      <c r="K1677" s="144"/>
      <c r="L1677" s="144"/>
      <c r="M1677" s="144"/>
      <c r="N1677" s="144"/>
      <c r="O1677" s="144"/>
      <c r="P1677" s="145" t="e">
        <f t="shared" si="329"/>
        <v>#DIV/0!</v>
      </c>
      <c r="Q1677" s="145">
        <f t="shared" si="330"/>
        <v>0</v>
      </c>
      <c r="R1677" s="145">
        <f t="shared" si="331"/>
        <v>0</v>
      </c>
      <c r="S1677" s="145">
        <f t="shared" si="332"/>
        <v>0</v>
      </c>
      <c r="T1677" s="145">
        <f t="shared" si="333"/>
        <v>0</v>
      </c>
      <c r="U1677" s="145">
        <f t="shared" si="334"/>
        <v>0</v>
      </c>
      <c r="V1677" s="146">
        <f>IF(J1677="nio",0,IF(J1677&gt;0,VLOOKUP(F1677,'3-Productie normen'!A:M,VLOOKUP(J1677,'3-Productie normen'!$B$38:$C$41,2,FALSE),FALSE)))*(VLOOKUP(B1677,'2-Kosten per locatie'!$A$16:$C$48,3,FALSE))</f>
        <v>0</v>
      </c>
      <c r="W1677" s="146">
        <f t="shared" si="335"/>
        <v>0</v>
      </c>
      <c r="X1677" s="146">
        <f t="shared" si="336"/>
        <v>0</v>
      </c>
      <c r="Y1677" s="146">
        <f t="shared" si="337"/>
        <v>0</v>
      </c>
      <c r="Z1677" s="147" t="str">
        <f>VLOOKUP(F1677,'3-Productie normen'!A:Q,12,FALSE)</f>
        <v>V</v>
      </c>
      <c r="AA1677" s="147"/>
      <c r="AC1677" s="148">
        <f t="shared" si="338"/>
        <v>21942.75</v>
      </c>
    </row>
    <row r="1678" spans="1:29" ht="14.15" customHeight="1">
      <c r="A1678" s="124">
        <f t="shared" si="339"/>
        <v>1678</v>
      </c>
      <c r="B1678" s="139" t="s">
        <v>111</v>
      </c>
      <c r="C1678" s="108">
        <v>2</v>
      </c>
      <c r="D1678" s="164" t="s">
        <v>1838</v>
      </c>
      <c r="E1678" s="141" t="s">
        <v>249</v>
      </c>
      <c r="F1678" s="141" t="s">
        <v>172</v>
      </c>
      <c r="G1678" s="141" t="s">
        <v>222</v>
      </c>
      <c r="H1678" s="142">
        <v>59.09</v>
      </c>
      <c r="I1678" s="143">
        <f t="shared" si="328"/>
        <v>255</v>
      </c>
      <c r="J1678" s="144">
        <v>255</v>
      </c>
      <c r="K1678" s="144"/>
      <c r="L1678" s="144"/>
      <c r="M1678" s="144"/>
      <c r="N1678" s="144"/>
      <c r="O1678" s="144"/>
      <c r="P1678" s="145" t="e">
        <f t="shared" si="329"/>
        <v>#DIV/0!</v>
      </c>
      <c r="Q1678" s="145">
        <f t="shared" si="330"/>
        <v>0</v>
      </c>
      <c r="R1678" s="145">
        <f t="shared" si="331"/>
        <v>0</v>
      </c>
      <c r="S1678" s="145">
        <f t="shared" si="332"/>
        <v>0</v>
      </c>
      <c r="T1678" s="145">
        <f t="shared" si="333"/>
        <v>0</v>
      </c>
      <c r="U1678" s="145">
        <f t="shared" si="334"/>
        <v>0</v>
      </c>
      <c r="V1678" s="146">
        <f>IF(J1678="nio",0,IF(J1678&gt;0,VLOOKUP(F1678,'3-Productie normen'!A:M,VLOOKUP(J1678,'3-Productie normen'!$B$38:$C$41,2,FALSE),FALSE)))*(VLOOKUP(B1678,'2-Kosten per locatie'!$A$16:$C$48,3,FALSE))</f>
        <v>0</v>
      </c>
      <c r="W1678" s="146">
        <f t="shared" si="335"/>
        <v>0</v>
      </c>
      <c r="X1678" s="146">
        <f t="shared" si="336"/>
        <v>0</v>
      </c>
      <c r="Y1678" s="146">
        <f t="shared" si="337"/>
        <v>0</v>
      </c>
      <c r="Z1678" s="147" t="str">
        <f>VLOOKUP(F1678,'3-Productie normen'!A:Q,12,FALSE)</f>
        <v>V</v>
      </c>
      <c r="AA1678" s="147"/>
      <c r="AC1678" s="148">
        <f t="shared" si="338"/>
        <v>15067.95</v>
      </c>
    </row>
    <row r="1679" spans="1:29" ht="14.15" customHeight="1">
      <c r="A1679" s="124">
        <f t="shared" si="339"/>
        <v>1679</v>
      </c>
      <c r="B1679" s="139" t="s">
        <v>111</v>
      </c>
      <c r="C1679" s="108">
        <v>2</v>
      </c>
      <c r="D1679" s="164" t="s">
        <v>1839</v>
      </c>
      <c r="E1679" s="141" t="s">
        <v>249</v>
      </c>
      <c r="F1679" s="141" t="s">
        <v>172</v>
      </c>
      <c r="G1679" s="141" t="s">
        <v>222</v>
      </c>
      <c r="H1679" s="142">
        <v>46.28</v>
      </c>
      <c r="I1679" s="143">
        <f t="shared" si="328"/>
        <v>255</v>
      </c>
      <c r="J1679" s="144">
        <v>255</v>
      </c>
      <c r="K1679" s="144"/>
      <c r="L1679" s="144"/>
      <c r="M1679" s="144"/>
      <c r="N1679" s="144"/>
      <c r="O1679" s="144"/>
      <c r="P1679" s="145" t="e">
        <f t="shared" si="329"/>
        <v>#DIV/0!</v>
      </c>
      <c r="Q1679" s="145">
        <f t="shared" si="330"/>
        <v>0</v>
      </c>
      <c r="R1679" s="145">
        <f t="shared" si="331"/>
        <v>0</v>
      </c>
      <c r="S1679" s="145">
        <f t="shared" si="332"/>
        <v>0</v>
      </c>
      <c r="T1679" s="145">
        <f t="shared" si="333"/>
        <v>0</v>
      </c>
      <c r="U1679" s="145">
        <f t="shared" si="334"/>
        <v>0</v>
      </c>
      <c r="V1679" s="146">
        <f>IF(J1679="nio",0,IF(J1679&gt;0,VLOOKUP(F1679,'3-Productie normen'!A:M,VLOOKUP(J1679,'3-Productie normen'!$B$38:$C$41,2,FALSE),FALSE)))*(VLOOKUP(B1679,'2-Kosten per locatie'!$A$16:$C$48,3,FALSE))</f>
        <v>0</v>
      </c>
      <c r="W1679" s="146">
        <f t="shared" si="335"/>
        <v>0</v>
      </c>
      <c r="X1679" s="146">
        <f t="shared" si="336"/>
        <v>0</v>
      </c>
      <c r="Y1679" s="146">
        <f t="shared" si="337"/>
        <v>0</v>
      </c>
      <c r="Z1679" s="147" t="str">
        <f>VLOOKUP(F1679,'3-Productie normen'!A:Q,12,FALSE)</f>
        <v>V</v>
      </c>
      <c r="AA1679" s="147"/>
      <c r="AC1679" s="148">
        <f t="shared" si="338"/>
        <v>11801.4</v>
      </c>
    </row>
    <row r="1680" spans="1:29" ht="14.15" customHeight="1">
      <c r="A1680" s="124">
        <f t="shared" si="339"/>
        <v>1680</v>
      </c>
      <c r="B1680" s="139" t="s">
        <v>111</v>
      </c>
      <c r="C1680" s="108">
        <v>2</v>
      </c>
      <c r="D1680" s="164" t="s">
        <v>1840</v>
      </c>
      <c r="E1680" s="141" t="s">
        <v>249</v>
      </c>
      <c r="F1680" s="141" t="s">
        <v>172</v>
      </c>
      <c r="G1680" s="141" t="s">
        <v>222</v>
      </c>
      <c r="H1680" s="142">
        <v>25.34</v>
      </c>
      <c r="I1680" s="143">
        <f t="shared" si="328"/>
        <v>255</v>
      </c>
      <c r="J1680" s="144">
        <v>255</v>
      </c>
      <c r="K1680" s="144"/>
      <c r="L1680" s="144"/>
      <c r="M1680" s="144"/>
      <c r="N1680" s="144"/>
      <c r="O1680" s="144"/>
      <c r="P1680" s="145" t="e">
        <f t="shared" si="329"/>
        <v>#DIV/0!</v>
      </c>
      <c r="Q1680" s="145">
        <f t="shared" si="330"/>
        <v>0</v>
      </c>
      <c r="R1680" s="145">
        <f t="shared" si="331"/>
        <v>0</v>
      </c>
      <c r="S1680" s="145">
        <f t="shared" si="332"/>
        <v>0</v>
      </c>
      <c r="T1680" s="145">
        <f t="shared" si="333"/>
        <v>0</v>
      </c>
      <c r="U1680" s="145">
        <f t="shared" si="334"/>
        <v>0</v>
      </c>
      <c r="V1680" s="146">
        <f>IF(J1680="nio",0,IF(J1680&gt;0,VLOOKUP(F1680,'3-Productie normen'!A:M,VLOOKUP(J1680,'3-Productie normen'!$B$38:$C$41,2,FALSE),FALSE)))*(VLOOKUP(B1680,'2-Kosten per locatie'!$A$16:$C$48,3,FALSE))</f>
        <v>0</v>
      </c>
      <c r="W1680" s="146">
        <f t="shared" si="335"/>
        <v>0</v>
      </c>
      <c r="X1680" s="146">
        <f t="shared" si="336"/>
        <v>0</v>
      </c>
      <c r="Y1680" s="146">
        <f t="shared" si="337"/>
        <v>0</v>
      </c>
      <c r="Z1680" s="147" t="str">
        <f>VLOOKUP(F1680,'3-Productie normen'!A:Q,12,FALSE)</f>
        <v>V</v>
      </c>
      <c r="AA1680" s="147"/>
      <c r="AC1680" s="148">
        <f t="shared" si="338"/>
        <v>6461.7</v>
      </c>
    </row>
    <row r="1681" spans="1:29" ht="14.15" customHeight="1">
      <c r="A1681" s="124">
        <f t="shared" si="339"/>
        <v>1681</v>
      </c>
      <c r="B1681" s="139" t="s">
        <v>111</v>
      </c>
      <c r="C1681" s="108">
        <v>2</v>
      </c>
      <c r="D1681" s="164" t="s">
        <v>1779</v>
      </c>
      <c r="E1681" s="141" t="s">
        <v>170</v>
      </c>
      <c r="F1681" s="141" t="s">
        <v>170</v>
      </c>
      <c r="G1681" s="141" t="s">
        <v>222</v>
      </c>
      <c r="H1681" s="142">
        <v>16.190000000000001</v>
      </c>
      <c r="I1681" s="143">
        <f t="shared" si="328"/>
        <v>255</v>
      </c>
      <c r="J1681" s="144">
        <v>255</v>
      </c>
      <c r="K1681" s="144"/>
      <c r="L1681" s="144"/>
      <c r="M1681" s="144"/>
      <c r="N1681" s="144"/>
      <c r="O1681" s="144"/>
      <c r="P1681" s="145" t="e">
        <f t="shared" si="329"/>
        <v>#DIV/0!</v>
      </c>
      <c r="Q1681" s="145">
        <f t="shared" si="330"/>
        <v>0</v>
      </c>
      <c r="R1681" s="145">
        <f t="shared" si="331"/>
        <v>0</v>
      </c>
      <c r="S1681" s="145">
        <f t="shared" si="332"/>
        <v>0</v>
      </c>
      <c r="T1681" s="145">
        <f t="shared" si="333"/>
        <v>0</v>
      </c>
      <c r="U1681" s="145">
        <f t="shared" si="334"/>
        <v>0</v>
      </c>
      <c r="V1681" s="146">
        <f>IF(J1681="nio",0,IF(J1681&gt;0,VLOOKUP(F1681,'3-Productie normen'!A:M,VLOOKUP(J1681,'3-Productie normen'!$B$38:$C$41,2,FALSE),FALSE)))*(VLOOKUP(B1681,'2-Kosten per locatie'!$A$16:$C$48,3,FALSE))</f>
        <v>0</v>
      </c>
      <c r="W1681" s="146">
        <f t="shared" si="335"/>
        <v>0</v>
      </c>
      <c r="X1681" s="146">
        <f t="shared" si="336"/>
        <v>0</v>
      </c>
      <c r="Y1681" s="146">
        <f t="shared" si="337"/>
        <v>0</v>
      </c>
      <c r="Z1681" s="147" t="str">
        <f>VLOOKUP(F1681,'3-Productie normen'!A:Q,12,FALSE)</f>
        <v>V</v>
      </c>
      <c r="AA1681" s="147"/>
      <c r="AC1681" s="148">
        <f t="shared" si="338"/>
        <v>4128.4500000000007</v>
      </c>
    </row>
    <row r="1682" spans="1:29" ht="14.15" customHeight="1">
      <c r="A1682" s="124">
        <f t="shared" si="339"/>
        <v>1682</v>
      </c>
      <c r="B1682" s="139" t="s">
        <v>111</v>
      </c>
      <c r="C1682" s="108">
        <v>2</v>
      </c>
      <c r="D1682" s="164" t="s">
        <v>1780</v>
      </c>
      <c r="E1682" s="141" t="s">
        <v>170</v>
      </c>
      <c r="F1682" s="141" t="s">
        <v>170</v>
      </c>
      <c r="G1682" s="141" t="s">
        <v>222</v>
      </c>
      <c r="H1682" s="142">
        <v>16.190000000000001</v>
      </c>
      <c r="I1682" s="143">
        <f t="shared" ref="I1682:I1743" si="340">SUM(J1682:O1682)</f>
        <v>255</v>
      </c>
      <c r="J1682" s="144">
        <v>255</v>
      </c>
      <c r="K1682" s="144"/>
      <c r="L1682" s="144"/>
      <c r="M1682" s="144"/>
      <c r="N1682" s="144"/>
      <c r="O1682" s="144"/>
      <c r="P1682" s="145" t="e">
        <f t="shared" si="329"/>
        <v>#DIV/0!</v>
      </c>
      <c r="Q1682" s="145">
        <f t="shared" si="330"/>
        <v>0</v>
      </c>
      <c r="R1682" s="145">
        <f t="shared" si="331"/>
        <v>0</v>
      </c>
      <c r="S1682" s="145">
        <f t="shared" si="332"/>
        <v>0</v>
      </c>
      <c r="T1682" s="145">
        <f t="shared" si="333"/>
        <v>0</v>
      </c>
      <c r="U1682" s="145">
        <f t="shared" si="334"/>
        <v>0</v>
      </c>
      <c r="V1682" s="146">
        <f>IF(J1682="nio",0,IF(J1682&gt;0,VLOOKUP(F1682,'3-Productie normen'!A:M,VLOOKUP(J1682,'3-Productie normen'!$B$38:$C$41,2,FALSE),FALSE)))*(VLOOKUP(B1682,'2-Kosten per locatie'!$A$16:$C$48,3,FALSE))</f>
        <v>0</v>
      </c>
      <c r="W1682" s="146">
        <f t="shared" si="335"/>
        <v>0</v>
      </c>
      <c r="X1682" s="146">
        <f t="shared" si="336"/>
        <v>0</v>
      </c>
      <c r="Y1682" s="146">
        <f t="shared" si="337"/>
        <v>0</v>
      </c>
      <c r="Z1682" s="147" t="str">
        <f>VLOOKUP(F1682,'3-Productie normen'!A:Q,12,FALSE)</f>
        <v>V</v>
      </c>
      <c r="AA1682" s="147"/>
      <c r="AC1682" s="148">
        <f t="shared" si="338"/>
        <v>4128.4500000000007</v>
      </c>
    </row>
    <row r="1683" spans="1:29" ht="14.15" customHeight="1">
      <c r="A1683" s="124">
        <f t="shared" si="339"/>
        <v>1683</v>
      </c>
      <c r="B1683" s="139" t="s">
        <v>111</v>
      </c>
      <c r="C1683" s="108">
        <v>2</v>
      </c>
      <c r="D1683" s="164" t="s">
        <v>1613</v>
      </c>
      <c r="E1683" s="141" t="s">
        <v>170</v>
      </c>
      <c r="F1683" s="141" t="s">
        <v>170</v>
      </c>
      <c r="G1683" s="141" t="s">
        <v>561</v>
      </c>
      <c r="H1683" s="142">
        <v>4.9000000000000004</v>
      </c>
      <c r="I1683" s="143">
        <f t="shared" si="340"/>
        <v>255</v>
      </c>
      <c r="J1683" s="144">
        <v>255</v>
      </c>
      <c r="K1683" s="144"/>
      <c r="L1683" s="144"/>
      <c r="M1683" s="144"/>
      <c r="N1683" s="144"/>
      <c r="O1683" s="144"/>
      <c r="P1683" s="145" t="e">
        <f t="shared" si="329"/>
        <v>#DIV/0!</v>
      </c>
      <c r="Q1683" s="145">
        <f t="shared" si="330"/>
        <v>0</v>
      </c>
      <c r="R1683" s="145">
        <f t="shared" si="331"/>
        <v>0</v>
      </c>
      <c r="S1683" s="145">
        <f t="shared" si="332"/>
        <v>0</v>
      </c>
      <c r="T1683" s="145">
        <f t="shared" si="333"/>
        <v>0</v>
      </c>
      <c r="U1683" s="145">
        <f t="shared" si="334"/>
        <v>0</v>
      </c>
      <c r="V1683" s="146">
        <f>IF(J1683="nio",0,IF(J1683&gt;0,VLOOKUP(F1683,'3-Productie normen'!A:M,VLOOKUP(J1683,'3-Productie normen'!$B$38:$C$41,2,FALSE),FALSE)))*(VLOOKUP(B1683,'2-Kosten per locatie'!$A$16:$C$48,3,FALSE))</f>
        <v>0</v>
      </c>
      <c r="W1683" s="146">
        <f t="shared" si="335"/>
        <v>0</v>
      </c>
      <c r="X1683" s="146">
        <f t="shared" si="336"/>
        <v>0</v>
      </c>
      <c r="Y1683" s="146">
        <f t="shared" si="337"/>
        <v>0</v>
      </c>
      <c r="Z1683" s="147" t="str">
        <f>VLOOKUP(F1683,'3-Productie normen'!A:Q,12,FALSE)</f>
        <v>V</v>
      </c>
      <c r="AA1683" s="147"/>
      <c r="AC1683" s="148">
        <f t="shared" si="338"/>
        <v>1249.5</v>
      </c>
    </row>
    <row r="1684" spans="1:29" ht="14.15" customHeight="1">
      <c r="A1684" s="124">
        <f t="shared" si="339"/>
        <v>1684</v>
      </c>
      <c r="B1684" s="139" t="s">
        <v>111</v>
      </c>
      <c r="C1684" s="108">
        <v>2</v>
      </c>
      <c r="D1684" s="164" t="s">
        <v>1712</v>
      </c>
      <c r="E1684" s="141" t="s">
        <v>170</v>
      </c>
      <c r="F1684" s="141" t="s">
        <v>170</v>
      </c>
      <c r="G1684" s="141" t="s">
        <v>561</v>
      </c>
      <c r="H1684" s="142">
        <v>12</v>
      </c>
      <c r="I1684" s="143">
        <f t="shared" si="340"/>
        <v>255</v>
      </c>
      <c r="J1684" s="144">
        <v>255</v>
      </c>
      <c r="K1684" s="144"/>
      <c r="L1684" s="144"/>
      <c r="M1684" s="144"/>
      <c r="N1684" s="144"/>
      <c r="O1684" s="144"/>
      <c r="P1684" s="145" t="e">
        <f t="shared" si="329"/>
        <v>#DIV/0!</v>
      </c>
      <c r="Q1684" s="145">
        <f t="shared" si="330"/>
        <v>0</v>
      </c>
      <c r="R1684" s="145">
        <f t="shared" si="331"/>
        <v>0</v>
      </c>
      <c r="S1684" s="145">
        <f t="shared" si="332"/>
        <v>0</v>
      </c>
      <c r="T1684" s="145">
        <f t="shared" si="333"/>
        <v>0</v>
      </c>
      <c r="U1684" s="145">
        <f t="shared" si="334"/>
        <v>0</v>
      </c>
      <c r="V1684" s="146">
        <f>IF(J1684="nio",0,IF(J1684&gt;0,VLOOKUP(F1684,'3-Productie normen'!A:M,VLOOKUP(J1684,'3-Productie normen'!$B$38:$C$41,2,FALSE),FALSE)))*(VLOOKUP(B1684,'2-Kosten per locatie'!$A$16:$C$48,3,FALSE))</f>
        <v>0</v>
      </c>
      <c r="W1684" s="146">
        <f t="shared" si="335"/>
        <v>0</v>
      </c>
      <c r="X1684" s="146">
        <f t="shared" si="336"/>
        <v>0</v>
      </c>
      <c r="Y1684" s="146">
        <f t="shared" si="337"/>
        <v>0</v>
      </c>
      <c r="Z1684" s="147" t="str">
        <f>VLOOKUP(F1684,'3-Productie normen'!A:Q,12,FALSE)</f>
        <v>V</v>
      </c>
      <c r="AA1684" s="147"/>
      <c r="AC1684" s="148">
        <f t="shared" si="338"/>
        <v>3060</v>
      </c>
    </row>
    <row r="1685" spans="1:29" ht="14.15" customHeight="1">
      <c r="A1685" s="124">
        <f t="shared" si="339"/>
        <v>1685</v>
      </c>
      <c r="B1685" s="139" t="s">
        <v>111</v>
      </c>
      <c r="C1685" s="108">
        <v>2</v>
      </c>
      <c r="D1685" s="164" t="s">
        <v>1713</v>
      </c>
      <c r="E1685" s="141" t="s">
        <v>170</v>
      </c>
      <c r="F1685" s="141" t="s">
        <v>170</v>
      </c>
      <c r="G1685" s="141" t="s">
        <v>561</v>
      </c>
      <c r="H1685" s="142">
        <v>12</v>
      </c>
      <c r="I1685" s="143">
        <f t="shared" si="340"/>
        <v>255</v>
      </c>
      <c r="J1685" s="144">
        <v>255</v>
      </c>
      <c r="K1685" s="144"/>
      <c r="L1685" s="144"/>
      <c r="M1685" s="144"/>
      <c r="N1685" s="144"/>
      <c r="O1685" s="144"/>
      <c r="P1685" s="145" t="e">
        <f t="shared" si="329"/>
        <v>#DIV/0!</v>
      </c>
      <c r="Q1685" s="145">
        <f t="shared" si="330"/>
        <v>0</v>
      </c>
      <c r="R1685" s="145">
        <f t="shared" si="331"/>
        <v>0</v>
      </c>
      <c r="S1685" s="145">
        <f t="shared" si="332"/>
        <v>0</v>
      </c>
      <c r="T1685" s="145">
        <f t="shared" si="333"/>
        <v>0</v>
      </c>
      <c r="U1685" s="145">
        <f t="shared" si="334"/>
        <v>0</v>
      </c>
      <c r="V1685" s="146">
        <f>IF(J1685="nio",0,IF(J1685&gt;0,VLOOKUP(F1685,'3-Productie normen'!A:M,VLOOKUP(J1685,'3-Productie normen'!$B$38:$C$41,2,FALSE),FALSE)))*(VLOOKUP(B1685,'2-Kosten per locatie'!$A$16:$C$48,3,FALSE))</f>
        <v>0</v>
      </c>
      <c r="W1685" s="146">
        <f t="shared" si="335"/>
        <v>0</v>
      </c>
      <c r="X1685" s="146">
        <f t="shared" si="336"/>
        <v>0</v>
      </c>
      <c r="Y1685" s="146">
        <f t="shared" si="337"/>
        <v>0</v>
      </c>
      <c r="Z1685" s="147" t="str">
        <f>VLOOKUP(F1685,'3-Productie normen'!A:Q,12,FALSE)</f>
        <v>V</v>
      </c>
      <c r="AA1685" s="147"/>
      <c r="AC1685" s="148">
        <f t="shared" si="338"/>
        <v>3060</v>
      </c>
    </row>
    <row r="1686" spans="1:29" ht="14.15" customHeight="1">
      <c r="A1686" s="124">
        <f t="shared" si="339"/>
        <v>1686</v>
      </c>
      <c r="B1686" s="139" t="s">
        <v>111</v>
      </c>
      <c r="C1686" s="108">
        <v>2</v>
      </c>
      <c r="D1686" s="164" t="s">
        <v>1781</v>
      </c>
      <c r="E1686" s="141" t="s">
        <v>170</v>
      </c>
      <c r="F1686" s="141" t="s">
        <v>170</v>
      </c>
      <c r="G1686" s="141" t="s">
        <v>561</v>
      </c>
      <c r="H1686" s="142">
        <v>4.29</v>
      </c>
      <c r="I1686" s="143">
        <f t="shared" si="340"/>
        <v>255</v>
      </c>
      <c r="J1686" s="144">
        <v>255</v>
      </c>
      <c r="K1686" s="144"/>
      <c r="L1686" s="144"/>
      <c r="M1686" s="144"/>
      <c r="N1686" s="144"/>
      <c r="O1686" s="144"/>
      <c r="P1686" s="145" t="e">
        <f t="shared" si="329"/>
        <v>#DIV/0!</v>
      </c>
      <c r="Q1686" s="145">
        <f t="shared" si="330"/>
        <v>0</v>
      </c>
      <c r="R1686" s="145">
        <f t="shared" si="331"/>
        <v>0</v>
      </c>
      <c r="S1686" s="145">
        <f t="shared" si="332"/>
        <v>0</v>
      </c>
      <c r="T1686" s="145">
        <f t="shared" si="333"/>
        <v>0</v>
      </c>
      <c r="U1686" s="145">
        <f t="shared" si="334"/>
        <v>0</v>
      </c>
      <c r="V1686" s="146">
        <f>IF(J1686="nio",0,IF(J1686&gt;0,VLOOKUP(F1686,'3-Productie normen'!A:M,VLOOKUP(J1686,'3-Productie normen'!$B$38:$C$41,2,FALSE),FALSE)))*(VLOOKUP(B1686,'2-Kosten per locatie'!$A$16:$C$48,3,FALSE))</f>
        <v>0</v>
      </c>
      <c r="W1686" s="146">
        <f t="shared" si="335"/>
        <v>0</v>
      </c>
      <c r="X1686" s="146">
        <f t="shared" si="336"/>
        <v>0</v>
      </c>
      <c r="Y1686" s="146">
        <f t="shared" si="337"/>
        <v>0</v>
      </c>
      <c r="Z1686" s="147" t="str">
        <f>VLOOKUP(F1686,'3-Productie normen'!A:Q,12,FALSE)</f>
        <v>V</v>
      </c>
      <c r="AA1686" s="147"/>
      <c r="AC1686" s="148">
        <f t="shared" si="338"/>
        <v>1093.95</v>
      </c>
    </row>
    <row r="1687" spans="1:29" ht="14.15" customHeight="1">
      <c r="A1687" s="124">
        <f t="shared" si="339"/>
        <v>1687</v>
      </c>
      <c r="B1687" s="139" t="s">
        <v>111</v>
      </c>
      <c r="C1687" s="108">
        <v>3</v>
      </c>
      <c r="D1687" s="164" t="s">
        <v>1841</v>
      </c>
      <c r="E1687" s="141" t="s">
        <v>355</v>
      </c>
      <c r="F1687" s="141" t="s">
        <v>174</v>
      </c>
      <c r="G1687" s="141"/>
      <c r="H1687" s="142">
        <v>3.32</v>
      </c>
      <c r="I1687" s="143">
        <f t="shared" si="340"/>
        <v>0</v>
      </c>
      <c r="J1687" s="144" t="s">
        <v>228</v>
      </c>
      <c r="K1687" s="144"/>
      <c r="L1687" s="144"/>
      <c r="M1687" s="144"/>
      <c r="N1687" s="144"/>
      <c r="O1687" s="144"/>
      <c r="P1687" s="145">
        <f t="shared" ref="P1687:P1746" si="341">IF(J1687="nio",0,IF(J1687&gt;0,J1687*H1687/V1687,0))</f>
        <v>0</v>
      </c>
      <c r="Q1687" s="145">
        <f t="shared" ref="Q1687:Q1746" si="342">IF(K1687&gt;0,K1687*H1687/W1687,0)</f>
        <v>0</v>
      </c>
      <c r="R1687" s="145">
        <f t="shared" ref="R1687:R1746" si="343">IF(L1687&gt;0,L1687*H1687/X1687,0)</f>
        <v>0</v>
      </c>
      <c r="S1687" s="145">
        <f t="shared" ref="S1687:S1746" si="344">IF(M1687&gt;0,M1687*H1687/Y1687,0)</f>
        <v>0</v>
      </c>
      <c r="T1687" s="145">
        <f t="shared" ref="T1687:T1746" si="345">IF(N1687&gt;0,N1687*H1687/X1687,0)</f>
        <v>0</v>
      </c>
      <c r="U1687" s="145">
        <f t="shared" ref="U1687:U1746" si="346">IF(O1687&gt;0,O1687*H1687/Y1687,0)</f>
        <v>0</v>
      </c>
      <c r="V1687" s="146">
        <f>IF(J1687="nio",0,IF(J1687&gt;0,VLOOKUP(F1687,'3-Productie normen'!A:M,VLOOKUP(J1687,'3-Productie normen'!$B$38:$C$41,2,FALSE),FALSE)))*(VLOOKUP(B1687,'2-Kosten per locatie'!$A$16:$C$48,3,FALSE))</f>
        <v>0</v>
      </c>
      <c r="W1687" s="146">
        <f t="shared" ref="W1687:W1746" si="347">IF(K1687&gt;0,V1687*$W$8,0)</f>
        <v>0</v>
      </c>
      <c r="X1687" s="146">
        <f t="shared" ref="X1687:X1746" si="348">IF((OR(L1687&gt;0,N1687&gt;0)),V1687*$X$8,0)</f>
        <v>0</v>
      </c>
      <c r="Y1687" s="146">
        <f t="shared" ref="Y1687:Y1746" si="349">IF((OR(M1687&gt;0,O1687&gt;0)),V1687*$Y$8,0)</f>
        <v>0</v>
      </c>
      <c r="Z1687" s="147">
        <f>VLOOKUP(F1687,'3-Productie normen'!A:Q,12,FALSE)</f>
        <v>0</v>
      </c>
      <c r="AA1687" s="147"/>
      <c r="AC1687" s="148">
        <f t="shared" ref="AC1687:AC1746" si="350">I1687*H1687</f>
        <v>0</v>
      </c>
    </row>
    <row r="1688" spans="1:29" ht="14.15" customHeight="1">
      <c r="A1688" s="124">
        <f t="shared" si="339"/>
        <v>1688</v>
      </c>
      <c r="B1688" s="139" t="s">
        <v>111</v>
      </c>
      <c r="C1688" s="108">
        <v>3</v>
      </c>
      <c r="D1688" s="164" t="s">
        <v>1842</v>
      </c>
      <c r="E1688" s="141" t="s">
        <v>224</v>
      </c>
      <c r="F1688" s="141" t="s">
        <v>155</v>
      </c>
      <c r="G1688" s="141" t="s">
        <v>222</v>
      </c>
      <c r="H1688" s="142">
        <v>51.51</v>
      </c>
      <c r="I1688" s="143">
        <f t="shared" si="340"/>
        <v>255</v>
      </c>
      <c r="J1688" s="144">
        <v>255</v>
      </c>
      <c r="K1688" s="144"/>
      <c r="L1688" s="144"/>
      <c r="M1688" s="144"/>
      <c r="N1688" s="144"/>
      <c r="O1688" s="144"/>
      <c r="P1688" s="145" t="e">
        <f t="shared" si="341"/>
        <v>#DIV/0!</v>
      </c>
      <c r="Q1688" s="145">
        <f t="shared" si="342"/>
        <v>0</v>
      </c>
      <c r="R1688" s="145">
        <f t="shared" si="343"/>
        <v>0</v>
      </c>
      <c r="S1688" s="145">
        <f t="shared" si="344"/>
        <v>0</v>
      </c>
      <c r="T1688" s="145">
        <f t="shared" si="345"/>
        <v>0</v>
      </c>
      <c r="U1688" s="145">
        <f t="shared" si="346"/>
        <v>0</v>
      </c>
      <c r="V1688" s="146">
        <f>IF(J1688="nio",0,IF(J1688&gt;0,VLOOKUP(F1688,'3-Productie normen'!A:M,VLOOKUP(J1688,'3-Productie normen'!$B$38:$C$41,2,FALSE),FALSE)))*(VLOOKUP(B1688,'2-Kosten per locatie'!$A$16:$C$48,3,FALSE))</f>
        <v>0</v>
      </c>
      <c r="W1688" s="146">
        <f t="shared" si="347"/>
        <v>0</v>
      </c>
      <c r="X1688" s="146">
        <f t="shared" si="348"/>
        <v>0</v>
      </c>
      <c r="Y1688" s="146">
        <f t="shared" si="349"/>
        <v>0</v>
      </c>
      <c r="Z1688" s="147" t="str">
        <f>VLOOKUP(F1688,'3-Productie normen'!A:Q,12,FALSE)</f>
        <v>B</v>
      </c>
      <c r="AA1688" s="147"/>
      <c r="AC1688" s="148">
        <f t="shared" si="350"/>
        <v>13135.05</v>
      </c>
    </row>
    <row r="1689" spans="1:29" ht="14.15" customHeight="1">
      <c r="A1689" s="124">
        <f t="shared" si="339"/>
        <v>1689</v>
      </c>
      <c r="B1689" s="139" t="s">
        <v>111</v>
      </c>
      <c r="C1689" s="108">
        <v>3</v>
      </c>
      <c r="D1689" s="164" t="s">
        <v>1843</v>
      </c>
      <c r="E1689" s="141" t="s">
        <v>224</v>
      </c>
      <c r="F1689" s="141" t="s">
        <v>155</v>
      </c>
      <c r="G1689" s="141" t="s">
        <v>222</v>
      </c>
      <c r="H1689" s="142">
        <v>74.89</v>
      </c>
      <c r="I1689" s="143">
        <f t="shared" si="340"/>
        <v>255</v>
      </c>
      <c r="J1689" s="144">
        <v>255</v>
      </c>
      <c r="K1689" s="144"/>
      <c r="L1689" s="144"/>
      <c r="M1689" s="144"/>
      <c r="N1689" s="144"/>
      <c r="O1689" s="144"/>
      <c r="P1689" s="145" t="e">
        <f t="shared" si="341"/>
        <v>#DIV/0!</v>
      </c>
      <c r="Q1689" s="145">
        <f t="shared" si="342"/>
        <v>0</v>
      </c>
      <c r="R1689" s="145">
        <f t="shared" si="343"/>
        <v>0</v>
      </c>
      <c r="S1689" s="145">
        <f t="shared" si="344"/>
        <v>0</v>
      </c>
      <c r="T1689" s="145">
        <f t="shared" si="345"/>
        <v>0</v>
      </c>
      <c r="U1689" s="145">
        <f t="shared" si="346"/>
        <v>0</v>
      </c>
      <c r="V1689" s="146">
        <f>IF(J1689="nio",0,IF(J1689&gt;0,VLOOKUP(F1689,'3-Productie normen'!A:M,VLOOKUP(J1689,'3-Productie normen'!$B$38:$C$41,2,FALSE),FALSE)))*(VLOOKUP(B1689,'2-Kosten per locatie'!$A$16:$C$48,3,FALSE))</f>
        <v>0</v>
      </c>
      <c r="W1689" s="146">
        <f t="shared" si="347"/>
        <v>0</v>
      </c>
      <c r="X1689" s="146">
        <f t="shared" si="348"/>
        <v>0</v>
      </c>
      <c r="Y1689" s="146">
        <f t="shared" si="349"/>
        <v>0</v>
      </c>
      <c r="Z1689" s="147" t="str">
        <f>VLOOKUP(F1689,'3-Productie normen'!A:Q,12,FALSE)</f>
        <v>B</v>
      </c>
      <c r="AA1689" s="147"/>
      <c r="AC1689" s="148">
        <f t="shared" si="350"/>
        <v>19096.95</v>
      </c>
    </row>
    <row r="1690" spans="1:29" ht="14.15" customHeight="1">
      <c r="A1690" s="124">
        <f t="shared" si="339"/>
        <v>1690</v>
      </c>
      <c r="B1690" s="139" t="s">
        <v>111</v>
      </c>
      <c r="C1690" s="108">
        <v>3</v>
      </c>
      <c r="D1690" s="164" t="s">
        <v>1844</v>
      </c>
      <c r="E1690" s="141" t="s">
        <v>224</v>
      </c>
      <c r="F1690" s="141" t="s">
        <v>155</v>
      </c>
      <c r="G1690" s="141" t="s">
        <v>222</v>
      </c>
      <c r="H1690" s="142">
        <v>36.22</v>
      </c>
      <c r="I1690" s="143">
        <f t="shared" si="340"/>
        <v>255</v>
      </c>
      <c r="J1690" s="144">
        <v>255</v>
      </c>
      <c r="K1690" s="144"/>
      <c r="L1690" s="144"/>
      <c r="M1690" s="144"/>
      <c r="N1690" s="144"/>
      <c r="O1690" s="144"/>
      <c r="P1690" s="145" t="e">
        <f t="shared" si="341"/>
        <v>#DIV/0!</v>
      </c>
      <c r="Q1690" s="145">
        <f t="shared" si="342"/>
        <v>0</v>
      </c>
      <c r="R1690" s="145">
        <f t="shared" si="343"/>
        <v>0</v>
      </c>
      <c r="S1690" s="145">
        <f t="shared" si="344"/>
        <v>0</v>
      </c>
      <c r="T1690" s="145">
        <f t="shared" si="345"/>
        <v>0</v>
      </c>
      <c r="U1690" s="145">
        <f t="shared" si="346"/>
        <v>0</v>
      </c>
      <c r="V1690" s="146">
        <f>IF(J1690="nio",0,IF(J1690&gt;0,VLOOKUP(F1690,'3-Productie normen'!A:M,VLOOKUP(J1690,'3-Productie normen'!$B$38:$C$41,2,FALSE),FALSE)))*(VLOOKUP(B1690,'2-Kosten per locatie'!$A$16:$C$48,3,FALSE))</f>
        <v>0</v>
      </c>
      <c r="W1690" s="146">
        <f t="shared" si="347"/>
        <v>0</v>
      </c>
      <c r="X1690" s="146">
        <f t="shared" si="348"/>
        <v>0</v>
      </c>
      <c r="Y1690" s="146">
        <f t="shared" si="349"/>
        <v>0</v>
      </c>
      <c r="Z1690" s="147" t="str">
        <f>VLOOKUP(F1690,'3-Productie normen'!A:Q,12,FALSE)</f>
        <v>B</v>
      </c>
      <c r="AA1690" s="147"/>
      <c r="AC1690" s="148">
        <f t="shared" si="350"/>
        <v>9236.1</v>
      </c>
    </row>
    <row r="1691" spans="1:29" ht="14.15" customHeight="1">
      <c r="A1691" s="124">
        <f t="shared" si="339"/>
        <v>1691</v>
      </c>
      <c r="B1691" s="139" t="s">
        <v>111</v>
      </c>
      <c r="C1691" s="108">
        <v>3</v>
      </c>
      <c r="D1691" s="164" t="s">
        <v>1845</v>
      </c>
      <c r="E1691" s="141" t="s">
        <v>216</v>
      </c>
      <c r="F1691" s="139" t="s">
        <v>167</v>
      </c>
      <c r="G1691" s="141" t="s">
        <v>213</v>
      </c>
      <c r="H1691" s="142">
        <v>5.16</v>
      </c>
      <c r="I1691" s="143">
        <f t="shared" si="340"/>
        <v>255</v>
      </c>
      <c r="J1691" s="144">
        <v>255</v>
      </c>
      <c r="K1691" s="144"/>
      <c r="L1691" s="144"/>
      <c r="M1691" s="144"/>
      <c r="N1691" s="144"/>
      <c r="O1691" s="144"/>
      <c r="P1691" s="145" t="e">
        <f t="shared" si="341"/>
        <v>#DIV/0!</v>
      </c>
      <c r="Q1691" s="145">
        <f t="shared" si="342"/>
        <v>0</v>
      </c>
      <c r="R1691" s="145">
        <f t="shared" si="343"/>
        <v>0</v>
      </c>
      <c r="S1691" s="145">
        <f t="shared" si="344"/>
        <v>0</v>
      </c>
      <c r="T1691" s="145">
        <f t="shared" si="345"/>
        <v>0</v>
      </c>
      <c r="U1691" s="145">
        <f t="shared" si="346"/>
        <v>0</v>
      </c>
      <c r="V1691" s="146">
        <f>IF(J1691="nio",0,IF(J1691&gt;0,VLOOKUP(F1691,'3-Productie normen'!A:M,VLOOKUP(J1691,'3-Productie normen'!$B$38:$C$41,2,FALSE),FALSE)))*(VLOOKUP(B1691,'2-Kosten per locatie'!$A$16:$C$48,3,FALSE))</f>
        <v>0</v>
      </c>
      <c r="W1691" s="146">
        <f t="shared" si="347"/>
        <v>0</v>
      </c>
      <c r="X1691" s="146">
        <f t="shared" si="348"/>
        <v>0</v>
      </c>
      <c r="Y1691" s="146">
        <f t="shared" si="349"/>
        <v>0</v>
      </c>
      <c r="Z1691" s="147" t="str">
        <f>VLOOKUP(F1691,'3-Productie normen'!A:Q,12,FALSE)</f>
        <v>S</v>
      </c>
      <c r="AA1691" s="147"/>
      <c r="AC1691" s="148">
        <f t="shared" si="350"/>
        <v>1315.8</v>
      </c>
    </row>
    <row r="1692" spans="1:29" ht="14.15" customHeight="1">
      <c r="A1692" s="124">
        <f t="shared" si="339"/>
        <v>1692</v>
      </c>
      <c r="B1692" s="139" t="s">
        <v>111</v>
      </c>
      <c r="C1692" s="108">
        <v>3</v>
      </c>
      <c r="D1692" s="164" t="s">
        <v>1846</v>
      </c>
      <c r="E1692" s="141" t="s">
        <v>216</v>
      </c>
      <c r="F1692" s="141" t="s">
        <v>167</v>
      </c>
      <c r="G1692" s="141" t="s">
        <v>213</v>
      </c>
      <c r="H1692" s="142">
        <v>0.94</v>
      </c>
      <c r="I1692" s="143">
        <f t="shared" si="340"/>
        <v>255</v>
      </c>
      <c r="J1692" s="144">
        <v>255</v>
      </c>
      <c r="K1692" s="144"/>
      <c r="L1692" s="144"/>
      <c r="M1692" s="144"/>
      <c r="N1692" s="144"/>
      <c r="O1692" s="144"/>
      <c r="P1692" s="145" t="e">
        <f t="shared" si="341"/>
        <v>#DIV/0!</v>
      </c>
      <c r="Q1692" s="145">
        <f t="shared" si="342"/>
        <v>0</v>
      </c>
      <c r="R1692" s="145">
        <f t="shared" si="343"/>
        <v>0</v>
      </c>
      <c r="S1692" s="145">
        <f t="shared" si="344"/>
        <v>0</v>
      </c>
      <c r="T1692" s="145">
        <f t="shared" si="345"/>
        <v>0</v>
      </c>
      <c r="U1692" s="145">
        <f t="shared" si="346"/>
        <v>0</v>
      </c>
      <c r="V1692" s="146">
        <f>IF(J1692="nio",0,IF(J1692&gt;0,VLOOKUP(F1692,'3-Productie normen'!A:M,VLOOKUP(J1692,'3-Productie normen'!$B$38:$C$41,2,FALSE),FALSE)))*(VLOOKUP(B1692,'2-Kosten per locatie'!$A$16:$C$48,3,FALSE))</f>
        <v>0</v>
      </c>
      <c r="W1692" s="146">
        <f t="shared" si="347"/>
        <v>0</v>
      </c>
      <c r="X1692" s="146">
        <f t="shared" si="348"/>
        <v>0</v>
      </c>
      <c r="Y1692" s="146">
        <f t="shared" si="349"/>
        <v>0</v>
      </c>
      <c r="Z1692" s="147" t="str">
        <f>VLOOKUP(F1692,'3-Productie normen'!A:Q,12,FALSE)</f>
        <v>S</v>
      </c>
      <c r="AA1692" s="147"/>
      <c r="AC1692" s="148">
        <f t="shared" si="350"/>
        <v>239.7</v>
      </c>
    </row>
    <row r="1693" spans="1:29" ht="14.15" customHeight="1">
      <c r="A1693" s="124">
        <f t="shared" si="339"/>
        <v>1693</v>
      </c>
      <c r="B1693" s="139" t="s">
        <v>111</v>
      </c>
      <c r="C1693" s="108">
        <v>3</v>
      </c>
      <c r="D1693" s="164" t="s">
        <v>1847</v>
      </c>
      <c r="E1693" s="141" t="s">
        <v>216</v>
      </c>
      <c r="F1693" s="141" t="s">
        <v>167</v>
      </c>
      <c r="G1693" s="141" t="s">
        <v>213</v>
      </c>
      <c r="H1693" s="142">
        <v>0.94</v>
      </c>
      <c r="I1693" s="143">
        <f t="shared" si="340"/>
        <v>255</v>
      </c>
      <c r="J1693" s="144">
        <v>255</v>
      </c>
      <c r="K1693" s="144"/>
      <c r="L1693" s="144"/>
      <c r="M1693" s="144"/>
      <c r="N1693" s="144"/>
      <c r="O1693" s="144"/>
      <c r="P1693" s="145" t="e">
        <f t="shared" si="341"/>
        <v>#DIV/0!</v>
      </c>
      <c r="Q1693" s="145">
        <f t="shared" si="342"/>
        <v>0</v>
      </c>
      <c r="R1693" s="145">
        <f t="shared" si="343"/>
        <v>0</v>
      </c>
      <c r="S1693" s="145">
        <f t="shared" si="344"/>
        <v>0</v>
      </c>
      <c r="T1693" s="145">
        <f t="shared" si="345"/>
        <v>0</v>
      </c>
      <c r="U1693" s="145">
        <f t="shared" si="346"/>
        <v>0</v>
      </c>
      <c r="V1693" s="146">
        <f>IF(J1693="nio",0,IF(J1693&gt;0,VLOOKUP(F1693,'3-Productie normen'!A:M,VLOOKUP(J1693,'3-Productie normen'!$B$38:$C$41,2,FALSE),FALSE)))*(VLOOKUP(B1693,'2-Kosten per locatie'!$A$16:$C$48,3,FALSE))</f>
        <v>0</v>
      </c>
      <c r="W1693" s="146">
        <f t="shared" si="347"/>
        <v>0</v>
      </c>
      <c r="X1693" s="146">
        <f t="shared" si="348"/>
        <v>0</v>
      </c>
      <c r="Y1693" s="146">
        <f t="shared" si="349"/>
        <v>0</v>
      </c>
      <c r="Z1693" s="147" t="str">
        <f>VLOOKUP(F1693,'3-Productie normen'!A:Q,12,FALSE)</f>
        <v>S</v>
      </c>
      <c r="AA1693" s="147"/>
      <c r="AC1693" s="148">
        <f t="shared" si="350"/>
        <v>239.7</v>
      </c>
    </row>
    <row r="1694" spans="1:29" ht="14.15" customHeight="1">
      <c r="A1694" s="124">
        <f t="shared" si="339"/>
        <v>1694</v>
      </c>
      <c r="B1694" s="139" t="s">
        <v>111</v>
      </c>
      <c r="C1694" s="108">
        <v>3</v>
      </c>
      <c r="D1694" s="164" t="s">
        <v>1848</v>
      </c>
      <c r="E1694" s="141" t="s">
        <v>468</v>
      </c>
      <c r="F1694" s="141" t="s">
        <v>168</v>
      </c>
      <c r="G1694" s="141" t="s">
        <v>244</v>
      </c>
      <c r="H1694" s="142">
        <v>9.35</v>
      </c>
      <c r="I1694" s="143">
        <f t="shared" si="340"/>
        <v>1</v>
      </c>
      <c r="J1694" s="144">
        <v>1</v>
      </c>
      <c r="K1694" s="144"/>
      <c r="L1694" s="144"/>
      <c r="M1694" s="144"/>
      <c r="N1694" s="144"/>
      <c r="O1694" s="144"/>
      <c r="P1694" s="145" t="e">
        <f t="shared" si="341"/>
        <v>#DIV/0!</v>
      </c>
      <c r="Q1694" s="145">
        <f t="shared" si="342"/>
        <v>0</v>
      </c>
      <c r="R1694" s="145">
        <f t="shared" si="343"/>
        <v>0</v>
      </c>
      <c r="S1694" s="145">
        <f t="shared" si="344"/>
        <v>0</v>
      </c>
      <c r="T1694" s="145">
        <f t="shared" si="345"/>
        <v>0</v>
      </c>
      <c r="U1694" s="145">
        <f t="shared" si="346"/>
        <v>0</v>
      </c>
      <c r="V1694" s="146">
        <f>IF(J1694="nio",0,IF(J1694&gt;0,VLOOKUP(F1694,'3-Productie normen'!A:M,VLOOKUP(J1694,'3-Productie normen'!$B$38:$C$41,2,FALSE),FALSE)))*(VLOOKUP(B1694,'2-Kosten per locatie'!$A$16:$C$48,3,FALSE))</f>
        <v>0</v>
      </c>
      <c r="W1694" s="146">
        <f t="shared" si="347"/>
        <v>0</v>
      </c>
      <c r="X1694" s="146">
        <f t="shared" si="348"/>
        <v>0</v>
      </c>
      <c r="Y1694" s="146">
        <f t="shared" si="349"/>
        <v>0</v>
      </c>
      <c r="Z1694" s="147" t="str">
        <f>VLOOKUP(F1694,'3-Productie normen'!A:Q,12,FALSE)</f>
        <v>V</v>
      </c>
      <c r="AA1694" s="147"/>
      <c r="AC1694" s="148">
        <f t="shared" si="350"/>
        <v>9.35</v>
      </c>
    </row>
    <row r="1695" spans="1:29" ht="14.15" customHeight="1">
      <c r="A1695" s="124">
        <f t="shared" si="339"/>
        <v>1695</v>
      </c>
      <c r="B1695" s="139" t="s">
        <v>111</v>
      </c>
      <c r="C1695" s="108">
        <v>3</v>
      </c>
      <c r="D1695" s="164" t="s">
        <v>1849</v>
      </c>
      <c r="E1695" s="141" t="s">
        <v>224</v>
      </c>
      <c r="F1695" s="141" t="s">
        <v>155</v>
      </c>
      <c r="G1695" s="141" t="s">
        <v>222</v>
      </c>
      <c r="H1695" s="142">
        <v>75.03</v>
      </c>
      <c r="I1695" s="143">
        <f t="shared" si="340"/>
        <v>255</v>
      </c>
      <c r="J1695" s="144">
        <v>255</v>
      </c>
      <c r="K1695" s="144"/>
      <c r="L1695" s="144"/>
      <c r="M1695" s="144"/>
      <c r="N1695" s="144"/>
      <c r="O1695" s="144"/>
      <c r="P1695" s="145" t="e">
        <f t="shared" si="341"/>
        <v>#DIV/0!</v>
      </c>
      <c r="Q1695" s="145">
        <f t="shared" si="342"/>
        <v>0</v>
      </c>
      <c r="R1695" s="145">
        <f t="shared" si="343"/>
        <v>0</v>
      </c>
      <c r="S1695" s="145">
        <f t="shared" si="344"/>
        <v>0</v>
      </c>
      <c r="T1695" s="145">
        <f t="shared" si="345"/>
        <v>0</v>
      </c>
      <c r="U1695" s="145">
        <f t="shared" si="346"/>
        <v>0</v>
      </c>
      <c r="V1695" s="146">
        <f>IF(J1695="nio",0,IF(J1695&gt;0,VLOOKUP(F1695,'3-Productie normen'!A:M,VLOOKUP(J1695,'3-Productie normen'!$B$38:$C$41,2,FALSE),FALSE)))*(VLOOKUP(B1695,'2-Kosten per locatie'!$A$16:$C$48,3,FALSE))</f>
        <v>0</v>
      </c>
      <c r="W1695" s="146">
        <f t="shared" si="347"/>
        <v>0</v>
      </c>
      <c r="X1695" s="146">
        <f t="shared" si="348"/>
        <v>0</v>
      </c>
      <c r="Y1695" s="146">
        <f t="shared" si="349"/>
        <v>0</v>
      </c>
      <c r="Z1695" s="147" t="str">
        <f>VLOOKUP(F1695,'3-Productie normen'!A:Q,12,FALSE)</f>
        <v>B</v>
      </c>
      <c r="AA1695" s="147"/>
      <c r="AC1695" s="148">
        <f t="shared" si="350"/>
        <v>19132.650000000001</v>
      </c>
    </row>
    <row r="1696" spans="1:29" ht="14.15" customHeight="1">
      <c r="A1696" s="124">
        <f t="shared" si="339"/>
        <v>1696</v>
      </c>
      <c r="B1696" s="139" t="s">
        <v>111</v>
      </c>
      <c r="C1696" s="108">
        <v>3</v>
      </c>
      <c r="D1696" s="164" t="s">
        <v>1850</v>
      </c>
      <c r="E1696" s="141" t="s">
        <v>224</v>
      </c>
      <c r="F1696" s="139" t="s">
        <v>155</v>
      </c>
      <c r="G1696" s="141" t="s">
        <v>222</v>
      </c>
      <c r="H1696" s="142">
        <v>51.37</v>
      </c>
      <c r="I1696" s="143">
        <f t="shared" si="340"/>
        <v>255</v>
      </c>
      <c r="J1696" s="144">
        <v>255</v>
      </c>
      <c r="K1696" s="144"/>
      <c r="L1696" s="144"/>
      <c r="M1696" s="144"/>
      <c r="N1696" s="144"/>
      <c r="O1696" s="144"/>
      <c r="P1696" s="145" t="e">
        <f t="shared" si="341"/>
        <v>#DIV/0!</v>
      </c>
      <c r="Q1696" s="145">
        <f t="shared" si="342"/>
        <v>0</v>
      </c>
      <c r="R1696" s="145">
        <f t="shared" si="343"/>
        <v>0</v>
      </c>
      <c r="S1696" s="145">
        <f t="shared" si="344"/>
        <v>0</v>
      </c>
      <c r="T1696" s="145">
        <f t="shared" si="345"/>
        <v>0</v>
      </c>
      <c r="U1696" s="145">
        <f t="shared" si="346"/>
        <v>0</v>
      </c>
      <c r="V1696" s="146">
        <f>IF(J1696="nio",0,IF(J1696&gt;0,VLOOKUP(F1696,'3-Productie normen'!A:M,VLOOKUP(J1696,'3-Productie normen'!$B$38:$C$41,2,FALSE),FALSE)))*(VLOOKUP(B1696,'2-Kosten per locatie'!$A$16:$C$48,3,FALSE))</f>
        <v>0</v>
      </c>
      <c r="W1696" s="146">
        <f t="shared" si="347"/>
        <v>0</v>
      </c>
      <c r="X1696" s="146">
        <f t="shared" si="348"/>
        <v>0</v>
      </c>
      <c r="Y1696" s="146">
        <f t="shared" si="349"/>
        <v>0</v>
      </c>
      <c r="Z1696" s="147" t="str">
        <f>VLOOKUP(F1696,'3-Productie normen'!A:Q,12,FALSE)</f>
        <v>B</v>
      </c>
      <c r="AA1696" s="147"/>
      <c r="AC1696" s="148">
        <f t="shared" si="350"/>
        <v>13099.349999999999</v>
      </c>
    </row>
    <row r="1697" spans="1:29" ht="14.15" customHeight="1">
      <c r="A1697" s="124">
        <f t="shared" si="339"/>
        <v>1697</v>
      </c>
      <c r="B1697" s="139" t="s">
        <v>111</v>
      </c>
      <c r="C1697" s="108">
        <v>3</v>
      </c>
      <c r="D1697" s="164" t="s">
        <v>1851</v>
      </c>
      <c r="E1697" s="141" t="s">
        <v>355</v>
      </c>
      <c r="F1697" s="141" t="s">
        <v>174</v>
      </c>
      <c r="G1697" s="141" t="s">
        <v>1783</v>
      </c>
      <c r="H1697" s="142">
        <v>5.66</v>
      </c>
      <c r="I1697" s="143">
        <f t="shared" si="340"/>
        <v>0</v>
      </c>
      <c r="J1697" s="144" t="s">
        <v>228</v>
      </c>
      <c r="K1697" s="144"/>
      <c r="L1697" s="144"/>
      <c r="M1697" s="144"/>
      <c r="N1697" s="144"/>
      <c r="O1697" s="144"/>
      <c r="P1697" s="145">
        <f t="shared" si="341"/>
        <v>0</v>
      </c>
      <c r="Q1697" s="145">
        <f t="shared" si="342"/>
        <v>0</v>
      </c>
      <c r="R1697" s="145">
        <f t="shared" si="343"/>
        <v>0</v>
      </c>
      <c r="S1697" s="145">
        <f t="shared" si="344"/>
        <v>0</v>
      </c>
      <c r="T1697" s="145">
        <f t="shared" si="345"/>
        <v>0</v>
      </c>
      <c r="U1697" s="145">
        <f t="shared" si="346"/>
        <v>0</v>
      </c>
      <c r="V1697" s="146">
        <f>IF(J1697="nio",0,IF(J1697&gt;0,VLOOKUP(F1697,'3-Productie normen'!A:M,VLOOKUP(J1697,'3-Productie normen'!$B$38:$C$41,2,FALSE),FALSE)))*(VLOOKUP(B1697,'2-Kosten per locatie'!$A$16:$C$48,3,FALSE))</f>
        <v>0</v>
      </c>
      <c r="W1697" s="146">
        <f t="shared" si="347"/>
        <v>0</v>
      </c>
      <c r="X1697" s="146">
        <f t="shared" si="348"/>
        <v>0</v>
      </c>
      <c r="Y1697" s="146">
        <f t="shared" si="349"/>
        <v>0</v>
      </c>
      <c r="Z1697" s="147">
        <f>VLOOKUP(F1697,'3-Productie normen'!A:Q,12,FALSE)</f>
        <v>0</v>
      </c>
      <c r="AA1697" s="147"/>
      <c r="AC1697" s="148">
        <f t="shared" si="350"/>
        <v>0</v>
      </c>
    </row>
    <row r="1698" spans="1:29" ht="14.15" customHeight="1">
      <c r="A1698" s="124">
        <f t="shared" si="339"/>
        <v>1698</v>
      </c>
      <c r="B1698" s="139" t="s">
        <v>111</v>
      </c>
      <c r="C1698" s="108">
        <v>3</v>
      </c>
      <c r="D1698" s="164" t="s">
        <v>1852</v>
      </c>
      <c r="E1698" s="141" t="s">
        <v>224</v>
      </c>
      <c r="F1698" s="141" t="s">
        <v>155</v>
      </c>
      <c r="G1698" s="141" t="s">
        <v>222</v>
      </c>
      <c r="H1698" s="142">
        <v>15.47</v>
      </c>
      <c r="I1698" s="143">
        <f t="shared" si="340"/>
        <v>255</v>
      </c>
      <c r="J1698" s="144">
        <v>255</v>
      </c>
      <c r="K1698" s="144"/>
      <c r="L1698" s="144"/>
      <c r="M1698" s="144"/>
      <c r="N1698" s="144"/>
      <c r="O1698" s="144"/>
      <c r="P1698" s="145" t="e">
        <f t="shared" si="341"/>
        <v>#DIV/0!</v>
      </c>
      <c r="Q1698" s="145">
        <f t="shared" si="342"/>
        <v>0</v>
      </c>
      <c r="R1698" s="145">
        <f t="shared" si="343"/>
        <v>0</v>
      </c>
      <c r="S1698" s="145">
        <f t="shared" si="344"/>
        <v>0</v>
      </c>
      <c r="T1698" s="145">
        <f t="shared" si="345"/>
        <v>0</v>
      </c>
      <c r="U1698" s="145">
        <f t="shared" si="346"/>
        <v>0</v>
      </c>
      <c r="V1698" s="146">
        <f>IF(J1698="nio",0,IF(J1698&gt;0,VLOOKUP(F1698,'3-Productie normen'!A:M,VLOOKUP(J1698,'3-Productie normen'!$B$38:$C$41,2,FALSE),FALSE)))*(VLOOKUP(B1698,'2-Kosten per locatie'!$A$16:$C$48,3,FALSE))</f>
        <v>0</v>
      </c>
      <c r="W1698" s="146">
        <f t="shared" si="347"/>
        <v>0</v>
      </c>
      <c r="X1698" s="146">
        <f t="shared" si="348"/>
        <v>0</v>
      </c>
      <c r="Y1698" s="146">
        <f t="shared" si="349"/>
        <v>0</v>
      </c>
      <c r="Z1698" s="147" t="str">
        <f>VLOOKUP(F1698,'3-Productie normen'!A:Q,12,FALSE)</f>
        <v>B</v>
      </c>
      <c r="AA1698" s="147"/>
      <c r="AC1698" s="148">
        <f t="shared" si="350"/>
        <v>3944.8500000000004</v>
      </c>
    </row>
    <row r="1699" spans="1:29" ht="14.15" customHeight="1">
      <c r="A1699" s="124">
        <f t="shared" si="339"/>
        <v>1699</v>
      </c>
      <c r="B1699" s="139" t="s">
        <v>111</v>
      </c>
      <c r="C1699" s="108">
        <v>3</v>
      </c>
      <c r="D1699" s="164" t="s">
        <v>1853</v>
      </c>
      <c r="E1699" s="141" t="s">
        <v>224</v>
      </c>
      <c r="F1699" s="141" t="s">
        <v>155</v>
      </c>
      <c r="G1699" s="141" t="s">
        <v>222</v>
      </c>
      <c r="H1699" s="142">
        <v>15.59</v>
      </c>
      <c r="I1699" s="143">
        <f t="shared" si="340"/>
        <v>255</v>
      </c>
      <c r="J1699" s="144">
        <v>255</v>
      </c>
      <c r="K1699" s="144"/>
      <c r="L1699" s="144"/>
      <c r="M1699" s="144"/>
      <c r="N1699" s="144"/>
      <c r="O1699" s="144"/>
      <c r="P1699" s="145" t="e">
        <f t="shared" si="341"/>
        <v>#DIV/0!</v>
      </c>
      <c r="Q1699" s="145">
        <f t="shared" si="342"/>
        <v>0</v>
      </c>
      <c r="R1699" s="145">
        <f t="shared" si="343"/>
        <v>0</v>
      </c>
      <c r="S1699" s="145">
        <f t="shared" si="344"/>
        <v>0</v>
      </c>
      <c r="T1699" s="145">
        <f t="shared" si="345"/>
        <v>0</v>
      </c>
      <c r="U1699" s="145">
        <f t="shared" si="346"/>
        <v>0</v>
      </c>
      <c r="V1699" s="146">
        <f>IF(J1699="nio",0,IF(J1699&gt;0,VLOOKUP(F1699,'3-Productie normen'!A:M,VLOOKUP(J1699,'3-Productie normen'!$B$38:$C$41,2,FALSE),FALSE)))*(VLOOKUP(B1699,'2-Kosten per locatie'!$A$16:$C$48,3,FALSE))</f>
        <v>0</v>
      </c>
      <c r="W1699" s="146">
        <f t="shared" si="347"/>
        <v>0</v>
      </c>
      <c r="X1699" s="146">
        <f t="shared" si="348"/>
        <v>0</v>
      </c>
      <c r="Y1699" s="146">
        <f t="shared" si="349"/>
        <v>0</v>
      </c>
      <c r="Z1699" s="147" t="str">
        <f>VLOOKUP(F1699,'3-Productie normen'!A:Q,12,FALSE)</f>
        <v>B</v>
      </c>
      <c r="AA1699" s="147"/>
      <c r="AC1699" s="148">
        <f t="shared" si="350"/>
        <v>3975.45</v>
      </c>
    </row>
    <row r="1700" spans="1:29" ht="14.15" customHeight="1">
      <c r="A1700" s="124">
        <f t="shared" si="339"/>
        <v>1700</v>
      </c>
      <c r="B1700" s="139" t="s">
        <v>111</v>
      </c>
      <c r="C1700" s="108">
        <v>3</v>
      </c>
      <c r="D1700" s="164" t="s">
        <v>1854</v>
      </c>
      <c r="E1700" s="141" t="s">
        <v>224</v>
      </c>
      <c r="F1700" s="141" t="s">
        <v>155</v>
      </c>
      <c r="G1700" s="141" t="s">
        <v>222</v>
      </c>
      <c r="H1700" s="142">
        <v>15.53</v>
      </c>
      <c r="I1700" s="143">
        <f t="shared" si="340"/>
        <v>255</v>
      </c>
      <c r="J1700" s="144">
        <v>255</v>
      </c>
      <c r="K1700" s="144"/>
      <c r="L1700" s="144"/>
      <c r="M1700" s="144"/>
      <c r="N1700" s="144"/>
      <c r="O1700" s="144"/>
      <c r="P1700" s="145" t="e">
        <f t="shared" si="341"/>
        <v>#DIV/0!</v>
      </c>
      <c r="Q1700" s="145">
        <f t="shared" si="342"/>
        <v>0</v>
      </c>
      <c r="R1700" s="145">
        <f t="shared" si="343"/>
        <v>0</v>
      </c>
      <c r="S1700" s="145">
        <f t="shared" si="344"/>
        <v>0</v>
      </c>
      <c r="T1700" s="145">
        <f t="shared" si="345"/>
        <v>0</v>
      </c>
      <c r="U1700" s="145">
        <f t="shared" si="346"/>
        <v>0</v>
      </c>
      <c r="V1700" s="146">
        <f>IF(J1700="nio",0,IF(J1700&gt;0,VLOOKUP(F1700,'3-Productie normen'!A:M,VLOOKUP(J1700,'3-Productie normen'!$B$38:$C$41,2,FALSE),FALSE)))*(VLOOKUP(B1700,'2-Kosten per locatie'!$A$16:$C$48,3,FALSE))</f>
        <v>0</v>
      </c>
      <c r="W1700" s="146">
        <f t="shared" si="347"/>
        <v>0</v>
      </c>
      <c r="X1700" s="146">
        <f t="shared" si="348"/>
        <v>0</v>
      </c>
      <c r="Y1700" s="146">
        <f t="shared" si="349"/>
        <v>0</v>
      </c>
      <c r="Z1700" s="147" t="str">
        <f>VLOOKUP(F1700,'3-Productie normen'!A:Q,12,FALSE)</f>
        <v>B</v>
      </c>
      <c r="AA1700" s="147"/>
      <c r="AC1700" s="148">
        <f t="shared" si="350"/>
        <v>3960.1499999999996</v>
      </c>
    </row>
    <row r="1701" spans="1:29" ht="14.15" customHeight="1">
      <c r="A1701" s="124">
        <f t="shared" si="339"/>
        <v>1701</v>
      </c>
      <c r="B1701" s="139" t="s">
        <v>111</v>
      </c>
      <c r="C1701" s="108">
        <v>3</v>
      </c>
      <c r="D1701" s="164" t="s">
        <v>1855</v>
      </c>
      <c r="E1701" s="141" t="s">
        <v>224</v>
      </c>
      <c r="F1701" s="141" t="s">
        <v>155</v>
      </c>
      <c r="G1701" s="141" t="s">
        <v>222</v>
      </c>
      <c r="H1701" s="142">
        <v>15.67</v>
      </c>
      <c r="I1701" s="143">
        <f t="shared" si="340"/>
        <v>255</v>
      </c>
      <c r="J1701" s="144">
        <v>255</v>
      </c>
      <c r="K1701" s="144"/>
      <c r="L1701" s="144"/>
      <c r="M1701" s="144"/>
      <c r="N1701" s="144"/>
      <c r="O1701" s="144"/>
      <c r="P1701" s="145" t="e">
        <f t="shared" si="341"/>
        <v>#DIV/0!</v>
      </c>
      <c r="Q1701" s="145">
        <f t="shared" si="342"/>
        <v>0</v>
      </c>
      <c r="R1701" s="145">
        <f t="shared" si="343"/>
        <v>0</v>
      </c>
      <c r="S1701" s="145">
        <f t="shared" si="344"/>
        <v>0</v>
      </c>
      <c r="T1701" s="145">
        <f t="shared" si="345"/>
        <v>0</v>
      </c>
      <c r="U1701" s="145">
        <f t="shared" si="346"/>
        <v>0</v>
      </c>
      <c r="V1701" s="146">
        <f>IF(J1701="nio",0,IF(J1701&gt;0,VLOOKUP(F1701,'3-Productie normen'!A:M,VLOOKUP(J1701,'3-Productie normen'!$B$38:$C$41,2,FALSE),FALSE)))*(VLOOKUP(B1701,'2-Kosten per locatie'!$A$16:$C$48,3,FALSE))</f>
        <v>0</v>
      </c>
      <c r="W1701" s="146">
        <f t="shared" si="347"/>
        <v>0</v>
      </c>
      <c r="X1701" s="146">
        <f t="shared" si="348"/>
        <v>0</v>
      </c>
      <c r="Y1701" s="146">
        <f t="shared" si="349"/>
        <v>0</v>
      </c>
      <c r="Z1701" s="147" t="str">
        <f>VLOOKUP(F1701,'3-Productie normen'!A:Q,12,FALSE)</f>
        <v>B</v>
      </c>
      <c r="AA1701" s="147"/>
      <c r="AC1701" s="148">
        <f t="shared" si="350"/>
        <v>3995.85</v>
      </c>
    </row>
    <row r="1702" spans="1:29" ht="14.15" customHeight="1">
      <c r="A1702" s="124">
        <f t="shared" si="339"/>
        <v>1702</v>
      </c>
      <c r="B1702" s="139" t="s">
        <v>111</v>
      </c>
      <c r="C1702" s="108">
        <v>3</v>
      </c>
      <c r="D1702" s="164" t="s">
        <v>1856</v>
      </c>
      <c r="E1702" s="141" t="s">
        <v>224</v>
      </c>
      <c r="F1702" s="141" t="s">
        <v>155</v>
      </c>
      <c r="G1702" s="141" t="s">
        <v>222</v>
      </c>
      <c r="H1702" s="142">
        <v>124.39</v>
      </c>
      <c r="I1702" s="143">
        <f t="shared" si="340"/>
        <v>255</v>
      </c>
      <c r="J1702" s="144">
        <v>255</v>
      </c>
      <c r="K1702" s="144"/>
      <c r="L1702" s="144"/>
      <c r="M1702" s="144"/>
      <c r="N1702" s="144"/>
      <c r="O1702" s="144"/>
      <c r="P1702" s="145" t="e">
        <f t="shared" si="341"/>
        <v>#DIV/0!</v>
      </c>
      <c r="Q1702" s="145">
        <f t="shared" si="342"/>
        <v>0</v>
      </c>
      <c r="R1702" s="145">
        <f t="shared" si="343"/>
        <v>0</v>
      </c>
      <c r="S1702" s="145">
        <f t="shared" si="344"/>
        <v>0</v>
      </c>
      <c r="T1702" s="145">
        <f t="shared" si="345"/>
        <v>0</v>
      </c>
      <c r="U1702" s="145">
        <f t="shared" si="346"/>
        <v>0</v>
      </c>
      <c r="V1702" s="146">
        <f>IF(J1702="nio",0,IF(J1702&gt;0,VLOOKUP(F1702,'3-Productie normen'!A:M,VLOOKUP(J1702,'3-Productie normen'!$B$38:$C$41,2,FALSE),FALSE)))*(VLOOKUP(B1702,'2-Kosten per locatie'!$A$16:$C$48,3,FALSE))</f>
        <v>0</v>
      </c>
      <c r="W1702" s="146">
        <f t="shared" si="347"/>
        <v>0</v>
      </c>
      <c r="X1702" s="146">
        <f t="shared" si="348"/>
        <v>0</v>
      </c>
      <c r="Y1702" s="146">
        <f t="shared" si="349"/>
        <v>0</v>
      </c>
      <c r="Z1702" s="147" t="str">
        <f>VLOOKUP(F1702,'3-Productie normen'!A:Q,12,FALSE)</f>
        <v>B</v>
      </c>
      <c r="AA1702" s="147"/>
      <c r="AC1702" s="148">
        <f t="shared" si="350"/>
        <v>31719.45</v>
      </c>
    </row>
    <row r="1703" spans="1:29" ht="14.15" customHeight="1">
      <c r="A1703" s="124">
        <f t="shared" si="339"/>
        <v>1703</v>
      </c>
      <c r="B1703" s="139" t="s">
        <v>111</v>
      </c>
      <c r="C1703" s="108">
        <v>3</v>
      </c>
      <c r="D1703" s="164" t="s">
        <v>1857</v>
      </c>
      <c r="E1703" s="141" t="s">
        <v>224</v>
      </c>
      <c r="F1703" s="141" t="s">
        <v>155</v>
      </c>
      <c r="G1703" s="141" t="s">
        <v>222</v>
      </c>
      <c r="H1703" s="142">
        <v>26.43</v>
      </c>
      <c r="I1703" s="143">
        <f t="shared" si="340"/>
        <v>255</v>
      </c>
      <c r="J1703" s="144">
        <v>255</v>
      </c>
      <c r="K1703" s="144"/>
      <c r="L1703" s="144"/>
      <c r="M1703" s="144"/>
      <c r="N1703" s="144"/>
      <c r="O1703" s="144"/>
      <c r="P1703" s="145" t="e">
        <f t="shared" si="341"/>
        <v>#DIV/0!</v>
      </c>
      <c r="Q1703" s="145">
        <f t="shared" si="342"/>
        <v>0</v>
      </c>
      <c r="R1703" s="145">
        <f t="shared" si="343"/>
        <v>0</v>
      </c>
      <c r="S1703" s="145">
        <f t="shared" si="344"/>
        <v>0</v>
      </c>
      <c r="T1703" s="145">
        <f t="shared" si="345"/>
        <v>0</v>
      </c>
      <c r="U1703" s="145">
        <f t="shared" si="346"/>
        <v>0</v>
      </c>
      <c r="V1703" s="146">
        <f>IF(J1703="nio",0,IF(J1703&gt;0,VLOOKUP(F1703,'3-Productie normen'!A:M,VLOOKUP(J1703,'3-Productie normen'!$B$38:$C$41,2,FALSE),FALSE)))*(VLOOKUP(B1703,'2-Kosten per locatie'!$A$16:$C$48,3,FALSE))</f>
        <v>0</v>
      </c>
      <c r="W1703" s="146">
        <f t="shared" si="347"/>
        <v>0</v>
      </c>
      <c r="X1703" s="146">
        <f t="shared" si="348"/>
        <v>0</v>
      </c>
      <c r="Y1703" s="146">
        <f t="shared" si="349"/>
        <v>0</v>
      </c>
      <c r="Z1703" s="147" t="str">
        <f>VLOOKUP(F1703,'3-Productie normen'!A:Q,12,FALSE)</f>
        <v>B</v>
      </c>
      <c r="AA1703" s="147"/>
      <c r="AC1703" s="148">
        <f t="shared" si="350"/>
        <v>6739.65</v>
      </c>
    </row>
    <row r="1704" spans="1:29" ht="14.15" customHeight="1">
      <c r="A1704" s="124">
        <f t="shared" si="339"/>
        <v>1704</v>
      </c>
      <c r="B1704" s="139" t="s">
        <v>111</v>
      </c>
      <c r="C1704" s="108">
        <v>3</v>
      </c>
      <c r="D1704" s="164" t="s">
        <v>1858</v>
      </c>
      <c r="E1704" s="141" t="s">
        <v>224</v>
      </c>
      <c r="F1704" s="139" t="s">
        <v>155</v>
      </c>
      <c r="G1704" s="141" t="s">
        <v>222</v>
      </c>
      <c r="H1704" s="142">
        <v>26.24</v>
      </c>
      <c r="I1704" s="143">
        <f t="shared" si="340"/>
        <v>255</v>
      </c>
      <c r="J1704" s="144">
        <v>255</v>
      </c>
      <c r="K1704" s="144"/>
      <c r="L1704" s="144"/>
      <c r="M1704" s="144"/>
      <c r="N1704" s="144"/>
      <c r="O1704" s="144"/>
      <c r="P1704" s="145" t="e">
        <f t="shared" si="341"/>
        <v>#DIV/0!</v>
      </c>
      <c r="Q1704" s="145">
        <f t="shared" si="342"/>
        <v>0</v>
      </c>
      <c r="R1704" s="145">
        <f t="shared" si="343"/>
        <v>0</v>
      </c>
      <c r="S1704" s="145">
        <f t="shared" si="344"/>
        <v>0</v>
      </c>
      <c r="T1704" s="145">
        <f t="shared" si="345"/>
        <v>0</v>
      </c>
      <c r="U1704" s="145">
        <f t="shared" si="346"/>
        <v>0</v>
      </c>
      <c r="V1704" s="146">
        <f>IF(J1704="nio",0,IF(J1704&gt;0,VLOOKUP(F1704,'3-Productie normen'!A:M,VLOOKUP(J1704,'3-Productie normen'!$B$38:$C$41,2,FALSE),FALSE)))*(VLOOKUP(B1704,'2-Kosten per locatie'!$A$16:$C$48,3,FALSE))</f>
        <v>0</v>
      </c>
      <c r="W1704" s="146">
        <f t="shared" si="347"/>
        <v>0</v>
      </c>
      <c r="X1704" s="146">
        <f t="shared" si="348"/>
        <v>0</v>
      </c>
      <c r="Y1704" s="146">
        <f t="shared" si="349"/>
        <v>0</v>
      </c>
      <c r="Z1704" s="147" t="str">
        <f>VLOOKUP(F1704,'3-Productie normen'!A:Q,12,FALSE)</f>
        <v>B</v>
      </c>
      <c r="AA1704" s="147"/>
      <c r="AC1704" s="148">
        <f t="shared" si="350"/>
        <v>6691.2</v>
      </c>
    </row>
    <row r="1705" spans="1:29" ht="14.15" customHeight="1">
      <c r="A1705" s="124">
        <f t="shared" si="339"/>
        <v>1705</v>
      </c>
      <c r="B1705" s="139" t="s">
        <v>111</v>
      </c>
      <c r="C1705" s="108">
        <v>3</v>
      </c>
      <c r="D1705" s="164" t="s">
        <v>1859</v>
      </c>
      <c r="E1705" s="141" t="s">
        <v>224</v>
      </c>
      <c r="F1705" s="141" t="s">
        <v>155</v>
      </c>
      <c r="G1705" s="141" t="s">
        <v>222</v>
      </c>
      <c r="H1705" s="142">
        <v>13.43</v>
      </c>
      <c r="I1705" s="143">
        <f t="shared" si="340"/>
        <v>255</v>
      </c>
      <c r="J1705" s="144">
        <v>255</v>
      </c>
      <c r="K1705" s="144"/>
      <c r="L1705" s="144"/>
      <c r="M1705" s="144"/>
      <c r="N1705" s="144"/>
      <c r="O1705" s="144"/>
      <c r="P1705" s="145" t="e">
        <f t="shared" si="341"/>
        <v>#DIV/0!</v>
      </c>
      <c r="Q1705" s="145">
        <f t="shared" si="342"/>
        <v>0</v>
      </c>
      <c r="R1705" s="145">
        <f t="shared" si="343"/>
        <v>0</v>
      </c>
      <c r="S1705" s="145">
        <f t="shared" si="344"/>
        <v>0</v>
      </c>
      <c r="T1705" s="145">
        <f t="shared" si="345"/>
        <v>0</v>
      </c>
      <c r="U1705" s="145">
        <f t="shared" si="346"/>
        <v>0</v>
      </c>
      <c r="V1705" s="146">
        <f>IF(J1705="nio",0,IF(J1705&gt;0,VLOOKUP(F1705,'3-Productie normen'!A:M,VLOOKUP(J1705,'3-Productie normen'!$B$38:$C$41,2,FALSE),FALSE)))*(VLOOKUP(B1705,'2-Kosten per locatie'!$A$16:$C$48,3,FALSE))</f>
        <v>0</v>
      </c>
      <c r="W1705" s="146">
        <f t="shared" si="347"/>
        <v>0</v>
      </c>
      <c r="X1705" s="146">
        <f t="shared" si="348"/>
        <v>0</v>
      </c>
      <c r="Y1705" s="146">
        <f t="shared" si="349"/>
        <v>0</v>
      </c>
      <c r="Z1705" s="147" t="str">
        <f>VLOOKUP(F1705,'3-Productie normen'!A:Q,12,FALSE)</f>
        <v>B</v>
      </c>
      <c r="AA1705" s="147"/>
      <c r="AC1705" s="148">
        <f t="shared" si="350"/>
        <v>3424.65</v>
      </c>
    </row>
    <row r="1706" spans="1:29" ht="14.15" customHeight="1">
      <c r="A1706" s="124">
        <f t="shared" si="339"/>
        <v>1706</v>
      </c>
      <c r="B1706" s="139" t="s">
        <v>111</v>
      </c>
      <c r="C1706" s="108">
        <v>3</v>
      </c>
      <c r="D1706" s="164" t="s">
        <v>1860</v>
      </c>
      <c r="E1706" s="141" t="s">
        <v>168</v>
      </c>
      <c r="F1706" s="141" t="s">
        <v>168</v>
      </c>
      <c r="G1706" s="141" t="s">
        <v>227</v>
      </c>
      <c r="H1706" s="142">
        <v>2.37</v>
      </c>
      <c r="I1706" s="143">
        <f t="shared" si="340"/>
        <v>1</v>
      </c>
      <c r="J1706" s="144">
        <v>1</v>
      </c>
      <c r="K1706" s="144"/>
      <c r="L1706" s="144"/>
      <c r="M1706" s="144"/>
      <c r="N1706" s="144"/>
      <c r="O1706" s="144"/>
      <c r="P1706" s="145" t="e">
        <f t="shared" si="341"/>
        <v>#DIV/0!</v>
      </c>
      <c r="Q1706" s="145">
        <f t="shared" si="342"/>
        <v>0</v>
      </c>
      <c r="R1706" s="145">
        <f t="shared" si="343"/>
        <v>0</v>
      </c>
      <c r="S1706" s="145">
        <f t="shared" si="344"/>
        <v>0</v>
      </c>
      <c r="T1706" s="145">
        <f t="shared" si="345"/>
        <v>0</v>
      </c>
      <c r="U1706" s="145">
        <f t="shared" si="346"/>
        <v>0</v>
      </c>
      <c r="V1706" s="146">
        <f>IF(J1706="nio",0,IF(J1706&gt;0,VLOOKUP(F1706,'3-Productie normen'!A:M,VLOOKUP(J1706,'3-Productie normen'!$B$38:$C$41,2,FALSE),FALSE)))*(VLOOKUP(B1706,'2-Kosten per locatie'!$A$16:$C$48,3,FALSE))</f>
        <v>0</v>
      </c>
      <c r="W1706" s="146">
        <f t="shared" si="347"/>
        <v>0</v>
      </c>
      <c r="X1706" s="146">
        <f t="shared" si="348"/>
        <v>0</v>
      </c>
      <c r="Y1706" s="146">
        <f t="shared" si="349"/>
        <v>0</v>
      </c>
      <c r="Z1706" s="147" t="str">
        <f>VLOOKUP(F1706,'3-Productie normen'!A:Q,12,FALSE)</f>
        <v>V</v>
      </c>
      <c r="AA1706" s="147"/>
      <c r="AC1706" s="148">
        <f t="shared" si="350"/>
        <v>2.37</v>
      </c>
    </row>
    <row r="1707" spans="1:29" ht="14.15" customHeight="1">
      <c r="A1707" s="124">
        <f t="shared" si="339"/>
        <v>1707</v>
      </c>
      <c r="B1707" s="139" t="s">
        <v>111</v>
      </c>
      <c r="C1707" s="108">
        <v>3</v>
      </c>
      <c r="D1707" s="164" t="s">
        <v>1861</v>
      </c>
      <c r="E1707" s="141" t="s">
        <v>355</v>
      </c>
      <c r="F1707" s="141" t="s">
        <v>174</v>
      </c>
      <c r="G1707" s="141" t="s">
        <v>1783</v>
      </c>
      <c r="H1707" s="142">
        <v>2.71</v>
      </c>
      <c r="I1707" s="143">
        <f t="shared" si="340"/>
        <v>0</v>
      </c>
      <c r="J1707" s="144" t="s">
        <v>228</v>
      </c>
      <c r="K1707" s="144"/>
      <c r="L1707" s="144"/>
      <c r="M1707" s="144"/>
      <c r="N1707" s="144"/>
      <c r="O1707" s="144"/>
      <c r="P1707" s="145">
        <f t="shared" si="341"/>
        <v>0</v>
      </c>
      <c r="Q1707" s="145">
        <f t="shared" si="342"/>
        <v>0</v>
      </c>
      <c r="R1707" s="145">
        <f t="shared" si="343"/>
        <v>0</v>
      </c>
      <c r="S1707" s="145">
        <f t="shared" si="344"/>
        <v>0</v>
      </c>
      <c r="T1707" s="145">
        <f t="shared" si="345"/>
        <v>0</v>
      </c>
      <c r="U1707" s="145">
        <f t="shared" si="346"/>
        <v>0</v>
      </c>
      <c r="V1707" s="146">
        <f>IF(J1707="nio",0,IF(J1707&gt;0,VLOOKUP(F1707,'3-Productie normen'!A:M,VLOOKUP(J1707,'3-Productie normen'!$B$38:$C$41,2,FALSE),FALSE)))*(VLOOKUP(B1707,'2-Kosten per locatie'!$A$16:$C$48,3,FALSE))</f>
        <v>0</v>
      </c>
      <c r="W1707" s="146">
        <f t="shared" si="347"/>
        <v>0</v>
      </c>
      <c r="X1707" s="146">
        <f t="shared" si="348"/>
        <v>0</v>
      </c>
      <c r="Y1707" s="146">
        <f t="shared" si="349"/>
        <v>0</v>
      </c>
      <c r="Z1707" s="147">
        <f>VLOOKUP(F1707,'3-Productie normen'!A:Q,12,FALSE)</f>
        <v>0</v>
      </c>
      <c r="AA1707" s="147"/>
      <c r="AC1707" s="148">
        <f t="shared" si="350"/>
        <v>0</v>
      </c>
    </row>
    <row r="1708" spans="1:29" ht="14.15" customHeight="1">
      <c r="A1708" s="124">
        <f t="shared" si="339"/>
        <v>1708</v>
      </c>
      <c r="B1708" s="139" t="s">
        <v>111</v>
      </c>
      <c r="C1708" s="108">
        <v>3</v>
      </c>
      <c r="D1708" s="164" t="s">
        <v>1862</v>
      </c>
      <c r="E1708" s="141" t="s">
        <v>262</v>
      </c>
      <c r="F1708" s="141" t="s">
        <v>164</v>
      </c>
      <c r="G1708" s="141" t="s">
        <v>561</v>
      </c>
      <c r="H1708" s="142">
        <v>1.62</v>
      </c>
      <c r="I1708" s="143">
        <f t="shared" si="340"/>
        <v>12</v>
      </c>
      <c r="J1708" s="144">
        <v>12</v>
      </c>
      <c r="K1708" s="144"/>
      <c r="L1708" s="144"/>
      <c r="M1708" s="144"/>
      <c r="N1708" s="144"/>
      <c r="O1708" s="144"/>
      <c r="P1708" s="145" t="e">
        <f t="shared" si="341"/>
        <v>#DIV/0!</v>
      </c>
      <c r="Q1708" s="145">
        <f t="shared" si="342"/>
        <v>0</v>
      </c>
      <c r="R1708" s="145">
        <f t="shared" si="343"/>
        <v>0</v>
      </c>
      <c r="S1708" s="145">
        <f t="shared" si="344"/>
        <v>0</v>
      </c>
      <c r="T1708" s="145">
        <f t="shared" si="345"/>
        <v>0</v>
      </c>
      <c r="U1708" s="145">
        <f t="shared" si="346"/>
        <v>0</v>
      </c>
      <c r="V1708" s="146">
        <f>IF(J1708="nio",0,IF(J1708&gt;0,VLOOKUP(F1708,'3-Productie normen'!A:M,VLOOKUP(J1708,'3-Productie normen'!$B$38:$C$41,2,FALSE),FALSE)))*(VLOOKUP(B1708,'2-Kosten per locatie'!$A$16:$C$48,3,FALSE))</f>
        <v>0</v>
      </c>
      <c r="W1708" s="146">
        <f t="shared" si="347"/>
        <v>0</v>
      </c>
      <c r="X1708" s="146">
        <f t="shared" si="348"/>
        <v>0</v>
      </c>
      <c r="Y1708" s="146">
        <f t="shared" si="349"/>
        <v>0</v>
      </c>
      <c r="Z1708" s="147" t="str">
        <f>VLOOKUP(F1708,'3-Productie normen'!A:Q,12,FALSE)</f>
        <v>V</v>
      </c>
      <c r="AA1708" s="147"/>
      <c r="AC1708" s="148">
        <f t="shared" si="350"/>
        <v>19.440000000000001</v>
      </c>
    </row>
    <row r="1709" spans="1:29" ht="14.15" customHeight="1">
      <c r="A1709" s="124">
        <f t="shared" si="339"/>
        <v>1709</v>
      </c>
      <c r="B1709" s="139" t="s">
        <v>111</v>
      </c>
      <c r="C1709" s="108">
        <v>3</v>
      </c>
      <c r="D1709" s="164" t="s">
        <v>1863</v>
      </c>
      <c r="E1709" s="141" t="s">
        <v>212</v>
      </c>
      <c r="F1709" s="141" t="s">
        <v>167</v>
      </c>
      <c r="G1709" s="141" t="s">
        <v>213</v>
      </c>
      <c r="H1709" s="142">
        <v>7.42</v>
      </c>
      <c r="I1709" s="143">
        <f t="shared" si="340"/>
        <v>255</v>
      </c>
      <c r="J1709" s="144">
        <v>255</v>
      </c>
      <c r="K1709" s="144"/>
      <c r="L1709" s="144"/>
      <c r="M1709" s="144"/>
      <c r="N1709" s="144"/>
      <c r="O1709" s="144"/>
      <c r="P1709" s="145" t="e">
        <f t="shared" si="341"/>
        <v>#DIV/0!</v>
      </c>
      <c r="Q1709" s="145">
        <f t="shared" si="342"/>
        <v>0</v>
      </c>
      <c r="R1709" s="145">
        <f t="shared" si="343"/>
        <v>0</v>
      </c>
      <c r="S1709" s="145">
        <f t="shared" si="344"/>
        <v>0</v>
      </c>
      <c r="T1709" s="145">
        <f t="shared" si="345"/>
        <v>0</v>
      </c>
      <c r="U1709" s="145">
        <f t="shared" si="346"/>
        <v>0</v>
      </c>
      <c r="V1709" s="146">
        <f>IF(J1709="nio",0,IF(J1709&gt;0,VLOOKUP(F1709,'3-Productie normen'!A:M,VLOOKUP(J1709,'3-Productie normen'!$B$38:$C$41,2,FALSE),FALSE)))*(VLOOKUP(B1709,'2-Kosten per locatie'!$A$16:$C$48,3,FALSE))</f>
        <v>0</v>
      </c>
      <c r="W1709" s="146">
        <f t="shared" si="347"/>
        <v>0</v>
      </c>
      <c r="X1709" s="146">
        <f t="shared" si="348"/>
        <v>0</v>
      </c>
      <c r="Y1709" s="146">
        <f t="shared" si="349"/>
        <v>0</v>
      </c>
      <c r="Z1709" s="147" t="str">
        <f>VLOOKUP(F1709,'3-Productie normen'!A:Q,12,FALSE)</f>
        <v>S</v>
      </c>
      <c r="AA1709" s="147"/>
      <c r="AC1709" s="148">
        <f t="shared" si="350"/>
        <v>1892.1</v>
      </c>
    </row>
    <row r="1710" spans="1:29" ht="14.15" customHeight="1">
      <c r="A1710" s="124">
        <f t="shared" si="339"/>
        <v>1710</v>
      </c>
      <c r="B1710" s="139" t="s">
        <v>111</v>
      </c>
      <c r="C1710" s="108">
        <v>3</v>
      </c>
      <c r="D1710" s="164" t="s">
        <v>1864</v>
      </c>
      <c r="E1710" s="141" t="s">
        <v>212</v>
      </c>
      <c r="F1710" s="141" t="s">
        <v>167</v>
      </c>
      <c r="G1710" s="141" t="s">
        <v>213</v>
      </c>
      <c r="H1710" s="142">
        <v>1.05</v>
      </c>
      <c r="I1710" s="143">
        <f t="shared" si="340"/>
        <v>255</v>
      </c>
      <c r="J1710" s="144">
        <v>255</v>
      </c>
      <c r="K1710" s="144"/>
      <c r="L1710" s="144"/>
      <c r="M1710" s="144"/>
      <c r="N1710" s="144"/>
      <c r="O1710" s="144"/>
      <c r="P1710" s="145" t="e">
        <f t="shared" si="341"/>
        <v>#DIV/0!</v>
      </c>
      <c r="Q1710" s="145">
        <f t="shared" si="342"/>
        <v>0</v>
      </c>
      <c r="R1710" s="145">
        <f t="shared" si="343"/>
        <v>0</v>
      </c>
      <c r="S1710" s="145">
        <f t="shared" si="344"/>
        <v>0</v>
      </c>
      <c r="T1710" s="145">
        <f t="shared" si="345"/>
        <v>0</v>
      </c>
      <c r="U1710" s="145">
        <f t="shared" si="346"/>
        <v>0</v>
      </c>
      <c r="V1710" s="146">
        <f>IF(J1710="nio",0,IF(J1710&gt;0,VLOOKUP(F1710,'3-Productie normen'!A:M,VLOOKUP(J1710,'3-Productie normen'!$B$38:$C$41,2,FALSE),FALSE)))*(VLOOKUP(B1710,'2-Kosten per locatie'!$A$16:$C$48,3,FALSE))</f>
        <v>0</v>
      </c>
      <c r="W1710" s="146">
        <f t="shared" si="347"/>
        <v>0</v>
      </c>
      <c r="X1710" s="146">
        <f t="shared" si="348"/>
        <v>0</v>
      </c>
      <c r="Y1710" s="146">
        <f t="shared" si="349"/>
        <v>0</v>
      </c>
      <c r="Z1710" s="147" t="str">
        <f>VLOOKUP(F1710,'3-Productie normen'!A:Q,12,FALSE)</f>
        <v>S</v>
      </c>
      <c r="AA1710" s="147"/>
      <c r="AC1710" s="148">
        <f t="shared" si="350"/>
        <v>267.75</v>
      </c>
    </row>
    <row r="1711" spans="1:29" ht="14.15" customHeight="1">
      <c r="A1711" s="124">
        <f t="shared" si="339"/>
        <v>1711</v>
      </c>
      <c r="B1711" s="139" t="s">
        <v>111</v>
      </c>
      <c r="C1711" s="108">
        <v>3</v>
      </c>
      <c r="D1711" s="164" t="s">
        <v>1865</v>
      </c>
      <c r="E1711" s="141" t="s">
        <v>212</v>
      </c>
      <c r="F1711" s="141" t="s">
        <v>167</v>
      </c>
      <c r="G1711" s="141" t="s">
        <v>213</v>
      </c>
      <c r="H1711" s="142">
        <v>0.99</v>
      </c>
      <c r="I1711" s="143">
        <f t="shared" si="340"/>
        <v>255</v>
      </c>
      <c r="J1711" s="144">
        <v>255</v>
      </c>
      <c r="K1711" s="144"/>
      <c r="L1711" s="144"/>
      <c r="M1711" s="144"/>
      <c r="N1711" s="144"/>
      <c r="O1711" s="144"/>
      <c r="P1711" s="145" t="e">
        <f t="shared" si="341"/>
        <v>#DIV/0!</v>
      </c>
      <c r="Q1711" s="145">
        <f t="shared" si="342"/>
        <v>0</v>
      </c>
      <c r="R1711" s="145">
        <f t="shared" si="343"/>
        <v>0</v>
      </c>
      <c r="S1711" s="145">
        <f t="shared" si="344"/>
        <v>0</v>
      </c>
      <c r="T1711" s="145">
        <f t="shared" si="345"/>
        <v>0</v>
      </c>
      <c r="U1711" s="145">
        <f t="shared" si="346"/>
        <v>0</v>
      </c>
      <c r="V1711" s="146">
        <f>IF(J1711="nio",0,IF(J1711&gt;0,VLOOKUP(F1711,'3-Productie normen'!A:M,VLOOKUP(J1711,'3-Productie normen'!$B$38:$C$41,2,FALSE),FALSE)))*(VLOOKUP(B1711,'2-Kosten per locatie'!$A$16:$C$48,3,FALSE))</f>
        <v>0</v>
      </c>
      <c r="W1711" s="146">
        <f t="shared" si="347"/>
        <v>0</v>
      </c>
      <c r="X1711" s="146">
        <f t="shared" si="348"/>
        <v>0</v>
      </c>
      <c r="Y1711" s="146">
        <f t="shared" si="349"/>
        <v>0</v>
      </c>
      <c r="Z1711" s="147" t="str">
        <f>VLOOKUP(F1711,'3-Productie normen'!A:Q,12,FALSE)</f>
        <v>S</v>
      </c>
      <c r="AA1711" s="147"/>
      <c r="AC1711" s="148">
        <f t="shared" si="350"/>
        <v>252.45</v>
      </c>
    </row>
    <row r="1712" spans="1:29" ht="14.15" customHeight="1">
      <c r="A1712" s="124">
        <f t="shared" si="339"/>
        <v>1712</v>
      </c>
      <c r="B1712" s="139" t="s">
        <v>111</v>
      </c>
      <c r="C1712" s="108">
        <v>3</v>
      </c>
      <c r="D1712" s="164" t="s">
        <v>1866</v>
      </c>
      <c r="E1712" s="141" t="s">
        <v>212</v>
      </c>
      <c r="F1712" s="141" t="s">
        <v>167</v>
      </c>
      <c r="G1712" s="141" t="s">
        <v>213</v>
      </c>
      <c r="H1712" s="142">
        <v>1.05</v>
      </c>
      <c r="I1712" s="143">
        <f t="shared" si="340"/>
        <v>255</v>
      </c>
      <c r="J1712" s="144">
        <v>255</v>
      </c>
      <c r="K1712" s="144"/>
      <c r="L1712" s="144"/>
      <c r="M1712" s="144"/>
      <c r="N1712" s="144"/>
      <c r="O1712" s="144"/>
      <c r="P1712" s="145" t="e">
        <f t="shared" si="341"/>
        <v>#DIV/0!</v>
      </c>
      <c r="Q1712" s="145">
        <f t="shared" si="342"/>
        <v>0</v>
      </c>
      <c r="R1712" s="145">
        <f t="shared" si="343"/>
        <v>0</v>
      </c>
      <c r="S1712" s="145">
        <f t="shared" si="344"/>
        <v>0</v>
      </c>
      <c r="T1712" s="145">
        <f t="shared" si="345"/>
        <v>0</v>
      </c>
      <c r="U1712" s="145">
        <f t="shared" si="346"/>
        <v>0</v>
      </c>
      <c r="V1712" s="146">
        <f>IF(J1712="nio",0,IF(J1712&gt;0,VLOOKUP(F1712,'3-Productie normen'!A:M,VLOOKUP(J1712,'3-Productie normen'!$B$38:$C$41,2,FALSE),FALSE)))*(VLOOKUP(B1712,'2-Kosten per locatie'!$A$16:$C$48,3,FALSE))</f>
        <v>0</v>
      </c>
      <c r="W1712" s="146">
        <f t="shared" si="347"/>
        <v>0</v>
      </c>
      <c r="X1712" s="146">
        <f t="shared" si="348"/>
        <v>0</v>
      </c>
      <c r="Y1712" s="146">
        <f t="shared" si="349"/>
        <v>0</v>
      </c>
      <c r="Z1712" s="147" t="str">
        <f>VLOOKUP(F1712,'3-Productie normen'!A:Q,12,FALSE)</f>
        <v>S</v>
      </c>
      <c r="AA1712" s="147"/>
      <c r="AC1712" s="148">
        <f t="shared" si="350"/>
        <v>267.75</v>
      </c>
    </row>
    <row r="1713" spans="1:29" ht="14.15" customHeight="1">
      <c r="A1713" s="124">
        <f t="shared" si="339"/>
        <v>1713</v>
      </c>
      <c r="B1713" s="139" t="s">
        <v>111</v>
      </c>
      <c r="C1713" s="108">
        <v>3</v>
      </c>
      <c r="D1713" s="164" t="s">
        <v>1867</v>
      </c>
      <c r="E1713" s="141" t="s">
        <v>243</v>
      </c>
      <c r="F1713" s="141" t="s">
        <v>155</v>
      </c>
      <c r="G1713" s="141" t="s">
        <v>222</v>
      </c>
      <c r="H1713" s="142">
        <v>8.5299999999999994</v>
      </c>
      <c r="I1713" s="143">
        <f t="shared" si="340"/>
        <v>255</v>
      </c>
      <c r="J1713" s="144">
        <v>255</v>
      </c>
      <c r="K1713" s="144"/>
      <c r="L1713" s="144"/>
      <c r="M1713" s="144"/>
      <c r="N1713" s="144"/>
      <c r="O1713" s="144"/>
      <c r="P1713" s="145" t="e">
        <f t="shared" si="341"/>
        <v>#DIV/0!</v>
      </c>
      <c r="Q1713" s="145">
        <f t="shared" si="342"/>
        <v>0</v>
      </c>
      <c r="R1713" s="145">
        <f t="shared" si="343"/>
        <v>0</v>
      </c>
      <c r="S1713" s="145">
        <f t="shared" si="344"/>
        <v>0</v>
      </c>
      <c r="T1713" s="145">
        <f t="shared" si="345"/>
        <v>0</v>
      </c>
      <c r="U1713" s="145">
        <f t="shared" si="346"/>
        <v>0</v>
      </c>
      <c r="V1713" s="146">
        <f>IF(J1713="nio",0,IF(J1713&gt;0,VLOOKUP(F1713,'3-Productie normen'!A:M,VLOOKUP(J1713,'3-Productie normen'!$B$38:$C$41,2,FALSE),FALSE)))*(VLOOKUP(B1713,'2-Kosten per locatie'!$A$16:$C$48,3,FALSE))</f>
        <v>0</v>
      </c>
      <c r="W1713" s="146">
        <f t="shared" si="347"/>
        <v>0</v>
      </c>
      <c r="X1713" s="146">
        <f t="shared" si="348"/>
        <v>0</v>
      </c>
      <c r="Y1713" s="146">
        <f t="shared" si="349"/>
        <v>0</v>
      </c>
      <c r="Z1713" s="147" t="str">
        <f>VLOOKUP(F1713,'3-Productie normen'!A:Q,12,FALSE)</f>
        <v>B</v>
      </c>
      <c r="AA1713" s="147"/>
      <c r="AC1713" s="148">
        <f t="shared" si="350"/>
        <v>2175.1499999999996</v>
      </c>
    </row>
    <row r="1714" spans="1:29" ht="14.15" customHeight="1">
      <c r="A1714" s="124">
        <f t="shared" si="339"/>
        <v>1714</v>
      </c>
      <c r="B1714" s="139" t="s">
        <v>111</v>
      </c>
      <c r="C1714" s="108">
        <v>3</v>
      </c>
      <c r="D1714" s="164" t="s">
        <v>1868</v>
      </c>
      <c r="E1714" s="141" t="s">
        <v>330</v>
      </c>
      <c r="F1714" s="153" t="s">
        <v>159</v>
      </c>
      <c r="G1714" s="141" t="s">
        <v>244</v>
      </c>
      <c r="H1714" s="142">
        <v>7.67</v>
      </c>
      <c r="I1714" s="143">
        <f t="shared" si="340"/>
        <v>255</v>
      </c>
      <c r="J1714" s="144">
        <v>255</v>
      </c>
      <c r="K1714" s="144"/>
      <c r="L1714" s="144"/>
      <c r="M1714" s="144"/>
      <c r="N1714" s="144"/>
      <c r="O1714" s="144"/>
      <c r="P1714" s="145" t="e">
        <f t="shared" si="341"/>
        <v>#DIV/0!</v>
      </c>
      <c r="Q1714" s="145">
        <f t="shared" si="342"/>
        <v>0</v>
      </c>
      <c r="R1714" s="145">
        <f t="shared" si="343"/>
        <v>0</v>
      </c>
      <c r="S1714" s="145">
        <f t="shared" si="344"/>
        <v>0</v>
      </c>
      <c r="T1714" s="145">
        <f t="shared" si="345"/>
        <v>0</v>
      </c>
      <c r="U1714" s="145">
        <f t="shared" si="346"/>
        <v>0</v>
      </c>
      <c r="V1714" s="146">
        <f>IF(J1714="nio",0,IF(J1714&gt;0,VLOOKUP(F1714,'3-Productie normen'!A:M,VLOOKUP(J1714,'3-Productie normen'!$B$38:$C$41,2,FALSE),FALSE)))*(VLOOKUP(B1714,'2-Kosten per locatie'!$A$16:$C$48,3,FALSE))</f>
        <v>0</v>
      </c>
      <c r="W1714" s="146">
        <f t="shared" si="347"/>
        <v>0</v>
      </c>
      <c r="X1714" s="146">
        <f t="shared" si="348"/>
        <v>0</v>
      </c>
      <c r="Y1714" s="146">
        <f t="shared" si="349"/>
        <v>0</v>
      </c>
      <c r="Z1714" s="147" t="str">
        <f>VLOOKUP(F1714,'3-Productie normen'!A:Q,12,FALSE)</f>
        <v>V</v>
      </c>
      <c r="AA1714" s="147"/>
      <c r="AC1714" s="148">
        <f t="shared" si="350"/>
        <v>1955.85</v>
      </c>
    </row>
    <row r="1715" spans="1:29" ht="14.15" customHeight="1">
      <c r="A1715" s="124">
        <f t="shared" si="339"/>
        <v>1715</v>
      </c>
      <c r="B1715" s="139" t="s">
        <v>111</v>
      </c>
      <c r="C1715" s="108">
        <v>3</v>
      </c>
      <c r="D1715" s="164" t="s">
        <v>1869</v>
      </c>
      <c r="E1715" s="141" t="s">
        <v>224</v>
      </c>
      <c r="F1715" s="141" t="s">
        <v>155</v>
      </c>
      <c r="G1715" s="141" t="s">
        <v>222</v>
      </c>
      <c r="H1715" s="142">
        <v>35.67</v>
      </c>
      <c r="I1715" s="143">
        <f t="shared" si="340"/>
        <v>255</v>
      </c>
      <c r="J1715" s="144">
        <v>255</v>
      </c>
      <c r="K1715" s="144"/>
      <c r="L1715" s="144"/>
      <c r="M1715" s="144"/>
      <c r="N1715" s="144"/>
      <c r="O1715" s="144"/>
      <c r="P1715" s="145" t="e">
        <f t="shared" si="341"/>
        <v>#DIV/0!</v>
      </c>
      <c r="Q1715" s="145">
        <f t="shared" si="342"/>
        <v>0</v>
      </c>
      <c r="R1715" s="145">
        <f t="shared" si="343"/>
        <v>0</v>
      </c>
      <c r="S1715" s="145">
        <f t="shared" si="344"/>
        <v>0</v>
      </c>
      <c r="T1715" s="145">
        <f t="shared" si="345"/>
        <v>0</v>
      </c>
      <c r="U1715" s="145">
        <f t="shared" si="346"/>
        <v>0</v>
      </c>
      <c r="V1715" s="146">
        <f>IF(J1715="nio",0,IF(J1715&gt;0,VLOOKUP(F1715,'3-Productie normen'!A:M,VLOOKUP(J1715,'3-Productie normen'!$B$38:$C$41,2,FALSE),FALSE)))*(VLOOKUP(B1715,'2-Kosten per locatie'!$A$16:$C$48,3,FALSE))</f>
        <v>0</v>
      </c>
      <c r="W1715" s="146">
        <f t="shared" si="347"/>
        <v>0</v>
      </c>
      <c r="X1715" s="146">
        <f t="shared" si="348"/>
        <v>0</v>
      </c>
      <c r="Y1715" s="146">
        <f t="shared" si="349"/>
        <v>0</v>
      </c>
      <c r="Z1715" s="147" t="str">
        <f>VLOOKUP(F1715,'3-Productie normen'!A:Q,12,FALSE)</f>
        <v>B</v>
      </c>
      <c r="AA1715" s="147"/>
      <c r="AC1715" s="148">
        <f t="shared" si="350"/>
        <v>9095.85</v>
      </c>
    </row>
    <row r="1716" spans="1:29" ht="14.15" customHeight="1">
      <c r="A1716" s="124">
        <f t="shared" si="339"/>
        <v>1716</v>
      </c>
      <c r="B1716" s="139" t="s">
        <v>111</v>
      </c>
      <c r="C1716" s="108">
        <v>3</v>
      </c>
      <c r="D1716" s="164" t="s">
        <v>1870</v>
      </c>
      <c r="E1716" s="141" t="s">
        <v>224</v>
      </c>
      <c r="F1716" s="141" t="s">
        <v>155</v>
      </c>
      <c r="G1716" s="141" t="s">
        <v>222</v>
      </c>
      <c r="H1716" s="142">
        <v>76.489999999999995</v>
      </c>
      <c r="I1716" s="143">
        <f t="shared" si="340"/>
        <v>255</v>
      </c>
      <c r="J1716" s="144">
        <v>255</v>
      </c>
      <c r="K1716" s="144"/>
      <c r="L1716" s="144"/>
      <c r="M1716" s="144"/>
      <c r="N1716" s="144"/>
      <c r="O1716" s="144"/>
      <c r="P1716" s="145" t="e">
        <f t="shared" si="341"/>
        <v>#DIV/0!</v>
      </c>
      <c r="Q1716" s="145">
        <f t="shared" si="342"/>
        <v>0</v>
      </c>
      <c r="R1716" s="145">
        <f t="shared" si="343"/>
        <v>0</v>
      </c>
      <c r="S1716" s="145">
        <f t="shared" si="344"/>
        <v>0</v>
      </c>
      <c r="T1716" s="145">
        <f t="shared" si="345"/>
        <v>0</v>
      </c>
      <c r="U1716" s="145">
        <f t="shared" si="346"/>
        <v>0</v>
      </c>
      <c r="V1716" s="146">
        <f>IF(J1716="nio",0,IF(J1716&gt;0,VLOOKUP(F1716,'3-Productie normen'!A:M,VLOOKUP(J1716,'3-Productie normen'!$B$38:$C$41,2,FALSE),FALSE)))*(VLOOKUP(B1716,'2-Kosten per locatie'!$A$16:$C$48,3,FALSE))</f>
        <v>0</v>
      </c>
      <c r="W1716" s="146">
        <f t="shared" si="347"/>
        <v>0</v>
      </c>
      <c r="X1716" s="146">
        <f t="shared" si="348"/>
        <v>0</v>
      </c>
      <c r="Y1716" s="146">
        <f t="shared" si="349"/>
        <v>0</v>
      </c>
      <c r="Z1716" s="147" t="str">
        <f>VLOOKUP(F1716,'3-Productie normen'!A:Q,12,FALSE)</f>
        <v>B</v>
      </c>
      <c r="AA1716" s="147"/>
      <c r="AC1716" s="148">
        <f t="shared" si="350"/>
        <v>19504.949999999997</v>
      </c>
    </row>
    <row r="1717" spans="1:29" ht="14.15" customHeight="1">
      <c r="A1717" s="124">
        <f t="shared" si="339"/>
        <v>1717</v>
      </c>
      <c r="B1717" s="139" t="s">
        <v>111</v>
      </c>
      <c r="C1717" s="108">
        <v>3</v>
      </c>
      <c r="D1717" s="164" t="s">
        <v>1871</v>
      </c>
      <c r="E1717" s="141" t="s">
        <v>224</v>
      </c>
      <c r="F1717" s="141" t="s">
        <v>155</v>
      </c>
      <c r="G1717" s="141" t="s">
        <v>222</v>
      </c>
      <c r="H1717" s="142">
        <v>35.51</v>
      </c>
      <c r="I1717" s="143">
        <f t="shared" si="340"/>
        <v>255</v>
      </c>
      <c r="J1717" s="144">
        <v>255</v>
      </c>
      <c r="K1717" s="144"/>
      <c r="L1717" s="144"/>
      <c r="M1717" s="144"/>
      <c r="N1717" s="144"/>
      <c r="O1717" s="144"/>
      <c r="P1717" s="145" t="e">
        <f t="shared" si="341"/>
        <v>#DIV/0!</v>
      </c>
      <c r="Q1717" s="145">
        <f t="shared" si="342"/>
        <v>0</v>
      </c>
      <c r="R1717" s="145">
        <f t="shared" si="343"/>
        <v>0</v>
      </c>
      <c r="S1717" s="145">
        <f t="shared" si="344"/>
        <v>0</v>
      </c>
      <c r="T1717" s="145">
        <f t="shared" si="345"/>
        <v>0</v>
      </c>
      <c r="U1717" s="145">
        <f t="shared" si="346"/>
        <v>0</v>
      </c>
      <c r="V1717" s="146">
        <f>IF(J1717="nio",0,IF(J1717&gt;0,VLOOKUP(F1717,'3-Productie normen'!A:M,VLOOKUP(J1717,'3-Productie normen'!$B$38:$C$41,2,FALSE),FALSE)))*(VLOOKUP(B1717,'2-Kosten per locatie'!$A$16:$C$48,3,FALSE))</f>
        <v>0</v>
      </c>
      <c r="W1717" s="146">
        <f t="shared" si="347"/>
        <v>0</v>
      </c>
      <c r="X1717" s="146">
        <f t="shared" si="348"/>
        <v>0</v>
      </c>
      <c r="Y1717" s="146">
        <f t="shared" si="349"/>
        <v>0</v>
      </c>
      <c r="Z1717" s="147" t="str">
        <f>VLOOKUP(F1717,'3-Productie normen'!A:Q,12,FALSE)</f>
        <v>B</v>
      </c>
      <c r="AA1717" s="147"/>
      <c r="AC1717" s="148">
        <f t="shared" si="350"/>
        <v>9055.0499999999993</v>
      </c>
    </row>
    <row r="1718" spans="1:29" ht="14.15" customHeight="1">
      <c r="A1718" s="124">
        <f t="shared" si="339"/>
        <v>1718</v>
      </c>
      <c r="B1718" s="139" t="s">
        <v>111</v>
      </c>
      <c r="C1718" s="108">
        <v>3</v>
      </c>
      <c r="D1718" s="164" t="s">
        <v>1872</v>
      </c>
      <c r="E1718" s="141" t="s">
        <v>330</v>
      </c>
      <c r="F1718" s="153" t="s">
        <v>159</v>
      </c>
      <c r="G1718" s="141" t="s">
        <v>244</v>
      </c>
      <c r="H1718" s="142">
        <v>8.0299999999999994</v>
      </c>
      <c r="I1718" s="143">
        <f t="shared" si="340"/>
        <v>255</v>
      </c>
      <c r="J1718" s="144">
        <v>255</v>
      </c>
      <c r="K1718" s="144"/>
      <c r="L1718" s="144"/>
      <c r="M1718" s="144"/>
      <c r="N1718" s="144"/>
      <c r="O1718" s="144"/>
      <c r="P1718" s="145" t="e">
        <f t="shared" si="341"/>
        <v>#DIV/0!</v>
      </c>
      <c r="Q1718" s="145">
        <f t="shared" si="342"/>
        <v>0</v>
      </c>
      <c r="R1718" s="145">
        <f t="shared" si="343"/>
        <v>0</v>
      </c>
      <c r="S1718" s="145">
        <f t="shared" si="344"/>
        <v>0</v>
      </c>
      <c r="T1718" s="145">
        <f t="shared" si="345"/>
        <v>0</v>
      </c>
      <c r="U1718" s="145">
        <f t="shared" si="346"/>
        <v>0</v>
      </c>
      <c r="V1718" s="146">
        <f>IF(J1718="nio",0,IF(J1718&gt;0,VLOOKUP(F1718,'3-Productie normen'!A:M,VLOOKUP(J1718,'3-Productie normen'!$B$38:$C$41,2,FALSE),FALSE)))*(VLOOKUP(B1718,'2-Kosten per locatie'!$A$16:$C$48,3,FALSE))</f>
        <v>0</v>
      </c>
      <c r="W1718" s="146">
        <f t="shared" si="347"/>
        <v>0</v>
      </c>
      <c r="X1718" s="146">
        <f t="shared" si="348"/>
        <v>0</v>
      </c>
      <c r="Y1718" s="146">
        <f t="shared" si="349"/>
        <v>0</v>
      </c>
      <c r="Z1718" s="147" t="str">
        <f>VLOOKUP(F1718,'3-Productie normen'!A:Q,12,FALSE)</f>
        <v>V</v>
      </c>
      <c r="AA1718" s="147"/>
      <c r="AC1718" s="148">
        <f t="shared" si="350"/>
        <v>2047.6499999999999</v>
      </c>
    </row>
    <row r="1719" spans="1:29" ht="14.15" customHeight="1">
      <c r="A1719" s="124">
        <f t="shared" si="339"/>
        <v>1719</v>
      </c>
      <c r="B1719" s="139" t="s">
        <v>111</v>
      </c>
      <c r="C1719" s="108">
        <v>3</v>
      </c>
      <c r="D1719" s="164" t="s">
        <v>1873</v>
      </c>
      <c r="E1719" s="141" t="s">
        <v>171</v>
      </c>
      <c r="F1719" s="139" t="s">
        <v>171</v>
      </c>
      <c r="G1719" s="141" t="s">
        <v>222</v>
      </c>
      <c r="H1719" s="142">
        <v>8.35</v>
      </c>
      <c r="I1719" s="143">
        <f t="shared" si="340"/>
        <v>255</v>
      </c>
      <c r="J1719" s="144">
        <v>255</v>
      </c>
      <c r="K1719" s="144"/>
      <c r="L1719" s="144"/>
      <c r="M1719" s="144"/>
      <c r="N1719" s="144"/>
      <c r="O1719" s="144"/>
      <c r="P1719" s="145" t="e">
        <f t="shared" si="341"/>
        <v>#DIV/0!</v>
      </c>
      <c r="Q1719" s="145">
        <f t="shared" si="342"/>
        <v>0</v>
      </c>
      <c r="R1719" s="145">
        <f t="shared" si="343"/>
        <v>0</v>
      </c>
      <c r="S1719" s="145">
        <f t="shared" si="344"/>
        <v>0</v>
      </c>
      <c r="T1719" s="145">
        <f t="shared" si="345"/>
        <v>0</v>
      </c>
      <c r="U1719" s="145">
        <f t="shared" si="346"/>
        <v>0</v>
      </c>
      <c r="V1719" s="146">
        <f>IF(J1719="nio",0,IF(J1719&gt;0,VLOOKUP(F1719,'3-Productie normen'!A:M,VLOOKUP(J1719,'3-Productie normen'!$B$38:$C$41,2,FALSE),FALSE)))*(VLOOKUP(B1719,'2-Kosten per locatie'!$A$16:$C$48,3,FALSE))</f>
        <v>0</v>
      </c>
      <c r="W1719" s="146">
        <f t="shared" si="347"/>
        <v>0</v>
      </c>
      <c r="X1719" s="146">
        <f t="shared" si="348"/>
        <v>0</v>
      </c>
      <c r="Y1719" s="146">
        <f t="shared" si="349"/>
        <v>0</v>
      </c>
      <c r="Z1719" s="147" t="str">
        <f>VLOOKUP(F1719,'3-Productie normen'!A:Q,12,FALSE)</f>
        <v>B</v>
      </c>
      <c r="AA1719" s="147"/>
      <c r="AC1719" s="148">
        <f t="shared" si="350"/>
        <v>2129.25</v>
      </c>
    </row>
    <row r="1720" spans="1:29" ht="14.15" customHeight="1">
      <c r="A1720" s="124">
        <f t="shared" si="339"/>
        <v>1720</v>
      </c>
      <c r="B1720" s="139" t="s">
        <v>111</v>
      </c>
      <c r="C1720" s="108">
        <v>3</v>
      </c>
      <c r="D1720" s="164" t="s">
        <v>1874</v>
      </c>
      <c r="E1720" s="141" t="s">
        <v>216</v>
      </c>
      <c r="F1720" s="151" t="s">
        <v>167</v>
      </c>
      <c r="G1720" s="141" t="s">
        <v>213</v>
      </c>
      <c r="H1720" s="142">
        <v>10.02</v>
      </c>
      <c r="I1720" s="143">
        <f t="shared" si="340"/>
        <v>255</v>
      </c>
      <c r="J1720" s="144">
        <v>255</v>
      </c>
      <c r="K1720" s="144"/>
      <c r="L1720" s="144"/>
      <c r="M1720" s="144"/>
      <c r="N1720" s="144"/>
      <c r="O1720" s="144"/>
      <c r="P1720" s="145" t="e">
        <f t="shared" si="341"/>
        <v>#DIV/0!</v>
      </c>
      <c r="Q1720" s="145">
        <f t="shared" si="342"/>
        <v>0</v>
      </c>
      <c r="R1720" s="145">
        <f t="shared" si="343"/>
        <v>0</v>
      </c>
      <c r="S1720" s="145">
        <f t="shared" si="344"/>
        <v>0</v>
      </c>
      <c r="T1720" s="145">
        <f t="shared" si="345"/>
        <v>0</v>
      </c>
      <c r="U1720" s="145">
        <f t="shared" si="346"/>
        <v>0</v>
      </c>
      <c r="V1720" s="146">
        <f>IF(J1720="nio",0,IF(J1720&gt;0,VLOOKUP(F1720,'3-Productie normen'!A:M,VLOOKUP(J1720,'3-Productie normen'!$B$38:$C$41,2,FALSE),FALSE)))*(VLOOKUP(B1720,'2-Kosten per locatie'!$A$16:$C$48,3,FALSE))</f>
        <v>0</v>
      </c>
      <c r="W1720" s="146">
        <f t="shared" si="347"/>
        <v>0</v>
      </c>
      <c r="X1720" s="146">
        <f t="shared" si="348"/>
        <v>0</v>
      </c>
      <c r="Y1720" s="146">
        <f t="shared" si="349"/>
        <v>0</v>
      </c>
      <c r="Z1720" s="147" t="str">
        <f>VLOOKUP(F1720,'3-Productie normen'!A:Q,12,FALSE)</f>
        <v>S</v>
      </c>
      <c r="AA1720" s="147"/>
      <c r="AC1720" s="148">
        <f t="shared" si="350"/>
        <v>2555.1</v>
      </c>
    </row>
    <row r="1721" spans="1:29" ht="14.15" customHeight="1">
      <c r="A1721" s="124">
        <f t="shared" si="339"/>
        <v>1721</v>
      </c>
      <c r="B1721" s="139" t="s">
        <v>111</v>
      </c>
      <c r="C1721" s="108">
        <v>3</v>
      </c>
      <c r="D1721" s="164" t="s">
        <v>1875</v>
      </c>
      <c r="E1721" s="141" t="s">
        <v>216</v>
      </c>
      <c r="F1721" s="141" t="s">
        <v>167</v>
      </c>
      <c r="G1721" s="141" t="s">
        <v>213</v>
      </c>
      <c r="H1721" s="142">
        <v>1.05</v>
      </c>
      <c r="I1721" s="143">
        <f t="shared" si="340"/>
        <v>255</v>
      </c>
      <c r="J1721" s="144">
        <v>255</v>
      </c>
      <c r="K1721" s="144"/>
      <c r="L1721" s="144"/>
      <c r="M1721" s="144"/>
      <c r="N1721" s="144"/>
      <c r="O1721" s="144"/>
      <c r="P1721" s="145" t="e">
        <f t="shared" si="341"/>
        <v>#DIV/0!</v>
      </c>
      <c r="Q1721" s="145">
        <f t="shared" si="342"/>
        <v>0</v>
      </c>
      <c r="R1721" s="145">
        <f t="shared" si="343"/>
        <v>0</v>
      </c>
      <c r="S1721" s="145">
        <f t="shared" si="344"/>
        <v>0</v>
      </c>
      <c r="T1721" s="145">
        <f t="shared" si="345"/>
        <v>0</v>
      </c>
      <c r="U1721" s="145">
        <f t="shared" si="346"/>
        <v>0</v>
      </c>
      <c r="V1721" s="146">
        <f>IF(J1721="nio",0,IF(J1721&gt;0,VLOOKUP(F1721,'3-Productie normen'!A:M,VLOOKUP(J1721,'3-Productie normen'!$B$38:$C$41,2,FALSE),FALSE)))*(VLOOKUP(B1721,'2-Kosten per locatie'!$A$16:$C$48,3,FALSE))</f>
        <v>0</v>
      </c>
      <c r="W1721" s="146">
        <f t="shared" si="347"/>
        <v>0</v>
      </c>
      <c r="X1721" s="146">
        <f t="shared" si="348"/>
        <v>0</v>
      </c>
      <c r="Y1721" s="146">
        <f t="shared" si="349"/>
        <v>0</v>
      </c>
      <c r="Z1721" s="147" t="str">
        <f>VLOOKUP(F1721,'3-Productie normen'!A:Q,12,FALSE)</f>
        <v>S</v>
      </c>
      <c r="AA1721" s="147"/>
      <c r="AC1721" s="148">
        <f t="shared" si="350"/>
        <v>267.75</v>
      </c>
    </row>
    <row r="1722" spans="1:29" ht="14.15" customHeight="1">
      <c r="A1722" s="124">
        <f t="shared" si="339"/>
        <v>1722</v>
      </c>
      <c r="B1722" s="139" t="s">
        <v>111</v>
      </c>
      <c r="C1722" s="108">
        <v>3</v>
      </c>
      <c r="D1722" s="164" t="s">
        <v>1876</v>
      </c>
      <c r="E1722" s="141" t="s">
        <v>216</v>
      </c>
      <c r="F1722" s="139" t="s">
        <v>167</v>
      </c>
      <c r="G1722" s="141" t="s">
        <v>213</v>
      </c>
      <c r="H1722" s="142">
        <v>0.99</v>
      </c>
      <c r="I1722" s="143">
        <f t="shared" si="340"/>
        <v>255</v>
      </c>
      <c r="J1722" s="144">
        <v>255</v>
      </c>
      <c r="K1722" s="144"/>
      <c r="L1722" s="144"/>
      <c r="M1722" s="144"/>
      <c r="N1722" s="144"/>
      <c r="O1722" s="144"/>
      <c r="P1722" s="145" t="e">
        <f t="shared" si="341"/>
        <v>#DIV/0!</v>
      </c>
      <c r="Q1722" s="145">
        <f t="shared" si="342"/>
        <v>0</v>
      </c>
      <c r="R1722" s="145">
        <f t="shared" si="343"/>
        <v>0</v>
      </c>
      <c r="S1722" s="145">
        <f t="shared" si="344"/>
        <v>0</v>
      </c>
      <c r="T1722" s="145">
        <f t="shared" si="345"/>
        <v>0</v>
      </c>
      <c r="U1722" s="145">
        <f t="shared" si="346"/>
        <v>0</v>
      </c>
      <c r="V1722" s="146">
        <f>IF(J1722="nio",0,IF(J1722&gt;0,VLOOKUP(F1722,'3-Productie normen'!A:M,VLOOKUP(J1722,'3-Productie normen'!$B$38:$C$41,2,FALSE),FALSE)))*(VLOOKUP(B1722,'2-Kosten per locatie'!$A$16:$C$48,3,FALSE))</f>
        <v>0</v>
      </c>
      <c r="W1722" s="146">
        <f t="shared" si="347"/>
        <v>0</v>
      </c>
      <c r="X1722" s="146">
        <f t="shared" si="348"/>
        <v>0</v>
      </c>
      <c r="Y1722" s="146">
        <f t="shared" si="349"/>
        <v>0</v>
      </c>
      <c r="Z1722" s="147" t="str">
        <f>VLOOKUP(F1722,'3-Productie normen'!A:Q,12,FALSE)</f>
        <v>S</v>
      </c>
      <c r="AA1722" s="147"/>
      <c r="AC1722" s="148">
        <f t="shared" si="350"/>
        <v>252.45</v>
      </c>
    </row>
    <row r="1723" spans="1:29" ht="14.15" customHeight="1">
      <c r="A1723" s="124">
        <f t="shared" si="339"/>
        <v>1723</v>
      </c>
      <c r="B1723" s="139" t="s">
        <v>111</v>
      </c>
      <c r="C1723" s="108">
        <v>3</v>
      </c>
      <c r="D1723" s="164" t="s">
        <v>1877</v>
      </c>
      <c r="E1723" s="141" t="s">
        <v>216</v>
      </c>
      <c r="F1723" s="141" t="s">
        <v>167</v>
      </c>
      <c r="G1723" s="141" t="s">
        <v>213</v>
      </c>
      <c r="H1723" s="142">
        <v>1.05</v>
      </c>
      <c r="I1723" s="143">
        <f t="shared" si="340"/>
        <v>255</v>
      </c>
      <c r="J1723" s="144">
        <v>255</v>
      </c>
      <c r="K1723" s="144"/>
      <c r="L1723" s="144"/>
      <c r="M1723" s="144"/>
      <c r="N1723" s="144"/>
      <c r="O1723" s="144"/>
      <c r="P1723" s="145" t="e">
        <f t="shared" si="341"/>
        <v>#DIV/0!</v>
      </c>
      <c r="Q1723" s="145">
        <f t="shared" si="342"/>
        <v>0</v>
      </c>
      <c r="R1723" s="145">
        <f t="shared" si="343"/>
        <v>0</v>
      </c>
      <c r="S1723" s="145">
        <f t="shared" si="344"/>
        <v>0</v>
      </c>
      <c r="T1723" s="145">
        <f t="shared" si="345"/>
        <v>0</v>
      </c>
      <c r="U1723" s="145">
        <f t="shared" si="346"/>
        <v>0</v>
      </c>
      <c r="V1723" s="146">
        <f>IF(J1723="nio",0,IF(J1723&gt;0,VLOOKUP(F1723,'3-Productie normen'!A:M,VLOOKUP(J1723,'3-Productie normen'!$B$38:$C$41,2,FALSE),FALSE)))*(VLOOKUP(B1723,'2-Kosten per locatie'!$A$16:$C$48,3,FALSE))</f>
        <v>0</v>
      </c>
      <c r="W1723" s="146">
        <f t="shared" si="347"/>
        <v>0</v>
      </c>
      <c r="X1723" s="146">
        <f t="shared" si="348"/>
        <v>0</v>
      </c>
      <c r="Y1723" s="146">
        <f t="shared" si="349"/>
        <v>0</v>
      </c>
      <c r="Z1723" s="147" t="str">
        <f>VLOOKUP(F1723,'3-Productie normen'!A:Q,12,FALSE)</f>
        <v>S</v>
      </c>
      <c r="AA1723" s="147"/>
      <c r="AC1723" s="148">
        <f t="shared" si="350"/>
        <v>267.75</v>
      </c>
    </row>
    <row r="1724" spans="1:29" ht="14.15" customHeight="1">
      <c r="A1724" s="124">
        <f t="shared" si="339"/>
        <v>1724</v>
      </c>
      <c r="B1724" s="139" t="s">
        <v>111</v>
      </c>
      <c r="C1724" s="108">
        <v>3</v>
      </c>
      <c r="D1724" s="164" t="s">
        <v>1878</v>
      </c>
      <c r="E1724" s="141" t="s">
        <v>355</v>
      </c>
      <c r="F1724" s="141" t="s">
        <v>174</v>
      </c>
      <c r="G1724" s="141" t="s">
        <v>1783</v>
      </c>
      <c r="H1724" s="142">
        <v>0</v>
      </c>
      <c r="I1724" s="143">
        <f t="shared" si="340"/>
        <v>0</v>
      </c>
      <c r="J1724" s="144" t="s">
        <v>228</v>
      </c>
      <c r="K1724" s="144"/>
      <c r="L1724" s="144"/>
      <c r="M1724" s="144"/>
      <c r="N1724" s="144"/>
      <c r="O1724" s="144"/>
      <c r="P1724" s="145">
        <f t="shared" si="341"/>
        <v>0</v>
      </c>
      <c r="Q1724" s="145">
        <f t="shared" si="342"/>
        <v>0</v>
      </c>
      <c r="R1724" s="145">
        <f t="shared" si="343"/>
        <v>0</v>
      </c>
      <c r="S1724" s="145">
        <f t="shared" si="344"/>
        <v>0</v>
      </c>
      <c r="T1724" s="145">
        <f t="shared" si="345"/>
        <v>0</v>
      </c>
      <c r="U1724" s="145">
        <f t="shared" si="346"/>
        <v>0</v>
      </c>
      <c r="V1724" s="146">
        <f>IF(J1724="nio",0,IF(J1724&gt;0,VLOOKUP(F1724,'3-Productie normen'!A:M,VLOOKUP(J1724,'3-Productie normen'!$B$38:$C$41,2,FALSE),FALSE)))*(VLOOKUP(B1724,'2-Kosten per locatie'!$A$16:$C$48,3,FALSE))</f>
        <v>0</v>
      </c>
      <c r="W1724" s="146">
        <f t="shared" si="347"/>
        <v>0</v>
      </c>
      <c r="X1724" s="146">
        <f t="shared" si="348"/>
        <v>0</v>
      </c>
      <c r="Y1724" s="146">
        <f t="shared" si="349"/>
        <v>0</v>
      </c>
      <c r="Z1724" s="147">
        <f>VLOOKUP(F1724,'3-Productie normen'!A:Q,12,FALSE)</f>
        <v>0</v>
      </c>
      <c r="AA1724" s="147"/>
      <c r="AC1724" s="148">
        <f t="shared" si="350"/>
        <v>0</v>
      </c>
    </row>
    <row r="1725" spans="1:29" ht="14.15" customHeight="1">
      <c r="A1725" s="124">
        <f t="shared" si="339"/>
        <v>1725</v>
      </c>
      <c r="B1725" s="139" t="s">
        <v>111</v>
      </c>
      <c r="C1725" s="108">
        <v>3</v>
      </c>
      <c r="D1725" s="164" t="s">
        <v>1879</v>
      </c>
      <c r="E1725" s="141" t="s">
        <v>168</v>
      </c>
      <c r="F1725" s="141" t="s">
        <v>168</v>
      </c>
      <c r="G1725" s="141" t="s">
        <v>227</v>
      </c>
      <c r="H1725" s="142">
        <v>1.2</v>
      </c>
      <c r="I1725" s="143">
        <f t="shared" si="340"/>
        <v>1</v>
      </c>
      <c r="J1725" s="144">
        <v>1</v>
      </c>
      <c r="K1725" s="144"/>
      <c r="L1725" s="144"/>
      <c r="M1725" s="144"/>
      <c r="N1725" s="144"/>
      <c r="O1725" s="144"/>
      <c r="P1725" s="145" t="e">
        <f t="shared" si="341"/>
        <v>#DIV/0!</v>
      </c>
      <c r="Q1725" s="145">
        <f t="shared" si="342"/>
        <v>0</v>
      </c>
      <c r="R1725" s="145">
        <f t="shared" si="343"/>
        <v>0</v>
      </c>
      <c r="S1725" s="145">
        <f t="shared" si="344"/>
        <v>0</v>
      </c>
      <c r="T1725" s="145">
        <f t="shared" si="345"/>
        <v>0</v>
      </c>
      <c r="U1725" s="145">
        <f t="shared" si="346"/>
        <v>0</v>
      </c>
      <c r="V1725" s="146">
        <f>IF(J1725="nio",0,IF(J1725&gt;0,VLOOKUP(F1725,'3-Productie normen'!A:M,VLOOKUP(J1725,'3-Productie normen'!$B$38:$C$41,2,FALSE),FALSE)))*(VLOOKUP(B1725,'2-Kosten per locatie'!$A$16:$C$48,3,FALSE))</f>
        <v>0</v>
      </c>
      <c r="W1725" s="146">
        <f t="shared" si="347"/>
        <v>0</v>
      </c>
      <c r="X1725" s="146">
        <f t="shared" si="348"/>
        <v>0</v>
      </c>
      <c r="Y1725" s="146">
        <f t="shared" si="349"/>
        <v>0</v>
      </c>
      <c r="Z1725" s="147" t="str">
        <f>VLOOKUP(F1725,'3-Productie normen'!A:Q,12,FALSE)</f>
        <v>V</v>
      </c>
      <c r="AA1725" s="147"/>
      <c r="AC1725" s="148">
        <f t="shared" si="350"/>
        <v>1.2</v>
      </c>
    </row>
    <row r="1726" spans="1:29" ht="14.15" customHeight="1">
      <c r="A1726" s="124">
        <f t="shared" si="339"/>
        <v>1726</v>
      </c>
      <c r="B1726" s="139" t="s">
        <v>111</v>
      </c>
      <c r="C1726" s="108">
        <v>3</v>
      </c>
      <c r="D1726" s="164" t="s">
        <v>1880</v>
      </c>
      <c r="E1726" s="141" t="s">
        <v>171</v>
      </c>
      <c r="F1726" s="141" t="s">
        <v>171</v>
      </c>
      <c r="G1726" s="141" t="s">
        <v>222</v>
      </c>
      <c r="H1726" s="142">
        <v>13.35</v>
      </c>
      <c r="I1726" s="143">
        <f t="shared" si="340"/>
        <v>255</v>
      </c>
      <c r="J1726" s="144">
        <v>255</v>
      </c>
      <c r="K1726" s="144"/>
      <c r="L1726" s="144"/>
      <c r="M1726" s="144"/>
      <c r="N1726" s="144"/>
      <c r="O1726" s="144"/>
      <c r="P1726" s="145" t="e">
        <f t="shared" si="341"/>
        <v>#DIV/0!</v>
      </c>
      <c r="Q1726" s="145">
        <f t="shared" si="342"/>
        <v>0</v>
      </c>
      <c r="R1726" s="145">
        <f t="shared" si="343"/>
        <v>0</v>
      </c>
      <c r="S1726" s="145">
        <f t="shared" si="344"/>
        <v>0</v>
      </c>
      <c r="T1726" s="145">
        <f t="shared" si="345"/>
        <v>0</v>
      </c>
      <c r="U1726" s="145">
        <f t="shared" si="346"/>
        <v>0</v>
      </c>
      <c r="V1726" s="146">
        <f>IF(J1726="nio",0,IF(J1726&gt;0,VLOOKUP(F1726,'3-Productie normen'!A:M,VLOOKUP(J1726,'3-Productie normen'!$B$38:$C$41,2,FALSE),FALSE)))*(VLOOKUP(B1726,'2-Kosten per locatie'!$A$16:$C$48,3,FALSE))</f>
        <v>0</v>
      </c>
      <c r="W1726" s="146">
        <f t="shared" si="347"/>
        <v>0</v>
      </c>
      <c r="X1726" s="146">
        <f t="shared" si="348"/>
        <v>0</v>
      </c>
      <c r="Y1726" s="146">
        <f t="shared" si="349"/>
        <v>0</v>
      </c>
      <c r="Z1726" s="147" t="str">
        <f>VLOOKUP(F1726,'3-Productie normen'!A:Q,12,FALSE)</f>
        <v>B</v>
      </c>
      <c r="AA1726" s="147"/>
      <c r="AC1726" s="148">
        <f t="shared" si="350"/>
        <v>3404.25</v>
      </c>
    </row>
    <row r="1727" spans="1:29" ht="14.15" customHeight="1">
      <c r="A1727" s="124">
        <f t="shared" si="339"/>
        <v>1727</v>
      </c>
      <c r="B1727" s="139" t="s">
        <v>111</v>
      </c>
      <c r="C1727" s="108">
        <v>3</v>
      </c>
      <c r="D1727" s="164" t="s">
        <v>1881</v>
      </c>
      <c r="E1727" s="141" t="s">
        <v>224</v>
      </c>
      <c r="F1727" s="141" t="s">
        <v>155</v>
      </c>
      <c r="G1727" s="141" t="s">
        <v>222</v>
      </c>
      <c r="H1727" s="142">
        <v>26.24</v>
      </c>
      <c r="I1727" s="143">
        <f t="shared" si="340"/>
        <v>255</v>
      </c>
      <c r="J1727" s="144">
        <v>255</v>
      </c>
      <c r="K1727" s="144"/>
      <c r="L1727" s="144"/>
      <c r="M1727" s="144"/>
      <c r="N1727" s="144"/>
      <c r="O1727" s="144"/>
      <c r="P1727" s="145" t="e">
        <f t="shared" si="341"/>
        <v>#DIV/0!</v>
      </c>
      <c r="Q1727" s="145">
        <f t="shared" si="342"/>
        <v>0</v>
      </c>
      <c r="R1727" s="145">
        <f t="shared" si="343"/>
        <v>0</v>
      </c>
      <c r="S1727" s="145">
        <f t="shared" si="344"/>
        <v>0</v>
      </c>
      <c r="T1727" s="145">
        <f t="shared" si="345"/>
        <v>0</v>
      </c>
      <c r="U1727" s="145">
        <f t="shared" si="346"/>
        <v>0</v>
      </c>
      <c r="V1727" s="146">
        <f>IF(J1727="nio",0,IF(J1727&gt;0,VLOOKUP(F1727,'3-Productie normen'!A:M,VLOOKUP(J1727,'3-Productie normen'!$B$38:$C$41,2,FALSE),FALSE)))*(VLOOKUP(B1727,'2-Kosten per locatie'!$A$16:$C$48,3,FALSE))</f>
        <v>0</v>
      </c>
      <c r="W1727" s="146">
        <f t="shared" si="347"/>
        <v>0</v>
      </c>
      <c r="X1727" s="146">
        <f t="shared" si="348"/>
        <v>0</v>
      </c>
      <c r="Y1727" s="146">
        <f t="shared" si="349"/>
        <v>0</v>
      </c>
      <c r="Z1727" s="147" t="str">
        <f>VLOOKUP(F1727,'3-Productie normen'!A:Q,12,FALSE)</f>
        <v>B</v>
      </c>
      <c r="AA1727" s="147"/>
      <c r="AC1727" s="148">
        <f t="shared" si="350"/>
        <v>6691.2</v>
      </c>
    </row>
    <row r="1728" spans="1:29" ht="14.15" customHeight="1">
      <c r="A1728" s="124">
        <f t="shared" si="339"/>
        <v>1728</v>
      </c>
      <c r="B1728" s="139" t="s">
        <v>111</v>
      </c>
      <c r="C1728" s="108">
        <v>3</v>
      </c>
      <c r="D1728" s="164" t="s">
        <v>1882</v>
      </c>
      <c r="E1728" s="141" t="s">
        <v>224</v>
      </c>
      <c r="F1728" s="141" t="s">
        <v>155</v>
      </c>
      <c r="G1728" s="141" t="s">
        <v>222</v>
      </c>
      <c r="H1728" s="142">
        <v>26.43</v>
      </c>
      <c r="I1728" s="143">
        <f t="shared" si="340"/>
        <v>255</v>
      </c>
      <c r="J1728" s="144">
        <v>255</v>
      </c>
      <c r="K1728" s="144"/>
      <c r="L1728" s="144"/>
      <c r="M1728" s="144"/>
      <c r="N1728" s="144"/>
      <c r="O1728" s="144"/>
      <c r="P1728" s="145" t="e">
        <f t="shared" si="341"/>
        <v>#DIV/0!</v>
      </c>
      <c r="Q1728" s="145">
        <f t="shared" si="342"/>
        <v>0</v>
      </c>
      <c r="R1728" s="145">
        <f t="shared" si="343"/>
        <v>0</v>
      </c>
      <c r="S1728" s="145">
        <f t="shared" si="344"/>
        <v>0</v>
      </c>
      <c r="T1728" s="145">
        <f t="shared" si="345"/>
        <v>0</v>
      </c>
      <c r="U1728" s="145">
        <f t="shared" si="346"/>
        <v>0</v>
      </c>
      <c r="V1728" s="146">
        <f>IF(J1728="nio",0,IF(J1728&gt;0,VLOOKUP(F1728,'3-Productie normen'!A:M,VLOOKUP(J1728,'3-Productie normen'!$B$38:$C$41,2,FALSE),FALSE)))*(VLOOKUP(B1728,'2-Kosten per locatie'!$A$16:$C$48,3,FALSE))</f>
        <v>0</v>
      </c>
      <c r="W1728" s="146">
        <f t="shared" si="347"/>
        <v>0</v>
      </c>
      <c r="X1728" s="146">
        <f t="shared" si="348"/>
        <v>0</v>
      </c>
      <c r="Y1728" s="146">
        <f t="shared" si="349"/>
        <v>0</v>
      </c>
      <c r="Z1728" s="147" t="str">
        <f>VLOOKUP(F1728,'3-Productie normen'!A:Q,12,FALSE)</f>
        <v>B</v>
      </c>
      <c r="AA1728" s="147"/>
      <c r="AC1728" s="148">
        <f t="shared" si="350"/>
        <v>6739.65</v>
      </c>
    </row>
    <row r="1729" spans="1:29" ht="14.15" customHeight="1">
      <c r="A1729" s="124">
        <f t="shared" si="339"/>
        <v>1729</v>
      </c>
      <c r="B1729" s="139" t="s">
        <v>111</v>
      </c>
      <c r="C1729" s="108">
        <v>3</v>
      </c>
      <c r="D1729" s="164" t="s">
        <v>1883</v>
      </c>
      <c r="E1729" s="141" t="s">
        <v>355</v>
      </c>
      <c r="F1729" s="141" t="s">
        <v>174</v>
      </c>
      <c r="G1729" s="141" t="s">
        <v>1783</v>
      </c>
      <c r="H1729" s="142">
        <v>5.0599999999999996</v>
      </c>
      <c r="I1729" s="143">
        <f t="shared" si="340"/>
        <v>0</v>
      </c>
      <c r="J1729" s="144" t="s">
        <v>228</v>
      </c>
      <c r="K1729" s="144"/>
      <c r="L1729" s="144"/>
      <c r="M1729" s="144"/>
      <c r="N1729" s="144"/>
      <c r="O1729" s="144"/>
      <c r="P1729" s="145">
        <f t="shared" si="341"/>
        <v>0</v>
      </c>
      <c r="Q1729" s="145">
        <f t="shared" si="342"/>
        <v>0</v>
      </c>
      <c r="R1729" s="145">
        <f t="shared" si="343"/>
        <v>0</v>
      </c>
      <c r="S1729" s="145">
        <f t="shared" si="344"/>
        <v>0</v>
      </c>
      <c r="T1729" s="145">
        <f t="shared" si="345"/>
        <v>0</v>
      </c>
      <c r="U1729" s="145">
        <f t="shared" si="346"/>
        <v>0</v>
      </c>
      <c r="V1729" s="146">
        <f>IF(J1729="nio",0,IF(J1729&gt;0,VLOOKUP(F1729,'3-Productie normen'!A:M,VLOOKUP(J1729,'3-Productie normen'!$B$38:$C$41,2,FALSE),FALSE)))*(VLOOKUP(B1729,'2-Kosten per locatie'!$A$16:$C$48,3,FALSE))</f>
        <v>0</v>
      </c>
      <c r="W1729" s="146">
        <f t="shared" si="347"/>
        <v>0</v>
      </c>
      <c r="X1729" s="146">
        <f t="shared" si="348"/>
        <v>0</v>
      </c>
      <c r="Y1729" s="146">
        <f t="shared" si="349"/>
        <v>0</v>
      </c>
      <c r="Z1729" s="147">
        <f>VLOOKUP(F1729,'3-Productie normen'!A:Q,12,FALSE)</f>
        <v>0</v>
      </c>
      <c r="AA1729" s="147"/>
      <c r="AC1729" s="148">
        <f t="shared" si="350"/>
        <v>0</v>
      </c>
    </row>
    <row r="1730" spans="1:29" ht="14.15" customHeight="1">
      <c r="A1730" s="124">
        <f t="shared" si="339"/>
        <v>1730</v>
      </c>
      <c r="B1730" s="139" t="s">
        <v>111</v>
      </c>
      <c r="C1730" s="108">
        <v>3</v>
      </c>
      <c r="D1730" s="164" t="s">
        <v>1884</v>
      </c>
      <c r="E1730" s="141" t="s">
        <v>224</v>
      </c>
      <c r="F1730" s="141" t="s">
        <v>155</v>
      </c>
      <c r="G1730" s="141" t="s">
        <v>222</v>
      </c>
      <c r="H1730" s="142">
        <v>117.53</v>
      </c>
      <c r="I1730" s="143">
        <f t="shared" si="340"/>
        <v>255</v>
      </c>
      <c r="J1730" s="144">
        <v>255</v>
      </c>
      <c r="K1730" s="144"/>
      <c r="L1730" s="144"/>
      <c r="M1730" s="144"/>
      <c r="N1730" s="144"/>
      <c r="O1730" s="144"/>
      <c r="P1730" s="145" t="e">
        <f t="shared" si="341"/>
        <v>#DIV/0!</v>
      </c>
      <c r="Q1730" s="145">
        <f t="shared" si="342"/>
        <v>0</v>
      </c>
      <c r="R1730" s="145">
        <f t="shared" si="343"/>
        <v>0</v>
      </c>
      <c r="S1730" s="145">
        <f t="shared" si="344"/>
        <v>0</v>
      </c>
      <c r="T1730" s="145">
        <f t="shared" si="345"/>
        <v>0</v>
      </c>
      <c r="U1730" s="145">
        <f t="shared" si="346"/>
        <v>0</v>
      </c>
      <c r="V1730" s="146">
        <f>IF(J1730="nio",0,IF(J1730&gt;0,VLOOKUP(F1730,'3-Productie normen'!A:M,VLOOKUP(J1730,'3-Productie normen'!$B$38:$C$41,2,FALSE),FALSE)))*(VLOOKUP(B1730,'2-Kosten per locatie'!$A$16:$C$48,3,FALSE))</f>
        <v>0</v>
      </c>
      <c r="W1730" s="146">
        <f t="shared" si="347"/>
        <v>0</v>
      </c>
      <c r="X1730" s="146">
        <f t="shared" si="348"/>
        <v>0</v>
      </c>
      <c r="Y1730" s="146">
        <f t="shared" si="349"/>
        <v>0</v>
      </c>
      <c r="Z1730" s="147" t="str">
        <f>VLOOKUP(F1730,'3-Productie normen'!A:Q,12,FALSE)</f>
        <v>B</v>
      </c>
      <c r="AA1730" s="147"/>
      <c r="AC1730" s="148">
        <f t="shared" si="350"/>
        <v>29970.15</v>
      </c>
    </row>
    <row r="1731" spans="1:29" ht="14.15" customHeight="1">
      <c r="A1731" s="124">
        <f t="shared" si="339"/>
        <v>1731</v>
      </c>
      <c r="B1731" s="139" t="s">
        <v>111</v>
      </c>
      <c r="C1731" s="108">
        <v>3</v>
      </c>
      <c r="D1731" s="164" t="s">
        <v>1885</v>
      </c>
      <c r="E1731" s="141" t="s">
        <v>171</v>
      </c>
      <c r="F1731" s="141" t="s">
        <v>171</v>
      </c>
      <c r="G1731" s="141" t="s">
        <v>222</v>
      </c>
      <c r="H1731" s="142">
        <v>15.67</v>
      </c>
      <c r="I1731" s="143">
        <f t="shared" si="340"/>
        <v>255</v>
      </c>
      <c r="J1731" s="144">
        <v>255</v>
      </c>
      <c r="K1731" s="144"/>
      <c r="L1731" s="144"/>
      <c r="M1731" s="144"/>
      <c r="N1731" s="144"/>
      <c r="O1731" s="144"/>
      <c r="P1731" s="145" t="e">
        <f t="shared" si="341"/>
        <v>#DIV/0!</v>
      </c>
      <c r="Q1731" s="145">
        <f t="shared" si="342"/>
        <v>0</v>
      </c>
      <c r="R1731" s="145">
        <f t="shared" si="343"/>
        <v>0</v>
      </c>
      <c r="S1731" s="145">
        <f t="shared" si="344"/>
        <v>0</v>
      </c>
      <c r="T1731" s="145">
        <f t="shared" si="345"/>
        <v>0</v>
      </c>
      <c r="U1731" s="145">
        <f t="shared" si="346"/>
        <v>0</v>
      </c>
      <c r="V1731" s="146">
        <f>IF(J1731="nio",0,IF(J1731&gt;0,VLOOKUP(F1731,'3-Productie normen'!A:M,VLOOKUP(J1731,'3-Productie normen'!$B$38:$C$41,2,FALSE),FALSE)))*(VLOOKUP(B1731,'2-Kosten per locatie'!$A$16:$C$48,3,FALSE))</f>
        <v>0</v>
      </c>
      <c r="W1731" s="146">
        <f t="shared" si="347"/>
        <v>0</v>
      </c>
      <c r="X1731" s="146">
        <f t="shared" si="348"/>
        <v>0</v>
      </c>
      <c r="Y1731" s="146">
        <f t="shared" si="349"/>
        <v>0</v>
      </c>
      <c r="Z1731" s="147" t="str">
        <f>VLOOKUP(F1731,'3-Productie normen'!A:Q,12,FALSE)</f>
        <v>B</v>
      </c>
      <c r="AA1731" s="147"/>
      <c r="AC1731" s="148">
        <f t="shared" si="350"/>
        <v>3995.85</v>
      </c>
    </row>
    <row r="1732" spans="1:29" ht="14.15" customHeight="1">
      <c r="A1732" s="124">
        <f t="shared" si="339"/>
        <v>1732</v>
      </c>
      <c r="B1732" s="139" t="s">
        <v>111</v>
      </c>
      <c r="C1732" s="108">
        <v>3</v>
      </c>
      <c r="D1732" s="164" t="s">
        <v>1886</v>
      </c>
      <c r="E1732" s="141" t="s">
        <v>171</v>
      </c>
      <c r="F1732" s="141" t="s">
        <v>171</v>
      </c>
      <c r="G1732" s="141" t="s">
        <v>222</v>
      </c>
      <c r="H1732" s="142">
        <v>15.53</v>
      </c>
      <c r="I1732" s="143">
        <f t="shared" si="340"/>
        <v>255</v>
      </c>
      <c r="J1732" s="144">
        <v>255</v>
      </c>
      <c r="K1732" s="144"/>
      <c r="L1732" s="144"/>
      <c r="M1732" s="144"/>
      <c r="N1732" s="144"/>
      <c r="O1732" s="144"/>
      <c r="P1732" s="145" t="e">
        <f t="shared" si="341"/>
        <v>#DIV/0!</v>
      </c>
      <c r="Q1732" s="145">
        <f t="shared" si="342"/>
        <v>0</v>
      </c>
      <c r="R1732" s="145">
        <f t="shared" si="343"/>
        <v>0</v>
      </c>
      <c r="S1732" s="145">
        <f t="shared" si="344"/>
        <v>0</v>
      </c>
      <c r="T1732" s="145">
        <f t="shared" si="345"/>
        <v>0</v>
      </c>
      <c r="U1732" s="145">
        <f t="shared" si="346"/>
        <v>0</v>
      </c>
      <c r="V1732" s="146">
        <f>IF(J1732="nio",0,IF(J1732&gt;0,VLOOKUP(F1732,'3-Productie normen'!A:M,VLOOKUP(J1732,'3-Productie normen'!$B$38:$C$41,2,FALSE),FALSE)))*(VLOOKUP(B1732,'2-Kosten per locatie'!$A$16:$C$48,3,FALSE))</f>
        <v>0</v>
      </c>
      <c r="W1732" s="146">
        <f t="shared" si="347"/>
        <v>0</v>
      </c>
      <c r="X1732" s="146">
        <f t="shared" si="348"/>
        <v>0</v>
      </c>
      <c r="Y1732" s="146">
        <f t="shared" si="349"/>
        <v>0</v>
      </c>
      <c r="Z1732" s="147" t="str">
        <f>VLOOKUP(F1732,'3-Productie normen'!A:Q,12,FALSE)</f>
        <v>B</v>
      </c>
      <c r="AA1732" s="147"/>
      <c r="AC1732" s="148">
        <f t="shared" si="350"/>
        <v>3960.1499999999996</v>
      </c>
    </row>
    <row r="1733" spans="1:29" ht="14.15" customHeight="1">
      <c r="A1733" s="124">
        <f t="shared" si="339"/>
        <v>1733</v>
      </c>
      <c r="B1733" s="139" t="s">
        <v>111</v>
      </c>
      <c r="C1733" s="108">
        <v>3</v>
      </c>
      <c r="D1733" s="164" t="s">
        <v>1887</v>
      </c>
      <c r="E1733" s="141" t="s">
        <v>171</v>
      </c>
      <c r="F1733" s="141" t="s">
        <v>171</v>
      </c>
      <c r="G1733" s="141" t="s">
        <v>222</v>
      </c>
      <c r="H1733" s="142">
        <v>15.59</v>
      </c>
      <c r="I1733" s="143">
        <f t="shared" si="340"/>
        <v>255</v>
      </c>
      <c r="J1733" s="144">
        <v>255</v>
      </c>
      <c r="K1733" s="144"/>
      <c r="L1733" s="144"/>
      <c r="M1733" s="144"/>
      <c r="N1733" s="144"/>
      <c r="O1733" s="144"/>
      <c r="P1733" s="145" t="e">
        <f t="shared" si="341"/>
        <v>#DIV/0!</v>
      </c>
      <c r="Q1733" s="145">
        <f t="shared" si="342"/>
        <v>0</v>
      </c>
      <c r="R1733" s="145">
        <f t="shared" si="343"/>
        <v>0</v>
      </c>
      <c r="S1733" s="145">
        <f t="shared" si="344"/>
        <v>0</v>
      </c>
      <c r="T1733" s="145">
        <f t="shared" si="345"/>
        <v>0</v>
      </c>
      <c r="U1733" s="145">
        <f t="shared" si="346"/>
        <v>0</v>
      </c>
      <c r="V1733" s="146">
        <f>IF(J1733="nio",0,IF(J1733&gt;0,VLOOKUP(F1733,'3-Productie normen'!A:M,VLOOKUP(J1733,'3-Productie normen'!$B$38:$C$41,2,FALSE),FALSE)))*(VLOOKUP(B1733,'2-Kosten per locatie'!$A$16:$C$48,3,FALSE))</f>
        <v>0</v>
      </c>
      <c r="W1733" s="146">
        <f t="shared" si="347"/>
        <v>0</v>
      </c>
      <c r="X1733" s="146">
        <f t="shared" si="348"/>
        <v>0</v>
      </c>
      <c r="Y1733" s="146">
        <f t="shared" si="349"/>
        <v>0</v>
      </c>
      <c r="Z1733" s="147" t="str">
        <f>VLOOKUP(F1733,'3-Productie normen'!A:Q,12,FALSE)</f>
        <v>B</v>
      </c>
      <c r="AA1733" s="147"/>
      <c r="AC1733" s="148">
        <f t="shared" si="350"/>
        <v>3975.45</v>
      </c>
    </row>
    <row r="1734" spans="1:29" ht="14.15" customHeight="1">
      <c r="A1734" s="124">
        <f t="shared" si="339"/>
        <v>1734</v>
      </c>
      <c r="B1734" s="139" t="s">
        <v>111</v>
      </c>
      <c r="C1734" s="108">
        <v>3</v>
      </c>
      <c r="D1734" s="164" t="s">
        <v>1888</v>
      </c>
      <c r="E1734" s="141" t="s">
        <v>519</v>
      </c>
      <c r="F1734" s="141" t="s">
        <v>174</v>
      </c>
      <c r="G1734" s="141" t="s">
        <v>222</v>
      </c>
      <c r="H1734" s="142">
        <v>15.42</v>
      </c>
      <c r="I1734" s="143">
        <f t="shared" si="340"/>
        <v>0</v>
      </c>
      <c r="J1734" s="144" t="s">
        <v>228</v>
      </c>
      <c r="K1734" s="144"/>
      <c r="L1734" s="144"/>
      <c r="M1734" s="144"/>
      <c r="N1734" s="144"/>
      <c r="O1734" s="144"/>
      <c r="P1734" s="145">
        <f t="shared" si="341"/>
        <v>0</v>
      </c>
      <c r="Q1734" s="145">
        <f t="shared" si="342"/>
        <v>0</v>
      </c>
      <c r="R1734" s="145">
        <f t="shared" si="343"/>
        <v>0</v>
      </c>
      <c r="S1734" s="145">
        <f t="shared" si="344"/>
        <v>0</v>
      </c>
      <c r="T1734" s="145">
        <f t="shared" si="345"/>
        <v>0</v>
      </c>
      <c r="U1734" s="145">
        <f t="shared" si="346"/>
        <v>0</v>
      </c>
      <c r="V1734" s="146">
        <f>IF(J1734="nio",0,IF(J1734&gt;0,VLOOKUP(F1734,'3-Productie normen'!A:M,VLOOKUP(J1734,'3-Productie normen'!$B$38:$C$41,2,FALSE),FALSE)))*(VLOOKUP(B1734,'2-Kosten per locatie'!$A$16:$C$48,3,FALSE))</f>
        <v>0</v>
      </c>
      <c r="W1734" s="146">
        <f t="shared" si="347"/>
        <v>0</v>
      </c>
      <c r="X1734" s="146">
        <f t="shared" si="348"/>
        <v>0</v>
      </c>
      <c r="Y1734" s="146">
        <f t="shared" si="349"/>
        <v>0</v>
      </c>
      <c r="Z1734" s="147">
        <f>VLOOKUP(F1734,'3-Productie normen'!A:Q,12,FALSE)</f>
        <v>0</v>
      </c>
      <c r="AA1734" s="147"/>
      <c r="AC1734" s="148">
        <f t="shared" si="350"/>
        <v>0</v>
      </c>
    </row>
    <row r="1735" spans="1:29" ht="14.15" customHeight="1">
      <c r="A1735" s="124">
        <f t="shared" si="339"/>
        <v>1735</v>
      </c>
      <c r="B1735" s="139" t="s">
        <v>111</v>
      </c>
      <c r="C1735" s="108">
        <v>3</v>
      </c>
      <c r="D1735" s="164" t="s">
        <v>1889</v>
      </c>
      <c r="E1735" s="141" t="s">
        <v>249</v>
      </c>
      <c r="F1735" s="141" t="s">
        <v>172</v>
      </c>
      <c r="G1735" s="141" t="s">
        <v>222</v>
      </c>
      <c r="H1735" s="142">
        <v>52.97</v>
      </c>
      <c r="I1735" s="143">
        <f t="shared" si="340"/>
        <v>255</v>
      </c>
      <c r="J1735" s="144">
        <v>255</v>
      </c>
      <c r="K1735" s="144"/>
      <c r="L1735" s="144"/>
      <c r="M1735" s="144"/>
      <c r="N1735" s="144"/>
      <c r="O1735" s="144"/>
      <c r="P1735" s="145" t="e">
        <f t="shared" si="341"/>
        <v>#DIV/0!</v>
      </c>
      <c r="Q1735" s="145">
        <f t="shared" si="342"/>
        <v>0</v>
      </c>
      <c r="R1735" s="145">
        <f t="shared" si="343"/>
        <v>0</v>
      </c>
      <c r="S1735" s="145">
        <f t="shared" si="344"/>
        <v>0</v>
      </c>
      <c r="T1735" s="145">
        <f t="shared" si="345"/>
        <v>0</v>
      </c>
      <c r="U1735" s="145">
        <f t="shared" si="346"/>
        <v>0</v>
      </c>
      <c r="V1735" s="146">
        <f>IF(J1735="nio",0,IF(J1735&gt;0,VLOOKUP(F1735,'3-Productie normen'!A:M,VLOOKUP(J1735,'3-Productie normen'!$B$38:$C$41,2,FALSE),FALSE)))*(VLOOKUP(B1735,'2-Kosten per locatie'!$A$16:$C$48,3,FALSE))</f>
        <v>0</v>
      </c>
      <c r="W1735" s="146">
        <f t="shared" si="347"/>
        <v>0</v>
      </c>
      <c r="X1735" s="146">
        <f t="shared" si="348"/>
        <v>0</v>
      </c>
      <c r="Y1735" s="146">
        <f t="shared" si="349"/>
        <v>0</v>
      </c>
      <c r="Z1735" s="147" t="str">
        <f>VLOOKUP(F1735,'3-Productie normen'!A:Q,12,FALSE)</f>
        <v>V</v>
      </c>
      <c r="AA1735" s="147"/>
      <c r="AC1735" s="148">
        <f t="shared" si="350"/>
        <v>13507.35</v>
      </c>
    </row>
    <row r="1736" spans="1:29" ht="14.15" customHeight="1">
      <c r="A1736" s="124">
        <f t="shared" si="339"/>
        <v>1736</v>
      </c>
      <c r="B1736" s="139" t="s">
        <v>111</v>
      </c>
      <c r="C1736" s="108">
        <v>3</v>
      </c>
      <c r="D1736" s="164" t="s">
        <v>1890</v>
      </c>
      <c r="E1736" s="141" t="s">
        <v>249</v>
      </c>
      <c r="F1736" s="141" t="s">
        <v>172</v>
      </c>
      <c r="G1736" s="141" t="s">
        <v>222</v>
      </c>
      <c r="H1736" s="142">
        <v>46.46</v>
      </c>
      <c r="I1736" s="143">
        <f t="shared" si="340"/>
        <v>255</v>
      </c>
      <c r="J1736" s="144">
        <v>255</v>
      </c>
      <c r="K1736" s="144"/>
      <c r="L1736" s="144"/>
      <c r="M1736" s="144"/>
      <c r="N1736" s="144"/>
      <c r="O1736" s="144"/>
      <c r="P1736" s="145" t="e">
        <f t="shared" si="341"/>
        <v>#DIV/0!</v>
      </c>
      <c r="Q1736" s="145">
        <f t="shared" si="342"/>
        <v>0</v>
      </c>
      <c r="R1736" s="145">
        <f t="shared" si="343"/>
        <v>0</v>
      </c>
      <c r="S1736" s="145">
        <f t="shared" si="344"/>
        <v>0</v>
      </c>
      <c r="T1736" s="145">
        <f t="shared" si="345"/>
        <v>0</v>
      </c>
      <c r="U1736" s="145">
        <f t="shared" si="346"/>
        <v>0</v>
      </c>
      <c r="V1736" s="146">
        <f>IF(J1736="nio",0,IF(J1736&gt;0,VLOOKUP(F1736,'3-Productie normen'!A:M,VLOOKUP(J1736,'3-Productie normen'!$B$38:$C$41,2,FALSE),FALSE)))*(VLOOKUP(B1736,'2-Kosten per locatie'!$A$16:$C$48,3,FALSE))</f>
        <v>0</v>
      </c>
      <c r="W1736" s="146">
        <f t="shared" si="347"/>
        <v>0</v>
      </c>
      <c r="X1736" s="146">
        <f t="shared" si="348"/>
        <v>0</v>
      </c>
      <c r="Y1736" s="146">
        <f t="shared" si="349"/>
        <v>0</v>
      </c>
      <c r="Z1736" s="147" t="str">
        <f>VLOOKUP(F1736,'3-Productie normen'!A:Q,12,FALSE)</f>
        <v>V</v>
      </c>
      <c r="AA1736" s="147"/>
      <c r="AC1736" s="148">
        <f t="shared" si="350"/>
        <v>11847.300000000001</v>
      </c>
    </row>
    <row r="1737" spans="1:29" ht="14.15" customHeight="1">
      <c r="A1737" s="124">
        <f t="shared" si="339"/>
        <v>1737</v>
      </c>
      <c r="B1737" s="139" t="s">
        <v>111</v>
      </c>
      <c r="C1737" s="108">
        <v>3</v>
      </c>
      <c r="D1737" s="164" t="s">
        <v>1891</v>
      </c>
      <c r="E1737" s="141" t="s">
        <v>249</v>
      </c>
      <c r="F1737" s="141" t="s">
        <v>172</v>
      </c>
      <c r="G1737" s="141" t="s">
        <v>222</v>
      </c>
      <c r="H1737" s="142">
        <v>59</v>
      </c>
      <c r="I1737" s="143">
        <f t="shared" si="340"/>
        <v>255</v>
      </c>
      <c r="J1737" s="144">
        <v>255</v>
      </c>
      <c r="K1737" s="144"/>
      <c r="L1737" s="144"/>
      <c r="M1737" s="144"/>
      <c r="N1737" s="144"/>
      <c r="O1737" s="144"/>
      <c r="P1737" s="145" t="e">
        <f t="shared" si="341"/>
        <v>#DIV/0!</v>
      </c>
      <c r="Q1737" s="145">
        <f t="shared" si="342"/>
        <v>0</v>
      </c>
      <c r="R1737" s="145">
        <f t="shared" si="343"/>
        <v>0</v>
      </c>
      <c r="S1737" s="145">
        <f t="shared" si="344"/>
        <v>0</v>
      </c>
      <c r="T1737" s="145">
        <f t="shared" si="345"/>
        <v>0</v>
      </c>
      <c r="U1737" s="145">
        <f t="shared" si="346"/>
        <v>0</v>
      </c>
      <c r="V1737" s="146">
        <f>IF(J1737="nio",0,IF(J1737&gt;0,VLOOKUP(F1737,'3-Productie normen'!A:M,VLOOKUP(J1737,'3-Productie normen'!$B$38:$C$41,2,FALSE),FALSE)))*(VLOOKUP(B1737,'2-Kosten per locatie'!$A$16:$C$48,3,FALSE))</f>
        <v>0</v>
      </c>
      <c r="W1737" s="146">
        <f t="shared" si="347"/>
        <v>0</v>
      </c>
      <c r="X1737" s="146">
        <f t="shared" si="348"/>
        <v>0</v>
      </c>
      <c r="Y1737" s="146">
        <f t="shared" si="349"/>
        <v>0</v>
      </c>
      <c r="Z1737" s="147" t="str">
        <f>VLOOKUP(F1737,'3-Productie normen'!A:Q,12,FALSE)</f>
        <v>V</v>
      </c>
      <c r="AA1737" s="147"/>
      <c r="AC1737" s="148">
        <f t="shared" si="350"/>
        <v>15045</v>
      </c>
    </row>
    <row r="1738" spans="1:29" ht="14.15" customHeight="1">
      <c r="A1738" s="124">
        <f t="shared" si="339"/>
        <v>1738</v>
      </c>
      <c r="B1738" s="139" t="s">
        <v>111</v>
      </c>
      <c r="C1738" s="108">
        <v>3</v>
      </c>
      <c r="D1738" s="164" t="s">
        <v>1892</v>
      </c>
      <c r="E1738" s="141" t="s">
        <v>249</v>
      </c>
      <c r="F1738" s="141" t="s">
        <v>172</v>
      </c>
      <c r="G1738" s="141" t="s">
        <v>222</v>
      </c>
      <c r="H1738" s="142">
        <v>79.17</v>
      </c>
      <c r="I1738" s="143">
        <f t="shared" si="340"/>
        <v>255</v>
      </c>
      <c r="J1738" s="144">
        <v>255</v>
      </c>
      <c r="K1738" s="144"/>
      <c r="L1738" s="144"/>
      <c r="M1738" s="144"/>
      <c r="N1738" s="144"/>
      <c r="O1738" s="144"/>
      <c r="P1738" s="145" t="e">
        <f t="shared" si="341"/>
        <v>#DIV/0!</v>
      </c>
      <c r="Q1738" s="145">
        <f t="shared" si="342"/>
        <v>0</v>
      </c>
      <c r="R1738" s="145">
        <f t="shared" si="343"/>
        <v>0</v>
      </c>
      <c r="S1738" s="145">
        <f t="shared" si="344"/>
        <v>0</v>
      </c>
      <c r="T1738" s="145">
        <f t="shared" si="345"/>
        <v>0</v>
      </c>
      <c r="U1738" s="145">
        <f t="shared" si="346"/>
        <v>0</v>
      </c>
      <c r="V1738" s="146">
        <f>IF(J1738="nio",0,IF(J1738&gt;0,VLOOKUP(F1738,'3-Productie normen'!A:M,VLOOKUP(J1738,'3-Productie normen'!$B$38:$C$41,2,FALSE),FALSE)))*(VLOOKUP(B1738,'2-Kosten per locatie'!$A$16:$C$48,3,FALSE))</f>
        <v>0</v>
      </c>
      <c r="W1738" s="146">
        <f t="shared" si="347"/>
        <v>0</v>
      </c>
      <c r="X1738" s="146">
        <f t="shared" si="348"/>
        <v>0</v>
      </c>
      <c r="Y1738" s="146">
        <f t="shared" si="349"/>
        <v>0</v>
      </c>
      <c r="Z1738" s="147" t="str">
        <f>VLOOKUP(F1738,'3-Productie normen'!A:Q,12,FALSE)</f>
        <v>V</v>
      </c>
      <c r="AA1738" s="147"/>
      <c r="AC1738" s="148">
        <f t="shared" si="350"/>
        <v>20188.350000000002</v>
      </c>
    </row>
    <row r="1739" spans="1:29" ht="14.15" customHeight="1">
      <c r="A1739" s="124">
        <f t="shared" ref="A1739:A1802" si="351">A1738+1</f>
        <v>1739</v>
      </c>
      <c r="B1739" s="139" t="s">
        <v>111</v>
      </c>
      <c r="C1739" s="108">
        <v>3</v>
      </c>
      <c r="D1739" s="164" t="s">
        <v>1893</v>
      </c>
      <c r="E1739" s="141" t="s">
        <v>249</v>
      </c>
      <c r="F1739" s="141" t="s">
        <v>172</v>
      </c>
      <c r="G1739" s="141" t="s">
        <v>222</v>
      </c>
      <c r="H1739" s="142">
        <v>59.42</v>
      </c>
      <c r="I1739" s="143">
        <f t="shared" si="340"/>
        <v>255</v>
      </c>
      <c r="J1739" s="144">
        <v>255</v>
      </c>
      <c r="K1739" s="144"/>
      <c r="L1739" s="144"/>
      <c r="M1739" s="144"/>
      <c r="N1739" s="144"/>
      <c r="O1739" s="144"/>
      <c r="P1739" s="145" t="e">
        <f t="shared" si="341"/>
        <v>#DIV/0!</v>
      </c>
      <c r="Q1739" s="145">
        <f t="shared" si="342"/>
        <v>0</v>
      </c>
      <c r="R1739" s="145">
        <f t="shared" si="343"/>
        <v>0</v>
      </c>
      <c r="S1739" s="145">
        <f t="shared" si="344"/>
        <v>0</v>
      </c>
      <c r="T1739" s="145">
        <f t="shared" si="345"/>
        <v>0</v>
      </c>
      <c r="U1739" s="145">
        <f t="shared" si="346"/>
        <v>0</v>
      </c>
      <c r="V1739" s="146">
        <f>IF(J1739="nio",0,IF(J1739&gt;0,VLOOKUP(F1739,'3-Productie normen'!A:M,VLOOKUP(J1739,'3-Productie normen'!$B$38:$C$41,2,FALSE),FALSE)))*(VLOOKUP(B1739,'2-Kosten per locatie'!$A$16:$C$48,3,FALSE))</f>
        <v>0</v>
      </c>
      <c r="W1739" s="146">
        <f t="shared" si="347"/>
        <v>0</v>
      </c>
      <c r="X1739" s="146">
        <f t="shared" si="348"/>
        <v>0</v>
      </c>
      <c r="Y1739" s="146">
        <f t="shared" si="349"/>
        <v>0</v>
      </c>
      <c r="Z1739" s="147" t="str">
        <f>VLOOKUP(F1739,'3-Productie normen'!A:Q,12,FALSE)</f>
        <v>V</v>
      </c>
      <c r="AA1739" s="147"/>
      <c r="AC1739" s="148">
        <f t="shared" si="350"/>
        <v>15152.1</v>
      </c>
    </row>
    <row r="1740" spans="1:29" ht="14.15" customHeight="1">
      <c r="A1740" s="124">
        <f t="shared" si="351"/>
        <v>1740</v>
      </c>
      <c r="B1740" s="139" t="s">
        <v>111</v>
      </c>
      <c r="C1740" s="108">
        <v>3</v>
      </c>
      <c r="D1740" s="164" t="s">
        <v>1894</v>
      </c>
      <c r="E1740" s="141" t="s">
        <v>249</v>
      </c>
      <c r="F1740" s="141" t="s">
        <v>172</v>
      </c>
      <c r="G1740" s="141" t="s">
        <v>222</v>
      </c>
      <c r="H1740" s="142">
        <v>46.61</v>
      </c>
      <c r="I1740" s="143">
        <f t="shared" si="340"/>
        <v>255</v>
      </c>
      <c r="J1740" s="144">
        <v>255</v>
      </c>
      <c r="K1740" s="144"/>
      <c r="L1740" s="144"/>
      <c r="M1740" s="144"/>
      <c r="N1740" s="144"/>
      <c r="O1740" s="144"/>
      <c r="P1740" s="145" t="e">
        <f t="shared" si="341"/>
        <v>#DIV/0!</v>
      </c>
      <c r="Q1740" s="145">
        <f t="shared" si="342"/>
        <v>0</v>
      </c>
      <c r="R1740" s="145">
        <f t="shared" si="343"/>
        <v>0</v>
      </c>
      <c r="S1740" s="145">
        <f t="shared" si="344"/>
        <v>0</v>
      </c>
      <c r="T1740" s="145">
        <f t="shared" si="345"/>
        <v>0</v>
      </c>
      <c r="U1740" s="145">
        <f t="shared" si="346"/>
        <v>0</v>
      </c>
      <c r="V1740" s="146">
        <f>IF(J1740="nio",0,IF(J1740&gt;0,VLOOKUP(F1740,'3-Productie normen'!A:M,VLOOKUP(J1740,'3-Productie normen'!$B$38:$C$41,2,FALSE),FALSE)))*(VLOOKUP(B1740,'2-Kosten per locatie'!$A$16:$C$48,3,FALSE))</f>
        <v>0</v>
      </c>
      <c r="W1740" s="146">
        <f t="shared" si="347"/>
        <v>0</v>
      </c>
      <c r="X1740" s="146">
        <f t="shared" si="348"/>
        <v>0</v>
      </c>
      <c r="Y1740" s="146">
        <f t="shared" si="349"/>
        <v>0</v>
      </c>
      <c r="Z1740" s="147" t="str">
        <f>VLOOKUP(F1740,'3-Productie normen'!A:Q,12,FALSE)</f>
        <v>V</v>
      </c>
      <c r="AA1740" s="147"/>
      <c r="AC1740" s="148">
        <f t="shared" si="350"/>
        <v>11885.55</v>
      </c>
    </row>
    <row r="1741" spans="1:29" ht="14.15" customHeight="1">
      <c r="A1741" s="124">
        <f t="shared" si="351"/>
        <v>1741</v>
      </c>
      <c r="B1741" s="139" t="s">
        <v>111</v>
      </c>
      <c r="C1741" s="108">
        <v>3</v>
      </c>
      <c r="D1741" s="164" t="s">
        <v>1895</v>
      </c>
      <c r="E1741" s="141" t="s">
        <v>249</v>
      </c>
      <c r="F1741" s="141" t="s">
        <v>172</v>
      </c>
      <c r="G1741" s="141" t="s">
        <v>222</v>
      </c>
      <c r="H1741" s="142">
        <v>23.95</v>
      </c>
      <c r="I1741" s="143">
        <f t="shared" si="340"/>
        <v>255</v>
      </c>
      <c r="J1741" s="144">
        <v>255</v>
      </c>
      <c r="K1741" s="144"/>
      <c r="L1741" s="144"/>
      <c r="M1741" s="144"/>
      <c r="N1741" s="144"/>
      <c r="O1741" s="144"/>
      <c r="P1741" s="145" t="e">
        <f t="shared" si="341"/>
        <v>#DIV/0!</v>
      </c>
      <c r="Q1741" s="145">
        <f t="shared" si="342"/>
        <v>0</v>
      </c>
      <c r="R1741" s="145">
        <f t="shared" si="343"/>
        <v>0</v>
      </c>
      <c r="S1741" s="145">
        <f t="shared" si="344"/>
        <v>0</v>
      </c>
      <c r="T1741" s="145">
        <f t="shared" si="345"/>
        <v>0</v>
      </c>
      <c r="U1741" s="145">
        <f t="shared" si="346"/>
        <v>0</v>
      </c>
      <c r="V1741" s="146">
        <f>IF(J1741="nio",0,IF(J1741&gt;0,VLOOKUP(F1741,'3-Productie normen'!A:M,VLOOKUP(J1741,'3-Productie normen'!$B$38:$C$41,2,FALSE),FALSE)))*(VLOOKUP(B1741,'2-Kosten per locatie'!$A$16:$C$48,3,FALSE))</f>
        <v>0</v>
      </c>
      <c r="W1741" s="146">
        <f t="shared" si="347"/>
        <v>0</v>
      </c>
      <c r="X1741" s="146">
        <f t="shared" si="348"/>
        <v>0</v>
      </c>
      <c r="Y1741" s="146">
        <f t="shared" si="349"/>
        <v>0</v>
      </c>
      <c r="Z1741" s="147" t="str">
        <f>VLOOKUP(F1741,'3-Productie normen'!A:Q,12,FALSE)</f>
        <v>V</v>
      </c>
      <c r="AA1741" s="147"/>
      <c r="AC1741" s="148">
        <f t="shared" si="350"/>
        <v>6107.25</v>
      </c>
    </row>
    <row r="1742" spans="1:29" ht="14.15" customHeight="1">
      <c r="A1742" s="124">
        <f t="shared" si="351"/>
        <v>1742</v>
      </c>
      <c r="B1742" s="139" t="s">
        <v>111</v>
      </c>
      <c r="C1742" s="108">
        <v>3</v>
      </c>
      <c r="D1742" s="164" t="s">
        <v>1779</v>
      </c>
      <c r="E1742" s="141" t="s">
        <v>170</v>
      </c>
      <c r="F1742" s="141" t="s">
        <v>170</v>
      </c>
      <c r="G1742" s="141" t="s">
        <v>222</v>
      </c>
      <c r="H1742" s="142">
        <v>17.3</v>
      </c>
      <c r="I1742" s="143">
        <f t="shared" si="340"/>
        <v>255</v>
      </c>
      <c r="J1742" s="144">
        <v>255</v>
      </c>
      <c r="K1742" s="144"/>
      <c r="L1742" s="144"/>
      <c r="M1742" s="144"/>
      <c r="N1742" s="144"/>
      <c r="O1742" s="144"/>
      <c r="P1742" s="145" t="e">
        <f t="shared" si="341"/>
        <v>#DIV/0!</v>
      </c>
      <c r="Q1742" s="145">
        <f t="shared" si="342"/>
        <v>0</v>
      </c>
      <c r="R1742" s="145">
        <f t="shared" si="343"/>
        <v>0</v>
      </c>
      <c r="S1742" s="145">
        <f t="shared" si="344"/>
        <v>0</v>
      </c>
      <c r="T1742" s="145">
        <f t="shared" si="345"/>
        <v>0</v>
      </c>
      <c r="U1742" s="145">
        <f t="shared" si="346"/>
        <v>0</v>
      </c>
      <c r="V1742" s="146">
        <f>IF(J1742="nio",0,IF(J1742&gt;0,VLOOKUP(F1742,'3-Productie normen'!A:M,VLOOKUP(J1742,'3-Productie normen'!$B$38:$C$41,2,FALSE),FALSE)))*(VLOOKUP(B1742,'2-Kosten per locatie'!$A$16:$C$48,3,FALSE))</f>
        <v>0</v>
      </c>
      <c r="W1742" s="146">
        <f t="shared" si="347"/>
        <v>0</v>
      </c>
      <c r="X1742" s="146">
        <f t="shared" si="348"/>
        <v>0</v>
      </c>
      <c r="Y1742" s="146">
        <f t="shared" si="349"/>
        <v>0</v>
      </c>
      <c r="Z1742" s="147" t="str">
        <f>VLOOKUP(F1742,'3-Productie normen'!A:Q,12,FALSE)</f>
        <v>V</v>
      </c>
      <c r="AA1742" s="147"/>
      <c r="AC1742" s="148">
        <f t="shared" si="350"/>
        <v>4411.5</v>
      </c>
    </row>
    <row r="1743" spans="1:29" ht="14.15" customHeight="1">
      <c r="A1743" s="124">
        <f t="shared" si="351"/>
        <v>1743</v>
      </c>
      <c r="B1743" s="139" t="s">
        <v>111</v>
      </c>
      <c r="C1743" s="108">
        <v>3</v>
      </c>
      <c r="D1743" s="164" t="s">
        <v>1780</v>
      </c>
      <c r="E1743" s="141" t="s">
        <v>170</v>
      </c>
      <c r="F1743" s="141" t="s">
        <v>170</v>
      </c>
      <c r="G1743" s="141" t="s">
        <v>222</v>
      </c>
      <c r="H1743" s="142">
        <v>17.3</v>
      </c>
      <c r="I1743" s="143">
        <f t="shared" si="340"/>
        <v>255</v>
      </c>
      <c r="J1743" s="144">
        <v>255</v>
      </c>
      <c r="K1743" s="144"/>
      <c r="L1743" s="144"/>
      <c r="M1743" s="144"/>
      <c r="N1743" s="144"/>
      <c r="O1743" s="144"/>
      <c r="P1743" s="145" t="e">
        <f t="shared" si="341"/>
        <v>#DIV/0!</v>
      </c>
      <c r="Q1743" s="145">
        <f t="shared" si="342"/>
        <v>0</v>
      </c>
      <c r="R1743" s="145">
        <f t="shared" si="343"/>
        <v>0</v>
      </c>
      <c r="S1743" s="145">
        <f t="shared" si="344"/>
        <v>0</v>
      </c>
      <c r="T1743" s="145">
        <f t="shared" si="345"/>
        <v>0</v>
      </c>
      <c r="U1743" s="145">
        <f t="shared" si="346"/>
        <v>0</v>
      </c>
      <c r="V1743" s="146">
        <f>IF(J1743="nio",0,IF(J1743&gt;0,VLOOKUP(F1743,'3-Productie normen'!A:M,VLOOKUP(J1743,'3-Productie normen'!$B$38:$C$41,2,FALSE),FALSE)))*(VLOOKUP(B1743,'2-Kosten per locatie'!$A$16:$C$48,3,FALSE))</f>
        <v>0</v>
      </c>
      <c r="W1743" s="146">
        <f t="shared" si="347"/>
        <v>0</v>
      </c>
      <c r="X1743" s="146">
        <f t="shared" si="348"/>
        <v>0</v>
      </c>
      <c r="Y1743" s="146">
        <f t="shared" si="349"/>
        <v>0</v>
      </c>
      <c r="Z1743" s="147" t="str">
        <f>VLOOKUP(F1743,'3-Productie normen'!A:Q,12,FALSE)</f>
        <v>V</v>
      </c>
      <c r="AA1743" s="147"/>
      <c r="AC1743" s="148">
        <f t="shared" si="350"/>
        <v>4411.5</v>
      </c>
    </row>
    <row r="1744" spans="1:29" ht="14.15" customHeight="1">
      <c r="A1744" s="124">
        <f t="shared" si="351"/>
        <v>1744</v>
      </c>
      <c r="B1744" s="139" t="s">
        <v>111</v>
      </c>
      <c r="C1744" s="108">
        <v>3</v>
      </c>
      <c r="D1744" s="164" t="s">
        <v>1712</v>
      </c>
      <c r="E1744" s="141" t="s">
        <v>170</v>
      </c>
      <c r="F1744" s="141" t="s">
        <v>170</v>
      </c>
      <c r="G1744" s="141" t="s">
        <v>561</v>
      </c>
      <c r="H1744" s="142">
        <v>12</v>
      </c>
      <c r="I1744" s="143">
        <f t="shared" ref="I1744:I1805" si="352">SUM(J1744:O1744)</f>
        <v>255</v>
      </c>
      <c r="J1744" s="144">
        <v>255</v>
      </c>
      <c r="K1744" s="144"/>
      <c r="L1744" s="144"/>
      <c r="M1744" s="144"/>
      <c r="N1744" s="144"/>
      <c r="O1744" s="144"/>
      <c r="P1744" s="145" t="e">
        <f t="shared" si="341"/>
        <v>#DIV/0!</v>
      </c>
      <c r="Q1744" s="145">
        <f t="shared" si="342"/>
        <v>0</v>
      </c>
      <c r="R1744" s="145">
        <f t="shared" si="343"/>
        <v>0</v>
      </c>
      <c r="S1744" s="145">
        <f t="shared" si="344"/>
        <v>0</v>
      </c>
      <c r="T1744" s="145">
        <f t="shared" si="345"/>
        <v>0</v>
      </c>
      <c r="U1744" s="145">
        <f t="shared" si="346"/>
        <v>0</v>
      </c>
      <c r="V1744" s="146">
        <f>IF(J1744="nio",0,IF(J1744&gt;0,VLOOKUP(F1744,'3-Productie normen'!A:M,VLOOKUP(J1744,'3-Productie normen'!$B$38:$C$41,2,FALSE),FALSE)))*(VLOOKUP(B1744,'2-Kosten per locatie'!$A$16:$C$48,3,FALSE))</f>
        <v>0</v>
      </c>
      <c r="W1744" s="146">
        <f t="shared" si="347"/>
        <v>0</v>
      </c>
      <c r="X1744" s="146">
        <f t="shared" si="348"/>
        <v>0</v>
      </c>
      <c r="Y1744" s="146">
        <f t="shared" si="349"/>
        <v>0</v>
      </c>
      <c r="Z1744" s="147" t="str">
        <f>VLOOKUP(F1744,'3-Productie normen'!A:Q,12,FALSE)</f>
        <v>V</v>
      </c>
      <c r="AA1744" s="147"/>
      <c r="AC1744" s="148">
        <f t="shared" si="350"/>
        <v>3060</v>
      </c>
    </row>
    <row r="1745" spans="1:29" ht="14.15" customHeight="1">
      <c r="A1745" s="124">
        <f t="shared" si="351"/>
        <v>1745</v>
      </c>
      <c r="B1745" s="139" t="s">
        <v>111</v>
      </c>
      <c r="C1745" s="108">
        <v>3</v>
      </c>
      <c r="D1745" s="164" t="s">
        <v>1713</v>
      </c>
      <c r="E1745" s="141" t="s">
        <v>170</v>
      </c>
      <c r="F1745" s="141" t="s">
        <v>170</v>
      </c>
      <c r="G1745" s="141" t="s">
        <v>561</v>
      </c>
      <c r="H1745" s="142">
        <v>5.16</v>
      </c>
      <c r="I1745" s="143">
        <f t="shared" si="352"/>
        <v>255</v>
      </c>
      <c r="J1745" s="144">
        <v>255</v>
      </c>
      <c r="K1745" s="144"/>
      <c r="L1745" s="144"/>
      <c r="M1745" s="144"/>
      <c r="N1745" s="144"/>
      <c r="O1745" s="144"/>
      <c r="P1745" s="145" t="e">
        <f t="shared" si="341"/>
        <v>#DIV/0!</v>
      </c>
      <c r="Q1745" s="145">
        <f t="shared" si="342"/>
        <v>0</v>
      </c>
      <c r="R1745" s="145">
        <f t="shared" si="343"/>
        <v>0</v>
      </c>
      <c r="S1745" s="145">
        <f t="shared" si="344"/>
        <v>0</v>
      </c>
      <c r="T1745" s="145">
        <f t="shared" si="345"/>
        <v>0</v>
      </c>
      <c r="U1745" s="145">
        <f t="shared" si="346"/>
        <v>0</v>
      </c>
      <c r="V1745" s="146">
        <f>IF(J1745="nio",0,IF(J1745&gt;0,VLOOKUP(F1745,'3-Productie normen'!A:M,VLOOKUP(J1745,'3-Productie normen'!$B$38:$C$41,2,FALSE),FALSE)))*(VLOOKUP(B1745,'2-Kosten per locatie'!$A$16:$C$48,3,FALSE))</f>
        <v>0</v>
      </c>
      <c r="W1745" s="146">
        <f t="shared" si="347"/>
        <v>0</v>
      </c>
      <c r="X1745" s="146">
        <f t="shared" si="348"/>
        <v>0</v>
      </c>
      <c r="Y1745" s="146">
        <f t="shared" si="349"/>
        <v>0</v>
      </c>
      <c r="Z1745" s="147" t="str">
        <f>VLOOKUP(F1745,'3-Productie normen'!A:Q,12,FALSE)</f>
        <v>V</v>
      </c>
      <c r="AA1745" s="147"/>
      <c r="AC1745" s="148">
        <f t="shared" si="350"/>
        <v>1315.8</v>
      </c>
    </row>
    <row r="1746" spans="1:29" ht="14.15" customHeight="1">
      <c r="A1746" s="124">
        <f t="shared" si="351"/>
        <v>1746</v>
      </c>
      <c r="B1746" s="139" t="s">
        <v>111</v>
      </c>
      <c r="C1746" s="108">
        <v>3</v>
      </c>
      <c r="D1746" s="164" t="s">
        <v>1781</v>
      </c>
      <c r="E1746" s="141" t="s">
        <v>170</v>
      </c>
      <c r="F1746" s="141" t="s">
        <v>170</v>
      </c>
      <c r="G1746" s="141" t="s">
        <v>561</v>
      </c>
      <c r="H1746" s="142">
        <v>5.16</v>
      </c>
      <c r="I1746" s="143">
        <f t="shared" si="352"/>
        <v>255</v>
      </c>
      <c r="J1746" s="144">
        <v>255</v>
      </c>
      <c r="K1746" s="144"/>
      <c r="L1746" s="144"/>
      <c r="M1746" s="144"/>
      <c r="N1746" s="144"/>
      <c r="O1746" s="144"/>
      <c r="P1746" s="145" t="e">
        <f t="shared" si="341"/>
        <v>#DIV/0!</v>
      </c>
      <c r="Q1746" s="145">
        <f t="shared" si="342"/>
        <v>0</v>
      </c>
      <c r="R1746" s="145">
        <f t="shared" si="343"/>
        <v>0</v>
      </c>
      <c r="S1746" s="145">
        <f t="shared" si="344"/>
        <v>0</v>
      </c>
      <c r="T1746" s="145">
        <f t="shared" si="345"/>
        <v>0</v>
      </c>
      <c r="U1746" s="145">
        <f t="shared" si="346"/>
        <v>0</v>
      </c>
      <c r="V1746" s="146">
        <f>IF(J1746="nio",0,IF(J1746&gt;0,VLOOKUP(F1746,'3-Productie normen'!A:M,VLOOKUP(J1746,'3-Productie normen'!$B$38:$C$41,2,FALSE),FALSE)))*(VLOOKUP(B1746,'2-Kosten per locatie'!$A$16:$C$48,3,FALSE))</f>
        <v>0</v>
      </c>
      <c r="W1746" s="146">
        <f t="shared" si="347"/>
        <v>0</v>
      </c>
      <c r="X1746" s="146">
        <f t="shared" si="348"/>
        <v>0</v>
      </c>
      <c r="Y1746" s="146">
        <f t="shared" si="349"/>
        <v>0</v>
      </c>
      <c r="Z1746" s="147" t="str">
        <f>VLOOKUP(F1746,'3-Productie normen'!A:Q,12,FALSE)</f>
        <v>V</v>
      </c>
      <c r="AA1746" s="147"/>
      <c r="AC1746" s="148">
        <f t="shared" si="350"/>
        <v>1315.8</v>
      </c>
    </row>
    <row r="1747" spans="1:29" ht="14.15" customHeight="1">
      <c r="A1747" s="124">
        <f t="shared" si="351"/>
        <v>1747</v>
      </c>
      <c r="B1747" s="139" t="s">
        <v>111</v>
      </c>
      <c r="C1747" s="108">
        <v>4</v>
      </c>
      <c r="D1747" s="164" t="s">
        <v>1896</v>
      </c>
      <c r="E1747" s="141" t="s">
        <v>1897</v>
      </c>
      <c r="F1747" s="139" t="s">
        <v>155</v>
      </c>
      <c r="G1747" s="141" t="s">
        <v>222</v>
      </c>
      <c r="H1747" s="142">
        <v>40.729999999999997</v>
      </c>
      <c r="I1747" s="143">
        <f t="shared" si="352"/>
        <v>255</v>
      </c>
      <c r="J1747" s="144">
        <v>255</v>
      </c>
      <c r="K1747" s="144"/>
      <c r="L1747" s="144"/>
      <c r="M1747" s="144"/>
      <c r="N1747" s="144"/>
      <c r="O1747" s="144"/>
      <c r="P1747" s="145" t="e">
        <f t="shared" ref="P1747:P1808" si="353">IF(J1747="nio",0,IF(J1747&gt;0,J1747*H1747/V1747,0))</f>
        <v>#DIV/0!</v>
      </c>
      <c r="Q1747" s="145">
        <f t="shared" ref="Q1747:Q1808" si="354">IF(K1747&gt;0,K1747*H1747/W1747,0)</f>
        <v>0</v>
      </c>
      <c r="R1747" s="145">
        <f t="shared" ref="R1747:R1808" si="355">IF(L1747&gt;0,L1747*H1747/X1747,0)</f>
        <v>0</v>
      </c>
      <c r="S1747" s="145">
        <f t="shared" ref="S1747:S1808" si="356">IF(M1747&gt;0,M1747*H1747/Y1747,0)</f>
        <v>0</v>
      </c>
      <c r="T1747" s="145">
        <f t="shared" ref="T1747:T1808" si="357">IF(N1747&gt;0,N1747*H1747/X1747,0)</f>
        <v>0</v>
      </c>
      <c r="U1747" s="145">
        <f t="shared" ref="U1747:U1808" si="358">IF(O1747&gt;0,O1747*H1747/Y1747,0)</f>
        <v>0</v>
      </c>
      <c r="V1747" s="146">
        <f>IF(J1747="nio",0,IF(J1747&gt;0,VLOOKUP(F1747,'3-Productie normen'!A:M,VLOOKUP(J1747,'3-Productie normen'!$B$38:$C$41,2,FALSE),FALSE)))*(VLOOKUP(B1747,'2-Kosten per locatie'!$A$16:$C$48,3,FALSE))</f>
        <v>0</v>
      </c>
      <c r="W1747" s="146">
        <f t="shared" ref="W1747:W1808" si="359">IF(K1747&gt;0,V1747*$W$8,0)</f>
        <v>0</v>
      </c>
      <c r="X1747" s="146">
        <f t="shared" ref="X1747:X1808" si="360">IF((OR(L1747&gt;0,N1747&gt;0)),V1747*$X$8,0)</f>
        <v>0</v>
      </c>
      <c r="Y1747" s="146">
        <f t="shared" ref="Y1747:Y1808" si="361">IF((OR(M1747&gt;0,O1747&gt;0)),V1747*$Y$8,0)</f>
        <v>0</v>
      </c>
      <c r="Z1747" s="147" t="str">
        <f>VLOOKUP(F1747,'3-Productie normen'!A:Q,12,FALSE)</f>
        <v>B</v>
      </c>
      <c r="AA1747" s="147"/>
      <c r="AC1747" s="148">
        <f t="shared" ref="AC1747:AC1808" si="362">I1747*H1747</f>
        <v>10386.15</v>
      </c>
    </row>
    <row r="1748" spans="1:29" ht="14.15" customHeight="1">
      <c r="A1748" s="124">
        <f t="shared" si="351"/>
        <v>1748</v>
      </c>
      <c r="B1748" s="139" t="s">
        <v>111</v>
      </c>
      <c r="C1748" s="108">
        <v>4</v>
      </c>
      <c r="D1748" s="164" t="s">
        <v>1898</v>
      </c>
      <c r="E1748" s="141" t="s">
        <v>617</v>
      </c>
      <c r="F1748" s="153" t="s">
        <v>171</v>
      </c>
      <c r="G1748" s="141" t="s">
        <v>222</v>
      </c>
      <c r="H1748" s="142">
        <v>31.74</v>
      </c>
      <c r="I1748" s="143">
        <f t="shared" si="352"/>
        <v>255</v>
      </c>
      <c r="J1748" s="144">
        <v>255</v>
      </c>
      <c r="K1748" s="144"/>
      <c r="L1748" s="144"/>
      <c r="M1748" s="144"/>
      <c r="N1748" s="144"/>
      <c r="O1748" s="144"/>
      <c r="P1748" s="145" t="e">
        <f t="shared" si="353"/>
        <v>#DIV/0!</v>
      </c>
      <c r="Q1748" s="145">
        <f t="shared" si="354"/>
        <v>0</v>
      </c>
      <c r="R1748" s="145">
        <f t="shared" si="355"/>
        <v>0</v>
      </c>
      <c r="S1748" s="145">
        <f t="shared" si="356"/>
        <v>0</v>
      </c>
      <c r="T1748" s="145">
        <f t="shared" si="357"/>
        <v>0</v>
      </c>
      <c r="U1748" s="145">
        <f t="shared" si="358"/>
        <v>0</v>
      </c>
      <c r="V1748" s="146">
        <f>IF(J1748="nio",0,IF(J1748&gt;0,VLOOKUP(F1748,'3-Productie normen'!A:M,VLOOKUP(J1748,'3-Productie normen'!$B$38:$C$41,2,FALSE),FALSE)))*(VLOOKUP(B1748,'2-Kosten per locatie'!$A$16:$C$48,3,FALSE))</f>
        <v>0</v>
      </c>
      <c r="W1748" s="146">
        <f t="shared" si="359"/>
        <v>0</v>
      </c>
      <c r="X1748" s="146">
        <f t="shared" si="360"/>
        <v>0</v>
      </c>
      <c r="Y1748" s="146">
        <f t="shared" si="361"/>
        <v>0</v>
      </c>
      <c r="Z1748" s="147" t="str">
        <f>VLOOKUP(F1748,'3-Productie normen'!A:Q,12,FALSE)</f>
        <v>B</v>
      </c>
      <c r="AA1748" s="147"/>
      <c r="AC1748" s="148">
        <f t="shared" si="362"/>
        <v>8093.7</v>
      </c>
    </row>
    <row r="1749" spans="1:29" ht="14.15" customHeight="1">
      <c r="A1749" s="124">
        <f t="shared" si="351"/>
        <v>1749</v>
      </c>
      <c r="B1749" s="139" t="s">
        <v>111</v>
      </c>
      <c r="C1749" s="108">
        <v>4</v>
      </c>
      <c r="D1749" s="164" t="s">
        <v>1899</v>
      </c>
      <c r="E1749" s="141" t="s">
        <v>212</v>
      </c>
      <c r="F1749" s="166" t="s">
        <v>167</v>
      </c>
      <c r="G1749" s="141" t="s">
        <v>213</v>
      </c>
      <c r="H1749" s="142">
        <v>5.16</v>
      </c>
      <c r="I1749" s="143">
        <f t="shared" si="352"/>
        <v>255</v>
      </c>
      <c r="J1749" s="144">
        <v>255</v>
      </c>
      <c r="K1749" s="144"/>
      <c r="L1749" s="144"/>
      <c r="M1749" s="144"/>
      <c r="N1749" s="144"/>
      <c r="O1749" s="144"/>
      <c r="P1749" s="145" t="e">
        <f t="shared" si="353"/>
        <v>#DIV/0!</v>
      </c>
      <c r="Q1749" s="145">
        <f t="shared" si="354"/>
        <v>0</v>
      </c>
      <c r="R1749" s="145">
        <f t="shared" si="355"/>
        <v>0</v>
      </c>
      <c r="S1749" s="145">
        <f t="shared" si="356"/>
        <v>0</v>
      </c>
      <c r="T1749" s="145">
        <f t="shared" si="357"/>
        <v>0</v>
      </c>
      <c r="U1749" s="145">
        <f t="shared" si="358"/>
        <v>0</v>
      </c>
      <c r="V1749" s="146">
        <f>IF(J1749="nio",0,IF(J1749&gt;0,VLOOKUP(F1749,'3-Productie normen'!A:M,VLOOKUP(J1749,'3-Productie normen'!$B$38:$C$41,2,FALSE),FALSE)))*(VLOOKUP(B1749,'2-Kosten per locatie'!$A$16:$C$48,3,FALSE))</f>
        <v>0</v>
      </c>
      <c r="W1749" s="146">
        <f t="shared" si="359"/>
        <v>0</v>
      </c>
      <c r="X1749" s="146">
        <f t="shared" si="360"/>
        <v>0</v>
      </c>
      <c r="Y1749" s="146">
        <f t="shared" si="361"/>
        <v>0</v>
      </c>
      <c r="Z1749" s="147" t="str">
        <f>VLOOKUP(F1749,'3-Productie normen'!A:Q,12,FALSE)</f>
        <v>S</v>
      </c>
      <c r="AA1749" s="147"/>
      <c r="AC1749" s="148">
        <f t="shared" si="362"/>
        <v>1315.8</v>
      </c>
    </row>
    <row r="1750" spans="1:29" ht="14.15" customHeight="1">
      <c r="A1750" s="124">
        <f t="shared" si="351"/>
        <v>1750</v>
      </c>
      <c r="B1750" s="139" t="s">
        <v>111</v>
      </c>
      <c r="C1750" s="108">
        <v>4</v>
      </c>
      <c r="D1750" s="164" t="s">
        <v>1900</v>
      </c>
      <c r="E1750" s="141" t="s">
        <v>212</v>
      </c>
      <c r="F1750" s="166" t="s">
        <v>167</v>
      </c>
      <c r="G1750" s="141" t="s">
        <v>213</v>
      </c>
      <c r="H1750" s="142">
        <v>0.94</v>
      </c>
      <c r="I1750" s="143">
        <f t="shared" si="352"/>
        <v>255</v>
      </c>
      <c r="J1750" s="144">
        <v>255</v>
      </c>
      <c r="K1750" s="144"/>
      <c r="L1750" s="144"/>
      <c r="M1750" s="144"/>
      <c r="N1750" s="144"/>
      <c r="O1750" s="144"/>
      <c r="P1750" s="145" t="e">
        <f t="shared" si="353"/>
        <v>#DIV/0!</v>
      </c>
      <c r="Q1750" s="145">
        <f t="shared" si="354"/>
        <v>0</v>
      </c>
      <c r="R1750" s="145">
        <f t="shared" si="355"/>
        <v>0</v>
      </c>
      <c r="S1750" s="145">
        <f t="shared" si="356"/>
        <v>0</v>
      </c>
      <c r="T1750" s="145">
        <f t="shared" si="357"/>
        <v>0</v>
      </c>
      <c r="U1750" s="145">
        <f t="shared" si="358"/>
        <v>0</v>
      </c>
      <c r="V1750" s="146">
        <f>IF(J1750="nio",0,IF(J1750&gt;0,VLOOKUP(F1750,'3-Productie normen'!A:M,VLOOKUP(J1750,'3-Productie normen'!$B$38:$C$41,2,FALSE),FALSE)))*(VLOOKUP(B1750,'2-Kosten per locatie'!$A$16:$C$48,3,FALSE))</f>
        <v>0</v>
      </c>
      <c r="W1750" s="146">
        <f t="shared" si="359"/>
        <v>0</v>
      </c>
      <c r="X1750" s="146">
        <f t="shared" si="360"/>
        <v>0</v>
      </c>
      <c r="Y1750" s="146">
        <f t="shared" si="361"/>
        <v>0</v>
      </c>
      <c r="Z1750" s="147" t="str">
        <f>VLOOKUP(F1750,'3-Productie normen'!A:Q,12,FALSE)</f>
        <v>S</v>
      </c>
      <c r="AA1750" s="147"/>
      <c r="AC1750" s="148">
        <f t="shared" si="362"/>
        <v>239.7</v>
      </c>
    </row>
    <row r="1751" spans="1:29" ht="14.15" customHeight="1">
      <c r="A1751" s="124">
        <f t="shared" si="351"/>
        <v>1751</v>
      </c>
      <c r="B1751" s="139" t="s">
        <v>111</v>
      </c>
      <c r="C1751" s="108">
        <v>4</v>
      </c>
      <c r="D1751" s="164" t="s">
        <v>1901</v>
      </c>
      <c r="E1751" s="141" t="s">
        <v>212</v>
      </c>
      <c r="F1751" s="141" t="s">
        <v>167</v>
      </c>
      <c r="G1751" s="141" t="s">
        <v>213</v>
      </c>
      <c r="H1751" s="142">
        <v>0.94</v>
      </c>
      <c r="I1751" s="143">
        <f t="shared" si="352"/>
        <v>255</v>
      </c>
      <c r="J1751" s="144">
        <v>255</v>
      </c>
      <c r="K1751" s="144"/>
      <c r="L1751" s="144"/>
      <c r="M1751" s="144"/>
      <c r="N1751" s="144"/>
      <c r="O1751" s="144"/>
      <c r="P1751" s="145" t="e">
        <f t="shared" si="353"/>
        <v>#DIV/0!</v>
      </c>
      <c r="Q1751" s="145">
        <f t="shared" si="354"/>
        <v>0</v>
      </c>
      <c r="R1751" s="145">
        <f t="shared" si="355"/>
        <v>0</v>
      </c>
      <c r="S1751" s="145">
        <f t="shared" si="356"/>
        <v>0</v>
      </c>
      <c r="T1751" s="145">
        <f t="shared" si="357"/>
        <v>0</v>
      </c>
      <c r="U1751" s="145">
        <f t="shared" si="358"/>
        <v>0</v>
      </c>
      <c r="V1751" s="146">
        <f>IF(J1751="nio",0,IF(J1751&gt;0,VLOOKUP(F1751,'3-Productie normen'!A:M,VLOOKUP(J1751,'3-Productie normen'!$B$38:$C$41,2,FALSE),FALSE)))*(VLOOKUP(B1751,'2-Kosten per locatie'!$A$16:$C$48,3,FALSE))</f>
        <v>0</v>
      </c>
      <c r="W1751" s="146">
        <f t="shared" si="359"/>
        <v>0</v>
      </c>
      <c r="X1751" s="146">
        <f t="shared" si="360"/>
        <v>0</v>
      </c>
      <c r="Y1751" s="146">
        <f t="shared" si="361"/>
        <v>0</v>
      </c>
      <c r="Z1751" s="147" t="str">
        <f>VLOOKUP(F1751,'3-Productie normen'!A:Q,12,FALSE)</f>
        <v>S</v>
      </c>
      <c r="AA1751" s="147"/>
      <c r="AC1751" s="148">
        <f t="shared" si="362"/>
        <v>239.7</v>
      </c>
    </row>
    <row r="1752" spans="1:29" ht="14.15" customHeight="1">
      <c r="A1752" s="124">
        <f t="shared" si="351"/>
        <v>1752</v>
      </c>
      <c r="B1752" s="139" t="s">
        <v>111</v>
      </c>
      <c r="C1752" s="108">
        <v>4</v>
      </c>
      <c r="D1752" s="164" t="s">
        <v>1902</v>
      </c>
      <c r="E1752" s="141" t="s">
        <v>168</v>
      </c>
      <c r="F1752" s="141" t="s">
        <v>168</v>
      </c>
      <c r="G1752" s="141" t="s">
        <v>244</v>
      </c>
      <c r="H1752" s="142">
        <v>9.2899999999999991</v>
      </c>
      <c r="I1752" s="143">
        <f t="shared" si="352"/>
        <v>1</v>
      </c>
      <c r="J1752" s="144">
        <v>1</v>
      </c>
      <c r="K1752" s="144"/>
      <c r="L1752" s="144"/>
      <c r="M1752" s="144"/>
      <c r="N1752" s="144"/>
      <c r="O1752" s="144"/>
      <c r="P1752" s="145" t="e">
        <f t="shared" si="353"/>
        <v>#DIV/0!</v>
      </c>
      <c r="Q1752" s="145">
        <f t="shared" si="354"/>
        <v>0</v>
      </c>
      <c r="R1752" s="145">
        <f t="shared" si="355"/>
        <v>0</v>
      </c>
      <c r="S1752" s="145">
        <f t="shared" si="356"/>
        <v>0</v>
      </c>
      <c r="T1752" s="145">
        <f t="shared" si="357"/>
        <v>0</v>
      </c>
      <c r="U1752" s="145">
        <f t="shared" si="358"/>
        <v>0</v>
      </c>
      <c r="V1752" s="146">
        <f>IF(J1752="nio",0,IF(J1752&gt;0,VLOOKUP(F1752,'3-Productie normen'!A:M,VLOOKUP(J1752,'3-Productie normen'!$B$38:$C$41,2,FALSE),FALSE)))*(VLOOKUP(B1752,'2-Kosten per locatie'!$A$16:$C$48,3,FALSE))</f>
        <v>0</v>
      </c>
      <c r="W1752" s="146">
        <f t="shared" si="359"/>
        <v>0</v>
      </c>
      <c r="X1752" s="146">
        <f t="shared" si="360"/>
        <v>0</v>
      </c>
      <c r="Y1752" s="146">
        <f t="shared" si="361"/>
        <v>0</v>
      </c>
      <c r="Z1752" s="147" t="str">
        <f>VLOOKUP(F1752,'3-Productie normen'!A:Q,12,FALSE)</f>
        <v>V</v>
      </c>
      <c r="AA1752" s="147"/>
      <c r="AC1752" s="148">
        <f t="shared" si="362"/>
        <v>9.2899999999999991</v>
      </c>
    </row>
    <row r="1753" spans="1:29" ht="14.15" customHeight="1">
      <c r="A1753" s="124">
        <f t="shared" si="351"/>
        <v>1753</v>
      </c>
      <c r="B1753" s="139" t="s">
        <v>111</v>
      </c>
      <c r="C1753" s="108">
        <v>4</v>
      </c>
      <c r="D1753" s="164" t="s">
        <v>1903</v>
      </c>
      <c r="E1753" s="141" t="s">
        <v>617</v>
      </c>
      <c r="F1753" s="153" t="s">
        <v>171</v>
      </c>
      <c r="G1753" s="141" t="s">
        <v>222</v>
      </c>
      <c r="H1753" s="142">
        <v>26.59</v>
      </c>
      <c r="I1753" s="143">
        <f t="shared" si="352"/>
        <v>255</v>
      </c>
      <c r="J1753" s="144">
        <v>255</v>
      </c>
      <c r="K1753" s="144"/>
      <c r="L1753" s="144"/>
      <c r="M1753" s="144"/>
      <c r="N1753" s="144"/>
      <c r="O1753" s="144"/>
      <c r="P1753" s="145" t="e">
        <f t="shared" si="353"/>
        <v>#DIV/0!</v>
      </c>
      <c r="Q1753" s="145">
        <f t="shared" si="354"/>
        <v>0</v>
      </c>
      <c r="R1753" s="145">
        <f t="shared" si="355"/>
        <v>0</v>
      </c>
      <c r="S1753" s="145">
        <f t="shared" si="356"/>
        <v>0</v>
      </c>
      <c r="T1753" s="145">
        <f t="shared" si="357"/>
        <v>0</v>
      </c>
      <c r="U1753" s="145">
        <f t="shared" si="358"/>
        <v>0</v>
      </c>
      <c r="V1753" s="146">
        <f>IF(J1753="nio",0,IF(J1753&gt;0,VLOOKUP(F1753,'3-Productie normen'!A:M,VLOOKUP(J1753,'3-Productie normen'!$B$38:$C$41,2,FALSE),FALSE)))*(VLOOKUP(B1753,'2-Kosten per locatie'!$A$16:$C$48,3,FALSE))</f>
        <v>0</v>
      </c>
      <c r="W1753" s="146">
        <f t="shared" si="359"/>
        <v>0</v>
      </c>
      <c r="X1753" s="146">
        <f t="shared" si="360"/>
        <v>0</v>
      </c>
      <c r="Y1753" s="146">
        <f t="shared" si="361"/>
        <v>0</v>
      </c>
      <c r="Z1753" s="147" t="str">
        <f>VLOOKUP(F1753,'3-Productie normen'!A:Q,12,FALSE)</f>
        <v>B</v>
      </c>
      <c r="AA1753" s="147"/>
      <c r="AC1753" s="148">
        <f t="shared" si="362"/>
        <v>6780.45</v>
      </c>
    </row>
    <row r="1754" spans="1:29" ht="14.15" customHeight="1">
      <c r="A1754" s="124">
        <f t="shared" si="351"/>
        <v>1754</v>
      </c>
      <c r="B1754" s="139" t="s">
        <v>111</v>
      </c>
      <c r="C1754" s="108">
        <v>4</v>
      </c>
      <c r="D1754" s="164" t="s">
        <v>1904</v>
      </c>
      <c r="E1754" s="141" t="s">
        <v>224</v>
      </c>
      <c r="F1754" s="141" t="s">
        <v>155</v>
      </c>
      <c r="G1754" s="141" t="s">
        <v>222</v>
      </c>
      <c r="H1754" s="142">
        <v>15.63</v>
      </c>
      <c r="I1754" s="143">
        <f t="shared" si="352"/>
        <v>255</v>
      </c>
      <c r="J1754" s="144">
        <v>255</v>
      </c>
      <c r="K1754" s="144"/>
      <c r="L1754" s="144"/>
      <c r="M1754" s="144"/>
      <c r="N1754" s="144"/>
      <c r="O1754" s="144"/>
      <c r="P1754" s="145" t="e">
        <f t="shared" si="353"/>
        <v>#DIV/0!</v>
      </c>
      <c r="Q1754" s="145">
        <f t="shared" si="354"/>
        <v>0</v>
      </c>
      <c r="R1754" s="145">
        <f t="shared" si="355"/>
        <v>0</v>
      </c>
      <c r="S1754" s="145">
        <f t="shared" si="356"/>
        <v>0</v>
      </c>
      <c r="T1754" s="145">
        <f t="shared" si="357"/>
        <v>0</v>
      </c>
      <c r="U1754" s="145">
        <f t="shared" si="358"/>
        <v>0</v>
      </c>
      <c r="V1754" s="146">
        <f>IF(J1754="nio",0,IF(J1754&gt;0,VLOOKUP(F1754,'3-Productie normen'!A:M,VLOOKUP(J1754,'3-Productie normen'!$B$38:$C$41,2,FALSE),FALSE)))*(VLOOKUP(B1754,'2-Kosten per locatie'!$A$16:$C$48,3,FALSE))</f>
        <v>0</v>
      </c>
      <c r="W1754" s="146">
        <f t="shared" si="359"/>
        <v>0</v>
      </c>
      <c r="X1754" s="146">
        <f t="shared" si="360"/>
        <v>0</v>
      </c>
      <c r="Y1754" s="146">
        <f t="shared" si="361"/>
        <v>0</v>
      </c>
      <c r="Z1754" s="147" t="str">
        <f>VLOOKUP(F1754,'3-Productie normen'!A:Q,12,FALSE)</f>
        <v>B</v>
      </c>
      <c r="AA1754" s="147"/>
      <c r="AC1754" s="148">
        <f t="shared" si="362"/>
        <v>3985.65</v>
      </c>
    </row>
    <row r="1755" spans="1:29" ht="14.15" customHeight="1">
      <c r="A1755" s="124">
        <f t="shared" si="351"/>
        <v>1755</v>
      </c>
      <c r="B1755" s="139" t="s">
        <v>111</v>
      </c>
      <c r="C1755" s="108">
        <v>4</v>
      </c>
      <c r="D1755" s="164" t="s">
        <v>1905</v>
      </c>
      <c r="E1755" s="141" t="s">
        <v>224</v>
      </c>
      <c r="F1755" s="139" t="s">
        <v>155</v>
      </c>
      <c r="G1755" s="141" t="s">
        <v>222</v>
      </c>
      <c r="H1755" s="142">
        <v>35.01</v>
      </c>
      <c r="I1755" s="143">
        <f t="shared" si="352"/>
        <v>255</v>
      </c>
      <c r="J1755" s="144">
        <v>255</v>
      </c>
      <c r="K1755" s="144"/>
      <c r="L1755" s="144"/>
      <c r="M1755" s="144"/>
      <c r="N1755" s="144"/>
      <c r="O1755" s="144"/>
      <c r="P1755" s="145" t="e">
        <f t="shared" si="353"/>
        <v>#DIV/0!</v>
      </c>
      <c r="Q1755" s="145">
        <f t="shared" si="354"/>
        <v>0</v>
      </c>
      <c r="R1755" s="145">
        <f t="shared" si="355"/>
        <v>0</v>
      </c>
      <c r="S1755" s="145">
        <f t="shared" si="356"/>
        <v>0</v>
      </c>
      <c r="T1755" s="145">
        <f t="shared" si="357"/>
        <v>0</v>
      </c>
      <c r="U1755" s="145">
        <f t="shared" si="358"/>
        <v>0</v>
      </c>
      <c r="V1755" s="146">
        <f>IF(J1755="nio",0,IF(J1755&gt;0,VLOOKUP(F1755,'3-Productie normen'!A:M,VLOOKUP(J1755,'3-Productie normen'!$B$38:$C$41,2,FALSE),FALSE)))*(VLOOKUP(B1755,'2-Kosten per locatie'!$A$16:$C$48,3,FALSE))</f>
        <v>0</v>
      </c>
      <c r="W1755" s="146">
        <f t="shared" si="359"/>
        <v>0</v>
      </c>
      <c r="X1755" s="146">
        <f t="shared" si="360"/>
        <v>0</v>
      </c>
      <c r="Y1755" s="146">
        <f t="shared" si="361"/>
        <v>0</v>
      </c>
      <c r="Z1755" s="147" t="str">
        <f>VLOOKUP(F1755,'3-Productie normen'!A:Q,12,FALSE)</f>
        <v>B</v>
      </c>
      <c r="AA1755" s="147"/>
      <c r="AC1755" s="148">
        <f t="shared" si="362"/>
        <v>8927.5499999999993</v>
      </c>
    </row>
    <row r="1756" spans="1:29" ht="14.15" customHeight="1">
      <c r="A1756" s="124">
        <f t="shared" si="351"/>
        <v>1756</v>
      </c>
      <c r="B1756" s="139" t="s">
        <v>111</v>
      </c>
      <c r="C1756" s="108">
        <v>4</v>
      </c>
      <c r="D1756" s="164" t="s">
        <v>1906</v>
      </c>
      <c r="E1756" s="141" t="s">
        <v>355</v>
      </c>
      <c r="F1756" s="141" t="s">
        <v>174</v>
      </c>
      <c r="G1756" s="141" t="s">
        <v>1783</v>
      </c>
      <c r="H1756" s="142">
        <v>6.36</v>
      </c>
      <c r="I1756" s="143">
        <f t="shared" si="352"/>
        <v>0</v>
      </c>
      <c r="J1756" s="144" t="s">
        <v>228</v>
      </c>
      <c r="K1756" s="144"/>
      <c r="L1756" s="144"/>
      <c r="M1756" s="144"/>
      <c r="N1756" s="144"/>
      <c r="O1756" s="144"/>
      <c r="P1756" s="145">
        <f t="shared" si="353"/>
        <v>0</v>
      </c>
      <c r="Q1756" s="145">
        <f t="shared" si="354"/>
        <v>0</v>
      </c>
      <c r="R1756" s="145">
        <f t="shared" si="355"/>
        <v>0</v>
      </c>
      <c r="S1756" s="145">
        <f t="shared" si="356"/>
        <v>0</v>
      </c>
      <c r="T1756" s="145">
        <f t="shared" si="357"/>
        <v>0</v>
      </c>
      <c r="U1756" s="145">
        <f t="shared" si="358"/>
        <v>0</v>
      </c>
      <c r="V1756" s="146">
        <f>IF(J1756="nio",0,IF(J1756&gt;0,VLOOKUP(F1756,'3-Productie normen'!A:M,VLOOKUP(J1756,'3-Productie normen'!$B$38:$C$41,2,FALSE),FALSE)))*(VLOOKUP(B1756,'2-Kosten per locatie'!$A$16:$C$48,3,FALSE))</f>
        <v>0</v>
      </c>
      <c r="W1756" s="146">
        <f t="shared" si="359"/>
        <v>0</v>
      </c>
      <c r="X1756" s="146">
        <f t="shared" si="360"/>
        <v>0</v>
      </c>
      <c r="Y1756" s="146">
        <f t="shared" si="361"/>
        <v>0</v>
      </c>
      <c r="Z1756" s="147">
        <f>VLOOKUP(F1756,'3-Productie normen'!A:Q,12,FALSE)</f>
        <v>0</v>
      </c>
      <c r="AA1756" s="147"/>
      <c r="AC1756" s="148">
        <f t="shared" si="362"/>
        <v>0</v>
      </c>
    </row>
    <row r="1757" spans="1:29" ht="14.15" customHeight="1">
      <c r="A1757" s="124">
        <f t="shared" si="351"/>
        <v>1757</v>
      </c>
      <c r="B1757" s="139" t="s">
        <v>111</v>
      </c>
      <c r="C1757" s="108">
        <v>4</v>
      </c>
      <c r="D1757" s="164" t="s">
        <v>1907</v>
      </c>
      <c r="E1757" s="141" t="s">
        <v>171</v>
      </c>
      <c r="F1757" s="141" t="s">
        <v>171</v>
      </c>
      <c r="G1757" s="141" t="s">
        <v>222</v>
      </c>
      <c r="H1757" s="142">
        <v>32.409999999999997</v>
      </c>
      <c r="I1757" s="143">
        <f t="shared" si="352"/>
        <v>255</v>
      </c>
      <c r="J1757" s="144">
        <v>255</v>
      </c>
      <c r="K1757" s="144"/>
      <c r="L1757" s="144"/>
      <c r="M1757" s="144"/>
      <c r="N1757" s="144"/>
      <c r="O1757" s="144"/>
      <c r="P1757" s="145" t="e">
        <f t="shared" si="353"/>
        <v>#DIV/0!</v>
      </c>
      <c r="Q1757" s="145">
        <f t="shared" si="354"/>
        <v>0</v>
      </c>
      <c r="R1757" s="145">
        <f t="shared" si="355"/>
        <v>0</v>
      </c>
      <c r="S1757" s="145">
        <f t="shared" si="356"/>
        <v>0</v>
      </c>
      <c r="T1757" s="145">
        <f t="shared" si="357"/>
        <v>0</v>
      </c>
      <c r="U1757" s="145">
        <f t="shared" si="358"/>
        <v>0</v>
      </c>
      <c r="V1757" s="146">
        <f>IF(J1757="nio",0,IF(J1757&gt;0,VLOOKUP(F1757,'3-Productie normen'!A:M,VLOOKUP(J1757,'3-Productie normen'!$B$38:$C$41,2,FALSE),FALSE)))*(VLOOKUP(B1757,'2-Kosten per locatie'!$A$16:$C$48,3,FALSE))</f>
        <v>0</v>
      </c>
      <c r="W1757" s="146">
        <f t="shared" si="359"/>
        <v>0</v>
      </c>
      <c r="X1757" s="146">
        <f t="shared" si="360"/>
        <v>0</v>
      </c>
      <c r="Y1757" s="146">
        <f t="shared" si="361"/>
        <v>0</v>
      </c>
      <c r="Z1757" s="147" t="str">
        <f>VLOOKUP(F1757,'3-Productie normen'!A:Q,12,FALSE)</f>
        <v>B</v>
      </c>
      <c r="AA1757" s="147"/>
      <c r="AC1757" s="148">
        <f t="shared" si="362"/>
        <v>8264.5499999999993</v>
      </c>
    </row>
    <row r="1758" spans="1:29" ht="14.15" customHeight="1">
      <c r="A1758" s="124">
        <f t="shared" si="351"/>
        <v>1758</v>
      </c>
      <c r="B1758" s="139" t="s">
        <v>111</v>
      </c>
      <c r="C1758" s="108">
        <v>4</v>
      </c>
      <c r="D1758" s="164" t="s">
        <v>1908</v>
      </c>
      <c r="E1758" s="141" t="s">
        <v>171</v>
      </c>
      <c r="F1758" s="141" t="s">
        <v>171</v>
      </c>
      <c r="G1758" s="141" t="s">
        <v>222</v>
      </c>
      <c r="H1758" s="142">
        <v>25.91</v>
      </c>
      <c r="I1758" s="143">
        <f t="shared" si="352"/>
        <v>255</v>
      </c>
      <c r="J1758" s="144">
        <v>255</v>
      </c>
      <c r="K1758" s="144"/>
      <c r="L1758" s="144"/>
      <c r="M1758" s="144"/>
      <c r="N1758" s="144"/>
      <c r="O1758" s="144"/>
      <c r="P1758" s="145" t="e">
        <f t="shared" si="353"/>
        <v>#DIV/0!</v>
      </c>
      <c r="Q1758" s="145">
        <f t="shared" si="354"/>
        <v>0</v>
      </c>
      <c r="R1758" s="145">
        <f t="shared" si="355"/>
        <v>0</v>
      </c>
      <c r="S1758" s="145">
        <f t="shared" si="356"/>
        <v>0</v>
      </c>
      <c r="T1758" s="145">
        <f t="shared" si="357"/>
        <v>0</v>
      </c>
      <c r="U1758" s="145">
        <f t="shared" si="358"/>
        <v>0</v>
      </c>
      <c r="V1758" s="146">
        <f>IF(J1758="nio",0,IF(J1758&gt;0,VLOOKUP(F1758,'3-Productie normen'!A:M,VLOOKUP(J1758,'3-Productie normen'!$B$38:$C$41,2,FALSE),FALSE)))*(VLOOKUP(B1758,'2-Kosten per locatie'!$A$16:$C$48,3,FALSE))</f>
        <v>0</v>
      </c>
      <c r="W1758" s="146">
        <f t="shared" si="359"/>
        <v>0</v>
      </c>
      <c r="X1758" s="146">
        <f t="shared" si="360"/>
        <v>0</v>
      </c>
      <c r="Y1758" s="146">
        <f t="shared" si="361"/>
        <v>0</v>
      </c>
      <c r="Z1758" s="147" t="str">
        <f>VLOOKUP(F1758,'3-Productie normen'!A:Q,12,FALSE)</f>
        <v>B</v>
      </c>
      <c r="AA1758" s="147"/>
      <c r="AC1758" s="148">
        <f t="shared" si="362"/>
        <v>6607.05</v>
      </c>
    </row>
    <row r="1759" spans="1:29" ht="14.15" customHeight="1">
      <c r="A1759" s="124">
        <f t="shared" si="351"/>
        <v>1759</v>
      </c>
      <c r="B1759" s="139" t="s">
        <v>111</v>
      </c>
      <c r="C1759" s="108">
        <v>4</v>
      </c>
      <c r="D1759" s="164" t="s">
        <v>1909</v>
      </c>
      <c r="E1759" s="141" t="s">
        <v>171</v>
      </c>
      <c r="F1759" s="141" t="s">
        <v>171</v>
      </c>
      <c r="G1759" s="141" t="s">
        <v>222</v>
      </c>
      <c r="H1759" s="142">
        <v>51.24</v>
      </c>
      <c r="I1759" s="143">
        <f t="shared" si="352"/>
        <v>255</v>
      </c>
      <c r="J1759" s="144">
        <v>255</v>
      </c>
      <c r="K1759" s="144"/>
      <c r="L1759" s="144"/>
      <c r="M1759" s="144"/>
      <c r="N1759" s="144"/>
      <c r="O1759" s="144"/>
      <c r="P1759" s="145" t="e">
        <f t="shared" si="353"/>
        <v>#DIV/0!</v>
      </c>
      <c r="Q1759" s="145">
        <f t="shared" si="354"/>
        <v>0</v>
      </c>
      <c r="R1759" s="145">
        <f t="shared" si="355"/>
        <v>0</v>
      </c>
      <c r="S1759" s="145">
        <f t="shared" si="356"/>
        <v>0</v>
      </c>
      <c r="T1759" s="145">
        <f t="shared" si="357"/>
        <v>0</v>
      </c>
      <c r="U1759" s="145">
        <f t="shared" si="358"/>
        <v>0</v>
      </c>
      <c r="V1759" s="146">
        <f>IF(J1759="nio",0,IF(J1759&gt;0,VLOOKUP(F1759,'3-Productie normen'!A:M,VLOOKUP(J1759,'3-Productie normen'!$B$38:$C$41,2,FALSE),FALSE)))*(VLOOKUP(B1759,'2-Kosten per locatie'!$A$16:$C$48,3,FALSE))</f>
        <v>0</v>
      </c>
      <c r="W1759" s="146">
        <f t="shared" si="359"/>
        <v>0</v>
      </c>
      <c r="X1759" s="146">
        <f t="shared" si="360"/>
        <v>0</v>
      </c>
      <c r="Y1759" s="146">
        <f t="shared" si="361"/>
        <v>0</v>
      </c>
      <c r="Z1759" s="147" t="str">
        <f>VLOOKUP(F1759,'3-Productie normen'!A:Q,12,FALSE)</f>
        <v>B</v>
      </c>
      <c r="AA1759" s="147"/>
      <c r="AC1759" s="148">
        <f t="shared" si="362"/>
        <v>13066.2</v>
      </c>
    </row>
    <row r="1760" spans="1:29" ht="14.15" customHeight="1">
      <c r="A1760" s="124">
        <f t="shared" si="351"/>
        <v>1760</v>
      </c>
      <c r="B1760" s="139" t="s">
        <v>111</v>
      </c>
      <c r="C1760" s="108">
        <v>4</v>
      </c>
      <c r="D1760" s="164" t="s">
        <v>1910</v>
      </c>
      <c r="E1760" s="141" t="s">
        <v>355</v>
      </c>
      <c r="F1760" s="141" t="s">
        <v>174</v>
      </c>
      <c r="G1760" s="141" t="s">
        <v>1783</v>
      </c>
      <c r="H1760" s="142">
        <v>5.93</v>
      </c>
      <c r="I1760" s="143">
        <f t="shared" si="352"/>
        <v>0</v>
      </c>
      <c r="J1760" s="144" t="s">
        <v>228</v>
      </c>
      <c r="K1760" s="144"/>
      <c r="L1760" s="144"/>
      <c r="M1760" s="144"/>
      <c r="N1760" s="144"/>
      <c r="O1760" s="144"/>
      <c r="P1760" s="145">
        <f t="shared" si="353"/>
        <v>0</v>
      </c>
      <c r="Q1760" s="145">
        <f t="shared" si="354"/>
        <v>0</v>
      </c>
      <c r="R1760" s="145">
        <f t="shared" si="355"/>
        <v>0</v>
      </c>
      <c r="S1760" s="145">
        <f t="shared" si="356"/>
        <v>0</v>
      </c>
      <c r="T1760" s="145">
        <f t="shared" si="357"/>
        <v>0</v>
      </c>
      <c r="U1760" s="145">
        <f t="shared" si="358"/>
        <v>0</v>
      </c>
      <c r="V1760" s="146">
        <f>IF(J1760="nio",0,IF(J1760&gt;0,VLOOKUP(F1760,'3-Productie normen'!A:M,VLOOKUP(J1760,'3-Productie normen'!$B$38:$C$41,2,FALSE),FALSE)))*(VLOOKUP(B1760,'2-Kosten per locatie'!$A$16:$C$48,3,FALSE))</f>
        <v>0</v>
      </c>
      <c r="W1760" s="146">
        <f t="shared" si="359"/>
        <v>0</v>
      </c>
      <c r="X1760" s="146">
        <f t="shared" si="360"/>
        <v>0</v>
      </c>
      <c r="Y1760" s="146">
        <f t="shared" si="361"/>
        <v>0</v>
      </c>
      <c r="Z1760" s="147">
        <f>VLOOKUP(F1760,'3-Productie normen'!A:Q,12,FALSE)</f>
        <v>0</v>
      </c>
      <c r="AA1760" s="147"/>
      <c r="AC1760" s="148">
        <f t="shared" si="362"/>
        <v>0</v>
      </c>
    </row>
    <row r="1761" spans="1:29" ht="14.15" customHeight="1">
      <c r="A1761" s="124">
        <f t="shared" si="351"/>
        <v>1761</v>
      </c>
      <c r="B1761" s="139" t="s">
        <v>111</v>
      </c>
      <c r="C1761" s="108">
        <v>4</v>
      </c>
      <c r="D1761" s="164" t="s">
        <v>1911</v>
      </c>
      <c r="E1761" s="141" t="s">
        <v>617</v>
      </c>
      <c r="F1761" s="153" t="s">
        <v>171</v>
      </c>
      <c r="G1761" s="141" t="s">
        <v>222</v>
      </c>
      <c r="H1761" s="142">
        <v>80.03</v>
      </c>
      <c r="I1761" s="143">
        <f t="shared" si="352"/>
        <v>255</v>
      </c>
      <c r="J1761" s="144">
        <v>255</v>
      </c>
      <c r="K1761" s="144"/>
      <c r="L1761" s="144"/>
      <c r="M1761" s="144"/>
      <c r="N1761" s="144"/>
      <c r="O1761" s="144"/>
      <c r="P1761" s="145" t="e">
        <f t="shared" si="353"/>
        <v>#DIV/0!</v>
      </c>
      <c r="Q1761" s="145">
        <f t="shared" si="354"/>
        <v>0</v>
      </c>
      <c r="R1761" s="145">
        <f t="shared" si="355"/>
        <v>0</v>
      </c>
      <c r="S1761" s="145">
        <f t="shared" si="356"/>
        <v>0</v>
      </c>
      <c r="T1761" s="145">
        <f t="shared" si="357"/>
        <v>0</v>
      </c>
      <c r="U1761" s="145">
        <f t="shared" si="358"/>
        <v>0</v>
      </c>
      <c r="V1761" s="146">
        <f>IF(J1761="nio",0,IF(J1761&gt;0,VLOOKUP(F1761,'3-Productie normen'!A:M,VLOOKUP(J1761,'3-Productie normen'!$B$38:$C$41,2,FALSE),FALSE)))*(VLOOKUP(B1761,'2-Kosten per locatie'!$A$16:$C$48,3,FALSE))</f>
        <v>0</v>
      </c>
      <c r="W1761" s="146">
        <f t="shared" si="359"/>
        <v>0</v>
      </c>
      <c r="X1761" s="146">
        <f t="shared" si="360"/>
        <v>0</v>
      </c>
      <c r="Y1761" s="146">
        <f t="shared" si="361"/>
        <v>0</v>
      </c>
      <c r="Z1761" s="147" t="str">
        <f>VLOOKUP(F1761,'3-Productie normen'!A:Q,12,FALSE)</f>
        <v>B</v>
      </c>
      <c r="AA1761" s="147"/>
      <c r="AC1761" s="148">
        <f t="shared" si="362"/>
        <v>20407.650000000001</v>
      </c>
    </row>
    <row r="1762" spans="1:29" ht="14.15" customHeight="1">
      <c r="A1762" s="124">
        <f t="shared" si="351"/>
        <v>1762</v>
      </c>
      <c r="B1762" s="139" t="s">
        <v>111</v>
      </c>
      <c r="C1762" s="108">
        <v>4</v>
      </c>
      <c r="D1762" s="164" t="s">
        <v>1912</v>
      </c>
      <c r="E1762" s="141" t="s">
        <v>168</v>
      </c>
      <c r="F1762" s="141" t="s">
        <v>168</v>
      </c>
      <c r="G1762" s="141" t="s">
        <v>227</v>
      </c>
      <c r="H1762" s="142">
        <v>124.75</v>
      </c>
      <c r="I1762" s="143">
        <f t="shared" si="352"/>
        <v>1</v>
      </c>
      <c r="J1762" s="144">
        <v>1</v>
      </c>
      <c r="K1762" s="144"/>
      <c r="L1762" s="144"/>
      <c r="M1762" s="144"/>
      <c r="N1762" s="144"/>
      <c r="O1762" s="144"/>
      <c r="P1762" s="145" t="e">
        <f t="shared" si="353"/>
        <v>#DIV/0!</v>
      </c>
      <c r="Q1762" s="145">
        <f t="shared" si="354"/>
        <v>0</v>
      </c>
      <c r="R1762" s="145">
        <f t="shared" si="355"/>
        <v>0</v>
      </c>
      <c r="S1762" s="145">
        <f t="shared" si="356"/>
        <v>0</v>
      </c>
      <c r="T1762" s="145">
        <f t="shared" si="357"/>
        <v>0</v>
      </c>
      <c r="U1762" s="145">
        <f t="shared" si="358"/>
        <v>0</v>
      </c>
      <c r="V1762" s="146">
        <f>IF(J1762="nio",0,IF(J1762&gt;0,VLOOKUP(F1762,'3-Productie normen'!A:M,VLOOKUP(J1762,'3-Productie normen'!$B$38:$C$41,2,FALSE),FALSE)))*(VLOOKUP(B1762,'2-Kosten per locatie'!$A$16:$C$48,3,FALSE))</f>
        <v>0</v>
      </c>
      <c r="W1762" s="146">
        <f t="shared" si="359"/>
        <v>0</v>
      </c>
      <c r="X1762" s="146">
        <f t="shared" si="360"/>
        <v>0</v>
      </c>
      <c r="Y1762" s="146">
        <f t="shared" si="361"/>
        <v>0</v>
      </c>
      <c r="Z1762" s="147" t="str">
        <f>VLOOKUP(F1762,'3-Productie normen'!A:Q,12,FALSE)</f>
        <v>V</v>
      </c>
      <c r="AA1762" s="147"/>
      <c r="AC1762" s="148">
        <f t="shared" si="362"/>
        <v>124.75</v>
      </c>
    </row>
    <row r="1763" spans="1:29" ht="14.15" customHeight="1">
      <c r="A1763" s="124">
        <f t="shared" si="351"/>
        <v>1763</v>
      </c>
      <c r="B1763" s="139" t="s">
        <v>111</v>
      </c>
      <c r="C1763" s="108">
        <v>4</v>
      </c>
      <c r="D1763" s="164" t="s">
        <v>1913</v>
      </c>
      <c r="E1763" s="141" t="s">
        <v>355</v>
      </c>
      <c r="F1763" s="141" t="s">
        <v>174</v>
      </c>
      <c r="G1763" s="141" t="s">
        <v>1783</v>
      </c>
      <c r="H1763" s="142">
        <v>43.13</v>
      </c>
      <c r="I1763" s="143">
        <f t="shared" si="352"/>
        <v>0</v>
      </c>
      <c r="J1763" s="144" t="s">
        <v>228</v>
      </c>
      <c r="K1763" s="144"/>
      <c r="L1763" s="144"/>
      <c r="M1763" s="144"/>
      <c r="N1763" s="144"/>
      <c r="O1763" s="144"/>
      <c r="P1763" s="145">
        <f t="shared" si="353"/>
        <v>0</v>
      </c>
      <c r="Q1763" s="145">
        <f t="shared" si="354"/>
        <v>0</v>
      </c>
      <c r="R1763" s="145">
        <f t="shared" si="355"/>
        <v>0</v>
      </c>
      <c r="S1763" s="145">
        <f t="shared" si="356"/>
        <v>0</v>
      </c>
      <c r="T1763" s="145">
        <f t="shared" si="357"/>
        <v>0</v>
      </c>
      <c r="U1763" s="145">
        <f t="shared" si="358"/>
        <v>0</v>
      </c>
      <c r="V1763" s="146">
        <f>IF(J1763="nio",0,IF(J1763&gt;0,VLOOKUP(F1763,'3-Productie normen'!A:M,VLOOKUP(J1763,'3-Productie normen'!$B$38:$C$41,2,FALSE),FALSE)))*(VLOOKUP(B1763,'2-Kosten per locatie'!$A$16:$C$48,3,FALSE))</f>
        <v>0</v>
      </c>
      <c r="W1763" s="146">
        <f t="shared" si="359"/>
        <v>0</v>
      </c>
      <c r="X1763" s="146">
        <f t="shared" si="360"/>
        <v>0</v>
      </c>
      <c r="Y1763" s="146">
        <f t="shared" si="361"/>
        <v>0</v>
      </c>
      <c r="Z1763" s="147">
        <f>VLOOKUP(F1763,'3-Productie normen'!A:Q,12,FALSE)</f>
        <v>0</v>
      </c>
      <c r="AA1763" s="147"/>
      <c r="AC1763" s="148">
        <f t="shared" si="362"/>
        <v>0</v>
      </c>
    </row>
    <row r="1764" spans="1:29" ht="14.15" customHeight="1">
      <c r="A1764" s="124">
        <f t="shared" si="351"/>
        <v>1764</v>
      </c>
      <c r="B1764" s="139" t="s">
        <v>111</v>
      </c>
      <c r="C1764" s="108">
        <v>4</v>
      </c>
      <c r="D1764" s="164" t="s">
        <v>1914</v>
      </c>
      <c r="E1764" s="141" t="s">
        <v>355</v>
      </c>
      <c r="F1764" s="141" t="s">
        <v>174</v>
      </c>
      <c r="G1764" s="141" t="s">
        <v>1783</v>
      </c>
      <c r="H1764" s="142">
        <v>5.82</v>
      </c>
      <c r="I1764" s="143">
        <f t="shared" si="352"/>
        <v>0</v>
      </c>
      <c r="J1764" s="144" t="s">
        <v>228</v>
      </c>
      <c r="K1764" s="144"/>
      <c r="L1764" s="144"/>
      <c r="M1764" s="144"/>
      <c r="N1764" s="144"/>
      <c r="O1764" s="144"/>
      <c r="P1764" s="145">
        <f t="shared" si="353"/>
        <v>0</v>
      </c>
      <c r="Q1764" s="145">
        <f t="shared" si="354"/>
        <v>0</v>
      </c>
      <c r="R1764" s="145">
        <f t="shared" si="355"/>
        <v>0</v>
      </c>
      <c r="S1764" s="145">
        <f t="shared" si="356"/>
        <v>0</v>
      </c>
      <c r="T1764" s="145">
        <f t="shared" si="357"/>
        <v>0</v>
      </c>
      <c r="U1764" s="145">
        <f t="shared" si="358"/>
        <v>0</v>
      </c>
      <c r="V1764" s="146">
        <f>IF(J1764="nio",0,IF(J1764&gt;0,VLOOKUP(F1764,'3-Productie normen'!A:M,VLOOKUP(J1764,'3-Productie normen'!$B$38:$C$41,2,FALSE),FALSE)))*(VLOOKUP(B1764,'2-Kosten per locatie'!$A$16:$C$48,3,FALSE))</f>
        <v>0</v>
      </c>
      <c r="W1764" s="146">
        <f t="shared" si="359"/>
        <v>0</v>
      </c>
      <c r="X1764" s="146">
        <f t="shared" si="360"/>
        <v>0</v>
      </c>
      <c r="Y1764" s="146">
        <f t="shared" si="361"/>
        <v>0</v>
      </c>
      <c r="Z1764" s="147">
        <f>VLOOKUP(F1764,'3-Productie normen'!A:Q,12,FALSE)</f>
        <v>0</v>
      </c>
      <c r="AA1764" s="147"/>
      <c r="AC1764" s="148">
        <f t="shared" si="362"/>
        <v>0</v>
      </c>
    </row>
    <row r="1765" spans="1:29" ht="14.15" customHeight="1">
      <c r="A1765" s="124">
        <f t="shared" si="351"/>
        <v>1765</v>
      </c>
      <c r="B1765" s="139" t="s">
        <v>111</v>
      </c>
      <c r="C1765" s="108">
        <v>4</v>
      </c>
      <c r="D1765" s="164" t="s">
        <v>1915</v>
      </c>
      <c r="E1765" s="141" t="s">
        <v>168</v>
      </c>
      <c r="F1765" s="139" t="s">
        <v>168</v>
      </c>
      <c r="G1765" s="141" t="s">
        <v>227</v>
      </c>
      <c r="H1765" s="142">
        <v>1.2</v>
      </c>
      <c r="I1765" s="143">
        <f t="shared" si="352"/>
        <v>1</v>
      </c>
      <c r="J1765" s="144">
        <v>1</v>
      </c>
      <c r="K1765" s="144"/>
      <c r="L1765" s="144"/>
      <c r="M1765" s="144"/>
      <c r="N1765" s="144"/>
      <c r="O1765" s="144"/>
      <c r="P1765" s="145" t="e">
        <f t="shared" si="353"/>
        <v>#DIV/0!</v>
      </c>
      <c r="Q1765" s="145">
        <f t="shared" si="354"/>
        <v>0</v>
      </c>
      <c r="R1765" s="145">
        <f t="shared" si="355"/>
        <v>0</v>
      </c>
      <c r="S1765" s="145">
        <f t="shared" si="356"/>
        <v>0</v>
      </c>
      <c r="T1765" s="145">
        <f t="shared" si="357"/>
        <v>0</v>
      </c>
      <c r="U1765" s="145">
        <f t="shared" si="358"/>
        <v>0</v>
      </c>
      <c r="V1765" s="146">
        <f>IF(J1765="nio",0,IF(J1765&gt;0,VLOOKUP(F1765,'3-Productie normen'!A:M,VLOOKUP(J1765,'3-Productie normen'!$B$38:$C$41,2,FALSE),FALSE)))*(VLOOKUP(B1765,'2-Kosten per locatie'!$A$16:$C$48,3,FALSE))</f>
        <v>0</v>
      </c>
      <c r="W1765" s="146">
        <f t="shared" si="359"/>
        <v>0</v>
      </c>
      <c r="X1765" s="146">
        <f t="shared" si="360"/>
        <v>0</v>
      </c>
      <c r="Y1765" s="146">
        <f t="shared" si="361"/>
        <v>0</v>
      </c>
      <c r="Z1765" s="147" t="str">
        <f>VLOOKUP(F1765,'3-Productie normen'!A:Q,12,FALSE)</f>
        <v>V</v>
      </c>
      <c r="AA1765" s="147"/>
      <c r="AC1765" s="148">
        <f t="shared" si="362"/>
        <v>1.2</v>
      </c>
    </row>
    <row r="1766" spans="1:29" ht="14.15" customHeight="1">
      <c r="A1766" s="124">
        <f t="shared" si="351"/>
        <v>1766</v>
      </c>
      <c r="B1766" s="139" t="s">
        <v>111</v>
      </c>
      <c r="C1766" s="108">
        <v>4</v>
      </c>
      <c r="D1766" s="164" t="s">
        <v>1916</v>
      </c>
      <c r="E1766" s="141" t="s">
        <v>224</v>
      </c>
      <c r="F1766" s="141" t="s">
        <v>155</v>
      </c>
      <c r="G1766" s="141" t="s">
        <v>222</v>
      </c>
      <c r="H1766" s="142">
        <v>13.34</v>
      </c>
      <c r="I1766" s="143">
        <f t="shared" si="352"/>
        <v>255</v>
      </c>
      <c r="J1766" s="144">
        <v>255</v>
      </c>
      <c r="K1766" s="144"/>
      <c r="L1766" s="144"/>
      <c r="M1766" s="144"/>
      <c r="N1766" s="144"/>
      <c r="O1766" s="144"/>
      <c r="P1766" s="145" t="e">
        <f t="shared" si="353"/>
        <v>#DIV/0!</v>
      </c>
      <c r="Q1766" s="145">
        <f t="shared" si="354"/>
        <v>0</v>
      </c>
      <c r="R1766" s="145">
        <f t="shared" si="355"/>
        <v>0</v>
      </c>
      <c r="S1766" s="145">
        <f t="shared" si="356"/>
        <v>0</v>
      </c>
      <c r="T1766" s="145">
        <f t="shared" si="357"/>
        <v>0</v>
      </c>
      <c r="U1766" s="145">
        <f t="shared" si="358"/>
        <v>0</v>
      </c>
      <c r="V1766" s="146">
        <f>IF(J1766="nio",0,IF(J1766&gt;0,VLOOKUP(F1766,'3-Productie normen'!A:M,VLOOKUP(J1766,'3-Productie normen'!$B$38:$C$41,2,FALSE),FALSE)))*(VLOOKUP(B1766,'2-Kosten per locatie'!$A$16:$C$48,3,FALSE))</f>
        <v>0</v>
      </c>
      <c r="W1766" s="146">
        <f t="shared" si="359"/>
        <v>0</v>
      </c>
      <c r="X1766" s="146">
        <f t="shared" si="360"/>
        <v>0</v>
      </c>
      <c r="Y1766" s="146">
        <f t="shared" si="361"/>
        <v>0</v>
      </c>
      <c r="Z1766" s="147" t="str">
        <f>VLOOKUP(F1766,'3-Productie normen'!A:Q,12,FALSE)</f>
        <v>B</v>
      </c>
      <c r="AA1766" s="147"/>
      <c r="AC1766" s="148">
        <f t="shared" si="362"/>
        <v>3401.7</v>
      </c>
    </row>
    <row r="1767" spans="1:29" ht="14.15" customHeight="1">
      <c r="A1767" s="124">
        <f t="shared" si="351"/>
        <v>1767</v>
      </c>
      <c r="B1767" s="139" t="s">
        <v>111</v>
      </c>
      <c r="C1767" s="108">
        <v>4</v>
      </c>
      <c r="D1767" s="164" t="s">
        <v>1917</v>
      </c>
      <c r="E1767" s="141" t="s">
        <v>224</v>
      </c>
      <c r="F1767" s="141" t="s">
        <v>155</v>
      </c>
      <c r="G1767" s="141" t="s">
        <v>222</v>
      </c>
      <c r="H1767" s="142">
        <v>26.43</v>
      </c>
      <c r="I1767" s="143">
        <f t="shared" si="352"/>
        <v>255</v>
      </c>
      <c r="J1767" s="144">
        <v>255</v>
      </c>
      <c r="K1767" s="144"/>
      <c r="L1767" s="144"/>
      <c r="M1767" s="144"/>
      <c r="N1767" s="144"/>
      <c r="O1767" s="144"/>
      <c r="P1767" s="145" t="e">
        <f t="shared" si="353"/>
        <v>#DIV/0!</v>
      </c>
      <c r="Q1767" s="145">
        <f t="shared" si="354"/>
        <v>0</v>
      </c>
      <c r="R1767" s="145">
        <f t="shared" si="355"/>
        <v>0</v>
      </c>
      <c r="S1767" s="145">
        <f t="shared" si="356"/>
        <v>0</v>
      </c>
      <c r="T1767" s="145">
        <f t="shared" si="357"/>
        <v>0</v>
      </c>
      <c r="U1767" s="145">
        <f t="shared" si="358"/>
        <v>0</v>
      </c>
      <c r="V1767" s="146">
        <f>IF(J1767="nio",0,IF(J1767&gt;0,VLOOKUP(F1767,'3-Productie normen'!A:M,VLOOKUP(J1767,'3-Productie normen'!$B$38:$C$41,2,FALSE),FALSE)))*(VLOOKUP(B1767,'2-Kosten per locatie'!$A$16:$C$48,3,FALSE))</f>
        <v>0</v>
      </c>
      <c r="W1767" s="146">
        <f t="shared" si="359"/>
        <v>0</v>
      </c>
      <c r="X1767" s="146">
        <f t="shared" si="360"/>
        <v>0</v>
      </c>
      <c r="Y1767" s="146">
        <f t="shared" si="361"/>
        <v>0</v>
      </c>
      <c r="Z1767" s="147" t="str">
        <f>VLOOKUP(F1767,'3-Productie normen'!A:Q,12,FALSE)</f>
        <v>B</v>
      </c>
      <c r="AA1767" s="147"/>
      <c r="AC1767" s="148">
        <f t="shared" si="362"/>
        <v>6739.65</v>
      </c>
    </row>
    <row r="1768" spans="1:29" ht="14.15" customHeight="1">
      <c r="A1768" s="124">
        <f t="shared" si="351"/>
        <v>1768</v>
      </c>
      <c r="B1768" s="139" t="s">
        <v>111</v>
      </c>
      <c r="C1768" s="108">
        <v>4</v>
      </c>
      <c r="D1768" s="164" t="s">
        <v>1918</v>
      </c>
      <c r="E1768" s="141" t="s">
        <v>224</v>
      </c>
      <c r="F1768" s="141" t="s">
        <v>155</v>
      </c>
      <c r="G1768" s="141" t="s">
        <v>222</v>
      </c>
      <c r="H1768" s="142">
        <v>26.24</v>
      </c>
      <c r="I1768" s="143">
        <f t="shared" si="352"/>
        <v>255</v>
      </c>
      <c r="J1768" s="144">
        <v>255</v>
      </c>
      <c r="K1768" s="144"/>
      <c r="L1768" s="144"/>
      <c r="M1768" s="144"/>
      <c r="N1768" s="144"/>
      <c r="O1768" s="144"/>
      <c r="P1768" s="145" t="e">
        <f t="shared" si="353"/>
        <v>#DIV/0!</v>
      </c>
      <c r="Q1768" s="145">
        <f t="shared" si="354"/>
        <v>0</v>
      </c>
      <c r="R1768" s="145">
        <f t="shared" si="355"/>
        <v>0</v>
      </c>
      <c r="S1768" s="145">
        <f t="shared" si="356"/>
        <v>0</v>
      </c>
      <c r="T1768" s="145">
        <f t="shared" si="357"/>
        <v>0</v>
      </c>
      <c r="U1768" s="145">
        <f t="shared" si="358"/>
        <v>0</v>
      </c>
      <c r="V1768" s="146">
        <f>IF(J1768="nio",0,IF(J1768&gt;0,VLOOKUP(F1768,'3-Productie normen'!A:M,VLOOKUP(J1768,'3-Productie normen'!$B$38:$C$41,2,FALSE),FALSE)))*(VLOOKUP(B1768,'2-Kosten per locatie'!$A$16:$C$48,3,FALSE))</f>
        <v>0</v>
      </c>
      <c r="W1768" s="146">
        <f t="shared" si="359"/>
        <v>0</v>
      </c>
      <c r="X1768" s="146">
        <f t="shared" si="360"/>
        <v>0</v>
      </c>
      <c r="Y1768" s="146">
        <f t="shared" si="361"/>
        <v>0</v>
      </c>
      <c r="Z1768" s="147" t="str">
        <f>VLOOKUP(F1768,'3-Productie normen'!A:Q,12,FALSE)</f>
        <v>B</v>
      </c>
      <c r="AA1768" s="147"/>
      <c r="AC1768" s="148">
        <f t="shared" si="362"/>
        <v>6691.2</v>
      </c>
    </row>
    <row r="1769" spans="1:29" ht="14.15" customHeight="1">
      <c r="A1769" s="124">
        <f t="shared" si="351"/>
        <v>1769</v>
      </c>
      <c r="B1769" s="139" t="s">
        <v>111</v>
      </c>
      <c r="C1769" s="108">
        <v>4</v>
      </c>
      <c r="D1769" s="164" t="s">
        <v>1919</v>
      </c>
      <c r="E1769" s="141" t="s">
        <v>216</v>
      </c>
      <c r="F1769" s="141" t="s">
        <v>167</v>
      </c>
      <c r="G1769" s="141" t="s">
        <v>213</v>
      </c>
      <c r="H1769" s="142">
        <v>11.07</v>
      </c>
      <c r="I1769" s="143">
        <f t="shared" si="352"/>
        <v>255</v>
      </c>
      <c r="J1769" s="144">
        <v>255</v>
      </c>
      <c r="K1769" s="144"/>
      <c r="L1769" s="144"/>
      <c r="M1769" s="144"/>
      <c r="N1769" s="144"/>
      <c r="O1769" s="144"/>
      <c r="P1769" s="145" t="e">
        <f t="shared" si="353"/>
        <v>#DIV/0!</v>
      </c>
      <c r="Q1769" s="145">
        <f t="shared" si="354"/>
        <v>0</v>
      </c>
      <c r="R1769" s="145">
        <f t="shared" si="355"/>
        <v>0</v>
      </c>
      <c r="S1769" s="145">
        <f t="shared" si="356"/>
        <v>0</v>
      </c>
      <c r="T1769" s="145">
        <f t="shared" si="357"/>
        <v>0</v>
      </c>
      <c r="U1769" s="145">
        <f t="shared" si="358"/>
        <v>0</v>
      </c>
      <c r="V1769" s="146">
        <f>IF(J1769="nio",0,IF(J1769&gt;0,VLOOKUP(F1769,'3-Productie normen'!A:M,VLOOKUP(J1769,'3-Productie normen'!$B$38:$C$41,2,FALSE),FALSE)))*(VLOOKUP(B1769,'2-Kosten per locatie'!$A$16:$C$48,3,FALSE))</f>
        <v>0</v>
      </c>
      <c r="W1769" s="146">
        <f t="shared" si="359"/>
        <v>0</v>
      </c>
      <c r="X1769" s="146">
        <f t="shared" si="360"/>
        <v>0</v>
      </c>
      <c r="Y1769" s="146">
        <f t="shared" si="361"/>
        <v>0</v>
      </c>
      <c r="Z1769" s="147" t="str">
        <f>VLOOKUP(F1769,'3-Productie normen'!A:Q,12,FALSE)</f>
        <v>S</v>
      </c>
      <c r="AA1769" s="147"/>
      <c r="AC1769" s="148">
        <f t="shared" si="362"/>
        <v>2822.85</v>
      </c>
    </row>
    <row r="1770" spans="1:29" ht="14.15" customHeight="1">
      <c r="A1770" s="124">
        <f t="shared" si="351"/>
        <v>1770</v>
      </c>
      <c r="B1770" s="139" t="s">
        <v>111</v>
      </c>
      <c r="C1770" s="108">
        <v>4</v>
      </c>
      <c r="D1770" s="164" t="s">
        <v>1920</v>
      </c>
      <c r="E1770" s="141" t="s">
        <v>216</v>
      </c>
      <c r="F1770" s="139" t="s">
        <v>167</v>
      </c>
      <c r="G1770" s="141" t="s">
        <v>213</v>
      </c>
      <c r="H1770" s="142">
        <v>1.05</v>
      </c>
      <c r="I1770" s="143">
        <f t="shared" si="352"/>
        <v>255</v>
      </c>
      <c r="J1770" s="144">
        <v>255</v>
      </c>
      <c r="K1770" s="144"/>
      <c r="L1770" s="144"/>
      <c r="M1770" s="144"/>
      <c r="N1770" s="144"/>
      <c r="O1770" s="144"/>
      <c r="P1770" s="145" t="e">
        <f t="shared" si="353"/>
        <v>#DIV/0!</v>
      </c>
      <c r="Q1770" s="145">
        <f t="shared" si="354"/>
        <v>0</v>
      </c>
      <c r="R1770" s="145">
        <f t="shared" si="355"/>
        <v>0</v>
      </c>
      <c r="S1770" s="145">
        <f t="shared" si="356"/>
        <v>0</v>
      </c>
      <c r="T1770" s="145">
        <f t="shared" si="357"/>
        <v>0</v>
      </c>
      <c r="U1770" s="145">
        <f t="shared" si="358"/>
        <v>0</v>
      </c>
      <c r="V1770" s="146">
        <f>IF(J1770="nio",0,IF(J1770&gt;0,VLOOKUP(F1770,'3-Productie normen'!A:M,VLOOKUP(J1770,'3-Productie normen'!$B$38:$C$41,2,FALSE),FALSE)))*(VLOOKUP(B1770,'2-Kosten per locatie'!$A$16:$C$48,3,FALSE))</f>
        <v>0</v>
      </c>
      <c r="W1770" s="146">
        <f t="shared" si="359"/>
        <v>0</v>
      </c>
      <c r="X1770" s="146">
        <f t="shared" si="360"/>
        <v>0</v>
      </c>
      <c r="Y1770" s="146">
        <f t="shared" si="361"/>
        <v>0</v>
      </c>
      <c r="Z1770" s="147" t="str">
        <f>VLOOKUP(F1770,'3-Productie normen'!A:Q,12,FALSE)</f>
        <v>S</v>
      </c>
      <c r="AA1770" s="147"/>
      <c r="AC1770" s="148">
        <f t="shared" si="362"/>
        <v>267.75</v>
      </c>
    </row>
    <row r="1771" spans="1:29" ht="14.15" customHeight="1">
      <c r="A1771" s="124">
        <f t="shared" si="351"/>
        <v>1771</v>
      </c>
      <c r="B1771" s="139" t="s">
        <v>111</v>
      </c>
      <c r="C1771" s="108">
        <v>4</v>
      </c>
      <c r="D1771" s="164" t="s">
        <v>1921</v>
      </c>
      <c r="E1771" s="141" t="s">
        <v>216</v>
      </c>
      <c r="F1771" s="139" t="s">
        <v>167</v>
      </c>
      <c r="G1771" s="141" t="s">
        <v>213</v>
      </c>
      <c r="H1771" s="142">
        <v>0.99</v>
      </c>
      <c r="I1771" s="143">
        <f t="shared" si="352"/>
        <v>255</v>
      </c>
      <c r="J1771" s="144">
        <v>255</v>
      </c>
      <c r="K1771" s="144"/>
      <c r="L1771" s="144"/>
      <c r="M1771" s="144"/>
      <c r="N1771" s="144"/>
      <c r="O1771" s="144"/>
      <c r="P1771" s="145" t="e">
        <f t="shared" si="353"/>
        <v>#DIV/0!</v>
      </c>
      <c r="Q1771" s="145">
        <f t="shared" si="354"/>
        <v>0</v>
      </c>
      <c r="R1771" s="145">
        <f t="shared" si="355"/>
        <v>0</v>
      </c>
      <c r="S1771" s="145">
        <f t="shared" si="356"/>
        <v>0</v>
      </c>
      <c r="T1771" s="145">
        <f t="shared" si="357"/>
        <v>0</v>
      </c>
      <c r="U1771" s="145">
        <f t="shared" si="358"/>
        <v>0</v>
      </c>
      <c r="V1771" s="146">
        <f>IF(J1771="nio",0,IF(J1771&gt;0,VLOOKUP(F1771,'3-Productie normen'!A:M,VLOOKUP(J1771,'3-Productie normen'!$B$38:$C$41,2,FALSE),FALSE)))*(VLOOKUP(B1771,'2-Kosten per locatie'!$A$16:$C$48,3,FALSE))</f>
        <v>0</v>
      </c>
      <c r="W1771" s="146">
        <f t="shared" si="359"/>
        <v>0</v>
      </c>
      <c r="X1771" s="146">
        <f t="shared" si="360"/>
        <v>0</v>
      </c>
      <c r="Y1771" s="146">
        <f t="shared" si="361"/>
        <v>0</v>
      </c>
      <c r="Z1771" s="147" t="str">
        <f>VLOOKUP(F1771,'3-Productie normen'!A:Q,12,FALSE)</f>
        <v>S</v>
      </c>
      <c r="AA1771" s="147"/>
      <c r="AC1771" s="148">
        <f t="shared" si="362"/>
        <v>252.45</v>
      </c>
    </row>
    <row r="1772" spans="1:29" ht="14.15" customHeight="1">
      <c r="A1772" s="124">
        <f t="shared" si="351"/>
        <v>1772</v>
      </c>
      <c r="B1772" s="139" t="s">
        <v>111</v>
      </c>
      <c r="C1772" s="108">
        <v>4</v>
      </c>
      <c r="D1772" s="164" t="s">
        <v>1922</v>
      </c>
      <c r="E1772" s="141" t="s">
        <v>216</v>
      </c>
      <c r="F1772" s="141" t="s">
        <v>167</v>
      </c>
      <c r="G1772" s="141" t="s">
        <v>213</v>
      </c>
      <c r="H1772" s="142">
        <v>1.05</v>
      </c>
      <c r="I1772" s="143">
        <f t="shared" si="352"/>
        <v>255</v>
      </c>
      <c r="J1772" s="144">
        <v>255</v>
      </c>
      <c r="K1772" s="144"/>
      <c r="L1772" s="144"/>
      <c r="M1772" s="144"/>
      <c r="N1772" s="144"/>
      <c r="O1772" s="144"/>
      <c r="P1772" s="145" t="e">
        <f t="shared" si="353"/>
        <v>#DIV/0!</v>
      </c>
      <c r="Q1772" s="145">
        <f t="shared" si="354"/>
        <v>0</v>
      </c>
      <c r="R1772" s="145">
        <f t="shared" si="355"/>
        <v>0</v>
      </c>
      <c r="S1772" s="145">
        <f t="shared" si="356"/>
        <v>0</v>
      </c>
      <c r="T1772" s="145">
        <f t="shared" si="357"/>
        <v>0</v>
      </c>
      <c r="U1772" s="145">
        <f t="shared" si="358"/>
        <v>0</v>
      </c>
      <c r="V1772" s="146">
        <f>IF(J1772="nio",0,IF(J1772&gt;0,VLOOKUP(F1772,'3-Productie normen'!A:M,VLOOKUP(J1772,'3-Productie normen'!$B$38:$C$41,2,FALSE),FALSE)))*(VLOOKUP(B1772,'2-Kosten per locatie'!$A$16:$C$48,3,FALSE))</f>
        <v>0</v>
      </c>
      <c r="W1772" s="146">
        <f t="shared" si="359"/>
        <v>0</v>
      </c>
      <c r="X1772" s="146">
        <f t="shared" si="360"/>
        <v>0</v>
      </c>
      <c r="Y1772" s="146">
        <f t="shared" si="361"/>
        <v>0</v>
      </c>
      <c r="Z1772" s="147" t="str">
        <f>VLOOKUP(F1772,'3-Productie normen'!A:Q,12,FALSE)</f>
        <v>S</v>
      </c>
      <c r="AA1772" s="147"/>
      <c r="AC1772" s="148">
        <f t="shared" si="362"/>
        <v>267.75</v>
      </c>
    </row>
    <row r="1773" spans="1:29" ht="14.15" customHeight="1">
      <c r="A1773" s="124">
        <f t="shared" si="351"/>
        <v>1773</v>
      </c>
      <c r="B1773" s="139" t="s">
        <v>111</v>
      </c>
      <c r="C1773" s="108">
        <v>4</v>
      </c>
      <c r="D1773" s="164" t="s">
        <v>1923</v>
      </c>
      <c r="E1773" s="141" t="s">
        <v>355</v>
      </c>
      <c r="F1773" s="141" t="s">
        <v>174</v>
      </c>
      <c r="G1773" s="141" t="s">
        <v>1783</v>
      </c>
      <c r="H1773" s="142">
        <v>2.85</v>
      </c>
      <c r="I1773" s="143">
        <f t="shared" si="352"/>
        <v>0</v>
      </c>
      <c r="J1773" s="144" t="s">
        <v>228</v>
      </c>
      <c r="K1773" s="144"/>
      <c r="L1773" s="144"/>
      <c r="M1773" s="144"/>
      <c r="N1773" s="144"/>
      <c r="O1773" s="144"/>
      <c r="P1773" s="145">
        <f t="shared" si="353"/>
        <v>0</v>
      </c>
      <c r="Q1773" s="145">
        <f t="shared" si="354"/>
        <v>0</v>
      </c>
      <c r="R1773" s="145">
        <f t="shared" si="355"/>
        <v>0</v>
      </c>
      <c r="S1773" s="145">
        <f t="shared" si="356"/>
        <v>0</v>
      </c>
      <c r="T1773" s="145">
        <f t="shared" si="357"/>
        <v>0</v>
      </c>
      <c r="U1773" s="145">
        <f t="shared" si="358"/>
        <v>0</v>
      </c>
      <c r="V1773" s="146">
        <f>IF(J1773="nio",0,IF(J1773&gt;0,VLOOKUP(F1773,'3-Productie normen'!A:M,VLOOKUP(J1773,'3-Productie normen'!$B$38:$C$41,2,FALSE),FALSE)))*(VLOOKUP(B1773,'2-Kosten per locatie'!$A$16:$C$48,3,FALSE))</f>
        <v>0</v>
      </c>
      <c r="W1773" s="146">
        <f t="shared" si="359"/>
        <v>0</v>
      </c>
      <c r="X1773" s="146">
        <f t="shared" si="360"/>
        <v>0</v>
      </c>
      <c r="Y1773" s="146">
        <f t="shared" si="361"/>
        <v>0</v>
      </c>
      <c r="Z1773" s="147">
        <f>VLOOKUP(F1773,'3-Productie normen'!A:Q,12,FALSE)</f>
        <v>0</v>
      </c>
      <c r="AA1773" s="147"/>
      <c r="AC1773" s="148">
        <f t="shared" si="362"/>
        <v>0</v>
      </c>
    </row>
    <row r="1774" spans="1:29" ht="14.15" customHeight="1">
      <c r="A1774" s="124">
        <f t="shared" si="351"/>
        <v>1774</v>
      </c>
      <c r="B1774" s="139" t="s">
        <v>111</v>
      </c>
      <c r="C1774" s="108">
        <v>4</v>
      </c>
      <c r="D1774" s="164" t="s">
        <v>1924</v>
      </c>
      <c r="E1774" s="141" t="s">
        <v>262</v>
      </c>
      <c r="F1774" s="141" t="s">
        <v>164</v>
      </c>
      <c r="G1774" s="141" t="s">
        <v>227</v>
      </c>
      <c r="H1774" s="142">
        <v>20.260000000000002</v>
      </c>
      <c r="I1774" s="143">
        <f t="shared" si="352"/>
        <v>12</v>
      </c>
      <c r="J1774" s="144">
        <v>12</v>
      </c>
      <c r="K1774" s="144"/>
      <c r="L1774" s="144"/>
      <c r="M1774" s="144"/>
      <c r="N1774" s="144"/>
      <c r="O1774" s="144"/>
      <c r="P1774" s="145" t="e">
        <f t="shared" si="353"/>
        <v>#DIV/0!</v>
      </c>
      <c r="Q1774" s="145">
        <f t="shared" si="354"/>
        <v>0</v>
      </c>
      <c r="R1774" s="145">
        <f t="shared" si="355"/>
        <v>0</v>
      </c>
      <c r="S1774" s="145">
        <f t="shared" si="356"/>
        <v>0</v>
      </c>
      <c r="T1774" s="145">
        <f t="shared" si="357"/>
        <v>0</v>
      </c>
      <c r="U1774" s="145">
        <f t="shared" si="358"/>
        <v>0</v>
      </c>
      <c r="V1774" s="146">
        <f>IF(J1774="nio",0,IF(J1774&gt;0,VLOOKUP(F1774,'3-Productie normen'!A:M,VLOOKUP(J1774,'3-Productie normen'!$B$38:$C$41,2,FALSE),FALSE)))*(VLOOKUP(B1774,'2-Kosten per locatie'!$A$16:$C$48,3,FALSE))</f>
        <v>0</v>
      </c>
      <c r="W1774" s="146">
        <f t="shared" si="359"/>
        <v>0</v>
      </c>
      <c r="X1774" s="146">
        <f t="shared" si="360"/>
        <v>0</v>
      </c>
      <c r="Y1774" s="146">
        <f t="shared" si="361"/>
        <v>0</v>
      </c>
      <c r="Z1774" s="147" t="str">
        <f>VLOOKUP(F1774,'3-Productie normen'!A:Q,12,FALSE)</f>
        <v>V</v>
      </c>
      <c r="AA1774" s="147"/>
      <c r="AC1774" s="148">
        <f t="shared" si="362"/>
        <v>243.12</v>
      </c>
    </row>
    <row r="1775" spans="1:29" ht="14.15" customHeight="1">
      <c r="A1775" s="124">
        <f t="shared" si="351"/>
        <v>1775</v>
      </c>
      <c r="B1775" s="139" t="s">
        <v>111</v>
      </c>
      <c r="C1775" s="108">
        <v>4</v>
      </c>
      <c r="D1775" s="164" t="s">
        <v>1925</v>
      </c>
      <c r="E1775" s="141" t="s">
        <v>617</v>
      </c>
      <c r="F1775" s="153" t="s">
        <v>171</v>
      </c>
      <c r="G1775" s="141" t="s">
        <v>222</v>
      </c>
      <c r="H1775" s="142">
        <v>62.02</v>
      </c>
      <c r="I1775" s="143">
        <f t="shared" si="352"/>
        <v>255</v>
      </c>
      <c r="J1775" s="144">
        <v>255</v>
      </c>
      <c r="K1775" s="144"/>
      <c r="L1775" s="144"/>
      <c r="M1775" s="144"/>
      <c r="N1775" s="144"/>
      <c r="O1775" s="144"/>
      <c r="P1775" s="145" t="e">
        <f t="shared" si="353"/>
        <v>#DIV/0!</v>
      </c>
      <c r="Q1775" s="145">
        <f t="shared" si="354"/>
        <v>0</v>
      </c>
      <c r="R1775" s="145">
        <f t="shared" si="355"/>
        <v>0</v>
      </c>
      <c r="S1775" s="145">
        <f t="shared" si="356"/>
        <v>0</v>
      </c>
      <c r="T1775" s="145">
        <f t="shared" si="357"/>
        <v>0</v>
      </c>
      <c r="U1775" s="145">
        <f t="shared" si="358"/>
        <v>0</v>
      </c>
      <c r="V1775" s="146">
        <f>IF(J1775="nio",0,IF(J1775&gt;0,VLOOKUP(F1775,'3-Productie normen'!A:M,VLOOKUP(J1775,'3-Productie normen'!$B$38:$C$41,2,FALSE),FALSE)))*(VLOOKUP(B1775,'2-Kosten per locatie'!$A$16:$C$48,3,FALSE))</f>
        <v>0</v>
      </c>
      <c r="W1775" s="146">
        <f t="shared" si="359"/>
        <v>0</v>
      </c>
      <c r="X1775" s="146">
        <f t="shared" si="360"/>
        <v>0</v>
      </c>
      <c r="Y1775" s="146">
        <f t="shared" si="361"/>
        <v>0</v>
      </c>
      <c r="Z1775" s="147" t="str">
        <f>VLOOKUP(F1775,'3-Productie normen'!A:Q,12,FALSE)</f>
        <v>B</v>
      </c>
      <c r="AA1775" s="147"/>
      <c r="AC1775" s="148">
        <f t="shared" si="362"/>
        <v>15815.1</v>
      </c>
    </row>
    <row r="1776" spans="1:29" ht="14.15" customHeight="1">
      <c r="A1776" s="124">
        <f t="shared" si="351"/>
        <v>1776</v>
      </c>
      <c r="B1776" s="139" t="s">
        <v>111</v>
      </c>
      <c r="C1776" s="108">
        <v>4</v>
      </c>
      <c r="D1776" s="164" t="s">
        <v>1926</v>
      </c>
      <c r="E1776" s="141" t="s">
        <v>617</v>
      </c>
      <c r="F1776" s="153" t="s">
        <v>171</v>
      </c>
      <c r="G1776" s="141" t="s">
        <v>222</v>
      </c>
      <c r="H1776" s="142">
        <v>60.95</v>
      </c>
      <c r="I1776" s="143">
        <f t="shared" si="352"/>
        <v>255</v>
      </c>
      <c r="J1776" s="144">
        <v>255</v>
      </c>
      <c r="K1776" s="144"/>
      <c r="L1776" s="144"/>
      <c r="M1776" s="144"/>
      <c r="N1776" s="144"/>
      <c r="O1776" s="144"/>
      <c r="P1776" s="145" t="e">
        <f t="shared" si="353"/>
        <v>#DIV/0!</v>
      </c>
      <c r="Q1776" s="145">
        <f t="shared" si="354"/>
        <v>0</v>
      </c>
      <c r="R1776" s="145">
        <f t="shared" si="355"/>
        <v>0</v>
      </c>
      <c r="S1776" s="145">
        <f t="shared" si="356"/>
        <v>0</v>
      </c>
      <c r="T1776" s="145">
        <f t="shared" si="357"/>
        <v>0</v>
      </c>
      <c r="U1776" s="145">
        <f t="shared" si="358"/>
        <v>0</v>
      </c>
      <c r="V1776" s="146">
        <f>IF(J1776="nio",0,IF(J1776&gt;0,VLOOKUP(F1776,'3-Productie normen'!A:M,VLOOKUP(J1776,'3-Productie normen'!$B$38:$C$41,2,FALSE),FALSE)))*(VLOOKUP(B1776,'2-Kosten per locatie'!$A$16:$C$48,3,FALSE))</f>
        <v>0</v>
      </c>
      <c r="W1776" s="146">
        <f t="shared" si="359"/>
        <v>0</v>
      </c>
      <c r="X1776" s="146">
        <f t="shared" si="360"/>
        <v>0</v>
      </c>
      <c r="Y1776" s="146">
        <f t="shared" si="361"/>
        <v>0</v>
      </c>
      <c r="Z1776" s="147" t="str">
        <f>VLOOKUP(F1776,'3-Productie normen'!A:Q,12,FALSE)</f>
        <v>B</v>
      </c>
      <c r="AA1776" s="147"/>
      <c r="AC1776" s="148">
        <f t="shared" si="362"/>
        <v>15542.25</v>
      </c>
    </row>
    <row r="1777" spans="1:29" ht="14.15" customHeight="1">
      <c r="A1777" s="124">
        <f t="shared" si="351"/>
        <v>1777</v>
      </c>
      <c r="B1777" s="139" t="s">
        <v>111</v>
      </c>
      <c r="C1777" s="108">
        <v>4</v>
      </c>
      <c r="D1777" s="164" t="s">
        <v>1927</v>
      </c>
      <c r="E1777" s="141" t="s">
        <v>243</v>
      </c>
      <c r="F1777" s="141" t="s">
        <v>155</v>
      </c>
      <c r="G1777" s="141" t="s">
        <v>222</v>
      </c>
      <c r="H1777" s="142">
        <v>9.36</v>
      </c>
      <c r="I1777" s="143">
        <f t="shared" si="352"/>
        <v>255</v>
      </c>
      <c r="J1777" s="144">
        <v>255</v>
      </c>
      <c r="K1777" s="144"/>
      <c r="L1777" s="144"/>
      <c r="M1777" s="144"/>
      <c r="N1777" s="144"/>
      <c r="O1777" s="144"/>
      <c r="P1777" s="145" t="e">
        <f t="shared" si="353"/>
        <v>#DIV/0!</v>
      </c>
      <c r="Q1777" s="145">
        <f t="shared" si="354"/>
        <v>0</v>
      </c>
      <c r="R1777" s="145">
        <f t="shared" si="355"/>
        <v>0</v>
      </c>
      <c r="S1777" s="145">
        <f t="shared" si="356"/>
        <v>0</v>
      </c>
      <c r="T1777" s="145">
        <f t="shared" si="357"/>
        <v>0</v>
      </c>
      <c r="U1777" s="145">
        <f t="shared" si="358"/>
        <v>0</v>
      </c>
      <c r="V1777" s="146">
        <f>IF(J1777="nio",0,IF(J1777&gt;0,VLOOKUP(F1777,'3-Productie normen'!A:M,VLOOKUP(J1777,'3-Productie normen'!$B$38:$C$41,2,FALSE),FALSE)))*(VLOOKUP(B1777,'2-Kosten per locatie'!$A$16:$C$48,3,FALSE))</f>
        <v>0</v>
      </c>
      <c r="W1777" s="146">
        <f t="shared" si="359"/>
        <v>0</v>
      </c>
      <c r="X1777" s="146">
        <f t="shared" si="360"/>
        <v>0</v>
      </c>
      <c r="Y1777" s="146">
        <f t="shared" si="361"/>
        <v>0</v>
      </c>
      <c r="Z1777" s="147" t="str">
        <f>VLOOKUP(F1777,'3-Productie normen'!A:Q,12,FALSE)</f>
        <v>B</v>
      </c>
      <c r="AA1777" s="147"/>
      <c r="AC1777" s="148">
        <f t="shared" si="362"/>
        <v>2386.7999999999997</v>
      </c>
    </row>
    <row r="1778" spans="1:29" ht="14.15" customHeight="1">
      <c r="A1778" s="124">
        <f t="shared" si="351"/>
        <v>1778</v>
      </c>
      <c r="B1778" s="139" t="s">
        <v>111</v>
      </c>
      <c r="C1778" s="108">
        <v>4</v>
      </c>
      <c r="D1778" s="164" t="s">
        <v>1928</v>
      </c>
      <c r="E1778" s="141" t="s">
        <v>262</v>
      </c>
      <c r="F1778" s="141" t="s">
        <v>164</v>
      </c>
      <c r="G1778" s="141" t="s">
        <v>561</v>
      </c>
      <c r="H1778" s="142">
        <v>1.62</v>
      </c>
      <c r="I1778" s="143">
        <f t="shared" si="352"/>
        <v>12</v>
      </c>
      <c r="J1778" s="144">
        <v>12</v>
      </c>
      <c r="K1778" s="144"/>
      <c r="L1778" s="144"/>
      <c r="M1778" s="144"/>
      <c r="N1778" s="144"/>
      <c r="O1778" s="144"/>
      <c r="P1778" s="145" t="e">
        <f t="shared" si="353"/>
        <v>#DIV/0!</v>
      </c>
      <c r="Q1778" s="145">
        <f t="shared" si="354"/>
        <v>0</v>
      </c>
      <c r="R1778" s="145">
        <f t="shared" si="355"/>
        <v>0</v>
      </c>
      <c r="S1778" s="145">
        <f t="shared" si="356"/>
        <v>0</v>
      </c>
      <c r="T1778" s="145">
        <f t="shared" si="357"/>
        <v>0</v>
      </c>
      <c r="U1778" s="145">
        <f t="shared" si="358"/>
        <v>0</v>
      </c>
      <c r="V1778" s="146">
        <f>IF(J1778="nio",0,IF(J1778&gt;0,VLOOKUP(F1778,'3-Productie normen'!A:M,VLOOKUP(J1778,'3-Productie normen'!$B$38:$C$41,2,FALSE),FALSE)))*(VLOOKUP(B1778,'2-Kosten per locatie'!$A$16:$C$48,3,FALSE))</f>
        <v>0</v>
      </c>
      <c r="W1778" s="146">
        <f t="shared" si="359"/>
        <v>0</v>
      </c>
      <c r="X1778" s="146">
        <f t="shared" si="360"/>
        <v>0</v>
      </c>
      <c r="Y1778" s="146">
        <f t="shared" si="361"/>
        <v>0</v>
      </c>
      <c r="Z1778" s="147" t="str">
        <f>VLOOKUP(F1778,'3-Productie normen'!A:Q,12,FALSE)</f>
        <v>V</v>
      </c>
      <c r="AA1778" s="147"/>
      <c r="AC1778" s="148">
        <f t="shared" si="362"/>
        <v>19.440000000000001</v>
      </c>
    </row>
    <row r="1779" spans="1:29" ht="14.15" customHeight="1">
      <c r="A1779" s="124">
        <f t="shared" si="351"/>
        <v>1779</v>
      </c>
      <c r="B1779" s="139" t="s">
        <v>111</v>
      </c>
      <c r="C1779" s="108">
        <v>4</v>
      </c>
      <c r="D1779" s="164" t="s">
        <v>1929</v>
      </c>
      <c r="E1779" s="141" t="s">
        <v>617</v>
      </c>
      <c r="F1779" s="153" t="s">
        <v>171</v>
      </c>
      <c r="G1779" s="141" t="s">
        <v>222</v>
      </c>
      <c r="H1779" s="142">
        <v>28.8</v>
      </c>
      <c r="I1779" s="143">
        <f t="shared" si="352"/>
        <v>255</v>
      </c>
      <c r="J1779" s="144">
        <v>255</v>
      </c>
      <c r="K1779" s="144"/>
      <c r="L1779" s="144"/>
      <c r="M1779" s="144"/>
      <c r="N1779" s="144"/>
      <c r="O1779" s="144"/>
      <c r="P1779" s="145" t="e">
        <f t="shared" si="353"/>
        <v>#DIV/0!</v>
      </c>
      <c r="Q1779" s="145">
        <f t="shared" si="354"/>
        <v>0</v>
      </c>
      <c r="R1779" s="145">
        <f t="shared" si="355"/>
        <v>0</v>
      </c>
      <c r="S1779" s="145">
        <f t="shared" si="356"/>
        <v>0</v>
      </c>
      <c r="T1779" s="145">
        <f t="shared" si="357"/>
        <v>0</v>
      </c>
      <c r="U1779" s="145">
        <f t="shared" si="358"/>
        <v>0</v>
      </c>
      <c r="V1779" s="146">
        <f>IF(J1779="nio",0,IF(J1779&gt;0,VLOOKUP(F1779,'3-Productie normen'!A:M,VLOOKUP(J1779,'3-Productie normen'!$B$38:$C$41,2,FALSE),FALSE)))*(VLOOKUP(B1779,'2-Kosten per locatie'!$A$16:$C$48,3,FALSE))</f>
        <v>0</v>
      </c>
      <c r="W1779" s="146">
        <f t="shared" si="359"/>
        <v>0</v>
      </c>
      <c r="X1779" s="146">
        <f t="shared" si="360"/>
        <v>0</v>
      </c>
      <c r="Y1779" s="146">
        <f t="shared" si="361"/>
        <v>0</v>
      </c>
      <c r="Z1779" s="147" t="str">
        <f>VLOOKUP(F1779,'3-Productie normen'!A:Q,12,FALSE)</f>
        <v>B</v>
      </c>
      <c r="AA1779" s="147"/>
      <c r="AC1779" s="148">
        <f t="shared" si="362"/>
        <v>7344</v>
      </c>
    </row>
    <row r="1780" spans="1:29" ht="14.15" customHeight="1">
      <c r="A1780" s="124">
        <f t="shared" si="351"/>
        <v>1780</v>
      </c>
      <c r="B1780" s="139" t="s">
        <v>111</v>
      </c>
      <c r="C1780" s="108">
        <v>4</v>
      </c>
      <c r="D1780" s="164" t="s">
        <v>1930</v>
      </c>
      <c r="E1780" s="141" t="s">
        <v>168</v>
      </c>
      <c r="F1780" s="141" t="s">
        <v>168</v>
      </c>
      <c r="G1780" s="141" t="s">
        <v>323</v>
      </c>
      <c r="H1780" s="142">
        <v>2.64</v>
      </c>
      <c r="I1780" s="143">
        <f t="shared" si="352"/>
        <v>1</v>
      </c>
      <c r="J1780" s="144">
        <v>1</v>
      </c>
      <c r="K1780" s="144"/>
      <c r="L1780" s="144"/>
      <c r="M1780" s="144"/>
      <c r="N1780" s="144"/>
      <c r="O1780" s="144"/>
      <c r="P1780" s="145" t="e">
        <f t="shared" si="353"/>
        <v>#DIV/0!</v>
      </c>
      <c r="Q1780" s="145">
        <f t="shared" si="354"/>
        <v>0</v>
      </c>
      <c r="R1780" s="145">
        <f t="shared" si="355"/>
        <v>0</v>
      </c>
      <c r="S1780" s="145">
        <f t="shared" si="356"/>
        <v>0</v>
      </c>
      <c r="T1780" s="145">
        <f t="shared" si="357"/>
        <v>0</v>
      </c>
      <c r="U1780" s="145">
        <f t="shared" si="358"/>
        <v>0</v>
      </c>
      <c r="V1780" s="146">
        <f>IF(J1780="nio",0,IF(J1780&gt;0,VLOOKUP(F1780,'3-Productie normen'!A:M,VLOOKUP(J1780,'3-Productie normen'!$B$38:$C$41,2,FALSE),FALSE)))*(VLOOKUP(B1780,'2-Kosten per locatie'!$A$16:$C$48,3,FALSE))</f>
        <v>0</v>
      </c>
      <c r="W1780" s="146">
        <f t="shared" si="359"/>
        <v>0</v>
      </c>
      <c r="X1780" s="146">
        <f t="shared" si="360"/>
        <v>0</v>
      </c>
      <c r="Y1780" s="146">
        <f t="shared" si="361"/>
        <v>0</v>
      </c>
      <c r="Z1780" s="147" t="str">
        <f>VLOOKUP(F1780,'3-Productie normen'!A:Q,12,FALSE)</f>
        <v>V</v>
      </c>
      <c r="AA1780" s="147"/>
      <c r="AC1780" s="148">
        <f t="shared" si="362"/>
        <v>2.64</v>
      </c>
    </row>
    <row r="1781" spans="1:29" ht="14.15" customHeight="1">
      <c r="A1781" s="124">
        <f t="shared" si="351"/>
        <v>1781</v>
      </c>
      <c r="B1781" s="139" t="s">
        <v>111</v>
      </c>
      <c r="C1781" s="108">
        <v>4</v>
      </c>
      <c r="D1781" s="164" t="s">
        <v>1931</v>
      </c>
      <c r="E1781" s="141" t="s">
        <v>355</v>
      </c>
      <c r="F1781" s="141" t="s">
        <v>174</v>
      </c>
      <c r="G1781" s="141" t="s">
        <v>1783</v>
      </c>
      <c r="H1781" s="142">
        <v>2.84</v>
      </c>
      <c r="I1781" s="143">
        <f t="shared" si="352"/>
        <v>0</v>
      </c>
      <c r="J1781" s="144" t="s">
        <v>228</v>
      </c>
      <c r="K1781" s="144"/>
      <c r="L1781" s="144"/>
      <c r="M1781" s="144"/>
      <c r="N1781" s="144"/>
      <c r="O1781" s="144"/>
      <c r="P1781" s="145">
        <f t="shared" si="353"/>
        <v>0</v>
      </c>
      <c r="Q1781" s="145">
        <f t="shared" si="354"/>
        <v>0</v>
      </c>
      <c r="R1781" s="145">
        <f t="shared" si="355"/>
        <v>0</v>
      </c>
      <c r="S1781" s="145">
        <f t="shared" si="356"/>
        <v>0</v>
      </c>
      <c r="T1781" s="145">
        <f t="shared" si="357"/>
        <v>0</v>
      </c>
      <c r="U1781" s="145">
        <f t="shared" si="358"/>
        <v>0</v>
      </c>
      <c r="V1781" s="146">
        <f>IF(J1781="nio",0,IF(J1781&gt;0,VLOOKUP(F1781,'3-Productie normen'!A:M,VLOOKUP(J1781,'3-Productie normen'!$B$38:$C$41,2,FALSE),FALSE)))*(VLOOKUP(B1781,'2-Kosten per locatie'!$A$16:$C$48,3,FALSE))</f>
        <v>0</v>
      </c>
      <c r="W1781" s="146">
        <f t="shared" si="359"/>
        <v>0</v>
      </c>
      <c r="X1781" s="146">
        <f t="shared" si="360"/>
        <v>0</v>
      </c>
      <c r="Y1781" s="146">
        <f t="shared" si="361"/>
        <v>0</v>
      </c>
      <c r="Z1781" s="147">
        <f>VLOOKUP(F1781,'3-Productie normen'!A:Q,12,FALSE)</f>
        <v>0</v>
      </c>
      <c r="AA1781" s="147"/>
      <c r="AC1781" s="148">
        <f t="shared" si="362"/>
        <v>0</v>
      </c>
    </row>
    <row r="1782" spans="1:29" ht="14.15" customHeight="1">
      <c r="A1782" s="124">
        <f t="shared" si="351"/>
        <v>1782</v>
      </c>
      <c r="B1782" s="139" t="s">
        <v>111</v>
      </c>
      <c r="C1782" s="108">
        <v>4</v>
      </c>
      <c r="D1782" s="164" t="s">
        <v>1932</v>
      </c>
      <c r="E1782" s="141" t="s">
        <v>224</v>
      </c>
      <c r="F1782" s="141" t="s">
        <v>155</v>
      </c>
      <c r="G1782" s="141" t="s">
        <v>222</v>
      </c>
      <c r="H1782" s="142">
        <v>18</v>
      </c>
      <c r="I1782" s="143">
        <f t="shared" si="352"/>
        <v>255</v>
      </c>
      <c r="J1782" s="144">
        <v>255</v>
      </c>
      <c r="K1782" s="144"/>
      <c r="L1782" s="144"/>
      <c r="M1782" s="144"/>
      <c r="N1782" s="144"/>
      <c r="O1782" s="144"/>
      <c r="P1782" s="145" t="e">
        <f t="shared" si="353"/>
        <v>#DIV/0!</v>
      </c>
      <c r="Q1782" s="145">
        <f t="shared" si="354"/>
        <v>0</v>
      </c>
      <c r="R1782" s="145">
        <f t="shared" si="355"/>
        <v>0</v>
      </c>
      <c r="S1782" s="145">
        <f t="shared" si="356"/>
        <v>0</v>
      </c>
      <c r="T1782" s="145">
        <f t="shared" si="357"/>
        <v>0</v>
      </c>
      <c r="U1782" s="145">
        <f t="shared" si="358"/>
        <v>0</v>
      </c>
      <c r="V1782" s="146">
        <f>IF(J1782="nio",0,IF(J1782&gt;0,VLOOKUP(F1782,'3-Productie normen'!A:M,VLOOKUP(J1782,'3-Productie normen'!$B$38:$C$41,2,FALSE),FALSE)))*(VLOOKUP(B1782,'2-Kosten per locatie'!$A$16:$C$48,3,FALSE))</f>
        <v>0</v>
      </c>
      <c r="W1782" s="146">
        <f t="shared" si="359"/>
        <v>0</v>
      </c>
      <c r="X1782" s="146">
        <f t="shared" si="360"/>
        <v>0</v>
      </c>
      <c r="Y1782" s="146">
        <f t="shared" si="361"/>
        <v>0</v>
      </c>
      <c r="Z1782" s="147" t="str">
        <f>VLOOKUP(F1782,'3-Productie normen'!A:Q,12,FALSE)</f>
        <v>B</v>
      </c>
      <c r="AA1782" s="147"/>
      <c r="AC1782" s="148">
        <f t="shared" si="362"/>
        <v>4590</v>
      </c>
    </row>
    <row r="1783" spans="1:29" ht="14.15" customHeight="1">
      <c r="A1783" s="124">
        <f t="shared" si="351"/>
        <v>1783</v>
      </c>
      <c r="B1783" s="139" t="s">
        <v>111</v>
      </c>
      <c r="C1783" s="108">
        <v>4</v>
      </c>
      <c r="D1783" s="164" t="s">
        <v>1933</v>
      </c>
      <c r="E1783" s="141" t="s">
        <v>224</v>
      </c>
      <c r="F1783" s="141" t="s">
        <v>155</v>
      </c>
      <c r="G1783" s="141" t="s">
        <v>222</v>
      </c>
      <c r="H1783" s="142">
        <v>26.24</v>
      </c>
      <c r="I1783" s="143">
        <f t="shared" si="352"/>
        <v>255</v>
      </c>
      <c r="J1783" s="144">
        <v>255</v>
      </c>
      <c r="K1783" s="144"/>
      <c r="L1783" s="144"/>
      <c r="M1783" s="144"/>
      <c r="N1783" s="144"/>
      <c r="O1783" s="144"/>
      <c r="P1783" s="145" t="e">
        <f t="shared" si="353"/>
        <v>#DIV/0!</v>
      </c>
      <c r="Q1783" s="145">
        <f t="shared" si="354"/>
        <v>0</v>
      </c>
      <c r="R1783" s="145">
        <f t="shared" si="355"/>
        <v>0</v>
      </c>
      <c r="S1783" s="145">
        <f t="shared" si="356"/>
        <v>0</v>
      </c>
      <c r="T1783" s="145">
        <f t="shared" si="357"/>
        <v>0</v>
      </c>
      <c r="U1783" s="145">
        <f t="shared" si="358"/>
        <v>0</v>
      </c>
      <c r="V1783" s="146">
        <f>IF(J1783="nio",0,IF(J1783&gt;0,VLOOKUP(F1783,'3-Productie normen'!A:M,VLOOKUP(J1783,'3-Productie normen'!$B$38:$C$41,2,FALSE),FALSE)))*(VLOOKUP(B1783,'2-Kosten per locatie'!$A$16:$C$48,3,FALSE))</f>
        <v>0</v>
      </c>
      <c r="W1783" s="146">
        <f t="shared" si="359"/>
        <v>0</v>
      </c>
      <c r="X1783" s="146">
        <f t="shared" si="360"/>
        <v>0</v>
      </c>
      <c r="Y1783" s="146">
        <f t="shared" si="361"/>
        <v>0</v>
      </c>
      <c r="Z1783" s="147" t="str">
        <f>VLOOKUP(F1783,'3-Productie normen'!A:Q,12,FALSE)</f>
        <v>B</v>
      </c>
      <c r="AA1783" s="147"/>
      <c r="AC1783" s="148">
        <f t="shared" si="362"/>
        <v>6691.2</v>
      </c>
    </row>
    <row r="1784" spans="1:29" ht="14.15" customHeight="1">
      <c r="A1784" s="124">
        <f t="shared" si="351"/>
        <v>1784</v>
      </c>
      <c r="B1784" s="139" t="s">
        <v>111</v>
      </c>
      <c r="C1784" s="108">
        <v>4</v>
      </c>
      <c r="D1784" s="164" t="s">
        <v>1934</v>
      </c>
      <c r="E1784" s="141" t="s">
        <v>224</v>
      </c>
      <c r="F1784" s="141" t="s">
        <v>155</v>
      </c>
      <c r="G1784" s="141" t="s">
        <v>222</v>
      </c>
      <c r="H1784" s="142">
        <v>26.43</v>
      </c>
      <c r="I1784" s="143">
        <f t="shared" si="352"/>
        <v>255</v>
      </c>
      <c r="J1784" s="144">
        <v>255</v>
      </c>
      <c r="K1784" s="144"/>
      <c r="L1784" s="144"/>
      <c r="M1784" s="144"/>
      <c r="N1784" s="144"/>
      <c r="O1784" s="144"/>
      <c r="P1784" s="145" t="e">
        <f t="shared" si="353"/>
        <v>#DIV/0!</v>
      </c>
      <c r="Q1784" s="145">
        <f t="shared" si="354"/>
        <v>0</v>
      </c>
      <c r="R1784" s="145">
        <f t="shared" si="355"/>
        <v>0</v>
      </c>
      <c r="S1784" s="145">
        <f t="shared" si="356"/>
        <v>0</v>
      </c>
      <c r="T1784" s="145">
        <f t="shared" si="357"/>
        <v>0</v>
      </c>
      <c r="U1784" s="145">
        <f t="shared" si="358"/>
        <v>0</v>
      </c>
      <c r="V1784" s="146">
        <f>IF(J1784="nio",0,IF(J1784&gt;0,VLOOKUP(F1784,'3-Productie normen'!A:M,VLOOKUP(J1784,'3-Productie normen'!$B$38:$C$41,2,FALSE),FALSE)))*(VLOOKUP(B1784,'2-Kosten per locatie'!$A$16:$C$48,3,FALSE))</f>
        <v>0</v>
      </c>
      <c r="W1784" s="146">
        <f t="shared" si="359"/>
        <v>0</v>
      </c>
      <c r="X1784" s="146">
        <f t="shared" si="360"/>
        <v>0</v>
      </c>
      <c r="Y1784" s="146">
        <f t="shared" si="361"/>
        <v>0</v>
      </c>
      <c r="Z1784" s="147" t="str">
        <f>VLOOKUP(F1784,'3-Productie normen'!A:Q,12,FALSE)</f>
        <v>B</v>
      </c>
      <c r="AA1784" s="147"/>
      <c r="AC1784" s="148">
        <f t="shared" si="362"/>
        <v>6739.65</v>
      </c>
    </row>
    <row r="1785" spans="1:29" ht="14.15" customHeight="1">
      <c r="A1785" s="124">
        <f t="shared" si="351"/>
        <v>1785</v>
      </c>
      <c r="B1785" s="139" t="s">
        <v>111</v>
      </c>
      <c r="C1785" s="108">
        <v>4</v>
      </c>
      <c r="D1785" s="164" t="s">
        <v>1935</v>
      </c>
      <c r="E1785" s="141" t="s">
        <v>226</v>
      </c>
      <c r="F1785" s="141" t="s">
        <v>174</v>
      </c>
      <c r="G1785" s="141" t="s">
        <v>227</v>
      </c>
      <c r="H1785" s="142">
        <v>15.01</v>
      </c>
      <c r="I1785" s="143">
        <f t="shared" si="352"/>
        <v>0</v>
      </c>
      <c r="J1785" s="144" t="s">
        <v>228</v>
      </c>
      <c r="K1785" s="144"/>
      <c r="L1785" s="144"/>
      <c r="M1785" s="144"/>
      <c r="N1785" s="144"/>
      <c r="O1785" s="144"/>
      <c r="P1785" s="145">
        <f t="shared" si="353"/>
        <v>0</v>
      </c>
      <c r="Q1785" s="145">
        <f t="shared" si="354"/>
        <v>0</v>
      </c>
      <c r="R1785" s="145">
        <f t="shared" si="355"/>
        <v>0</v>
      </c>
      <c r="S1785" s="145">
        <f t="shared" si="356"/>
        <v>0</v>
      </c>
      <c r="T1785" s="145">
        <f t="shared" si="357"/>
        <v>0</v>
      </c>
      <c r="U1785" s="145">
        <f t="shared" si="358"/>
        <v>0</v>
      </c>
      <c r="V1785" s="146">
        <f>IF(J1785="nio",0,IF(J1785&gt;0,VLOOKUP(F1785,'3-Productie normen'!A:M,VLOOKUP(J1785,'3-Productie normen'!$B$38:$C$41,2,FALSE),FALSE)))*(VLOOKUP(B1785,'2-Kosten per locatie'!$A$16:$C$48,3,FALSE))</f>
        <v>0</v>
      </c>
      <c r="W1785" s="146">
        <f t="shared" si="359"/>
        <v>0</v>
      </c>
      <c r="X1785" s="146">
        <f t="shared" si="360"/>
        <v>0</v>
      </c>
      <c r="Y1785" s="146">
        <f t="shared" si="361"/>
        <v>0</v>
      </c>
      <c r="Z1785" s="147">
        <f>VLOOKUP(F1785,'3-Productie normen'!A:Q,12,FALSE)</f>
        <v>0</v>
      </c>
      <c r="AA1785" s="147"/>
      <c r="AC1785" s="148">
        <f t="shared" si="362"/>
        <v>0</v>
      </c>
    </row>
    <row r="1786" spans="1:29" ht="14.15" customHeight="1">
      <c r="A1786" s="124">
        <f t="shared" si="351"/>
        <v>1786</v>
      </c>
      <c r="B1786" s="139" t="s">
        <v>111</v>
      </c>
      <c r="C1786" s="108">
        <v>4</v>
      </c>
      <c r="D1786" s="164" t="s">
        <v>1936</v>
      </c>
      <c r="E1786" s="141" t="s">
        <v>168</v>
      </c>
      <c r="F1786" s="139" t="s">
        <v>168</v>
      </c>
      <c r="G1786" s="141" t="s">
        <v>227</v>
      </c>
      <c r="H1786" s="142">
        <v>21.26</v>
      </c>
      <c r="I1786" s="143">
        <f t="shared" si="352"/>
        <v>1</v>
      </c>
      <c r="J1786" s="144">
        <v>1</v>
      </c>
      <c r="K1786" s="144"/>
      <c r="L1786" s="144"/>
      <c r="M1786" s="144"/>
      <c r="N1786" s="144"/>
      <c r="O1786" s="144"/>
      <c r="P1786" s="145" t="e">
        <f t="shared" si="353"/>
        <v>#DIV/0!</v>
      </c>
      <c r="Q1786" s="145">
        <f t="shared" si="354"/>
        <v>0</v>
      </c>
      <c r="R1786" s="145">
        <f t="shared" si="355"/>
        <v>0</v>
      </c>
      <c r="S1786" s="145">
        <f t="shared" si="356"/>
        <v>0</v>
      </c>
      <c r="T1786" s="145">
        <f t="shared" si="357"/>
        <v>0</v>
      </c>
      <c r="U1786" s="145">
        <f t="shared" si="358"/>
        <v>0</v>
      </c>
      <c r="V1786" s="146">
        <f>IF(J1786="nio",0,IF(J1786&gt;0,VLOOKUP(F1786,'3-Productie normen'!A:M,VLOOKUP(J1786,'3-Productie normen'!$B$38:$C$41,2,FALSE),FALSE)))*(VLOOKUP(B1786,'2-Kosten per locatie'!$A$16:$C$48,3,FALSE))</f>
        <v>0</v>
      </c>
      <c r="W1786" s="146">
        <f t="shared" si="359"/>
        <v>0</v>
      </c>
      <c r="X1786" s="146">
        <f t="shared" si="360"/>
        <v>0</v>
      </c>
      <c r="Y1786" s="146">
        <f t="shared" si="361"/>
        <v>0</v>
      </c>
      <c r="Z1786" s="147" t="str">
        <f>VLOOKUP(F1786,'3-Productie normen'!A:Q,12,FALSE)</f>
        <v>V</v>
      </c>
      <c r="AA1786" s="147"/>
      <c r="AC1786" s="148">
        <f t="shared" si="362"/>
        <v>21.26</v>
      </c>
    </row>
    <row r="1787" spans="1:29" ht="14.15" customHeight="1">
      <c r="A1787" s="124">
        <f t="shared" si="351"/>
        <v>1787</v>
      </c>
      <c r="B1787" s="139" t="s">
        <v>111</v>
      </c>
      <c r="C1787" s="108">
        <v>4</v>
      </c>
      <c r="D1787" s="164" t="s">
        <v>1937</v>
      </c>
      <c r="E1787" s="141" t="s">
        <v>224</v>
      </c>
      <c r="F1787" s="141" t="s">
        <v>155</v>
      </c>
      <c r="G1787" s="141" t="s">
        <v>222</v>
      </c>
      <c r="H1787" s="142">
        <v>17.21</v>
      </c>
      <c r="I1787" s="143">
        <f t="shared" si="352"/>
        <v>255</v>
      </c>
      <c r="J1787" s="144">
        <v>255</v>
      </c>
      <c r="K1787" s="144"/>
      <c r="L1787" s="144"/>
      <c r="M1787" s="144"/>
      <c r="N1787" s="144"/>
      <c r="O1787" s="144"/>
      <c r="P1787" s="145" t="e">
        <f t="shared" si="353"/>
        <v>#DIV/0!</v>
      </c>
      <c r="Q1787" s="145">
        <f t="shared" si="354"/>
        <v>0</v>
      </c>
      <c r="R1787" s="145">
        <f t="shared" si="355"/>
        <v>0</v>
      </c>
      <c r="S1787" s="145">
        <f t="shared" si="356"/>
        <v>0</v>
      </c>
      <c r="T1787" s="145">
        <f t="shared" si="357"/>
        <v>0</v>
      </c>
      <c r="U1787" s="145">
        <f t="shared" si="358"/>
        <v>0</v>
      </c>
      <c r="V1787" s="146">
        <f>IF(J1787="nio",0,IF(J1787&gt;0,VLOOKUP(F1787,'3-Productie normen'!A:M,VLOOKUP(J1787,'3-Productie normen'!$B$38:$C$41,2,FALSE),FALSE)))*(VLOOKUP(B1787,'2-Kosten per locatie'!$A$16:$C$48,3,FALSE))</f>
        <v>0</v>
      </c>
      <c r="W1787" s="146">
        <f t="shared" si="359"/>
        <v>0</v>
      </c>
      <c r="X1787" s="146">
        <f t="shared" si="360"/>
        <v>0</v>
      </c>
      <c r="Y1787" s="146">
        <f t="shared" si="361"/>
        <v>0</v>
      </c>
      <c r="Z1787" s="147" t="str">
        <f>VLOOKUP(F1787,'3-Productie normen'!A:Q,12,FALSE)</f>
        <v>B</v>
      </c>
      <c r="AA1787" s="147"/>
      <c r="AC1787" s="148">
        <f t="shared" si="362"/>
        <v>4388.55</v>
      </c>
    </row>
    <row r="1788" spans="1:29" ht="14.15" customHeight="1">
      <c r="A1788" s="124">
        <f t="shared" si="351"/>
        <v>1788</v>
      </c>
      <c r="B1788" s="139" t="s">
        <v>111</v>
      </c>
      <c r="C1788" s="108">
        <v>4</v>
      </c>
      <c r="D1788" s="164" t="s">
        <v>1938</v>
      </c>
      <c r="E1788" s="141" t="s">
        <v>168</v>
      </c>
      <c r="F1788" s="141" t="s">
        <v>168</v>
      </c>
      <c r="G1788" s="141" t="s">
        <v>227</v>
      </c>
      <c r="H1788" s="142">
        <v>39.97</v>
      </c>
      <c r="I1788" s="143">
        <f t="shared" si="352"/>
        <v>1</v>
      </c>
      <c r="J1788" s="144">
        <v>1</v>
      </c>
      <c r="K1788" s="144"/>
      <c r="L1788" s="144"/>
      <c r="M1788" s="144"/>
      <c r="N1788" s="144"/>
      <c r="O1788" s="144"/>
      <c r="P1788" s="145" t="e">
        <f t="shared" si="353"/>
        <v>#DIV/0!</v>
      </c>
      <c r="Q1788" s="145">
        <f t="shared" si="354"/>
        <v>0</v>
      </c>
      <c r="R1788" s="145">
        <f t="shared" si="355"/>
        <v>0</v>
      </c>
      <c r="S1788" s="145">
        <f t="shared" si="356"/>
        <v>0</v>
      </c>
      <c r="T1788" s="145">
        <f t="shared" si="357"/>
        <v>0</v>
      </c>
      <c r="U1788" s="145">
        <f t="shared" si="358"/>
        <v>0</v>
      </c>
      <c r="V1788" s="146">
        <f>IF(J1788="nio",0,IF(J1788&gt;0,VLOOKUP(F1788,'3-Productie normen'!A:M,VLOOKUP(J1788,'3-Productie normen'!$B$38:$C$41,2,FALSE),FALSE)))*(VLOOKUP(B1788,'2-Kosten per locatie'!$A$16:$C$48,3,FALSE))</f>
        <v>0</v>
      </c>
      <c r="W1788" s="146">
        <f t="shared" si="359"/>
        <v>0</v>
      </c>
      <c r="X1788" s="146">
        <f t="shared" si="360"/>
        <v>0</v>
      </c>
      <c r="Y1788" s="146">
        <f t="shared" si="361"/>
        <v>0</v>
      </c>
      <c r="Z1788" s="147" t="str">
        <f>VLOOKUP(F1788,'3-Productie normen'!A:Q,12,FALSE)</f>
        <v>V</v>
      </c>
      <c r="AA1788" s="147"/>
      <c r="AC1788" s="148">
        <f t="shared" si="362"/>
        <v>39.97</v>
      </c>
    </row>
    <row r="1789" spans="1:29" ht="14.15" customHeight="1">
      <c r="A1789" s="124">
        <f t="shared" si="351"/>
        <v>1789</v>
      </c>
      <c r="B1789" s="139" t="s">
        <v>111</v>
      </c>
      <c r="C1789" s="108">
        <v>4</v>
      </c>
      <c r="D1789" s="164" t="s">
        <v>1939</v>
      </c>
      <c r="E1789" s="141" t="s">
        <v>224</v>
      </c>
      <c r="F1789" s="141" t="s">
        <v>155</v>
      </c>
      <c r="G1789" s="141" t="s">
        <v>222</v>
      </c>
      <c r="H1789" s="142">
        <v>66</v>
      </c>
      <c r="I1789" s="143">
        <f t="shared" si="352"/>
        <v>255</v>
      </c>
      <c r="J1789" s="144">
        <v>255</v>
      </c>
      <c r="K1789" s="144"/>
      <c r="L1789" s="144"/>
      <c r="M1789" s="144"/>
      <c r="N1789" s="144"/>
      <c r="O1789" s="144"/>
      <c r="P1789" s="145" t="e">
        <f t="shared" si="353"/>
        <v>#DIV/0!</v>
      </c>
      <c r="Q1789" s="145">
        <f t="shared" si="354"/>
        <v>0</v>
      </c>
      <c r="R1789" s="145">
        <f t="shared" si="355"/>
        <v>0</v>
      </c>
      <c r="S1789" s="145">
        <f t="shared" si="356"/>
        <v>0</v>
      </c>
      <c r="T1789" s="145">
        <f t="shared" si="357"/>
        <v>0</v>
      </c>
      <c r="U1789" s="145">
        <f t="shared" si="358"/>
        <v>0</v>
      </c>
      <c r="V1789" s="146">
        <f>IF(J1789="nio",0,IF(J1789&gt;0,VLOOKUP(F1789,'3-Productie normen'!A:M,VLOOKUP(J1789,'3-Productie normen'!$B$38:$C$41,2,FALSE),FALSE)))*(VLOOKUP(B1789,'2-Kosten per locatie'!$A$16:$C$48,3,FALSE))</f>
        <v>0</v>
      </c>
      <c r="W1789" s="146">
        <f t="shared" si="359"/>
        <v>0</v>
      </c>
      <c r="X1789" s="146">
        <f t="shared" si="360"/>
        <v>0</v>
      </c>
      <c r="Y1789" s="146">
        <f t="shared" si="361"/>
        <v>0</v>
      </c>
      <c r="Z1789" s="147" t="str">
        <f>VLOOKUP(F1789,'3-Productie normen'!A:Q,12,FALSE)</f>
        <v>B</v>
      </c>
      <c r="AA1789" s="147"/>
      <c r="AC1789" s="148">
        <f t="shared" si="362"/>
        <v>16830</v>
      </c>
    </row>
    <row r="1790" spans="1:29" ht="14.15" customHeight="1">
      <c r="A1790" s="124">
        <f t="shared" si="351"/>
        <v>1790</v>
      </c>
      <c r="B1790" s="139" t="s">
        <v>111</v>
      </c>
      <c r="C1790" s="108">
        <v>4</v>
      </c>
      <c r="D1790" s="164" t="s">
        <v>1940</v>
      </c>
      <c r="E1790" s="141" t="s">
        <v>249</v>
      </c>
      <c r="F1790" s="166" t="s">
        <v>172</v>
      </c>
      <c r="G1790" s="141" t="s">
        <v>222</v>
      </c>
      <c r="H1790" s="142">
        <v>40.78</v>
      </c>
      <c r="I1790" s="143">
        <f t="shared" si="352"/>
        <v>255</v>
      </c>
      <c r="J1790" s="144">
        <v>255</v>
      </c>
      <c r="K1790" s="144"/>
      <c r="L1790" s="144"/>
      <c r="M1790" s="144"/>
      <c r="N1790" s="144"/>
      <c r="O1790" s="144"/>
      <c r="P1790" s="145" t="e">
        <f t="shared" si="353"/>
        <v>#DIV/0!</v>
      </c>
      <c r="Q1790" s="145">
        <f t="shared" si="354"/>
        <v>0</v>
      </c>
      <c r="R1790" s="145">
        <f t="shared" si="355"/>
        <v>0</v>
      </c>
      <c r="S1790" s="145">
        <f t="shared" si="356"/>
        <v>0</v>
      </c>
      <c r="T1790" s="145">
        <f t="shared" si="357"/>
        <v>0</v>
      </c>
      <c r="U1790" s="145">
        <f t="shared" si="358"/>
        <v>0</v>
      </c>
      <c r="V1790" s="146">
        <f>IF(J1790="nio",0,IF(J1790&gt;0,VLOOKUP(F1790,'3-Productie normen'!A:M,VLOOKUP(J1790,'3-Productie normen'!$B$38:$C$41,2,FALSE),FALSE)))*(VLOOKUP(B1790,'2-Kosten per locatie'!$A$16:$C$48,3,FALSE))</f>
        <v>0</v>
      </c>
      <c r="W1790" s="146">
        <f t="shared" si="359"/>
        <v>0</v>
      </c>
      <c r="X1790" s="146">
        <f t="shared" si="360"/>
        <v>0</v>
      </c>
      <c r="Y1790" s="146">
        <f t="shared" si="361"/>
        <v>0</v>
      </c>
      <c r="Z1790" s="147" t="str">
        <f>VLOOKUP(F1790,'3-Productie normen'!A:Q,12,FALSE)</f>
        <v>V</v>
      </c>
      <c r="AA1790" s="147"/>
      <c r="AC1790" s="148">
        <f t="shared" si="362"/>
        <v>10398.9</v>
      </c>
    </row>
    <row r="1791" spans="1:29" ht="14.15" customHeight="1">
      <c r="A1791" s="124">
        <f t="shared" si="351"/>
        <v>1791</v>
      </c>
      <c r="B1791" s="139" t="s">
        <v>111</v>
      </c>
      <c r="C1791" s="108">
        <v>4</v>
      </c>
      <c r="D1791" s="164" t="s">
        <v>1941</v>
      </c>
      <c r="E1791" s="141" t="s">
        <v>249</v>
      </c>
      <c r="F1791" s="141" t="s">
        <v>172</v>
      </c>
      <c r="G1791" s="141" t="s">
        <v>222</v>
      </c>
      <c r="H1791" s="142">
        <v>31.1</v>
      </c>
      <c r="I1791" s="143">
        <f t="shared" si="352"/>
        <v>255</v>
      </c>
      <c r="J1791" s="144">
        <v>255</v>
      </c>
      <c r="K1791" s="144"/>
      <c r="L1791" s="144"/>
      <c r="M1791" s="144"/>
      <c r="N1791" s="144"/>
      <c r="O1791" s="144"/>
      <c r="P1791" s="145" t="e">
        <f t="shared" si="353"/>
        <v>#DIV/0!</v>
      </c>
      <c r="Q1791" s="145">
        <f t="shared" si="354"/>
        <v>0</v>
      </c>
      <c r="R1791" s="145">
        <f t="shared" si="355"/>
        <v>0</v>
      </c>
      <c r="S1791" s="145">
        <f t="shared" si="356"/>
        <v>0</v>
      </c>
      <c r="T1791" s="145">
        <f t="shared" si="357"/>
        <v>0</v>
      </c>
      <c r="U1791" s="145">
        <f t="shared" si="358"/>
        <v>0</v>
      </c>
      <c r="V1791" s="146">
        <f>IF(J1791="nio",0,IF(J1791&gt;0,VLOOKUP(F1791,'3-Productie normen'!A:M,VLOOKUP(J1791,'3-Productie normen'!$B$38:$C$41,2,FALSE),FALSE)))*(VLOOKUP(B1791,'2-Kosten per locatie'!$A$16:$C$48,3,FALSE))</f>
        <v>0</v>
      </c>
      <c r="W1791" s="146">
        <f t="shared" si="359"/>
        <v>0</v>
      </c>
      <c r="X1791" s="146">
        <f t="shared" si="360"/>
        <v>0</v>
      </c>
      <c r="Y1791" s="146">
        <f t="shared" si="361"/>
        <v>0</v>
      </c>
      <c r="Z1791" s="147" t="str">
        <f>VLOOKUP(F1791,'3-Productie normen'!A:Q,12,FALSE)</f>
        <v>V</v>
      </c>
      <c r="AA1791" s="147"/>
      <c r="AC1791" s="148">
        <f t="shared" si="362"/>
        <v>7930.5</v>
      </c>
    </row>
    <row r="1792" spans="1:29" ht="14.15" customHeight="1">
      <c r="A1792" s="124">
        <f t="shared" si="351"/>
        <v>1792</v>
      </c>
      <c r="B1792" s="139" t="s">
        <v>111</v>
      </c>
      <c r="C1792" s="108">
        <v>4</v>
      </c>
      <c r="D1792" s="164" t="s">
        <v>1942</v>
      </c>
      <c r="E1792" s="141" t="s">
        <v>249</v>
      </c>
      <c r="F1792" s="141" t="s">
        <v>172</v>
      </c>
      <c r="G1792" s="141" t="s">
        <v>222</v>
      </c>
      <c r="H1792" s="142">
        <v>36.85</v>
      </c>
      <c r="I1792" s="143">
        <f t="shared" si="352"/>
        <v>255</v>
      </c>
      <c r="J1792" s="144">
        <v>255</v>
      </c>
      <c r="K1792" s="144"/>
      <c r="L1792" s="144"/>
      <c r="M1792" s="144"/>
      <c r="N1792" s="144"/>
      <c r="O1792" s="144"/>
      <c r="P1792" s="145" t="e">
        <f t="shared" si="353"/>
        <v>#DIV/0!</v>
      </c>
      <c r="Q1792" s="145">
        <f t="shared" si="354"/>
        <v>0</v>
      </c>
      <c r="R1792" s="145">
        <f t="shared" si="355"/>
        <v>0</v>
      </c>
      <c r="S1792" s="145">
        <f t="shared" si="356"/>
        <v>0</v>
      </c>
      <c r="T1792" s="145">
        <f t="shared" si="357"/>
        <v>0</v>
      </c>
      <c r="U1792" s="145">
        <f t="shared" si="358"/>
        <v>0</v>
      </c>
      <c r="V1792" s="146">
        <f>IF(J1792="nio",0,IF(J1792&gt;0,VLOOKUP(F1792,'3-Productie normen'!A:M,VLOOKUP(J1792,'3-Productie normen'!$B$38:$C$41,2,FALSE),FALSE)))*(VLOOKUP(B1792,'2-Kosten per locatie'!$A$16:$C$48,3,FALSE))</f>
        <v>0</v>
      </c>
      <c r="W1792" s="146">
        <f t="shared" si="359"/>
        <v>0</v>
      </c>
      <c r="X1792" s="146">
        <f t="shared" si="360"/>
        <v>0</v>
      </c>
      <c r="Y1792" s="146">
        <f t="shared" si="361"/>
        <v>0</v>
      </c>
      <c r="Z1792" s="147" t="str">
        <f>VLOOKUP(F1792,'3-Productie normen'!A:Q,12,FALSE)</f>
        <v>V</v>
      </c>
      <c r="AA1792" s="147"/>
      <c r="AC1792" s="148">
        <f t="shared" si="362"/>
        <v>9396.75</v>
      </c>
    </row>
    <row r="1793" spans="1:29" ht="14.15" customHeight="1">
      <c r="A1793" s="124">
        <f t="shared" si="351"/>
        <v>1793</v>
      </c>
      <c r="B1793" s="139" t="s">
        <v>111</v>
      </c>
      <c r="C1793" s="108">
        <v>4</v>
      </c>
      <c r="D1793" s="164" t="s">
        <v>1943</v>
      </c>
      <c r="E1793" s="141" t="s">
        <v>249</v>
      </c>
      <c r="F1793" s="141" t="s">
        <v>172</v>
      </c>
      <c r="G1793" s="141" t="s">
        <v>222</v>
      </c>
      <c r="H1793" s="142">
        <v>57.03</v>
      </c>
      <c r="I1793" s="143">
        <f t="shared" si="352"/>
        <v>255</v>
      </c>
      <c r="J1793" s="144">
        <v>255</v>
      </c>
      <c r="K1793" s="144"/>
      <c r="L1793" s="144"/>
      <c r="M1793" s="144"/>
      <c r="N1793" s="144"/>
      <c r="O1793" s="144"/>
      <c r="P1793" s="145" t="e">
        <f t="shared" si="353"/>
        <v>#DIV/0!</v>
      </c>
      <c r="Q1793" s="145">
        <f t="shared" si="354"/>
        <v>0</v>
      </c>
      <c r="R1793" s="145">
        <f t="shared" si="355"/>
        <v>0</v>
      </c>
      <c r="S1793" s="145">
        <f t="shared" si="356"/>
        <v>0</v>
      </c>
      <c r="T1793" s="145">
        <f t="shared" si="357"/>
        <v>0</v>
      </c>
      <c r="U1793" s="145">
        <f t="shared" si="358"/>
        <v>0</v>
      </c>
      <c r="V1793" s="146">
        <f>IF(J1793="nio",0,IF(J1793&gt;0,VLOOKUP(F1793,'3-Productie normen'!A:M,VLOOKUP(J1793,'3-Productie normen'!$B$38:$C$41,2,FALSE),FALSE)))*(VLOOKUP(B1793,'2-Kosten per locatie'!$A$16:$C$48,3,FALSE))</f>
        <v>0</v>
      </c>
      <c r="W1793" s="146">
        <f t="shared" si="359"/>
        <v>0</v>
      </c>
      <c r="X1793" s="146">
        <f t="shared" si="360"/>
        <v>0</v>
      </c>
      <c r="Y1793" s="146">
        <f t="shared" si="361"/>
        <v>0</v>
      </c>
      <c r="Z1793" s="147" t="str">
        <f>VLOOKUP(F1793,'3-Productie normen'!A:Q,12,FALSE)</f>
        <v>V</v>
      </c>
      <c r="AA1793" s="147"/>
      <c r="AC1793" s="148">
        <f t="shared" si="362"/>
        <v>14542.65</v>
      </c>
    </row>
    <row r="1794" spans="1:29" ht="14.15" customHeight="1">
      <c r="A1794" s="124">
        <f t="shared" si="351"/>
        <v>1794</v>
      </c>
      <c r="B1794" s="139" t="s">
        <v>111</v>
      </c>
      <c r="C1794" s="108">
        <v>4</v>
      </c>
      <c r="D1794" s="164" t="s">
        <v>1944</v>
      </c>
      <c r="E1794" s="141" t="s">
        <v>249</v>
      </c>
      <c r="F1794" s="139" t="s">
        <v>172</v>
      </c>
      <c r="G1794" s="141" t="s">
        <v>222</v>
      </c>
      <c r="H1794" s="142">
        <v>36.380000000000003</v>
      </c>
      <c r="I1794" s="143">
        <f t="shared" si="352"/>
        <v>255</v>
      </c>
      <c r="J1794" s="144">
        <v>255</v>
      </c>
      <c r="K1794" s="144"/>
      <c r="L1794" s="144"/>
      <c r="M1794" s="144"/>
      <c r="N1794" s="144"/>
      <c r="O1794" s="144"/>
      <c r="P1794" s="145" t="e">
        <f t="shared" si="353"/>
        <v>#DIV/0!</v>
      </c>
      <c r="Q1794" s="145">
        <f t="shared" si="354"/>
        <v>0</v>
      </c>
      <c r="R1794" s="145">
        <f t="shared" si="355"/>
        <v>0</v>
      </c>
      <c r="S1794" s="145">
        <f t="shared" si="356"/>
        <v>0</v>
      </c>
      <c r="T1794" s="145">
        <f t="shared" si="357"/>
        <v>0</v>
      </c>
      <c r="U1794" s="145">
        <f t="shared" si="358"/>
        <v>0</v>
      </c>
      <c r="V1794" s="146">
        <f>IF(J1794="nio",0,IF(J1794&gt;0,VLOOKUP(F1794,'3-Productie normen'!A:M,VLOOKUP(J1794,'3-Productie normen'!$B$38:$C$41,2,FALSE),FALSE)))*(VLOOKUP(B1794,'2-Kosten per locatie'!$A$16:$C$48,3,FALSE))</f>
        <v>0</v>
      </c>
      <c r="W1794" s="146">
        <f t="shared" si="359"/>
        <v>0</v>
      </c>
      <c r="X1794" s="146">
        <f t="shared" si="360"/>
        <v>0</v>
      </c>
      <c r="Y1794" s="146">
        <f t="shared" si="361"/>
        <v>0</v>
      </c>
      <c r="Z1794" s="147" t="str">
        <f>VLOOKUP(F1794,'3-Productie normen'!A:Q,12,FALSE)</f>
        <v>V</v>
      </c>
      <c r="AA1794" s="147"/>
      <c r="AC1794" s="148">
        <f t="shared" si="362"/>
        <v>9276.9000000000015</v>
      </c>
    </row>
    <row r="1795" spans="1:29" ht="14.15" customHeight="1">
      <c r="A1795" s="124">
        <f t="shared" si="351"/>
        <v>1795</v>
      </c>
      <c r="B1795" s="139" t="s">
        <v>111</v>
      </c>
      <c r="C1795" s="108">
        <v>4</v>
      </c>
      <c r="D1795" s="164" t="s">
        <v>1945</v>
      </c>
      <c r="E1795" s="141" t="s">
        <v>249</v>
      </c>
      <c r="F1795" s="141" t="s">
        <v>172</v>
      </c>
      <c r="G1795" s="141" t="s">
        <v>222</v>
      </c>
      <c r="H1795" s="142">
        <v>65.06</v>
      </c>
      <c r="I1795" s="143">
        <f t="shared" si="352"/>
        <v>255</v>
      </c>
      <c r="J1795" s="144">
        <v>255</v>
      </c>
      <c r="K1795" s="144"/>
      <c r="L1795" s="144"/>
      <c r="M1795" s="144"/>
      <c r="N1795" s="144"/>
      <c r="O1795" s="144"/>
      <c r="P1795" s="145" t="e">
        <f t="shared" si="353"/>
        <v>#DIV/0!</v>
      </c>
      <c r="Q1795" s="145">
        <f t="shared" si="354"/>
        <v>0</v>
      </c>
      <c r="R1795" s="145">
        <f t="shared" si="355"/>
        <v>0</v>
      </c>
      <c r="S1795" s="145">
        <f t="shared" si="356"/>
        <v>0</v>
      </c>
      <c r="T1795" s="145">
        <f t="shared" si="357"/>
        <v>0</v>
      </c>
      <c r="U1795" s="145">
        <f t="shared" si="358"/>
        <v>0</v>
      </c>
      <c r="V1795" s="146">
        <f>IF(J1795="nio",0,IF(J1795&gt;0,VLOOKUP(F1795,'3-Productie normen'!A:M,VLOOKUP(J1795,'3-Productie normen'!$B$38:$C$41,2,FALSE),FALSE)))*(VLOOKUP(B1795,'2-Kosten per locatie'!$A$16:$C$48,3,FALSE))</f>
        <v>0</v>
      </c>
      <c r="W1795" s="146">
        <f t="shared" si="359"/>
        <v>0</v>
      </c>
      <c r="X1795" s="146">
        <f t="shared" si="360"/>
        <v>0</v>
      </c>
      <c r="Y1795" s="146">
        <f t="shared" si="361"/>
        <v>0</v>
      </c>
      <c r="Z1795" s="147" t="str">
        <f>VLOOKUP(F1795,'3-Productie normen'!A:Q,12,FALSE)</f>
        <v>V</v>
      </c>
      <c r="AA1795" s="147"/>
      <c r="AC1795" s="148">
        <f t="shared" si="362"/>
        <v>16590.3</v>
      </c>
    </row>
    <row r="1796" spans="1:29" ht="14.15" customHeight="1">
      <c r="A1796" s="124">
        <f t="shared" si="351"/>
        <v>1796</v>
      </c>
      <c r="B1796" s="139" t="s">
        <v>111</v>
      </c>
      <c r="C1796" s="108">
        <v>4</v>
      </c>
      <c r="D1796" s="164" t="s">
        <v>1946</v>
      </c>
      <c r="E1796" s="141" t="s">
        <v>249</v>
      </c>
      <c r="F1796" s="141" t="s">
        <v>172</v>
      </c>
      <c r="G1796" s="141" t="s">
        <v>222</v>
      </c>
      <c r="H1796" s="142">
        <v>23.95</v>
      </c>
      <c r="I1796" s="143">
        <f t="shared" si="352"/>
        <v>255</v>
      </c>
      <c r="J1796" s="144">
        <v>255</v>
      </c>
      <c r="K1796" s="144"/>
      <c r="L1796" s="144"/>
      <c r="M1796" s="144"/>
      <c r="N1796" s="144"/>
      <c r="O1796" s="144"/>
      <c r="P1796" s="145" t="e">
        <f t="shared" si="353"/>
        <v>#DIV/0!</v>
      </c>
      <c r="Q1796" s="145">
        <f t="shared" si="354"/>
        <v>0</v>
      </c>
      <c r="R1796" s="145">
        <f t="shared" si="355"/>
        <v>0</v>
      </c>
      <c r="S1796" s="145">
        <f t="shared" si="356"/>
        <v>0</v>
      </c>
      <c r="T1796" s="145">
        <f t="shared" si="357"/>
        <v>0</v>
      </c>
      <c r="U1796" s="145">
        <f t="shared" si="358"/>
        <v>0</v>
      </c>
      <c r="V1796" s="146">
        <f>IF(J1796="nio",0,IF(J1796&gt;0,VLOOKUP(F1796,'3-Productie normen'!A:M,VLOOKUP(J1796,'3-Productie normen'!$B$38:$C$41,2,FALSE),FALSE)))*(VLOOKUP(B1796,'2-Kosten per locatie'!$A$16:$C$48,3,FALSE))</f>
        <v>0</v>
      </c>
      <c r="W1796" s="146">
        <f t="shared" si="359"/>
        <v>0</v>
      </c>
      <c r="X1796" s="146">
        <f t="shared" si="360"/>
        <v>0</v>
      </c>
      <c r="Y1796" s="146">
        <f t="shared" si="361"/>
        <v>0</v>
      </c>
      <c r="Z1796" s="147" t="str">
        <f>VLOOKUP(F1796,'3-Productie normen'!A:Q,12,FALSE)</f>
        <v>V</v>
      </c>
      <c r="AA1796" s="147"/>
      <c r="AC1796" s="148">
        <f t="shared" si="362"/>
        <v>6107.25</v>
      </c>
    </row>
    <row r="1797" spans="1:29" ht="14.15" customHeight="1">
      <c r="A1797" s="124">
        <f t="shared" si="351"/>
        <v>1797</v>
      </c>
      <c r="B1797" s="139" t="s">
        <v>111</v>
      </c>
      <c r="C1797" s="108">
        <v>4</v>
      </c>
      <c r="D1797" s="164" t="s">
        <v>1779</v>
      </c>
      <c r="E1797" s="141" t="s">
        <v>170</v>
      </c>
      <c r="F1797" s="141" t="s">
        <v>170</v>
      </c>
      <c r="G1797" s="141" t="s">
        <v>222</v>
      </c>
      <c r="H1797" s="142">
        <v>16.75</v>
      </c>
      <c r="I1797" s="143">
        <f t="shared" si="352"/>
        <v>255</v>
      </c>
      <c r="J1797" s="144">
        <v>255</v>
      </c>
      <c r="K1797" s="144"/>
      <c r="L1797" s="144"/>
      <c r="M1797" s="144"/>
      <c r="N1797" s="144"/>
      <c r="O1797" s="144"/>
      <c r="P1797" s="145" t="e">
        <f t="shared" si="353"/>
        <v>#DIV/0!</v>
      </c>
      <c r="Q1797" s="145">
        <f t="shared" si="354"/>
        <v>0</v>
      </c>
      <c r="R1797" s="145">
        <f t="shared" si="355"/>
        <v>0</v>
      </c>
      <c r="S1797" s="145">
        <f t="shared" si="356"/>
        <v>0</v>
      </c>
      <c r="T1797" s="145">
        <f t="shared" si="357"/>
        <v>0</v>
      </c>
      <c r="U1797" s="145">
        <f t="shared" si="358"/>
        <v>0</v>
      </c>
      <c r="V1797" s="146">
        <f>IF(J1797="nio",0,IF(J1797&gt;0,VLOOKUP(F1797,'3-Productie normen'!A:M,VLOOKUP(J1797,'3-Productie normen'!$B$38:$C$41,2,FALSE),FALSE)))*(VLOOKUP(B1797,'2-Kosten per locatie'!$A$16:$C$48,3,FALSE))</f>
        <v>0</v>
      </c>
      <c r="W1797" s="146">
        <f t="shared" si="359"/>
        <v>0</v>
      </c>
      <c r="X1797" s="146">
        <f t="shared" si="360"/>
        <v>0</v>
      </c>
      <c r="Y1797" s="146">
        <f t="shared" si="361"/>
        <v>0</v>
      </c>
      <c r="Z1797" s="147" t="str">
        <f>VLOOKUP(F1797,'3-Productie normen'!A:Q,12,FALSE)</f>
        <v>V</v>
      </c>
      <c r="AA1797" s="147"/>
      <c r="AC1797" s="148">
        <f t="shared" si="362"/>
        <v>4271.25</v>
      </c>
    </row>
    <row r="1798" spans="1:29" ht="14.15" customHeight="1">
      <c r="A1798" s="124">
        <f t="shared" si="351"/>
        <v>1798</v>
      </c>
      <c r="B1798" s="139" t="s">
        <v>111</v>
      </c>
      <c r="C1798" s="108">
        <v>4</v>
      </c>
      <c r="D1798" s="164" t="s">
        <v>1780</v>
      </c>
      <c r="E1798" s="141" t="s">
        <v>170</v>
      </c>
      <c r="F1798" s="141" t="s">
        <v>170</v>
      </c>
      <c r="G1798" s="141" t="s">
        <v>222</v>
      </c>
      <c r="H1798" s="142">
        <v>16.75</v>
      </c>
      <c r="I1798" s="143">
        <f t="shared" si="352"/>
        <v>255</v>
      </c>
      <c r="J1798" s="144">
        <v>255</v>
      </c>
      <c r="K1798" s="144"/>
      <c r="L1798" s="144"/>
      <c r="M1798" s="144"/>
      <c r="N1798" s="144"/>
      <c r="O1798" s="144"/>
      <c r="P1798" s="145" t="e">
        <f t="shared" si="353"/>
        <v>#DIV/0!</v>
      </c>
      <c r="Q1798" s="145">
        <f t="shared" si="354"/>
        <v>0</v>
      </c>
      <c r="R1798" s="145">
        <f t="shared" si="355"/>
        <v>0</v>
      </c>
      <c r="S1798" s="145">
        <f t="shared" si="356"/>
        <v>0</v>
      </c>
      <c r="T1798" s="145">
        <f t="shared" si="357"/>
        <v>0</v>
      </c>
      <c r="U1798" s="145">
        <f t="shared" si="358"/>
        <v>0</v>
      </c>
      <c r="V1798" s="146">
        <f>IF(J1798="nio",0,IF(J1798&gt;0,VLOOKUP(F1798,'3-Productie normen'!A:M,VLOOKUP(J1798,'3-Productie normen'!$B$38:$C$41,2,FALSE),FALSE)))*(VLOOKUP(B1798,'2-Kosten per locatie'!$A$16:$C$48,3,FALSE))</f>
        <v>0</v>
      </c>
      <c r="W1798" s="146">
        <f t="shared" si="359"/>
        <v>0</v>
      </c>
      <c r="X1798" s="146">
        <f t="shared" si="360"/>
        <v>0</v>
      </c>
      <c r="Y1798" s="146">
        <f t="shared" si="361"/>
        <v>0</v>
      </c>
      <c r="Z1798" s="147" t="str">
        <f>VLOOKUP(F1798,'3-Productie normen'!A:Q,12,FALSE)</f>
        <v>V</v>
      </c>
      <c r="AA1798" s="147"/>
      <c r="AC1798" s="148">
        <f t="shared" si="362"/>
        <v>4271.25</v>
      </c>
    </row>
    <row r="1799" spans="1:29" ht="14.15" customHeight="1">
      <c r="A1799" s="124">
        <f t="shared" si="351"/>
        <v>1799</v>
      </c>
      <c r="B1799" s="139" t="s">
        <v>111</v>
      </c>
      <c r="C1799" s="108">
        <v>4</v>
      </c>
      <c r="D1799" s="164" t="s">
        <v>1613</v>
      </c>
      <c r="E1799" s="141" t="s">
        <v>170</v>
      </c>
      <c r="F1799" s="141" t="s">
        <v>170</v>
      </c>
      <c r="G1799" s="141" t="s">
        <v>561</v>
      </c>
      <c r="H1799" s="142">
        <v>16.7</v>
      </c>
      <c r="I1799" s="143">
        <f t="shared" si="352"/>
        <v>255</v>
      </c>
      <c r="J1799" s="144">
        <v>255</v>
      </c>
      <c r="K1799" s="144"/>
      <c r="L1799" s="144"/>
      <c r="M1799" s="144"/>
      <c r="N1799" s="144"/>
      <c r="O1799" s="144"/>
      <c r="P1799" s="145" t="e">
        <f t="shared" si="353"/>
        <v>#DIV/0!</v>
      </c>
      <c r="Q1799" s="145">
        <f t="shared" si="354"/>
        <v>0</v>
      </c>
      <c r="R1799" s="145">
        <f t="shared" si="355"/>
        <v>0</v>
      </c>
      <c r="S1799" s="145">
        <f t="shared" si="356"/>
        <v>0</v>
      </c>
      <c r="T1799" s="145">
        <f t="shared" si="357"/>
        <v>0</v>
      </c>
      <c r="U1799" s="145">
        <f t="shared" si="358"/>
        <v>0</v>
      </c>
      <c r="V1799" s="146">
        <f>IF(J1799="nio",0,IF(J1799&gt;0,VLOOKUP(F1799,'3-Productie normen'!A:M,VLOOKUP(J1799,'3-Productie normen'!$B$38:$C$41,2,FALSE),FALSE)))*(VLOOKUP(B1799,'2-Kosten per locatie'!$A$16:$C$48,3,FALSE))</f>
        <v>0</v>
      </c>
      <c r="W1799" s="146">
        <f t="shared" si="359"/>
        <v>0</v>
      </c>
      <c r="X1799" s="146">
        <f t="shared" si="360"/>
        <v>0</v>
      </c>
      <c r="Y1799" s="146">
        <f t="shared" si="361"/>
        <v>0</v>
      </c>
      <c r="Z1799" s="147" t="str">
        <f>VLOOKUP(F1799,'3-Productie normen'!A:Q,12,FALSE)</f>
        <v>V</v>
      </c>
      <c r="AA1799" s="147"/>
      <c r="AC1799" s="148">
        <f t="shared" si="362"/>
        <v>4258.5</v>
      </c>
    </row>
    <row r="1800" spans="1:29" ht="14.15" customHeight="1">
      <c r="A1800" s="124">
        <f t="shared" si="351"/>
        <v>1800</v>
      </c>
      <c r="B1800" s="139" t="s">
        <v>111</v>
      </c>
      <c r="C1800" s="108">
        <v>4</v>
      </c>
      <c r="D1800" s="164" t="s">
        <v>1712</v>
      </c>
      <c r="E1800" s="141" t="s">
        <v>170</v>
      </c>
      <c r="F1800" s="141" t="s">
        <v>170</v>
      </c>
      <c r="G1800" s="141" t="s">
        <v>561</v>
      </c>
      <c r="H1800" s="142">
        <v>12</v>
      </c>
      <c r="I1800" s="143">
        <f t="shared" si="352"/>
        <v>255</v>
      </c>
      <c r="J1800" s="144">
        <v>255</v>
      </c>
      <c r="K1800" s="144"/>
      <c r="L1800" s="144"/>
      <c r="M1800" s="144"/>
      <c r="N1800" s="144"/>
      <c r="O1800" s="144"/>
      <c r="P1800" s="145" t="e">
        <f t="shared" si="353"/>
        <v>#DIV/0!</v>
      </c>
      <c r="Q1800" s="145">
        <f t="shared" si="354"/>
        <v>0</v>
      </c>
      <c r="R1800" s="145">
        <f t="shared" si="355"/>
        <v>0</v>
      </c>
      <c r="S1800" s="145">
        <f t="shared" si="356"/>
        <v>0</v>
      </c>
      <c r="T1800" s="145">
        <f t="shared" si="357"/>
        <v>0</v>
      </c>
      <c r="U1800" s="145">
        <f t="shared" si="358"/>
        <v>0</v>
      </c>
      <c r="V1800" s="146">
        <f>IF(J1800="nio",0,IF(J1800&gt;0,VLOOKUP(F1800,'3-Productie normen'!A:M,VLOOKUP(J1800,'3-Productie normen'!$B$38:$C$41,2,FALSE),FALSE)))*(VLOOKUP(B1800,'2-Kosten per locatie'!$A$16:$C$48,3,FALSE))</f>
        <v>0</v>
      </c>
      <c r="W1800" s="146">
        <f t="shared" si="359"/>
        <v>0</v>
      </c>
      <c r="X1800" s="146">
        <f t="shared" si="360"/>
        <v>0</v>
      </c>
      <c r="Y1800" s="146">
        <f t="shared" si="361"/>
        <v>0</v>
      </c>
      <c r="Z1800" s="147" t="str">
        <f>VLOOKUP(F1800,'3-Productie normen'!A:Q,12,FALSE)</f>
        <v>V</v>
      </c>
      <c r="AA1800" s="147"/>
      <c r="AC1800" s="148">
        <f t="shared" si="362"/>
        <v>3060</v>
      </c>
    </row>
    <row r="1801" spans="1:29" ht="14.15" customHeight="1">
      <c r="A1801" s="124">
        <f t="shared" si="351"/>
        <v>1801</v>
      </c>
      <c r="B1801" s="139" t="s">
        <v>111</v>
      </c>
      <c r="C1801" s="108">
        <v>4</v>
      </c>
      <c r="D1801" s="164" t="s">
        <v>1713</v>
      </c>
      <c r="E1801" s="141" t="s">
        <v>170</v>
      </c>
      <c r="F1801" s="141" t="s">
        <v>170</v>
      </c>
      <c r="G1801" s="141" t="s">
        <v>561</v>
      </c>
      <c r="H1801" s="142">
        <v>5.16</v>
      </c>
      <c r="I1801" s="143">
        <f t="shared" si="352"/>
        <v>255</v>
      </c>
      <c r="J1801" s="144">
        <v>255</v>
      </c>
      <c r="K1801" s="144"/>
      <c r="L1801" s="144"/>
      <c r="M1801" s="144"/>
      <c r="N1801" s="144"/>
      <c r="O1801" s="144"/>
      <c r="P1801" s="145" t="e">
        <f t="shared" si="353"/>
        <v>#DIV/0!</v>
      </c>
      <c r="Q1801" s="145">
        <f t="shared" si="354"/>
        <v>0</v>
      </c>
      <c r="R1801" s="145">
        <f t="shared" si="355"/>
        <v>0</v>
      </c>
      <c r="S1801" s="145">
        <f t="shared" si="356"/>
        <v>0</v>
      </c>
      <c r="T1801" s="145">
        <f t="shared" si="357"/>
        <v>0</v>
      </c>
      <c r="U1801" s="145">
        <f t="shared" si="358"/>
        <v>0</v>
      </c>
      <c r="V1801" s="146">
        <f>IF(J1801="nio",0,IF(J1801&gt;0,VLOOKUP(F1801,'3-Productie normen'!A:M,VLOOKUP(J1801,'3-Productie normen'!$B$38:$C$41,2,FALSE),FALSE)))*(VLOOKUP(B1801,'2-Kosten per locatie'!$A$16:$C$48,3,FALSE))</f>
        <v>0</v>
      </c>
      <c r="W1801" s="146">
        <f t="shared" si="359"/>
        <v>0</v>
      </c>
      <c r="X1801" s="146">
        <f t="shared" si="360"/>
        <v>0</v>
      </c>
      <c r="Y1801" s="146">
        <f t="shared" si="361"/>
        <v>0</v>
      </c>
      <c r="Z1801" s="147" t="str">
        <f>VLOOKUP(F1801,'3-Productie normen'!A:Q,12,FALSE)</f>
        <v>V</v>
      </c>
      <c r="AA1801" s="147"/>
      <c r="AC1801" s="148">
        <f t="shared" si="362"/>
        <v>1315.8</v>
      </c>
    </row>
    <row r="1802" spans="1:29" ht="14.15" customHeight="1">
      <c r="A1802" s="124">
        <f t="shared" si="351"/>
        <v>1802</v>
      </c>
      <c r="B1802" s="139" t="s">
        <v>111</v>
      </c>
      <c r="C1802" s="108">
        <v>4</v>
      </c>
      <c r="D1802" s="164" t="s">
        <v>1781</v>
      </c>
      <c r="E1802" s="141" t="s">
        <v>170</v>
      </c>
      <c r="F1802" s="141" t="s">
        <v>170</v>
      </c>
      <c r="G1802" s="141" t="s">
        <v>561</v>
      </c>
      <c r="H1802" s="142">
        <v>5.16</v>
      </c>
      <c r="I1802" s="143">
        <f t="shared" si="352"/>
        <v>255</v>
      </c>
      <c r="J1802" s="144">
        <v>255</v>
      </c>
      <c r="K1802" s="144"/>
      <c r="L1802" s="144"/>
      <c r="M1802" s="144"/>
      <c r="N1802" s="144"/>
      <c r="O1802" s="144"/>
      <c r="P1802" s="145" t="e">
        <f t="shared" si="353"/>
        <v>#DIV/0!</v>
      </c>
      <c r="Q1802" s="145">
        <f t="shared" si="354"/>
        <v>0</v>
      </c>
      <c r="R1802" s="145">
        <f t="shared" si="355"/>
        <v>0</v>
      </c>
      <c r="S1802" s="145">
        <f t="shared" si="356"/>
        <v>0</v>
      </c>
      <c r="T1802" s="145">
        <f t="shared" si="357"/>
        <v>0</v>
      </c>
      <c r="U1802" s="145">
        <f t="shared" si="358"/>
        <v>0</v>
      </c>
      <c r="V1802" s="146">
        <f>IF(J1802="nio",0,IF(J1802&gt;0,VLOOKUP(F1802,'3-Productie normen'!A:M,VLOOKUP(J1802,'3-Productie normen'!$B$38:$C$41,2,FALSE),FALSE)))*(VLOOKUP(B1802,'2-Kosten per locatie'!$A$16:$C$48,3,FALSE))</f>
        <v>0</v>
      </c>
      <c r="W1802" s="146">
        <f t="shared" si="359"/>
        <v>0</v>
      </c>
      <c r="X1802" s="146">
        <f t="shared" si="360"/>
        <v>0</v>
      </c>
      <c r="Y1802" s="146">
        <f t="shared" si="361"/>
        <v>0</v>
      </c>
      <c r="Z1802" s="147" t="str">
        <f>VLOOKUP(F1802,'3-Productie normen'!A:Q,12,FALSE)</f>
        <v>V</v>
      </c>
      <c r="AA1802" s="147"/>
      <c r="AC1802" s="148">
        <f t="shared" si="362"/>
        <v>1315.8</v>
      </c>
    </row>
    <row r="1803" spans="1:29" ht="14.15" customHeight="1">
      <c r="A1803" s="124">
        <f t="shared" ref="A1803:A1866" si="363">A1802+1</f>
        <v>1803</v>
      </c>
      <c r="B1803" s="139" t="s">
        <v>114</v>
      </c>
      <c r="C1803" s="108" t="s">
        <v>210</v>
      </c>
      <c r="D1803" s="164" t="s">
        <v>1628</v>
      </c>
      <c r="E1803" s="141" t="s">
        <v>212</v>
      </c>
      <c r="F1803" s="141" t="s">
        <v>167</v>
      </c>
      <c r="G1803" s="141" t="s">
        <v>213</v>
      </c>
      <c r="H1803" s="142">
        <v>4.0999999999999996</v>
      </c>
      <c r="I1803" s="143">
        <f t="shared" si="352"/>
        <v>730</v>
      </c>
      <c r="J1803" s="144">
        <v>255</v>
      </c>
      <c r="K1803" s="144">
        <v>255</v>
      </c>
      <c r="L1803" s="144">
        <v>101</v>
      </c>
      <c r="M1803" s="144">
        <v>101</v>
      </c>
      <c r="N1803" s="144">
        <v>9</v>
      </c>
      <c r="O1803" s="144">
        <v>9</v>
      </c>
      <c r="P1803" s="145" t="e">
        <f t="shared" si="353"/>
        <v>#DIV/0!</v>
      </c>
      <c r="Q1803" s="145" t="e">
        <f t="shared" si="354"/>
        <v>#DIV/0!</v>
      </c>
      <c r="R1803" s="145" t="e">
        <f t="shared" si="355"/>
        <v>#DIV/0!</v>
      </c>
      <c r="S1803" s="145" t="e">
        <f t="shared" si="356"/>
        <v>#DIV/0!</v>
      </c>
      <c r="T1803" s="145" t="e">
        <f t="shared" si="357"/>
        <v>#DIV/0!</v>
      </c>
      <c r="U1803" s="145" t="e">
        <f t="shared" si="358"/>
        <v>#DIV/0!</v>
      </c>
      <c r="V1803" s="146">
        <f>IF(J1803="nio",0,IF(J1803&gt;0,VLOOKUP(F1803,'3-Productie normen'!A:M,VLOOKUP(J1803,'3-Productie normen'!$B$38:$C$41,2,FALSE),FALSE)))*(VLOOKUP(B1803,'2-Kosten per locatie'!$A$16:$C$48,3,FALSE))</f>
        <v>0</v>
      </c>
      <c r="W1803" s="146">
        <f t="shared" si="359"/>
        <v>0</v>
      </c>
      <c r="X1803" s="146">
        <f t="shared" si="360"/>
        <v>0</v>
      </c>
      <c r="Y1803" s="146">
        <f t="shared" si="361"/>
        <v>0</v>
      </c>
      <c r="Z1803" s="147" t="str">
        <f>VLOOKUP(F1803,'3-Productie normen'!A:Q,12,FALSE)</f>
        <v>S</v>
      </c>
      <c r="AA1803" s="147"/>
      <c r="AC1803" s="148">
        <f t="shared" si="362"/>
        <v>2992.9999999999995</v>
      </c>
    </row>
    <row r="1804" spans="1:29" ht="14.15" customHeight="1">
      <c r="A1804" s="124">
        <f t="shared" si="363"/>
        <v>1804</v>
      </c>
      <c r="B1804" s="139" t="s">
        <v>114</v>
      </c>
      <c r="C1804" s="108" t="s">
        <v>210</v>
      </c>
      <c r="D1804" s="164" t="s">
        <v>1947</v>
      </c>
      <c r="E1804" s="141" t="s">
        <v>212</v>
      </c>
      <c r="F1804" s="151" t="s">
        <v>167</v>
      </c>
      <c r="G1804" s="141" t="s">
        <v>213</v>
      </c>
      <c r="H1804" s="142">
        <v>3.74</v>
      </c>
      <c r="I1804" s="143">
        <f t="shared" si="352"/>
        <v>730</v>
      </c>
      <c r="J1804" s="144">
        <v>255</v>
      </c>
      <c r="K1804" s="144">
        <v>255</v>
      </c>
      <c r="L1804" s="144">
        <v>101</v>
      </c>
      <c r="M1804" s="144">
        <v>101</v>
      </c>
      <c r="N1804" s="144">
        <v>9</v>
      </c>
      <c r="O1804" s="144">
        <v>9</v>
      </c>
      <c r="P1804" s="145" t="e">
        <f t="shared" si="353"/>
        <v>#DIV/0!</v>
      </c>
      <c r="Q1804" s="145" t="e">
        <f t="shared" si="354"/>
        <v>#DIV/0!</v>
      </c>
      <c r="R1804" s="145" t="e">
        <f t="shared" si="355"/>
        <v>#DIV/0!</v>
      </c>
      <c r="S1804" s="145" t="e">
        <f t="shared" si="356"/>
        <v>#DIV/0!</v>
      </c>
      <c r="T1804" s="145" t="e">
        <f t="shared" si="357"/>
        <v>#DIV/0!</v>
      </c>
      <c r="U1804" s="145" t="e">
        <f t="shared" si="358"/>
        <v>#DIV/0!</v>
      </c>
      <c r="V1804" s="146">
        <f>IF(J1804="nio",0,IF(J1804&gt;0,VLOOKUP(F1804,'3-Productie normen'!A:M,VLOOKUP(J1804,'3-Productie normen'!$B$38:$C$41,2,FALSE),FALSE)))*(VLOOKUP(B1804,'2-Kosten per locatie'!$A$16:$C$48,3,FALSE))</f>
        <v>0</v>
      </c>
      <c r="W1804" s="146">
        <f t="shared" si="359"/>
        <v>0</v>
      </c>
      <c r="X1804" s="146">
        <f t="shared" si="360"/>
        <v>0</v>
      </c>
      <c r="Y1804" s="146">
        <f t="shared" si="361"/>
        <v>0</v>
      </c>
      <c r="Z1804" s="147" t="str">
        <f>VLOOKUP(F1804,'3-Productie normen'!A:Q,12,FALSE)</f>
        <v>S</v>
      </c>
      <c r="AA1804" s="147"/>
      <c r="AC1804" s="148">
        <f t="shared" si="362"/>
        <v>2730.2000000000003</v>
      </c>
    </row>
    <row r="1805" spans="1:29" ht="14.15" customHeight="1">
      <c r="A1805" s="124">
        <f t="shared" si="363"/>
        <v>1805</v>
      </c>
      <c r="B1805" s="139" t="s">
        <v>114</v>
      </c>
      <c r="C1805" s="108" t="s">
        <v>210</v>
      </c>
      <c r="D1805" s="164" t="s">
        <v>1948</v>
      </c>
      <c r="E1805" s="141" t="s">
        <v>216</v>
      </c>
      <c r="F1805" s="141" t="s">
        <v>167</v>
      </c>
      <c r="G1805" s="141" t="s">
        <v>213</v>
      </c>
      <c r="H1805" s="142">
        <v>3.74</v>
      </c>
      <c r="I1805" s="143">
        <f t="shared" si="352"/>
        <v>730</v>
      </c>
      <c r="J1805" s="144">
        <v>255</v>
      </c>
      <c r="K1805" s="144">
        <v>255</v>
      </c>
      <c r="L1805" s="144">
        <v>101</v>
      </c>
      <c r="M1805" s="144">
        <v>101</v>
      </c>
      <c r="N1805" s="144">
        <v>9</v>
      </c>
      <c r="O1805" s="144">
        <v>9</v>
      </c>
      <c r="P1805" s="145" t="e">
        <f t="shared" si="353"/>
        <v>#DIV/0!</v>
      </c>
      <c r="Q1805" s="145" t="e">
        <f t="shared" si="354"/>
        <v>#DIV/0!</v>
      </c>
      <c r="R1805" s="145" t="e">
        <f t="shared" si="355"/>
        <v>#DIV/0!</v>
      </c>
      <c r="S1805" s="145" t="e">
        <f t="shared" si="356"/>
        <v>#DIV/0!</v>
      </c>
      <c r="T1805" s="145" t="e">
        <f t="shared" si="357"/>
        <v>#DIV/0!</v>
      </c>
      <c r="U1805" s="145" t="e">
        <f t="shared" si="358"/>
        <v>#DIV/0!</v>
      </c>
      <c r="V1805" s="146">
        <f>IF(J1805="nio",0,IF(J1805&gt;0,VLOOKUP(F1805,'3-Productie normen'!A:M,VLOOKUP(J1805,'3-Productie normen'!$B$38:$C$41,2,FALSE),FALSE)))*(VLOOKUP(B1805,'2-Kosten per locatie'!$A$16:$C$48,3,FALSE))</f>
        <v>0</v>
      </c>
      <c r="W1805" s="146">
        <f t="shared" si="359"/>
        <v>0</v>
      </c>
      <c r="X1805" s="146">
        <f t="shared" si="360"/>
        <v>0</v>
      </c>
      <c r="Y1805" s="146">
        <f t="shared" si="361"/>
        <v>0</v>
      </c>
      <c r="Z1805" s="147" t="str">
        <f>VLOOKUP(F1805,'3-Productie normen'!A:Q,12,FALSE)</f>
        <v>S</v>
      </c>
      <c r="AA1805" s="147"/>
      <c r="AC1805" s="148">
        <f t="shared" si="362"/>
        <v>2730.2000000000003</v>
      </c>
    </row>
    <row r="1806" spans="1:29" ht="14.15" customHeight="1">
      <c r="A1806" s="124">
        <f t="shared" si="363"/>
        <v>1806</v>
      </c>
      <c r="B1806" s="139" t="s">
        <v>114</v>
      </c>
      <c r="C1806" s="108" t="s">
        <v>210</v>
      </c>
      <c r="D1806" s="164" t="s">
        <v>1629</v>
      </c>
      <c r="E1806" s="141" t="s">
        <v>230</v>
      </c>
      <c r="F1806" s="151" t="s">
        <v>168</v>
      </c>
      <c r="G1806" s="141" t="s">
        <v>244</v>
      </c>
      <c r="H1806" s="142">
        <v>4.1900000000000004</v>
      </c>
      <c r="I1806" s="143">
        <f t="shared" ref="I1806:I1869" si="364">SUM(J1806:O1806)</f>
        <v>1</v>
      </c>
      <c r="J1806" s="144">
        <v>1</v>
      </c>
      <c r="K1806" s="144"/>
      <c r="L1806" s="144"/>
      <c r="M1806" s="144"/>
      <c r="N1806" s="144"/>
      <c r="O1806" s="144"/>
      <c r="P1806" s="145" t="e">
        <f t="shared" si="353"/>
        <v>#DIV/0!</v>
      </c>
      <c r="Q1806" s="145">
        <f t="shared" si="354"/>
        <v>0</v>
      </c>
      <c r="R1806" s="145">
        <f t="shared" si="355"/>
        <v>0</v>
      </c>
      <c r="S1806" s="145">
        <f t="shared" si="356"/>
        <v>0</v>
      </c>
      <c r="T1806" s="145">
        <f t="shared" si="357"/>
        <v>0</v>
      </c>
      <c r="U1806" s="145">
        <f t="shared" si="358"/>
        <v>0</v>
      </c>
      <c r="V1806" s="146">
        <f>IF(J1806="nio",0,IF(J1806&gt;0,VLOOKUP(F1806,'3-Productie normen'!A:M,VLOOKUP(J1806,'3-Productie normen'!$B$38:$C$41,2,FALSE),FALSE)))*(VLOOKUP(B1806,'2-Kosten per locatie'!$A$16:$C$48,3,FALSE))</f>
        <v>0</v>
      </c>
      <c r="W1806" s="146">
        <f t="shared" si="359"/>
        <v>0</v>
      </c>
      <c r="X1806" s="146">
        <f t="shared" si="360"/>
        <v>0</v>
      </c>
      <c r="Y1806" s="146">
        <f t="shared" si="361"/>
        <v>0</v>
      </c>
      <c r="Z1806" s="147" t="str">
        <f>VLOOKUP(F1806,'3-Productie normen'!A:Q,12,FALSE)</f>
        <v>V</v>
      </c>
      <c r="AA1806" s="147"/>
      <c r="AC1806" s="148">
        <f t="shared" si="362"/>
        <v>4.1900000000000004</v>
      </c>
    </row>
    <row r="1807" spans="1:29" ht="14.15" customHeight="1">
      <c r="A1807" s="124">
        <f t="shared" si="363"/>
        <v>1807</v>
      </c>
      <c r="B1807" s="139" t="s">
        <v>114</v>
      </c>
      <c r="C1807" s="108" t="s">
        <v>210</v>
      </c>
      <c r="D1807" s="164" t="s">
        <v>1630</v>
      </c>
      <c r="E1807" s="141" t="s">
        <v>262</v>
      </c>
      <c r="F1807" s="141" t="s">
        <v>164</v>
      </c>
      <c r="G1807" s="141" t="s">
        <v>213</v>
      </c>
      <c r="H1807" s="142">
        <v>0.93</v>
      </c>
      <c r="I1807" s="143">
        <f t="shared" si="364"/>
        <v>12</v>
      </c>
      <c r="J1807" s="144">
        <v>12</v>
      </c>
      <c r="K1807" s="144"/>
      <c r="L1807" s="144"/>
      <c r="M1807" s="144"/>
      <c r="N1807" s="144"/>
      <c r="O1807" s="144"/>
      <c r="P1807" s="145" t="e">
        <f t="shared" si="353"/>
        <v>#DIV/0!</v>
      </c>
      <c r="Q1807" s="145">
        <f t="shared" si="354"/>
        <v>0</v>
      </c>
      <c r="R1807" s="145">
        <f t="shared" si="355"/>
        <v>0</v>
      </c>
      <c r="S1807" s="145">
        <f t="shared" si="356"/>
        <v>0</v>
      </c>
      <c r="T1807" s="145">
        <f t="shared" si="357"/>
        <v>0</v>
      </c>
      <c r="U1807" s="145">
        <f t="shared" si="358"/>
        <v>0</v>
      </c>
      <c r="V1807" s="146">
        <f>IF(J1807="nio",0,IF(J1807&gt;0,VLOOKUP(F1807,'3-Productie normen'!A:M,VLOOKUP(J1807,'3-Productie normen'!$B$38:$C$41,2,FALSE),FALSE)))*(VLOOKUP(B1807,'2-Kosten per locatie'!$A$16:$C$48,3,FALSE))</f>
        <v>0</v>
      </c>
      <c r="W1807" s="146">
        <f t="shared" si="359"/>
        <v>0</v>
      </c>
      <c r="X1807" s="146">
        <f t="shared" si="360"/>
        <v>0</v>
      </c>
      <c r="Y1807" s="146">
        <f t="shared" si="361"/>
        <v>0</v>
      </c>
      <c r="Z1807" s="147" t="str">
        <f>VLOOKUP(F1807,'3-Productie normen'!A:Q,12,FALSE)</f>
        <v>V</v>
      </c>
      <c r="AA1807" s="147"/>
      <c r="AC1807" s="148">
        <f t="shared" si="362"/>
        <v>11.16</v>
      </c>
    </row>
    <row r="1808" spans="1:29" ht="14.15" customHeight="1">
      <c r="A1808" s="124">
        <f t="shared" si="363"/>
        <v>1808</v>
      </c>
      <c r="B1808" s="139" t="s">
        <v>114</v>
      </c>
      <c r="C1808" s="108" t="s">
        <v>210</v>
      </c>
      <c r="D1808" s="164" t="s">
        <v>1949</v>
      </c>
      <c r="E1808" s="141" t="s">
        <v>279</v>
      </c>
      <c r="F1808" s="141" t="s">
        <v>168</v>
      </c>
      <c r="G1808" s="141" t="s">
        <v>227</v>
      </c>
      <c r="H1808" s="142">
        <v>1.08</v>
      </c>
      <c r="I1808" s="143">
        <f t="shared" si="364"/>
        <v>1</v>
      </c>
      <c r="J1808" s="144">
        <v>1</v>
      </c>
      <c r="K1808" s="144"/>
      <c r="L1808" s="144"/>
      <c r="M1808" s="144"/>
      <c r="N1808" s="144"/>
      <c r="O1808" s="144"/>
      <c r="P1808" s="145" t="e">
        <f t="shared" si="353"/>
        <v>#DIV/0!</v>
      </c>
      <c r="Q1808" s="145">
        <f t="shared" si="354"/>
        <v>0</v>
      </c>
      <c r="R1808" s="145">
        <f t="shared" si="355"/>
        <v>0</v>
      </c>
      <c r="S1808" s="145">
        <f t="shared" si="356"/>
        <v>0</v>
      </c>
      <c r="T1808" s="145">
        <f t="shared" si="357"/>
        <v>0</v>
      </c>
      <c r="U1808" s="145">
        <f t="shared" si="358"/>
        <v>0</v>
      </c>
      <c r="V1808" s="146">
        <f>IF(J1808="nio",0,IF(J1808&gt;0,VLOOKUP(F1808,'3-Productie normen'!A:M,VLOOKUP(J1808,'3-Productie normen'!$B$38:$C$41,2,FALSE),FALSE)))*(VLOOKUP(B1808,'2-Kosten per locatie'!$A$16:$C$48,3,FALSE))</f>
        <v>0</v>
      </c>
      <c r="W1808" s="146">
        <f t="shared" si="359"/>
        <v>0</v>
      </c>
      <c r="X1808" s="146">
        <f t="shared" si="360"/>
        <v>0</v>
      </c>
      <c r="Y1808" s="146">
        <f t="shared" si="361"/>
        <v>0</v>
      </c>
      <c r="Z1808" s="147" t="str">
        <f>VLOOKUP(F1808,'3-Productie normen'!A:Q,12,FALSE)</f>
        <v>V</v>
      </c>
      <c r="AA1808" s="147"/>
      <c r="AC1808" s="148">
        <f t="shared" si="362"/>
        <v>1.08</v>
      </c>
    </row>
    <row r="1809" spans="1:29" ht="14.15" customHeight="1">
      <c r="A1809" s="124">
        <f t="shared" si="363"/>
        <v>1809</v>
      </c>
      <c r="B1809" s="139" t="s">
        <v>114</v>
      </c>
      <c r="C1809" s="108" t="s">
        <v>210</v>
      </c>
      <c r="D1809" s="164" t="s">
        <v>1950</v>
      </c>
      <c r="E1809" s="141" t="s">
        <v>279</v>
      </c>
      <c r="F1809" s="141" t="s">
        <v>168</v>
      </c>
      <c r="G1809" s="141" t="s">
        <v>227</v>
      </c>
      <c r="H1809" s="142">
        <v>1.08</v>
      </c>
      <c r="I1809" s="143">
        <f t="shared" si="364"/>
        <v>1</v>
      </c>
      <c r="J1809" s="144">
        <v>1</v>
      </c>
      <c r="K1809" s="144"/>
      <c r="L1809" s="144"/>
      <c r="M1809" s="144"/>
      <c r="N1809" s="144"/>
      <c r="O1809" s="144"/>
      <c r="P1809" s="145" t="e">
        <f t="shared" ref="P1809:P1872" si="365">IF(J1809="nio",0,IF(J1809&gt;0,J1809*H1809/V1809,0))</f>
        <v>#DIV/0!</v>
      </c>
      <c r="Q1809" s="145">
        <f t="shared" ref="Q1809:Q1872" si="366">IF(K1809&gt;0,K1809*H1809/W1809,0)</f>
        <v>0</v>
      </c>
      <c r="R1809" s="145">
        <f t="shared" ref="R1809:R1872" si="367">IF(L1809&gt;0,L1809*H1809/X1809,0)</f>
        <v>0</v>
      </c>
      <c r="S1809" s="145">
        <f t="shared" ref="S1809:S1872" si="368">IF(M1809&gt;0,M1809*H1809/Y1809,0)</f>
        <v>0</v>
      </c>
      <c r="T1809" s="145">
        <f t="shared" ref="T1809:T1872" si="369">IF(N1809&gt;0,N1809*H1809/X1809,0)</f>
        <v>0</v>
      </c>
      <c r="U1809" s="145">
        <f t="shared" ref="U1809:U1872" si="370">IF(O1809&gt;0,O1809*H1809/Y1809,0)</f>
        <v>0</v>
      </c>
      <c r="V1809" s="146">
        <f>IF(J1809="nio",0,IF(J1809&gt;0,VLOOKUP(F1809,'3-Productie normen'!A:M,VLOOKUP(J1809,'3-Productie normen'!$B$38:$C$41,2,FALSE),FALSE)))*(VLOOKUP(B1809,'2-Kosten per locatie'!$A$16:$C$48,3,FALSE))</f>
        <v>0</v>
      </c>
      <c r="W1809" s="146">
        <f t="shared" ref="W1809:W1872" si="371">IF(K1809&gt;0,V1809*$W$8,0)</f>
        <v>0</v>
      </c>
      <c r="X1809" s="146">
        <f t="shared" ref="X1809:X1872" si="372">IF((OR(L1809&gt;0,N1809&gt;0)),V1809*$X$8,0)</f>
        <v>0</v>
      </c>
      <c r="Y1809" s="146">
        <f t="shared" ref="Y1809:Y1872" si="373">IF((OR(M1809&gt;0,O1809&gt;0)),V1809*$Y$8,0)</f>
        <v>0</v>
      </c>
      <c r="Z1809" s="147" t="str">
        <f>VLOOKUP(F1809,'3-Productie normen'!A:Q,12,FALSE)</f>
        <v>V</v>
      </c>
      <c r="AA1809" s="147"/>
      <c r="AC1809" s="148">
        <f t="shared" ref="AC1809:AC1872" si="374">I1809*H1809</f>
        <v>1.08</v>
      </c>
    </row>
    <row r="1810" spans="1:29" ht="14.15" customHeight="1">
      <c r="A1810" s="124">
        <f t="shared" si="363"/>
        <v>1810</v>
      </c>
      <c r="B1810" s="139" t="s">
        <v>114</v>
      </c>
      <c r="C1810" s="108" t="s">
        <v>210</v>
      </c>
      <c r="D1810" s="164" t="s">
        <v>1633</v>
      </c>
      <c r="E1810" s="141" t="s">
        <v>262</v>
      </c>
      <c r="F1810" s="141" t="s">
        <v>164</v>
      </c>
      <c r="G1810" s="141" t="s">
        <v>244</v>
      </c>
      <c r="H1810" s="142">
        <v>2.2000000000000002</v>
      </c>
      <c r="I1810" s="143">
        <f t="shared" si="364"/>
        <v>12</v>
      </c>
      <c r="J1810" s="144">
        <v>12</v>
      </c>
      <c r="K1810" s="144"/>
      <c r="L1810" s="144"/>
      <c r="M1810" s="144"/>
      <c r="N1810" s="144"/>
      <c r="O1810" s="144"/>
      <c r="P1810" s="145" t="e">
        <f t="shared" si="365"/>
        <v>#DIV/0!</v>
      </c>
      <c r="Q1810" s="145">
        <f t="shared" si="366"/>
        <v>0</v>
      </c>
      <c r="R1810" s="145">
        <f t="shared" si="367"/>
        <v>0</v>
      </c>
      <c r="S1810" s="145">
        <f t="shared" si="368"/>
        <v>0</v>
      </c>
      <c r="T1810" s="145">
        <f t="shared" si="369"/>
        <v>0</v>
      </c>
      <c r="U1810" s="145">
        <f t="shared" si="370"/>
        <v>0</v>
      </c>
      <c r="V1810" s="146">
        <f>IF(J1810="nio",0,IF(J1810&gt;0,VLOOKUP(F1810,'3-Productie normen'!A:M,VLOOKUP(J1810,'3-Productie normen'!$B$38:$C$41,2,FALSE),FALSE)))*(VLOOKUP(B1810,'2-Kosten per locatie'!$A$16:$C$48,3,FALSE))</f>
        <v>0</v>
      </c>
      <c r="W1810" s="146">
        <f t="shared" si="371"/>
        <v>0</v>
      </c>
      <c r="X1810" s="146">
        <f t="shared" si="372"/>
        <v>0</v>
      </c>
      <c r="Y1810" s="146">
        <f t="shared" si="373"/>
        <v>0</v>
      </c>
      <c r="Z1810" s="147" t="str">
        <f>VLOOKUP(F1810,'3-Productie normen'!A:Q,12,FALSE)</f>
        <v>V</v>
      </c>
      <c r="AA1810" s="147"/>
      <c r="AC1810" s="148">
        <f t="shared" si="374"/>
        <v>26.400000000000002</v>
      </c>
    </row>
    <row r="1811" spans="1:29" ht="14.15" customHeight="1">
      <c r="A1811" s="124">
        <f t="shared" si="363"/>
        <v>1811</v>
      </c>
      <c r="B1811" s="139" t="s">
        <v>114</v>
      </c>
      <c r="C1811" s="108" t="s">
        <v>210</v>
      </c>
      <c r="D1811" s="164" t="s">
        <v>1634</v>
      </c>
      <c r="E1811" s="141" t="s">
        <v>224</v>
      </c>
      <c r="F1811" s="141" t="s">
        <v>155</v>
      </c>
      <c r="G1811" s="141" t="s">
        <v>222</v>
      </c>
      <c r="H1811" s="142">
        <v>26.26</v>
      </c>
      <c r="I1811" s="143">
        <f t="shared" si="364"/>
        <v>730</v>
      </c>
      <c r="J1811" s="144">
        <v>255</v>
      </c>
      <c r="K1811" s="144">
        <v>255</v>
      </c>
      <c r="L1811" s="144">
        <v>101</v>
      </c>
      <c r="M1811" s="144">
        <v>101</v>
      </c>
      <c r="N1811" s="144">
        <v>9</v>
      </c>
      <c r="O1811" s="144">
        <v>9</v>
      </c>
      <c r="P1811" s="145" t="e">
        <f t="shared" si="365"/>
        <v>#DIV/0!</v>
      </c>
      <c r="Q1811" s="145" t="e">
        <f t="shared" si="366"/>
        <v>#DIV/0!</v>
      </c>
      <c r="R1811" s="145" t="e">
        <f t="shared" si="367"/>
        <v>#DIV/0!</v>
      </c>
      <c r="S1811" s="145" t="e">
        <f t="shared" si="368"/>
        <v>#DIV/0!</v>
      </c>
      <c r="T1811" s="145" t="e">
        <f t="shared" si="369"/>
        <v>#DIV/0!</v>
      </c>
      <c r="U1811" s="145" t="e">
        <f t="shared" si="370"/>
        <v>#DIV/0!</v>
      </c>
      <c r="V1811" s="146">
        <f>IF(J1811="nio",0,IF(J1811&gt;0,VLOOKUP(F1811,'3-Productie normen'!A:M,VLOOKUP(J1811,'3-Productie normen'!$B$38:$C$41,2,FALSE),FALSE)))*(VLOOKUP(B1811,'2-Kosten per locatie'!$A$16:$C$48,3,FALSE))</f>
        <v>0</v>
      </c>
      <c r="W1811" s="146">
        <f t="shared" si="371"/>
        <v>0</v>
      </c>
      <c r="X1811" s="146">
        <f t="shared" si="372"/>
        <v>0</v>
      </c>
      <c r="Y1811" s="146">
        <f t="shared" si="373"/>
        <v>0</v>
      </c>
      <c r="Z1811" s="147" t="str">
        <f>VLOOKUP(F1811,'3-Productie normen'!A:Q,12,FALSE)</f>
        <v>B</v>
      </c>
      <c r="AA1811" s="147"/>
      <c r="AC1811" s="148">
        <f t="shared" si="374"/>
        <v>19169.800000000003</v>
      </c>
    </row>
    <row r="1812" spans="1:29" ht="14.15" customHeight="1">
      <c r="A1812" s="124">
        <f t="shared" si="363"/>
        <v>1812</v>
      </c>
      <c r="B1812" s="139" t="s">
        <v>114</v>
      </c>
      <c r="C1812" s="108" t="s">
        <v>210</v>
      </c>
      <c r="D1812" s="164" t="s">
        <v>1636</v>
      </c>
      <c r="E1812" s="141" t="s">
        <v>279</v>
      </c>
      <c r="F1812" s="141" t="s">
        <v>168</v>
      </c>
      <c r="G1812" s="141" t="s">
        <v>244</v>
      </c>
      <c r="H1812" s="142">
        <v>2.31</v>
      </c>
      <c r="I1812" s="143">
        <f t="shared" si="364"/>
        <v>1</v>
      </c>
      <c r="J1812" s="144">
        <v>1</v>
      </c>
      <c r="K1812" s="144"/>
      <c r="L1812" s="144"/>
      <c r="M1812" s="144"/>
      <c r="N1812" s="144"/>
      <c r="O1812" s="144"/>
      <c r="P1812" s="145" t="e">
        <f t="shared" si="365"/>
        <v>#DIV/0!</v>
      </c>
      <c r="Q1812" s="145">
        <f t="shared" si="366"/>
        <v>0</v>
      </c>
      <c r="R1812" s="145">
        <f t="shared" si="367"/>
        <v>0</v>
      </c>
      <c r="S1812" s="145">
        <f t="shared" si="368"/>
        <v>0</v>
      </c>
      <c r="T1812" s="145">
        <f t="shared" si="369"/>
        <v>0</v>
      </c>
      <c r="U1812" s="145">
        <f t="shared" si="370"/>
        <v>0</v>
      </c>
      <c r="V1812" s="146">
        <f>IF(J1812="nio",0,IF(J1812&gt;0,VLOOKUP(F1812,'3-Productie normen'!A:M,VLOOKUP(J1812,'3-Productie normen'!$B$38:$C$41,2,FALSE),FALSE)))*(VLOOKUP(B1812,'2-Kosten per locatie'!$A$16:$C$48,3,FALSE))</f>
        <v>0</v>
      </c>
      <c r="W1812" s="146">
        <f t="shared" si="371"/>
        <v>0</v>
      </c>
      <c r="X1812" s="146">
        <f t="shared" si="372"/>
        <v>0</v>
      </c>
      <c r="Y1812" s="146">
        <f t="shared" si="373"/>
        <v>0</v>
      </c>
      <c r="Z1812" s="147" t="str">
        <f>VLOOKUP(F1812,'3-Productie normen'!A:Q,12,FALSE)</f>
        <v>V</v>
      </c>
      <c r="AA1812" s="147"/>
      <c r="AC1812" s="148">
        <f t="shared" si="374"/>
        <v>2.31</v>
      </c>
    </row>
    <row r="1813" spans="1:29" ht="14.15" customHeight="1">
      <c r="A1813" s="124">
        <f t="shared" si="363"/>
        <v>1813</v>
      </c>
      <c r="B1813" s="139" t="s">
        <v>114</v>
      </c>
      <c r="C1813" s="108" t="s">
        <v>210</v>
      </c>
      <c r="D1813" s="164" t="s">
        <v>1637</v>
      </c>
      <c r="E1813" s="141" t="s">
        <v>685</v>
      </c>
      <c r="F1813" s="141" t="s">
        <v>168</v>
      </c>
      <c r="G1813" s="141" t="s">
        <v>244</v>
      </c>
      <c r="H1813" s="142">
        <v>13.5</v>
      </c>
      <c r="I1813" s="143">
        <f t="shared" si="364"/>
        <v>1</v>
      </c>
      <c r="J1813" s="144">
        <v>1</v>
      </c>
      <c r="K1813" s="144"/>
      <c r="L1813" s="144"/>
      <c r="M1813" s="144"/>
      <c r="N1813" s="144"/>
      <c r="O1813" s="144"/>
      <c r="P1813" s="145" t="e">
        <f t="shared" si="365"/>
        <v>#DIV/0!</v>
      </c>
      <c r="Q1813" s="145">
        <f t="shared" si="366"/>
        <v>0</v>
      </c>
      <c r="R1813" s="145">
        <f t="shared" si="367"/>
        <v>0</v>
      </c>
      <c r="S1813" s="145">
        <f t="shared" si="368"/>
        <v>0</v>
      </c>
      <c r="T1813" s="145">
        <f t="shared" si="369"/>
        <v>0</v>
      </c>
      <c r="U1813" s="145">
        <f t="shared" si="370"/>
        <v>0</v>
      </c>
      <c r="V1813" s="146">
        <f>IF(J1813="nio",0,IF(J1813&gt;0,VLOOKUP(F1813,'3-Productie normen'!A:M,VLOOKUP(J1813,'3-Productie normen'!$B$38:$C$41,2,FALSE),FALSE)))*(VLOOKUP(B1813,'2-Kosten per locatie'!$A$16:$C$48,3,FALSE))</f>
        <v>0</v>
      </c>
      <c r="W1813" s="146">
        <f t="shared" si="371"/>
        <v>0</v>
      </c>
      <c r="X1813" s="146">
        <f t="shared" si="372"/>
        <v>0</v>
      </c>
      <c r="Y1813" s="146">
        <f t="shared" si="373"/>
        <v>0</v>
      </c>
      <c r="Z1813" s="147" t="str">
        <f>VLOOKUP(F1813,'3-Productie normen'!A:Q,12,FALSE)</f>
        <v>V</v>
      </c>
      <c r="AA1813" s="147"/>
      <c r="AC1813" s="148">
        <f t="shared" si="374"/>
        <v>13.5</v>
      </c>
    </row>
    <row r="1814" spans="1:29" ht="14.15" customHeight="1">
      <c r="A1814" s="124">
        <f t="shared" si="363"/>
        <v>1814</v>
      </c>
      <c r="B1814" s="139" t="s">
        <v>114</v>
      </c>
      <c r="C1814" s="108" t="s">
        <v>210</v>
      </c>
      <c r="D1814" s="164" t="s">
        <v>1643</v>
      </c>
      <c r="E1814" s="141" t="s">
        <v>230</v>
      </c>
      <c r="F1814" s="141" t="s">
        <v>168</v>
      </c>
      <c r="G1814" s="141" t="s">
        <v>213</v>
      </c>
      <c r="H1814" s="142">
        <v>59.53</v>
      </c>
      <c r="I1814" s="143">
        <f t="shared" si="364"/>
        <v>1</v>
      </c>
      <c r="J1814" s="144">
        <v>1</v>
      </c>
      <c r="K1814" s="144"/>
      <c r="L1814" s="144"/>
      <c r="M1814" s="144"/>
      <c r="N1814" s="144"/>
      <c r="O1814" s="144"/>
      <c r="P1814" s="145" t="e">
        <f t="shared" si="365"/>
        <v>#DIV/0!</v>
      </c>
      <c r="Q1814" s="145">
        <f t="shared" si="366"/>
        <v>0</v>
      </c>
      <c r="R1814" s="145">
        <f t="shared" si="367"/>
        <v>0</v>
      </c>
      <c r="S1814" s="145">
        <f t="shared" si="368"/>
        <v>0</v>
      </c>
      <c r="T1814" s="145">
        <f t="shared" si="369"/>
        <v>0</v>
      </c>
      <c r="U1814" s="145">
        <f t="shared" si="370"/>
        <v>0</v>
      </c>
      <c r="V1814" s="146">
        <f>IF(J1814="nio",0,IF(J1814&gt;0,VLOOKUP(F1814,'3-Productie normen'!A:M,VLOOKUP(J1814,'3-Productie normen'!$B$38:$C$41,2,FALSE),FALSE)))*(VLOOKUP(B1814,'2-Kosten per locatie'!$A$16:$C$48,3,FALSE))</f>
        <v>0</v>
      </c>
      <c r="W1814" s="146">
        <f t="shared" si="371"/>
        <v>0</v>
      </c>
      <c r="X1814" s="146">
        <f t="shared" si="372"/>
        <v>0</v>
      </c>
      <c r="Y1814" s="146">
        <f t="shared" si="373"/>
        <v>0</v>
      </c>
      <c r="Z1814" s="147" t="str">
        <f>VLOOKUP(F1814,'3-Productie normen'!A:Q,12,FALSE)</f>
        <v>V</v>
      </c>
      <c r="AA1814" s="147"/>
      <c r="AC1814" s="148">
        <f t="shared" si="374"/>
        <v>59.53</v>
      </c>
    </row>
    <row r="1815" spans="1:29" ht="14.15" customHeight="1">
      <c r="A1815" s="124">
        <f t="shared" si="363"/>
        <v>1815</v>
      </c>
      <c r="B1815" s="139" t="s">
        <v>114</v>
      </c>
      <c r="C1815" s="108" t="s">
        <v>210</v>
      </c>
      <c r="D1815" s="164" t="s">
        <v>1647</v>
      </c>
      <c r="E1815" s="141" t="s">
        <v>168</v>
      </c>
      <c r="F1815" s="141" t="s">
        <v>168</v>
      </c>
      <c r="G1815" s="141" t="s">
        <v>227</v>
      </c>
      <c r="H1815" s="142">
        <v>17.72</v>
      </c>
      <c r="I1815" s="143">
        <f t="shared" si="364"/>
        <v>1</v>
      </c>
      <c r="J1815" s="144">
        <v>1</v>
      </c>
      <c r="K1815" s="144"/>
      <c r="L1815" s="144"/>
      <c r="M1815" s="144"/>
      <c r="N1815" s="144"/>
      <c r="O1815" s="144"/>
      <c r="P1815" s="145" t="e">
        <f t="shared" si="365"/>
        <v>#DIV/0!</v>
      </c>
      <c r="Q1815" s="145">
        <f t="shared" si="366"/>
        <v>0</v>
      </c>
      <c r="R1815" s="145">
        <f t="shared" si="367"/>
        <v>0</v>
      </c>
      <c r="S1815" s="145">
        <f t="shared" si="368"/>
        <v>0</v>
      </c>
      <c r="T1815" s="145">
        <f t="shared" si="369"/>
        <v>0</v>
      </c>
      <c r="U1815" s="145">
        <f t="shared" si="370"/>
        <v>0</v>
      </c>
      <c r="V1815" s="146">
        <f>IF(J1815="nio",0,IF(J1815&gt;0,VLOOKUP(F1815,'3-Productie normen'!A:M,VLOOKUP(J1815,'3-Productie normen'!$B$38:$C$41,2,FALSE),FALSE)))*(VLOOKUP(B1815,'2-Kosten per locatie'!$A$16:$C$48,3,FALSE))</f>
        <v>0</v>
      </c>
      <c r="W1815" s="146">
        <f t="shared" si="371"/>
        <v>0</v>
      </c>
      <c r="X1815" s="146">
        <f t="shared" si="372"/>
        <v>0</v>
      </c>
      <c r="Y1815" s="146">
        <f t="shared" si="373"/>
        <v>0</v>
      </c>
      <c r="Z1815" s="147" t="str">
        <f>VLOOKUP(F1815,'3-Productie normen'!A:Q,12,FALSE)</f>
        <v>V</v>
      </c>
      <c r="AA1815" s="147"/>
      <c r="AC1815" s="148">
        <f t="shared" si="374"/>
        <v>17.72</v>
      </c>
    </row>
    <row r="1816" spans="1:29" ht="14.15" customHeight="1">
      <c r="A1816" s="124">
        <f t="shared" si="363"/>
        <v>1816</v>
      </c>
      <c r="B1816" s="139" t="s">
        <v>114</v>
      </c>
      <c r="C1816" s="108" t="s">
        <v>210</v>
      </c>
      <c r="D1816" s="164" t="s">
        <v>1648</v>
      </c>
      <c r="E1816" s="141" t="s">
        <v>168</v>
      </c>
      <c r="F1816" s="141" t="s">
        <v>168</v>
      </c>
      <c r="G1816" s="141" t="s">
        <v>213</v>
      </c>
      <c r="H1816" s="142">
        <v>10.46</v>
      </c>
      <c r="I1816" s="143">
        <f t="shared" si="364"/>
        <v>1</v>
      </c>
      <c r="J1816" s="144">
        <v>1</v>
      </c>
      <c r="K1816" s="144"/>
      <c r="L1816" s="144"/>
      <c r="M1816" s="144"/>
      <c r="N1816" s="144"/>
      <c r="O1816" s="144"/>
      <c r="P1816" s="145" t="e">
        <f t="shared" si="365"/>
        <v>#DIV/0!</v>
      </c>
      <c r="Q1816" s="145">
        <f t="shared" si="366"/>
        <v>0</v>
      </c>
      <c r="R1816" s="145">
        <f t="shared" si="367"/>
        <v>0</v>
      </c>
      <c r="S1816" s="145">
        <f t="shared" si="368"/>
        <v>0</v>
      </c>
      <c r="T1816" s="145">
        <f t="shared" si="369"/>
        <v>0</v>
      </c>
      <c r="U1816" s="145">
        <f t="shared" si="370"/>
        <v>0</v>
      </c>
      <c r="V1816" s="146">
        <f>IF(J1816="nio",0,IF(J1816&gt;0,VLOOKUP(F1816,'3-Productie normen'!A:M,VLOOKUP(J1816,'3-Productie normen'!$B$38:$C$41,2,FALSE),FALSE)))*(VLOOKUP(B1816,'2-Kosten per locatie'!$A$16:$C$48,3,FALSE))</f>
        <v>0</v>
      </c>
      <c r="W1816" s="146">
        <f t="shared" si="371"/>
        <v>0</v>
      </c>
      <c r="X1816" s="146">
        <f t="shared" si="372"/>
        <v>0</v>
      </c>
      <c r="Y1816" s="146">
        <f t="shared" si="373"/>
        <v>0</v>
      </c>
      <c r="Z1816" s="147" t="str">
        <f>VLOOKUP(F1816,'3-Productie normen'!A:Q,12,FALSE)</f>
        <v>V</v>
      </c>
      <c r="AA1816" s="147"/>
      <c r="AC1816" s="148">
        <f t="shared" si="374"/>
        <v>10.46</v>
      </c>
    </row>
    <row r="1817" spans="1:29" ht="14.15" customHeight="1">
      <c r="A1817" s="124">
        <f t="shared" si="363"/>
        <v>1817</v>
      </c>
      <c r="B1817" s="139" t="s">
        <v>114</v>
      </c>
      <c r="C1817" s="108" t="s">
        <v>210</v>
      </c>
      <c r="D1817" s="164" t="s">
        <v>1649</v>
      </c>
      <c r="E1817" s="141" t="s">
        <v>249</v>
      </c>
      <c r="F1817" s="141" t="s">
        <v>172</v>
      </c>
      <c r="G1817" s="141" t="s">
        <v>244</v>
      </c>
      <c r="H1817" s="142">
        <v>86.36</v>
      </c>
      <c r="I1817" s="143">
        <f t="shared" si="364"/>
        <v>730</v>
      </c>
      <c r="J1817" s="144">
        <v>255</v>
      </c>
      <c r="K1817" s="144">
        <v>255</v>
      </c>
      <c r="L1817" s="144">
        <v>101</v>
      </c>
      <c r="M1817" s="144">
        <v>101</v>
      </c>
      <c r="N1817" s="144">
        <v>9</v>
      </c>
      <c r="O1817" s="144">
        <v>9</v>
      </c>
      <c r="P1817" s="145" t="e">
        <f t="shared" si="365"/>
        <v>#DIV/0!</v>
      </c>
      <c r="Q1817" s="145" t="e">
        <f t="shared" si="366"/>
        <v>#DIV/0!</v>
      </c>
      <c r="R1817" s="145" t="e">
        <f t="shared" si="367"/>
        <v>#DIV/0!</v>
      </c>
      <c r="S1817" s="145" t="e">
        <f t="shared" si="368"/>
        <v>#DIV/0!</v>
      </c>
      <c r="T1817" s="145" t="e">
        <f t="shared" si="369"/>
        <v>#DIV/0!</v>
      </c>
      <c r="U1817" s="145" t="e">
        <f t="shared" si="370"/>
        <v>#DIV/0!</v>
      </c>
      <c r="V1817" s="146">
        <f>IF(J1817="nio",0,IF(J1817&gt;0,VLOOKUP(F1817,'3-Productie normen'!A:M,VLOOKUP(J1817,'3-Productie normen'!$B$38:$C$41,2,FALSE),FALSE)))*(VLOOKUP(B1817,'2-Kosten per locatie'!$A$16:$C$48,3,FALSE))</f>
        <v>0</v>
      </c>
      <c r="W1817" s="146">
        <f t="shared" si="371"/>
        <v>0</v>
      </c>
      <c r="X1817" s="146">
        <f t="shared" si="372"/>
        <v>0</v>
      </c>
      <c r="Y1817" s="146">
        <f t="shared" si="373"/>
        <v>0</v>
      </c>
      <c r="Z1817" s="147" t="str">
        <f>VLOOKUP(F1817,'3-Productie normen'!A:Q,12,FALSE)</f>
        <v>V</v>
      </c>
      <c r="AA1817" s="147"/>
      <c r="AC1817" s="148">
        <f t="shared" si="374"/>
        <v>63042.8</v>
      </c>
    </row>
    <row r="1818" spans="1:29" ht="14.15" customHeight="1">
      <c r="A1818" s="124">
        <f t="shared" si="363"/>
        <v>1818</v>
      </c>
      <c r="B1818" s="139" t="s">
        <v>114</v>
      </c>
      <c r="C1818" s="108" t="s">
        <v>210</v>
      </c>
      <c r="D1818" s="164" t="s">
        <v>1650</v>
      </c>
      <c r="E1818" s="141" t="s">
        <v>168</v>
      </c>
      <c r="F1818" s="141" t="s">
        <v>168</v>
      </c>
      <c r="G1818" s="141" t="s">
        <v>222</v>
      </c>
      <c r="H1818" s="142">
        <v>9.09</v>
      </c>
      <c r="I1818" s="143">
        <f t="shared" si="364"/>
        <v>1</v>
      </c>
      <c r="J1818" s="144">
        <v>1</v>
      </c>
      <c r="K1818" s="144"/>
      <c r="L1818" s="144"/>
      <c r="M1818" s="144"/>
      <c r="N1818" s="144"/>
      <c r="O1818" s="144"/>
      <c r="P1818" s="145" t="e">
        <f t="shared" si="365"/>
        <v>#DIV/0!</v>
      </c>
      <c r="Q1818" s="145">
        <f t="shared" si="366"/>
        <v>0</v>
      </c>
      <c r="R1818" s="145">
        <f t="shared" si="367"/>
        <v>0</v>
      </c>
      <c r="S1818" s="145">
        <f t="shared" si="368"/>
        <v>0</v>
      </c>
      <c r="T1818" s="145">
        <f t="shared" si="369"/>
        <v>0</v>
      </c>
      <c r="U1818" s="145">
        <f t="shared" si="370"/>
        <v>0</v>
      </c>
      <c r="V1818" s="146">
        <f>IF(J1818="nio",0,IF(J1818&gt;0,VLOOKUP(F1818,'3-Productie normen'!A:M,VLOOKUP(J1818,'3-Productie normen'!$B$38:$C$41,2,FALSE),FALSE)))*(VLOOKUP(B1818,'2-Kosten per locatie'!$A$16:$C$48,3,FALSE))</f>
        <v>0</v>
      </c>
      <c r="W1818" s="146">
        <f t="shared" si="371"/>
        <v>0</v>
      </c>
      <c r="X1818" s="146">
        <f t="shared" si="372"/>
        <v>0</v>
      </c>
      <c r="Y1818" s="146">
        <f t="shared" si="373"/>
        <v>0</v>
      </c>
      <c r="Z1818" s="147" t="str">
        <f>VLOOKUP(F1818,'3-Productie normen'!A:Q,12,FALSE)</f>
        <v>V</v>
      </c>
      <c r="AA1818" s="147"/>
      <c r="AC1818" s="148">
        <f t="shared" si="374"/>
        <v>9.09</v>
      </c>
    </row>
    <row r="1819" spans="1:29" ht="14.15" customHeight="1">
      <c r="A1819" s="124">
        <f t="shared" si="363"/>
        <v>1819</v>
      </c>
      <c r="B1819" s="139" t="s">
        <v>114</v>
      </c>
      <c r="C1819" s="108" t="s">
        <v>210</v>
      </c>
      <c r="D1819" s="164" t="s">
        <v>1652</v>
      </c>
      <c r="E1819" s="141" t="s">
        <v>682</v>
      </c>
      <c r="F1819" s="141" t="s">
        <v>164</v>
      </c>
      <c r="G1819" s="141" t="s">
        <v>244</v>
      </c>
      <c r="H1819" s="142">
        <v>8.9</v>
      </c>
      <c r="I1819" s="143">
        <f t="shared" si="364"/>
        <v>1</v>
      </c>
      <c r="J1819" s="144">
        <v>1</v>
      </c>
      <c r="K1819" s="144"/>
      <c r="L1819" s="144"/>
      <c r="M1819" s="144"/>
      <c r="N1819" s="144"/>
      <c r="O1819" s="144"/>
      <c r="P1819" s="145" t="e">
        <f t="shared" si="365"/>
        <v>#DIV/0!</v>
      </c>
      <c r="Q1819" s="145">
        <f t="shared" si="366"/>
        <v>0</v>
      </c>
      <c r="R1819" s="145">
        <f t="shared" si="367"/>
        <v>0</v>
      </c>
      <c r="S1819" s="145">
        <f t="shared" si="368"/>
        <v>0</v>
      </c>
      <c r="T1819" s="145">
        <f t="shared" si="369"/>
        <v>0</v>
      </c>
      <c r="U1819" s="145">
        <f t="shared" si="370"/>
        <v>0</v>
      </c>
      <c r="V1819" s="146">
        <f>IF(J1819="nio",0,IF(J1819&gt;0,VLOOKUP(F1819,'3-Productie normen'!A:M,VLOOKUP(J1819,'3-Productie normen'!$B$38:$C$41,2,FALSE),FALSE)))*(VLOOKUP(B1819,'2-Kosten per locatie'!$A$16:$C$48,3,FALSE))</f>
        <v>0</v>
      </c>
      <c r="W1819" s="146">
        <f t="shared" si="371"/>
        <v>0</v>
      </c>
      <c r="X1819" s="146">
        <f t="shared" si="372"/>
        <v>0</v>
      </c>
      <c r="Y1819" s="146">
        <f t="shared" si="373"/>
        <v>0</v>
      </c>
      <c r="Z1819" s="147" t="str">
        <f>VLOOKUP(F1819,'3-Productie normen'!A:Q,12,FALSE)</f>
        <v>V</v>
      </c>
      <c r="AA1819" s="147"/>
      <c r="AC1819" s="148">
        <f t="shared" si="374"/>
        <v>8.9</v>
      </c>
    </row>
    <row r="1820" spans="1:29" ht="14.15" customHeight="1">
      <c r="A1820" s="124">
        <f t="shared" si="363"/>
        <v>1820</v>
      </c>
      <c r="B1820" s="139" t="s">
        <v>114</v>
      </c>
      <c r="C1820" s="108" t="s">
        <v>210</v>
      </c>
      <c r="D1820" s="164" t="s">
        <v>1653</v>
      </c>
      <c r="E1820" s="141" t="s">
        <v>168</v>
      </c>
      <c r="F1820" s="166" t="s">
        <v>168</v>
      </c>
      <c r="G1820" s="141" t="s">
        <v>222</v>
      </c>
      <c r="H1820" s="142">
        <v>5.85</v>
      </c>
      <c r="I1820" s="143">
        <f t="shared" si="364"/>
        <v>1</v>
      </c>
      <c r="J1820" s="144">
        <v>1</v>
      </c>
      <c r="K1820" s="144"/>
      <c r="L1820" s="144"/>
      <c r="M1820" s="144"/>
      <c r="N1820" s="144"/>
      <c r="O1820" s="144"/>
      <c r="P1820" s="145" t="e">
        <f t="shared" si="365"/>
        <v>#DIV/0!</v>
      </c>
      <c r="Q1820" s="145">
        <f t="shared" si="366"/>
        <v>0</v>
      </c>
      <c r="R1820" s="145">
        <f t="shared" si="367"/>
        <v>0</v>
      </c>
      <c r="S1820" s="145">
        <f t="shared" si="368"/>
        <v>0</v>
      </c>
      <c r="T1820" s="145">
        <f t="shared" si="369"/>
        <v>0</v>
      </c>
      <c r="U1820" s="145">
        <f t="shared" si="370"/>
        <v>0</v>
      </c>
      <c r="V1820" s="146">
        <f>IF(J1820="nio",0,IF(J1820&gt;0,VLOOKUP(F1820,'3-Productie normen'!A:M,VLOOKUP(J1820,'3-Productie normen'!$B$38:$C$41,2,FALSE),FALSE)))*(VLOOKUP(B1820,'2-Kosten per locatie'!$A$16:$C$48,3,FALSE))</f>
        <v>0</v>
      </c>
      <c r="W1820" s="146">
        <f t="shared" si="371"/>
        <v>0</v>
      </c>
      <c r="X1820" s="146">
        <f t="shared" si="372"/>
        <v>0</v>
      </c>
      <c r="Y1820" s="146">
        <f t="shared" si="373"/>
        <v>0</v>
      </c>
      <c r="Z1820" s="147" t="str">
        <f>VLOOKUP(F1820,'3-Productie normen'!A:Q,12,FALSE)</f>
        <v>V</v>
      </c>
      <c r="AA1820" s="147"/>
      <c r="AC1820" s="148">
        <f t="shared" si="374"/>
        <v>5.85</v>
      </c>
    </row>
    <row r="1821" spans="1:29" ht="14.15" customHeight="1">
      <c r="A1821" s="124">
        <f t="shared" si="363"/>
        <v>1821</v>
      </c>
      <c r="B1821" s="139" t="s">
        <v>114</v>
      </c>
      <c r="C1821" s="108" t="s">
        <v>210</v>
      </c>
      <c r="D1821" s="164" t="s">
        <v>1654</v>
      </c>
      <c r="E1821" s="141" t="s">
        <v>682</v>
      </c>
      <c r="F1821" s="141" t="s">
        <v>164</v>
      </c>
      <c r="G1821" s="141" t="s">
        <v>222</v>
      </c>
      <c r="H1821" s="142">
        <v>7.31</v>
      </c>
      <c r="I1821" s="143">
        <f t="shared" si="364"/>
        <v>12</v>
      </c>
      <c r="J1821" s="144">
        <v>12</v>
      </c>
      <c r="K1821" s="144"/>
      <c r="L1821" s="144"/>
      <c r="M1821" s="144"/>
      <c r="N1821" s="144"/>
      <c r="O1821" s="144"/>
      <c r="P1821" s="145" t="e">
        <f t="shared" si="365"/>
        <v>#DIV/0!</v>
      </c>
      <c r="Q1821" s="145">
        <f t="shared" si="366"/>
        <v>0</v>
      </c>
      <c r="R1821" s="145">
        <f t="shared" si="367"/>
        <v>0</v>
      </c>
      <c r="S1821" s="145">
        <f t="shared" si="368"/>
        <v>0</v>
      </c>
      <c r="T1821" s="145">
        <f t="shared" si="369"/>
        <v>0</v>
      </c>
      <c r="U1821" s="145">
        <f t="shared" si="370"/>
        <v>0</v>
      </c>
      <c r="V1821" s="146">
        <f>IF(J1821="nio",0,IF(J1821&gt;0,VLOOKUP(F1821,'3-Productie normen'!A:M,VLOOKUP(J1821,'3-Productie normen'!$B$38:$C$41,2,FALSE),FALSE)))*(VLOOKUP(B1821,'2-Kosten per locatie'!$A$16:$C$48,3,FALSE))</f>
        <v>0</v>
      </c>
      <c r="W1821" s="146">
        <f t="shared" si="371"/>
        <v>0</v>
      </c>
      <c r="X1821" s="146">
        <f t="shared" si="372"/>
        <v>0</v>
      </c>
      <c r="Y1821" s="146">
        <f t="shared" si="373"/>
        <v>0</v>
      </c>
      <c r="Z1821" s="147" t="str">
        <f>VLOOKUP(F1821,'3-Productie normen'!A:Q,12,FALSE)</f>
        <v>V</v>
      </c>
      <c r="AA1821" s="147"/>
      <c r="AC1821" s="148">
        <f t="shared" si="374"/>
        <v>87.72</v>
      </c>
    </row>
    <row r="1822" spans="1:29" ht="14.15" customHeight="1">
      <c r="A1822" s="124">
        <f t="shared" si="363"/>
        <v>1822</v>
      </c>
      <c r="B1822" s="139" t="s">
        <v>114</v>
      </c>
      <c r="C1822" s="108" t="s">
        <v>210</v>
      </c>
      <c r="D1822" s="164" t="s">
        <v>1655</v>
      </c>
      <c r="E1822" s="141" t="s">
        <v>171</v>
      </c>
      <c r="F1822" s="141" t="s">
        <v>171</v>
      </c>
      <c r="G1822" s="141" t="s">
        <v>222</v>
      </c>
      <c r="H1822" s="142">
        <v>19.97</v>
      </c>
      <c r="I1822" s="143">
        <f t="shared" si="364"/>
        <v>730</v>
      </c>
      <c r="J1822" s="144">
        <v>255</v>
      </c>
      <c r="K1822" s="144">
        <v>255</v>
      </c>
      <c r="L1822" s="144">
        <v>101</v>
      </c>
      <c r="M1822" s="144">
        <v>101</v>
      </c>
      <c r="N1822" s="144">
        <v>9</v>
      </c>
      <c r="O1822" s="144">
        <v>9</v>
      </c>
      <c r="P1822" s="145" t="e">
        <f t="shared" si="365"/>
        <v>#DIV/0!</v>
      </c>
      <c r="Q1822" s="145" t="e">
        <f t="shared" si="366"/>
        <v>#DIV/0!</v>
      </c>
      <c r="R1822" s="145" t="e">
        <f t="shared" si="367"/>
        <v>#DIV/0!</v>
      </c>
      <c r="S1822" s="145" t="e">
        <f t="shared" si="368"/>
        <v>#DIV/0!</v>
      </c>
      <c r="T1822" s="145" t="e">
        <f t="shared" si="369"/>
        <v>#DIV/0!</v>
      </c>
      <c r="U1822" s="145" t="e">
        <f t="shared" si="370"/>
        <v>#DIV/0!</v>
      </c>
      <c r="V1822" s="146">
        <f>IF(J1822="nio",0,IF(J1822&gt;0,VLOOKUP(F1822,'3-Productie normen'!A:M,VLOOKUP(J1822,'3-Productie normen'!$B$38:$C$41,2,FALSE),FALSE)))*(VLOOKUP(B1822,'2-Kosten per locatie'!$A$16:$C$48,3,FALSE))</f>
        <v>0</v>
      </c>
      <c r="W1822" s="146">
        <f t="shared" si="371"/>
        <v>0</v>
      </c>
      <c r="X1822" s="146">
        <f t="shared" si="372"/>
        <v>0</v>
      </c>
      <c r="Y1822" s="146">
        <f t="shared" si="373"/>
        <v>0</v>
      </c>
      <c r="Z1822" s="147" t="str">
        <f>VLOOKUP(F1822,'3-Productie normen'!A:Q,12,FALSE)</f>
        <v>B</v>
      </c>
      <c r="AA1822" s="147"/>
      <c r="AC1822" s="148">
        <f t="shared" si="374"/>
        <v>14578.099999999999</v>
      </c>
    </row>
    <row r="1823" spans="1:29" ht="14.15" customHeight="1">
      <c r="A1823" s="124">
        <f t="shared" si="363"/>
        <v>1823</v>
      </c>
      <c r="B1823" s="139" t="s">
        <v>114</v>
      </c>
      <c r="C1823" s="108" t="s">
        <v>210</v>
      </c>
      <c r="D1823" s="164" t="s">
        <v>1656</v>
      </c>
      <c r="E1823" s="141" t="s">
        <v>224</v>
      </c>
      <c r="F1823" s="141" t="s">
        <v>155</v>
      </c>
      <c r="G1823" s="141" t="s">
        <v>222</v>
      </c>
      <c r="H1823" s="142">
        <v>17.29</v>
      </c>
      <c r="I1823" s="143">
        <f t="shared" si="364"/>
        <v>730</v>
      </c>
      <c r="J1823" s="144">
        <v>255</v>
      </c>
      <c r="K1823" s="144">
        <v>255</v>
      </c>
      <c r="L1823" s="144">
        <v>101</v>
      </c>
      <c r="M1823" s="144">
        <v>101</v>
      </c>
      <c r="N1823" s="144">
        <v>9</v>
      </c>
      <c r="O1823" s="144">
        <v>9</v>
      </c>
      <c r="P1823" s="145" t="e">
        <f t="shared" si="365"/>
        <v>#DIV/0!</v>
      </c>
      <c r="Q1823" s="145" t="e">
        <f t="shared" si="366"/>
        <v>#DIV/0!</v>
      </c>
      <c r="R1823" s="145" t="e">
        <f t="shared" si="367"/>
        <v>#DIV/0!</v>
      </c>
      <c r="S1823" s="145" t="e">
        <f t="shared" si="368"/>
        <v>#DIV/0!</v>
      </c>
      <c r="T1823" s="145" t="e">
        <f t="shared" si="369"/>
        <v>#DIV/0!</v>
      </c>
      <c r="U1823" s="145" t="e">
        <f t="shared" si="370"/>
        <v>#DIV/0!</v>
      </c>
      <c r="V1823" s="146">
        <f>IF(J1823="nio",0,IF(J1823&gt;0,VLOOKUP(F1823,'3-Productie normen'!A:M,VLOOKUP(J1823,'3-Productie normen'!$B$38:$C$41,2,FALSE),FALSE)))*(VLOOKUP(B1823,'2-Kosten per locatie'!$A$16:$C$48,3,FALSE))</f>
        <v>0</v>
      </c>
      <c r="W1823" s="146">
        <f t="shared" si="371"/>
        <v>0</v>
      </c>
      <c r="X1823" s="146">
        <f t="shared" si="372"/>
        <v>0</v>
      </c>
      <c r="Y1823" s="146">
        <f t="shared" si="373"/>
        <v>0</v>
      </c>
      <c r="Z1823" s="147" t="str">
        <f>VLOOKUP(F1823,'3-Productie normen'!A:Q,12,FALSE)</f>
        <v>B</v>
      </c>
      <c r="AA1823" s="147"/>
      <c r="AC1823" s="148">
        <f t="shared" si="374"/>
        <v>12621.699999999999</v>
      </c>
    </row>
    <row r="1824" spans="1:29" ht="14.15" customHeight="1">
      <c r="A1824" s="124">
        <f t="shared" si="363"/>
        <v>1824</v>
      </c>
      <c r="B1824" s="139" t="s">
        <v>114</v>
      </c>
      <c r="C1824" s="108" t="s">
        <v>210</v>
      </c>
      <c r="D1824" s="164" t="s">
        <v>1657</v>
      </c>
      <c r="E1824" s="141" t="s">
        <v>617</v>
      </c>
      <c r="F1824" s="153" t="s">
        <v>171</v>
      </c>
      <c r="G1824" s="141" t="s">
        <v>222</v>
      </c>
      <c r="H1824" s="142">
        <v>50.52</v>
      </c>
      <c r="I1824" s="143">
        <f t="shared" si="364"/>
        <v>730</v>
      </c>
      <c r="J1824" s="144">
        <v>255</v>
      </c>
      <c r="K1824" s="144">
        <v>255</v>
      </c>
      <c r="L1824" s="144">
        <v>101</v>
      </c>
      <c r="M1824" s="144">
        <v>101</v>
      </c>
      <c r="N1824" s="144">
        <v>9</v>
      </c>
      <c r="O1824" s="144">
        <v>9</v>
      </c>
      <c r="P1824" s="145" t="e">
        <f t="shared" si="365"/>
        <v>#DIV/0!</v>
      </c>
      <c r="Q1824" s="145" t="e">
        <f t="shared" si="366"/>
        <v>#DIV/0!</v>
      </c>
      <c r="R1824" s="145" t="e">
        <f t="shared" si="367"/>
        <v>#DIV/0!</v>
      </c>
      <c r="S1824" s="145" t="e">
        <f t="shared" si="368"/>
        <v>#DIV/0!</v>
      </c>
      <c r="T1824" s="145" t="e">
        <f t="shared" si="369"/>
        <v>#DIV/0!</v>
      </c>
      <c r="U1824" s="145" t="e">
        <f t="shared" si="370"/>
        <v>#DIV/0!</v>
      </c>
      <c r="V1824" s="146">
        <f>IF(J1824="nio",0,IF(J1824&gt;0,VLOOKUP(F1824,'3-Productie normen'!A:M,VLOOKUP(J1824,'3-Productie normen'!$B$38:$C$41,2,FALSE),FALSE)))*(VLOOKUP(B1824,'2-Kosten per locatie'!$A$16:$C$48,3,FALSE))</f>
        <v>0</v>
      </c>
      <c r="W1824" s="146">
        <f t="shared" si="371"/>
        <v>0</v>
      </c>
      <c r="X1824" s="146">
        <f t="shared" si="372"/>
        <v>0</v>
      </c>
      <c r="Y1824" s="146">
        <f t="shared" si="373"/>
        <v>0</v>
      </c>
      <c r="Z1824" s="147" t="str">
        <f>VLOOKUP(F1824,'3-Productie normen'!A:Q,12,FALSE)</f>
        <v>B</v>
      </c>
      <c r="AA1824" s="147"/>
      <c r="AC1824" s="148">
        <f t="shared" si="374"/>
        <v>36879.600000000006</v>
      </c>
    </row>
    <row r="1825" spans="1:29" ht="14.15" customHeight="1">
      <c r="A1825" s="124">
        <f t="shared" si="363"/>
        <v>1825</v>
      </c>
      <c r="B1825" s="139" t="s">
        <v>114</v>
      </c>
      <c r="C1825" s="108" t="s">
        <v>210</v>
      </c>
      <c r="D1825" s="164" t="s">
        <v>1951</v>
      </c>
      <c r="E1825" s="141" t="s">
        <v>224</v>
      </c>
      <c r="F1825" s="141" t="s">
        <v>155</v>
      </c>
      <c r="G1825" s="141" t="s">
        <v>222</v>
      </c>
      <c r="H1825" s="142">
        <v>17.75</v>
      </c>
      <c r="I1825" s="143">
        <f t="shared" si="364"/>
        <v>730</v>
      </c>
      <c r="J1825" s="144">
        <v>255</v>
      </c>
      <c r="K1825" s="144">
        <v>255</v>
      </c>
      <c r="L1825" s="144">
        <v>101</v>
      </c>
      <c r="M1825" s="144">
        <v>101</v>
      </c>
      <c r="N1825" s="144">
        <v>9</v>
      </c>
      <c r="O1825" s="144">
        <v>9</v>
      </c>
      <c r="P1825" s="145" t="e">
        <f t="shared" si="365"/>
        <v>#DIV/0!</v>
      </c>
      <c r="Q1825" s="145" t="e">
        <f t="shared" si="366"/>
        <v>#DIV/0!</v>
      </c>
      <c r="R1825" s="145" t="e">
        <f t="shared" si="367"/>
        <v>#DIV/0!</v>
      </c>
      <c r="S1825" s="145" t="e">
        <f t="shared" si="368"/>
        <v>#DIV/0!</v>
      </c>
      <c r="T1825" s="145" t="e">
        <f t="shared" si="369"/>
        <v>#DIV/0!</v>
      </c>
      <c r="U1825" s="145" t="e">
        <f t="shared" si="370"/>
        <v>#DIV/0!</v>
      </c>
      <c r="V1825" s="146">
        <f>IF(J1825="nio",0,IF(J1825&gt;0,VLOOKUP(F1825,'3-Productie normen'!A:M,VLOOKUP(J1825,'3-Productie normen'!$B$38:$C$41,2,FALSE),FALSE)))*(VLOOKUP(B1825,'2-Kosten per locatie'!$A$16:$C$48,3,FALSE))</f>
        <v>0</v>
      </c>
      <c r="W1825" s="146">
        <f t="shared" si="371"/>
        <v>0</v>
      </c>
      <c r="X1825" s="146">
        <f t="shared" si="372"/>
        <v>0</v>
      </c>
      <c r="Y1825" s="146">
        <f t="shared" si="373"/>
        <v>0</v>
      </c>
      <c r="Z1825" s="147" t="str">
        <f>VLOOKUP(F1825,'3-Productie normen'!A:Q,12,FALSE)</f>
        <v>B</v>
      </c>
      <c r="AA1825" s="147"/>
      <c r="AC1825" s="148">
        <f t="shared" si="374"/>
        <v>12957.5</v>
      </c>
    </row>
    <row r="1826" spans="1:29" ht="14.15" customHeight="1">
      <c r="A1826" s="124">
        <f t="shared" si="363"/>
        <v>1826</v>
      </c>
      <c r="B1826" s="139" t="s">
        <v>114</v>
      </c>
      <c r="C1826" s="108" t="s">
        <v>210</v>
      </c>
      <c r="D1826" s="164" t="s">
        <v>1664</v>
      </c>
      <c r="E1826" s="141" t="s">
        <v>249</v>
      </c>
      <c r="F1826" s="141" t="s">
        <v>172</v>
      </c>
      <c r="G1826" s="141" t="s">
        <v>222</v>
      </c>
      <c r="H1826" s="142">
        <v>11.3</v>
      </c>
      <c r="I1826" s="143">
        <f t="shared" si="364"/>
        <v>730</v>
      </c>
      <c r="J1826" s="144">
        <v>255</v>
      </c>
      <c r="K1826" s="144">
        <v>255</v>
      </c>
      <c r="L1826" s="144">
        <v>101</v>
      </c>
      <c r="M1826" s="144">
        <v>101</v>
      </c>
      <c r="N1826" s="144">
        <v>9</v>
      </c>
      <c r="O1826" s="144">
        <v>9</v>
      </c>
      <c r="P1826" s="145" t="e">
        <f t="shared" si="365"/>
        <v>#DIV/0!</v>
      </c>
      <c r="Q1826" s="145" t="e">
        <f t="shared" si="366"/>
        <v>#DIV/0!</v>
      </c>
      <c r="R1826" s="145" t="e">
        <f t="shared" si="367"/>
        <v>#DIV/0!</v>
      </c>
      <c r="S1826" s="145" t="e">
        <f t="shared" si="368"/>
        <v>#DIV/0!</v>
      </c>
      <c r="T1826" s="145" t="e">
        <f t="shared" si="369"/>
        <v>#DIV/0!</v>
      </c>
      <c r="U1826" s="145" t="e">
        <f t="shared" si="370"/>
        <v>#DIV/0!</v>
      </c>
      <c r="V1826" s="146">
        <f>IF(J1826="nio",0,IF(J1826&gt;0,VLOOKUP(F1826,'3-Productie normen'!A:M,VLOOKUP(J1826,'3-Productie normen'!$B$38:$C$41,2,FALSE),FALSE)))*(VLOOKUP(B1826,'2-Kosten per locatie'!$A$16:$C$48,3,FALSE))</f>
        <v>0</v>
      </c>
      <c r="W1826" s="146">
        <f t="shared" si="371"/>
        <v>0</v>
      </c>
      <c r="X1826" s="146">
        <f t="shared" si="372"/>
        <v>0</v>
      </c>
      <c r="Y1826" s="146">
        <f t="shared" si="373"/>
        <v>0</v>
      </c>
      <c r="Z1826" s="147" t="str">
        <f>VLOOKUP(F1826,'3-Productie normen'!A:Q,12,FALSE)</f>
        <v>V</v>
      </c>
      <c r="AA1826" s="147"/>
      <c r="AC1826" s="148">
        <f t="shared" si="374"/>
        <v>8249</v>
      </c>
    </row>
    <row r="1827" spans="1:29" ht="14.15" customHeight="1">
      <c r="A1827" s="124">
        <f t="shared" si="363"/>
        <v>1827</v>
      </c>
      <c r="B1827" s="139" t="s">
        <v>114</v>
      </c>
      <c r="C1827" s="108" t="s">
        <v>210</v>
      </c>
      <c r="D1827" s="164" t="s">
        <v>1952</v>
      </c>
      <c r="E1827" s="141" t="s">
        <v>519</v>
      </c>
      <c r="F1827" s="141" t="s">
        <v>174</v>
      </c>
      <c r="G1827" s="141" t="s">
        <v>227</v>
      </c>
      <c r="H1827" s="142">
        <v>28.9</v>
      </c>
      <c r="I1827" s="143">
        <f t="shared" si="364"/>
        <v>0</v>
      </c>
      <c r="J1827" s="144" t="s">
        <v>228</v>
      </c>
      <c r="K1827" s="144"/>
      <c r="L1827" s="144"/>
      <c r="M1827" s="144"/>
      <c r="N1827" s="144"/>
      <c r="O1827" s="144"/>
      <c r="P1827" s="145">
        <f t="shared" si="365"/>
        <v>0</v>
      </c>
      <c r="Q1827" s="145">
        <f t="shared" si="366"/>
        <v>0</v>
      </c>
      <c r="R1827" s="145">
        <f t="shared" si="367"/>
        <v>0</v>
      </c>
      <c r="S1827" s="145">
        <f t="shared" si="368"/>
        <v>0</v>
      </c>
      <c r="T1827" s="145">
        <f t="shared" si="369"/>
        <v>0</v>
      </c>
      <c r="U1827" s="145">
        <f t="shared" si="370"/>
        <v>0</v>
      </c>
      <c r="V1827" s="146">
        <f>IF(J1827="nio",0,IF(J1827&gt;0,VLOOKUP(F1827,'3-Productie normen'!A:M,VLOOKUP(J1827,'3-Productie normen'!$B$38:$C$41,2,FALSE),FALSE)))*(VLOOKUP(B1827,'2-Kosten per locatie'!$A$16:$C$48,3,FALSE))</f>
        <v>0</v>
      </c>
      <c r="W1827" s="146">
        <f t="shared" si="371"/>
        <v>0</v>
      </c>
      <c r="X1827" s="146">
        <f t="shared" si="372"/>
        <v>0</v>
      </c>
      <c r="Y1827" s="146">
        <f t="shared" si="373"/>
        <v>0</v>
      </c>
      <c r="Z1827" s="147">
        <f>VLOOKUP(F1827,'3-Productie normen'!A:Q,12,FALSE)</f>
        <v>0</v>
      </c>
      <c r="AA1827" s="147"/>
      <c r="AC1827" s="148">
        <f t="shared" si="374"/>
        <v>0</v>
      </c>
    </row>
    <row r="1828" spans="1:29" ht="14.15" customHeight="1">
      <c r="A1828" s="124">
        <f t="shared" si="363"/>
        <v>1828</v>
      </c>
      <c r="B1828" s="139" t="s">
        <v>114</v>
      </c>
      <c r="C1828" s="108" t="s">
        <v>210</v>
      </c>
      <c r="D1828" s="164" t="s">
        <v>1953</v>
      </c>
      <c r="E1828" s="141" t="s">
        <v>780</v>
      </c>
      <c r="F1828" s="141" t="s">
        <v>165</v>
      </c>
      <c r="G1828" s="141" t="s">
        <v>227</v>
      </c>
      <c r="H1828" s="142">
        <v>30</v>
      </c>
      <c r="I1828" s="143">
        <f t="shared" si="364"/>
        <v>487</v>
      </c>
      <c r="J1828" s="144">
        <v>12</v>
      </c>
      <c r="K1828" s="144">
        <v>255</v>
      </c>
      <c r="L1828" s="144">
        <v>101</v>
      </c>
      <c r="M1828" s="144">
        <v>101</v>
      </c>
      <c r="N1828" s="144">
        <v>9</v>
      </c>
      <c r="O1828" s="144">
        <v>9</v>
      </c>
      <c r="P1828" s="145" t="e">
        <f t="shared" si="365"/>
        <v>#DIV/0!</v>
      </c>
      <c r="Q1828" s="145" t="e">
        <f t="shared" si="366"/>
        <v>#DIV/0!</v>
      </c>
      <c r="R1828" s="145" t="e">
        <f t="shared" si="367"/>
        <v>#DIV/0!</v>
      </c>
      <c r="S1828" s="145" t="e">
        <f t="shared" si="368"/>
        <v>#DIV/0!</v>
      </c>
      <c r="T1828" s="145" t="e">
        <f t="shared" si="369"/>
        <v>#DIV/0!</v>
      </c>
      <c r="U1828" s="145" t="e">
        <f t="shared" si="370"/>
        <v>#DIV/0!</v>
      </c>
      <c r="V1828" s="146">
        <f>IF(J1828="nio",0,IF(J1828&gt;0,VLOOKUP(F1828,'3-Productie normen'!A:M,VLOOKUP(J1828,'3-Productie normen'!$B$38:$C$41,2,FALSE),FALSE)))*(VLOOKUP(B1828,'2-Kosten per locatie'!$A$16:$C$48,3,FALSE))</f>
        <v>0</v>
      </c>
      <c r="W1828" s="146">
        <f t="shared" si="371"/>
        <v>0</v>
      </c>
      <c r="X1828" s="146">
        <f t="shared" si="372"/>
        <v>0</v>
      </c>
      <c r="Y1828" s="146">
        <f t="shared" si="373"/>
        <v>0</v>
      </c>
      <c r="Z1828" s="147" t="str">
        <f>VLOOKUP(F1828,'3-Productie normen'!A:Q,12,FALSE)</f>
        <v>V</v>
      </c>
      <c r="AA1828" s="147"/>
      <c r="AC1828" s="148">
        <f t="shared" si="374"/>
        <v>14610</v>
      </c>
    </row>
    <row r="1829" spans="1:29" ht="14.15" customHeight="1">
      <c r="A1829" s="124">
        <f t="shared" si="363"/>
        <v>1829</v>
      </c>
      <c r="B1829" s="139" t="s">
        <v>114</v>
      </c>
      <c r="C1829" s="108" t="s">
        <v>210</v>
      </c>
      <c r="D1829" s="164" t="s">
        <v>1671</v>
      </c>
      <c r="E1829" s="141" t="s">
        <v>230</v>
      </c>
      <c r="F1829" s="139" t="s">
        <v>168</v>
      </c>
      <c r="G1829" s="141" t="s">
        <v>213</v>
      </c>
      <c r="H1829" s="142">
        <v>27.57</v>
      </c>
      <c r="I1829" s="143">
        <f t="shared" si="364"/>
        <v>1</v>
      </c>
      <c r="J1829" s="144">
        <v>1</v>
      </c>
      <c r="K1829" s="144"/>
      <c r="L1829" s="144"/>
      <c r="M1829" s="144"/>
      <c r="N1829" s="144"/>
      <c r="O1829" s="144"/>
      <c r="P1829" s="145" t="e">
        <f t="shared" si="365"/>
        <v>#DIV/0!</v>
      </c>
      <c r="Q1829" s="145">
        <f t="shared" si="366"/>
        <v>0</v>
      </c>
      <c r="R1829" s="145">
        <f t="shared" si="367"/>
        <v>0</v>
      </c>
      <c r="S1829" s="145">
        <f t="shared" si="368"/>
        <v>0</v>
      </c>
      <c r="T1829" s="145">
        <f t="shared" si="369"/>
        <v>0</v>
      </c>
      <c r="U1829" s="145">
        <f t="shared" si="370"/>
        <v>0</v>
      </c>
      <c r="V1829" s="146">
        <f>IF(J1829="nio",0,IF(J1829&gt;0,VLOOKUP(F1829,'3-Productie normen'!A:M,VLOOKUP(J1829,'3-Productie normen'!$B$38:$C$41,2,FALSE),FALSE)))*(VLOOKUP(B1829,'2-Kosten per locatie'!$A$16:$C$48,3,FALSE))</f>
        <v>0</v>
      </c>
      <c r="W1829" s="146">
        <f t="shared" si="371"/>
        <v>0</v>
      </c>
      <c r="X1829" s="146">
        <f t="shared" si="372"/>
        <v>0</v>
      </c>
      <c r="Y1829" s="146">
        <f t="shared" si="373"/>
        <v>0</v>
      </c>
      <c r="Z1829" s="147" t="str">
        <f>VLOOKUP(F1829,'3-Productie normen'!A:Q,12,FALSE)</f>
        <v>V</v>
      </c>
      <c r="AA1829" s="147"/>
      <c r="AC1829" s="148">
        <f t="shared" si="374"/>
        <v>27.57</v>
      </c>
    </row>
    <row r="1830" spans="1:29" ht="14.15" customHeight="1">
      <c r="A1830" s="124">
        <f t="shared" si="363"/>
        <v>1830</v>
      </c>
      <c r="B1830" s="139" t="s">
        <v>114</v>
      </c>
      <c r="C1830" s="108" t="s">
        <v>210</v>
      </c>
      <c r="D1830" s="164" t="s">
        <v>1672</v>
      </c>
      <c r="E1830" s="141" t="s">
        <v>230</v>
      </c>
      <c r="F1830" s="141" t="s">
        <v>168</v>
      </c>
      <c r="G1830" s="141" t="s">
        <v>213</v>
      </c>
      <c r="H1830" s="142">
        <v>29.16</v>
      </c>
      <c r="I1830" s="143">
        <f t="shared" si="364"/>
        <v>1</v>
      </c>
      <c r="J1830" s="144">
        <v>1</v>
      </c>
      <c r="K1830" s="144"/>
      <c r="L1830" s="144"/>
      <c r="M1830" s="144"/>
      <c r="N1830" s="144"/>
      <c r="O1830" s="144"/>
      <c r="P1830" s="145" t="e">
        <f t="shared" si="365"/>
        <v>#DIV/0!</v>
      </c>
      <c r="Q1830" s="145">
        <f t="shared" si="366"/>
        <v>0</v>
      </c>
      <c r="R1830" s="145">
        <f t="shared" si="367"/>
        <v>0</v>
      </c>
      <c r="S1830" s="145">
        <f t="shared" si="368"/>
        <v>0</v>
      </c>
      <c r="T1830" s="145">
        <f t="shared" si="369"/>
        <v>0</v>
      </c>
      <c r="U1830" s="145">
        <f t="shared" si="370"/>
        <v>0</v>
      </c>
      <c r="V1830" s="146">
        <f>IF(J1830="nio",0,IF(J1830&gt;0,VLOOKUP(F1830,'3-Productie normen'!A:M,VLOOKUP(J1830,'3-Productie normen'!$B$38:$C$41,2,FALSE),FALSE)))*(VLOOKUP(B1830,'2-Kosten per locatie'!$A$16:$C$48,3,FALSE))</f>
        <v>0</v>
      </c>
      <c r="W1830" s="146">
        <f t="shared" si="371"/>
        <v>0</v>
      </c>
      <c r="X1830" s="146">
        <f t="shared" si="372"/>
        <v>0</v>
      </c>
      <c r="Y1830" s="146">
        <f t="shared" si="373"/>
        <v>0</v>
      </c>
      <c r="Z1830" s="147" t="str">
        <f>VLOOKUP(F1830,'3-Productie normen'!A:Q,12,FALSE)</f>
        <v>V</v>
      </c>
      <c r="AA1830" s="147"/>
      <c r="AC1830" s="148">
        <f t="shared" si="374"/>
        <v>29.16</v>
      </c>
    </row>
    <row r="1831" spans="1:29" ht="14.15" customHeight="1">
      <c r="A1831" s="124">
        <f t="shared" si="363"/>
        <v>1831</v>
      </c>
      <c r="B1831" s="139" t="s">
        <v>114</v>
      </c>
      <c r="C1831" s="108" t="s">
        <v>210</v>
      </c>
      <c r="D1831" s="164" t="s">
        <v>1675</v>
      </c>
      <c r="E1831" s="141" t="s">
        <v>168</v>
      </c>
      <c r="F1831" s="141" t="s">
        <v>168</v>
      </c>
      <c r="G1831" s="141" t="s">
        <v>227</v>
      </c>
      <c r="H1831" s="142">
        <v>4.41</v>
      </c>
      <c r="I1831" s="143">
        <f t="shared" si="364"/>
        <v>1</v>
      </c>
      <c r="J1831" s="144">
        <v>1</v>
      </c>
      <c r="K1831" s="144"/>
      <c r="L1831" s="144"/>
      <c r="M1831" s="144"/>
      <c r="N1831" s="144"/>
      <c r="O1831" s="144"/>
      <c r="P1831" s="145" t="e">
        <f t="shared" si="365"/>
        <v>#DIV/0!</v>
      </c>
      <c r="Q1831" s="145">
        <f t="shared" si="366"/>
        <v>0</v>
      </c>
      <c r="R1831" s="145">
        <f t="shared" si="367"/>
        <v>0</v>
      </c>
      <c r="S1831" s="145">
        <f t="shared" si="368"/>
        <v>0</v>
      </c>
      <c r="T1831" s="145">
        <f t="shared" si="369"/>
        <v>0</v>
      </c>
      <c r="U1831" s="145">
        <f t="shared" si="370"/>
        <v>0</v>
      </c>
      <c r="V1831" s="146">
        <f>IF(J1831="nio",0,IF(J1831&gt;0,VLOOKUP(F1831,'3-Productie normen'!A:M,VLOOKUP(J1831,'3-Productie normen'!$B$38:$C$41,2,FALSE),FALSE)))*(VLOOKUP(B1831,'2-Kosten per locatie'!$A$16:$C$48,3,FALSE))</f>
        <v>0</v>
      </c>
      <c r="W1831" s="146">
        <f t="shared" si="371"/>
        <v>0</v>
      </c>
      <c r="X1831" s="146">
        <f t="shared" si="372"/>
        <v>0</v>
      </c>
      <c r="Y1831" s="146">
        <f t="shared" si="373"/>
        <v>0</v>
      </c>
      <c r="Z1831" s="147" t="str">
        <f>VLOOKUP(F1831,'3-Productie normen'!A:Q,12,FALSE)</f>
        <v>V</v>
      </c>
      <c r="AA1831" s="147"/>
      <c r="AC1831" s="148">
        <f t="shared" si="374"/>
        <v>4.41</v>
      </c>
    </row>
    <row r="1832" spans="1:29" ht="14.15" customHeight="1">
      <c r="A1832" s="124">
        <f t="shared" si="363"/>
        <v>1832</v>
      </c>
      <c r="B1832" s="139" t="s">
        <v>114</v>
      </c>
      <c r="C1832" s="108" t="s">
        <v>210</v>
      </c>
      <c r="D1832" s="164" t="s">
        <v>1677</v>
      </c>
      <c r="E1832" s="141" t="s">
        <v>168</v>
      </c>
      <c r="F1832" s="141" t="s">
        <v>168</v>
      </c>
      <c r="G1832" s="141" t="s">
        <v>227</v>
      </c>
      <c r="H1832" s="142">
        <v>4.37</v>
      </c>
      <c r="I1832" s="143">
        <f t="shared" si="364"/>
        <v>1</v>
      </c>
      <c r="J1832" s="144">
        <v>1</v>
      </c>
      <c r="K1832" s="144"/>
      <c r="L1832" s="144"/>
      <c r="M1832" s="144"/>
      <c r="N1832" s="144"/>
      <c r="O1832" s="144"/>
      <c r="P1832" s="145" t="e">
        <f t="shared" si="365"/>
        <v>#DIV/0!</v>
      </c>
      <c r="Q1832" s="145">
        <f t="shared" si="366"/>
        <v>0</v>
      </c>
      <c r="R1832" s="145">
        <f t="shared" si="367"/>
        <v>0</v>
      </c>
      <c r="S1832" s="145">
        <f t="shared" si="368"/>
        <v>0</v>
      </c>
      <c r="T1832" s="145">
        <f t="shared" si="369"/>
        <v>0</v>
      </c>
      <c r="U1832" s="145">
        <f t="shared" si="370"/>
        <v>0</v>
      </c>
      <c r="V1832" s="146">
        <f>IF(J1832="nio",0,IF(J1832&gt;0,VLOOKUP(F1832,'3-Productie normen'!A:M,VLOOKUP(J1832,'3-Productie normen'!$B$38:$C$41,2,FALSE),FALSE)))*(VLOOKUP(B1832,'2-Kosten per locatie'!$A$16:$C$48,3,FALSE))</f>
        <v>0</v>
      </c>
      <c r="W1832" s="146">
        <f t="shared" si="371"/>
        <v>0</v>
      </c>
      <c r="X1832" s="146">
        <f t="shared" si="372"/>
        <v>0</v>
      </c>
      <c r="Y1832" s="146">
        <f t="shared" si="373"/>
        <v>0</v>
      </c>
      <c r="Z1832" s="147" t="str">
        <f>VLOOKUP(F1832,'3-Productie normen'!A:Q,12,FALSE)</f>
        <v>V</v>
      </c>
      <c r="AA1832" s="147"/>
      <c r="AC1832" s="148">
        <f t="shared" si="374"/>
        <v>4.37</v>
      </c>
    </row>
    <row r="1833" spans="1:29" ht="14.15" customHeight="1">
      <c r="A1833" s="124">
        <f t="shared" si="363"/>
        <v>1833</v>
      </c>
      <c r="B1833" s="139" t="s">
        <v>114</v>
      </c>
      <c r="C1833" s="108" t="s">
        <v>210</v>
      </c>
      <c r="D1833" s="164" t="s">
        <v>1954</v>
      </c>
      <c r="E1833" s="141" t="s">
        <v>168</v>
      </c>
      <c r="F1833" s="141" t="s">
        <v>168</v>
      </c>
      <c r="G1833" s="141" t="s">
        <v>227</v>
      </c>
      <c r="H1833" s="142">
        <v>14.24</v>
      </c>
      <c r="I1833" s="143">
        <f t="shared" si="364"/>
        <v>1</v>
      </c>
      <c r="J1833" s="144">
        <v>1</v>
      </c>
      <c r="K1833" s="144"/>
      <c r="L1833" s="144"/>
      <c r="M1833" s="144"/>
      <c r="N1833" s="144"/>
      <c r="O1833" s="144"/>
      <c r="P1833" s="145" t="e">
        <f t="shared" si="365"/>
        <v>#DIV/0!</v>
      </c>
      <c r="Q1833" s="145">
        <f t="shared" si="366"/>
        <v>0</v>
      </c>
      <c r="R1833" s="145">
        <f t="shared" si="367"/>
        <v>0</v>
      </c>
      <c r="S1833" s="145">
        <f t="shared" si="368"/>
        <v>0</v>
      </c>
      <c r="T1833" s="145">
        <f t="shared" si="369"/>
        <v>0</v>
      </c>
      <c r="U1833" s="145">
        <f t="shared" si="370"/>
        <v>0</v>
      </c>
      <c r="V1833" s="146">
        <f>IF(J1833="nio",0,IF(J1833&gt;0,VLOOKUP(F1833,'3-Productie normen'!A:M,VLOOKUP(J1833,'3-Productie normen'!$B$38:$C$41,2,FALSE),FALSE)))*(VLOOKUP(B1833,'2-Kosten per locatie'!$A$16:$C$48,3,FALSE))</f>
        <v>0</v>
      </c>
      <c r="W1833" s="146">
        <f t="shared" si="371"/>
        <v>0</v>
      </c>
      <c r="X1833" s="146">
        <f t="shared" si="372"/>
        <v>0</v>
      </c>
      <c r="Y1833" s="146">
        <f t="shared" si="373"/>
        <v>0</v>
      </c>
      <c r="Z1833" s="147" t="str">
        <f>VLOOKUP(F1833,'3-Productie normen'!A:Q,12,FALSE)</f>
        <v>V</v>
      </c>
      <c r="AA1833" s="147"/>
      <c r="AC1833" s="148">
        <f t="shared" si="374"/>
        <v>14.24</v>
      </c>
    </row>
    <row r="1834" spans="1:29" ht="14.15" customHeight="1">
      <c r="A1834" s="124">
        <f t="shared" si="363"/>
        <v>1834</v>
      </c>
      <c r="B1834" s="139" t="s">
        <v>114</v>
      </c>
      <c r="C1834" s="108" t="s">
        <v>210</v>
      </c>
      <c r="D1834" s="164" t="s">
        <v>1955</v>
      </c>
      <c r="E1834" s="141" t="s">
        <v>212</v>
      </c>
      <c r="F1834" s="141" t="s">
        <v>167</v>
      </c>
      <c r="G1834" s="141" t="s">
        <v>213</v>
      </c>
      <c r="H1834" s="142">
        <v>1.24</v>
      </c>
      <c r="I1834" s="143">
        <f t="shared" si="364"/>
        <v>730</v>
      </c>
      <c r="J1834" s="144">
        <v>255</v>
      </c>
      <c r="K1834" s="144">
        <v>255</v>
      </c>
      <c r="L1834" s="144">
        <v>101</v>
      </c>
      <c r="M1834" s="144">
        <v>101</v>
      </c>
      <c r="N1834" s="144">
        <v>9</v>
      </c>
      <c r="O1834" s="144">
        <v>9</v>
      </c>
      <c r="P1834" s="145" t="e">
        <f t="shared" si="365"/>
        <v>#DIV/0!</v>
      </c>
      <c r="Q1834" s="145" t="e">
        <f t="shared" si="366"/>
        <v>#DIV/0!</v>
      </c>
      <c r="R1834" s="145" t="e">
        <f t="shared" si="367"/>
        <v>#DIV/0!</v>
      </c>
      <c r="S1834" s="145" t="e">
        <f t="shared" si="368"/>
        <v>#DIV/0!</v>
      </c>
      <c r="T1834" s="145" t="e">
        <f t="shared" si="369"/>
        <v>#DIV/0!</v>
      </c>
      <c r="U1834" s="145" t="e">
        <f t="shared" si="370"/>
        <v>#DIV/0!</v>
      </c>
      <c r="V1834" s="146">
        <f>IF(J1834="nio",0,IF(J1834&gt;0,VLOOKUP(F1834,'3-Productie normen'!A:M,VLOOKUP(J1834,'3-Productie normen'!$B$38:$C$41,2,FALSE),FALSE)))*(VLOOKUP(B1834,'2-Kosten per locatie'!$A$16:$C$48,3,FALSE))</f>
        <v>0</v>
      </c>
      <c r="W1834" s="146">
        <f t="shared" si="371"/>
        <v>0</v>
      </c>
      <c r="X1834" s="146">
        <f t="shared" si="372"/>
        <v>0</v>
      </c>
      <c r="Y1834" s="146">
        <f t="shared" si="373"/>
        <v>0</v>
      </c>
      <c r="Z1834" s="147" t="str">
        <f>VLOOKUP(F1834,'3-Productie normen'!A:Q,12,FALSE)</f>
        <v>S</v>
      </c>
      <c r="AA1834" s="147"/>
      <c r="AC1834" s="148">
        <f t="shared" si="374"/>
        <v>905.2</v>
      </c>
    </row>
    <row r="1835" spans="1:29" ht="14.15" customHeight="1">
      <c r="A1835" s="124">
        <f t="shared" si="363"/>
        <v>1835</v>
      </c>
      <c r="B1835" s="139" t="s">
        <v>114</v>
      </c>
      <c r="C1835" s="108" t="s">
        <v>210</v>
      </c>
      <c r="D1835" s="164" t="s">
        <v>1956</v>
      </c>
      <c r="E1835" s="141" t="s">
        <v>212</v>
      </c>
      <c r="F1835" s="141" t="s">
        <v>167</v>
      </c>
      <c r="G1835" s="141" t="s">
        <v>213</v>
      </c>
      <c r="H1835" s="142">
        <v>1.24</v>
      </c>
      <c r="I1835" s="143">
        <f t="shared" si="364"/>
        <v>730</v>
      </c>
      <c r="J1835" s="144">
        <v>255</v>
      </c>
      <c r="K1835" s="144">
        <v>255</v>
      </c>
      <c r="L1835" s="144">
        <v>101</v>
      </c>
      <c r="M1835" s="144">
        <v>101</v>
      </c>
      <c r="N1835" s="144">
        <v>9</v>
      </c>
      <c r="O1835" s="144">
        <v>9</v>
      </c>
      <c r="P1835" s="145" t="e">
        <f t="shared" si="365"/>
        <v>#DIV/0!</v>
      </c>
      <c r="Q1835" s="145" t="e">
        <f t="shared" si="366"/>
        <v>#DIV/0!</v>
      </c>
      <c r="R1835" s="145" t="e">
        <f t="shared" si="367"/>
        <v>#DIV/0!</v>
      </c>
      <c r="S1835" s="145" t="e">
        <f t="shared" si="368"/>
        <v>#DIV/0!</v>
      </c>
      <c r="T1835" s="145" t="e">
        <f t="shared" si="369"/>
        <v>#DIV/0!</v>
      </c>
      <c r="U1835" s="145" t="e">
        <f t="shared" si="370"/>
        <v>#DIV/0!</v>
      </c>
      <c r="V1835" s="146">
        <f>IF(J1835="nio",0,IF(J1835&gt;0,VLOOKUP(F1835,'3-Productie normen'!A:M,VLOOKUP(J1835,'3-Productie normen'!$B$38:$C$41,2,FALSE),FALSE)))*(VLOOKUP(B1835,'2-Kosten per locatie'!$A$16:$C$48,3,FALSE))</f>
        <v>0</v>
      </c>
      <c r="W1835" s="146">
        <f t="shared" si="371"/>
        <v>0</v>
      </c>
      <c r="X1835" s="146">
        <f t="shared" si="372"/>
        <v>0</v>
      </c>
      <c r="Y1835" s="146">
        <f t="shared" si="373"/>
        <v>0</v>
      </c>
      <c r="Z1835" s="147" t="str">
        <f>VLOOKUP(F1835,'3-Productie normen'!A:Q,12,FALSE)</f>
        <v>S</v>
      </c>
      <c r="AA1835" s="147"/>
      <c r="AC1835" s="148">
        <f t="shared" si="374"/>
        <v>905.2</v>
      </c>
    </row>
    <row r="1836" spans="1:29" ht="14.15" customHeight="1">
      <c r="A1836" s="124">
        <f t="shared" si="363"/>
        <v>1836</v>
      </c>
      <c r="B1836" s="139" t="s">
        <v>114</v>
      </c>
      <c r="C1836" s="108" t="s">
        <v>210</v>
      </c>
      <c r="D1836" s="164" t="s">
        <v>1957</v>
      </c>
      <c r="E1836" s="141" t="s">
        <v>216</v>
      </c>
      <c r="F1836" s="141" t="s">
        <v>167</v>
      </c>
      <c r="G1836" s="141" t="s">
        <v>213</v>
      </c>
      <c r="H1836" s="142">
        <v>1.24</v>
      </c>
      <c r="I1836" s="143">
        <f t="shared" si="364"/>
        <v>730</v>
      </c>
      <c r="J1836" s="144">
        <v>255</v>
      </c>
      <c r="K1836" s="144">
        <v>255</v>
      </c>
      <c r="L1836" s="144">
        <v>101</v>
      </c>
      <c r="M1836" s="144">
        <v>101</v>
      </c>
      <c r="N1836" s="144">
        <v>9</v>
      </c>
      <c r="O1836" s="144">
        <v>9</v>
      </c>
      <c r="P1836" s="145" t="e">
        <f t="shared" si="365"/>
        <v>#DIV/0!</v>
      </c>
      <c r="Q1836" s="145" t="e">
        <f t="shared" si="366"/>
        <v>#DIV/0!</v>
      </c>
      <c r="R1836" s="145" t="e">
        <f t="shared" si="367"/>
        <v>#DIV/0!</v>
      </c>
      <c r="S1836" s="145" t="e">
        <f t="shared" si="368"/>
        <v>#DIV/0!</v>
      </c>
      <c r="T1836" s="145" t="e">
        <f t="shared" si="369"/>
        <v>#DIV/0!</v>
      </c>
      <c r="U1836" s="145" t="e">
        <f t="shared" si="370"/>
        <v>#DIV/0!</v>
      </c>
      <c r="V1836" s="146">
        <f>IF(J1836="nio",0,IF(J1836&gt;0,VLOOKUP(F1836,'3-Productie normen'!A:M,VLOOKUP(J1836,'3-Productie normen'!$B$38:$C$41,2,FALSE),FALSE)))*(VLOOKUP(B1836,'2-Kosten per locatie'!$A$16:$C$48,3,FALSE))</f>
        <v>0</v>
      </c>
      <c r="W1836" s="146">
        <f t="shared" si="371"/>
        <v>0</v>
      </c>
      <c r="X1836" s="146">
        <f t="shared" si="372"/>
        <v>0</v>
      </c>
      <c r="Y1836" s="146">
        <f t="shared" si="373"/>
        <v>0</v>
      </c>
      <c r="Z1836" s="147" t="str">
        <f>VLOOKUP(F1836,'3-Productie normen'!A:Q,12,FALSE)</f>
        <v>S</v>
      </c>
      <c r="AA1836" s="147"/>
      <c r="AC1836" s="148">
        <f t="shared" si="374"/>
        <v>905.2</v>
      </c>
    </row>
    <row r="1837" spans="1:29" ht="14.15" customHeight="1">
      <c r="A1837" s="124">
        <f t="shared" si="363"/>
        <v>1837</v>
      </c>
      <c r="B1837" s="139" t="s">
        <v>114</v>
      </c>
      <c r="C1837" s="108" t="s">
        <v>210</v>
      </c>
      <c r="D1837" s="164" t="s">
        <v>1958</v>
      </c>
      <c r="E1837" s="141" t="s">
        <v>216</v>
      </c>
      <c r="F1837" s="141" t="s">
        <v>167</v>
      </c>
      <c r="G1837" s="141" t="s">
        <v>213</v>
      </c>
      <c r="H1837" s="142">
        <v>1.24</v>
      </c>
      <c r="I1837" s="143">
        <f t="shared" si="364"/>
        <v>730</v>
      </c>
      <c r="J1837" s="144">
        <v>255</v>
      </c>
      <c r="K1837" s="144">
        <v>255</v>
      </c>
      <c r="L1837" s="144">
        <v>101</v>
      </c>
      <c r="M1837" s="144">
        <v>101</v>
      </c>
      <c r="N1837" s="144">
        <v>9</v>
      </c>
      <c r="O1837" s="144">
        <v>9</v>
      </c>
      <c r="P1837" s="145" t="e">
        <f t="shared" si="365"/>
        <v>#DIV/0!</v>
      </c>
      <c r="Q1837" s="145" t="e">
        <f t="shared" si="366"/>
        <v>#DIV/0!</v>
      </c>
      <c r="R1837" s="145" t="e">
        <f t="shared" si="367"/>
        <v>#DIV/0!</v>
      </c>
      <c r="S1837" s="145" t="e">
        <f t="shared" si="368"/>
        <v>#DIV/0!</v>
      </c>
      <c r="T1837" s="145" t="e">
        <f t="shared" si="369"/>
        <v>#DIV/0!</v>
      </c>
      <c r="U1837" s="145" t="e">
        <f t="shared" si="370"/>
        <v>#DIV/0!</v>
      </c>
      <c r="V1837" s="146">
        <f>IF(J1837="nio",0,IF(J1837&gt;0,VLOOKUP(F1837,'3-Productie normen'!A:M,VLOOKUP(J1837,'3-Productie normen'!$B$38:$C$41,2,FALSE),FALSE)))*(VLOOKUP(B1837,'2-Kosten per locatie'!$A$16:$C$48,3,FALSE))</f>
        <v>0</v>
      </c>
      <c r="W1837" s="146">
        <f t="shared" si="371"/>
        <v>0</v>
      </c>
      <c r="X1837" s="146">
        <f t="shared" si="372"/>
        <v>0</v>
      </c>
      <c r="Y1837" s="146">
        <f t="shared" si="373"/>
        <v>0</v>
      </c>
      <c r="Z1837" s="147" t="str">
        <f>VLOOKUP(F1837,'3-Productie normen'!A:Q,12,FALSE)</f>
        <v>S</v>
      </c>
      <c r="AA1837" s="147"/>
      <c r="AC1837" s="148">
        <f t="shared" si="374"/>
        <v>905.2</v>
      </c>
    </row>
    <row r="1838" spans="1:29" ht="14.15" customHeight="1">
      <c r="A1838" s="124">
        <f t="shared" si="363"/>
        <v>1838</v>
      </c>
      <c r="B1838" s="139" t="s">
        <v>114</v>
      </c>
      <c r="C1838" s="108" t="s">
        <v>210</v>
      </c>
      <c r="D1838" s="164" t="s">
        <v>1959</v>
      </c>
      <c r="E1838" s="141" t="s">
        <v>249</v>
      </c>
      <c r="F1838" s="139" t="s">
        <v>172</v>
      </c>
      <c r="G1838" s="141" t="s">
        <v>244</v>
      </c>
      <c r="H1838" s="142">
        <v>37.78</v>
      </c>
      <c r="I1838" s="143">
        <f t="shared" si="364"/>
        <v>730</v>
      </c>
      <c r="J1838" s="144">
        <v>255</v>
      </c>
      <c r="K1838" s="144">
        <v>255</v>
      </c>
      <c r="L1838" s="144">
        <v>101</v>
      </c>
      <c r="M1838" s="144">
        <v>101</v>
      </c>
      <c r="N1838" s="144">
        <v>9</v>
      </c>
      <c r="O1838" s="144">
        <v>9</v>
      </c>
      <c r="P1838" s="145" t="e">
        <f t="shared" si="365"/>
        <v>#DIV/0!</v>
      </c>
      <c r="Q1838" s="145" t="e">
        <f t="shared" si="366"/>
        <v>#DIV/0!</v>
      </c>
      <c r="R1838" s="145" t="e">
        <f t="shared" si="367"/>
        <v>#DIV/0!</v>
      </c>
      <c r="S1838" s="145" t="e">
        <f t="shared" si="368"/>
        <v>#DIV/0!</v>
      </c>
      <c r="T1838" s="145" t="e">
        <f t="shared" si="369"/>
        <v>#DIV/0!</v>
      </c>
      <c r="U1838" s="145" t="e">
        <f t="shared" si="370"/>
        <v>#DIV/0!</v>
      </c>
      <c r="V1838" s="146">
        <f>IF(J1838="nio",0,IF(J1838&gt;0,VLOOKUP(F1838,'3-Productie normen'!A:M,VLOOKUP(J1838,'3-Productie normen'!$B$38:$C$41,2,FALSE),FALSE)))*(VLOOKUP(B1838,'2-Kosten per locatie'!$A$16:$C$48,3,FALSE))</f>
        <v>0</v>
      </c>
      <c r="W1838" s="146">
        <f t="shared" si="371"/>
        <v>0</v>
      </c>
      <c r="X1838" s="146">
        <f t="shared" si="372"/>
        <v>0</v>
      </c>
      <c r="Y1838" s="146">
        <f t="shared" si="373"/>
        <v>0</v>
      </c>
      <c r="Z1838" s="147" t="str">
        <f>VLOOKUP(F1838,'3-Productie normen'!A:Q,12,FALSE)</f>
        <v>V</v>
      </c>
      <c r="AA1838" s="147"/>
      <c r="AC1838" s="148">
        <f t="shared" si="374"/>
        <v>27579.4</v>
      </c>
    </row>
    <row r="1839" spans="1:29" ht="14.15" customHeight="1">
      <c r="A1839" s="124">
        <f t="shared" si="363"/>
        <v>1839</v>
      </c>
      <c r="B1839" s="139" t="s">
        <v>114</v>
      </c>
      <c r="C1839" s="108" t="s">
        <v>210</v>
      </c>
      <c r="D1839" s="164" t="s">
        <v>1960</v>
      </c>
      <c r="E1839" s="141" t="s">
        <v>249</v>
      </c>
      <c r="F1839" s="141" t="s">
        <v>172</v>
      </c>
      <c r="G1839" s="141" t="s">
        <v>244</v>
      </c>
      <c r="H1839" s="142">
        <v>6.34</v>
      </c>
      <c r="I1839" s="143">
        <f t="shared" si="364"/>
        <v>730</v>
      </c>
      <c r="J1839" s="144">
        <v>255</v>
      </c>
      <c r="K1839" s="144">
        <v>255</v>
      </c>
      <c r="L1839" s="144">
        <v>101</v>
      </c>
      <c r="M1839" s="144">
        <v>101</v>
      </c>
      <c r="N1839" s="144">
        <v>9</v>
      </c>
      <c r="O1839" s="144">
        <v>9</v>
      </c>
      <c r="P1839" s="145" t="e">
        <f t="shared" si="365"/>
        <v>#DIV/0!</v>
      </c>
      <c r="Q1839" s="145" t="e">
        <f t="shared" si="366"/>
        <v>#DIV/0!</v>
      </c>
      <c r="R1839" s="145" t="e">
        <f t="shared" si="367"/>
        <v>#DIV/0!</v>
      </c>
      <c r="S1839" s="145" t="e">
        <f t="shared" si="368"/>
        <v>#DIV/0!</v>
      </c>
      <c r="T1839" s="145" t="e">
        <f t="shared" si="369"/>
        <v>#DIV/0!</v>
      </c>
      <c r="U1839" s="145" t="e">
        <f t="shared" si="370"/>
        <v>#DIV/0!</v>
      </c>
      <c r="V1839" s="146">
        <f>IF(J1839="nio",0,IF(J1839&gt;0,VLOOKUP(F1839,'3-Productie normen'!A:M,VLOOKUP(J1839,'3-Productie normen'!$B$38:$C$41,2,FALSE),FALSE)))*(VLOOKUP(B1839,'2-Kosten per locatie'!$A$16:$C$48,3,FALSE))</f>
        <v>0</v>
      </c>
      <c r="W1839" s="146">
        <f t="shared" si="371"/>
        <v>0</v>
      </c>
      <c r="X1839" s="146">
        <f t="shared" si="372"/>
        <v>0</v>
      </c>
      <c r="Y1839" s="146">
        <f t="shared" si="373"/>
        <v>0</v>
      </c>
      <c r="Z1839" s="147" t="str">
        <f>VLOOKUP(F1839,'3-Productie normen'!A:Q,12,FALSE)</f>
        <v>V</v>
      </c>
      <c r="AA1839" s="147"/>
      <c r="AC1839" s="148">
        <f t="shared" si="374"/>
        <v>4628.2</v>
      </c>
    </row>
    <row r="1840" spans="1:29" ht="14.15" customHeight="1">
      <c r="A1840" s="124">
        <f t="shared" si="363"/>
        <v>1840</v>
      </c>
      <c r="B1840" s="139" t="s">
        <v>114</v>
      </c>
      <c r="C1840" s="108" t="s">
        <v>210</v>
      </c>
      <c r="D1840" s="164" t="s">
        <v>1961</v>
      </c>
      <c r="E1840" s="141" t="s">
        <v>249</v>
      </c>
      <c r="F1840" s="141" t="s">
        <v>172</v>
      </c>
      <c r="G1840" s="141" t="s">
        <v>244</v>
      </c>
      <c r="H1840" s="142">
        <v>13.04</v>
      </c>
      <c r="I1840" s="143">
        <f t="shared" si="364"/>
        <v>730</v>
      </c>
      <c r="J1840" s="144">
        <v>255</v>
      </c>
      <c r="K1840" s="144">
        <v>255</v>
      </c>
      <c r="L1840" s="144">
        <v>101</v>
      </c>
      <c r="M1840" s="144">
        <v>101</v>
      </c>
      <c r="N1840" s="144">
        <v>9</v>
      </c>
      <c r="O1840" s="144">
        <v>9</v>
      </c>
      <c r="P1840" s="145" t="e">
        <f t="shared" si="365"/>
        <v>#DIV/0!</v>
      </c>
      <c r="Q1840" s="145" t="e">
        <f t="shared" si="366"/>
        <v>#DIV/0!</v>
      </c>
      <c r="R1840" s="145" t="e">
        <f t="shared" si="367"/>
        <v>#DIV/0!</v>
      </c>
      <c r="S1840" s="145" t="e">
        <f t="shared" si="368"/>
        <v>#DIV/0!</v>
      </c>
      <c r="T1840" s="145" t="e">
        <f t="shared" si="369"/>
        <v>#DIV/0!</v>
      </c>
      <c r="U1840" s="145" t="e">
        <f t="shared" si="370"/>
        <v>#DIV/0!</v>
      </c>
      <c r="V1840" s="146">
        <f>IF(J1840="nio",0,IF(J1840&gt;0,VLOOKUP(F1840,'3-Productie normen'!A:M,VLOOKUP(J1840,'3-Productie normen'!$B$38:$C$41,2,FALSE),FALSE)))*(VLOOKUP(B1840,'2-Kosten per locatie'!$A$16:$C$48,3,FALSE))</f>
        <v>0</v>
      </c>
      <c r="W1840" s="146">
        <f t="shared" si="371"/>
        <v>0</v>
      </c>
      <c r="X1840" s="146">
        <f t="shared" si="372"/>
        <v>0</v>
      </c>
      <c r="Y1840" s="146">
        <f t="shared" si="373"/>
        <v>0</v>
      </c>
      <c r="Z1840" s="147" t="str">
        <f>VLOOKUP(F1840,'3-Productie normen'!A:Q,12,FALSE)</f>
        <v>V</v>
      </c>
      <c r="AA1840" s="147"/>
      <c r="AC1840" s="148">
        <f t="shared" si="374"/>
        <v>9519.1999999999989</v>
      </c>
    </row>
    <row r="1841" spans="1:29" ht="14.15" customHeight="1">
      <c r="A1841" s="124">
        <f t="shared" si="363"/>
        <v>1841</v>
      </c>
      <c r="B1841" s="139" t="s">
        <v>114</v>
      </c>
      <c r="C1841" s="108" t="s">
        <v>210</v>
      </c>
      <c r="D1841" s="164" t="s">
        <v>294</v>
      </c>
      <c r="E1841" s="141" t="s">
        <v>249</v>
      </c>
      <c r="F1841" s="141" t="s">
        <v>172</v>
      </c>
      <c r="G1841" s="141" t="s">
        <v>222</v>
      </c>
      <c r="H1841" s="142">
        <v>19.78</v>
      </c>
      <c r="I1841" s="143">
        <f t="shared" si="364"/>
        <v>730</v>
      </c>
      <c r="J1841" s="144">
        <v>255</v>
      </c>
      <c r="K1841" s="144">
        <v>255</v>
      </c>
      <c r="L1841" s="144">
        <v>101</v>
      </c>
      <c r="M1841" s="144">
        <v>101</v>
      </c>
      <c r="N1841" s="144">
        <v>9</v>
      </c>
      <c r="O1841" s="144">
        <v>9</v>
      </c>
      <c r="P1841" s="145" t="e">
        <f t="shared" si="365"/>
        <v>#DIV/0!</v>
      </c>
      <c r="Q1841" s="145" t="e">
        <f t="shared" si="366"/>
        <v>#DIV/0!</v>
      </c>
      <c r="R1841" s="145" t="e">
        <f t="shared" si="367"/>
        <v>#DIV/0!</v>
      </c>
      <c r="S1841" s="145" t="e">
        <f t="shared" si="368"/>
        <v>#DIV/0!</v>
      </c>
      <c r="T1841" s="145" t="e">
        <f t="shared" si="369"/>
        <v>#DIV/0!</v>
      </c>
      <c r="U1841" s="145" t="e">
        <f t="shared" si="370"/>
        <v>#DIV/0!</v>
      </c>
      <c r="V1841" s="146">
        <f>IF(J1841="nio",0,IF(J1841&gt;0,VLOOKUP(F1841,'3-Productie normen'!A:M,VLOOKUP(J1841,'3-Productie normen'!$B$38:$C$41,2,FALSE),FALSE)))*(VLOOKUP(B1841,'2-Kosten per locatie'!$A$16:$C$48,3,FALSE))</f>
        <v>0</v>
      </c>
      <c r="W1841" s="146">
        <f t="shared" si="371"/>
        <v>0</v>
      </c>
      <c r="X1841" s="146">
        <f t="shared" si="372"/>
        <v>0</v>
      </c>
      <c r="Y1841" s="146">
        <f t="shared" si="373"/>
        <v>0</v>
      </c>
      <c r="Z1841" s="147" t="str">
        <f>VLOOKUP(F1841,'3-Productie normen'!A:Q,12,FALSE)</f>
        <v>V</v>
      </c>
      <c r="AA1841" s="147"/>
      <c r="AC1841" s="148">
        <f t="shared" si="374"/>
        <v>14439.400000000001</v>
      </c>
    </row>
    <row r="1842" spans="1:29" ht="14.15" customHeight="1">
      <c r="A1842" s="124">
        <f t="shared" si="363"/>
        <v>1842</v>
      </c>
      <c r="B1842" s="139" t="s">
        <v>114</v>
      </c>
      <c r="C1842" s="108" t="s">
        <v>210</v>
      </c>
      <c r="D1842" s="164" t="s">
        <v>1962</v>
      </c>
      <c r="E1842" s="141" t="s">
        <v>170</v>
      </c>
      <c r="F1842" s="141" t="s">
        <v>170</v>
      </c>
      <c r="G1842" s="141" t="s">
        <v>323</v>
      </c>
      <c r="H1842" s="142">
        <v>2.8</v>
      </c>
      <c r="I1842" s="143">
        <f t="shared" si="364"/>
        <v>730</v>
      </c>
      <c r="J1842" s="144">
        <v>255</v>
      </c>
      <c r="K1842" s="144">
        <v>255</v>
      </c>
      <c r="L1842" s="144">
        <v>101</v>
      </c>
      <c r="M1842" s="144">
        <v>101</v>
      </c>
      <c r="N1842" s="144">
        <v>9</v>
      </c>
      <c r="O1842" s="144">
        <v>9</v>
      </c>
      <c r="P1842" s="145" t="e">
        <f t="shared" si="365"/>
        <v>#DIV/0!</v>
      </c>
      <c r="Q1842" s="145" t="e">
        <f t="shared" si="366"/>
        <v>#DIV/0!</v>
      </c>
      <c r="R1842" s="145" t="e">
        <f t="shared" si="367"/>
        <v>#DIV/0!</v>
      </c>
      <c r="S1842" s="145" t="e">
        <f t="shared" si="368"/>
        <v>#DIV/0!</v>
      </c>
      <c r="T1842" s="145" t="e">
        <f t="shared" si="369"/>
        <v>#DIV/0!</v>
      </c>
      <c r="U1842" s="145" t="e">
        <f t="shared" si="370"/>
        <v>#DIV/0!</v>
      </c>
      <c r="V1842" s="146">
        <f>IF(J1842="nio",0,IF(J1842&gt;0,VLOOKUP(F1842,'3-Productie normen'!A:M,VLOOKUP(J1842,'3-Productie normen'!$B$38:$C$41,2,FALSE),FALSE)))*(VLOOKUP(B1842,'2-Kosten per locatie'!$A$16:$C$48,3,FALSE))</f>
        <v>0</v>
      </c>
      <c r="W1842" s="146">
        <f t="shared" si="371"/>
        <v>0</v>
      </c>
      <c r="X1842" s="146">
        <f t="shared" si="372"/>
        <v>0</v>
      </c>
      <c r="Y1842" s="146">
        <f t="shared" si="373"/>
        <v>0</v>
      </c>
      <c r="Z1842" s="147" t="str">
        <f>VLOOKUP(F1842,'3-Productie normen'!A:Q,12,FALSE)</f>
        <v>V</v>
      </c>
      <c r="AA1842" s="147"/>
      <c r="AC1842" s="148">
        <f t="shared" si="374"/>
        <v>2043.9999999999998</v>
      </c>
    </row>
    <row r="1843" spans="1:29" ht="14.15" customHeight="1">
      <c r="A1843" s="124">
        <f t="shared" si="363"/>
        <v>1843</v>
      </c>
      <c r="B1843" s="139" t="s">
        <v>114</v>
      </c>
      <c r="C1843" s="108" t="s">
        <v>210</v>
      </c>
      <c r="D1843" s="164" t="s">
        <v>1963</v>
      </c>
      <c r="E1843" s="141" t="s">
        <v>170</v>
      </c>
      <c r="F1843" s="141" t="s">
        <v>170</v>
      </c>
      <c r="G1843" s="141" t="s">
        <v>1783</v>
      </c>
      <c r="H1843" s="142">
        <v>6.88</v>
      </c>
      <c r="I1843" s="143">
        <f t="shared" si="364"/>
        <v>730</v>
      </c>
      <c r="J1843" s="144">
        <v>255</v>
      </c>
      <c r="K1843" s="144">
        <v>255</v>
      </c>
      <c r="L1843" s="144">
        <v>101</v>
      </c>
      <c r="M1843" s="144">
        <v>101</v>
      </c>
      <c r="N1843" s="144">
        <v>9</v>
      </c>
      <c r="O1843" s="144">
        <v>9</v>
      </c>
      <c r="P1843" s="145" t="e">
        <f t="shared" si="365"/>
        <v>#DIV/0!</v>
      </c>
      <c r="Q1843" s="145" t="e">
        <f t="shared" si="366"/>
        <v>#DIV/0!</v>
      </c>
      <c r="R1843" s="145" t="e">
        <f t="shared" si="367"/>
        <v>#DIV/0!</v>
      </c>
      <c r="S1843" s="145" t="e">
        <f t="shared" si="368"/>
        <v>#DIV/0!</v>
      </c>
      <c r="T1843" s="145" t="e">
        <f t="shared" si="369"/>
        <v>#DIV/0!</v>
      </c>
      <c r="U1843" s="145" t="e">
        <f t="shared" si="370"/>
        <v>#DIV/0!</v>
      </c>
      <c r="V1843" s="146">
        <f>IF(J1843="nio",0,IF(J1843&gt;0,VLOOKUP(F1843,'3-Productie normen'!A:M,VLOOKUP(J1843,'3-Productie normen'!$B$38:$C$41,2,FALSE),FALSE)))*(VLOOKUP(B1843,'2-Kosten per locatie'!$A$16:$C$48,3,FALSE))</f>
        <v>0</v>
      </c>
      <c r="W1843" s="146">
        <f t="shared" si="371"/>
        <v>0</v>
      </c>
      <c r="X1843" s="146">
        <f t="shared" si="372"/>
        <v>0</v>
      </c>
      <c r="Y1843" s="146">
        <f t="shared" si="373"/>
        <v>0</v>
      </c>
      <c r="Z1843" s="147" t="str">
        <f>VLOOKUP(F1843,'3-Productie normen'!A:Q,12,FALSE)</f>
        <v>V</v>
      </c>
      <c r="AA1843" s="147"/>
      <c r="AC1843" s="148">
        <f t="shared" si="374"/>
        <v>5022.3999999999996</v>
      </c>
    </row>
    <row r="1844" spans="1:29" ht="14.15" customHeight="1">
      <c r="A1844" s="124">
        <f t="shared" si="363"/>
        <v>1844</v>
      </c>
      <c r="B1844" s="139" t="s">
        <v>114</v>
      </c>
      <c r="C1844" s="108">
        <v>1</v>
      </c>
      <c r="D1844" s="164" t="s">
        <v>1716</v>
      </c>
      <c r="E1844" s="141" t="s">
        <v>168</v>
      </c>
      <c r="F1844" s="141" t="s">
        <v>168</v>
      </c>
      <c r="G1844" s="141" t="s">
        <v>244</v>
      </c>
      <c r="H1844" s="142">
        <v>0.47</v>
      </c>
      <c r="I1844" s="143">
        <f t="shared" si="364"/>
        <v>1</v>
      </c>
      <c r="J1844" s="144">
        <v>1</v>
      </c>
      <c r="K1844" s="144"/>
      <c r="L1844" s="144"/>
      <c r="M1844" s="144"/>
      <c r="N1844" s="144"/>
      <c r="O1844" s="144"/>
      <c r="P1844" s="145" t="e">
        <f t="shared" si="365"/>
        <v>#DIV/0!</v>
      </c>
      <c r="Q1844" s="145">
        <f t="shared" si="366"/>
        <v>0</v>
      </c>
      <c r="R1844" s="145">
        <f t="shared" si="367"/>
        <v>0</v>
      </c>
      <c r="S1844" s="145">
        <f t="shared" si="368"/>
        <v>0</v>
      </c>
      <c r="T1844" s="145">
        <f t="shared" si="369"/>
        <v>0</v>
      </c>
      <c r="U1844" s="145">
        <f t="shared" si="370"/>
        <v>0</v>
      </c>
      <c r="V1844" s="146">
        <f>IF(J1844="nio",0,IF(J1844&gt;0,VLOOKUP(F1844,'3-Productie normen'!A:M,VLOOKUP(J1844,'3-Productie normen'!$B$38:$C$41,2,FALSE),FALSE)))*(VLOOKUP(B1844,'2-Kosten per locatie'!$A$16:$C$48,3,FALSE))</f>
        <v>0</v>
      </c>
      <c r="W1844" s="146">
        <f t="shared" si="371"/>
        <v>0</v>
      </c>
      <c r="X1844" s="146">
        <f t="shared" si="372"/>
        <v>0</v>
      </c>
      <c r="Y1844" s="146">
        <f t="shared" si="373"/>
        <v>0</v>
      </c>
      <c r="Z1844" s="147" t="str">
        <f>VLOOKUP(F1844,'3-Productie normen'!A:Q,12,FALSE)</f>
        <v>V</v>
      </c>
      <c r="AA1844" s="147"/>
      <c r="AC1844" s="148">
        <f t="shared" si="374"/>
        <v>0.47</v>
      </c>
    </row>
    <row r="1845" spans="1:29" ht="14.15" customHeight="1">
      <c r="A1845" s="124">
        <f t="shared" si="363"/>
        <v>1845</v>
      </c>
      <c r="B1845" s="139" t="s">
        <v>114</v>
      </c>
      <c r="C1845" s="108">
        <v>1</v>
      </c>
      <c r="D1845" s="164" t="s">
        <v>1964</v>
      </c>
      <c r="E1845" s="141" t="s">
        <v>617</v>
      </c>
      <c r="F1845" s="153" t="s">
        <v>171</v>
      </c>
      <c r="G1845" s="141" t="s">
        <v>222</v>
      </c>
      <c r="H1845" s="142">
        <v>25.34</v>
      </c>
      <c r="I1845" s="143">
        <f t="shared" si="364"/>
        <v>730</v>
      </c>
      <c r="J1845" s="144">
        <v>255</v>
      </c>
      <c r="K1845" s="144">
        <v>255</v>
      </c>
      <c r="L1845" s="144">
        <v>101</v>
      </c>
      <c r="M1845" s="144">
        <v>101</v>
      </c>
      <c r="N1845" s="144">
        <v>9</v>
      </c>
      <c r="O1845" s="144">
        <v>9</v>
      </c>
      <c r="P1845" s="145" t="e">
        <f t="shared" si="365"/>
        <v>#DIV/0!</v>
      </c>
      <c r="Q1845" s="145" t="e">
        <f t="shared" si="366"/>
        <v>#DIV/0!</v>
      </c>
      <c r="R1845" s="145" t="e">
        <f t="shared" si="367"/>
        <v>#DIV/0!</v>
      </c>
      <c r="S1845" s="145" t="e">
        <f t="shared" si="368"/>
        <v>#DIV/0!</v>
      </c>
      <c r="T1845" s="145" t="e">
        <f t="shared" si="369"/>
        <v>#DIV/0!</v>
      </c>
      <c r="U1845" s="145" t="e">
        <f t="shared" si="370"/>
        <v>#DIV/0!</v>
      </c>
      <c r="V1845" s="146">
        <f>IF(J1845="nio",0,IF(J1845&gt;0,VLOOKUP(F1845,'3-Productie normen'!A:M,VLOOKUP(J1845,'3-Productie normen'!$B$38:$C$41,2,FALSE),FALSE)))*(VLOOKUP(B1845,'2-Kosten per locatie'!$A$16:$C$48,3,FALSE))</f>
        <v>0</v>
      </c>
      <c r="W1845" s="146">
        <f t="shared" si="371"/>
        <v>0</v>
      </c>
      <c r="X1845" s="146">
        <f t="shared" si="372"/>
        <v>0</v>
      </c>
      <c r="Y1845" s="146">
        <f t="shared" si="373"/>
        <v>0</v>
      </c>
      <c r="Z1845" s="147" t="str">
        <f>VLOOKUP(F1845,'3-Productie normen'!A:Q,12,FALSE)</f>
        <v>B</v>
      </c>
      <c r="AA1845" s="147"/>
      <c r="AC1845" s="148">
        <f t="shared" si="374"/>
        <v>18498.2</v>
      </c>
    </row>
    <row r="1846" spans="1:29" ht="14.15" customHeight="1">
      <c r="A1846" s="124">
        <f t="shared" si="363"/>
        <v>1846</v>
      </c>
      <c r="B1846" s="139" t="s">
        <v>114</v>
      </c>
      <c r="C1846" s="108">
        <v>1</v>
      </c>
      <c r="D1846" s="164" t="s">
        <v>1717</v>
      </c>
      <c r="E1846" s="141" t="s">
        <v>212</v>
      </c>
      <c r="F1846" s="166" t="s">
        <v>167</v>
      </c>
      <c r="G1846" s="141" t="s">
        <v>213</v>
      </c>
      <c r="H1846" s="142">
        <v>7.79</v>
      </c>
      <c r="I1846" s="143">
        <f t="shared" si="364"/>
        <v>730</v>
      </c>
      <c r="J1846" s="144">
        <v>255</v>
      </c>
      <c r="K1846" s="144">
        <v>255</v>
      </c>
      <c r="L1846" s="144">
        <v>101</v>
      </c>
      <c r="M1846" s="144">
        <v>101</v>
      </c>
      <c r="N1846" s="144">
        <v>9</v>
      </c>
      <c r="O1846" s="144">
        <v>9</v>
      </c>
      <c r="P1846" s="145" t="e">
        <f t="shared" si="365"/>
        <v>#DIV/0!</v>
      </c>
      <c r="Q1846" s="145" t="e">
        <f t="shared" si="366"/>
        <v>#DIV/0!</v>
      </c>
      <c r="R1846" s="145" t="e">
        <f t="shared" si="367"/>
        <v>#DIV/0!</v>
      </c>
      <c r="S1846" s="145" t="e">
        <f t="shared" si="368"/>
        <v>#DIV/0!</v>
      </c>
      <c r="T1846" s="145" t="e">
        <f t="shared" si="369"/>
        <v>#DIV/0!</v>
      </c>
      <c r="U1846" s="145" t="e">
        <f t="shared" si="370"/>
        <v>#DIV/0!</v>
      </c>
      <c r="V1846" s="146">
        <f>IF(J1846="nio",0,IF(J1846&gt;0,VLOOKUP(F1846,'3-Productie normen'!A:M,VLOOKUP(J1846,'3-Productie normen'!$B$38:$C$41,2,FALSE),FALSE)))*(VLOOKUP(B1846,'2-Kosten per locatie'!$A$16:$C$48,3,FALSE))</f>
        <v>0</v>
      </c>
      <c r="W1846" s="146">
        <f t="shared" si="371"/>
        <v>0</v>
      </c>
      <c r="X1846" s="146">
        <f t="shared" si="372"/>
        <v>0</v>
      </c>
      <c r="Y1846" s="146">
        <f t="shared" si="373"/>
        <v>0</v>
      </c>
      <c r="Z1846" s="147" t="str">
        <f>VLOOKUP(F1846,'3-Productie normen'!A:Q,12,FALSE)</f>
        <v>S</v>
      </c>
      <c r="AA1846" s="147"/>
      <c r="AC1846" s="148">
        <f t="shared" si="374"/>
        <v>5686.7</v>
      </c>
    </row>
    <row r="1847" spans="1:29" ht="14.15" customHeight="1">
      <c r="A1847" s="124">
        <f t="shared" si="363"/>
        <v>1847</v>
      </c>
      <c r="B1847" s="139" t="s">
        <v>114</v>
      </c>
      <c r="C1847" s="108">
        <v>1</v>
      </c>
      <c r="D1847" s="164" t="s">
        <v>1965</v>
      </c>
      <c r="E1847" s="141" t="s">
        <v>212</v>
      </c>
      <c r="F1847" s="166" t="s">
        <v>167</v>
      </c>
      <c r="G1847" s="141" t="s">
        <v>213</v>
      </c>
      <c r="H1847" s="142">
        <v>1.46</v>
      </c>
      <c r="I1847" s="143">
        <f t="shared" si="364"/>
        <v>730</v>
      </c>
      <c r="J1847" s="144">
        <v>255</v>
      </c>
      <c r="K1847" s="144">
        <v>255</v>
      </c>
      <c r="L1847" s="144">
        <v>101</v>
      </c>
      <c r="M1847" s="144">
        <v>101</v>
      </c>
      <c r="N1847" s="144">
        <v>9</v>
      </c>
      <c r="O1847" s="144">
        <v>9</v>
      </c>
      <c r="P1847" s="145" t="e">
        <f t="shared" si="365"/>
        <v>#DIV/0!</v>
      </c>
      <c r="Q1847" s="145" t="e">
        <f t="shared" si="366"/>
        <v>#DIV/0!</v>
      </c>
      <c r="R1847" s="145" t="e">
        <f t="shared" si="367"/>
        <v>#DIV/0!</v>
      </c>
      <c r="S1847" s="145" t="e">
        <f t="shared" si="368"/>
        <v>#DIV/0!</v>
      </c>
      <c r="T1847" s="145" t="e">
        <f t="shared" si="369"/>
        <v>#DIV/0!</v>
      </c>
      <c r="U1847" s="145" t="e">
        <f t="shared" si="370"/>
        <v>#DIV/0!</v>
      </c>
      <c r="V1847" s="146">
        <f>IF(J1847="nio",0,IF(J1847&gt;0,VLOOKUP(F1847,'3-Productie normen'!A:M,VLOOKUP(J1847,'3-Productie normen'!$B$38:$C$41,2,FALSE),FALSE)))*(VLOOKUP(B1847,'2-Kosten per locatie'!$A$16:$C$48,3,FALSE))</f>
        <v>0</v>
      </c>
      <c r="W1847" s="146">
        <f t="shared" si="371"/>
        <v>0</v>
      </c>
      <c r="X1847" s="146">
        <f t="shared" si="372"/>
        <v>0</v>
      </c>
      <c r="Y1847" s="146">
        <f t="shared" si="373"/>
        <v>0</v>
      </c>
      <c r="Z1847" s="147" t="str">
        <f>VLOOKUP(F1847,'3-Productie normen'!A:Q,12,FALSE)</f>
        <v>S</v>
      </c>
      <c r="AA1847" s="147"/>
      <c r="AC1847" s="148">
        <f t="shared" si="374"/>
        <v>1065.8</v>
      </c>
    </row>
    <row r="1848" spans="1:29" ht="14.15" customHeight="1">
      <c r="A1848" s="124">
        <f t="shared" si="363"/>
        <v>1848</v>
      </c>
      <c r="B1848" s="139" t="s">
        <v>114</v>
      </c>
      <c r="C1848" s="108">
        <v>1</v>
      </c>
      <c r="D1848" s="164" t="s">
        <v>1966</v>
      </c>
      <c r="E1848" s="141" t="s">
        <v>212</v>
      </c>
      <c r="F1848" s="166" t="s">
        <v>167</v>
      </c>
      <c r="G1848" s="141" t="s">
        <v>213</v>
      </c>
      <c r="H1848" s="142">
        <v>1.46</v>
      </c>
      <c r="I1848" s="143">
        <f t="shared" si="364"/>
        <v>730</v>
      </c>
      <c r="J1848" s="144">
        <v>255</v>
      </c>
      <c r="K1848" s="144">
        <v>255</v>
      </c>
      <c r="L1848" s="144">
        <v>101</v>
      </c>
      <c r="M1848" s="144">
        <v>101</v>
      </c>
      <c r="N1848" s="144">
        <v>9</v>
      </c>
      <c r="O1848" s="144">
        <v>9</v>
      </c>
      <c r="P1848" s="145" t="e">
        <f t="shared" si="365"/>
        <v>#DIV/0!</v>
      </c>
      <c r="Q1848" s="145" t="e">
        <f t="shared" si="366"/>
        <v>#DIV/0!</v>
      </c>
      <c r="R1848" s="145" t="e">
        <f t="shared" si="367"/>
        <v>#DIV/0!</v>
      </c>
      <c r="S1848" s="145" t="e">
        <f t="shared" si="368"/>
        <v>#DIV/0!</v>
      </c>
      <c r="T1848" s="145" t="e">
        <f t="shared" si="369"/>
        <v>#DIV/0!</v>
      </c>
      <c r="U1848" s="145" t="e">
        <f t="shared" si="370"/>
        <v>#DIV/0!</v>
      </c>
      <c r="V1848" s="146">
        <f>IF(J1848="nio",0,IF(J1848&gt;0,VLOOKUP(F1848,'3-Productie normen'!A:M,VLOOKUP(J1848,'3-Productie normen'!$B$38:$C$41,2,FALSE),FALSE)))*(VLOOKUP(B1848,'2-Kosten per locatie'!$A$16:$C$48,3,FALSE))</f>
        <v>0</v>
      </c>
      <c r="W1848" s="146">
        <f t="shared" si="371"/>
        <v>0</v>
      </c>
      <c r="X1848" s="146">
        <f t="shared" si="372"/>
        <v>0</v>
      </c>
      <c r="Y1848" s="146">
        <f t="shared" si="373"/>
        <v>0</v>
      </c>
      <c r="Z1848" s="147" t="str">
        <f>VLOOKUP(F1848,'3-Productie normen'!A:Q,12,FALSE)</f>
        <v>S</v>
      </c>
      <c r="AA1848" s="147"/>
      <c r="AC1848" s="148">
        <f t="shared" si="374"/>
        <v>1065.8</v>
      </c>
    </row>
    <row r="1849" spans="1:29" ht="14.15" customHeight="1">
      <c r="A1849" s="124">
        <f t="shared" si="363"/>
        <v>1849</v>
      </c>
      <c r="B1849" s="139" t="s">
        <v>114</v>
      </c>
      <c r="C1849" s="108">
        <v>1</v>
      </c>
      <c r="D1849" s="164" t="s">
        <v>1718</v>
      </c>
      <c r="E1849" s="141" t="s">
        <v>279</v>
      </c>
      <c r="F1849" s="141" t="s">
        <v>168</v>
      </c>
      <c r="G1849" s="141" t="s">
        <v>244</v>
      </c>
      <c r="H1849" s="142">
        <v>2.41</v>
      </c>
      <c r="I1849" s="143">
        <f t="shared" si="364"/>
        <v>1</v>
      </c>
      <c r="J1849" s="144">
        <v>1</v>
      </c>
      <c r="K1849" s="144"/>
      <c r="L1849" s="144"/>
      <c r="M1849" s="144"/>
      <c r="N1849" s="144"/>
      <c r="O1849" s="144"/>
      <c r="P1849" s="145" t="e">
        <f t="shared" si="365"/>
        <v>#DIV/0!</v>
      </c>
      <c r="Q1849" s="145">
        <f t="shared" si="366"/>
        <v>0</v>
      </c>
      <c r="R1849" s="145">
        <f t="shared" si="367"/>
        <v>0</v>
      </c>
      <c r="S1849" s="145">
        <f t="shared" si="368"/>
        <v>0</v>
      </c>
      <c r="T1849" s="145">
        <f t="shared" si="369"/>
        <v>0</v>
      </c>
      <c r="U1849" s="145">
        <f t="shared" si="370"/>
        <v>0</v>
      </c>
      <c r="V1849" s="146">
        <f>IF(J1849="nio",0,IF(J1849&gt;0,VLOOKUP(F1849,'3-Productie normen'!A:M,VLOOKUP(J1849,'3-Productie normen'!$B$38:$C$41,2,FALSE),FALSE)))*(VLOOKUP(B1849,'2-Kosten per locatie'!$A$16:$C$48,3,FALSE))</f>
        <v>0</v>
      </c>
      <c r="W1849" s="146">
        <f t="shared" si="371"/>
        <v>0</v>
      </c>
      <c r="X1849" s="146">
        <f t="shared" si="372"/>
        <v>0</v>
      </c>
      <c r="Y1849" s="146">
        <f t="shared" si="373"/>
        <v>0</v>
      </c>
      <c r="Z1849" s="147" t="str">
        <f>VLOOKUP(F1849,'3-Productie normen'!A:Q,12,FALSE)</f>
        <v>V</v>
      </c>
      <c r="AA1849" s="147"/>
      <c r="AC1849" s="148">
        <f t="shared" si="374"/>
        <v>2.41</v>
      </c>
    </row>
    <row r="1850" spans="1:29" ht="14.15" customHeight="1">
      <c r="A1850" s="124">
        <f t="shared" si="363"/>
        <v>1850</v>
      </c>
      <c r="B1850" s="139" t="s">
        <v>114</v>
      </c>
      <c r="C1850" s="108">
        <v>1</v>
      </c>
      <c r="D1850" s="164" t="s">
        <v>1967</v>
      </c>
      <c r="E1850" s="141" t="s">
        <v>216</v>
      </c>
      <c r="F1850" s="166" t="s">
        <v>167</v>
      </c>
      <c r="G1850" s="141" t="s">
        <v>213</v>
      </c>
      <c r="H1850" s="142">
        <v>8.02</v>
      </c>
      <c r="I1850" s="143">
        <f t="shared" si="364"/>
        <v>730</v>
      </c>
      <c r="J1850" s="144">
        <v>255</v>
      </c>
      <c r="K1850" s="144">
        <v>255</v>
      </c>
      <c r="L1850" s="144">
        <v>101</v>
      </c>
      <c r="M1850" s="144">
        <v>101</v>
      </c>
      <c r="N1850" s="144">
        <v>9</v>
      </c>
      <c r="O1850" s="144">
        <v>9</v>
      </c>
      <c r="P1850" s="145" t="e">
        <f t="shared" si="365"/>
        <v>#DIV/0!</v>
      </c>
      <c r="Q1850" s="145" t="e">
        <f t="shared" si="366"/>
        <v>#DIV/0!</v>
      </c>
      <c r="R1850" s="145" t="e">
        <f t="shared" si="367"/>
        <v>#DIV/0!</v>
      </c>
      <c r="S1850" s="145" t="e">
        <f t="shared" si="368"/>
        <v>#DIV/0!</v>
      </c>
      <c r="T1850" s="145" t="e">
        <f t="shared" si="369"/>
        <v>#DIV/0!</v>
      </c>
      <c r="U1850" s="145" t="e">
        <f t="shared" si="370"/>
        <v>#DIV/0!</v>
      </c>
      <c r="V1850" s="146">
        <f>IF(J1850="nio",0,IF(J1850&gt;0,VLOOKUP(F1850,'3-Productie normen'!A:M,VLOOKUP(J1850,'3-Productie normen'!$B$38:$C$41,2,FALSE),FALSE)))*(VLOOKUP(B1850,'2-Kosten per locatie'!$A$16:$C$48,3,FALSE))</f>
        <v>0</v>
      </c>
      <c r="W1850" s="146">
        <f t="shared" si="371"/>
        <v>0</v>
      </c>
      <c r="X1850" s="146">
        <f t="shared" si="372"/>
        <v>0</v>
      </c>
      <c r="Y1850" s="146">
        <f t="shared" si="373"/>
        <v>0</v>
      </c>
      <c r="Z1850" s="147" t="str">
        <f>VLOOKUP(F1850,'3-Productie normen'!A:Q,12,FALSE)</f>
        <v>S</v>
      </c>
      <c r="AA1850" s="147"/>
      <c r="AC1850" s="148">
        <f t="shared" si="374"/>
        <v>5854.5999999999995</v>
      </c>
    </row>
    <row r="1851" spans="1:29" ht="14.15" customHeight="1">
      <c r="A1851" s="124">
        <f t="shared" si="363"/>
        <v>1851</v>
      </c>
      <c r="B1851" s="139" t="s">
        <v>114</v>
      </c>
      <c r="C1851" s="108">
        <v>1</v>
      </c>
      <c r="D1851" s="164" t="s">
        <v>1968</v>
      </c>
      <c r="E1851" s="141" t="s">
        <v>216</v>
      </c>
      <c r="F1851" s="141" t="s">
        <v>167</v>
      </c>
      <c r="G1851" s="141" t="s">
        <v>213</v>
      </c>
      <c r="H1851" s="142">
        <v>1.19</v>
      </c>
      <c r="I1851" s="143">
        <f t="shared" si="364"/>
        <v>730</v>
      </c>
      <c r="J1851" s="144">
        <v>255</v>
      </c>
      <c r="K1851" s="144">
        <v>255</v>
      </c>
      <c r="L1851" s="144">
        <v>101</v>
      </c>
      <c r="M1851" s="144">
        <v>101</v>
      </c>
      <c r="N1851" s="144">
        <v>9</v>
      </c>
      <c r="O1851" s="144">
        <v>9</v>
      </c>
      <c r="P1851" s="145" t="e">
        <f t="shared" si="365"/>
        <v>#DIV/0!</v>
      </c>
      <c r="Q1851" s="145" t="e">
        <f t="shared" si="366"/>
        <v>#DIV/0!</v>
      </c>
      <c r="R1851" s="145" t="e">
        <f t="shared" si="367"/>
        <v>#DIV/0!</v>
      </c>
      <c r="S1851" s="145" t="e">
        <f t="shared" si="368"/>
        <v>#DIV/0!</v>
      </c>
      <c r="T1851" s="145" t="e">
        <f t="shared" si="369"/>
        <v>#DIV/0!</v>
      </c>
      <c r="U1851" s="145" t="e">
        <f t="shared" si="370"/>
        <v>#DIV/0!</v>
      </c>
      <c r="V1851" s="146">
        <f>IF(J1851="nio",0,IF(J1851&gt;0,VLOOKUP(F1851,'3-Productie normen'!A:M,VLOOKUP(J1851,'3-Productie normen'!$B$38:$C$41,2,FALSE),FALSE)))*(VLOOKUP(B1851,'2-Kosten per locatie'!$A$16:$C$48,3,FALSE))</f>
        <v>0</v>
      </c>
      <c r="W1851" s="146">
        <f t="shared" si="371"/>
        <v>0</v>
      </c>
      <c r="X1851" s="146">
        <f t="shared" si="372"/>
        <v>0</v>
      </c>
      <c r="Y1851" s="146">
        <f t="shared" si="373"/>
        <v>0</v>
      </c>
      <c r="Z1851" s="147" t="str">
        <f>VLOOKUP(F1851,'3-Productie normen'!A:Q,12,FALSE)</f>
        <v>S</v>
      </c>
      <c r="AA1851" s="147"/>
      <c r="AC1851" s="148">
        <f t="shared" si="374"/>
        <v>868.69999999999993</v>
      </c>
    </row>
    <row r="1852" spans="1:29" ht="14.15" customHeight="1">
      <c r="A1852" s="124">
        <f t="shared" si="363"/>
        <v>1852</v>
      </c>
      <c r="B1852" s="139" t="s">
        <v>114</v>
      </c>
      <c r="C1852" s="108">
        <v>1</v>
      </c>
      <c r="D1852" s="164" t="s">
        <v>1969</v>
      </c>
      <c r="E1852" s="141" t="s">
        <v>216</v>
      </c>
      <c r="F1852" s="141" t="s">
        <v>167</v>
      </c>
      <c r="G1852" s="141" t="s">
        <v>213</v>
      </c>
      <c r="H1852" s="142">
        <v>1.56</v>
      </c>
      <c r="I1852" s="143">
        <f t="shared" si="364"/>
        <v>730</v>
      </c>
      <c r="J1852" s="144">
        <v>255</v>
      </c>
      <c r="K1852" s="144">
        <v>255</v>
      </c>
      <c r="L1852" s="144">
        <v>101</v>
      </c>
      <c r="M1852" s="144">
        <v>101</v>
      </c>
      <c r="N1852" s="144">
        <v>9</v>
      </c>
      <c r="O1852" s="144">
        <v>9</v>
      </c>
      <c r="P1852" s="145" t="e">
        <f t="shared" si="365"/>
        <v>#DIV/0!</v>
      </c>
      <c r="Q1852" s="145" t="e">
        <f t="shared" si="366"/>
        <v>#DIV/0!</v>
      </c>
      <c r="R1852" s="145" t="e">
        <f t="shared" si="367"/>
        <v>#DIV/0!</v>
      </c>
      <c r="S1852" s="145" t="e">
        <f t="shared" si="368"/>
        <v>#DIV/0!</v>
      </c>
      <c r="T1852" s="145" t="e">
        <f t="shared" si="369"/>
        <v>#DIV/0!</v>
      </c>
      <c r="U1852" s="145" t="e">
        <f t="shared" si="370"/>
        <v>#DIV/0!</v>
      </c>
      <c r="V1852" s="146">
        <f>IF(J1852="nio",0,IF(J1852&gt;0,VLOOKUP(F1852,'3-Productie normen'!A:M,VLOOKUP(J1852,'3-Productie normen'!$B$38:$C$41,2,FALSE),FALSE)))*(VLOOKUP(B1852,'2-Kosten per locatie'!$A$16:$C$48,3,FALSE))</f>
        <v>0</v>
      </c>
      <c r="W1852" s="146">
        <f t="shared" si="371"/>
        <v>0</v>
      </c>
      <c r="X1852" s="146">
        <f t="shared" si="372"/>
        <v>0</v>
      </c>
      <c r="Y1852" s="146">
        <f t="shared" si="373"/>
        <v>0</v>
      </c>
      <c r="Z1852" s="147" t="str">
        <f>VLOOKUP(F1852,'3-Productie normen'!A:Q,12,FALSE)</f>
        <v>S</v>
      </c>
      <c r="AA1852" s="147"/>
      <c r="AC1852" s="148">
        <f t="shared" si="374"/>
        <v>1138.8</v>
      </c>
    </row>
    <row r="1853" spans="1:29" ht="14.15" customHeight="1">
      <c r="A1853" s="124">
        <f t="shared" si="363"/>
        <v>1853</v>
      </c>
      <c r="B1853" s="139" t="s">
        <v>114</v>
      </c>
      <c r="C1853" s="108">
        <v>1</v>
      </c>
      <c r="D1853" s="164" t="s">
        <v>1719</v>
      </c>
      <c r="E1853" s="141" t="s">
        <v>230</v>
      </c>
      <c r="F1853" s="141" t="s">
        <v>168</v>
      </c>
      <c r="G1853" s="141" t="s">
        <v>244</v>
      </c>
      <c r="H1853" s="142">
        <v>3.75</v>
      </c>
      <c r="I1853" s="143">
        <f t="shared" si="364"/>
        <v>1</v>
      </c>
      <c r="J1853" s="144">
        <v>1</v>
      </c>
      <c r="K1853" s="144"/>
      <c r="L1853" s="144"/>
      <c r="M1853" s="144"/>
      <c r="N1853" s="144"/>
      <c r="O1853" s="144"/>
      <c r="P1853" s="145" t="e">
        <f t="shared" si="365"/>
        <v>#DIV/0!</v>
      </c>
      <c r="Q1853" s="145">
        <f t="shared" si="366"/>
        <v>0</v>
      </c>
      <c r="R1853" s="145">
        <f t="shared" si="367"/>
        <v>0</v>
      </c>
      <c r="S1853" s="145">
        <f t="shared" si="368"/>
        <v>0</v>
      </c>
      <c r="T1853" s="145">
        <f t="shared" si="369"/>
        <v>0</v>
      </c>
      <c r="U1853" s="145">
        <f t="shared" si="370"/>
        <v>0</v>
      </c>
      <c r="V1853" s="146">
        <f>IF(J1853="nio",0,IF(J1853&gt;0,VLOOKUP(F1853,'3-Productie normen'!A:M,VLOOKUP(J1853,'3-Productie normen'!$B$38:$C$41,2,FALSE),FALSE)))*(VLOOKUP(B1853,'2-Kosten per locatie'!$A$16:$C$48,3,FALSE))</f>
        <v>0</v>
      </c>
      <c r="W1853" s="146">
        <f t="shared" si="371"/>
        <v>0</v>
      </c>
      <c r="X1853" s="146">
        <f t="shared" si="372"/>
        <v>0</v>
      </c>
      <c r="Y1853" s="146">
        <f t="shared" si="373"/>
        <v>0</v>
      </c>
      <c r="Z1853" s="147" t="str">
        <f>VLOOKUP(F1853,'3-Productie normen'!A:Q,12,FALSE)</f>
        <v>V</v>
      </c>
      <c r="AA1853" s="147"/>
      <c r="AC1853" s="148">
        <f t="shared" si="374"/>
        <v>3.75</v>
      </c>
    </row>
    <row r="1854" spans="1:29" ht="14.15" customHeight="1">
      <c r="A1854" s="124">
        <f t="shared" si="363"/>
        <v>1854</v>
      </c>
      <c r="B1854" s="139" t="s">
        <v>114</v>
      </c>
      <c r="C1854" s="108">
        <v>1</v>
      </c>
      <c r="D1854" s="164" t="s">
        <v>1970</v>
      </c>
      <c r="E1854" s="141" t="s">
        <v>262</v>
      </c>
      <c r="F1854" s="141" t="s">
        <v>164</v>
      </c>
      <c r="G1854" s="141" t="s">
        <v>213</v>
      </c>
      <c r="H1854" s="142">
        <v>1.57</v>
      </c>
      <c r="I1854" s="143">
        <f t="shared" si="364"/>
        <v>12</v>
      </c>
      <c r="J1854" s="144">
        <v>12</v>
      </c>
      <c r="K1854" s="144"/>
      <c r="L1854" s="144"/>
      <c r="M1854" s="144"/>
      <c r="N1854" s="144"/>
      <c r="O1854" s="144"/>
      <c r="P1854" s="145" t="e">
        <f t="shared" si="365"/>
        <v>#DIV/0!</v>
      </c>
      <c r="Q1854" s="145">
        <f t="shared" si="366"/>
        <v>0</v>
      </c>
      <c r="R1854" s="145">
        <f t="shared" si="367"/>
        <v>0</v>
      </c>
      <c r="S1854" s="145">
        <f t="shared" si="368"/>
        <v>0</v>
      </c>
      <c r="T1854" s="145">
        <f t="shared" si="369"/>
        <v>0</v>
      </c>
      <c r="U1854" s="145">
        <f t="shared" si="370"/>
        <v>0</v>
      </c>
      <c r="V1854" s="146">
        <f>IF(J1854="nio",0,IF(J1854&gt;0,VLOOKUP(F1854,'3-Productie normen'!A:M,VLOOKUP(J1854,'3-Productie normen'!$B$38:$C$41,2,FALSE),FALSE)))*(VLOOKUP(B1854,'2-Kosten per locatie'!$A$16:$C$48,3,FALSE))</f>
        <v>0</v>
      </c>
      <c r="W1854" s="146">
        <f t="shared" si="371"/>
        <v>0</v>
      </c>
      <c r="X1854" s="146">
        <f t="shared" si="372"/>
        <v>0</v>
      </c>
      <c r="Y1854" s="146">
        <f t="shared" si="373"/>
        <v>0</v>
      </c>
      <c r="Z1854" s="147" t="str">
        <f>VLOOKUP(F1854,'3-Productie normen'!A:Q,12,FALSE)</f>
        <v>V</v>
      </c>
      <c r="AA1854" s="147"/>
      <c r="AC1854" s="148">
        <f t="shared" si="374"/>
        <v>18.84</v>
      </c>
    </row>
    <row r="1855" spans="1:29" ht="14.15" customHeight="1">
      <c r="A1855" s="124">
        <f t="shared" si="363"/>
        <v>1855</v>
      </c>
      <c r="B1855" s="139" t="s">
        <v>114</v>
      </c>
      <c r="C1855" s="108">
        <v>1</v>
      </c>
      <c r="D1855" s="164" t="s">
        <v>1720</v>
      </c>
      <c r="E1855" s="141" t="s">
        <v>224</v>
      </c>
      <c r="F1855" s="141" t="s">
        <v>155</v>
      </c>
      <c r="G1855" s="141" t="s">
        <v>222</v>
      </c>
      <c r="H1855" s="142">
        <v>25.54</v>
      </c>
      <c r="I1855" s="143">
        <f t="shared" si="364"/>
        <v>730</v>
      </c>
      <c r="J1855" s="144">
        <v>255</v>
      </c>
      <c r="K1855" s="144">
        <v>255</v>
      </c>
      <c r="L1855" s="144">
        <v>101</v>
      </c>
      <c r="M1855" s="144">
        <v>101</v>
      </c>
      <c r="N1855" s="144">
        <v>9</v>
      </c>
      <c r="O1855" s="144">
        <v>9</v>
      </c>
      <c r="P1855" s="145" t="e">
        <f t="shared" si="365"/>
        <v>#DIV/0!</v>
      </c>
      <c r="Q1855" s="145" t="e">
        <f t="shared" si="366"/>
        <v>#DIV/0!</v>
      </c>
      <c r="R1855" s="145" t="e">
        <f t="shared" si="367"/>
        <v>#DIV/0!</v>
      </c>
      <c r="S1855" s="145" t="e">
        <f t="shared" si="368"/>
        <v>#DIV/0!</v>
      </c>
      <c r="T1855" s="145" t="e">
        <f t="shared" si="369"/>
        <v>#DIV/0!</v>
      </c>
      <c r="U1855" s="145" t="e">
        <f t="shared" si="370"/>
        <v>#DIV/0!</v>
      </c>
      <c r="V1855" s="146">
        <f>IF(J1855="nio",0,IF(J1855&gt;0,VLOOKUP(F1855,'3-Productie normen'!A:M,VLOOKUP(J1855,'3-Productie normen'!$B$38:$C$41,2,FALSE),FALSE)))*(VLOOKUP(B1855,'2-Kosten per locatie'!$A$16:$C$48,3,FALSE))</f>
        <v>0</v>
      </c>
      <c r="W1855" s="146">
        <f t="shared" si="371"/>
        <v>0</v>
      </c>
      <c r="X1855" s="146">
        <f t="shared" si="372"/>
        <v>0</v>
      </c>
      <c r="Y1855" s="146">
        <f t="shared" si="373"/>
        <v>0</v>
      </c>
      <c r="Z1855" s="147" t="str">
        <f>VLOOKUP(F1855,'3-Productie normen'!A:Q,12,FALSE)</f>
        <v>B</v>
      </c>
      <c r="AA1855" s="147"/>
      <c r="AC1855" s="148">
        <f t="shared" si="374"/>
        <v>18644.2</v>
      </c>
    </row>
    <row r="1856" spans="1:29" ht="14.15" customHeight="1">
      <c r="A1856" s="124">
        <f t="shared" si="363"/>
        <v>1856</v>
      </c>
      <c r="B1856" s="139" t="s">
        <v>114</v>
      </c>
      <c r="C1856" s="108">
        <v>1</v>
      </c>
      <c r="D1856" s="164" t="s">
        <v>1971</v>
      </c>
      <c r="E1856" s="141" t="s">
        <v>220</v>
      </c>
      <c r="F1856" s="141" t="s">
        <v>167</v>
      </c>
      <c r="G1856" s="141" t="s">
        <v>213</v>
      </c>
      <c r="H1856" s="142">
        <v>4</v>
      </c>
      <c r="I1856" s="143">
        <f t="shared" si="364"/>
        <v>730</v>
      </c>
      <c r="J1856" s="144">
        <v>255</v>
      </c>
      <c r="K1856" s="144">
        <v>255</v>
      </c>
      <c r="L1856" s="144">
        <v>101</v>
      </c>
      <c r="M1856" s="144">
        <v>101</v>
      </c>
      <c r="N1856" s="144">
        <v>9</v>
      </c>
      <c r="O1856" s="144">
        <v>9</v>
      </c>
      <c r="P1856" s="145" t="e">
        <f t="shared" si="365"/>
        <v>#DIV/0!</v>
      </c>
      <c r="Q1856" s="145" t="e">
        <f t="shared" si="366"/>
        <v>#DIV/0!</v>
      </c>
      <c r="R1856" s="145" t="e">
        <f t="shared" si="367"/>
        <v>#DIV/0!</v>
      </c>
      <c r="S1856" s="145" t="e">
        <f t="shared" si="368"/>
        <v>#DIV/0!</v>
      </c>
      <c r="T1856" s="145" t="e">
        <f t="shared" si="369"/>
        <v>#DIV/0!</v>
      </c>
      <c r="U1856" s="145" t="e">
        <f t="shared" si="370"/>
        <v>#DIV/0!</v>
      </c>
      <c r="V1856" s="146">
        <f>IF(J1856="nio",0,IF(J1856&gt;0,VLOOKUP(F1856,'3-Productie normen'!A:M,VLOOKUP(J1856,'3-Productie normen'!$B$38:$C$41,2,FALSE),FALSE)))*(VLOOKUP(B1856,'2-Kosten per locatie'!$A$16:$C$48,3,FALSE))</f>
        <v>0</v>
      </c>
      <c r="W1856" s="146">
        <f t="shared" si="371"/>
        <v>0</v>
      </c>
      <c r="X1856" s="146">
        <f t="shared" si="372"/>
        <v>0</v>
      </c>
      <c r="Y1856" s="146">
        <f t="shared" si="373"/>
        <v>0</v>
      </c>
      <c r="Z1856" s="147" t="str">
        <f>VLOOKUP(F1856,'3-Productie normen'!A:Q,12,FALSE)</f>
        <v>S</v>
      </c>
      <c r="AA1856" s="147"/>
      <c r="AC1856" s="148">
        <f t="shared" si="374"/>
        <v>2920</v>
      </c>
    </row>
    <row r="1857" spans="1:29" ht="14.15" customHeight="1">
      <c r="A1857" s="124">
        <f t="shared" si="363"/>
        <v>1857</v>
      </c>
      <c r="B1857" s="139" t="s">
        <v>114</v>
      </c>
      <c r="C1857" s="108">
        <v>1</v>
      </c>
      <c r="D1857" s="164" t="s">
        <v>1721</v>
      </c>
      <c r="E1857" s="141" t="s">
        <v>224</v>
      </c>
      <c r="F1857" s="141" t="s">
        <v>155</v>
      </c>
      <c r="G1857" s="141" t="s">
        <v>222</v>
      </c>
      <c r="H1857" s="142">
        <v>24.29</v>
      </c>
      <c r="I1857" s="143">
        <f t="shared" si="364"/>
        <v>730</v>
      </c>
      <c r="J1857" s="144">
        <v>255</v>
      </c>
      <c r="K1857" s="144">
        <v>255</v>
      </c>
      <c r="L1857" s="144">
        <v>101</v>
      </c>
      <c r="M1857" s="144">
        <v>101</v>
      </c>
      <c r="N1857" s="144">
        <v>9</v>
      </c>
      <c r="O1857" s="144">
        <v>9</v>
      </c>
      <c r="P1857" s="145" t="e">
        <f t="shared" si="365"/>
        <v>#DIV/0!</v>
      </c>
      <c r="Q1857" s="145" t="e">
        <f t="shared" si="366"/>
        <v>#DIV/0!</v>
      </c>
      <c r="R1857" s="145" t="e">
        <f t="shared" si="367"/>
        <v>#DIV/0!</v>
      </c>
      <c r="S1857" s="145" t="e">
        <f t="shared" si="368"/>
        <v>#DIV/0!</v>
      </c>
      <c r="T1857" s="145" t="e">
        <f t="shared" si="369"/>
        <v>#DIV/0!</v>
      </c>
      <c r="U1857" s="145" t="e">
        <f t="shared" si="370"/>
        <v>#DIV/0!</v>
      </c>
      <c r="V1857" s="146">
        <f>IF(J1857="nio",0,IF(J1857&gt;0,VLOOKUP(F1857,'3-Productie normen'!A:M,VLOOKUP(J1857,'3-Productie normen'!$B$38:$C$41,2,FALSE),FALSE)))*(VLOOKUP(B1857,'2-Kosten per locatie'!$A$16:$C$48,3,FALSE))</f>
        <v>0</v>
      </c>
      <c r="W1857" s="146">
        <f t="shared" si="371"/>
        <v>0</v>
      </c>
      <c r="X1857" s="146">
        <f t="shared" si="372"/>
        <v>0</v>
      </c>
      <c r="Y1857" s="146">
        <f t="shared" si="373"/>
        <v>0</v>
      </c>
      <c r="Z1857" s="147" t="str">
        <f>VLOOKUP(F1857,'3-Productie normen'!A:Q,12,FALSE)</f>
        <v>B</v>
      </c>
      <c r="AA1857" s="147"/>
      <c r="AC1857" s="148">
        <f t="shared" si="374"/>
        <v>17731.7</v>
      </c>
    </row>
    <row r="1858" spans="1:29" ht="14.15" customHeight="1">
      <c r="A1858" s="124">
        <f t="shared" si="363"/>
        <v>1858</v>
      </c>
      <c r="B1858" s="139" t="s">
        <v>114</v>
      </c>
      <c r="C1858" s="108">
        <v>1</v>
      </c>
      <c r="D1858" s="164" t="s">
        <v>1972</v>
      </c>
      <c r="E1858" s="141" t="s">
        <v>171</v>
      </c>
      <c r="F1858" s="141" t="s">
        <v>171</v>
      </c>
      <c r="G1858" s="141" t="s">
        <v>222</v>
      </c>
      <c r="H1858" s="142">
        <v>25.79</v>
      </c>
      <c r="I1858" s="143">
        <f t="shared" si="364"/>
        <v>730</v>
      </c>
      <c r="J1858" s="144">
        <v>255</v>
      </c>
      <c r="K1858" s="144">
        <v>255</v>
      </c>
      <c r="L1858" s="144">
        <v>101</v>
      </c>
      <c r="M1858" s="144">
        <v>101</v>
      </c>
      <c r="N1858" s="144">
        <v>9</v>
      </c>
      <c r="O1858" s="144">
        <v>9</v>
      </c>
      <c r="P1858" s="145" t="e">
        <f t="shared" si="365"/>
        <v>#DIV/0!</v>
      </c>
      <c r="Q1858" s="145" t="e">
        <f t="shared" si="366"/>
        <v>#DIV/0!</v>
      </c>
      <c r="R1858" s="145" t="e">
        <f t="shared" si="367"/>
        <v>#DIV/0!</v>
      </c>
      <c r="S1858" s="145" t="e">
        <f t="shared" si="368"/>
        <v>#DIV/0!</v>
      </c>
      <c r="T1858" s="145" t="e">
        <f t="shared" si="369"/>
        <v>#DIV/0!</v>
      </c>
      <c r="U1858" s="145" t="e">
        <f t="shared" si="370"/>
        <v>#DIV/0!</v>
      </c>
      <c r="V1858" s="146">
        <f>IF(J1858="nio",0,IF(J1858&gt;0,VLOOKUP(F1858,'3-Productie normen'!A:M,VLOOKUP(J1858,'3-Productie normen'!$B$38:$C$41,2,FALSE),FALSE)))*(VLOOKUP(B1858,'2-Kosten per locatie'!$A$16:$C$48,3,FALSE))</f>
        <v>0</v>
      </c>
      <c r="W1858" s="146">
        <f t="shared" si="371"/>
        <v>0</v>
      </c>
      <c r="X1858" s="146">
        <f t="shared" si="372"/>
        <v>0</v>
      </c>
      <c r="Y1858" s="146">
        <f t="shared" si="373"/>
        <v>0</v>
      </c>
      <c r="Z1858" s="147" t="str">
        <f>VLOOKUP(F1858,'3-Productie normen'!A:Q,12,FALSE)</f>
        <v>B</v>
      </c>
      <c r="AA1858" s="147"/>
      <c r="AC1858" s="148">
        <f t="shared" si="374"/>
        <v>18826.7</v>
      </c>
    </row>
    <row r="1859" spans="1:29" ht="14.15" customHeight="1">
      <c r="A1859" s="124">
        <f t="shared" si="363"/>
        <v>1859</v>
      </c>
      <c r="B1859" s="139" t="s">
        <v>114</v>
      </c>
      <c r="C1859" s="108">
        <v>1</v>
      </c>
      <c r="D1859" s="164" t="s">
        <v>1722</v>
      </c>
      <c r="E1859" s="141" t="s">
        <v>224</v>
      </c>
      <c r="F1859" s="166" t="s">
        <v>155</v>
      </c>
      <c r="G1859" s="141" t="s">
        <v>222</v>
      </c>
      <c r="H1859" s="142">
        <v>19.690000000000001</v>
      </c>
      <c r="I1859" s="143">
        <f t="shared" si="364"/>
        <v>730</v>
      </c>
      <c r="J1859" s="144">
        <v>255</v>
      </c>
      <c r="K1859" s="144">
        <v>255</v>
      </c>
      <c r="L1859" s="144">
        <v>101</v>
      </c>
      <c r="M1859" s="144">
        <v>101</v>
      </c>
      <c r="N1859" s="144">
        <v>9</v>
      </c>
      <c r="O1859" s="144">
        <v>9</v>
      </c>
      <c r="P1859" s="145" t="e">
        <f t="shared" si="365"/>
        <v>#DIV/0!</v>
      </c>
      <c r="Q1859" s="145" t="e">
        <f t="shared" si="366"/>
        <v>#DIV/0!</v>
      </c>
      <c r="R1859" s="145" t="e">
        <f t="shared" si="367"/>
        <v>#DIV/0!</v>
      </c>
      <c r="S1859" s="145" t="e">
        <f t="shared" si="368"/>
        <v>#DIV/0!</v>
      </c>
      <c r="T1859" s="145" t="e">
        <f t="shared" si="369"/>
        <v>#DIV/0!</v>
      </c>
      <c r="U1859" s="145" t="e">
        <f t="shared" si="370"/>
        <v>#DIV/0!</v>
      </c>
      <c r="V1859" s="146">
        <f>IF(J1859="nio",0,IF(J1859&gt;0,VLOOKUP(F1859,'3-Productie normen'!A:M,VLOOKUP(J1859,'3-Productie normen'!$B$38:$C$41,2,FALSE),FALSE)))*(VLOOKUP(B1859,'2-Kosten per locatie'!$A$16:$C$48,3,FALSE))</f>
        <v>0</v>
      </c>
      <c r="W1859" s="146">
        <f t="shared" si="371"/>
        <v>0</v>
      </c>
      <c r="X1859" s="146">
        <f t="shared" si="372"/>
        <v>0</v>
      </c>
      <c r="Y1859" s="146">
        <f t="shared" si="373"/>
        <v>0</v>
      </c>
      <c r="Z1859" s="147" t="str">
        <f>VLOOKUP(F1859,'3-Productie normen'!A:Q,12,FALSE)</f>
        <v>B</v>
      </c>
      <c r="AA1859" s="147"/>
      <c r="AC1859" s="148">
        <f t="shared" si="374"/>
        <v>14373.7</v>
      </c>
    </row>
    <row r="1860" spans="1:29" ht="14.15" customHeight="1">
      <c r="A1860" s="124">
        <f t="shared" si="363"/>
        <v>1860</v>
      </c>
      <c r="B1860" s="139" t="s">
        <v>114</v>
      </c>
      <c r="C1860" s="108">
        <v>1</v>
      </c>
      <c r="D1860" s="164" t="s">
        <v>1973</v>
      </c>
      <c r="E1860" s="141" t="s">
        <v>171</v>
      </c>
      <c r="F1860" s="141" t="s">
        <v>171</v>
      </c>
      <c r="G1860" s="141" t="s">
        <v>222</v>
      </c>
      <c r="H1860" s="142">
        <v>59.7</v>
      </c>
      <c r="I1860" s="143">
        <f t="shared" si="364"/>
        <v>730</v>
      </c>
      <c r="J1860" s="144">
        <v>255</v>
      </c>
      <c r="K1860" s="144">
        <v>255</v>
      </c>
      <c r="L1860" s="144">
        <v>101</v>
      </c>
      <c r="M1860" s="144">
        <v>101</v>
      </c>
      <c r="N1860" s="144">
        <v>9</v>
      </c>
      <c r="O1860" s="144">
        <v>9</v>
      </c>
      <c r="P1860" s="145" t="e">
        <f t="shared" si="365"/>
        <v>#DIV/0!</v>
      </c>
      <c r="Q1860" s="145" t="e">
        <f t="shared" si="366"/>
        <v>#DIV/0!</v>
      </c>
      <c r="R1860" s="145" t="e">
        <f t="shared" si="367"/>
        <v>#DIV/0!</v>
      </c>
      <c r="S1860" s="145" t="e">
        <f t="shared" si="368"/>
        <v>#DIV/0!</v>
      </c>
      <c r="T1860" s="145" t="e">
        <f t="shared" si="369"/>
        <v>#DIV/0!</v>
      </c>
      <c r="U1860" s="145" t="e">
        <f t="shared" si="370"/>
        <v>#DIV/0!</v>
      </c>
      <c r="V1860" s="146">
        <f>IF(J1860="nio",0,IF(J1860&gt;0,VLOOKUP(F1860,'3-Productie normen'!A:M,VLOOKUP(J1860,'3-Productie normen'!$B$38:$C$41,2,FALSE),FALSE)))*(VLOOKUP(B1860,'2-Kosten per locatie'!$A$16:$C$48,3,FALSE))</f>
        <v>0</v>
      </c>
      <c r="W1860" s="146">
        <f t="shared" si="371"/>
        <v>0</v>
      </c>
      <c r="X1860" s="146">
        <f t="shared" si="372"/>
        <v>0</v>
      </c>
      <c r="Y1860" s="146">
        <f t="shared" si="373"/>
        <v>0</v>
      </c>
      <c r="Z1860" s="147" t="str">
        <f>VLOOKUP(F1860,'3-Productie normen'!A:Q,12,FALSE)</f>
        <v>B</v>
      </c>
      <c r="AA1860" s="147"/>
      <c r="AC1860" s="148">
        <f t="shared" si="374"/>
        <v>43581</v>
      </c>
    </row>
    <row r="1861" spans="1:29" ht="14.15" customHeight="1">
      <c r="A1861" s="124">
        <f t="shared" si="363"/>
        <v>1861</v>
      </c>
      <c r="B1861" s="139" t="s">
        <v>114</v>
      </c>
      <c r="C1861" s="108">
        <v>1</v>
      </c>
      <c r="D1861" s="164" t="s">
        <v>1723</v>
      </c>
      <c r="E1861" s="141" t="s">
        <v>224</v>
      </c>
      <c r="F1861" s="141" t="s">
        <v>155</v>
      </c>
      <c r="G1861" s="141" t="s">
        <v>222</v>
      </c>
      <c r="H1861" s="142">
        <v>20.29</v>
      </c>
      <c r="I1861" s="143">
        <f t="shared" si="364"/>
        <v>730</v>
      </c>
      <c r="J1861" s="144">
        <v>255</v>
      </c>
      <c r="K1861" s="144">
        <v>255</v>
      </c>
      <c r="L1861" s="144">
        <v>101</v>
      </c>
      <c r="M1861" s="144">
        <v>101</v>
      </c>
      <c r="N1861" s="144">
        <v>9</v>
      </c>
      <c r="O1861" s="144">
        <v>9</v>
      </c>
      <c r="P1861" s="145" t="e">
        <f t="shared" si="365"/>
        <v>#DIV/0!</v>
      </c>
      <c r="Q1861" s="145" t="e">
        <f t="shared" si="366"/>
        <v>#DIV/0!</v>
      </c>
      <c r="R1861" s="145" t="e">
        <f t="shared" si="367"/>
        <v>#DIV/0!</v>
      </c>
      <c r="S1861" s="145" t="e">
        <f t="shared" si="368"/>
        <v>#DIV/0!</v>
      </c>
      <c r="T1861" s="145" t="e">
        <f t="shared" si="369"/>
        <v>#DIV/0!</v>
      </c>
      <c r="U1861" s="145" t="e">
        <f t="shared" si="370"/>
        <v>#DIV/0!</v>
      </c>
      <c r="V1861" s="146">
        <f>IF(J1861="nio",0,IF(J1861&gt;0,VLOOKUP(F1861,'3-Productie normen'!A:M,VLOOKUP(J1861,'3-Productie normen'!$B$38:$C$41,2,FALSE),FALSE)))*(VLOOKUP(B1861,'2-Kosten per locatie'!$A$16:$C$48,3,FALSE))</f>
        <v>0</v>
      </c>
      <c r="W1861" s="146">
        <f t="shared" si="371"/>
        <v>0</v>
      </c>
      <c r="X1861" s="146">
        <f t="shared" si="372"/>
        <v>0</v>
      </c>
      <c r="Y1861" s="146">
        <f t="shared" si="373"/>
        <v>0</v>
      </c>
      <c r="Z1861" s="147" t="str">
        <f>VLOOKUP(F1861,'3-Productie normen'!A:Q,12,FALSE)</f>
        <v>B</v>
      </c>
      <c r="AA1861" s="147"/>
      <c r="AC1861" s="148">
        <f t="shared" si="374"/>
        <v>14811.699999999999</v>
      </c>
    </row>
    <row r="1862" spans="1:29" ht="14.15" customHeight="1">
      <c r="A1862" s="124">
        <f t="shared" si="363"/>
        <v>1862</v>
      </c>
      <c r="B1862" s="139" t="s">
        <v>114</v>
      </c>
      <c r="C1862" s="108">
        <v>1</v>
      </c>
      <c r="D1862" s="164" t="s">
        <v>1974</v>
      </c>
      <c r="E1862" s="141" t="s">
        <v>168</v>
      </c>
      <c r="F1862" s="141" t="s">
        <v>168</v>
      </c>
      <c r="G1862" s="141" t="s">
        <v>244</v>
      </c>
      <c r="H1862" s="142">
        <v>100.21</v>
      </c>
      <c r="I1862" s="143">
        <f t="shared" si="364"/>
        <v>1</v>
      </c>
      <c r="J1862" s="144">
        <v>1</v>
      </c>
      <c r="K1862" s="144"/>
      <c r="L1862" s="144"/>
      <c r="M1862" s="144"/>
      <c r="N1862" s="144"/>
      <c r="O1862" s="144"/>
      <c r="P1862" s="145" t="e">
        <f t="shared" si="365"/>
        <v>#DIV/0!</v>
      </c>
      <c r="Q1862" s="145">
        <f t="shared" si="366"/>
        <v>0</v>
      </c>
      <c r="R1862" s="145">
        <f t="shared" si="367"/>
        <v>0</v>
      </c>
      <c r="S1862" s="145">
        <f t="shared" si="368"/>
        <v>0</v>
      </c>
      <c r="T1862" s="145">
        <f t="shared" si="369"/>
        <v>0</v>
      </c>
      <c r="U1862" s="145">
        <f t="shared" si="370"/>
        <v>0</v>
      </c>
      <c r="V1862" s="146">
        <f>IF(J1862="nio",0,IF(J1862&gt;0,VLOOKUP(F1862,'3-Productie normen'!A:M,VLOOKUP(J1862,'3-Productie normen'!$B$38:$C$41,2,FALSE),FALSE)))*(VLOOKUP(B1862,'2-Kosten per locatie'!$A$16:$C$48,3,FALSE))</f>
        <v>0</v>
      </c>
      <c r="W1862" s="146">
        <f t="shared" si="371"/>
        <v>0</v>
      </c>
      <c r="X1862" s="146">
        <f t="shared" si="372"/>
        <v>0</v>
      </c>
      <c r="Y1862" s="146">
        <f t="shared" si="373"/>
        <v>0</v>
      </c>
      <c r="Z1862" s="147" t="str">
        <f>VLOOKUP(F1862,'3-Productie normen'!A:Q,12,FALSE)</f>
        <v>V</v>
      </c>
      <c r="AA1862" s="147"/>
      <c r="AC1862" s="148">
        <f t="shared" si="374"/>
        <v>100.21</v>
      </c>
    </row>
    <row r="1863" spans="1:29" ht="14.15" customHeight="1">
      <c r="A1863" s="124">
        <f t="shared" si="363"/>
        <v>1863</v>
      </c>
      <c r="B1863" s="139" t="s">
        <v>114</v>
      </c>
      <c r="C1863" s="108">
        <v>1</v>
      </c>
      <c r="D1863" s="164" t="s">
        <v>1975</v>
      </c>
      <c r="E1863" s="141" t="s">
        <v>1976</v>
      </c>
      <c r="F1863" s="141" t="s">
        <v>168</v>
      </c>
      <c r="G1863" s="141" t="s">
        <v>244</v>
      </c>
      <c r="H1863" s="142">
        <v>16.54</v>
      </c>
      <c r="I1863" s="143">
        <f t="shared" si="364"/>
        <v>1</v>
      </c>
      <c r="J1863" s="144">
        <v>1</v>
      </c>
      <c r="K1863" s="144"/>
      <c r="L1863" s="144"/>
      <c r="M1863" s="144"/>
      <c r="N1863" s="144"/>
      <c r="O1863" s="144"/>
      <c r="P1863" s="145" t="e">
        <f t="shared" si="365"/>
        <v>#DIV/0!</v>
      </c>
      <c r="Q1863" s="145">
        <f t="shared" si="366"/>
        <v>0</v>
      </c>
      <c r="R1863" s="145">
        <f t="shared" si="367"/>
        <v>0</v>
      </c>
      <c r="S1863" s="145">
        <f t="shared" si="368"/>
        <v>0</v>
      </c>
      <c r="T1863" s="145">
        <f t="shared" si="369"/>
        <v>0</v>
      </c>
      <c r="U1863" s="145">
        <f t="shared" si="370"/>
        <v>0</v>
      </c>
      <c r="V1863" s="146">
        <f>IF(J1863="nio",0,IF(J1863&gt;0,VLOOKUP(F1863,'3-Productie normen'!A:M,VLOOKUP(J1863,'3-Productie normen'!$B$38:$C$41,2,FALSE),FALSE)))*(VLOOKUP(B1863,'2-Kosten per locatie'!$A$16:$C$48,3,FALSE))</f>
        <v>0</v>
      </c>
      <c r="W1863" s="146">
        <f t="shared" si="371"/>
        <v>0</v>
      </c>
      <c r="X1863" s="146">
        <f t="shared" si="372"/>
        <v>0</v>
      </c>
      <c r="Y1863" s="146">
        <f t="shared" si="373"/>
        <v>0</v>
      </c>
      <c r="Z1863" s="147" t="str">
        <f>VLOOKUP(F1863,'3-Productie normen'!A:Q,12,FALSE)</f>
        <v>V</v>
      </c>
      <c r="AA1863" s="147"/>
      <c r="AC1863" s="148">
        <f t="shared" si="374"/>
        <v>16.54</v>
      </c>
    </row>
    <row r="1864" spans="1:29" ht="14.15" customHeight="1">
      <c r="A1864" s="124">
        <f t="shared" si="363"/>
        <v>1864</v>
      </c>
      <c r="B1864" s="139" t="s">
        <v>114</v>
      </c>
      <c r="C1864" s="108">
        <v>1</v>
      </c>
      <c r="D1864" s="164" t="s">
        <v>1977</v>
      </c>
      <c r="E1864" s="141" t="s">
        <v>1976</v>
      </c>
      <c r="F1864" s="141" t="s">
        <v>168</v>
      </c>
      <c r="G1864" s="141" t="s">
        <v>244</v>
      </c>
      <c r="H1864" s="142">
        <v>16.170000000000002</v>
      </c>
      <c r="I1864" s="143">
        <f t="shared" si="364"/>
        <v>1</v>
      </c>
      <c r="J1864" s="144">
        <v>1</v>
      </c>
      <c r="K1864" s="144"/>
      <c r="L1864" s="144"/>
      <c r="M1864" s="144"/>
      <c r="N1864" s="144"/>
      <c r="O1864" s="144"/>
      <c r="P1864" s="145" t="e">
        <f t="shared" si="365"/>
        <v>#DIV/0!</v>
      </c>
      <c r="Q1864" s="145">
        <f t="shared" si="366"/>
        <v>0</v>
      </c>
      <c r="R1864" s="145">
        <f t="shared" si="367"/>
        <v>0</v>
      </c>
      <c r="S1864" s="145">
        <f t="shared" si="368"/>
        <v>0</v>
      </c>
      <c r="T1864" s="145">
        <f t="shared" si="369"/>
        <v>0</v>
      </c>
      <c r="U1864" s="145">
        <f t="shared" si="370"/>
        <v>0</v>
      </c>
      <c r="V1864" s="146">
        <f>IF(J1864="nio",0,IF(J1864&gt;0,VLOOKUP(F1864,'3-Productie normen'!A:M,VLOOKUP(J1864,'3-Productie normen'!$B$38:$C$41,2,FALSE),FALSE)))*(VLOOKUP(B1864,'2-Kosten per locatie'!$A$16:$C$48,3,FALSE))</f>
        <v>0</v>
      </c>
      <c r="W1864" s="146">
        <f t="shared" si="371"/>
        <v>0</v>
      </c>
      <c r="X1864" s="146">
        <f t="shared" si="372"/>
        <v>0</v>
      </c>
      <c r="Y1864" s="146">
        <f t="shared" si="373"/>
        <v>0</v>
      </c>
      <c r="Z1864" s="147" t="str">
        <f>VLOOKUP(F1864,'3-Productie normen'!A:Q,12,FALSE)</f>
        <v>V</v>
      </c>
      <c r="AA1864" s="147"/>
      <c r="AC1864" s="148">
        <f t="shared" si="374"/>
        <v>16.170000000000002</v>
      </c>
    </row>
    <row r="1865" spans="1:29" ht="14.15" customHeight="1">
      <c r="A1865" s="124">
        <f t="shared" si="363"/>
        <v>1865</v>
      </c>
      <c r="B1865" s="139" t="s">
        <v>114</v>
      </c>
      <c r="C1865" s="108">
        <v>1</v>
      </c>
      <c r="D1865" s="164" t="s">
        <v>1724</v>
      </c>
      <c r="E1865" s="141" t="s">
        <v>330</v>
      </c>
      <c r="F1865" s="153" t="s">
        <v>159</v>
      </c>
      <c r="G1865" s="141" t="s">
        <v>244</v>
      </c>
      <c r="H1865" s="142">
        <v>2.68</v>
      </c>
      <c r="I1865" s="143">
        <f t="shared" si="364"/>
        <v>730</v>
      </c>
      <c r="J1865" s="144">
        <v>255</v>
      </c>
      <c r="K1865" s="144">
        <v>255</v>
      </c>
      <c r="L1865" s="144">
        <v>101</v>
      </c>
      <c r="M1865" s="144">
        <v>101</v>
      </c>
      <c r="N1865" s="144">
        <v>9</v>
      </c>
      <c r="O1865" s="144">
        <v>9</v>
      </c>
      <c r="P1865" s="145" t="e">
        <f t="shared" si="365"/>
        <v>#DIV/0!</v>
      </c>
      <c r="Q1865" s="145" t="e">
        <f t="shared" si="366"/>
        <v>#DIV/0!</v>
      </c>
      <c r="R1865" s="145" t="e">
        <f t="shared" si="367"/>
        <v>#DIV/0!</v>
      </c>
      <c r="S1865" s="145" t="e">
        <f t="shared" si="368"/>
        <v>#DIV/0!</v>
      </c>
      <c r="T1865" s="145" t="e">
        <f t="shared" si="369"/>
        <v>#DIV/0!</v>
      </c>
      <c r="U1865" s="145" t="e">
        <f t="shared" si="370"/>
        <v>#DIV/0!</v>
      </c>
      <c r="V1865" s="146">
        <f>IF(J1865="nio",0,IF(J1865&gt;0,VLOOKUP(F1865,'3-Productie normen'!A:M,VLOOKUP(J1865,'3-Productie normen'!$B$38:$C$41,2,FALSE),FALSE)))*(VLOOKUP(B1865,'2-Kosten per locatie'!$A$16:$C$48,3,FALSE))</f>
        <v>0</v>
      </c>
      <c r="W1865" s="146">
        <f t="shared" si="371"/>
        <v>0</v>
      </c>
      <c r="X1865" s="146">
        <f t="shared" si="372"/>
        <v>0</v>
      </c>
      <c r="Y1865" s="146">
        <f t="shared" si="373"/>
        <v>0</v>
      </c>
      <c r="Z1865" s="147" t="str">
        <f>VLOOKUP(F1865,'3-Productie normen'!A:Q,12,FALSE)</f>
        <v>V</v>
      </c>
      <c r="AA1865" s="147"/>
      <c r="AC1865" s="148">
        <f t="shared" si="374"/>
        <v>1956.4</v>
      </c>
    </row>
    <row r="1866" spans="1:29" ht="14.15" customHeight="1">
      <c r="A1866" s="124">
        <f t="shared" si="363"/>
        <v>1866</v>
      </c>
      <c r="B1866" s="139" t="s">
        <v>114</v>
      </c>
      <c r="C1866" s="108">
        <v>1</v>
      </c>
      <c r="D1866" s="164" t="s">
        <v>1727</v>
      </c>
      <c r="E1866" s="141" t="s">
        <v>1976</v>
      </c>
      <c r="F1866" s="141" t="s">
        <v>168</v>
      </c>
      <c r="G1866" s="141" t="s">
        <v>213</v>
      </c>
      <c r="H1866" s="142">
        <v>28.89</v>
      </c>
      <c r="I1866" s="143">
        <f t="shared" si="364"/>
        <v>1</v>
      </c>
      <c r="J1866" s="144">
        <v>1</v>
      </c>
      <c r="K1866" s="144"/>
      <c r="L1866" s="144"/>
      <c r="M1866" s="144"/>
      <c r="N1866" s="144"/>
      <c r="O1866" s="144"/>
      <c r="P1866" s="145" t="e">
        <f t="shared" si="365"/>
        <v>#DIV/0!</v>
      </c>
      <c r="Q1866" s="145">
        <f t="shared" si="366"/>
        <v>0</v>
      </c>
      <c r="R1866" s="145">
        <f t="shared" si="367"/>
        <v>0</v>
      </c>
      <c r="S1866" s="145">
        <f t="shared" si="368"/>
        <v>0</v>
      </c>
      <c r="T1866" s="145">
        <f t="shared" si="369"/>
        <v>0</v>
      </c>
      <c r="U1866" s="145">
        <f t="shared" si="370"/>
        <v>0</v>
      </c>
      <c r="V1866" s="146">
        <f>IF(J1866="nio",0,IF(J1866&gt;0,VLOOKUP(F1866,'3-Productie normen'!A:M,VLOOKUP(J1866,'3-Productie normen'!$B$38:$C$41,2,FALSE),FALSE)))*(VLOOKUP(B1866,'2-Kosten per locatie'!$A$16:$C$48,3,FALSE))</f>
        <v>0</v>
      </c>
      <c r="W1866" s="146">
        <f t="shared" si="371"/>
        <v>0</v>
      </c>
      <c r="X1866" s="146">
        <f t="shared" si="372"/>
        <v>0</v>
      </c>
      <c r="Y1866" s="146">
        <f t="shared" si="373"/>
        <v>0</v>
      </c>
      <c r="Z1866" s="147" t="str">
        <f>VLOOKUP(F1866,'3-Productie normen'!A:Q,12,FALSE)</f>
        <v>V</v>
      </c>
      <c r="AA1866" s="147"/>
      <c r="AC1866" s="148">
        <f t="shared" si="374"/>
        <v>28.89</v>
      </c>
    </row>
    <row r="1867" spans="1:29" ht="14.15" customHeight="1">
      <c r="A1867" s="124">
        <f t="shared" ref="A1867:A1930" si="375">A1866+1</f>
        <v>1867</v>
      </c>
      <c r="B1867" s="139" t="s">
        <v>114</v>
      </c>
      <c r="C1867" s="108">
        <v>1</v>
      </c>
      <c r="D1867" s="164" t="s">
        <v>1728</v>
      </c>
      <c r="E1867" s="141" t="s">
        <v>243</v>
      </c>
      <c r="F1867" s="141" t="s">
        <v>155</v>
      </c>
      <c r="G1867" s="141" t="s">
        <v>222</v>
      </c>
      <c r="H1867" s="142">
        <v>2.4300000000000002</v>
      </c>
      <c r="I1867" s="143">
        <f t="shared" si="364"/>
        <v>730</v>
      </c>
      <c r="J1867" s="144">
        <v>255</v>
      </c>
      <c r="K1867" s="144">
        <v>255</v>
      </c>
      <c r="L1867" s="144">
        <v>101</v>
      </c>
      <c r="M1867" s="144">
        <v>101</v>
      </c>
      <c r="N1867" s="144">
        <v>9</v>
      </c>
      <c r="O1867" s="144">
        <v>9</v>
      </c>
      <c r="P1867" s="145" t="e">
        <f t="shared" si="365"/>
        <v>#DIV/0!</v>
      </c>
      <c r="Q1867" s="145" t="e">
        <f t="shared" si="366"/>
        <v>#DIV/0!</v>
      </c>
      <c r="R1867" s="145" t="e">
        <f t="shared" si="367"/>
        <v>#DIV/0!</v>
      </c>
      <c r="S1867" s="145" t="e">
        <f t="shared" si="368"/>
        <v>#DIV/0!</v>
      </c>
      <c r="T1867" s="145" t="e">
        <f t="shared" si="369"/>
        <v>#DIV/0!</v>
      </c>
      <c r="U1867" s="145" t="e">
        <f t="shared" si="370"/>
        <v>#DIV/0!</v>
      </c>
      <c r="V1867" s="146">
        <f>IF(J1867="nio",0,IF(J1867&gt;0,VLOOKUP(F1867,'3-Productie normen'!A:M,VLOOKUP(J1867,'3-Productie normen'!$B$38:$C$41,2,FALSE),FALSE)))*(VLOOKUP(B1867,'2-Kosten per locatie'!$A$16:$C$48,3,FALSE))</f>
        <v>0</v>
      </c>
      <c r="W1867" s="146">
        <f t="shared" si="371"/>
        <v>0</v>
      </c>
      <c r="X1867" s="146">
        <f t="shared" si="372"/>
        <v>0</v>
      </c>
      <c r="Y1867" s="146">
        <f t="shared" si="373"/>
        <v>0</v>
      </c>
      <c r="Z1867" s="147" t="str">
        <f>VLOOKUP(F1867,'3-Productie normen'!A:Q,12,FALSE)</f>
        <v>B</v>
      </c>
      <c r="AA1867" s="147"/>
      <c r="AC1867" s="148">
        <f t="shared" si="374"/>
        <v>1773.9</v>
      </c>
    </row>
    <row r="1868" spans="1:29" ht="14.15" customHeight="1">
      <c r="A1868" s="124">
        <f t="shared" si="375"/>
        <v>1868</v>
      </c>
      <c r="B1868" s="139" t="s">
        <v>114</v>
      </c>
      <c r="C1868" s="108">
        <v>1</v>
      </c>
      <c r="D1868" s="164" t="s">
        <v>1978</v>
      </c>
      <c r="E1868" s="141" t="s">
        <v>1979</v>
      </c>
      <c r="F1868" s="141" t="s">
        <v>168</v>
      </c>
      <c r="G1868" s="141" t="s">
        <v>252</v>
      </c>
      <c r="H1868" s="142">
        <v>35.200000000000003</v>
      </c>
      <c r="I1868" s="143">
        <f t="shared" si="364"/>
        <v>1</v>
      </c>
      <c r="J1868" s="144">
        <v>1</v>
      </c>
      <c r="K1868" s="144"/>
      <c r="L1868" s="144"/>
      <c r="M1868" s="144"/>
      <c r="N1868" s="144"/>
      <c r="O1868" s="144"/>
      <c r="P1868" s="145" t="e">
        <f t="shared" si="365"/>
        <v>#DIV/0!</v>
      </c>
      <c r="Q1868" s="145">
        <f t="shared" si="366"/>
        <v>0</v>
      </c>
      <c r="R1868" s="145">
        <f t="shared" si="367"/>
        <v>0</v>
      </c>
      <c r="S1868" s="145">
        <f t="shared" si="368"/>
        <v>0</v>
      </c>
      <c r="T1868" s="145">
        <f t="shared" si="369"/>
        <v>0</v>
      </c>
      <c r="U1868" s="145">
        <f t="shared" si="370"/>
        <v>0</v>
      </c>
      <c r="V1868" s="146">
        <f>IF(J1868="nio",0,IF(J1868&gt;0,VLOOKUP(F1868,'3-Productie normen'!A:M,VLOOKUP(J1868,'3-Productie normen'!$B$38:$C$41,2,FALSE),FALSE)))*(VLOOKUP(B1868,'2-Kosten per locatie'!$A$16:$C$48,3,FALSE))</f>
        <v>0</v>
      </c>
      <c r="W1868" s="146">
        <f t="shared" si="371"/>
        <v>0</v>
      </c>
      <c r="X1868" s="146">
        <f t="shared" si="372"/>
        <v>0</v>
      </c>
      <c r="Y1868" s="146">
        <f t="shared" si="373"/>
        <v>0</v>
      </c>
      <c r="Z1868" s="147" t="str">
        <f>VLOOKUP(F1868,'3-Productie normen'!A:Q,12,FALSE)</f>
        <v>V</v>
      </c>
      <c r="AA1868" s="147"/>
      <c r="AC1868" s="148">
        <f t="shared" si="374"/>
        <v>35.200000000000003</v>
      </c>
    </row>
    <row r="1869" spans="1:29" ht="14.15" customHeight="1">
      <c r="A1869" s="124">
        <f t="shared" si="375"/>
        <v>1869</v>
      </c>
      <c r="B1869" s="139" t="s">
        <v>114</v>
      </c>
      <c r="C1869" s="108">
        <v>1</v>
      </c>
      <c r="D1869" s="164" t="s">
        <v>1730</v>
      </c>
      <c r="E1869" s="141" t="s">
        <v>168</v>
      </c>
      <c r="F1869" s="141" t="s">
        <v>168</v>
      </c>
      <c r="G1869" s="141" t="s">
        <v>244</v>
      </c>
      <c r="H1869" s="142">
        <v>9.2799999999999994</v>
      </c>
      <c r="I1869" s="143">
        <f t="shared" si="364"/>
        <v>1</v>
      </c>
      <c r="J1869" s="144">
        <v>1</v>
      </c>
      <c r="K1869" s="144"/>
      <c r="L1869" s="144"/>
      <c r="M1869" s="144"/>
      <c r="N1869" s="144"/>
      <c r="O1869" s="144"/>
      <c r="P1869" s="145" t="e">
        <f t="shared" si="365"/>
        <v>#DIV/0!</v>
      </c>
      <c r="Q1869" s="145">
        <f t="shared" si="366"/>
        <v>0</v>
      </c>
      <c r="R1869" s="145">
        <f t="shared" si="367"/>
        <v>0</v>
      </c>
      <c r="S1869" s="145">
        <f t="shared" si="368"/>
        <v>0</v>
      </c>
      <c r="T1869" s="145">
        <f t="shared" si="369"/>
        <v>0</v>
      </c>
      <c r="U1869" s="145">
        <f t="shared" si="370"/>
        <v>0</v>
      </c>
      <c r="V1869" s="146">
        <f>IF(J1869="nio",0,IF(J1869&gt;0,VLOOKUP(F1869,'3-Productie normen'!A:M,VLOOKUP(J1869,'3-Productie normen'!$B$38:$C$41,2,FALSE),FALSE)))*(VLOOKUP(B1869,'2-Kosten per locatie'!$A$16:$C$48,3,FALSE))</f>
        <v>0</v>
      </c>
      <c r="W1869" s="146">
        <f t="shared" si="371"/>
        <v>0</v>
      </c>
      <c r="X1869" s="146">
        <f t="shared" si="372"/>
        <v>0</v>
      </c>
      <c r="Y1869" s="146">
        <f t="shared" si="373"/>
        <v>0</v>
      </c>
      <c r="Z1869" s="147" t="str">
        <f>VLOOKUP(F1869,'3-Productie normen'!A:Q,12,FALSE)</f>
        <v>V</v>
      </c>
      <c r="AA1869" s="147"/>
      <c r="AC1869" s="148">
        <f t="shared" si="374"/>
        <v>9.2799999999999994</v>
      </c>
    </row>
    <row r="1870" spans="1:29" ht="14.15" customHeight="1">
      <c r="A1870" s="124">
        <f t="shared" si="375"/>
        <v>1870</v>
      </c>
      <c r="B1870" s="139" t="s">
        <v>114</v>
      </c>
      <c r="C1870" s="108">
        <v>1</v>
      </c>
      <c r="D1870" s="164" t="s">
        <v>1980</v>
      </c>
      <c r="E1870" s="141" t="s">
        <v>168</v>
      </c>
      <c r="F1870" s="141" t="s">
        <v>168</v>
      </c>
      <c r="G1870" s="141" t="s">
        <v>252</v>
      </c>
      <c r="H1870" s="142">
        <v>38.86</v>
      </c>
      <c r="I1870" s="143">
        <f t="shared" ref="I1870:I1933" si="376">SUM(J1870:O1870)</f>
        <v>1</v>
      </c>
      <c r="J1870" s="144">
        <v>1</v>
      </c>
      <c r="K1870" s="144"/>
      <c r="L1870" s="144"/>
      <c r="M1870" s="144"/>
      <c r="N1870" s="144"/>
      <c r="O1870" s="144"/>
      <c r="P1870" s="145" t="e">
        <f t="shared" si="365"/>
        <v>#DIV/0!</v>
      </c>
      <c r="Q1870" s="145">
        <f t="shared" si="366"/>
        <v>0</v>
      </c>
      <c r="R1870" s="145">
        <f t="shared" si="367"/>
        <v>0</v>
      </c>
      <c r="S1870" s="145">
        <f t="shared" si="368"/>
        <v>0</v>
      </c>
      <c r="T1870" s="145">
        <f t="shared" si="369"/>
        <v>0</v>
      </c>
      <c r="U1870" s="145">
        <f t="shared" si="370"/>
        <v>0</v>
      </c>
      <c r="V1870" s="146">
        <f>IF(J1870="nio",0,IF(J1870&gt;0,VLOOKUP(F1870,'3-Productie normen'!A:M,VLOOKUP(J1870,'3-Productie normen'!$B$38:$C$41,2,FALSE),FALSE)))*(VLOOKUP(B1870,'2-Kosten per locatie'!$A$16:$C$48,3,FALSE))</f>
        <v>0</v>
      </c>
      <c r="W1870" s="146">
        <f t="shared" si="371"/>
        <v>0</v>
      </c>
      <c r="X1870" s="146">
        <f t="shared" si="372"/>
        <v>0</v>
      </c>
      <c r="Y1870" s="146">
        <f t="shared" si="373"/>
        <v>0</v>
      </c>
      <c r="Z1870" s="147" t="str">
        <f>VLOOKUP(F1870,'3-Productie normen'!A:Q,12,FALSE)</f>
        <v>V</v>
      </c>
      <c r="AA1870" s="147"/>
      <c r="AC1870" s="148">
        <f t="shared" si="374"/>
        <v>38.86</v>
      </c>
    </row>
    <row r="1871" spans="1:29" ht="14.15" customHeight="1">
      <c r="A1871" s="124">
        <f t="shared" si="375"/>
        <v>1871</v>
      </c>
      <c r="B1871" s="139" t="s">
        <v>114</v>
      </c>
      <c r="C1871" s="108">
        <v>1</v>
      </c>
      <c r="D1871" s="164" t="s">
        <v>1981</v>
      </c>
      <c r="E1871" s="141" t="s">
        <v>1982</v>
      </c>
      <c r="F1871" s="141" t="s">
        <v>168</v>
      </c>
      <c r="G1871" s="141" t="s">
        <v>244</v>
      </c>
      <c r="H1871" s="142">
        <v>6.5</v>
      </c>
      <c r="I1871" s="143">
        <f t="shared" si="376"/>
        <v>1</v>
      </c>
      <c r="J1871" s="144">
        <v>1</v>
      </c>
      <c r="K1871" s="144"/>
      <c r="L1871" s="144"/>
      <c r="M1871" s="144"/>
      <c r="N1871" s="144"/>
      <c r="O1871" s="144"/>
      <c r="P1871" s="145" t="e">
        <f t="shared" si="365"/>
        <v>#DIV/0!</v>
      </c>
      <c r="Q1871" s="145">
        <f t="shared" si="366"/>
        <v>0</v>
      </c>
      <c r="R1871" s="145">
        <f t="shared" si="367"/>
        <v>0</v>
      </c>
      <c r="S1871" s="145">
        <f t="shared" si="368"/>
        <v>0</v>
      </c>
      <c r="T1871" s="145">
        <f t="shared" si="369"/>
        <v>0</v>
      </c>
      <c r="U1871" s="145">
        <f t="shared" si="370"/>
        <v>0</v>
      </c>
      <c r="V1871" s="146">
        <f>IF(J1871="nio",0,IF(J1871&gt;0,VLOOKUP(F1871,'3-Productie normen'!A:M,VLOOKUP(J1871,'3-Productie normen'!$B$38:$C$41,2,FALSE),FALSE)))*(VLOOKUP(B1871,'2-Kosten per locatie'!$A$16:$C$48,3,FALSE))</f>
        <v>0</v>
      </c>
      <c r="W1871" s="146">
        <f t="shared" si="371"/>
        <v>0</v>
      </c>
      <c r="X1871" s="146">
        <f t="shared" si="372"/>
        <v>0</v>
      </c>
      <c r="Y1871" s="146">
        <f t="shared" si="373"/>
        <v>0</v>
      </c>
      <c r="Z1871" s="147" t="str">
        <f>VLOOKUP(F1871,'3-Productie normen'!A:Q,12,FALSE)</f>
        <v>V</v>
      </c>
      <c r="AA1871" s="147"/>
      <c r="AC1871" s="148">
        <f t="shared" si="374"/>
        <v>6.5</v>
      </c>
    </row>
    <row r="1872" spans="1:29" ht="14.15" customHeight="1">
      <c r="A1872" s="124">
        <f t="shared" si="375"/>
        <v>1872</v>
      </c>
      <c r="B1872" s="139" t="s">
        <v>114</v>
      </c>
      <c r="C1872" s="108">
        <v>1</v>
      </c>
      <c r="D1872" s="164" t="s">
        <v>1734</v>
      </c>
      <c r="E1872" s="141" t="s">
        <v>1983</v>
      </c>
      <c r="F1872" s="166" t="s">
        <v>168</v>
      </c>
      <c r="G1872" s="141" t="s">
        <v>244</v>
      </c>
      <c r="H1872" s="142">
        <v>54.47</v>
      </c>
      <c r="I1872" s="143">
        <f t="shared" si="376"/>
        <v>1</v>
      </c>
      <c r="J1872" s="144">
        <v>1</v>
      </c>
      <c r="K1872" s="144"/>
      <c r="L1872" s="144"/>
      <c r="M1872" s="144"/>
      <c r="N1872" s="144"/>
      <c r="O1872" s="144"/>
      <c r="P1872" s="145" t="e">
        <f t="shared" si="365"/>
        <v>#DIV/0!</v>
      </c>
      <c r="Q1872" s="145">
        <f t="shared" si="366"/>
        <v>0</v>
      </c>
      <c r="R1872" s="145">
        <f t="shared" si="367"/>
        <v>0</v>
      </c>
      <c r="S1872" s="145">
        <f t="shared" si="368"/>
        <v>0</v>
      </c>
      <c r="T1872" s="145">
        <f t="shared" si="369"/>
        <v>0</v>
      </c>
      <c r="U1872" s="145">
        <f t="shared" si="370"/>
        <v>0</v>
      </c>
      <c r="V1872" s="146">
        <f>IF(J1872="nio",0,IF(J1872&gt;0,VLOOKUP(F1872,'3-Productie normen'!A:M,VLOOKUP(J1872,'3-Productie normen'!$B$38:$C$41,2,FALSE),FALSE)))*(VLOOKUP(B1872,'2-Kosten per locatie'!$A$16:$C$48,3,FALSE))</f>
        <v>0</v>
      </c>
      <c r="W1872" s="146">
        <f t="shared" si="371"/>
        <v>0</v>
      </c>
      <c r="X1872" s="146">
        <f t="shared" si="372"/>
        <v>0</v>
      </c>
      <c r="Y1872" s="146">
        <f t="shared" si="373"/>
        <v>0</v>
      </c>
      <c r="Z1872" s="147" t="str">
        <f>VLOOKUP(F1872,'3-Productie normen'!A:Q,12,FALSE)</f>
        <v>V</v>
      </c>
      <c r="AA1872" s="147"/>
      <c r="AC1872" s="148">
        <f t="shared" si="374"/>
        <v>54.47</v>
      </c>
    </row>
    <row r="1873" spans="1:29" ht="14.15" customHeight="1">
      <c r="A1873" s="124">
        <f t="shared" si="375"/>
        <v>1873</v>
      </c>
      <c r="B1873" s="139" t="s">
        <v>114</v>
      </c>
      <c r="C1873" s="108">
        <v>1</v>
      </c>
      <c r="D1873" s="164" t="s">
        <v>1984</v>
      </c>
      <c r="E1873" s="141" t="s">
        <v>249</v>
      </c>
      <c r="F1873" s="141" t="s">
        <v>172</v>
      </c>
      <c r="G1873" s="141" t="s">
        <v>222</v>
      </c>
      <c r="H1873" s="142">
        <v>33.799999999999997</v>
      </c>
      <c r="I1873" s="143">
        <f t="shared" si="376"/>
        <v>730</v>
      </c>
      <c r="J1873" s="144">
        <v>255</v>
      </c>
      <c r="K1873" s="144">
        <v>255</v>
      </c>
      <c r="L1873" s="144">
        <v>101</v>
      </c>
      <c r="M1873" s="144">
        <v>101</v>
      </c>
      <c r="N1873" s="144">
        <v>9</v>
      </c>
      <c r="O1873" s="144">
        <v>9</v>
      </c>
      <c r="P1873" s="145" t="e">
        <f t="shared" ref="P1873:P1935" si="377">IF(J1873="nio",0,IF(J1873&gt;0,J1873*H1873/V1873,0))</f>
        <v>#DIV/0!</v>
      </c>
      <c r="Q1873" s="145" t="e">
        <f t="shared" ref="Q1873:Q1935" si="378">IF(K1873&gt;0,K1873*H1873/W1873,0)</f>
        <v>#DIV/0!</v>
      </c>
      <c r="R1873" s="145" t="e">
        <f t="shared" ref="R1873:R1935" si="379">IF(L1873&gt;0,L1873*H1873/X1873,0)</f>
        <v>#DIV/0!</v>
      </c>
      <c r="S1873" s="145" t="e">
        <f t="shared" ref="S1873:S1935" si="380">IF(M1873&gt;0,M1873*H1873/Y1873,0)</f>
        <v>#DIV/0!</v>
      </c>
      <c r="T1873" s="145" t="e">
        <f t="shared" ref="T1873:T1935" si="381">IF(N1873&gt;0,N1873*H1873/X1873,0)</f>
        <v>#DIV/0!</v>
      </c>
      <c r="U1873" s="145" t="e">
        <f t="shared" ref="U1873:U1935" si="382">IF(O1873&gt;0,O1873*H1873/Y1873,0)</f>
        <v>#DIV/0!</v>
      </c>
      <c r="V1873" s="146">
        <f>IF(J1873="nio",0,IF(J1873&gt;0,VLOOKUP(F1873,'3-Productie normen'!A:M,VLOOKUP(J1873,'3-Productie normen'!$B$38:$C$41,2,FALSE),FALSE)))*(VLOOKUP(B1873,'2-Kosten per locatie'!$A$16:$C$48,3,FALSE))</f>
        <v>0</v>
      </c>
      <c r="W1873" s="146">
        <f t="shared" ref="W1873:W1935" si="383">IF(K1873&gt;0,V1873*$W$8,0)</f>
        <v>0</v>
      </c>
      <c r="X1873" s="146">
        <f t="shared" ref="X1873:X1935" si="384">IF((OR(L1873&gt;0,N1873&gt;0)),V1873*$X$8,0)</f>
        <v>0</v>
      </c>
      <c r="Y1873" s="146">
        <f t="shared" ref="Y1873:Y1935" si="385">IF((OR(M1873&gt;0,O1873&gt;0)),V1873*$Y$8,0)</f>
        <v>0</v>
      </c>
      <c r="Z1873" s="147" t="str">
        <f>VLOOKUP(F1873,'3-Productie normen'!A:Q,12,FALSE)</f>
        <v>V</v>
      </c>
      <c r="AA1873" s="147"/>
      <c r="AC1873" s="148">
        <f t="shared" ref="AC1873:AC1935" si="386">I1873*H1873</f>
        <v>24673.999999999996</v>
      </c>
    </row>
    <row r="1874" spans="1:29" ht="14.15" customHeight="1">
      <c r="A1874" s="124">
        <f t="shared" si="375"/>
        <v>1874</v>
      </c>
      <c r="B1874" s="139" t="s">
        <v>114</v>
      </c>
      <c r="C1874" s="108">
        <v>1</v>
      </c>
      <c r="D1874" s="164" t="s">
        <v>1985</v>
      </c>
      <c r="E1874" s="141" t="s">
        <v>249</v>
      </c>
      <c r="F1874" s="141" t="s">
        <v>172</v>
      </c>
      <c r="G1874" s="141" t="s">
        <v>1986</v>
      </c>
      <c r="H1874" s="142">
        <v>14.6</v>
      </c>
      <c r="I1874" s="143">
        <f t="shared" si="376"/>
        <v>730</v>
      </c>
      <c r="J1874" s="144">
        <v>255</v>
      </c>
      <c r="K1874" s="144">
        <v>255</v>
      </c>
      <c r="L1874" s="144">
        <v>101</v>
      </c>
      <c r="M1874" s="144">
        <v>101</v>
      </c>
      <c r="N1874" s="144">
        <v>9</v>
      </c>
      <c r="O1874" s="144">
        <v>9</v>
      </c>
      <c r="P1874" s="145" t="e">
        <f t="shared" si="377"/>
        <v>#DIV/0!</v>
      </c>
      <c r="Q1874" s="145" t="e">
        <f t="shared" si="378"/>
        <v>#DIV/0!</v>
      </c>
      <c r="R1874" s="145" t="e">
        <f t="shared" si="379"/>
        <v>#DIV/0!</v>
      </c>
      <c r="S1874" s="145" t="e">
        <f t="shared" si="380"/>
        <v>#DIV/0!</v>
      </c>
      <c r="T1874" s="145" t="e">
        <f t="shared" si="381"/>
        <v>#DIV/0!</v>
      </c>
      <c r="U1874" s="145" t="e">
        <f t="shared" si="382"/>
        <v>#DIV/0!</v>
      </c>
      <c r="V1874" s="146">
        <f>IF(J1874="nio",0,IF(J1874&gt;0,VLOOKUP(F1874,'3-Productie normen'!A:M,VLOOKUP(J1874,'3-Productie normen'!$B$38:$C$41,2,FALSE),FALSE)))*(VLOOKUP(B1874,'2-Kosten per locatie'!$A$16:$C$48,3,FALSE))</f>
        <v>0</v>
      </c>
      <c r="W1874" s="146">
        <f t="shared" si="383"/>
        <v>0</v>
      </c>
      <c r="X1874" s="146">
        <f t="shared" si="384"/>
        <v>0</v>
      </c>
      <c r="Y1874" s="146">
        <f t="shared" si="385"/>
        <v>0</v>
      </c>
      <c r="Z1874" s="147" t="str">
        <f>VLOOKUP(F1874,'3-Productie normen'!A:Q,12,FALSE)</f>
        <v>V</v>
      </c>
      <c r="AA1874" s="147"/>
      <c r="AC1874" s="148">
        <f t="shared" si="386"/>
        <v>10658</v>
      </c>
    </row>
    <row r="1875" spans="1:29" ht="14.15" customHeight="1">
      <c r="A1875" s="124">
        <f t="shared" si="375"/>
        <v>1875</v>
      </c>
      <c r="B1875" s="139" t="s">
        <v>114</v>
      </c>
      <c r="C1875" s="108">
        <v>1</v>
      </c>
      <c r="D1875" s="164" t="s">
        <v>1987</v>
      </c>
      <c r="E1875" s="141" t="s">
        <v>249</v>
      </c>
      <c r="F1875" s="141" t="s">
        <v>172</v>
      </c>
      <c r="G1875" s="141" t="s">
        <v>1986</v>
      </c>
      <c r="H1875" s="142">
        <v>2.0499999999999998</v>
      </c>
      <c r="I1875" s="143">
        <f t="shared" si="376"/>
        <v>730</v>
      </c>
      <c r="J1875" s="144">
        <v>255</v>
      </c>
      <c r="K1875" s="144">
        <v>255</v>
      </c>
      <c r="L1875" s="144">
        <v>101</v>
      </c>
      <c r="M1875" s="144">
        <v>101</v>
      </c>
      <c r="N1875" s="144">
        <v>9</v>
      </c>
      <c r="O1875" s="144">
        <v>9</v>
      </c>
      <c r="P1875" s="145" t="e">
        <f t="shared" si="377"/>
        <v>#DIV/0!</v>
      </c>
      <c r="Q1875" s="145" t="e">
        <f t="shared" si="378"/>
        <v>#DIV/0!</v>
      </c>
      <c r="R1875" s="145" t="e">
        <f t="shared" si="379"/>
        <v>#DIV/0!</v>
      </c>
      <c r="S1875" s="145" t="e">
        <f t="shared" si="380"/>
        <v>#DIV/0!</v>
      </c>
      <c r="T1875" s="145" t="e">
        <f t="shared" si="381"/>
        <v>#DIV/0!</v>
      </c>
      <c r="U1875" s="145" t="e">
        <f t="shared" si="382"/>
        <v>#DIV/0!</v>
      </c>
      <c r="V1875" s="146">
        <f>IF(J1875="nio",0,IF(J1875&gt;0,VLOOKUP(F1875,'3-Productie normen'!A:M,VLOOKUP(J1875,'3-Productie normen'!$B$38:$C$41,2,FALSE),FALSE)))*(VLOOKUP(B1875,'2-Kosten per locatie'!$A$16:$C$48,3,FALSE))</f>
        <v>0</v>
      </c>
      <c r="W1875" s="146">
        <f t="shared" si="383"/>
        <v>0</v>
      </c>
      <c r="X1875" s="146">
        <f t="shared" si="384"/>
        <v>0</v>
      </c>
      <c r="Y1875" s="146">
        <f t="shared" si="385"/>
        <v>0</v>
      </c>
      <c r="Z1875" s="147" t="str">
        <f>VLOOKUP(F1875,'3-Productie normen'!A:Q,12,FALSE)</f>
        <v>V</v>
      </c>
      <c r="AA1875" s="147"/>
      <c r="AC1875" s="148">
        <f t="shared" si="386"/>
        <v>1496.4999999999998</v>
      </c>
    </row>
    <row r="1876" spans="1:29" ht="14.15" customHeight="1">
      <c r="A1876" s="124">
        <f t="shared" si="375"/>
        <v>1876</v>
      </c>
      <c r="B1876" s="139" t="s">
        <v>114</v>
      </c>
      <c r="C1876" s="108">
        <v>1</v>
      </c>
      <c r="D1876" s="164" t="s">
        <v>1988</v>
      </c>
      <c r="E1876" s="141" t="s">
        <v>249</v>
      </c>
      <c r="F1876" s="141" t="s">
        <v>172</v>
      </c>
      <c r="G1876" s="141" t="s">
        <v>213</v>
      </c>
      <c r="H1876" s="142">
        <v>2.36</v>
      </c>
      <c r="I1876" s="143">
        <f t="shared" si="376"/>
        <v>730</v>
      </c>
      <c r="J1876" s="144">
        <v>255</v>
      </c>
      <c r="K1876" s="144">
        <v>255</v>
      </c>
      <c r="L1876" s="144">
        <v>101</v>
      </c>
      <c r="M1876" s="144">
        <v>101</v>
      </c>
      <c r="N1876" s="144">
        <v>9</v>
      </c>
      <c r="O1876" s="144">
        <v>9</v>
      </c>
      <c r="P1876" s="145" t="e">
        <f t="shared" si="377"/>
        <v>#DIV/0!</v>
      </c>
      <c r="Q1876" s="145" t="e">
        <f t="shared" si="378"/>
        <v>#DIV/0!</v>
      </c>
      <c r="R1876" s="145" t="e">
        <f t="shared" si="379"/>
        <v>#DIV/0!</v>
      </c>
      <c r="S1876" s="145" t="e">
        <f t="shared" si="380"/>
        <v>#DIV/0!</v>
      </c>
      <c r="T1876" s="145" t="e">
        <f t="shared" si="381"/>
        <v>#DIV/0!</v>
      </c>
      <c r="U1876" s="145" t="e">
        <f t="shared" si="382"/>
        <v>#DIV/0!</v>
      </c>
      <c r="V1876" s="146">
        <f>IF(J1876="nio",0,IF(J1876&gt;0,VLOOKUP(F1876,'3-Productie normen'!A:M,VLOOKUP(J1876,'3-Productie normen'!$B$38:$C$41,2,FALSE),FALSE)))*(VLOOKUP(B1876,'2-Kosten per locatie'!$A$16:$C$48,3,FALSE))</f>
        <v>0</v>
      </c>
      <c r="W1876" s="146">
        <f t="shared" si="383"/>
        <v>0</v>
      </c>
      <c r="X1876" s="146">
        <f t="shared" si="384"/>
        <v>0</v>
      </c>
      <c r="Y1876" s="146">
        <f t="shared" si="385"/>
        <v>0</v>
      </c>
      <c r="Z1876" s="147" t="str">
        <f>VLOOKUP(F1876,'3-Productie normen'!A:Q,12,FALSE)</f>
        <v>V</v>
      </c>
      <c r="AA1876" s="147"/>
      <c r="AC1876" s="148">
        <f t="shared" si="386"/>
        <v>1722.8</v>
      </c>
    </row>
    <row r="1877" spans="1:29" ht="14.15" customHeight="1">
      <c r="A1877" s="124">
        <f t="shared" si="375"/>
        <v>1877</v>
      </c>
      <c r="B1877" s="139" t="s">
        <v>114</v>
      </c>
      <c r="C1877" s="108">
        <v>1</v>
      </c>
      <c r="D1877" s="164" t="s">
        <v>1989</v>
      </c>
      <c r="E1877" s="141" t="s">
        <v>170</v>
      </c>
      <c r="F1877" s="166" t="s">
        <v>170</v>
      </c>
      <c r="G1877" s="141" t="s">
        <v>323</v>
      </c>
      <c r="H1877" s="142">
        <v>12.5</v>
      </c>
      <c r="I1877" s="143">
        <f t="shared" si="376"/>
        <v>730</v>
      </c>
      <c r="J1877" s="144">
        <v>255</v>
      </c>
      <c r="K1877" s="144">
        <v>255</v>
      </c>
      <c r="L1877" s="144">
        <v>101</v>
      </c>
      <c r="M1877" s="144">
        <v>101</v>
      </c>
      <c r="N1877" s="144">
        <v>9</v>
      </c>
      <c r="O1877" s="144">
        <v>9</v>
      </c>
      <c r="P1877" s="145" t="e">
        <f t="shared" si="377"/>
        <v>#DIV/0!</v>
      </c>
      <c r="Q1877" s="145" t="e">
        <f t="shared" si="378"/>
        <v>#DIV/0!</v>
      </c>
      <c r="R1877" s="145" t="e">
        <f t="shared" si="379"/>
        <v>#DIV/0!</v>
      </c>
      <c r="S1877" s="145" t="e">
        <f t="shared" si="380"/>
        <v>#DIV/0!</v>
      </c>
      <c r="T1877" s="145" t="e">
        <f t="shared" si="381"/>
        <v>#DIV/0!</v>
      </c>
      <c r="U1877" s="145" t="e">
        <f t="shared" si="382"/>
        <v>#DIV/0!</v>
      </c>
      <c r="V1877" s="146">
        <f>IF(J1877="nio",0,IF(J1877&gt;0,VLOOKUP(F1877,'3-Productie normen'!A:M,VLOOKUP(J1877,'3-Productie normen'!$B$38:$C$41,2,FALSE),FALSE)))*(VLOOKUP(B1877,'2-Kosten per locatie'!$A$16:$C$48,3,FALSE))</f>
        <v>0</v>
      </c>
      <c r="W1877" s="146">
        <f t="shared" si="383"/>
        <v>0</v>
      </c>
      <c r="X1877" s="146">
        <f t="shared" si="384"/>
        <v>0</v>
      </c>
      <c r="Y1877" s="146">
        <f t="shared" si="385"/>
        <v>0</v>
      </c>
      <c r="Z1877" s="147" t="str">
        <f>VLOOKUP(F1877,'3-Productie normen'!A:Q,12,FALSE)</f>
        <v>V</v>
      </c>
      <c r="AA1877" s="147"/>
      <c r="AC1877" s="148">
        <f t="shared" si="386"/>
        <v>9125</v>
      </c>
    </row>
    <row r="1878" spans="1:29" ht="14.15" customHeight="1">
      <c r="A1878" s="124">
        <f t="shared" si="375"/>
        <v>1878</v>
      </c>
      <c r="B1878" s="139" t="s">
        <v>114</v>
      </c>
      <c r="C1878" s="108">
        <v>1</v>
      </c>
      <c r="D1878" s="164" t="s">
        <v>1990</v>
      </c>
      <c r="E1878" s="141" t="s">
        <v>170</v>
      </c>
      <c r="F1878" s="141" t="s">
        <v>170</v>
      </c>
      <c r="G1878" s="141" t="s">
        <v>1783</v>
      </c>
      <c r="H1878" s="142">
        <v>11.09</v>
      </c>
      <c r="I1878" s="143">
        <f t="shared" si="376"/>
        <v>730</v>
      </c>
      <c r="J1878" s="144">
        <v>255</v>
      </c>
      <c r="K1878" s="144">
        <v>255</v>
      </c>
      <c r="L1878" s="144">
        <v>101</v>
      </c>
      <c r="M1878" s="144">
        <v>101</v>
      </c>
      <c r="N1878" s="144">
        <v>9</v>
      </c>
      <c r="O1878" s="144">
        <v>9</v>
      </c>
      <c r="P1878" s="145" t="e">
        <f t="shared" si="377"/>
        <v>#DIV/0!</v>
      </c>
      <c r="Q1878" s="145" t="e">
        <f t="shared" si="378"/>
        <v>#DIV/0!</v>
      </c>
      <c r="R1878" s="145" t="e">
        <f t="shared" si="379"/>
        <v>#DIV/0!</v>
      </c>
      <c r="S1878" s="145" t="e">
        <f t="shared" si="380"/>
        <v>#DIV/0!</v>
      </c>
      <c r="T1878" s="145" t="e">
        <f t="shared" si="381"/>
        <v>#DIV/0!</v>
      </c>
      <c r="U1878" s="145" t="e">
        <f t="shared" si="382"/>
        <v>#DIV/0!</v>
      </c>
      <c r="V1878" s="146">
        <f>IF(J1878="nio",0,IF(J1878&gt;0,VLOOKUP(F1878,'3-Productie normen'!A:M,VLOOKUP(J1878,'3-Productie normen'!$B$38:$C$41,2,FALSE),FALSE)))*(VLOOKUP(B1878,'2-Kosten per locatie'!$A$16:$C$48,3,FALSE))</f>
        <v>0</v>
      </c>
      <c r="W1878" s="146">
        <f t="shared" si="383"/>
        <v>0</v>
      </c>
      <c r="X1878" s="146">
        <f t="shared" si="384"/>
        <v>0</v>
      </c>
      <c r="Y1878" s="146">
        <f t="shared" si="385"/>
        <v>0</v>
      </c>
      <c r="Z1878" s="147" t="str">
        <f>VLOOKUP(F1878,'3-Productie normen'!A:Q,12,FALSE)</f>
        <v>V</v>
      </c>
      <c r="AA1878" s="147"/>
      <c r="AC1878" s="148">
        <f t="shared" si="386"/>
        <v>8095.7</v>
      </c>
    </row>
    <row r="1879" spans="1:29" ht="14.15" customHeight="1">
      <c r="A1879" s="124">
        <f t="shared" si="375"/>
        <v>1879</v>
      </c>
      <c r="B1879" s="139" t="s">
        <v>114</v>
      </c>
      <c r="C1879" s="108">
        <v>1</v>
      </c>
      <c r="D1879" s="164" t="s">
        <v>1991</v>
      </c>
      <c r="E1879" s="141" t="s">
        <v>249</v>
      </c>
      <c r="F1879" s="141" t="s">
        <v>172</v>
      </c>
      <c r="G1879" s="141" t="s">
        <v>222</v>
      </c>
      <c r="H1879" s="142">
        <v>5</v>
      </c>
      <c r="I1879" s="143">
        <f t="shared" si="376"/>
        <v>730</v>
      </c>
      <c r="J1879" s="144">
        <v>255</v>
      </c>
      <c r="K1879" s="144">
        <v>255</v>
      </c>
      <c r="L1879" s="144">
        <v>101</v>
      </c>
      <c r="M1879" s="144">
        <v>101</v>
      </c>
      <c r="N1879" s="144">
        <v>9</v>
      </c>
      <c r="O1879" s="144">
        <v>9</v>
      </c>
      <c r="P1879" s="145" t="e">
        <f t="shared" si="377"/>
        <v>#DIV/0!</v>
      </c>
      <c r="Q1879" s="145" t="e">
        <f t="shared" si="378"/>
        <v>#DIV/0!</v>
      </c>
      <c r="R1879" s="145" t="e">
        <f t="shared" si="379"/>
        <v>#DIV/0!</v>
      </c>
      <c r="S1879" s="145" t="e">
        <f t="shared" si="380"/>
        <v>#DIV/0!</v>
      </c>
      <c r="T1879" s="145" t="e">
        <f t="shared" si="381"/>
        <v>#DIV/0!</v>
      </c>
      <c r="U1879" s="145" t="e">
        <f t="shared" si="382"/>
        <v>#DIV/0!</v>
      </c>
      <c r="V1879" s="146">
        <f>IF(J1879="nio",0,IF(J1879&gt;0,VLOOKUP(F1879,'3-Productie normen'!A:M,VLOOKUP(J1879,'3-Productie normen'!$B$38:$C$41,2,FALSE),FALSE)))*(VLOOKUP(B1879,'2-Kosten per locatie'!$A$16:$C$48,3,FALSE))</f>
        <v>0</v>
      </c>
      <c r="W1879" s="146">
        <f t="shared" si="383"/>
        <v>0</v>
      </c>
      <c r="X1879" s="146">
        <f t="shared" si="384"/>
        <v>0</v>
      </c>
      <c r="Y1879" s="146">
        <f t="shared" si="385"/>
        <v>0</v>
      </c>
      <c r="Z1879" s="147" t="str">
        <f>VLOOKUP(F1879,'3-Productie normen'!A:Q,12,FALSE)</f>
        <v>V</v>
      </c>
      <c r="AA1879" s="147"/>
      <c r="AC1879" s="148">
        <f t="shared" si="386"/>
        <v>3650</v>
      </c>
    </row>
    <row r="1880" spans="1:29" ht="14.15" customHeight="1">
      <c r="A1880" s="124">
        <f t="shared" si="375"/>
        <v>1880</v>
      </c>
      <c r="B1880" s="139" t="s">
        <v>114</v>
      </c>
      <c r="C1880" s="108">
        <v>2</v>
      </c>
      <c r="D1880" s="164" t="s">
        <v>1992</v>
      </c>
      <c r="E1880" s="141" t="s">
        <v>413</v>
      </c>
      <c r="F1880" s="400" t="s">
        <v>159</v>
      </c>
      <c r="G1880" s="141" t="s">
        <v>1986</v>
      </c>
      <c r="H1880" s="142">
        <v>35.72</v>
      </c>
      <c r="I1880" s="143">
        <f t="shared" si="376"/>
        <v>730</v>
      </c>
      <c r="J1880" s="144">
        <v>255</v>
      </c>
      <c r="K1880" s="144">
        <v>255</v>
      </c>
      <c r="L1880" s="144">
        <v>101</v>
      </c>
      <c r="M1880" s="144">
        <v>101</v>
      </c>
      <c r="N1880" s="144">
        <v>9</v>
      </c>
      <c r="O1880" s="144">
        <v>9</v>
      </c>
      <c r="P1880" s="145" t="e">
        <f t="shared" si="377"/>
        <v>#DIV/0!</v>
      </c>
      <c r="Q1880" s="145" t="e">
        <f t="shared" si="378"/>
        <v>#DIV/0!</v>
      </c>
      <c r="R1880" s="145" t="e">
        <f t="shared" si="379"/>
        <v>#DIV/0!</v>
      </c>
      <c r="S1880" s="145" t="e">
        <f t="shared" si="380"/>
        <v>#DIV/0!</v>
      </c>
      <c r="T1880" s="145" t="e">
        <f t="shared" si="381"/>
        <v>#DIV/0!</v>
      </c>
      <c r="U1880" s="145" t="e">
        <f t="shared" si="382"/>
        <v>#DIV/0!</v>
      </c>
      <c r="V1880" s="146">
        <f>IF(J1880="nio",0,IF(J1880&gt;0,VLOOKUP(F1880,'3-Productie normen'!A:M,VLOOKUP(J1880,'3-Productie normen'!$B$38:$C$41,2,FALSE),FALSE)))*(VLOOKUP(B1880,'2-Kosten per locatie'!$A$16:$C$48,3,FALSE))</f>
        <v>0</v>
      </c>
      <c r="W1880" s="146">
        <f t="shared" si="383"/>
        <v>0</v>
      </c>
      <c r="X1880" s="146">
        <f t="shared" si="384"/>
        <v>0</v>
      </c>
      <c r="Y1880" s="146">
        <f t="shared" si="385"/>
        <v>0</v>
      </c>
      <c r="Z1880" s="147" t="str">
        <f>VLOOKUP(F1880,'3-Productie normen'!A:Q,12,FALSE)</f>
        <v>V</v>
      </c>
      <c r="AA1880" s="147"/>
      <c r="AC1880" s="148">
        <f t="shared" si="386"/>
        <v>26075.599999999999</v>
      </c>
    </row>
    <row r="1881" spans="1:29" ht="14.15" customHeight="1">
      <c r="A1881" s="124">
        <f t="shared" si="375"/>
        <v>1881</v>
      </c>
      <c r="B1881" s="139" t="s">
        <v>114</v>
      </c>
      <c r="C1881" s="108">
        <v>2</v>
      </c>
      <c r="D1881" s="164" t="s">
        <v>1993</v>
      </c>
      <c r="E1881" s="141" t="s">
        <v>279</v>
      </c>
      <c r="F1881" s="141" t="s">
        <v>168</v>
      </c>
      <c r="G1881" s="141" t="s">
        <v>244</v>
      </c>
      <c r="H1881" s="142">
        <v>1.45</v>
      </c>
      <c r="I1881" s="143">
        <f t="shared" si="376"/>
        <v>1</v>
      </c>
      <c r="J1881" s="144">
        <v>1</v>
      </c>
      <c r="K1881" s="144"/>
      <c r="L1881" s="144"/>
      <c r="M1881" s="144"/>
      <c r="N1881" s="144"/>
      <c r="O1881" s="144"/>
      <c r="P1881" s="145" t="e">
        <f t="shared" si="377"/>
        <v>#DIV/0!</v>
      </c>
      <c r="Q1881" s="145">
        <f t="shared" si="378"/>
        <v>0</v>
      </c>
      <c r="R1881" s="145">
        <f t="shared" si="379"/>
        <v>0</v>
      </c>
      <c r="S1881" s="145">
        <f t="shared" si="380"/>
        <v>0</v>
      </c>
      <c r="T1881" s="145">
        <f t="shared" si="381"/>
        <v>0</v>
      </c>
      <c r="U1881" s="145">
        <f t="shared" si="382"/>
        <v>0</v>
      </c>
      <c r="V1881" s="146">
        <f>IF(J1881="nio",0,IF(J1881&gt;0,VLOOKUP(F1881,'3-Productie normen'!A:M,VLOOKUP(J1881,'3-Productie normen'!$B$38:$C$41,2,FALSE),FALSE)))*(VLOOKUP(B1881,'2-Kosten per locatie'!$A$16:$C$48,3,FALSE))</f>
        <v>0</v>
      </c>
      <c r="W1881" s="146">
        <f t="shared" si="383"/>
        <v>0</v>
      </c>
      <c r="X1881" s="146">
        <f t="shared" si="384"/>
        <v>0</v>
      </c>
      <c r="Y1881" s="146">
        <f t="shared" si="385"/>
        <v>0</v>
      </c>
      <c r="Z1881" s="147" t="str">
        <f>VLOOKUP(F1881,'3-Productie normen'!A:Q,12,FALSE)</f>
        <v>V</v>
      </c>
      <c r="AA1881" s="147"/>
      <c r="AC1881" s="148">
        <f t="shared" si="386"/>
        <v>1.45</v>
      </c>
    </row>
    <row r="1882" spans="1:29" ht="14.15" customHeight="1">
      <c r="A1882" s="124">
        <f t="shared" si="375"/>
        <v>1882</v>
      </c>
      <c r="B1882" s="139" t="s">
        <v>114</v>
      </c>
      <c r="C1882" s="108">
        <v>2</v>
      </c>
      <c r="D1882" s="164" t="s">
        <v>1994</v>
      </c>
      <c r="E1882" s="141" t="s">
        <v>212</v>
      </c>
      <c r="F1882" s="141" t="s">
        <v>167</v>
      </c>
      <c r="G1882" s="141" t="s">
        <v>213</v>
      </c>
      <c r="H1882" s="142">
        <v>6.97</v>
      </c>
      <c r="I1882" s="143">
        <f t="shared" si="376"/>
        <v>730</v>
      </c>
      <c r="J1882" s="144">
        <v>255</v>
      </c>
      <c r="K1882" s="144">
        <v>255</v>
      </c>
      <c r="L1882" s="144">
        <v>101</v>
      </c>
      <c r="M1882" s="144">
        <v>101</v>
      </c>
      <c r="N1882" s="144">
        <v>9</v>
      </c>
      <c r="O1882" s="144">
        <v>9</v>
      </c>
      <c r="P1882" s="145" t="e">
        <f t="shared" si="377"/>
        <v>#DIV/0!</v>
      </c>
      <c r="Q1882" s="145" t="e">
        <f t="shared" si="378"/>
        <v>#DIV/0!</v>
      </c>
      <c r="R1882" s="145" t="e">
        <f t="shared" si="379"/>
        <v>#DIV/0!</v>
      </c>
      <c r="S1882" s="145" t="e">
        <f t="shared" si="380"/>
        <v>#DIV/0!</v>
      </c>
      <c r="T1882" s="145" t="e">
        <f t="shared" si="381"/>
        <v>#DIV/0!</v>
      </c>
      <c r="U1882" s="145" t="e">
        <f t="shared" si="382"/>
        <v>#DIV/0!</v>
      </c>
      <c r="V1882" s="146">
        <f>IF(J1882="nio",0,IF(J1882&gt;0,VLOOKUP(F1882,'3-Productie normen'!A:M,VLOOKUP(J1882,'3-Productie normen'!$B$38:$C$41,2,FALSE),FALSE)))*(VLOOKUP(B1882,'2-Kosten per locatie'!$A$16:$C$48,3,FALSE))</f>
        <v>0</v>
      </c>
      <c r="W1882" s="146">
        <f t="shared" si="383"/>
        <v>0</v>
      </c>
      <c r="X1882" s="146">
        <f t="shared" si="384"/>
        <v>0</v>
      </c>
      <c r="Y1882" s="146">
        <f t="shared" si="385"/>
        <v>0</v>
      </c>
      <c r="Z1882" s="147" t="str">
        <f>VLOOKUP(F1882,'3-Productie normen'!A:Q,12,FALSE)</f>
        <v>S</v>
      </c>
      <c r="AA1882" s="147"/>
      <c r="AC1882" s="148">
        <f t="shared" si="386"/>
        <v>5088.0999999999995</v>
      </c>
    </row>
    <row r="1883" spans="1:29" ht="14.15" customHeight="1">
      <c r="A1883" s="124">
        <f t="shared" si="375"/>
        <v>1883</v>
      </c>
      <c r="B1883" s="139" t="s">
        <v>114</v>
      </c>
      <c r="C1883" s="108">
        <v>2</v>
      </c>
      <c r="D1883" s="164" t="s">
        <v>1995</v>
      </c>
      <c r="E1883" s="141" t="s">
        <v>212</v>
      </c>
      <c r="F1883" s="166" t="s">
        <v>167</v>
      </c>
      <c r="G1883" s="141" t="s">
        <v>213</v>
      </c>
      <c r="H1883" s="142">
        <v>1.1399999999999999</v>
      </c>
      <c r="I1883" s="143">
        <f t="shared" si="376"/>
        <v>730</v>
      </c>
      <c r="J1883" s="144">
        <v>255</v>
      </c>
      <c r="K1883" s="144">
        <v>255</v>
      </c>
      <c r="L1883" s="144">
        <v>101</v>
      </c>
      <c r="M1883" s="144">
        <v>101</v>
      </c>
      <c r="N1883" s="144">
        <v>9</v>
      </c>
      <c r="O1883" s="144">
        <v>9</v>
      </c>
      <c r="P1883" s="145" t="e">
        <f t="shared" si="377"/>
        <v>#DIV/0!</v>
      </c>
      <c r="Q1883" s="145" t="e">
        <f t="shared" si="378"/>
        <v>#DIV/0!</v>
      </c>
      <c r="R1883" s="145" t="e">
        <f t="shared" si="379"/>
        <v>#DIV/0!</v>
      </c>
      <c r="S1883" s="145" t="e">
        <f t="shared" si="380"/>
        <v>#DIV/0!</v>
      </c>
      <c r="T1883" s="145" t="e">
        <f t="shared" si="381"/>
        <v>#DIV/0!</v>
      </c>
      <c r="U1883" s="145" t="e">
        <f t="shared" si="382"/>
        <v>#DIV/0!</v>
      </c>
      <c r="V1883" s="146">
        <f>IF(J1883="nio",0,IF(J1883&gt;0,VLOOKUP(F1883,'3-Productie normen'!A:M,VLOOKUP(J1883,'3-Productie normen'!$B$38:$C$41,2,FALSE),FALSE)))*(VLOOKUP(B1883,'2-Kosten per locatie'!$A$16:$C$48,3,FALSE))</f>
        <v>0</v>
      </c>
      <c r="W1883" s="146">
        <f t="shared" si="383"/>
        <v>0</v>
      </c>
      <c r="X1883" s="146">
        <f t="shared" si="384"/>
        <v>0</v>
      </c>
      <c r="Y1883" s="146">
        <f t="shared" si="385"/>
        <v>0</v>
      </c>
      <c r="Z1883" s="147" t="str">
        <f>VLOOKUP(F1883,'3-Productie normen'!A:Q,12,FALSE)</f>
        <v>S</v>
      </c>
      <c r="AA1883" s="147"/>
      <c r="AC1883" s="148">
        <f t="shared" si="386"/>
        <v>832.19999999999993</v>
      </c>
    </row>
    <row r="1884" spans="1:29" ht="14.15" customHeight="1">
      <c r="A1884" s="124">
        <f t="shared" si="375"/>
        <v>1884</v>
      </c>
      <c r="B1884" s="139" t="s">
        <v>114</v>
      </c>
      <c r="C1884" s="108">
        <v>2</v>
      </c>
      <c r="D1884" s="164" t="s">
        <v>1996</v>
      </c>
      <c r="E1884" s="141" t="s">
        <v>212</v>
      </c>
      <c r="F1884" s="141" t="s">
        <v>167</v>
      </c>
      <c r="G1884" s="141" t="s">
        <v>213</v>
      </c>
      <c r="H1884" s="142">
        <v>1.1299999999999999</v>
      </c>
      <c r="I1884" s="143">
        <f t="shared" si="376"/>
        <v>730</v>
      </c>
      <c r="J1884" s="144">
        <v>255</v>
      </c>
      <c r="K1884" s="144">
        <v>255</v>
      </c>
      <c r="L1884" s="144">
        <v>101</v>
      </c>
      <c r="M1884" s="144">
        <v>101</v>
      </c>
      <c r="N1884" s="144">
        <v>9</v>
      </c>
      <c r="O1884" s="144">
        <v>9</v>
      </c>
      <c r="P1884" s="145" t="e">
        <f t="shared" si="377"/>
        <v>#DIV/0!</v>
      </c>
      <c r="Q1884" s="145" t="e">
        <f t="shared" si="378"/>
        <v>#DIV/0!</v>
      </c>
      <c r="R1884" s="145" t="e">
        <f t="shared" si="379"/>
        <v>#DIV/0!</v>
      </c>
      <c r="S1884" s="145" t="e">
        <f t="shared" si="380"/>
        <v>#DIV/0!</v>
      </c>
      <c r="T1884" s="145" t="e">
        <f t="shared" si="381"/>
        <v>#DIV/0!</v>
      </c>
      <c r="U1884" s="145" t="e">
        <f t="shared" si="382"/>
        <v>#DIV/0!</v>
      </c>
      <c r="V1884" s="146">
        <f>IF(J1884="nio",0,IF(J1884&gt;0,VLOOKUP(F1884,'3-Productie normen'!A:M,VLOOKUP(J1884,'3-Productie normen'!$B$38:$C$41,2,FALSE),FALSE)))*(VLOOKUP(B1884,'2-Kosten per locatie'!$A$16:$C$48,3,FALSE))</f>
        <v>0</v>
      </c>
      <c r="W1884" s="146">
        <f t="shared" si="383"/>
        <v>0</v>
      </c>
      <c r="X1884" s="146">
        <f t="shared" si="384"/>
        <v>0</v>
      </c>
      <c r="Y1884" s="146">
        <f t="shared" si="385"/>
        <v>0</v>
      </c>
      <c r="Z1884" s="147" t="str">
        <f>VLOOKUP(F1884,'3-Productie normen'!A:Q,12,FALSE)</f>
        <v>S</v>
      </c>
      <c r="AA1884" s="147"/>
      <c r="AC1884" s="148">
        <f t="shared" si="386"/>
        <v>824.9</v>
      </c>
    </row>
    <row r="1885" spans="1:29" ht="14.15" customHeight="1">
      <c r="A1885" s="124">
        <f t="shared" si="375"/>
        <v>1885</v>
      </c>
      <c r="B1885" s="139" t="s">
        <v>114</v>
      </c>
      <c r="C1885" s="108">
        <v>2</v>
      </c>
      <c r="D1885" s="164" t="s">
        <v>1784</v>
      </c>
      <c r="E1885" s="141" t="s">
        <v>279</v>
      </c>
      <c r="F1885" s="141" t="s">
        <v>168</v>
      </c>
      <c r="G1885" s="141" t="s">
        <v>244</v>
      </c>
      <c r="H1885" s="142">
        <v>2.41</v>
      </c>
      <c r="I1885" s="143">
        <f t="shared" si="376"/>
        <v>1</v>
      </c>
      <c r="J1885" s="144">
        <v>1</v>
      </c>
      <c r="K1885" s="144"/>
      <c r="L1885" s="144"/>
      <c r="M1885" s="144"/>
      <c r="N1885" s="144"/>
      <c r="O1885" s="144"/>
      <c r="P1885" s="145" t="e">
        <f t="shared" si="377"/>
        <v>#DIV/0!</v>
      </c>
      <c r="Q1885" s="145">
        <f t="shared" si="378"/>
        <v>0</v>
      </c>
      <c r="R1885" s="145">
        <f t="shared" si="379"/>
        <v>0</v>
      </c>
      <c r="S1885" s="145">
        <f t="shared" si="380"/>
        <v>0</v>
      </c>
      <c r="T1885" s="145">
        <f t="shared" si="381"/>
        <v>0</v>
      </c>
      <c r="U1885" s="145">
        <f t="shared" si="382"/>
        <v>0</v>
      </c>
      <c r="V1885" s="146">
        <f>IF(J1885="nio",0,IF(J1885&gt;0,VLOOKUP(F1885,'3-Productie normen'!A:M,VLOOKUP(J1885,'3-Productie normen'!$B$38:$C$41,2,FALSE),FALSE)))*(VLOOKUP(B1885,'2-Kosten per locatie'!$A$16:$C$48,3,FALSE))</f>
        <v>0</v>
      </c>
      <c r="W1885" s="146">
        <f t="shared" si="383"/>
        <v>0</v>
      </c>
      <c r="X1885" s="146">
        <f t="shared" si="384"/>
        <v>0</v>
      </c>
      <c r="Y1885" s="146">
        <f t="shared" si="385"/>
        <v>0</v>
      </c>
      <c r="Z1885" s="147" t="str">
        <f>VLOOKUP(F1885,'3-Productie normen'!A:Q,12,FALSE)</f>
        <v>V</v>
      </c>
      <c r="AA1885" s="147"/>
      <c r="AC1885" s="148">
        <f t="shared" si="386"/>
        <v>2.41</v>
      </c>
    </row>
    <row r="1886" spans="1:29" ht="14.15" customHeight="1">
      <c r="A1886" s="124">
        <f t="shared" si="375"/>
        <v>1886</v>
      </c>
      <c r="B1886" s="139" t="s">
        <v>114</v>
      </c>
      <c r="C1886" s="108">
        <v>2</v>
      </c>
      <c r="D1886" s="164" t="s">
        <v>1997</v>
      </c>
      <c r="E1886" s="141" t="s">
        <v>216</v>
      </c>
      <c r="F1886" s="141" t="s">
        <v>167</v>
      </c>
      <c r="G1886" s="141" t="s">
        <v>213</v>
      </c>
      <c r="H1886" s="142">
        <v>7.1</v>
      </c>
      <c r="I1886" s="143">
        <f t="shared" si="376"/>
        <v>730</v>
      </c>
      <c r="J1886" s="144">
        <v>255</v>
      </c>
      <c r="K1886" s="144">
        <v>255</v>
      </c>
      <c r="L1886" s="144">
        <v>101</v>
      </c>
      <c r="M1886" s="144">
        <v>101</v>
      </c>
      <c r="N1886" s="144">
        <v>9</v>
      </c>
      <c r="O1886" s="144">
        <v>9</v>
      </c>
      <c r="P1886" s="145" t="e">
        <f t="shared" si="377"/>
        <v>#DIV/0!</v>
      </c>
      <c r="Q1886" s="145" t="e">
        <f t="shared" si="378"/>
        <v>#DIV/0!</v>
      </c>
      <c r="R1886" s="145" t="e">
        <f t="shared" si="379"/>
        <v>#DIV/0!</v>
      </c>
      <c r="S1886" s="145" t="e">
        <f t="shared" si="380"/>
        <v>#DIV/0!</v>
      </c>
      <c r="T1886" s="145" t="e">
        <f t="shared" si="381"/>
        <v>#DIV/0!</v>
      </c>
      <c r="U1886" s="145" t="e">
        <f t="shared" si="382"/>
        <v>#DIV/0!</v>
      </c>
      <c r="V1886" s="146">
        <f>IF(J1886="nio",0,IF(J1886&gt;0,VLOOKUP(F1886,'3-Productie normen'!A:M,VLOOKUP(J1886,'3-Productie normen'!$B$38:$C$41,2,FALSE),FALSE)))*(VLOOKUP(B1886,'2-Kosten per locatie'!$A$16:$C$48,3,FALSE))</f>
        <v>0</v>
      </c>
      <c r="W1886" s="146">
        <f t="shared" si="383"/>
        <v>0</v>
      </c>
      <c r="X1886" s="146">
        <f t="shared" si="384"/>
        <v>0</v>
      </c>
      <c r="Y1886" s="146">
        <f t="shared" si="385"/>
        <v>0</v>
      </c>
      <c r="Z1886" s="147" t="str">
        <f>VLOOKUP(F1886,'3-Productie normen'!A:Q,12,FALSE)</f>
        <v>S</v>
      </c>
      <c r="AA1886" s="147"/>
      <c r="AC1886" s="148">
        <f t="shared" si="386"/>
        <v>5183</v>
      </c>
    </row>
    <row r="1887" spans="1:29" ht="14.15" customHeight="1">
      <c r="A1887" s="124">
        <f t="shared" si="375"/>
        <v>1887</v>
      </c>
      <c r="B1887" s="139" t="s">
        <v>114</v>
      </c>
      <c r="C1887" s="108">
        <v>2</v>
      </c>
      <c r="D1887" s="164" t="s">
        <v>1998</v>
      </c>
      <c r="E1887" s="141" t="s">
        <v>216</v>
      </c>
      <c r="F1887" s="141" t="s">
        <v>167</v>
      </c>
      <c r="G1887" s="141" t="s">
        <v>213</v>
      </c>
      <c r="H1887" s="142">
        <v>1.1299999999999999</v>
      </c>
      <c r="I1887" s="143">
        <f t="shared" si="376"/>
        <v>730</v>
      </c>
      <c r="J1887" s="144">
        <v>255</v>
      </c>
      <c r="K1887" s="144">
        <v>255</v>
      </c>
      <c r="L1887" s="144">
        <v>101</v>
      </c>
      <c r="M1887" s="144">
        <v>101</v>
      </c>
      <c r="N1887" s="144">
        <v>9</v>
      </c>
      <c r="O1887" s="144">
        <v>9</v>
      </c>
      <c r="P1887" s="145" t="e">
        <f t="shared" si="377"/>
        <v>#DIV/0!</v>
      </c>
      <c r="Q1887" s="145" t="e">
        <f t="shared" si="378"/>
        <v>#DIV/0!</v>
      </c>
      <c r="R1887" s="145" t="e">
        <f t="shared" si="379"/>
        <v>#DIV/0!</v>
      </c>
      <c r="S1887" s="145" t="e">
        <f t="shared" si="380"/>
        <v>#DIV/0!</v>
      </c>
      <c r="T1887" s="145" t="e">
        <f t="shared" si="381"/>
        <v>#DIV/0!</v>
      </c>
      <c r="U1887" s="145" t="e">
        <f t="shared" si="382"/>
        <v>#DIV/0!</v>
      </c>
      <c r="V1887" s="146">
        <f>IF(J1887="nio",0,IF(J1887&gt;0,VLOOKUP(F1887,'3-Productie normen'!A:M,VLOOKUP(J1887,'3-Productie normen'!$B$38:$C$41,2,FALSE),FALSE)))*(VLOOKUP(B1887,'2-Kosten per locatie'!$A$16:$C$48,3,FALSE))</f>
        <v>0</v>
      </c>
      <c r="W1887" s="146">
        <f t="shared" si="383"/>
        <v>0</v>
      </c>
      <c r="X1887" s="146">
        <f t="shared" si="384"/>
        <v>0</v>
      </c>
      <c r="Y1887" s="146">
        <f t="shared" si="385"/>
        <v>0</v>
      </c>
      <c r="Z1887" s="147" t="str">
        <f>VLOOKUP(F1887,'3-Productie normen'!A:Q,12,FALSE)</f>
        <v>S</v>
      </c>
      <c r="AA1887" s="147"/>
      <c r="AC1887" s="148">
        <f t="shared" si="386"/>
        <v>824.9</v>
      </c>
    </row>
    <row r="1888" spans="1:29" ht="14.15" customHeight="1">
      <c r="A1888" s="124">
        <f t="shared" si="375"/>
        <v>1888</v>
      </c>
      <c r="B1888" s="139" t="s">
        <v>114</v>
      </c>
      <c r="C1888" s="108">
        <v>2</v>
      </c>
      <c r="D1888" s="164" t="s">
        <v>1999</v>
      </c>
      <c r="E1888" s="141" t="s">
        <v>216</v>
      </c>
      <c r="F1888" s="141" t="s">
        <v>167</v>
      </c>
      <c r="G1888" s="141" t="s">
        <v>213</v>
      </c>
      <c r="H1888" s="142">
        <v>1.1299999999999999</v>
      </c>
      <c r="I1888" s="143">
        <f t="shared" si="376"/>
        <v>730</v>
      </c>
      <c r="J1888" s="144">
        <v>255</v>
      </c>
      <c r="K1888" s="144">
        <v>255</v>
      </c>
      <c r="L1888" s="144">
        <v>101</v>
      </c>
      <c r="M1888" s="144">
        <v>101</v>
      </c>
      <c r="N1888" s="144">
        <v>9</v>
      </c>
      <c r="O1888" s="144">
        <v>9</v>
      </c>
      <c r="P1888" s="145" t="e">
        <f t="shared" si="377"/>
        <v>#DIV/0!</v>
      </c>
      <c r="Q1888" s="145" t="e">
        <f t="shared" si="378"/>
        <v>#DIV/0!</v>
      </c>
      <c r="R1888" s="145" t="e">
        <f t="shared" si="379"/>
        <v>#DIV/0!</v>
      </c>
      <c r="S1888" s="145" t="e">
        <f t="shared" si="380"/>
        <v>#DIV/0!</v>
      </c>
      <c r="T1888" s="145" t="e">
        <f t="shared" si="381"/>
        <v>#DIV/0!</v>
      </c>
      <c r="U1888" s="145" t="e">
        <f t="shared" si="382"/>
        <v>#DIV/0!</v>
      </c>
      <c r="V1888" s="146">
        <f>IF(J1888="nio",0,IF(J1888&gt;0,VLOOKUP(F1888,'3-Productie normen'!A:M,VLOOKUP(J1888,'3-Productie normen'!$B$38:$C$41,2,FALSE),FALSE)))*(VLOOKUP(B1888,'2-Kosten per locatie'!$A$16:$C$48,3,FALSE))</f>
        <v>0</v>
      </c>
      <c r="W1888" s="146">
        <f t="shared" si="383"/>
        <v>0</v>
      </c>
      <c r="X1888" s="146">
        <f t="shared" si="384"/>
        <v>0</v>
      </c>
      <c r="Y1888" s="146">
        <f t="shared" si="385"/>
        <v>0</v>
      </c>
      <c r="Z1888" s="147" t="str">
        <f>VLOOKUP(F1888,'3-Productie normen'!A:Q,12,FALSE)</f>
        <v>S</v>
      </c>
      <c r="AA1888" s="147"/>
      <c r="AC1888" s="148">
        <f t="shared" si="386"/>
        <v>824.9</v>
      </c>
    </row>
    <row r="1889" spans="1:29" ht="14.15" customHeight="1">
      <c r="A1889" s="124">
        <f t="shared" si="375"/>
        <v>1889</v>
      </c>
      <c r="B1889" s="139" t="s">
        <v>114</v>
      </c>
      <c r="C1889" s="108">
        <v>2</v>
      </c>
      <c r="D1889" s="164" t="s">
        <v>2000</v>
      </c>
      <c r="E1889" s="141" t="s">
        <v>230</v>
      </c>
      <c r="F1889" s="141" t="s">
        <v>168</v>
      </c>
      <c r="G1889" s="141" t="s">
        <v>244</v>
      </c>
      <c r="H1889" s="142">
        <v>3.75</v>
      </c>
      <c r="I1889" s="143">
        <f t="shared" si="376"/>
        <v>1</v>
      </c>
      <c r="J1889" s="144">
        <v>1</v>
      </c>
      <c r="K1889" s="144"/>
      <c r="L1889" s="144"/>
      <c r="M1889" s="144"/>
      <c r="N1889" s="144"/>
      <c r="O1889" s="144"/>
      <c r="P1889" s="145" t="e">
        <f t="shared" si="377"/>
        <v>#DIV/0!</v>
      </c>
      <c r="Q1889" s="145">
        <f t="shared" si="378"/>
        <v>0</v>
      </c>
      <c r="R1889" s="145">
        <f t="shared" si="379"/>
        <v>0</v>
      </c>
      <c r="S1889" s="145">
        <f t="shared" si="380"/>
        <v>0</v>
      </c>
      <c r="T1889" s="145">
        <f t="shared" si="381"/>
        <v>0</v>
      </c>
      <c r="U1889" s="145">
        <f t="shared" si="382"/>
        <v>0</v>
      </c>
      <c r="V1889" s="146">
        <f>IF(J1889="nio",0,IF(J1889&gt;0,VLOOKUP(F1889,'3-Productie normen'!A:M,VLOOKUP(J1889,'3-Productie normen'!$B$38:$C$41,2,FALSE),FALSE)))*(VLOOKUP(B1889,'2-Kosten per locatie'!$A$16:$C$48,3,FALSE))</f>
        <v>0</v>
      </c>
      <c r="W1889" s="146">
        <f t="shared" si="383"/>
        <v>0</v>
      </c>
      <c r="X1889" s="146">
        <f t="shared" si="384"/>
        <v>0</v>
      </c>
      <c r="Y1889" s="146">
        <f t="shared" si="385"/>
        <v>0</v>
      </c>
      <c r="Z1889" s="147" t="str">
        <f>VLOOKUP(F1889,'3-Productie normen'!A:Q,12,FALSE)</f>
        <v>V</v>
      </c>
      <c r="AA1889" s="147"/>
      <c r="AC1889" s="148">
        <f t="shared" si="386"/>
        <v>3.75</v>
      </c>
    </row>
    <row r="1890" spans="1:29" ht="14.15" customHeight="1">
      <c r="A1890" s="124">
        <f t="shared" si="375"/>
        <v>1890</v>
      </c>
      <c r="B1890" s="139" t="s">
        <v>114</v>
      </c>
      <c r="C1890" s="108">
        <v>2</v>
      </c>
      <c r="D1890" s="164" t="s">
        <v>2001</v>
      </c>
      <c r="E1890" s="141" t="s">
        <v>420</v>
      </c>
      <c r="F1890" s="141" t="s">
        <v>155</v>
      </c>
      <c r="G1890" s="141" t="s">
        <v>222</v>
      </c>
      <c r="H1890" s="142">
        <v>24.75</v>
      </c>
      <c r="I1890" s="143">
        <f t="shared" si="376"/>
        <v>730</v>
      </c>
      <c r="J1890" s="144">
        <v>255</v>
      </c>
      <c r="K1890" s="144">
        <v>255</v>
      </c>
      <c r="L1890" s="144">
        <v>101</v>
      </c>
      <c r="M1890" s="144">
        <v>101</v>
      </c>
      <c r="N1890" s="144">
        <v>9</v>
      </c>
      <c r="O1890" s="144">
        <v>9</v>
      </c>
      <c r="P1890" s="145" t="e">
        <f t="shared" si="377"/>
        <v>#DIV/0!</v>
      </c>
      <c r="Q1890" s="145" t="e">
        <f t="shared" si="378"/>
        <v>#DIV/0!</v>
      </c>
      <c r="R1890" s="145" t="e">
        <f t="shared" si="379"/>
        <v>#DIV/0!</v>
      </c>
      <c r="S1890" s="145" t="e">
        <f t="shared" si="380"/>
        <v>#DIV/0!</v>
      </c>
      <c r="T1890" s="145" t="e">
        <f t="shared" si="381"/>
        <v>#DIV/0!</v>
      </c>
      <c r="U1890" s="145" t="e">
        <f t="shared" si="382"/>
        <v>#DIV/0!</v>
      </c>
      <c r="V1890" s="146">
        <f>IF(J1890="nio",0,IF(J1890&gt;0,VLOOKUP(F1890,'3-Productie normen'!A:M,VLOOKUP(J1890,'3-Productie normen'!$B$38:$C$41,2,FALSE),FALSE)))*(VLOOKUP(B1890,'2-Kosten per locatie'!$A$16:$C$48,3,FALSE))</f>
        <v>0</v>
      </c>
      <c r="W1890" s="146">
        <f t="shared" si="383"/>
        <v>0</v>
      </c>
      <c r="X1890" s="146">
        <f t="shared" si="384"/>
        <v>0</v>
      </c>
      <c r="Y1890" s="146">
        <f t="shared" si="385"/>
        <v>0</v>
      </c>
      <c r="Z1890" s="147" t="str">
        <f>VLOOKUP(F1890,'3-Productie normen'!A:Q,12,FALSE)</f>
        <v>B</v>
      </c>
      <c r="AA1890" s="147"/>
      <c r="AC1890" s="148">
        <f t="shared" si="386"/>
        <v>18067.5</v>
      </c>
    </row>
    <row r="1891" spans="1:29" ht="14.15" customHeight="1">
      <c r="A1891" s="124">
        <f t="shared" si="375"/>
        <v>1891</v>
      </c>
      <c r="B1891" s="139" t="s">
        <v>114</v>
      </c>
      <c r="C1891" s="108">
        <v>2</v>
      </c>
      <c r="D1891" s="164" t="s">
        <v>1785</v>
      </c>
      <c r="E1891" s="141" t="s">
        <v>168</v>
      </c>
      <c r="F1891" s="141" t="s">
        <v>168</v>
      </c>
      <c r="G1891" s="141" t="s">
        <v>213</v>
      </c>
      <c r="H1891" s="142">
        <v>12.07</v>
      </c>
      <c r="I1891" s="143">
        <f t="shared" si="376"/>
        <v>1</v>
      </c>
      <c r="J1891" s="144">
        <v>1</v>
      </c>
      <c r="K1891" s="144"/>
      <c r="L1891" s="144"/>
      <c r="M1891" s="144"/>
      <c r="N1891" s="144"/>
      <c r="O1891" s="144"/>
      <c r="P1891" s="145" t="e">
        <f t="shared" si="377"/>
        <v>#DIV/0!</v>
      </c>
      <c r="Q1891" s="145">
        <f t="shared" si="378"/>
        <v>0</v>
      </c>
      <c r="R1891" s="145">
        <f t="shared" si="379"/>
        <v>0</v>
      </c>
      <c r="S1891" s="145">
        <f t="shared" si="380"/>
        <v>0</v>
      </c>
      <c r="T1891" s="145">
        <f t="shared" si="381"/>
        <v>0</v>
      </c>
      <c r="U1891" s="145">
        <f t="shared" si="382"/>
        <v>0</v>
      </c>
      <c r="V1891" s="146">
        <f>IF(J1891="nio",0,IF(J1891&gt;0,VLOOKUP(F1891,'3-Productie normen'!A:M,VLOOKUP(J1891,'3-Productie normen'!$B$38:$C$41,2,FALSE),FALSE)))*(VLOOKUP(B1891,'2-Kosten per locatie'!$A$16:$C$48,3,FALSE))</f>
        <v>0</v>
      </c>
      <c r="W1891" s="146">
        <f t="shared" si="383"/>
        <v>0</v>
      </c>
      <c r="X1891" s="146">
        <f t="shared" si="384"/>
        <v>0</v>
      </c>
      <c r="Y1891" s="146">
        <f t="shared" si="385"/>
        <v>0</v>
      </c>
      <c r="Z1891" s="147" t="str">
        <f>VLOOKUP(F1891,'3-Productie normen'!A:Q,12,FALSE)</f>
        <v>V</v>
      </c>
      <c r="AA1891" s="147"/>
      <c r="AC1891" s="148">
        <f t="shared" si="386"/>
        <v>12.07</v>
      </c>
    </row>
    <row r="1892" spans="1:29" ht="14.15" customHeight="1">
      <c r="A1892" s="124">
        <f t="shared" si="375"/>
        <v>1892</v>
      </c>
      <c r="B1892" s="139" t="s">
        <v>114</v>
      </c>
      <c r="C1892" s="108">
        <v>2</v>
      </c>
      <c r="D1892" s="164" t="s">
        <v>2002</v>
      </c>
      <c r="E1892" s="141" t="s">
        <v>224</v>
      </c>
      <c r="F1892" s="141" t="s">
        <v>155</v>
      </c>
      <c r="G1892" s="141" t="s">
        <v>222</v>
      </c>
      <c r="H1892" s="142">
        <v>28.62</v>
      </c>
      <c r="I1892" s="143">
        <f t="shared" si="376"/>
        <v>730</v>
      </c>
      <c r="J1892" s="144">
        <v>255</v>
      </c>
      <c r="K1892" s="144">
        <v>255</v>
      </c>
      <c r="L1892" s="144">
        <v>101</v>
      </c>
      <c r="M1892" s="144">
        <v>101</v>
      </c>
      <c r="N1892" s="144">
        <v>9</v>
      </c>
      <c r="O1892" s="144">
        <v>9</v>
      </c>
      <c r="P1892" s="145" t="e">
        <f t="shared" si="377"/>
        <v>#DIV/0!</v>
      </c>
      <c r="Q1892" s="145" t="e">
        <f t="shared" si="378"/>
        <v>#DIV/0!</v>
      </c>
      <c r="R1892" s="145" t="e">
        <f t="shared" si="379"/>
        <v>#DIV/0!</v>
      </c>
      <c r="S1892" s="145" t="e">
        <f t="shared" si="380"/>
        <v>#DIV/0!</v>
      </c>
      <c r="T1892" s="145" t="e">
        <f t="shared" si="381"/>
        <v>#DIV/0!</v>
      </c>
      <c r="U1892" s="145" t="e">
        <f t="shared" si="382"/>
        <v>#DIV/0!</v>
      </c>
      <c r="V1892" s="146">
        <f>IF(J1892="nio",0,IF(J1892&gt;0,VLOOKUP(F1892,'3-Productie normen'!A:M,VLOOKUP(J1892,'3-Productie normen'!$B$38:$C$41,2,FALSE),FALSE)))*(VLOOKUP(B1892,'2-Kosten per locatie'!$A$16:$C$48,3,FALSE))</f>
        <v>0</v>
      </c>
      <c r="W1892" s="146">
        <f t="shared" si="383"/>
        <v>0</v>
      </c>
      <c r="X1892" s="146">
        <f t="shared" si="384"/>
        <v>0</v>
      </c>
      <c r="Y1892" s="146">
        <f t="shared" si="385"/>
        <v>0</v>
      </c>
      <c r="Z1892" s="147" t="str">
        <f>VLOOKUP(F1892,'3-Productie normen'!A:Q,12,FALSE)</f>
        <v>B</v>
      </c>
      <c r="AA1892" s="147"/>
      <c r="AC1892" s="148">
        <f t="shared" si="386"/>
        <v>20892.600000000002</v>
      </c>
    </row>
    <row r="1893" spans="1:29" ht="14.15" customHeight="1">
      <c r="A1893" s="124">
        <f t="shared" si="375"/>
        <v>1893</v>
      </c>
      <c r="B1893" s="139" t="s">
        <v>114</v>
      </c>
      <c r="C1893" s="108">
        <v>2</v>
      </c>
      <c r="D1893" s="164" t="s">
        <v>2003</v>
      </c>
      <c r="E1893" s="141" t="s">
        <v>224</v>
      </c>
      <c r="F1893" s="141" t="s">
        <v>155</v>
      </c>
      <c r="G1893" s="141" t="s">
        <v>222</v>
      </c>
      <c r="H1893" s="142">
        <v>28.49</v>
      </c>
      <c r="I1893" s="143">
        <f t="shared" si="376"/>
        <v>730</v>
      </c>
      <c r="J1893" s="144">
        <v>255</v>
      </c>
      <c r="K1893" s="144">
        <v>255</v>
      </c>
      <c r="L1893" s="144">
        <v>101</v>
      </c>
      <c r="M1893" s="144">
        <v>101</v>
      </c>
      <c r="N1893" s="144">
        <v>9</v>
      </c>
      <c r="O1893" s="144">
        <v>9</v>
      </c>
      <c r="P1893" s="145" t="e">
        <f t="shared" si="377"/>
        <v>#DIV/0!</v>
      </c>
      <c r="Q1893" s="145" t="e">
        <f t="shared" si="378"/>
        <v>#DIV/0!</v>
      </c>
      <c r="R1893" s="145" t="e">
        <f t="shared" si="379"/>
        <v>#DIV/0!</v>
      </c>
      <c r="S1893" s="145" t="e">
        <f t="shared" si="380"/>
        <v>#DIV/0!</v>
      </c>
      <c r="T1893" s="145" t="e">
        <f t="shared" si="381"/>
        <v>#DIV/0!</v>
      </c>
      <c r="U1893" s="145" t="e">
        <f t="shared" si="382"/>
        <v>#DIV/0!</v>
      </c>
      <c r="V1893" s="146">
        <f>IF(J1893="nio",0,IF(J1893&gt;0,VLOOKUP(F1893,'3-Productie normen'!A:M,VLOOKUP(J1893,'3-Productie normen'!$B$38:$C$41,2,FALSE),FALSE)))*(VLOOKUP(B1893,'2-Kosten per locatie'!$A$16:$C$48,3,FALSE))</f>
        <v>0</v>
      </c>
      <c r="W1893" s="146">
        <f t="shared" si="383"/>
        <v>0</v>
      </c>
      <c r="X1893" s="146">
        <f t="shared" si="384"/>
        <v>0</v>
      </c>
      <c r="Y1893" s="146">
        <f t="shared" si="385"/>
        <v>0</v>
      </c>
      <c r="Z1893" s="147" t="str">
        <f>VLOOKUP(F1893,'3-Productie normen'!A:Q,12,FALSE)</f>
        <v>B</v>
      </c>
      <c r="AA1893" s="147"/>
      <c r="AC1893" s="148">
        <f t="shared" si="386"/>
        <v>20797.699999999997</v>
      </c>
    </row>
    <row r="1894" spans="1:29" ht="14.15" customHeight="1">
      <c r="A1894" s="124">
        <f t="shared" si="375"/>
        <v>1894</v>
      </c>
      <c r="B1894" s="139" t="s">
        <v>114</v>
      </c>
      <c r="C1894" s="108">
        <v>2</v>
      </c>
      <c r="D1894" s="164" t="s">
        <v>2004</v>
      </c>
      <c r="E1894" s="141" t="s">
        <v>224</v>
      </c>
      <c r="F1894" s="139" t="s">
        <v>155</v>
      </c>
      <c r="G1894" s="141" t="s">
        <v>222</v>
      </c>
      <c r="H1894" s="142">
        <v>15.52</v>
      </c>
      <c r="I1894" s="143">
        <f t="shared" si="376"/>
        <v>730</v>
      </c>
      <c r="J1894" s="144">
        <v>255</v>
      </c>
      <c r="K1894" s="144">
        <v>255</v>
      </c>
      <c r="L1894" s="144">
        <v>101</v>
      </c>
      <c r="M1894" s="144">
        <v>101</v>
      </c>
      <c r="N1894" s="144">
        <v>9</v>
      </c>
      <c r="O1894" s="144">
        <v>9</v>
      </c>
      <c r="P1894" s="145" t="e">
        <f t="shared" si="377"/>
        <v>#DIV/0!</v>
      </c>
      <c r="Q1894" s="145" t="e">
        <f t="shared" si="378"/>
        <v>#DIV/0!</v>
      </c>
      <c r="R1894" s="145" t="e">
        <f t="shared" si="379"/>
        <v>#DIV/0!</v>
      </c>
      <c r="S1894" s="145" t="e">
        <f t="shared" si="380"/>
        <v>#DIV/0!</v>
      </c>
      <c r="T1894" s="145" t="e">
        <f t="shared" si="381"/>
        <v>#DIV/0!</v>
      </c>
      <c r="U1894" s="145" t="e">
        <f t="shared" si="382"/>
        <v>#DIV/0!</v>
      </c>
      <c r="V1894" s="146">
        <f>IF(J1894="nio",0,IF(J1894&gt;0,VLOOKUP(F1894,'3-Productie normen'!A:M,VLOOKUP(J1894,'3-Productie normen'!$B$38:$C$41,2,FALSE),FALSE)))*(VLOOKUP(B1894,'2-Kosten per locatie'!$A$16:$C$48,3,FALSE))</f>
        <v>0</v>
      </c>
      <c r="W1894" s="146">
        <f t="shared" si="383"/>
        <v>0</v>
      </c>
      <c r="X1894" s="146">
        <f t="shared" si="384"/>
        <v>0</v>
      </c>
      <c r="Y1894" s="146">
        <f t="shared" si="385"/>
        <v>0</v>
      </c>
      <c r="Z1894" s="147" t="str">
        <f>VLOOKUP(F1894,'3-Productie normen'!A:Q,12,FALSE)</f>
        <v>B</v>
      </c>
      <c r="AA1894" s="147"/>
      <c r="AC1894" s="148">
        <f t="shared" si="386"/>
        <v>11329.6</v>
      </c>
    </row>
    <row r="1895" spans="1:29" ht="14.15" customHeight="1">
      <c r="A1895" s="124">
        <f t="shared" si="375"/>
        <v>1895</v>
      </c>
      <c r="B1895" s="139" t="s">
        <v>114</v>
      </c>
      <c r="C1895" s="108">
        <v>2</v>
      </c>
      <c r="D1895" s="164" t="s">
        <v>2005</v>
      </c>
      <c r="E1895" s="141" t="s">
        <v>224</v>
      </c>
      <c r="F1895" s="141" t="s">
        <v>155</v>
      </c>
      <c r="G1895" s="141" t="s">
        <v>222</v>
      </c>
      <c r="H1895" s="142">
        <v>19.079999999999998</v>
      </c>
      <c r="I1895" s="143">
        <f t="shared" si="376"/>
        <v>730</v>
      </c>
      <c r="J1895" s="144">
        <v>255</v>
      </c>
      <c r="K1895" s="144">
        <v>255</v>
      </c>
      <c r="L1895" s="144">
        <v>101</v>
      </c>
      <c r="M1895" s="144">
        <v>101</v>
      </c>
      <c r="N1895" s="144">
        <v>9</v>
      </c>
      <c r="O1895" s="144">
        <v>9</v>
      </c>
      <c r="P1895" s="145" t="e">
        <f t="shared" si="377"/>
        <v>#DIV/0!</v>
      </c>
      <c r="Q1895" s="145" t="e">
        <f t="shared" si="378"/>
        <v>#DIV/0!</v>
      </c>
      <c r="R1895" s="145" t="e">
        <f t="shared" si="379"/>
        <v>#DIV/0!</v>
      </c>
      <c r="S1895" s="145" t="e">
        <f t="shared" si="380"/>
        <v>#DIV/0!</v>
      </c>
      <c r="T1895" s="145" t="e">
        <f t="shared" si="381"/>
        <v>#DIV/0!</v>
      </c>
      <c r="U1895" s="145" t="e">
        <f t="shared" si="382"/>
        <v>#DIV/0!</v>
      </c>
      <c r="V1895" s="146">
        <f>IF(J1895="nio",0,IF(J1895&gt;0,VLOOKUP(F1895,'3-Productie normen'!A:M,VLOOKUP(J1895,'3-Productie normen'!$B$38:$C$41,2,FALSE),FALSE)))*(VLOOKUP(B1895,'2-Kosten per locatie'!$A$16:$C$48,3,FALSE))</f>
        <v>0</v>
      </c>
      <c r="W1895" s="146">
        <f t="shared" si="383"/>
        <v>0</v>
      </c>
      <c r="X1895" s="146">
        <f t="shared" si="384"/>
        <v>0</v>
      </c>
      <c r="Y1895" s="146">
        <f t="shared" si="385"/>
        <v>0</v>
      </c>
      <c r="Z1895" s="147" t="str">
        <f>VLOOKUP(F1895,'3-Productie normen'!A:Q,12,FALSE)</f>
        <v>B</v>
      </c>
      <c r="AA1895" s="147"/>
      <c r="AC1895" s="148">
        <f t="shared" si="386"/>
        <v>13928.4</v>
      </c>
    </row>
    <row r="1896" spans="1:29" ht="14.15" customHeight="1">
      <c r="A1896" s="124">
        <f t="shared" si="375"/>
        <v>1896</v>
      </c>
      <c r="B1896" s="139" t="s">
        <v>114</v>
      </c>
      <c r="C1896" s="108">
        <v>2</v>
      </c>
      <c r="D1896" s="164" t="s">
        <v>1786</v>
      </c>
      <c r="E1896" s="141" t="s">
        <v>224</v>
      </c>
      <c r="F1896" s="141" t="s">
        <v>155</v>
      </c>
      <c r="G1896" s="141" t="s">
        <v>222</v>
      </c>
      <c r="H1896" s="142">
        <v>18.829999999999998</v>
      </c>
      <c r="I1896" s="143">
        <f t="shared" si="376"/>
        <v>730</v>
      </c>
      <c r="J1896" s="144">
        <v>255</v>
      </c>
      <c r="K1896" s="144">
        <v>255</v>
      </c>
      <c r="L1896" s="144">
        <v>101</v>
      </c>
      <c r="M1896" s="144">
        <v>101</v>
      </c>
      <c r="N1896" s="144">
        <v>9</v>
      </c>
      <c r="O1896" s="144">
        <v>9</v>
      </c>
      <c r="P1896" s="145" t="e">
        <f t="shared" si="377"/>
        <v>#DIV/0!</v>
      </c>
      <c r="Q1896" s="145" t="e">
        <f t="shared" si="378"/>
        <v>#DIV/0!</v>
      </c>
      <c r="R1896" s="145" t="e">
        <f t="shared" si="379"/>
        <v>#DIV/0!</v>
      </c>
      <c r="S1896" s="145" t="e">
        <f t="shared" si="380"/>
        <v>#DIV/0!</v>
      </c>
      <c r="T1896" s="145" t="e">
        <f t="shared" si="381"/>
        <v>#DIV/0!</v>
      </c>
      <c r="U1896" s="145" t="e">
        <f t="shared" si="382"/>
        <v>#DIV/0!</v>
      </c>
      <c r="V1896" s="146">
        <f>IF(J1896="nio",0,IF(J1896&gt;0,VLOOKUP(F1896,'3-Productie normen'!A:M,VLOOKUP(J1896,'3-Productie normen'!$B$38:$C$41,2,FALSE),FALSE)))*(VLOOKUP(B1896,'2-Kosten per locatie'!$A$16:$C$48,3,FALSE))</f>
        <v>0</v>
      </c>
      <c r="W1896" s="146">
        <f t="shared" si="383"/>
        <v>0</v>
      </c>
      <c r="X1896" s="146">
        <f t="shared" si="384"/>
        <v>0</v>
      </c>
      <c r="Y1896" s="146">
        <f t="shared" si="385"/>
        <v>0</v>
      </c>
      <c r="Z1896" s="147" t="str">
        <f>VLOOKUP(F1896,'3-Productie normen'!A:Q,12,FALSE)</f>
        <v>B</v>
      </c>
      <c r="AA1896" s="147"/>
      <c r="AC1896" s="148">
        <f t="shared" si="386"/>
        <v>13745.9</v>
      </c>
    </row>
    <row r="1897" spans="1:29" ht="14.15" customHeight="1">
      <c r="A1897" s="124">
        <f t="shared" si="375"/>
        <v>1897</v>
      </c>
      <c r="B1897" s="139" t="s">
        <v>114</v>
      </c>
      <c r="C1897" s="108">
        <v>2</v>
      </c>
      <c r="D1897" s="164" t="s">
        <v>2006</v>
      </c>
      <c r="E1897" s="141" t="s">
        <v>224</v>
      </c>
      <c r="F1897" s="166" t="s">
        <v>155</v>
      </c>
      <c r="G1897" s="141" t="s">
        <v>222</v>
      </c>
      <c r="H1897" s="142">
        <v>18.61</v>
      </c>
      <c r="I1897" s="143">
        <f t="shared" si="376"/>
        <v>730</v>
      </c>
      <c r="J1897" s="144">
        <v>255</v>
      </c>
      <c r="K1897" s="144">
        <v>255</v>
      </c>
      <c r="L1897" s="144">
        <v>101</v>
      </c>
      <c r="M1897" s="144">
        <v>101</v>
      </c>
      <c r="N1897" s="144">
        <v>9</v>
      </c>
      <c r="O1897" s="144">
        <v>9</v>
      </c>
      <c r="P1897" s="145" t="e">
        <f t="shared" si="377"/>
        <v>#DIV/0!</v>
      </c>
      <c r="Q1897" s="145" t="e">
        <f t="shared" si="378"/>
        <v>#DIV/0!</v>
      </c>
      <c r="R1897" s="145" t="e">
        <f t="shared" si="379"/>
        <v>#DIV/0!</v>
      </c>
      <c r="S1897" s="145" t="e">
        <f t="shared" si="380"/>
        <v>#DIV/0!</v>
      </c>
      <c r="T1897" s="145" t="e">
        <f t="shared" si="381"/>
        <v>#DIV/0!</v>
      </c>
      <c r="U1897" s="145" t="e">
        <f t="shared" si="382"/>
        <v>#DIV/0!</v>
      </c>
      <c r="V1897" s="146">
        <f>IF(J1897="nio",0,IF(J1897&gt;0,VLOOKUP(F1897,'3-Productie normen'!A:M,VLOOKUP(J1897,'3-Productie normen'!$B$38:$C$41,2,FALSE),FALSE)))*(VLOOKUP(B1897,'2-Kosten per locatie'!$A$16:$C$48,3,FALSE))</f>
        <v>0</v>
      </c>
      <c r="W1897" s="146">
        <f t="shared" si="383"/>
        <v>0</v>
      </c>
      <c r="X1897" s="146">
        <f t="shared" si="384"/>
        <v>0</v>
      </c>
      <c r="Y1897" s="146">
        <f t="shared" si="385"/>
        <v>0</v>
      </c>
      <c r="Z1897" s="147" t="str">
        <f>VLOOKUP(F1897,'3-Productie normen'!A:Q,12,FALSE)</f>
        <v>B</v>
      </c>
      <c r="AA1897" s="147"/>
      <c r="AC1897" s="148">
        <f t="shared" si="386"/>
        <v>13585.3</v>
      </c>
    </row>
    <row r="1898" spans="1:29" ht="14.15" customHeight="1">
      <c r="A1898" s="124">
        <f t="shared" si="375"/>
        <v>1898</v>
      </c>
      <c r="B1898" s="139" t="s">
        <v>114</v>
      </c>
      <c r="C1898" s="108">
        <v>2</v>
      </c>
      <c r="D1898" s="164" t="s">
        <v>2007</v>
      </c>
      <c r="E1898" s="141" t="s">
        <v>168</v>
      </c>
      <c r="F1898" s="141" t="s">
        <v>168</v>
      </c>
      <c r="G1898" s="141" t="s">
        <v>213</v>
      </c>
      <c r="H1898" s="142">
        <v>12.28</v>
      </c>
      <c r="I1898" s="143">
        <f t="shared" si="376"/>
        <v>1</v>
      </c>
      <c r="J1898" s="144">
        <v>1</v>
      </c>
      <c r="K1898" s="144"/>
      <c r="L1898" s="144"/>
      <c r="M1898" s="144"/>
      <c r="N1898" s="144"/>
      <c r="O1898" s="144"/>
      <c r="P1898" s="145" t="e">
        <f t="shared" si="377"/>
        <v>#DIV/0!</v>
      </c>
      <c r="Q1898" s="145">
        <f t="shared" si="378"/>
        <v>0</v>
      </c>
      <c r="R1898" s="145">
        <f t="shared" si="379"/>
        <v>0</v>
      </c>
      <c r="S1898" s="145">
        <f t="shared" si="380"/>
        <v>0</v>
      </c>
      <c r="T1898" s="145">
        <f t="shared" si="381"/>
        <v>0</v>
      </c>
      <c r="U1898" s="145">
        <f t="shared" si="382"/>
        <v>0</v>
      </c>
      <c r="V1898" s="146">
        <f>IF(J1898="nio",0,IF(J1898&gt;0,VLOOKUP(F1898,'3-Productie normen'!A:M,VLOOKUP(J1898,'3-Productie normen'!$B$38:$C$41,2,FALSE),FALSE)))*(VLOOKUP(B1898,'2-Kosten per locatie'!$A$16:$C$48,3,FALSE))</f>
        <v>0</v>
      </c>
      <c r="W1898" s="146">
        <f t="shared" si="383"/>
        <v>0</v>
      </c>
      <c r="X1898" s="146">
        <f t="shared" si="384"/>
        <v>0</v>
      </c>
      <c r="Y1898" s="146">
        <f t="shared" si="385"/>
        <v>0</v>
      </c>
      <c r="Z1898" s="147" t="str">
        <f>VLOOKUP(F1898,'3-Productie normen'!A:Q,12,FALSE)</f>
        <v>V</v>
      </c>
      <c r="AA1898" s="147"/>
      <c r="AC1898" s="148">
        <f t="shared" si="386"/>
        <v>12.28</v>
      </c>
    </row>
    <row r="1899" spans="1:29" ht="14.15" customHeight="1">
      <c r="A1899" s="124">
        <f t="shared" si="375"/>
        <v>1899</v>
      </c>
      <c r="B1899" s="139" t="s">
        <v>114</v>
      </c>
      <c r="C1899" s="108">
        <v>2</v>
      </c>
      <c r="D1899" s="164" t="s">
        <v>1791</v>
      </c>
      <c r="E1899" s="141" t="s">
        <v>420</v>
      </c>
      <c r="F1899" s="166" t="s">
        <v>155</v>
      </c>
      <c r="G1899" s="141" t="s">
        <v>252</v>
      </c>
      <c r="H1899" s="142">
        <v>306.89999999999998</v>
      </c>
      <c r="I1899" s="143">
        <f t="shared" si="376"/>
        <v>730</v>
      </c>
      <c r="J1899" s="144">
        <v>255</v>
      </c>
      <c r="K1899" s="144">
        <v>255</v>
      </c>
      <c r="L1899" s="144">
        <v>101</v>
      </c>
      <c r="M1899" s="144">
        <v>101</v>
      </c>
      <c r="N1899" s="144">
        <v>9</v>
      </c>
      <c r="O1899" s="144">
        <v>9</v>
      </c>
      <c r="P1899" s="145" t="e">
        <f t="shared" si="377"/>
        <v>#DIV/0!</v>
      </c>
      <c r="Q1899" s="145" t="e">
        <f t="shared" si="378"/>
        <v>#DIV/0!</v>
      </c>
      <c r="R1899" s="145" t="e">
        <f t="shared" si="379"/>
        <v>#DIV/0!</v>
      </c>
      <c r="S1899" s="145" t="e">
        <f t="shared" si="380"/>
        <v>#DIV/0!</v>
      </c>
      <c r="T1899" s="145" t="e">
        <f t="shared" si="381"/>
        <v>#DIV/0!</v>
      </c>
      <c r="U1899" s="145" t="e">
        <f t="shared" si="382"/>
        <v>#DIV/0!</v>
      </c>
      <c r="V1899" s="146">
        <f>IF(J1899="nio",0,IF(J1899&gt;0,VLOOKUP(F1899,'3-Productie normen'!A:M,VLOOKUP(J1899,'3-Productie normen'!$B$38:$C$41,2,FALSE),FALSE)))*(VLOOKUP(B1899,'2-Kosten per locatie'!$A$16:$C$48,3,FALSE))</f>
        <v>0</v>
      </c>
      <c r="W1899" s="146">
        <f t="shared" si="383"/>
        <v>0</v>
      </c>
      <c r="X1899" s="146">
        <f t="shared" si="384"/>
        <v>0</v>
      </c>
      <c r="Y1899" s="146">
        <f t="shared" si="385"/>
        <v>0</v>
      </c>
      <c r="Z1899" s="147" t="str">
        <f>VLOOKUP(F1899,'3-Productie normen'!A:Q,12,FALSE)</f>
        <v>B</v>
      </c>
      <c r="AA1899" s="147"/>
      <c r="AC1899" s="148">
        <f t="shared" si="386"/>
        <v>224036.99999999997</v>
      </c>
    </row>
    <row r="1900" spans="1:29" ht="14.15" customHeight="1">
      <c r="A1900" s="124">
        <f t="shared" si="375"/>
        <v>1900</v>
      </c>
      <c r="B1900" s="139" t="s">
        <v>114</v>
      </c>
      <c r="C1900" s="108">
        <v>2</v>
      </c>
      <c r="D1900" s="164" t="s">
        <v>2008</v>
      </c>
      <c r="E1900" s="141" t="s">
        <v>249</v>
      </c>
      <c r="F1900" s="141" t="s">
        <v>172</v>
      </c>
      <c r="G1900" s="141" t="s">
        <v>244</v>
      </c>
      <c r="H1900" s="142">
        <v>39.340000000000003</v>
      </c>
      <c r="I1900" s="143">
        <f t="shared" si="376"/>
        <v>730</v>
      </c>
      <c r="J1900" s="144">
        <v>255</v>
      </c>
      <c r="K1900" s="144">
        <v>255</v>
      </c>
      <c r="L1900" s="144">
        <v>101</v>
      </c>
      <c r="M1900" s="144">
        <v>101</v>
      </c>
      <c r="N1900" s="144">
        <v>9</v>
      </c>
      <c r="O1900" s="144">
        <v>9</v>
      </c>
      <c r="P1900" s="145" t="e">
        <f t="shared" si="377"/>
        <v>#DIV/0!</v>
      </c>
      <c r="Q1900" s="145" t="e">
        <f t="shared" si="378"/>
        <v>#DIV/0!</v>
      </c>
      <c r="R1900" s="145" t="e">
        <f t="shared" si="379"/>
        <v>#DIV/0!</v>
      </c>
      <c r="S1900" s="145" t="e">
        <f t="shared" si="380"/>
        <v>#DIV/0!</v>
      </c>
      <c r="T1900" s="145" t="e">
        <f t="shared" si="381"/>
        <v>#DIV/0!</v>
      </c>
      <c r="U1900" s="145" t="e">
        <f t="shared" si="382"/>
        <v>#DIV/0!</v>
      </c>
      <c r="V1900" s="146">
        <f>IF(J1900="nio",0,IF(J1900&gt;0,VLOOKUP(F1900,'3-Productie normen'!A:M,VLOOKUP(J1900,'3-Productie normen'!$B$38:$C$41,2,FALSE),FALSE)))*(VLOOKUP(B1900,'2-Kosten per locatie'!$A$16:$C$48,3,FALSE))</f>
        <v>0</v>
      </c>
      <c r="W1900" s="146">
        <f t="shared" si="383"/>
        <v>0</v>
      </c>
      <c r="X1900" s="146">
        <f t="shared" si="384"/>
        <v>0</v>
      </c>
      <c r="Y1900" s="146">
        <f t="shared" si="385"/>
        <v>0</v>
      </c>
      <c r="Z1900" s="147" t="str">
        <f>VLOOKUP(F1900,'3-Productie normen'!A:Q,12,FALSE)</f>
        <v>V</v>
      </c>
      <c r="AA1900" s="147"/>
      <c r="AC1900" s="148">
        <f t="shared" si="386"/>
        <v>28718.2</v>
      </c>
    </row>
    <row r="1901" spans="1:29" ht="14.15" customHeight="1">
      <c r="A1901" s="124">
        <f t="shared" si="375"/>
        <v>1901</v>
      </c>
      <c r="B1901" s="139" t="s">
        <v>114</v>
      </c>
      <c r="C1901" s="108">
        <v>2</v>
      </c>
      <c r="D1901" s="164" t="s">
        <v>2009</v>
      </c>
      <c r="E1901" s="141" t="s">
        <v>249</v>
      </c>
      <c r="F1901" s="139" t="s">
        <v>172</v>
      </c>
      <c r="G1901" s="141" t="s">
        <v>1986</v>
      </c>
      <c r="H1901" s="142">
        <v>5</v>
      </c>
      <c r="I1901" s="143">
        <f t="shared" si="376"/>
        <v>730</v>
      </c>
      <c r="J1901" s="144">
        <v>255</v>
      </c>
      <c r="K1901" s="144">
        <v>255</v>
      </c>
      <c r="L1901" s="144">
        <v>101</v>
      </c>
      <c r="M1901" s="144">
        <v>101</v>
      </c>
      <c r="N1901" s="144">
        <v>9</v>
      </c>
      <c r="O1901" s="144">
        <v>9</v>
      </c>
      <c r="P1901" s="145" t="e">
        <f t="shared" si="377"/>
        <v>#DIV/0!</v>
      </c>
      <c r="Q1901" s="145" t="e">
        <f t="shared" si="378"/>
        <v>#DIV/0!</v>
      </c>
      <c r="R1901" s="145" t="e">
        <f t="shared" si="379"/>
        <v>#DIV/0!</v>
      </c>
      <c r="S1901" s="145" t="e">
        <f t="shared" si="380"/>
        <v>#DIV/0!</v>
      </c>
      <c r="T1901" s="145" t="e">
        <f t="shared" si="381"/>
        <v>#DIV/0!</v>
      </c>
      <c r="U1901" s="145" t="e">
        <f t="shared" si="382"/>
        <v>#DIV/0!</v>
      </c>
      <c r="V1901" s="146">
        <f>IF(J1901="nio",0,IF(J1901&gt;0,VLOOKUP(F1901,'3-Productie normen'!A:M,VLOOKUP(J1901,'3-Productie normen'!$B$38:$C$41,2,FALSE),FALSE)))*(VLOOKUP(B1901,'2-Kosten per locatie'!$A$16:$C$48,3,FALSE))</f>
        <v>0</v>
      </c>
      <c r="W1901" s="146">
        <f t="shared" si="383"/>
        <v>0</v>
      </c>
      <c r="X1901" s="146">
        <f t="shared" si="384"/>
        <v>0</v>
      </c>
      <c r="Y1901" s="146">
        <f t="shared" si="385"/>
        <v>0</v>
      </c>
      <c r="Z1901" s="147" t="str">
        <f>VLOOKUP(F1901,'3-Productie normen'!A:Q,12,FALSE)</f>
        <v>V</v>
      </c>
      <c r="AA1901" s="147"/>
      <c r="AC1901" s="148">
        <f t="shared" si="386"/>
        <v>3650</v>
      </c>
    </row>
    <row r="1902" spans="1:29" ht="14.15" customHeight="1">
      <c r="A1902" s="124">
        <f t="shared" si="375"/>
        <v>1902</v>
      </c>
      <c r="B1902" s="139" t="s">
        <v>114</v>
      </c>
      <c r="C1902" s="108">
        <v>2</v>
      </c>
      <c r="D1902" s="164" t="s">
        <v>2010</v>
      </c>
      <c r="E1902" s="141" t="s">
        <v>170</v>
      </c>
      <c r="F1902" s="141" t="s">
        <v>170</v>
      </c>
      <c r="G1902" s="141" t="s">
        <v>323</v>
      </c>
      <c r="H1902" s="142">
        <v>12.5</v>
      </c>
      <c r="I1902" s="143">
        <f t="shared" si="376"/>
        <v>730</v>
      </c>
      <c r="J1902" s="144">
        <v>255</v>
      </c>
      <c r="K1902" s="144">
        <v>255</v>
      </c>
      <c r="L1902" s="144">
        <v>101</v>
      </c>
      <c r="M1902" s="144">
        <v>101</v>
      </c>
      <c r="N1902" s="144">
        <v>9</v>
      </c>
      <c r="O1902" s="144">
        <v>9</v>
      </c>
      <c r="P1902" s="145" t="e">
        <f t="shared" si="377"/>
        <v>#DIV/0!</v>
      </c>
      <c r="Q1902" s="145" t="e">
        <f t="shared" si="378"/>
        <v>#DIV/0!</v>
      </c>
      <c r="R1902" s="145" t="e">
        <f t="shared" si="379"/>
        <v>#DIV/0!</v>
      </c>
      <c r="S1902" s="145" t="e">
        <f t="shared" si="380"/>
        <v>#DIV/0!</v>
      </c>
      <c r="T1902" s="145" t="e">
        <f t="shared" si="381"/>
        <v>#DIV/0!</v>
      </c>
      <c r="U1902" s="145" t="e">
        <f t="shared" si="382"/>
        <v>#DIV/0!</v>
      </c>
      <c r="V1902" s="146">
        <f>IF(J1902="nio",0,IF(J1902&gt;0,VLOOKUP(F1902,'3-Productie normen'!A:M,VLOOKUP(J1902,'3-Productie normen'!$B$38:$C$41,2,FALSE),FALSE)))*(VLOOKUP(B1902,'2-Kosten per locatie'!$A$16:$C$48,3,FALSE))</f>
        <v>0</v>
      </c>
      <c r="W1902" s="146">
        <f t="shared" si="383"/>
        <v>0</v>
      </c>
      <c r="X1902" s="146">
        <f t="shared" si="384"/>
        <v>0</v>
      </c>
      <c r="Y1902" s="146">
        <f t="shared" si="385"/>
        <v>0</v>
      </c>
      <c r="Z1902" s="147" t="str">
        <f>VLOOKUP(F1902,'3-Productie normen'!A:Q,12,FALSE)</f>
        <v>V</v>
      </c>
      <c r="AA1902" s="147"/>
      <c r="AC1902" s="148">
        <f t="shared" si="386"/>
        <v>9125</v>
      </c>
    </row>
    <row r="1903" spans="1:29" ht="14.15" customHeight="1">
      <c r="A1903" s="124">
        <f t="shared" si="375"/>
        <v>1903</v>
      </c>
      <c r="B1903" s="139" t="s">
        <v>114</v>
      </c>
      <c r="C1903" s="108">
        <v>2</v>
      </c>
      <c r="D1903" s="164" t="s">
        <v>2011</v>
      </c>
      <c r="E1903" s="141" t="s">
        <v>170</v>
      </c>
      <c r="F1903" s="141" t="s">
        <v>170</v>
      </c>
      <c r="G1903" s="141" t="s">
        <v>1783</v>
      </c>
      <c r="H1903" s="142">
        <v>11.22</v>
      </c>
      <c r="I1903" s="143">
        <f t="shared" si="376"/>
        <v>730</v>
      </c>
      <c r="J1903" s="144">
        <v>255</v>
      </c>
      <c r="K1903" s="144">
        <v>255</v>
      </c>
      <c r="L1903" s="144">
        <v>101</v>
      </c>
      <c r="M1903" s="144">
        <v>101</v>
      </c>
      <c r="N1903" s="144">
        <v>9</v>
      </c>
      <c r="O1903" s="144">
        <v>9</v>
      </c>
      <c r="P1903" s="145" t="e">
        <f t="shared" si="377"/>
        <v>#DIV/0!</v>
      </c>
      <c r="Q1903" s="145" t="e">
        <f t="shared" si="378"/>
        <v>#DIV/0!</v>
      </c>
      <c r="R1903" s="145" t="e">
        <f t="shared" si="379"/>
        <v>#DIV/0!</v>
      </c>
      <c r="S1903" s="145" t="e">
        <f t="shared" si="380"/>
        <v>#DIV/0!</v>
      </c>
      <c r="T1903" s="145" t="e">
        <f t="shared" si="381"/>
        <v>#DIV/0!</v>
      </c>
      <c r="U1903" s="145" t="e">
        <f t="shared" si="382"/>
        <v>#DIV/0!</v>
      </c>
      <c r="V1903" s="146">
        <f>IF(J1903="nio",0,IF(J1903&gt;0,VLOOKUP(F1903,'3-Productie normen'!A:M,VLOOKUP(J1903,'3-Productie normen'!$B$38:$C$41,2,FALSE),FALSE)))*(VLOOKUP(B1903,'2-Kosten per locatie'!$A$16:$C$48,3,FALSE))</f>
        <v>0</v>
      </c>
      <c r="W1903" s="146">
        <f t="shared" si="383"/>
        <v>0</v>
      </c>
      <c r="X1903" s="146">
        <f t="shared" si="384"/>
        <v>0</v>
      </c>
      <c r="Y1903" s="146">
        <f t="shared" si="385"/>
        <v>0</v>
      </c>
      <c r="Z1903" s="147" t="str">
        <f>VLOOKUP(F1903,'3-Productie normen'!A:Q,12,FALSE)</f>
        <v>V</v>
      </c>
      <c r="AA1903" s="147"/>
      <c r="AC1903" s="148">
        <f t="shared" si="386"/>
        <v>8190.6</v>
      </c>
    </row>
    <row r="1904" spans="1:29" ht="14.15" customHeight="1">
      <c r="A1904" s="124">
        <f t="shared" si="375"/>
        <v>1904</v>
      </c>
      <c r="B1904" s="139" t="s">
        <v>122</v>
      </c>
      <c r="C1904" s="108" t="s">
        <v>210</v>
      </c>
      <c r="D1904" s="164" t="s">
        <v>1626</v>
      </c>
      <c r="E1904" s="141" t="s">
        <v>224</v>
      </c>
      <c r="F1904" s="141" t="s">
        <v>155</v>
      </c>
      <c r="G1904" s="141" t="s">
        <v>222</v>
      </c>
      <c r="H1904" s="142">
        <v>16.239999999999998</v>
      </c>
      <c r="I1904" s="143">
        <f t="shared" si="376"/>
        <v>730</v>
      </c>
      <c r="J1904" s="144">
        <v>255</v>
      </c>
      <c r="K1904" s="144">
        <v>255</v>
      </c>
      <c r="L1904" s="144">
        <v>101</v>
      </c>
      <c r="M1904" s="144">
        <v>101</v>
      </c>
      <c r="N1904" s="144">
        <v>9</v>
      </c>
      <c r="O1904" s="144">
        <v>9</v>
      </c>
      <c r="P1904" s="145" t="e">
        <f t="shared" si="377"/>
        <v>#DIV/0!</v>
      </c>
      <c r="Q1904" s="145" t="e">
        <f t="shared" si="378"/>
        <v>#DIV/0!</v>
      </c>
      <c r="R1904" s="145" t="e">
        <f t="shared" si="379"/>
        <v>#DIV/0!</v>
      </c>
      <c r="S1904" s="145" t="e">
        <f t="shared" si="380"/>
        <v>#DIV/0!</v>
      </c>
      <c r="T1904" s="145" t="e">
        <f t="shared" si="381"/>
        <v>#DIV/0!</v>
      </c>
      <c r="U1904" s="145" t="e">
        <f t="shared" si="382"/>
        <v>#DIV/0!</v>
      </c>
      <c r="V1904" s="146">
        <f>IF(J1904="nio",0,IF(J1904&gt;0,VLOOKUP(F1904,'3-Productie normen'!A:M,VLOOKUP(J1904,'3-Productie normen'!$B$38:$C$41,2,FALSE),FALSE)))*(VLOOKUP(B1904,'2-Kosten per locatie'!$A$16:$C$48,3,FALSE))</f>
        <v>0</v>
      </c>
      <c r="W1904" s="146">
        <f t="shared" si="383"/>
        <v>0</v>
      </c>
      <c r="X1904" s="146">
        <f t="shared" si="384"/>
        <v>0</v>
      </c>
      <c r="Y1904" s="146">
        <f t="shared" si="385"/>
        <v>0</v>
      </c>
      <c r="Z1904" s="147" t="str">
        <f>VLOOKUP(F1904,'3-Productie normen'!A:Q,12,FALSE)</f>
        <v>B</v>
      </c>
      <c r="AA1904" s="147"/>
      <c r="AC1904" s="148">
        <f t="shared" si="386"/>
        <v>11855.199999999999</v>
      </c>
    </row>
    <row r="1905" spans="1:29" ht="14.15" customHeight="1">
      <c r="A1905" s="124">
        <f t="shared" si="375"/>
        <v>1905</v>
      </c>
      <c r="B1905" s="139" t="s">
        <v>122</v>
      </c>
      <c r="C1905" s="108" t="s">
        <v>210</v>
      </c>
      <c r="D1905" s="164" t="s">
        <v>1628</v>
      </c>
      <c r="E1905" s="141" t="s">
        <v>171</v>
      </c>
      <c r="F1905" s="141" t="s">
        <v>171</v>
      </c>
      <c r="G1905" s="141" t="s">
        <v>222</v>
      </c>
      <c r="H1905" s="142">
        <v>20.58</v>
      </c>
      <c r="I1905" s="143">
        <f t="shared" si="376"/>
        <v>730</v>
      </c>
      <c r="J1905" s="144">
        <v>255</v>
      </c>
      <c r="K1905" s="144">
        <v>255</v>
      </c>
      <c r="L1905" s="144">
        <v>101</v>
      </c>
      <c r="M1905" s="144">
        <v>101</v>
      </c>
      <c r="N1905" s="144">
        <v>9</v>
      </c>
      <c r="O1905" s="144">
        <v>9</v>
      </c>
      <c r="P1905" s="145" t="e">
        <f t="shared" si="377"/>
        <v>#DIV/0!</v>
      </c>
      <c r="Q1905" s="145" t="e">
        <f t="shared" si="378"/>
        <v>#DIV/0!</v>
      </c>
      <c r="R1905" s="145" t="e">
        <f t="shared" si="379"/>
        <v>#DIV/0!</v>
      </c>
      <c r="S1905" s="145" t="e">
        <f t="shared" si="380"/>
        <v>#DIV/0!</v>
      </c>
      <c r="T1905" s="145" t="e">
        <f t="shared" si="381"/>
        <v>#DIV/0!</v>
      </c>
      <c r="U1905" s="145" t="e">
        <f t="shared" si="382"/>
        <v>#DIV/0!</v>
      </c>
      <c r="V1905" s="146">
        <f>IF(J1905="nio",0,IF(J1905&gt;0,VLOOKUP(F1905,'3-Productie normen'!A:M,VLOOKUP(J1905,'3-Productie normen'!$B$38:$C$41,2,FALSE),FALSE)))*(VLOOKUP(B1905,'2-Kosten per locatie'!$A$16:$C$48,3,FALSE))</f>
        <v>0</v>
      </c>
      <c r="W1905" s="146">
        <f t="shared" si="383"/>
        <v>0</v>
      </c>
      <c r="X1905" s="146">
        <f t="shared" si="384"/>
        <v>0</v>
      </c>
      <c r="Y1905" s="146">
        <f t="shared" si="385"/>
        <v>0</v>
      </c>
      <c r="Z1905" s="147" t="str">
        <f>VLOOKUP(F1905,'3-Productie normen'!A:Q,12,FALSE)</f>
        <v>B</v>
      </c>
      <c r="AA1905" s="147"/>
      <c r="AC1905" s="148">
        <f t="shared" si="386"/>
        <v>15023.4</v>
      </c>
    </row>
    <row r="1906" spans="1:29" ht="14.15" customHeight="1">
      <c r="A1906" s="124">
        <f t="shared" si="375"/>
        <v>1906</v>
      </c>
      <c r="B1906" s="139" t="s">
        <v>122</v>
      </c>
      <c r="C1906" s="108" t="s">
        <v>210</v>
      </c>
      <c r="D1906" s="164" t="s">
        <v>1947</v>
      </c>
      <c r="E1906" s="141" t="s">
        <v>2012</v>
      </c>
      <c r="F1906" s="141" t="s">
        <v>155</v>
      </c>
      <c r="G1906" s="141" t="s">
        <v>244</v>
      </c>
      <c r="H1906" s="142">
        <v>20.6</v>
      </c>
      <c r="I1906" s="143">
        <f t="shared" si="376"/>
        <v>730</v>
      </c>
      <c r="J1906" s="144">
        <v>255</v>
      </c>
      <c r="K1906" s="144">
        <v>255</v>
      </c>
      <c r="L1906" s="144">
        <v>101</v>
      </c>
      <c r="M1906" s="144">
        <v>101</v>
      </c>
      <c r="N1906" s="144">
        <v>9</v>
      </c>
      <c r="O1906" s="144">
        <v>9</v>
      </c>
      <c r="P1906" s="145" t="e">
        <f t="shared" si="377"/>
        <v>#DIV/0!</v>
      </c>
      <c r="Q1906" s="145" t="e">
        <f t="shared" si="378"/>
        <v>#DIV/0!</v>
      </c>
      <c r="R1906" s="145" t="e">
        <f t="shared" si="379"/>
        <v>#DIV/0!</v>
      </c>
      <c r="S1906" s="145" t="e">
        <f t="shared" si="380"/>
        <v>#DIV/0!</v>
      </c>
      <c r="T1906" s="145" t="e">
        <f t="shared" si="381"/>
        <v>#DIV/0!</v>
      </c>
      <c r="U1906" s="145" t="e">
        <f t="shared" si="382"/>
        <v>#DIV/0!</v>
      </c>
      <c r="V1906" s="146">
        <f>IF(J1906="nio",0,IF(J1906&gt;0,VLOOKUP(F1906,'3-Productie normen'!A:M,VLOOKUP(J1906,'3-Productie normen'!$B$38:$C$41,2,FALSE),FALSE)))*(VLOOKUP(B1906,'2-Kosten per locatie'!$A$16:$C$48,3,FALSE))</f>
        <v>0</v>
      </c>
      <c r="W1906" s="146">
        <f t="shared" si="383"/>
        <v>0</v>
      </c>
      <c r="X1906" s="146">
        <f t="shared" si="384"/>
        <v>0</v>
      </c>
      <c r="Y1906" s="146">
        <f t="shared" si="385"/>
        <v>0</v>
      </c>
      <c r="Z1906" s="147" t="str">
        <f>VLOOKUP(F1906,'3-Productie normen'!A:Q,12,FALSE)</f>
        <v>B</v>
      </c>
      <c r="AA1906" s="147"/>
      <c r="AC1906" s="148">
        <f t="shared" si="386"/>
        <v>15038.000000000002</v>
      </c>
    </row>
    <row r="1907" spans="1:29" ht="14.15" customHeight="1">
      <c r="A1907" s="124">
        <f t="shared" si="375"/>
        <v>1907</v>
      </c>
      <c r="B1907" s="139" t="s">
        <v>122</v>
      </c>
      <c r="C1907" s="108" t="s">
        <v>210</v>
      </c>
      <c r="D1907" s="164" t="s">
        <v>1948</v>
      </c>
      <c r="E1907" s="141" t="s">
        <v>355</v>
      </c>
      <c r="F1907" s="141" t="s">
        <v>174</v>
      </c>
      <c r="G1907" s="141" t="s">
        <v>244</v>
      </c>
      <c r="H1907" s="142">
        <v>0.89</v>
      </c>
      <c r="I1907" s="143">
        <f t="shared" si="376"/>
        <v>0</v>
      </c>
      <c r="J1907" s="144" t="s">
        <v>228</v>
      </c>
      <c r="K1907" s="144"/>
      <c r="L1907" s="144"/>
      <c r="M1907" s="144"/>
      <c r="N1907" s="144"/>
      <c r="O1907" s="144"/>
      <c r="P1907" s="145">
        <f t="shared" si="377"/>
        <v>0</v>
      </c>
      <c r="Q1907" s="145">
        <f t="shared" si="378"/>
        <v>0</v>
      </c>
      <c r="R1907" s="145">
        <f t="shared" si="379"/>
        <v>0</v>
      </c>
      <c r="S1907" s="145">
        <f t="shared" si="380"/>
        <v>0</v>
      </c>
      <c r="T1907" s="145">
        <f t="shared" si="381"/>
        <v>0</v>
      </c>
      <c r="U1907" s="145">
        <f t="shared" si="382"/>
        <v>0</v>
      </c>
      <c r="V1907" s="146">
        <f>IF(J1907="nio",0,IF(J1907&gt;0,VLOOKUP(F1907,'3-Productie normen'!A:M,VLOOKUP(J1907,'3-Productie normen'!$B$38:$C$41,2,FALSE),FALSE)))*(VLOOKUP(B1907,'2-Kosten per locatie'!$A$16:$C$48,3,FALSE))</f>
        <v>0</v>
      </c>
      <c r="W1907" s="146">
        <f t="shared" si="383"/>
        <v>0</v>
      </c>
      <c r="X1907" s="146">
        <f t="shared" si="384"/>
        <v>0</v>
      </c>
      <c r="Y1907" s="146">
        <f t="shared" si="385"/>
        <v>0</v>
      </c>
      <c r="Z1907" s="147">
        <f>VLOOKUP(F1907,'3-Productie normen'!A:Q,12,FALSE)</f>
        <v>0</v>
      </c>
      <c r="AA1907" s="147"/>
      <c r="AC1907" s="148">
        <f t="shared" si="386"/>
        <v>0</v>
      </c>
    </row>
    <row r="1908" spans="1:29" ht="14.15" customHeight="1">
      <c r="A1908" s="124">
        <f t="shared" si="375"/>
        <v>1908</v>
      </c>
      <c r="B1908" s="139" t="s">
        <v>122</v>
      </c>
      <c r="C1908" s="108" t="s">
        <v>210</v>
      </c>
      <c r="D1908" s="164" t="s">
        <v>1629</v>
      </c>
      <c r="E1908" s="141" t="s">
        <v>355</v>
      </c>
      <c r="F1908" s="141" t="s">
        <v>174</v>
      </c>
      <c r="G1908" s="141" t="s">
        <v>244</v>
      </c>
      <c r="H1908" s="142">
        <v>20.6</v>
      </c>
      <c r="I1908" s="143">
        <f t="shared" si="376"/>
        <v>0</v>
      </c>
      <c r="J1908" s="144" t="s">
        <v>228</v>
      </c>
      <c r="K1908" s="144"/>
      <c r="L1908" s="144"/>
      <c r="M1908" s="144"/>
      <c r="N1908" s="144"/>
      <c r="O1908" s="144"/>
      <c r="P1908" s="145">
        <f t="shared" si="377"/>
        <v>0</v>
      </c>
      <c r="Q1908" s="145">
        <f t="shared" si="378"/>
        <v>0</v>
      </c>
      <c r="R1908" s="145">
        <f t="shared" si="379"/>
        <v>0</v>
      </c>
      <c r="S1908" s="145">
        <f t="shared" si="380"/>
        <v>0</v>
      </c>
      <c r="T1908" s="145">
        <f t="shared" si="381"/>
        <v>0</v>
      </c>
      <c r="U1908" s="145">
        <f t="shared" si="382"/>
        <v>0</v>
      </c>
      <c r="V1908" s="146">
        <f>IF(J1908="nio",0,IF(J1908&gt;0,VLOOKUP(F1908,'3-Productie normen'!A:M,VLOOKUP(J1908,'3-Productie normen'!$B$38:$C$41,2,FALSE),FALSE)))*(VLOOKUP(B1908,'2-Kosten per locatie'!$A$16:$C$48,3,FALSE))</f>
        <v>0</v>
      </c>
      <c r="W1908" s="146">
        <f t="shared" si="383"/>
        <v>0</v>
      </c>
      <c r="X1908" s="146">
        <f t="shared" si="384"/>
        <v>0</v>
      </c>
      <c r="Y1908" s="146">
        <f t="shared" si="385"/>
        <v>0</v>
      </c>
      <c r="Z1908" s="147">
        <f>VLOOKUP(F1908,'3-Productie normen'!A:Q,12,FALSE)</f>
        <v>0</v>
      </c>
      <c r="AA1908" s="147"/>
      <c r="AC1908" s="148">
        <f t="shared" si="386"/>
        <v>0</v>
      </c>
    </row>
    <row r="1909" spans="1:29" ht="14.15" customHeight="1">
      <c r="A1909" s="124">
        <f t="shared" si="375"/>
        <v>1909</v>
      </c>
      <c r="B1909" s="139" t="s">
        <v>122</v>
      </c>
      <c r="C1909" s="108" t="s">
        <v>210</v>
      </c>
      <c r="D1909" s="164" t="s">
        <v>1630</v>
      </c>
      <c r="E1909" s="141" t="s">
        <v>279</v>
      </c>
      <c r="F1909" s="151" t="s">
        <v>168</v>
      </c>
      <c r="G1909" s="141" t="s">
        <v>227</v>
      </c>
      <c r="H1909" s="142">
        <v>1.68</v>
      </c>
      <c r="I1909" s="143">
        <f t="shared" si="376"/>
        <v>1</v>
      </c>
      <c r="J1909" s="144">
        <v>1</v>
      </c>
      <c r="K1909" s="144"/>
      <c r="L1909" s="144"/>
      <c r="M1909" s="144"/>
      <c r="N1909" s="144"/>
      <c r="O1909" s="144"/>
      <c r="P1909" s="145" t="e">
        <f t="shared" si="377"/>
        <v>#DIV/0!</v>
      </c>
      <c r="Q1909" s="145">
        <f t="shared" si="378"/>
        <v>0</v>
      </c>
      <c r="R1909" s="145">
        <f t="shared" si="379"/>
        <v>0</v>
      </c>
      <c r="S1909" s="145">
        <f t="shared" si="380"/>
        <v>0</v>
      </c>
      <c r="T1909" s="145">
        <f t="shared" si="381"/>
        <v>0</v>
      </c>
      <c r="U1909" s="145">
        <f t="shared" si="382"/>
        <v>0</v>
      </c>
      <c r="V1909" s="146">
        <f>IF(J1909="nio",0,IF(J1909&gt;0,VLOOKUP(F1909,'3-Productie normen'!A:M,VLOOKUP(J1909,'3-Productie normen'!$B$38:$C$41,2,FALSE),FALSE)))*(VLOOKUP(B1909,'2-Kosten per locatie'!$A$16:$C$48,3,FALSE))</f>
        <v>0</v>
      </c>
      <c r="W1909" s="146">
        <f t="shared" si="383"/>
        <v>0</v>
      </c>
      <c r="X1909" s="146">
        <f t="shared" si="384"/>
        <v>0</v>
      </c>
      <c r="Y1909" s="146">
        <f t="shared" si="385"/>
        <v>0</v>
      </c>
      <c r="Z1909" s="147" t="str">
        <f>VLOOKUP(F1909,'3-Productie normen'!A:Q,12,FALSE)</f>
        <v>V</v>
      </c>
      <c r="AA1909" s="147"/>
      <c r="AC1909" s="148">
        <f t="shared" si="386"/>
        <v>1.68</v>
      </c>
    </row>
    <row r="1910" spans="1:29" ht="14.15" customHeight="1">
      <c r="A1910" s="124">
        <f t="shared" si="375"/>
        <v>1910</v>
      </c>
      <c r="B1910" s="139" t="s">
        <v>122</v>
      </c>
      <c r="C1910" s="108" t="s">
        <v>210</v>
      </c>
      <c r="D1910" s="164" t="s">
        <v>1632</v>
      </c>
      <c r="E1910" s="141" t="s">
        <v>224</v>
      </c>
      <c r="F1910" s="141" t="s">
        <v>155</v>
      </c>
      <c r="G1910" s="141" t="s">
        <v>222</v>
      </c>
      <c r="H1910" s="142">
        <v>19.11</v>
      </c>
      <c r="I1910" s="143">
        <f t="shared" si="376"/>
        <v>730</v>
      </c>
      <c r="J1910" s="144">
        <v>255</v>
      </c>
      <c r="K1910" s="144">
        <v>255</v>
      </c>
      <c r="L1910" s="144">
        <v>101</v>
      </c>
      <c r="M1910" s="144">
        <v>101</v>
      </c>
      <c r="N1910" s="144">
        <v>9</v>
      </c>
      <c r="O1910" s="144">
        <v>9</v>
      </c>
      <c r="P1910" s="145" t="e">
        <f t="shared" si="377"/>
        <v>#DIV/0!</v>
      </c>
      <c r="Q1910" s="145" t="e">
        <f t="shared" si="378"/>
        <v>#DIV/0!</v>
      </c>
      <c r="R1910" s="145" t="e">
        <f t="shared" si="379"/>
        <v>#DIV/0!</v>
      </c>
      <c r="S1910" s="145" t="e">
        <f t="shared" si="380"/>
        <v>#DIV/0!</v>
      </c>
      <c r="T1910" s="145" t="e">
        <f t="shared" si="381"/>
        <v>#DIV/0!</v>
      </c>
      <c r="U1910" s="145" t="e">
        <f t="shared" si="382"/>
        <v>#DIV/0!</v>
      </c>
      <c r="V1910" s="146">
        <f>IF(J1910="nio",0,IF(J1910&gt;0,VLOOKUP(F1910,'3-Productie normen'!A:M,VLOOKUP(J1910,'3-Productie normen'!$B$38:$C$41,2,FALSE),FALSE)))*(VLOOKUP(B1910,'2-Kosten per locatie'!$A$16:$C$48,3,FALSE))</f>
        <v>0</v>
      </c>
      <c r="W1910" s="146">
        <f t="shared" si="383"/>
        <v>0</v>
      </c>
      <c r="X1910" s="146">
        <f t="shared" si="384"/>
        <v>0</v>
      </c>
      <c r="Y1910" s="146">
        <f t="shared" si="385"/>
        <v>0</v>
      </c>
      <c r="Z1910" s="147" t="str">
        <f>VLOOKUP(F1910,'3-Productie normen'!A:Q,12,FALSE)</f>
        <v>B</v>
      </c>
      <c r="AA1910" s="147"/>
      <c r="AC1910" s="148">
        <f t="shared" si="386"/>
        <v>13950.3</v>
      </c>
    </row>
    <row r="1911" spans="1:29" ht="14.15" customHeight="1">
      <c r="A1911" s="124">
        <f t="shared" si="375"/>
        <v>1911</v>
      </c>
      <c r="B1911" s="139" t="s">
        <v>122</v>
      </c>
      <c r="C1911" s="108" t="s">
        <v>210</v>
      </c>
      <c r="D1911" s="164" t="s">
        <v>1633</v>
      </c>
      <c r="E1911" s="141" t="s">
        <v>355</v>
      </c>
      <c r="F1911" s="141" t="s">
        <v>174</v>
      </c>
      <c r="G1911" s="141" t="s">
        <v>227</v>
      </c>
      <c r="H1911" s="142">
        <v>3.86</v>
      </c>
      <c r="I1911" s="143">
        <f t="shared" si="376"/>
        <v>0</v>
      </c>
      <c r="J1911" s="144" t="s">
        <v>228</v>
      </c>
      <c r="K1911" s="144"/>
      <c r="L1911" s="144"/>
      <c r="M1911" s="144"/>
      <c r="N1911" s="144"/>
      <c r="O1911" s="144"/>
      <c r="P1911" s="145">
        <f t="shared" si="377"/>
        <v>0</v>
      </c>
      <c r="Q1911" s="145">
        <f t="shared" si="378"/>
        <v>0</v>
      </c>
      <c r="R1911" s="145">
        <f t="shared" si="379"/>
        <v>0</v>
      </c>
      <c r="S1911" s="145">
        <f t="shared" si="380"/>
        <v>0</v>
      </c>
      <c r="T1911" s="145">
        <f t="shared" si="381"/>
        <v>0</v>
      </c>
      <c r="U1911" s="145">
        <f t="shared" si="382"/>
        <v>0</v>
      </c>
      <c r="V1911" s="146">
        <f>IF(J1911="nio",0,IF(J1911&gt;0,VLOOKUP(F1911,'3-Productie normen'!A:M,VLOOKUP(J1911,'3-Productie normen'!$B$38:$C$41,2,FALSE),FALSE)))*(VLOOKUP(B1911,'2-Kosten per locatie'!$A$16:$C$48,3,FALSE))</f>
        <v>0</v>
      </c>
      <c r="W1911" s="146">
        <f t="shared" si="383"/>
        <v>0</v>
      </c>
      <c r="X1911" s="146">
        <f t="shared" si="384"/>
        <v>0</v>
      </c>
      <c r="Y1911" s="146">
        <f t="shared" si="385"/>
        <v>0</v>
      </c>
      <c r="Z1911" s="147">
        <f>VLOOKUP(F1911,'3-Productie normen'!A:Q,12,FALSE)</f>
        <v>0</v>
      </c>
      <c r="AA1911" s="147"/>
      <c r="AC1911" s="148">
        <f t="shared" si="386"/>
        <v>0</v>
      </c>
    </row>
    <row r="1912" spans="1:29" ht="14.15" customHeight="1">
      <c r="A1912" s="124">
        <f t="shared" si="375"/>
        <v>1912</v>
      </c>
      <c r="B1912" s="139" t="s">
        <v>122</v>
      </c>
      <c r="C1912" s="108" t="s">
        <v>210</v>
      </c>
      <c r="D1912" s="164" t="s">
        <v>1634</v>
      </c>
      <c r="E1912" s="141" t="s">
        <v>224</v>
      </c>
      <c r="F1912" s="141" t="s">
        <v>155</v>
      </c>
      <c r="G1912" s="141" t="s">
        <v>222</v>
      </c>
      <c r="H1912" s="142">
        <v>20.02</v>
      </c>
      <c r="I1912" s="143">
        <f t="shared" si="376"/>
        <v>730</v>
      </c>
      <c r="J1912" s="144">
        <v>255</v>
      </c>
      <c r="K1912" s="144">
        <v>255</v>
      </c>
      <c r="L1912" s="144">
        <v>101</v>
      </c>
      <c r="M1912" s="144">
        <v>101</v>
      </c>
      <c r="N1912" s="144">
        <v>9</v>
      </c>
      <c r="O1912" s="144">
        <v>9</v>
      </c>
      <c r="P1912" s="145" t="e">
        <f t="shared" si="377"/>
        <v>#DIV/0!</v>
      </c>
      <c r="Q1912" s="145" t="e">
        <f t="shared" si="378"/>
        <v>#DIV/0!</v>
      </c>
      <c r="R1912" s="145" t="e">
        <f t="shared" si="379"/>
        <v>#DIV/0!</v>
      </c>
      <c r="S1912" s="145" t="e">
        <f t="shared" si="380"/>
        <v>#DIV/0!</v>
      </c>
      <c r="T1912" s="145" t="e">
        <f t="shared" si="381"/>
        <v>#DIV/0!</v>
      </c>
      <c r="U1912" s="145" t="e">
        <f t="shared" si="382"/>
        <v>#DIV/0!</v>
      </c>
      <c r="V1912" s="146">
        <f>IF(J1912="nio",0,IF(J1912&gt;0,VLOOKUP(F1912,'3-Productie normen'!A:M,VLOOKUP(J1912,'3-Productie normen'!$B$38:$C$41,2,FALSE),FALSE)))*(VLOOKUP(B1912,'2-Kosten per locatie'!$A$16:$C$48,3,FALSE))</f>
        <v>0</v>
      </c>
      <c r="W1912" s="146">
        <f t="shared" si="383"/>
        <v>0</v>
      </c>
      <c r="X1912" s="146">
        <f t="shared" si="384"/>
        <v>0</v>
      </c>
      <c r="Y1912" s="146">
        <f t="shared" si="385"/>
        <v>0</v>
      </c>
      <c r="Z1912" s="147" t="str">
        <f>VLOOKUP(F1912,'3-Productie normen'!A:Q,12,FALSE)</f>
        <v>B</v>
      </c>
      <c r="AA1912" s="147"/>
      <c r="AC1912" s="148">
        <f t="shared" si="386"/>
        <v>14614.6</v>
      </c>
    </row>
    <row r="1913" spans="1:29" ht="14.15" customHeight="1">
      <c r="A1913" s="124">
        <f t="shared" si="375"/>
        <v>1913</v>
      </c>
      <c r="B1913" s="139" t="s">
        <v>122</v>
      </c>
      <c r="C1913" s="108" t="s">
        <v>210</v>
      </c>
      <c r="D1913" s="164" t="s">
        <v>1636</v>
      </c>
      <c r="E1913" s="141" t="s">
        <v>685</v>
      </c>
      <c r="F1913" s="141" t="s">
        <v>168</v>
      </c>
      <c r="G1913" s="141" t="s">
        <v>244</v>
      </c>
      <c r="H1913" s="142">
        <v>8.8699999999999992</v>
      </c>
      <c r="I1913" s="143">
        <f t="shared" si="376"/>
        <v>1</v>
      </c>
      <c r="J1913" s="144">
        <v>1</v>
      </c>
      <c r="K1913" s="144"/>
      <c r="L1913" s="144"/>
      <c r="M1913" s="144"/>
      <c r="N1913" s="144"/>
      <c r="O1913" s="144"/>
      <c r="P1913" s="145" t="e">
        <f t="shared" si="377"/>
        <v>#DIV/0!</v>
      </c>
      <c r="Q1913" s="145">
        <f t="shared" si="378"/>
        <v>0</v>
      </c>
      <c r="R1913" s="145">
        <f t="shared" si="379"/>
        <v>0</v>
      </c>
      <c r="S1913" s="145">
        <f t="shared" si="380"/>
        <v>0</v>
      </c>
      <c r="T1913" s="145">
        <f t="shared" si="381"/>
        <v>0</v>
      </c>
      <c r="U1913" s="145">
        <f t="shared" si="382"/>
        <v>0</v>
      </c>
      <c r="V1913" s="146">
        <f>IF(J1913="nio",0,IF(J1913&gt;0,VLOOKUP(F1913,'3-Productie normen'!A:M,VLOOKUP(J1913,'3-Productie normen'!$B$38:$C$41,2,FALSE),FALSE)))*(VLOOKUP(B1913,'2-Kosten per locatie'!$A$16:$C$48,3,FALSE))</f>
        <v>0</v>
      </c>
      <c r="W1913" s="146">
        <f t="shared" si="383"/>
        <v>0</v>
      </c>
      <c r="X1913" s="146">
        <f t="shared" si="384"/>
        <v>0</v>
      </c>
      <c r="Y1913" s="146">
        <f t="shared" si="385"/>
        <v>0</v>
      </c>
      <c r="Z1913" s="147" t="str">
        <f>VLOOKUP(F1913,'3-Productie normen'!A:Q,12,FALSE)</f>
        <v>V</v>
      </c>
      <c r="AA1913" s="147"/>
      <c r="AC1913" s="148">
        <f t="shared" si="386"/>
        <v>8.8699999999999992</v>
      </c>
    </row>
    <row r="1914" spans="1:29" ht="14.15" customHeight="1">
      <c r="A1914" s="124">
        <f t="shared" si="375"/>
        <v>1914</v>
      </c>
      <c r="B1914" s="139" t="s">
        <v>122</v>
      </c>
      <c r="C1914" s="108" t="s">
        <v>210</v>
      </c>
      <c r="D1914" s="164" t="s">
        <v>1637</v>
      </c>
      <c r="E1914" s="141" t="s">
        <v>224</v>
      </c>
      <c r="F1914" s="141" t="s">
        <v>155</v>
      </c>
      <c r="G1914" s="141" t="s">
        <v>222</v>
      </c>
      <c r="H1914" s="142">
        <v>20.02</v>
      </c>
      <c r="I1914" s="143">
        <f t="shared" si="376"/>
        <v>730</v>
      </c>
      <c r="J1914" s="144">
        <v>255</v>
      </c>
      <c r="K1914" s="144">
        <v>255</v>
      </c>
      <c r="L1914" s="144">
        <v>101</v>
      </c>
      <c r="M1914" s="144">
        <v>101</v>
      </c>
      <c r="N1914" s="144">
        <v>9</v>
      </c>
      <c r="O1914" s="144">
        <v>9</v>
      </c>
      <c r="P1914" s="145" t="e">
        <f t="shared" si="377"/>
        <v>#DIV/0!</v>
      </c>
      <c r="Q1914" s="145" t="e">
        <f t="shared" si="378"/>
        <v>#DIV/0!</v>
      </c>
      <c r="R1914" s="145" t="e">
        <f t="shared" si="379"/>
        <v>#DIV/0!</v>
      </c>
      <c r="S1914" s="145" t="e">
        <f t="shared" si="380"/>
        <v>#DIV/0!</v>
      </c>
      <c r="T1914" s="145" t="e">
        <f t="shared" si="381"/>
        <v>#DIV/0!</v>
      </c>
      <c r="U1914" s="145" t="e">
        <f t="shared" si="382"/>
        <v>#DIV/0!</v>
      </c>
      <c r="V1914" s="146">
        <f>IF(J1914="nio",0,IF(J1914&gt;0,VLOOKUP(F1914,'3-Productie normen'!A:M,VLOOKUP(J1914,'3-Productie normen'!$B$38:$C$41,2,FALSE),FALSE)))*(VLOOKUP(B1914,'2-Kosten per locatie'!$A$16:$C$48,3,FALSE))</f>
        <v>0</v>
      </c>
      <c r="W1914" s="146">
        <f t="shared" si="383"/>
        <v>0</v>
      </c>
      <c r="X1914" s="146">
        <f t="shared" si="384"/>
        <v>0</v>
      </c>
      <c r="Y1914" s="146">
        <f t="shared" si="385"/>
        <v>0</v>
      </c>
      <c r="Z1914" s="147" t="str">
        <f>VLOOKUP(F1914,'3-Productie normen'!A:Q,12,FALSE)</f>
        <v>B</v>
      </c>
      <c r="AA1914" s="147"/>
      <c r="AC1914" s="148">
        <f t="shared" si="386"/>
        <v>14614.6</v>
      </c>
    </row>
    <row r="1915" spans="1:29" ht="14.15" customHeight="1">
      <c r="A1915" s="124">
        <f t="shared" si="375"/>
        <v>1915</v>
      </c>
      <c r="B1915" s="139" t="s">
        <v>122</v>
      </c>
      <c r="C1915" s="108" t="s">
        <v>210</v>
      </c>
      <c r="D1915" s="164" t="s">
        <v>1643</v>
      </c>
      <c r="E1915" s="141" t="s">
        <v>226</v>
      </c>
      <c r="F1915" s="141" t="s">
        <v>174</v>
      </c>
      <c r="G1915" s="141" t="s">
        <v>227</v>
      </c>
      <c r="H1915" s="142">
        <v>8.4</v>
      </c>
      <c r="I1915" s="143">
        <f t="shared" si="376"/>
        <v>0</v>
      </c>
      <c r="J1915" s="144" t="s">
        <v>228</v>
      </c>
      <c r="K1915" s="144"/>
      <c r="L1915" s="144"/>
      <c r="M1915" s="144"/>
      <c r="N1915" s="144"/>
      <c r="O1915" s="144"/>
      <c r="P1915" s="145">
        <f t="shared" si="377"/>
        <v>0</v>
      </c>
      <c r="Q1915" s="145">
        <f t="shared" si="378"/>
        <v>0</v>
      </c>
      <c r="R1915" s="145">
        <f t="shared" si="379"/>
        <v>0</v>
      </c>
      <c r="S1915" s="145">
        <f t="shared" si="380"/>
        <v>0</v>
      </c>
      <c r="T1915" s="145">
        <f t="shared" si="381"/>
        <v>0</v>
      </c>
      <c r="U1915" s="145">
        <f t="shared" si="382"/>
        <v>0</v>
      </c>
      <c r="V1915" s="146">
        <f>IF(J1915="nio",0,IF(J1915&gt;0,VLOOKUP(F1915,'3-Productie normen'!A:M,VLOOKUP(J1915,'3-Productie normen'!$B$38:$C$41,2,FALSE),FALSE)))*(VLOOKUP(B1915,'2-Kosten per locatie'!$A$16:$C$48,3,FALSE))</f>
        <v>0</v>
      </c>
      <c r="W1915" s="146">
        <f t="shared" si="383"/>
        <v>0</v>
      </c>
      <c r="X1915" s="146">
        <f t="shared" si="384"/>
        <v>0</v>
      </c>
      <c r="Y1915" s="146">
        <f t="shared" si="385"/>
        <v>0</v>
      </c>
      <c r="Z1915" s="147">
        <f>VLOOKUP(F1915,'3-Productie normen'!A:Q,12,FALSE)</f>
        <v>0</v>
      </c>
      <c r="AA1915" s="147"/>
      <c r="AC1915" s="148">
        <f t="shared" si="386"/>
        <v>0</v>
      </c>
    </row>
    <row r="1916" spans="1:29" ht="14.15" customHeight="1">
      <c r="A1916" s="124">
        <f t="shared" si="375"/>
        <v>1916</v>
      </c>
      <c r="B1916" s="139" t="s">
        <v>122</v>
      </c>
      <c r="C1916" s="108" t="s">
        <v>210</v>
      </c>
      <c r="D1916" s="164" t="s">
        <v>1647</v>
      </c>
      <c r="E1916" s="141" t="s">
        <v>224</v>
      </c>
      <c r="F1916" s="141" t="s">
        <v>155</v>
      </c>
      <c r="G1916" s="141" t="s">
        <v>222</v>
      </c>
      <c r="H1916" s="142">
        <v>20.02</v>
      </c>
      <c r="I1916" s="143">
        <f t="shared" si="376"/>
        <v>730</v>
      </c>
      <c r="J1916" s="144">
        <v>255</v>
      </c>
      <c r="K1916" s="144">
        <v>255</v>
      </c>
      <c r="L1916" s="144">
        <v>101</v>
      </c>
      <c r="M1916" s="144">
        <v>101</v>
      </c>
      <c r="N1916" s="144">
        <v>9</v>
      </c>
      <c r="O1916" s="144">
        <v>9</v>
      </c>
      <c r="P1916" s="145" t="e">
        <f t="shared" si="377"/>
        <v>#DIV/0!</v>
      </c>
      <c r="Q1916" s="145" t="e">
        <f t="shared" si="378"/>
        <v>#DIV/0!</v>
      </c>
      <c r="R1916" s="145" t="e">
        <f t="shared" si="379"/>
        <v>#DIV/0!</v>
      </c>
      <c r="S1916" s="145" t="e">
        <f t="shared" si="380"/>
        <v>#DIV/0!</v>
      </c>
      <c r="T1916" s="145" t="e">
        <f t="shared" si="381"/>
        <v>#DIV/0!</v>
      </c>
      <c r="U1916" s="145" t="e">
        <f t="shared" si="382"/>
        <v>#DIV/0!</v>
      </c>
      <c r="V1916" s="146">
        <f>IF(J1916="nio",0,IF(J1916&gt;0,VLOOKUP(F1916,'3-Productie normen'!A:M,VLOOKUP(J1916,'3-Productie normen'!$B$38:$C$41,2,FALSE),FALSE)))*(VLOOKUP(B1916,'2-Kosten per locatie'!$A$16:$C$48,3,FALSE))</f>
        <v>0</v>
      </c>
      <c r="W1916" s="146">
        <f t="shared" si="383"/>
        <v>0</v>
      </c>
      <c r="X1916" s="146">
        <f t="shared" si="384"/>
        <v>0</v>
      </c>
      <c r="Y1916" s="146">
        <f t="shared" si="385"/>
        <v>0</v>
      </c>
      <c r="Z1916" s="147" t="str">
        <f>VLOOKUP(F1916,'3-Productie normen'!A:Q,12,FALSE)</f>
        <v>B</v>
      </c>
      <c r="AA1916" s="147"/>
      <c r="AC1916" s="148">
        <f t="shared" si="386"/>
        <v>14614.6</v>
      </c>
    </row>
    <row r="1917" spans="1:29" ht="14.15" customHeight="1">
      <c r="A1917" s="124">
        <f t="shared" si="375"/>
        <v>1917</v>
      </c>
      <c r="B1917" s="139" t="s">
        <v>122</v>
      </c>
      <c r="C1917" s="108" t="s">
        <v>210</v>
      </c>
      <c r="D1917" s="164" t="s">
        <v>1648</v>
      </c>
      <c r="E1917" s="141" t="s">
        <v>224</v>
      </c>
      <c r="F1917" s="141" t="s">
        <v>155</v>
      </c>
      <c r="G1917" s="141" t="s">
        <v>222</v>
      </c>
      <c r="H1917" s="142">
        <v>82.18</v>
      </c>
      <c r="I1917" s="143">
        <f t="shared" si="376"/>
        <v>730</v>
      </c>
      <c r="J1917" s="144">
        <v>255</v>
      </c>
      <c r="K1917" s="144">
        <v>255</v>
      </c>
      <c r="L1917" s="144">
        <v>101</v>
      </c>
      <c r="M1917" s="144">
        <v>101</v>
      </c>
      <c r="N1917" s="144">
        <v>9</v>
      </c>
      <c r="O1917" s="144">
        <v>9</v>
      </c>
      <c r="P1917" s="145" t="e">
        <f t="shared" si="377"/>
        <v>#DIV/0!</v>
      </c>
      <c r="Q1917" s="145" t="e">
        <f t="shared" si="378"/>
        <v>#DIV/0!</v>
      </c>
      <c r="R1917" s="145" t="e">
        <f t="shared" si="379"/>
        <v>#DIV/0!</v>
      </c>
      <c r="S1917" s="145" t="e">
        <f t="shared" si="380"/>
        <v>#DIV/0!</v>
      </c>
      <c r="T1917" s="145" t="e">
        <f t="shared" si="381"/>
        <v>#DIV/0!</v>
      </c>
      <c r="U1917" s="145" t="e">
        <f t="shared" si="382"/>
        <v>#DIV/0!</v>
      </c>
      <c r="V1917" s="146">
        <f>IF(J1917="nio",0,IF(J1917&gt;0,VLOOKUP(F1917,'3-Productie normen'!A:M,VLOOKUP(J1917,'3-Productie normen'!$B$38:$C$41,2,FALSE),FALSE)))*(VLOOKUP(B1917,'2-Kosten per locatie'!$A$16:$C$48,3,FALSE))</f>
        <v>0</v>
      </c>
      <c r="W1917" s="146">
        <f t="shared" si="383"/>
        <v>0</v>
      </c>
      <c r="X1917" s="146">
        <f t="shared" si="384"/>
        <v>0</v>
      </c>
      <c r="Y1917" s="146">
        <f t="shared" si="385"/>
        <v>0</v>
      </c>
      <c r="Z1917" s="147" t="str">
        <f>VLOOKUP(F1917,'3-Productie normen'!A:Q,12,FALSE)</f>
        <v>B</v>
      </c>
      <c r="AA1917" s="147"/>
      <c r="AC1917" s="148">
        <f t="shared" si="386"/>
        <v>59991.4</v>
      </c>
    </row>
    <row r="1918" spans="1:29" ht="14.15" customHeight="1">
      <c r="A1918" s="124">
        <f t="shared" si="375"/>
        <v>1918</v>
      </c>
      <c r="B1918" s="139" t="s">
        <v>122</v>
      </c>
      <c r="C1918" s="108" t="s">
        <v>210</v>
      </c>
      <c r="D1918" s="164" t="s">
        <v>1649</v>
      </c>
      <c r="E1918" s="141" t="s">
        <v>224</v>
      </c>
      <c r="F1918" s="141" t="s">
        <v>155</v>
      </c>
      <c r="G1918" s="141" t="s">
        <v>222</v>
      </c>
      <c r="H1918" s="142">
        <v>19.940000000000001</v>
      </c>
      <c r="I1918" s="143">
        <f t="shared" si="376"/>
        <v>730</v>
      </c>
      <c r="J1918" s="144">
        <v>255</v>
      </c>
      <c r="K1918" s="144">
        <v>255</v>
      </c>
      <c r="L1918" s="144">
        <v>101</v>
      </c>
      <c r="M1918" s="144">
        <v>101</v>
      </c>
      <c r="N1918" s="144">
        <v>9</v>
      </c>
      <c r="O1918" s="144">
        <v>9</v>
      </c>
      <c r="P1918" s="145" t="e">
        <f t="shared" si="377"/>
        <v>#DIV/0!</v>
      </c>
      <c r="Q1918" s="145" t="e">
        <f t="shared" si="378"/>
        <v>#DIV/0!</v>
      </c>
      <c r="R1918" s="145" t="e">
        <f t="shared" si="379"/>
        <v>#DIV/0!</v>
      </c>
      <c r="S1918" s="145" t="e">
        <f t="shared" si="380"/>
        <v>#DIV/0!</v>
      </c>
      <c r="T1918" s="145" t="e">
        <f t="shared" si="381"/>
        <v>#DIV/0!</v>
      </c>
      <c r="U1918" s="145" t="e">
        <f t="shared" si="382"/>
        <v>#DIV/0!</v>
      </c>
      <c r="V1918" s="146">
        <f>IF(J1918="nio",0,IF(J1918&gt;0,VLOOKUP(F1918,'3-Productie normen'!A:M,VLOOKUP(J1918,'3-Productie normen'!$B$38:$C$41,2,FALSE),FALSE)))*(VLOOKUP(B1918,'2-Kosten per locatie'!$A$16:$C$48,3,FALSE))</f>
        <v>0</v>
      </c>
      <c r="W1918" s="146">
        <f t="shared" si="383"/>
        <v>0</v>
      </c>
      <c r="X1918" s="146">
        <f t="shared" si="384"/>
        <v>0</v>
      </c>
      <c r="Y1918" s="146">
        <f t="shared" si="385"/>
        <v>0</v>
      </c>
      <c r="Z1918" s="147" t="str">
        <f>VLOOKUP(F1918,'3-Productie normen'!A:Q,12,FALSE)</f>
        <v>B</v>
      </c>
      <c r="AA1918" s="147"/>
      <c r="AC1918" s="148">
        <f t="shared" si="386"/>
        <v>14556.2</v>
      </c>
    </row>
    <row r="1919" spans="1:29" ht="14.15" customHeight="1">
      <c r="A1919" s="124">
        <f t="shared" si="375"/>
        <v>1919</v>
      </c>
      <c r="B1919" s="139" t="s">
        <v>122</v>
      </c>
      <c r="C1919" s="108" t="s">
        <v>210</v>
      </c>
      <c r="D1919" s="164" t="s">
        <v>1650</v>
      </c>
      <c r="E1919" s="141" t="s">
        <v>1577</v>
      </c>
      <c r="F1919" s="141" t="s">
        <v>155</v>
      </c>
      <c r="G1919" s="141" t="s">
        <v>222</v>
      </c>
      <c r="H1919" s="142">
        <v>9.5299999999999994</v>
      </c>
      <c r="I1919" s="143">
        <f t="shared" si="376"/>
        <v>730</v>
      </c>
      <c r="J1919" s="144">
        <v>255</v>
      </c>
      <c r="K1919" s="144">
        <v>255</v>
      </c>
      <c r="L1919" s="144">
        <v>101</v>
      </c>
      <c r="M1919" s="144">
        <v>101</v>
      </c>
      <c r="N1919" s="144">
        <v>9</v>
      </c>
      <c r="O1919" s="144">
        <v>9</v>
      </c>
      <c r="P1919" s="145" t="e">
        <f t="shared" si="377"/>
        <v>#DIV/0!</v>
      </c>
      <c r="Q1919" s="145" t="e">
        <f t="shared" si="378"/>
        <v>#DIV/0!</v>
      </c>
      <c r="R1919" s="145" t="e">
        <f t="shared" si="379"/>
        <v>#DIV/0!</v>
      </c>
      <c r="S1919" s="145" t="e">
        <f t="shared" si="380"/>
        <v>#DIV/0!</v>
      </c>
      <c r="T1919" s="145" t="e">
        <f t="shared" si="381"/>
        <v>#DIV/0!</v>
      </c>
      <c r="U1919" s="145" t="e">
        <f t="shared" si="382"/>
        <v>#DIV/0!</v>
      </c>
      <c r="V1919" s="146">
        <f>IF(J1919="nio",0,IF(J1919&gt;0,VLOOKUP(F1919,'3-Productie normen'!A:M,VLOOKUP(J1919,'3-Productie normen'!$B$38:$C$41,2,FALSE),FALSE)))*(VLOOKUP(B1919,'2-Kosten per locatie'!$A$16:$C$48,3,FALSE))</f>
        <v>0</v>
      </c>
      <c r="W1919" s="146">
        <f t="shared" si="383"/>
        <v>0</v>
      </c>
      <c r="X1919" s="146">
        <f t="shared" si="384"/>
        <v>0</v>
      </c>
      <c r="Y1919" s="146">
        <f t="shared" si="385"/>
        <v>0</v>
      </c>
      <c r="Z1919" s="147" t="str">
        <f>VLOOKUP(F1919,'3-Productie normen'!A:Q,12,FALSE)</f>
        <v>B</v>
      </c>
      <c r="AA1919" s="147"/>
      <c r="AC1919" s="148">
        <f t="shared" si="386"/>
        <v>6956.9</v>
      </c>
    </row>
    <row r="1920" spans="1:29" ht="14.15" customHeight="1">
      <c r="A1920" s="124">
        <f t="shared" si="375"/>
        <v>1920</v>
      </c>
      <c r="B1920" s="139" t="s">
        <v>122</v>
      </c>
      <c r="C1920" s="108" t="s">
        <v>210</v>
      </c>
      <c r="D1920" s="164" t="s">
        <v>1652</v>
      </c>
      <c r="E1920" s="141" t="s">
        <v>355</v>
      </c>
      <c r="F1920" s="141" t="s">
        <v>174</v>
      </c>
      <c r="G1920" s="141" t="s">
        <v>227</v>
      </c>
      <c r="H1920" s="142">
        <v>10.28</v>
      </c>
      <c r="I1920" s="143">
        <f t="shared" si="376"/>
        <v>0</v>
      </c>
      <c r="J1920" s="144" t="s">
        <v>228</v>
      </c>
      <c r="K1920" s="144"/>
      <c r="L1920" s="144"/>
      <c r="M1920" s="144"/>
      <c r="N1920" s="144"/>
      <c r="O1920" s="144"/>
      <c r="P1920" s="145">
        <f t="shared" si="377"/>
        <v>0</v>
      </c>
      <c r="Q1920" s="145">
        <f t="shared" si="378"/>
        <v>0</v>
      </c>
      <c r="R1920" s="145">
        <f t="shared" si="379"/>
        <v>0</v>
      </c>
      <c r="S1920" s="145">
        <f t="shared" si="380"/>
        <v>0</v>
      </c>
      <c r="T1920" s="145">
        <f t="shared" si="381"/>
        <v>0</v>
      </c>
      <c r="U1920" s="145">
        <f t="shared" si="382"/>
        <v>0</v>
      </c>
      <c r="V1920" s="146">
        <f>IF(J1920="nio",0,IF(J1920&gt;0,VLOOKUP(F1920,'3-Productie normen'!A:M,VLOOKUP(J1920,'3-Productie normen'!$B$38:$C$41,2,FALSE),FALSE)))*(VLOOKUP(B1920,'2-Kosten per locatie'!$A$16:$C$48,3,FALSE))</f>
        <v>0</v>
      </c>
      <c r="W1920" s="146">
        <f t="shared" si="383"/>
        <v>0</v>
      </c>
      <c r="X1920" s="146">
        <f t="shared" si="384"/>
        <v>0</v>
      </c>
      <c r="Y1920" s="146">
        <f t="shared" si="385"/>
        <v>0</v>
      </c>
      <c r="Z1920" s="147">
        <f>VLOOKUP(F1920,'3-Productie normen'!A:Q,12,FALSE)</f>
        <v>0</v>
      </c>
      <c r="AA1920" s="147"/>
      <c r="AC1920" s="148">
        <f t="shared" si="386"/>
        <v>0</v>
      </c>
    </row>
    <row r="1921" spans="1:29" ht="14.15" customHeight="1">
      <c r="A1921" s="124">
        <f t="shared" si="375"/>
        <v>1921</v>
      </c>
      <c r="B1921" s="139" t="s">
        <v>122</v>
      </c>
      <c r="C1921" s="108" t="s">
        <v>210</v>
      </c>
      <c r="D1921" s="164" t="s">
        <v>1653</v>
      </c>
      <c r="E1921" s="141" t="s">
        <v>330</v>
      </c>
      <c r="F1921" s="153" t="s">
        <v>159</v>
      </c>
      <c r="G1921" s="141" t="s">
        <v>244</v>
      </c>
      <c r="H1921" s="142">
        <v>25.12</v>
      </c>
      <c r="I1921" s="143">
        <f t="shared" si="376"/>
        <v>730</v>
      </c>
      <c r="J1921" s="144">
        <v>255</v>
      </c>
      <c r="K1921" s="144">
        <v>255</v>
      </c>
      <c r="L1921" s="144">
        <v>101</v>
      </c>
      <c r="M1921" s="144">
        <v>101</v>
      </c>
      <c r="N1921" s="144">
        <v>9</v>
      </c>
      <c r="O1921" s="144">
        <v>9</v>
      </c>
      <c r="P1921" s="145" t="e">
        <f t="shared" si="377"/>
        <v>#DIV/0!</v>
      </c>
      <c r="Q1921" s="145" t="e">
        <f t="shared" si="378"/>
        <v>#DIV/0!</v>
      </c>
      <c r="R1921" s="145" t="e">
        <f t="shared" si="379"/>
        <v>#DIV/0!</v>
      </c>
      <c r="S1921" s="145" t="e">
        <f t="shared" si="380"/>
        <v>#DIV/0!</v>
      </c>
      <c r="T1921" s="145" t="e">
        <f t="shared" si="381"/>
        <v>#DIV/0!</v>
      </c>
      <c r="U1921" s="145" t="e">
        <f t="shared" si="382"/>
        <v>#DIV/0!</v>
      </c>
      <c r="V1921" s="146">
        <f>IF(J1921="nio",0,IF(J1921&gt;0,VLOOKUP(F1921,'3-Productie normen'!A:M,VLOOKUP(J1921,'3-Productie normen'!$B$38:$C$41,2,FALSE),FALSE)))*(VLOOKUP(B1921,'2-Kosten per locatie'!$A$16:$C$48,3,FALSE))</f>
        <v>0</v>
      </c>
      <c r="W1921" s="146">
        <f t="shared" si="383"/>
        <v>0</v>
      </c>
      <c r="X1921" s="146">
        <f t="shared" si="384"/>
        <v>0</v>
      </c>
      <c r="Y1921" s="146">
        <f t="shared" si="385"/>
        <v>0</v>
      </c>
      <c r="Z1921" s="147" t="str">
        <f>VLOOKUP(F1921,'3-Productie normen'!A:Q,12,FALSE)</f>
        <v>V</v>
      </c>
      <c r="AA1921" s="147"/>
      <c r="AC1921" s="148">
        <f t="shared" si="386"/>
        <v>18337.600000000002</v>
      </c>
    </row>
    <row r="1922" spans="1:29" ht="14.15" customHeight="1">
      <c r="A1922" s="124">
        <f t="shared" si="375"/>
        <v>1922</v>
      </c>
      <c r="B1922" s="139" t="s">
        <v>122</v>
      </c>
      <c r="C1922" s="108" t="s">
        <v>210</v>
      </c>
      <c r="D1922" s="164" t="s">
        <v>2013</v>
      </c>
      <c r="E1922" s="141" t="s">
        <v>171</v>
      </c>
      <c r="F1922" s="141" t="s">
        <v>171</v>
      </c>
      <c r="G1922" s="141" t="s">
        <v>244</v>
      </c>
      <c r="H1922" s="142">
        <v>54.55</v>
      </c>
      <c r="I1922" s="143">
        <f t="shared" si="376"/>
        <v>730</v>
      </c>
      <c r="J1922" s="144">
        <v>255</v>
      </c>
      <c r="K1922" s="144">
        <v>255</v>
      </c>
      <c r="L1922" s="144">
        <v>101</v>
      </c>
      <c r="M1922" s="144">
        <v>101</v>
      </c>
      <c r="N1922" s="144">
        <v>9</v>
      </c>
      <c r="O1922" s="144">
        <v>9</v>
      </c>
      <c r="P1922" s="145" t="e">
        <f t="shared" si="377"/>
        <v>#DIV/0!</v>
      </c>
      <c r="Q1922" s="145" t="e">
        <f t="shared" si="378"/>
        <v>#DIV/0!</v>
      </c>
      <c r="R1922" s="145" t="e">
        <f t="shared" si="379"/>
        <v>#DIV/0!</v>
      </c>
      <c r="S1922" s="145" t="e">
        <f t="shared" si="380"/>
        <v>#DIV/0!</v>
      </c>
      <c r="T1922" s="145" t="e">
        <f t="shared" si="381"/>
        <v>#DIV/0!</v>
      </c>
      <c r="U1922" s="145" t="e">
        <f t="shared" si="382"/>
        <v>#DIV/0!</v>
      </c>
      <c r="V1922" s="146">
        <f>IF(J1922="nio",0,IF(J1922&gt;0,VLOOKUP(F1922,'3-Productie normen'!A:M,VLOOKUP(J1922,'3-Productie normen'!$B$38:$C$41,2,FALSE),FALSE)))*(VLOOKUP(B1922,'2-Kosten per locatie'!$A$16:$C$48,3,FALSE))</f>
        <v>0</v>
      </c>
      <c r="W1922" s="146">
        <f t="shared" si="383"/>
        <v>0</v>
      </c>
      <c r="X1922" s="146">
        <f t="shared" si="384"/>
        <v>0</v>
      </c>
      <c r="Y1922" s="146">
        <f t="shared" si="385"/>
        <v>0</v>
      </c>
      <c r="Z1922" s="147" t="str">
        <f>VLOOKUP(F1922,'3-Productie normen'!A:Q,12,FALSE)</f>
        <v>B</v>
      </c>
      <c r="AA1922" s="147"/>
      <c r="AC1922" s="148">
        <f t="shared" si="386"/>
        <v>39821.5</v>
      </c>
    </row>
    <row r="1923" spans="1:29" ht="14.15" customHeight="1">
      <c r="A1923" s="124">
        <f t="shared" si="375"/>
        <v>1923</v>
      </c>
      <c r="B1923" s="139" t="s">
        <v>122</v>
      </c>
      <c r="C1923" s="108" t="s">
        <v>210</v>
      </c>
      <c r="D1923" s="164" t="s">
        <v>1654</v>
      </c>
      <c r="E1923" s="141" t="s">
        <v>216</v>
      </c>
      <c r="F1923" s="141" t="s">
        <v>167</v>
      </c>
      <c r="G1923" s="141" t="s">
        <v>213</v>
      </c>
      <c r="H1923" s="142">
        <v>12.62</v>
      </c>
      <c r="I1923" s="143">
        <f t="shared" si="376"/>
        <v>730</v>
      </c>
      <c r="J1923" s="144">
        <v>255</v>
      </c>
      <c r="K1923" s="144">
        <v>255</v>
      </c>
      <c r="L1923" s="144">
        <v>101</v>
      </c>
      <c r="M1923" s="144">
        <v>101</v>
      </c>
      <c r="N1923" s="144">
        <v>9</v>
      </c>
      <c r="O1923" s="144">
        <v>9</v>
      </c>
      <c r="P1923" s="145" t="e">
        <f t="shared" si="377"/>
        <v>#DIV/0!</v>
      </c>
      <c r="Q1923" s="145" t="e">
        <f t="shared" si="378"/>
        <v>#DIV/0!</v>
      </c>
      <c r="R1923" s="145" t="e">
        <f t="shared" si="379"/>
        <v>#DIV/0!</v>
      </c>
      <c r="S1923" s="145" t="e">
        <f t="shared" si="380"/>
        <v>#DIV/0!</v>
      </c>
      <c r="T1923" s="145" t="e">
        <f t="shared" si="381"/>
        <v>#DIV/0!</v>
      </c>
      <c r="U1923" s="145" t="e">
        <f t="shared" si="382"/>
        <v>#DIV/0!</v>
      </c>
      <c r="V1923" s="146">
        <f>IF(J1923="nio",0,IF(J1923&gt;0,VLOOKUP(F1923,'3-Productie normen'!A:M,VLOOKUP(J1923,'3-Productie normen'!$B$38:$C$41,2,FALSE),FALSE)))*(VLOOKUP(B1923,'2-Kosten per locatie'!$A$16:$C$48,3,FALSE))</f>
        <v>0</v>
      </c>
      <c r="W1923" s="146">
        <f t="shared" si="383"/>
        <v>0</v>
      </c>
      <c r="X1923" s="146">
        <f t="shared" si="384"/>
        <v>0</v>
      </c>
      <c r="Y1923" s="146">
        <f t="shared" si="385"/>
        <v>0</v>
      </c>
      <c r="Z1923" s="147" t="str">
        <f>VLOOKUP(F1923,'3-Productie normen'!A:Q,12,FALSE)</f>
        <v>S</v>
      </c>
      <c r="AA1923" s="147"/>
      <c r="AC1923" s="148">
        <f t="shared" si="386"/>
        <v>9212.5999999999985</v>
      </c>
    </row>
    <row r="1924" spans="1:29" ht="14.15" customHeight="1">
      <c r="A1924" s="124">
        <f t="shared" si="375"/>
        <v>1924</v>
      </c>
      <c r="B1924" s="139" t="s">
        <v>122</v>
      </c>
      <c r="C1924" s="108" t="s">
        <v>210</v>
      </c>
      <c r="D1924" s="164" t="s">
        <v>2014</v>
      </c>
      <c r="E1924" s="141" t="s">
        <v>216</v>
      </c>
      <c r="F1924" s="151" t="s">
        <v>167</v>
      </c>
      <c r="G1924" s="141" t="s">
        <v>213</v>
      </c>
      <c r="H1924" s="142">
        <v>1.38</v>
      </c>
      <c r="I1924" s="143">
        <f t="shared" si="376"/>
        <v>730</v>
      </c>
      <c r="J1924" s="144">
        <v>255</v>
      </c>
      <c r="K1924" s="144">
        <v>255</v>
      </c>
      <c r="L1924" s="144">
        <v>101</v>
      </c>
      <c r="M1924" s="144">
        <v>101</v>
      </c>
      <c r="N1924" s="144">
        <v>9</v>
      </c>
      <c r="O1924" s="144">
        <v>9</v>
      </c>
      <c r="P1924" s="145" t="e">
        <f t="shared" si="377"/>
        <v>#DIV/0!</v>
      </c>
      <c r="Q1924" s="145" t="e">
        <f t="shared" si="378"/>
        <v>#DIV/0!</v>
      </c>
      <c r="R1924" s="145" t="e">
        <f t="shared" si="379"/>
        <v>#DIV/0!</v>
      </c>
      <c r="S1924" s="145" t="e">
        <f t="shared" si="380"/>
        <v>#DIV/0!</v>
      </c>
      <c r="T1924" s="145" t="e">
        <f t="shared" si="381"/>
        <v>#DIV/0!</v>
      </c>
      <c r="U1924" s="145" t="e">
        <f t="shared" si="382"/>
        <v>#DIV/0!</v>
      </c>
      <c r="V1924" s="146">
        <f>IF(J1924="nio",0,IF(J1924&gt;0,VLOOKUP(F1924,'3-Productie normen'!A:M,VLOOKUP(J1924,'3-Productie normen'!$B$38:$C$41,2,FALSE),FALSE)))*(VLOOKUP(B1924,'2-Kosten per locatie'!$A$16:$C$48,3,FALSE))</f>
        <v>0</v>
      </c>
      <c r="W1924" s="146">
        <f t="shared" si="383"/>
        <v>0</v>
      </c>
      <c r="X1924" s="146">
        <f t="shared" si="384"/>
        <v>0</v>
      </c>
      <c r="Y1924" s="146">
        <f t="shared" si="385"/>
        <v>0</v>
      </c>
      <c r="Z1924" s="147" t="str">
        <f>VLOOKUP(F1924,'3-Productie normen'!A:Q,12,FALSE)</f>
        <v>S</v>
      </c>
      <c r="AA1924" s="147"/>
      <c r="AC1924" s="148">
        <f t="shared" si="386"/>
        <v>1007.4</v>
      </c>
    </row>
    <row r="1925" spans="1:29" ht="14.15" customHeight="1">
      <c r="A1925" s="124">
        <f t="shared" si="375"/>
        <v>1925</v>
      </c>
      <c r="B1925" s="139" t="s">
        <v>122</v>
      </c>
      <c r="C1925" s="108" t="s">
        <v>210</v>
      </c>
      <c r="D1925" s="164" t="s">
        <v>2015</v>
      </c>
      <c r="E1925" s="141" t="s">
        <v>216</v>
      </c>
      <c r="F1925" s="141" t="s">
        <v>167</v>
      </c>
      <c r="G1925" s="141" t="s">
        <v>213</v>
      </c>
      <c r="H1925" s="142">
        <v>1.38</v>
      </c>
      <c r="I1925" s="143">
        <f t="shared" si="376"/>
        <v>730</v>
      </c>
      <c r="J1925" s="144">
        <v>255</v>
      </c>
      <c r="K1925" s="144">
        <v>255</v>
      </c>
      <c r="L1925" s="144">
        <v>101</v>
      </c>
      <c r="M1925" s="144">
        <v>101</v>
      </c>
      <c r="N1925" s="144">
        <v>9</v>
      </c>
      <c r="O1925" s="144">
        <v>9</v>
      </c>
      <c r="P1925" s="145" t="e">
        <f t="shared" si="377"/>
        <v>#DIV/0!</v>
      </c>
      <c r="Q1925" s="145" t="e">
        <f t="shared" si="378"/>
        <v>#DIV/0!</v>
      </c>
      <c r="R1925" s="145" t="e">
        <f t="shared" si="379"/>
        <v>#DIV/0!</v>
      </c>
      <c r="S1925" s="145" t="e">
        <f t="shared" si="380"/>
        <v>#DIV/0!</v>
      </c>
      <c r="T1925" s="145" t="e">
        <f t="shared" si="381"/>
        <v>#DIV/0!</v>
      </c>
      <c r="U1925" s="145" t="e">
        <f t="shared" si="382"/>
        <v>#DIV/0!</v>
      </c>
      <c r="V1925" s="146">
        <f>IF(J1925="nio",0,IF(J1925&gt;0,VLOOKUP(F1925,'3-Productie normen'!A:M,VLOOKUP(J1925,'3-Productie normen'!$B$38:$C$41,2,FALSE),FALSE)))*(VLOOKUP(B1925,'2-Kosten per locatie'!$A$16:$C$48,3,FALSE))</f>
        <v>0</v>
      </c>
      <c r="W1925" s="146">
        <f t="shared" si="383"/>
        <v>0</v>
      </c>
      <c r="X1925" s="146">
        <f t="shared" si="384"/>
        <v>0</v>
      </c>
      <c r="Y1925" s="146">
        <f t="shared" si="385"/>
        <v>0</v>
      </c>
      <c r="Z1925" s="147" t="str">
        <f>VLOOKUP(F1925,'3-Productie normen'!A:Q,12,FALSE)</f>
        <v>S</v>
      </c>
      <c r="AA1925" s="147"/>
      <c r="AC1925" s="148">
        <f t="shared" si="386"/>
        <v>1007.4</v>
      </c>
    </row>
    <row r="1926" spans="1:29" ht="14.15" customHeight="1">
      <c r="A1926" s="124">
        <f t="shared" si="375"/>
        <v>1926</v>
      </c>
      <c r="B1926" s="139" t="s">
        <v>122</v>
      </c>
      <c r="C1926" s="108" t="s">
        <v>210</v>
      </c>
      <c r="D1926" s="164" t="s">
        <v>2016</v>
      </c>
      <c r="E1926" s="141" t="s">
        <v>216</v>
      </c>
      <c r="F1926" s="141" t="s">
        <v>167</v>
      </c>
      <c r="G1926" s="141" t="s">
        <v>213</v>
      </c>
      <c r="H1926" s="142">
        <v>1.38</v>
      </c>
      <c r="I1926" s="143">
        <f t="shared" si="376"/>
        <v>730</v>
      </c>
      <c r="J1926" s="144">
        <v>255</v>
      </c>
      <c r="K1926" s="144">
        <v>255</v>
      </c>
      <c r="L1926" s="144">
        <v>101</v>
      </c>
      <c r="M1926" s="144">
        <v>101</v>
      </c>
      <c r="N1926" s="144">
        <v>9</v>
      </c>
      <c r="O1926" s="144">
        <v>9</v>
      </c>
      <c r="P1926" s="145" t="e">
        <f t="shared" si="377"/>
        <v>#DIV/0!</v>
      </c>
      <c r="Q1926" s="145" t="e">
        <f t="shared" si="378"/>
        <v>#DIV/0!</v>
      </c>
      <c r="R1926" s="145" t="e">
        <f t="shared" si="379"/>
        <v>#DIV/0!</v>
      </c>
      <c r="S1926" s="145" t="e">
        <f t="shared" si="380"/>
        <v>#DIV/0!</v>
      </c>
      <c r="T1926" s="145" t="e">
        <f t="shared" si="381"/>
        <v>#DIV/0!</v>
      </c>
      <c r="U1926" s="145" t="e">
        <f t="shared" si="382"/>
        <v>#DIV/0!</v>
      </c>
      <c r="V1926" s="146">
        <f>IF(J1926="nio",0,IF(J1926&gt;0,VLOOKUP(F1926,'3-Productie normen'!A:M,VLOOKUP(J1926,'3-Productie normen'!$B$38:$C$41,2,FALSE),FALSE)))*(VLOOKUP(B1926,'2-Kosten per locatie'!$A$16:$C$48,3,FALSE))</f>
        <v>0</v>
      </c>
      <c r="W1926" s="146">
        <f t="shared" si="383"/>
        <v>0</v>
      </c>
      <c r="X1926" s="146">
        <f t="shared" si="384"/>
        <v>0</v>
      </c>
      <c r="Y1926" s="146">
        <f t="shared" si="385"/>
        <v>0</v>
      </c>
      <c r="Z1926" s="147" t="str">
        <f>VLOOKUP(F1926,'3-Productie normen'!A:Q,12,FALSE)</f>
        <v>S</v>
      </c>
      <c r="AA1926" s="147"/>
      <c r="AC1926" s="148">
        <f t="shared" si="386"/>
        <v>1007.4</v>
      </c>
    </row>
    <row r="1927" spans="1:29" ht="14.15" customHeight="1">
      <c r="A1927" s="124">
        <f t="shared" si="375"/>
        <v>1927</v>
      </c>
      <c r="B1927" s="139" t="s">
        <v>122</v>
      </c>
      <c r="C1927" s="108" t="s">
        <v>210</v>
      </c>
      <c r="D1927" s="164" t="s">
        <v>1655</v>
      </c>
      <c r="E1927" s="141" t="s">
        <v>226</v>
      </c>
      <c r="F1927" s="141" t="s">
        <v>174</v>
      </c>
      <c r="G1927" s="141" t="s">
        <v>244</v>
      </c>
      <c r="H1927" s="142">
        <v>9.4</v>
      </c>
      <c r="I1927" s="143">
        <f t="shared" si="376"/>
        <v>0</v>
      </c>
      <c r="J1927" s="144" t="s">
        <v>228</v>
      </c>
      <c r="K1927" s="144"/>
      <c r="L1927" s="144"/>
      <c r="M1927" s="144"/>
      <c r="N1927" s="144"/>
      <c r="O1927" s="144"/>
      <c r="P1927" s="145">
        <f t="shared" si="377"/>
        <v>0</v>
      </c>
      <c r="Q1927" s="145">
        <f t="shared" si="378"/>
        <v>0</v>
      </c>
      <c r="R1927" s="145">
        <f t="shared" si="379"/>
        <v>0</v>
      </c>
      <c r="S1927" s="145">
        <f t="shared" si="380"/>
        <v>0</v>
      </c>
      <c r="T1927" s="145">
        <f t="shared" si="381"/>
        <v>0</v>
      </c>
      <c r="U1927" s="145">
        <f t="shared" si="382"/>
        <v>0</v>
      </c>
      <c r="V1927" s="146">
        <f>IF(J1927="nio",0,IF(J1927&gt;0,VLOOKUP(F1927,'3-Productie normen'!A:M,VLOOKUP(J1927,'3-Productie normen'!$B$38:$C$41,2,FALSE),FALSE)))*(VLOOKUP(B1927,'2-Kosten per locatie'!$A$16:$C$48,3,FALSE))</f>
        <v>0</v>
      </c>
      <c r="W1927" s="146">
        <f t="shared" si="383"/>
        <v>0</v>
      </c>
      <c r="X1927" s="146">
        <f t="shared" si="384"/>
        <v>0</v>
      </c>
      <c r="Y1927" s="146">
        <f t="shared" si="385"/>
        <v>0</v>
      </c>
      <c r="Z1927" s="147">
        <f>VLOOKUP(F1927,'3-Productie normen'!A:Q,12,FALSE)</f>
        <v>0</v>
      </c>
      <c r="AA1927" s="147"/>
      <c r="AC1927" s="148">
        <f t="shared" si="386"/>
        <v>0</v>
      </c>
    </row>
    <row r="1928" spans="1:29" ht="14.15" customHeight="1">
      <c r="A1928" s="124">
        <f t="shared" si="375"/>
        <v>1928</v>
      </c>
      <c r="B1928" s="139" t="s">
        <v>122</v>
      </c>
      <c r="C1928" s="108" t="s">
        <v>210</v>
      </c>
      <c r="D1928" s="164" t="s">
        <v>1656</v>
      </c>
      <c r="E1928" s="141" t="s">
        <v>212</v>
      </c>
      <c r="F1928" s="141" t="s">
        <v>167</v>
      </c>
      <c r="G1928" s="141" t="s">
        <v>213</v>
      </c>
      <c r="H1928" s="142">
        <v>8.2899999999999991</v>
      </c>
      <c r="I1928" s="143">
        <f t="shared" si="376"/>
        <v>730</v>
      </c>
      <c r="J1928" s="144">
        <v>255</v>
      </c>
      <c r="K1928" s="144">
        <v>255</v>
      </c>
      <c r="L1928" s="144">
        <v>101</v>
      </c>
      <c r="M1928" s="144">
        <v>101</v>
      </c>
      <c r="N1928" s="144">
        <v>9</v>
      </c>
      <c r="O1928" s="144">
        <v>9</v>
      </c>
      <c r="P1928" s="145" t="e">
        <f t="shared" si="377"/>
        <v>#DIV/0!</v>
      </c>
      <c r="Q1928" s="145" t="e">
        <f t="shared" si="378"/>
        <v>#DIV/0!</v>
      </c>
      <c r="R1928" s="145" t="e">
        <f t="shared" si="379"/>
        <v>#DIV/0!</v>
      </c>
      <c r="S1928" s="145" t="e">
        <f t="shared" si="380"/>
        <v>#DIV/0!</v>
      </c>
      <c r="T1928" s="145" t="e">
        <f t="shared" si="381"/>
        <v>#DIV/0!</v>
      </c>
      <c r="U1928" s="145" t="e">
        <f t="shared" si="382"/>
        <v>#DIV/0!</v>
      </c>
      <c r="V1928" s="146">
        <f>IF(J1928="nio",0,IF(J1928&gt;0,VLOOKUP(F1928,'3-Productie normen'!A:M,VLOOKUP(J1928,'3-Productie normen'!$B$38:$C$41,2,FALSE),FALSE)))*(VLOOKUP(B1928,'2-Kosten per locatie'!$A$16:$C$48,3,FALSE))</f>
        <v>0</v>
      </c>
      <c r="W1928" s="146">
        <f t="shared" si="383"/>
        <v>0</v>
      </c>
      <c r="X1928" s="146">
        <f t="shared" si="384"/>
        <v>0</v>
      </c>
      <c r="Y1928" s="146">
        <f t="shared" si="385"/>
        <v>0</v>
      </c>
      <c r="Z1928" s="147" t="str">
        <f>VLOOKUP(F1928,'3-Productie normen'!A:Q,12,FALSE)</f>
        <v>S</v>
      </c>
      <c r="AA1928" s="147"/>
      <c r="AC1928" s="148">
        <f t="shared" si="386"/>
        <v>6051.7</v>
      </c>
    </row>
    <row r="1929" spans="1:29" ht="14.15" customHeight="1">
      <c r="A1929" s="124">
        <f t="shared" si="375"/>
        <v>1929</v>
      </c>
      <c r="B1929" s="139" t="s">
        <v>122</v>
      </c>
      <c r="C1929" s="108" t="s">
        <v>210</v>
      </c>
      <c r="D1929" s="164" t="s">
        <v>2017</v>
      </c>
      <c r="E1929" s="141" t="s">
        <v>212</v>
      </c>
      <c r="F1929" s="141" t="s">
        <v>167</v>
      </c>
      <c r="G1929" s="141" t="s">
        <v>213</v>
      </c>
      <c r="H1929" s="142">
        <v>1.38</v>
      </c>
      <c r="I1929" s="143">
        <f t="shared" si="376"/>
        <v>730</v>
      </c>
      <c r="J1929" s="144">
        <v>255</v>
      </c>
      <c r="K1929" s="144">
        <v>255</v>
      </c>
      <c r="L1929" s="144">
        <v>101</v>
      </c>
      <c r="M1929" s="144">
        <v>101</v>
      </c>
      <c r="N1929" s="144">
        <v>9</v>
      </c>
      <c r="O1929" s="144">
        <v>9</v>
      </c>
      <c r="P1929" s="145" t="e">
        <f t="shared" si="377"/>
        <v>#DIV/0!</v>
      </c>
      <c r="Q1929" s="145" t="e">
        <f t="shared" si="378"/>
        <v>#DIV/0!</v>
      </c>
      <c r="R1929" s="145" t="e">
        <f t="shared" si="379"/>
        <v>#DIV/0!</v>
      </c>
      <c r="S1929" s="145" t="e">
        <f t="shared" si="380"/>
        <v>#DIV/0!</v>
      </c>
      <c r="T1929" s="145" t="e">
        <f t="shared" si="381"/>
        <v>#DIV/0!</v>
      </c>
      <c r="U1929" s="145" t="e">
        <f t="shared" si="382"/>
        <v>#DIV/0!</v>
      </c>
      <c r="V1929" s="146">
        <f>IF(J1929="nio",0,IF(J1929&gt;0,VLOOKUP(F1929,'3-Productie normen'!A:M,VLOOKUP(J1929,'3-Productie normen'!$B$38:$C$41,2,FALSE),FALSE)))*(VLOOKUP(B1929,'2-Kosten per locatie'!$A$16:$C$48,3,FALSE))</f>
        <v>0</v>
      </c>
      <c r="W1929" s="146">
        <f t="shared" si="383"/>
        <v>0</v>
      </c>
      <c r="X1929" s="146">
        <f t="shared" si="384"/>
        <v>0</v>
      </c>
      <c r="Y1929" s="146">
        <f t="shared" si="385"/>
        <v>0</v>
      </c>
      <c r="Z1929" s="147" t="str">
        <f>VLOOKUP(F1929,'3-Productie normen'!A:Q,12,FALSE)</f>
        <v>S</v>
      </c>
      <c r="AA1929" s="147"/>
      <c r="AC1929" s="148">
        <f t="shared" si="386"/>
        <v>1007.4</v>
      </c>
    </row>
    <row r="1930" spans="1:29" ht="14.15" customHeight="1">
      <c r="A1930" s="124">
        <f t="shared" si="375"/>
        <v>1930</v>
      </c>
      <c r="B1930" s="139" t="s">
        <v>122</v>
      </c>
      <c r="C1930" s="108" t="s">
        <v>210</v>
      </c>
      <c r="D1930" s="164" t="s">
        <v>2018</v>
      </c>
      <c r="E1930" s="141" t="s">
        <v>212</v>
      </c>
      <c r="F1930" s="141" t="s">
        <v>167</v>
      </c>
      <c r="G1930" s="141" t="s">
        <v>213</v>
      </c>
      <c r="H1930" s="142">
        <v>1.38</v>
      </c>
      <c r="I1930" s="143">
        <f t="shared" si="376"/>
        <v>730</v>
      </c>
      <c r="J1930" s="144">
        <v>255</v>
      </c>
      <c r="K1930" s="144">
        <v>255</v>
      </c>
      <c r="L1930" s="144">
        <v>101</v>
      </c>
      <c r="M1930" s="144">
        <v>101</v>
      </c>
      <c r="N1930" s="144">
        <v>9</v>
      </c>
      <c r="O1930" s="144">
        <v>9</v>
      </c>
      <c r="P1930" s="145" t="e">
        <f t="shared" si="377"/>
        <v>#DIV/0!</v>
      </c>
      <c r="Q1930" s="145" t="e">
        <f t="shared" si="378"/>
        <v>#DIV/0!</v>
      </c>
      <c r="R1930" s="145" t="e">
        <f t="shared" si="379"/>
        <v>#DIV/0!</v>
      </c>
      <c r="S1930" s="145" t="e">
        <f t="shared" si="380"/>
        <v>#DIV/0!</v>
      </c>
      <c r="T1930" s="145" t="e">
        <f t="shared" si="381"/>
        <v>#DIV/0!</v>
      </c>
      <c r="U1930" s="145" t="e">
        <f t="shared" si="382"/>
        <v>#DIV/0!</v>
      </c>
      <c r="V1930" s="146">
        <f>IF(J1930="nio",0,IF(J1930&gt;0,VLOOKUP(F1930,'3-Productie normen'!A:M,VLOOKUP(J1930,'3-Productie normen'!$B$38:$C$41,2,FALSE),FALSE)))*(VLOOKUP(B1930,'2-Kosten per locatie'!$A$16:$C$48,3,FALSE))</f>
        <v>0</v>
      </c>
      <c r="W1930" s="146">
        <f t="shared" si="383"/>
        <v>0</v>
      </c>
      <c r="X1930" s="146">
        <f t="shared" si="384"/>
        <v>0</v>
      </c>
      <c r="Y1930" s="146">
        <f t="shared" si="385"/>
        <v>0</v>
      </c>
      <c r="Z1930" s="147" t="str">
        <f>VLOOKUP(F1930,'3-Productie normen'!A:Q,12,FALSE)</f>
        <v>S</v>
      </c>
      <c r="AA1930" s="147"/>
      <c r="AC1930" s="148">
        <f t="shared" si="386"/>
        <v>1007.4</v>
      </c>
    </row>
    <row r="1931" spans="1:29" ht="14.15" customHeight="1">
      <c r="A1931" s="124">
        <f t="shared" ref="A1931:A1994" si="387">A1930+1</f>
        <v>1931</v>
      </c>
      <c r="B1931" s="139" t="s">
        <v>122</v>
      </c>
      <c r="C1931" s="108" t="s">
        <v>210</v>
      </c>
      <c r="D1931" s="164" t="s">
        <v>1657</v>
      </c>
      <c r="E1931" s="141" t="s">
        <v>224</v>
      </c>
      <c r="F1931" s="141" t="s">
        <v>155</v>
      </c>
      <c r="G1931" s="141" t="s">
        <v>222</v>
      </c>
      <c r="H1931" s="142">
        <v>115.55</v>
      </c>
      <c r="I1931" s="143">
        <f t="shared" si="376"/>
        <v>730</v>
      </c>
      <c r="J1931" s="144">
        <v>255</v>
      </c>
      <c r="K1931" s="144">
        <v>255</v>
      </c>
      <c r="L1931" s="144">
        <v>101</v>
      </c>
      <c r="M1931" s="144">
        <v>101</v>
      </c>
      <c r="N1931" s="144">
        <v>9</v>
      </c>
      <c r="O1931" s="144">
        <v>9</v>
      </c>
      <c r="P1931" s="145" t="e">
        <f t="shared" si="377"/>
        <v>#DIV/0!</v>
      </c>
      <c r="Q1931" s="145" t="e">
        <f t="shared" si="378"/>
        <v>#DIV/0!</v>
      </c>
      <c r="R1931" s="145" t="e">
        <f t="shared" si="379"/>
        <v>#DIV/0!</v>
      </c>
      <c r="S1931" s="145" t="e">
        <f t="shared" si="380"/>
        <v>#DIV/0!</v>
      </c>
      <c r="T1931" s="145" t="e">
        <f t="shared" si="381"/>
        <v>#DIV/0!</v>
      </c>
      <c r="U1931" s="145" t="e">
        <f t="shared" si="382"/>
        <v>#DIV/0!</v>
      </c>
      <c r="V1931" s="146">
        <f>IF(J1931="nio",0,IF(J1931&gt;0,VLOOKUP(F1931,'3-Productie normen'!A:M,VLOOKUP(J1931,'3-Productie normen'!$B$38:$C$41,2,FALSE),FALSE)))*(VLOOKUP(B1931,'2-Kosten per locatie'!$A$16:$C$48,3,FALSE))</f>
        <v>0</v>
      </c>
      <c r="W1931" s="146">
        <f t="shared" si="383"/>
        <v>0</v>
      </c>
      <c r="X1931" s="146">
        <f t="shared" si="384"/>
        <v>0</v>
      </c>
      <c r="Y1931" s="146">
        <f t="shared" si="385"/>
        <v>0</v>
      </c>
      <c r="Z1931" s="147" t="str">
        <f>VLOOKUP(F1931,'3-Productie normen'!A:Q,12,FALSE)</f>
        <v>B</v>
      </c>
      <c r="AA1931" s="147"/>
      <c r="AC1931" s="148">
        <f t="shared" si="386"/>
        <v>84351.5</v>
      </c>
    </row>
    <row r="1932" spans="1:29" ht="14.15" customHeight="1">
      <c r="A1932" s="124">
        <f t="shared" si="387"/>
        <v>1932</v>
      </c>
      <c r="B1932" s="139" t="s">
        <v>122</v>
      </c>
      <c r="C1932" s="108" t="s">
        <v>210</v>
      </c>
      <c r="D1932" s="164" t="s">
        <v>2019</v>
      </c>
      <c r="E1932" s="141" t="s">
        <v>226</v>
      </c>
      <c r="F1932" s="141" t="s">
        <v>174</v>
      </c>
      <c r="G1932" s="141" t="s">
        <v>227</v>
      </c>
      <c r="H1932" s="142">
        <v>3.27</v>
      </c>
      <c r="I1932" s="143">
        <f t="shared" si="376"/>
        <v>0</v>
      </c>
      <c r="J1932" s="144" t="s">
        <v>228</v>
      </c>
      <c r="K1932" s="144"/>
      <c r="L1932" s="144"/>
      <c r="M1932" s="144"/>
      <c r="N1932" s="144"/>
      <c r="O1932" s="144"/>
      <c r="P1932" s="145">
        <f t="shared" si="377"/>
        <v>0</v>
      </c>
      <c r="Q1932" s="145">
        <f t="shared" si="378"/>
        <v>0</v>
      </c>
      <c r="R1932" s="145">
        <f t="shared" si="379"/>
        <v>0</v>
      </c>
      <c r="S1932" s="145">
        <f t="shared" si="380"/>
        <v>0</v>
      </c>
      <c r="T1932" s="145">
        <f t="shared" si="381"/>
        <v>0</v>
      </c>
      <c r="U1932" s="145">
        <f t="shared" si="382"/>
        <v>0</v>
      </c>
      <c r="V1932" s="146">
        <f>IF(J1932="nio",0,IF(J1932&gt;0,VLOOKUP(F1932,'3-Productie normen'!A:M,VLOOKUP(J1932,'3-Productie normen'!$B$38:$C$41,2,FALSE),FALSE)))*(VLOOKUP(B1932,'2-Kosten per locatie'!$A$16:$C$48,3,FALSE))</f>
        <v>0</v>
      </c>
      <c r="W1932" s="146">
        <f t="shared" si="383"/>
        <v>0</v>
      </c>
      <c r="X1932" s="146">
        <f t="shared" si="384"/>
        <v>0</v>
      </c>
      <c r="Y1932" s="146">
        <f t="shared" si="385"/>
        <v>0</v>
      </c>
      <c r="Z1932" s="147">
        <f>VLOOKUP(F1932,'3-Productie normen'!A:Q,12,FALSE)</f>
        <v>0</v>
      </c>
      <c r="AA1932" s="147"/>
      <c r="AC1932" s="148">
        <f t="shared" si="386"/>
        <v>0</v>
      </c>
    </row>
    <row r="1933" spans="1:29" ht="14.15" customHeight="1">
      <c r="A1933" s="124">
        <f t="shared" si="387"/>
        <v>1933</v>
      </c>
      <c r="B1933" s="139" t="s">
        <v>122</v>
      </c>
      <c r="C1933" s="108" t="s">
        <v>210</v>
      </c>
      <c r="D1933" s="164" t="s">
        <v>2020</v>
      </c>
      <c r="E1933" s="141" t="s">
        <v>355</v>
      </c>
      <c r="F1933" s="141" t="s">
        <v>174</v>
      </c>
      <c r="G1933" s="141" t="s">
        <v>227</v>
      </c>
      <c r="H1933" s="142">
        <v>14.3</v>
      </c>
      <c r="I1933" s="143">
        <f t="shared" si="376"/>
        <v>0</v>
      </c>
      <c r="J1933" s="144" t="s">
        <v>228</v>
      </c>
      <c r="K1933" s="144"/>
      <c r="L1933" s="144"/>
      <c r="M1933" s="144"/>
      <c r="N1933" s="144"/>
      <c r="O1933" s="144"/>
      <c r="P1933" s="145">
        <f t="shared" si="377"/>
        <v>0</v>
      </c>
      <c r="Q1933" s="145">
        <f t="shared" si="378"/>
        <v>0</v>
      </c>
      <c r="R1933" s="145">
        <f t="shared" si="379"/>
        <v>0</v>
      </c>
      <c r="S1933" s="145">
        <f t="shared" si="380"/>
        <v>0</v>
      </c>
      <c r="T1933" s="145">
        <f t="shared" si="381"/>
        <v>0</v>
      </c>
      <c r="U1933" s="145">
        <f t="shared" si="382"/>
        <v>0</v>
      </c>
      <c r="V1933" s="146">
        <f>IF(J1933="nio",0,IF(J1933&gt;0,VLOOKUP(F1933,'3-Productie normen'!A:M,VLOOKUP(J1933,'3-Productie normen'!$B$38:$C$41,2,FALSE),FALSE)))*(VLOOKUP(B1933,'2-Kosten per locatie'!$A$16:$C$48,3,FALSE))</f>
        <v>0</v>
      </c>
      <c r="W1933" s="146">
        <f t="shared" si="383"/>
        <v>0</v>
      </c>
      <c r="X1933" s="146">
        <f t="shared" si="384"/>
        <v>0</v>
      </c>
      <c r="Y1933" s="146">
        <f t="shared" si="385"/>
        <v>0</v>
      </c>
      <c r="Z1933" s="147">
        <f>VLOOKUP(F1933,'3-Productie normen'!A:Q,12,FALSE)</f>
        <v>0</v>
      </c>
      <c r="AA1933" s="147"/>
      <c r="AC1933" s="148">
        <f t="shared" si="386"/>
        <v>0</v>
      </c>
    </row>
    <row r="1934" spans="1:29" ht="14.15" customHeight="1">
      <c r="A1934" s="124">
        <f t="shared" si="387"/>
        <v>1934</v>
      </c>
      <c r="B1934" s="139" t="s">
        <v>122</v>
      </c>
      <c r="C1934" s="108" t="s">
        <v>210</v>
      </c>
      <c r="D1934" s="164" t="s">
        <v>1664</v>
      </c>
      <c r="E1934" s="141" t="s">
        <v>224</v>
      </c>
      <c r="F1934" s="141" t="s">
        <v>155</v>
      </c>
      <c r="G1934" s="141" t="s">
        <v>222</v>
      </c>
      <c r="H1934" s="142">
        <v>9.16</v>
      </c>
      <c r="I1934" s="143">
        <f t="shared" ref="I1934:I1996" si="388">SUM(J1934:O1934)</f>
        <v>730</v>
      </c>
      <c r="J1934" s="144">
        <v>255</v>
      </c>
      <c r="K1934" s="144">
        <v>255</v>
      </c>
      <c r="L1934" s="144">
        <v>101</v>
      </c>
      <c r="M1934" s="144">
        <v>101</v>
      </c>
      <c r="N1934" s="144">
        <v>9</v>
      </c>
      <c r="O1934" s="144">
        <v>9</v>
      </c>
      <c r="P1934" s="145" t="e">
        <f t="shared" si="377"/>
        <v>#DIV/0!</v>
      </c>
      <c r="Q1934" s="145" t="e">
        <f t="shared" si="378"/>
        <v>#DIV/0!</v>
      </c>
      <c r="R1934" s="145" t="e">
        <f t="shared" si="379"/>
        <v>#DIV/0!</v>
      </c>
      <c r="S1934" s="145" t="e">
        <f t="shared" si="380"/>
        <v>#DIV/0!</v>
      </c>
      <c r="T1934" s="145" t="e">
        <f t="shared" si="381"/>
        <v>#DIV/0!</v>
      </c>
      <c r="U1934" s="145" t="e">
        <f t="shared" si="382"/>
        <v>#DIV/0!</v>
      </c>
      <c r="V1934" s="146">
        <f>IF(J1934="nio",0,IF(J1934&gt;0,VLOOKUP(F1934,'3-Productie normen'!A:M,VLOOKUP(J1934,'3-Productie normen'!$B$38:$C$41,2,FALSE),FALSE)))*(VLOOKUP(B1934,'2-Kosten per locatie'!$A$16:$C$48,3,FALSE))</f>
        <v>0</v>
      </c>
      <c r="W1934" s="146">
        <f t="shared" si="383"/>
        <v>0</v>
      </c>
      <c r="X1934" s="146">
        <f t="shared" si="384"/>
        <v>0</v>
      </c>
      <c r="Y1934" s="146">
        <f t="shared" si="385"/>
        <v>0</v>
      </c>
      <c r="Z1934" s="147" t="str">
        <f>VLOOKUP(F1934,'3-Productie normen'!A:Q,12,FALSE)</f>
        <v>B</v>
      </c>
      <c r="AA1934" s="147"/>
      <c r="AC1934" s="148">
        <f t="shared" si="386"/>
        <v>6686.8</v>
      </c>
    </row>
    <row r="1935" spans="1:29" ht="14.15" customHeight="1">
      <c r="A1935" s="124">
        <f t="shared" si="387"/>
        <v>1935</v>
      </c>
      <c r="B1935" s="139" t="s">
        <v>122</v>
      </c>
      <c r="C1935" s="108" t="s">
        <v>210</v>
      </c>
      <c r="D1935" s="164" t="s">
        <v>1952</v>
      </c>
      <c r="E1935" s="141" t="s">
        <v>224</v>
      </c>
      <c r="F1935" s="141" t="s">
        <v>155</v>
      </c>
      <c r="G1935" s="141" t="s">
        <v>222</v>
      </c>
      <c r="H1935" s="142">
        <v>39.409999999999997</v>
      </c>
      <c r="I1935" s="143">
        <f t="shared" si="388"/>
        <v>730</v>
      </c>
      <c r="J1935" s="144">
        <v>255</v>
      </c>
      <c r="K1935" s="144">
        <v>255</v>
      </c>
      <c r="L1935" s="144">
        <v>101</v>
      </c>
      <c r="M1935" s="144">
        <v>101</v>
      </c>
      <c r="N1935" s="144">
        <v>9</v>
      </c>
      <c r="O1935" s="144">
        <v>9</v>
      </c>
      <c r="P1935" s="145" t="e">
        <f t="shared" si="377"/>
        <v>#DIV/0!</v>
      </c>
      <c r="Q1935" s="145" t="e">
        <f t="shared" si="378"/>
        <v>#DIV/0!</v>
      </c>
      <c r="R1935" s="145" t="e">
        <f t="shared" si="379"/>
        <v>#DIV/0!</v>
      </c>
      <c r="S1935" s="145" t="e">
        <f t="shared" si="380"/>
        <v>#DIV/0!</v>
      </c>
      <c r="T1935" s="145" t="e">
        <f t="shared" si="381"/>
        <v>#DIV/0!</v>
      </c>
      <c r="U1935" s="145" t="e">
        <f t="shared" si="382"/>
        <v>#DIV/0!</v>
      </c>
      <c r="V1935" s="146">
        <f>IF(J1935="nio",0,IF(J1935&gt;0,VLOOKUP(F1935,'3-Productie normen'!A:M,VLOOKUP(J1935,'3-Productie normen'!$B$38:$C$41,2,FALSE),FALSE)))*(VLOOKUP(B1935,'2-Kosten per locatie'!$A$16:$C$48,3,FALSE))</f>
        <v>0</v>
      </c>
      <c r="W1935" s="146">
        <f t="shared" si="383"/>
        <v>0</v>
      </c>
      <c r="X1935" s="146">
        <f t="shared" si="384"/>
        <v>0</v>
      </c>
      <c r="Y1935" s="146">
        <f t="shared" si="385"/>
        <v>0</v>
      </c>
      <c r="Z1935" s="147" t="str">
        <f>VLOOKUP(F1935,'3-Productie normen'!A:Q,12,FALSE)</f>
        <v>B</v>
      </c>
      <c r="AA1935" s="147"/>
      <c r="AC1935" s="148">
        <f t="shared" si="386"/>
        <v>28769.3</v>
      </c>
    </row>
    <row r="1936" spans="1:29" ht="14.15" customHeight="1">
      <c r="A1936" s="124">
        <f t="shared" si="387"/>
        <v>1936</v>
      </c>
      <c r="B1936" s="139" t="s">
        <v>122</v>
      </c>
      <c r="C1936" s="108" t="s">
        <v>210</v>
      </c>
      <c r="D1936" s="164" t="s">
        <v>1671</v>
      </c>
      <c r="E1936" s="141" t="s">
        <v>224</v>
      </c>
      <c r="F1936" s="151" t="s">
        <v>155</v>
      </c>
      <c r="G1936" s="141" t="s">
        <v>244</v>
      </c>
      <c r="H1936" s="142">
        <v>51.61</v>
      </c>
      <c r="I1936" s="143">
        <f t="shared" si="388"/>
        <v>730</v>
      </c>
      <c r="J1936" s="144">
        <v>255</v>
      </c>
      <c r="K1936" s="144">
        <v>255</v>
      </c>
      <c r="L1936" s="144">
        <v>101</v>
      </c>
      <c r="M1936" s="144">
        <v>101</v>
      </c>
      <c r="N1936" s="144">
        <v>9</v>
      </c>
      <c r="O1936" s="144">
        <v>9</v>
      </c>
      <c r="P1936" s="145" t="e">
        <f t="shared" ref="P1936:P1997" si="389">IF(J1936="nio",0,IF(J1936&gt;0,J1936*H1936/V1936,0))</f>
        <v>#DIV/0!</v>
      </c>
      <c r="Q1936" s="145" t="e">
        <f t="shared" ref="Q1936:Q1997" si="390">IF(K1936&gt;0,K1936*H1936/W1936,0)</f>
        <v>#DIV/0!</v>
      </c>
      <c r="R1936" s="145" t="e">
        <f t="shared" ref="R1936:R1997" si="391">IF(L1936&gt;0,L1936*H1936/X1936,0)</f>
        <v>#DIV/0!</v>
      </c>
      <c r="S1936" s="145" t="e">
        <f t="shared" ref="S1936:S1997" si="392">IF(M1936&gt;0,M1936*H1936/Y1936,0)</f>
        <v>#DIV/0!</v>
      </c>
      <c r="T1936" s="145" t="e">
        <f t="shared" ref="T1936:T1997" si="393">IF(N1936&gt;0,N1936*H1936/X1936,0)</f>
        <v>#DIV/0!</v>
      </c>
      <c r="U1936" s="145" t="e">
        <f t="shared" ref="U1936:U1997" si="394">IF(O1936&gt;0,O1936*H1936/Y1936,0)</f>
        <v>#DIV/0!</v>
      </c>
      <c r="V1936" s="146">
        <f>IF(J1936="nio",0,IF(J1936&gt;0,VLOOKUP(F1936,'3-Productie normen'!A:M,VLOOKUP(J1936,'3-Productie normen'!$B$38:$C$41,2,FALSE),FALSE)))*(VLOOKUP(B1936,'2-Kosten per locatie'!$A$16:$C$48,3,FALSE))</f>
        <v>0</v>
      </c>
      <c r="W1936" s="146">
        <f t="shared" ref="W1936:W1997" si="395">IF(K1936&gt;0,V1936*$W$8,0)</f>
        <v>0</v>
      </c>
      <c r="X1936" s="146">
        <f t="shared" ref="X1936:X1997" si="396">IF((OR(L1936&gt;0,N1936&gt;0)),V1936*$X$8,0)</f>
        <v>0</v>
      </c>
      <c r="Y1936" s="146">
        <f t="shared" ref="Y1936:Y1997" si="397">IF((OR(M1936&gt;0,O1936&gt;0)),V1936*$Y$8,0)</f>
        <v>0</v>
      </c>
      <c r="Z1936" s="147" t="str">
        <f>VLOOKUP(F1936,'3-Productie normen'!A:Q,12,FALSE)</f>
        <v>B</v>
      </c>
      <c r="AA1936" s="147"/>
      <c r="AC1936" s="148">
        <f t="shared" ref="AC1936:AC1997" si="398">I1936*H1936</f>
        <v>37675.300000000003</v>
      </c>
    </row>
    <row r="1937" spans="1:29" ht="14.15" customHeight="1">
      <c r="A1937" s="124">
        <f t="shared" si="387"/>
        <v>1937</v>
      </c>
      <c r="B1937" s="139" t="s">
        <v>122</v>
      </c>
      <c r="C1937" s="108" t="s">
        <v>210</v>
      </c>
      <c r="D1937" s="164" t="s">
        <v>2021</v>
      </c>
      <c r="E1937" s="141" t="s">
        <v>262</v>
      </c>
      <c r="F1937" s="141" t="s">
        <v>164</v>
      </c>
      <c r="G1937" s="141" t="s">
        <v>222</v>
      </c>
      <c r="H1937" s="142">
        <v>21.48</v>
      </c>
      <c r="I1937" s="143">
        <f t="shared" si="388"/>
        <v>12</v>
      </c>
      <c r="J1937" s="144">
        <v>12</v>
      </c>
      <c r="K1937" s="144"/>
      <c r="L1937" s="144"/>
      <c r="M1937" s="144"/>
      <c r="N1937" s="144"/>
      <c r="O1937" s="144"/>
      <c r="P1937" s="145" t="e">
        <f t="shared" si="389"/>
        <v>#DIV/0!</v>
      </c>
      <c r="Q1937" s="145">
        <f t="shared" si="390"/>
        <v>0</v>
      </c>
      <c r="R1937" s="145">
        <f t="shared" si="391"/>
        <v>0</v>
      </c>
      <c r="S1937" s="145">
        <f t="shared" si="392"/>
        <v>0</v>
      </c>
      <c r="T1937" s="145">
        <f t="shared" si="393"/>
        <v>0</v>
      </c>
      <c r="U1937" s="145">
        <f t="shared" si="394"/>
        <v>0</v>
      </c>
      <c r="V1937" s="146">
        <f>IF(J1937="nio",0,IF(J1937&gt;0,VLOOKUP(F1937,'3-Productie normen'!A:M,VLOOKUP(J1937,'3-Productie normen'!$B$38:$C$41,2,FALSE),FALSE)))*(VLOOKUP(B1937,'2-Kosten per locatie'!$A$16:$C$48,3,FALSE))</f>
        <v>0</v>
      </c>
      <c r="W1937" s="146">
        <f t="shared" si="395"/>
        <v>0</v>
      </c>
      <c r="X1937" s="146">
        <f t="shared" si="396"/>
        <v>0</v>
      </c>
      <c r="Y1937" s="146">
        <f t="shared" si="397"/>
        <v>0</v>
      </c>
      <c r="Z1937" s="147" t="str">
        <f>VLOOKUP(F1937,'3-Productie normen'!A:Q,12,FALSE)</f>
        <v>V</v>
      </c>
      <c r="AA1937" s="147"/>
      <c r="AC1937" s="148">
        <f t="shared" si="398"/>
        <v>257.76</v>
      </c>
    </row>
    <row r="1938" spans="1:29" ht="14.15" customHeight="1">
      <c r="A1938" s="124">
        <f t="shared" si="387"/>
        <v>1938</v>
      </c>
      <c r="B1938" s="139" t="s">
        <v>122</v>
      </c>
      <c r="C1938" s="108" t="s">
        <v>210</v>
      </c>
      <c r="D1938" s="164" t="s">
        <v>1673</v>
      </c>
      <c r="E1938" s="141" t="s">
        <v>355</v>
      </c>
      <c r="F1938" s="141" t="s">
        <v>174</v>
      </c>
      <c r="G1938" s="141" t="s">
        <v>227</v>
      </c>
      <c r="H1938" s="142">
        <v>0.96</v>
      </c>
      <c r="I1938" s="143">
        <f t="shared" si="388"/>
        <v>0</v>
      </c>
      <c r="J1938" s="144" t="s">
        <v>228</v>
      </c>
      <c r="K1938" s="144"/>
      <c r="L1938" s="144"/>
      <c r="M1938" s="144"/>
      <c r="N1938" s="144"/>
      <c r="O1938" s="144"/>
      <c r="P1938" s="145">
        <f t="shared" si="389"/>
        <v>0</v>
      </c>
      <c r="Q1938" s="145">
        <f t="shared" si="390"/>
        <v>0</v>
      </c>
      <c r="R1938" s="145">
        <f t="shared" si="391"/>
        <v>0</v>
      </c>
      <c r="S1938" s="145">
        <f t="shared" si="392"/>
        <v>0</v>
      </c>
      <c r="T1938" s="145">
        <f t="shared" si="393"/>
        <v>0</v>
      </c>
      <c r="U1938" s="145">
        <f t="shared" si="394"/>
        <v>0</v>
      </c>
      <c r="V1938" s="146">
        <f>IF(J1938="nio",0,IF(J1938&gt;0,VLOOKUP(F1938,'3-Productie normen'!A:M,VLOOKUP(J1938,'3-Productie normen'!$B$38:$C$41,2,FALSE),FALSE)))*(VLOOKUP(B1938,'2-Kosten per locatie'!$A$16:$C$48,3,FALSE))</f>
        <v>0</v>
      </c>
      <c r="W1938" s="146">
        <f t="shared" si="395"/>
        <v>0</v>
      </c>
      <c r="X1938" s="146">
        <f t="shared" si="396"/>
        <v>0</v>
      </c>
      <c r="Y1938" s="146">
        <f t="shared" si="397"/>
        <v>0</v>
      </c>
      <c r="Z1938" s="147">
        <f>VLOOKUP(F1938,'3-Productie normen'!A:Q,12,FALSE)</f>
        <v>0</v>
      </c>
      <c r="AA1938" s="147"/>
      <c r="AC1938" s="148">
        <f t="shared" si="398"/>
        <v>0</v>
      </c>
    </row>
    <row r="1939" spans="1:29" ht="14.15" customHeight="1">
      <c r="A1939" s="124">
        <f t="shared" si="387"/>
        <v>1939</v>
      </c>
      <c r="B1939" s="139" t="s">
        <v>122</v>
      </c>
      <c r="C1939" s="108" t="s">
        <v>210</v>
      </c>
      <c r="D1939" s="164" t="s">
        <v>1675</v>
      </c>
      <c r="E1939" s="141" t="s">
        <v>224</v>
      </c>
      <c r="F1939" s="141" t="s">
        <v>155</v>
      </c>
      <c r="G1939" s="141" t="s">
        <v>222</v>
      </c>
      <c r="H1939" s="142">
        <v>39.03</v>
      </c>
      <c r="I1939" s="143">
        <f t="shared" si="388"/>
        <v>730</v>
      </c>
      <c r="J1939" s="144">
        <v>255</v>
      </c>
      <c r="K1939" s="144">
        <v>255</v>
      </c>
      <c r="L1939" s="144">
        <v>101</v>
      </c>
      <c r="M1939" s="144">
        <v>101</v>
      </c>
      <c r="N1939" s="144">
        <v>9</v>
      </c>
      <c r="O1939" s="144">
        <v>9</v>
      </c>
      <c r="P1939" s="145" t="e">
        <f t="shared" si="389"/>
        <v>#DIV/0!</v>
      </c>
      <c r="Q1939" s="145" t="e">
        <f t="shared" si="390"/>
        <v>#DIV/0!</v>
      </c>
      <c r="R1939" s="145" t="e">
        <f t="shared" si="391"/>
        <v>#DIV/0!</v>
      </c>
      <c r="S1939" s="145" t="e">
        <f t="shared" si="392"/>
        <v>#DIV/0!</v>
      </c>
      <c r="T1939" s="145" t="e">
        <f t="shared" si="393"/>
        <v>#DIV/0!</v>
      </c>
      <c r="U1939" s="145" t="e">
        <f t="shared" si="394"/>
        <v>#DIV/0!</v>
      </c>
      <c r="V1939" s="146">
        <f>IF(J1939="nio",0,IF(J1939&gt;0,VLOOKUP(F1939,'3-Productie normen'!A:M,VLOOKUP(J1939,'3-Productie normen'!$B$38:$C$41,2,FALSE),FALSE)))*(VLOOKUP(B1939,'2-Kosten per locatie'!$A$16:$C$48,3,FALSE))</f>
        <v>0</v>
      </c>
      <c r="W1939" s="146">
        <f t="shared" si="395"/>
        <v>0</v>
      </c>
      <c r="X1939" s="146">
        <f t="shared" si="396"/>
        <v>0</v>
      </c>
      <c r="Y1939" s="146">
        <f t="shared" si="397"/>
        <v>0</v>
      </c>
      <c r="Z1939" s="147" t="str">
        <f>VLOOKUP(F1939,'3-Productie normen'!A:Q,12,FALSE)</f>
        <v>B</v>
      </c>
      <c r="AA1939" s="147"/>
      <c r="AC1939" s="148">
        <f t="shared" si="398"/>
        <v>28491.9</v>
      </c>
    </row>
    <row r="1940" spans="1:29" ht="14.15" customHeight="1">
      <c r="A1940" s="124">
        <f t="shared" si="387"/>
        <v>1940</v>
      </c>
      <c r="B1940" s="139" t="s">
        <v>122</v>
      </c>
      <c r="C1940" s="108" t="s">
        <v>210</v>
      </c>
      <c r="D1940" s="164" t="s">
        <v>1676</v>
      </c>
      <c r="E1940" s="141" t="s">
        <v>224</v>
      </c>
      <c r="F1940" s="166" t="s">
        <v>155</v>
      </c>
      <c r="G1940" s="141" t="s">
        <v>222</v>
      </c>
      <c r="H1940" s="142">
        <v>10</v>
      </c>
      <c r="I1940" s="143">
        <f t="shared" si="388"/>
        <v>730</v>
      </c>
      <c r="J1940" s="144">
        <v>255</v>
      </c>
      <c r="K1940" s="144">
        <v>255</v>
      </c>
      <c r="L1940" s="144">
        <v>101</v>
      </c>
      <c r="M1940" s="144">
        <v>101</v>
      </c>
      <c r="N1940" s="144">
        <v>9</v>
      </c>
      <c r="O1940" s="144">
        <v>9</v>
      </c>
      <c r="P1940" s="145" t="e">
        <f t="shared" si="389"/>
        <v>#DIV/0!</v>
      </c>
      <c r="Q1940" s="145" t="e">
        <f t="shared" si="390"/>
        <v>#DIV/0!</v>
      </c>
      <c r="R1940" s="145" t="e">
        <f t="shared" si="391"/>
        <v>#DIV/0!</v>
      </c>
      <c r="S1940" s="145" t="e">
        <f t="shared" si="392"/>
        <v>#DIV/0!</v>
      </c>
      <c r="T1940" s="145" t="e">
        <f t="shared" si="393"/>
        <v>#DIV/0!</v>
      </c>
      <c r="U1940" s="145" t="e">
        <f t="shared" si="394"/>
        <v>#DIV/0!</v>
      </c>
      <c r="V1940" s="146">
        <f>IF(J1940="nio",0,IF(J1940&gt;0,VLOOKUP(F1940,'3-Productie normen'!A:M,VLOOKUP(J1940,'3-Productie normen'!$B$38:$C$41,2,FALSE),FALSE)))*(VLOOKUP(B1940,'2-Kosten per locatie'!$A$16:$C$48,3,FALSE))</f>
        <v>0</v>
      </c>
      <c r="W1940" s="146">
        <f t="shared" si="395"/>
        <v>0</v>
      </c>
      <c r="X1940" s="146">
        <f t="shared" si="396"/>
        <v>0</v>
      </c>
      <c r="Y1940" s="146">
        <f t="shared" si="397"/>
        <v>0</v>
      </c>
      <c r="Z1940" s="147" t="str">
        <f>VLOOKUP(F1940,'3-Productie normen'!A:Q,12,FALSE)</f>
        <v>B</v>
      </c>
      <c r="AA1940" s="147"/>
      <c r="AC1940" s="148">
        <f t="shared" si="398"/>
        <v>7300</v>
      </c>
    </row>
    <row r="1941" spans="1:29" ht="14.15" customHeight="1">
      <c r="A1941" s="124">
        <f t="shared" si="387"/>
        <v>1941</v>
      </c>
      <c r="B1941" s="139" t="s">
        <v>122</v>
      </c>
      <c r="C1941" s="108" t="s">
        <v>210</v>
      </c>
      <c r="D1941" s="164" t="s">
        <v>2022</v>
      </c>
      <c r="E1941" s="141" t="s">
        <v>224</v>
      </c>
      <c r="F1941" s="141" t="s">
        <v>155</v>
      </c>
      <c r="G1941" s="141" t="s">
        <v>222</v>
      </c>
      <c r="H1941" s="142">
        <v>2.98</v>
      </c>
      <c r="I1941" s="143">
        <f t="shared" si="388"/>
        <v>730</v>
      </c>
      <c r="J1941" s="144">
        <v>255</v>
      </c>
      <c r="K1941" s="144">
        <v>255</v>
      </c>
      <c r="L1941" s="144">
        <v>101</v>
      </c>
      <c r="M1941" s="144">
        <v>101</v>
      </c>
      <c r="N1941" s="144">
        <v>9</v>
      </c>
      <c r="O1941" s="144">
        <v>9</v>
      </c>
      <c r="P1941" s="145" t="e">
        <f t="shared" si="389"/>
        <v>#DIV/0!</v>
      </c>
      <c r="Q1941" s="145" t="e">
        <f t="shared" si="390"/>
        <v>#DIV/0!</v>
      </c>
      <c r="R1941" s="145" t="e">
        <f t="shared" si="391"/>
        <v>#DIV/0!</v>
      </c>
      <c r="S1941" s="145" t="e">
        <f t="shared" si="392"/>
        <v>#DIV/0!</v>
      </c>
      <c r="T1941" s="145" t="e">
        <f t="shared" si="393"/>
        <v>#DIV/0!</v>
      </c>
      <c r="U1941" s="145" t="e">
        <f t="shared" si="394"/>
        <v>#DIV/0!</v>
      </c>
      <c r="V1941" s="146">
        <f>IF(J1941="nio",0,IF(J1941&gt;0,VLOOKUP(F1941,'3-Productie normen'!A:M,VLOOKUP(J1941,'3-Productie normen'!$B$38:$C$41,2,FALSE),FALSE)))*(VLOOKUP(B1941,'2-Kosten per locatie'!$A$16:$C$48,3,FALSE))</f>
        <v>0</v>
      </c>
      <c r="W1941" s="146">
        <f t="shared" si="395"/>
        <v>0</v>
      </c>
      <c r="X1941" s="146">
        <f t="shared" si="396"/>
        <v>0</v>
      </c>
      <c r="Y1941" s="146">
        <f t="shared" si="397"/>
        <v>0</v>
      </c>
      <c r="Z1941" s="147" t="str">
        <f>VLOOKUP(F1941,'3-Productie normen'!A:Q,12,FALSE)</f>
        <v>B</v>
      </c>
      <c r="AA1941" s="147"/>
      <c r="AC1941" s="148">
        <f t="shared" si="398"/>
        <v>2175.4</v>
      </c>
    </row>
    <row r="1942" spans="1:29" ht="14.15" customHeight="1">
      <c r="A1942" s="124">
        <f t="shared" si="387"/>
        <v>1942</v>
      </c>
      <c r="B1942" s="139" t="s">
        <v>122</v>
      </c>
      <c r="C1942" s="108" t="s">
        <v>210</v>
      </c>
      <c r="D1942" s="164" t="s">
        <v>2023</v>
      </c>
      <c r="E1942" s="141" t="s">
        <v>224</v>
      </c>
      <c r="F1942" s="141" t="s">
        <v>155</v>
      </c>
      <c r="G1942" s="141" t="s">
        <v>222</v>
      </c>
      <c r="H1942" s="142">
        <v>25.11</v>
      </c>
      <c r="I1942" s="143">
        <f t="shared" si="388"/>
        <v>730</v>
      </c>
      <c r="J1942" s="144">
        <v>255</v>
      </c>
      <c r="K1942" s="144">
        <v>255</v>
      </c>
      <c r="L1942" s="144">
        <v>101</v>
      </c>
      <c r="M1942" s="144">
        <v>101</v>
      </c>
      <c r="N1942" s="144">
        <v>9</v>
      </c>
      <c r="O1942" s="144">
        <v>9</v>
      </c>
      <c r="P1942" s="145" t="e">
        <f t="shared" si="389"/>
        <v>#DIV/0!</v>
      </c>
      <c r="Q1942" s="145" t="e">
        <f t="shared" si="390"/>
        <v>#DIV/0!</v>
      </c>
      <c r="R1942" s="145" t="e">
        <f t="shared" si="391"/>
        <v>#DIV/0!</v>
      </c>
      <c r="S1942" s="145" t="e">
        <f t="shared" si="392"/>
        <v>#DIV/0!</v>
      </c>
      <c r="T1942" s="145" t="e">
        <f t="shared" si="393"/>
        <v>#DIV/0!</v>
      </c>
      <c r="U1942" s="145" t="e">
        <f t="shared" si="394"/>
        <v>#DIV/0!</v>
      </c>
      <c r="V1942" s="146">
        <f>IF(J1942="nio",0,IF(J1942&gt;0,VLOOKUP(F1942,'3-Productie normen'!A:M,VLOOKUP(J1942,'3-Productie normen'!$B$38:$C$41,2,FALSE),FALSE)))*(VLOOKUP(B1942,'2-Kosten per locatie'!$A$16:$C$48,3,FALSE))</f>
        <v>0</v>
      </c>
      <c r="W1942" s="146">
        <f t="shared" si="395"/>
        <v>0</v>
      </c>
      <c r="X1942" s="146">
        <f t="shared" si="396"/>
        <v>0</v>
      </c>
      <c r="Y1942" s="146">
        <f t="shared" si="397"/>
        <v>0</v>
      </c>
      <c r="Z1942" s="147" t="str">
        <f>VLOOKUP(F1942,'3-Productie normen'!A:Q,12,FALSE)</f>
        <v>B</v>
      </c>
      <c r="AA1942" s="147"/>
      <c r="AC1942" s="148">
        <f t="shared" si="398"/>
        <v>18330.3</v>
      </c>
    </row>
    <row r="1943" spans="1:29" ht="14.15" customHeight="1">
      <c r="A1943" s="124">
        <f t="shared" si="387"/>
        <v>1943</v>
      </c>
      <c r="B1943" s="139" t="s">
        <v>122</v>
      </c>
      <c r="C1943" s="108" t="s">
        <v>210</v>
      </c>
      <c r="D1943" s="164" t="s">
        <v>1677</v>
      </c>
      <c r="E1943" s="141" t="s">
        <v>224</v>
      </c>
      <c r="F1943" s="141" t="s">
        <v>155</v>
      </c>
      <c r="G1943" s="141" t="s">
        <v>222</v>
      </c>
      <c r="H1943" s="142">
        <v>34.24</v>
      </c>
      <c r="I1943" s="143">
        <f t="shared" si="388"/>
        <v>730</v>
      </c>
      <c r="J1943" s="144">
        <v>255</v>
      </c>
      <c r="K1943" s="144">
        <v>255</v>
      </c>
      <c r="L1943" s="144">
        <v>101</v>
      </c>
      <c r="M1943" s="144">
        <v>101</v>
      </c>
      <c r="N1943" s="144">
        <v>9</v>
      </c>
      <c r="O1943" s="144">
        <v>9</v>
      </c>
      <c r="P1943" s="145" t="e">
        <f t="shared" si="389"/>
        <v>#DIV/0!</v>
      </c>
      <c r="Q1943" s="145" t="e">
        <f t="shared" si="390"/>
        <v>#DIV/0!</v>
      </c>
      <c r="R1943" s="145" t="e">
        <f t="shared" si="391"/>
        <v>#DIV/0!</v>
      </c>
      <c r="S1943" s="145" t="e">
        <f t="shared" si="392"/>
        <v>#DIV/0!</v>
      </c>
      <c r="T1943" s="145" t="e">
        <f t="shared" si="393"/>
        <v>#DIV/0!</v>
      </c>
      <c r="U1943" s="145" t="e">
        <f t="shared" si="394"/>
        <v>#DIV/0!</v>
      </c>
      <c r="V1943" s="146">
        <f>IF(J1943="nio",0,IF(J1943&gt;0,VLOOKUP(F1943,'3-Productie normen'!A:M,VLOOKUP(J1943,'3-Productie normen'!$B$38:$C$41,2,FALSE),FALSE)))*(VLOOKUP(B1943,'2-Kosten per locatie'!$A$16:$C$48,3,FALSE))</f>
        <v>0</v>
      </c>
      <c r="W1943" s="146">
        <f t="shared" si="395"/>
        <v>0</v>
      </c>
      <c r="X1943" s="146">
        <f t="shared" si="396"/>
        <v>0</v>
      </c>
      <c r="Y1943" s="146">
        <f t="shared" si="397"/>
        <v>0</v>
      </c>
      <c r="Z1943" s="147" t="str">
        <f>VLOOKUP(F1943,'3-Productie normen'!A:Q,12,FALSE)</f>
        <v>B</v>
      </c>
      <c r="AA1943" s="147"/>
      <c r="AC1943" s="148">
        <f t="shared" si="398"/>
        <v>24995.200000000001</v>
      </c>
    </row>
    <row r="1944" spans="1:29" ht="14.15" customHeight="1">
      <c r="A1944" s="124">
        <f t="shared" si="387"/>
        <v>1944</v>
      </c>
      <c r="B1944" s="139" t="s">
        <v>122</v>
      </c>
      <c r="C1944" s="108" t="s">
        <v>210</v>
      </c>
      <c r="D1944" s="164" t="s">
        <v>2024</v>
      </c>
      <c r="E1944" s="141" t="s">
        <v>279</v>
      </c>
      <c r="F1944" s="141" t="s">
        <v>168</v>
      </c>
      <c r="G1944" s="141" t="s">
        <v>227</v>
      </c>
      <c r="H1944" s="142">
        <v>7.5</v>
      </c>
      <c r="I1944" s="143">
        <f t="shared" si="388"/>
        <v>1</v>
      </c>
      <c r="J1944" s="144">
        <v>1</v>
      </c>
      <c r="K1944" s="144"/>
      <c r="L1944" s="144"/>
      <c r="M1944" s="144"/>
      <c r="N1944" s="144"/>
      <c r="O1944" s="144"/>
      <c r="P1944" s="145" t="e">
        <f t="shared" si="389"/>
        <v>#DIV/0!</v>
      </c>
      <c r="Q1944" s="145">
        <f t="shared" si="390"/>
        <v>0</v>
      </c>
      <c r="R1944" s="145">
        <f t="shared" si="391"/>
        <v>0</v>
      </c>
      <c r="S1944" s="145">
        <f t="shared" si="392"/>
        <v>0</v>
      </c>
      <c r="T1944" s="145">
        <f t="shared" si="393"/>
        <v>0</v>
      </c>
      <c r="U1944" s="145">
        <f t="shared" si="394"/>
        <v>0</v>
      </c>
      <c r="V1944" s="146">
        <f>IF(J1944="nio",0,IF(J1944&gt;0,VLOOKUP(F1944,'3-Productie normen'!A:M,VLOOKUP(J1944,'3-Productie normen'!$B$38:$C$41,2,FALSE),FALSE)))*(VLOOKUP(B1944,'2-Kosten per locatie'!$A$16:$C$48,3,FALSE))</f>
        <v>0</v>
      </c>
      <c r="W1944" s="146">
        <f t="shared" si="395"/>
        <v>0</v>
      </c>
      <c r="X1944" s="146">
        <f t="shared" si="396"/>
        <v>0</v>
      </c>
      <c r="Y1944" s="146">
        <f t="shared" si="397"/>
        <v>0</v>
      </c>
      <c r="Z1944" s="147" t="str">
        <f>VLOOKUP(F1944,'3-Productie normen'!A:Q,12,FALSE)</f>
        <v>V</v>
      </c>
      <c r="AA1944" s="147"/>
      <c r="AC1944" s="148">
        <f t="shared" si="398"/>
        <v>7.5</v>
      </c>
    </row>
    <row r="1945" spans="1:29" ht="14.15" customHeight="1">
      <c r="A1945" s="124">
        <f t="shared" si="387"/>
        <v>1945</v>
      </c>
      <c r="B1945" s="139" t="s">
        <v>122</v>
      </c>
      <c r="C1945" s="108" t="s">
        <v>210</v>
      </c>
      <c r="D1945" s="164" t="s">
        <v>2025</v>
      </c>
      <c r="E1945" s="141" t="s">
        <v>2026</v>
      </c>
      <c r="F1945" s="139" t="s">
        <v>168</v>
      </c>
      <c r="G1945" s="141" t="s">
        <v>227</v>
      </c>
      <c r="H1945" s="142">
        <v>15.5</v>
      </c>
      <c r="I1945" s="143">
        <f t="shared" si="388"/>
        <v>1</v>
      </c>
      <c r="J1945" s="144">
        <v>1</v>
      </c>
      <c r="K1945" s="144"/>
      <c r="L1945" s="144"/>
      <c r="M1945" s="144"/>
      <c r="N1945" s="144"/>
      <c r="O1945" s="144"/>
      <c r="P1945" s="145" t="e">
        <f t="shared" si="389"/>
        <v>#DIV/0!</v>
      </c>
      <c r="Q1945" s="145">
        <f t="shared" si="390"/>
        <v>0</v>
      </c>
      <c r="R1945" s="145">
        <f t="shared" si="391"/>
        <v>0</v>
      </c>
      <c r="S1945" s="145">
        <f t="shared" si="392"/>
        <v>0</v>
      </c>
      <c r="T1945" s="145">
        <f t="shared" si="393"/>
        <v>0</v>
      </c>
      <c r="U1945" s="145">
        <f t="shared" si="394"/>
        <v>0</v>
      </c>
      <c r="V1945" s="146">
        <f>IF(J1945="nio",0,IF(J1945&gt;0,VLOOKUP(F1945,'3-Productie normen'!A:M,VLOOKUP(J1945,'3-Productie normen'!$B$38:$C$41,2,FALSE),FALSE)))*(VLOOKUP(B1945,'2-Kosten per locatie'!$A$16:$C$48,3,FALSE))</f>
        <v>0</v>
      </c>
      <c r="W1945" s="146">
        <f t="shared" si="395"/>
        <v>0</v>
      </c>
      <c r="X1945" s="146">
        <f t="shared" si="396"/>
        <v>0</v>
      </c>
      <c r="Y1945" s="146">
        <f t="shared" si="397"/>
        <v>0</v>
      </c>
      <c r="Z1945" s="147" t="str">
        <f>VLOOKUP(F1945,'3-Productie normen'!A:Q,12,FALSE)</f>
        <v>V</v>
      </c>
      <c r="AA1945" s="147"/>
      <c r="AC1945" s="148">
        <f t="shared" si="398"/>
        <v>15.5</v>
      </c>
    </row>
    <row r="1946" spans="1:29" ht="14.15" customHeight="1">
      <c r="A1946" s="124">
        <f t="shared" si="387"/>
        <v>1946</v>
      </c>
      <c r="B1946" s="139" t="s">
        <v>122</v>
      </c>
      <c r="C1946" s="108" t="s">
        <v>210</v>
      </c>
      <c r="D1946" s="164" t="s">
        <v>2027</v>
      </c>
      <c r="E1946" s="141" t="s">
        <v>2026</v>
      </c>
      <c r="F1946" s="151" t="s">
        <v>168</v>
      </c>
      <c r="G1946" s="141" t="s">
        <v>227</v>
      </c>
      <c r="H1946" s="142">
        <v>40.299999999999997</v>
      </c>
      <c r="I1946" s="143">
        <f t="shared" si="388"/>
        <v>1</v>
      </c>
      <c r="J1946" s="144">
        <v>1</v>
      </c>
      <c r="K1946" s="144"/>
      <c r="L1946" s="144"/>
      <c r="M1946" s="144"/>
      <c r="N1946" s="144"/>
      <c r="O1946" s="144"/>
      <c r="P1946" s="145" t="e">
        <f t="shared" si="389"/>
        <v>#DIV/0!</v>
      </c>
      <c r="Q1946" s="145">
        <f t="shared" si="390"/>
        <v>0</v>
      </c>
      <c r="R1946" s="145">
        <f t="shared" si="391"/>
        <v>0</v>
      </c>
      <c r="S1946" s="145">
        <f t="shared" si="392"/>
        <v>0</v>
      </c>
      <c r="T1946" s="145">
        <f t="shared" si="393"/>
        <v>0</v>
      </c>
      <c r="U1946" s="145">
        <f t="shared" si="394"/>
        <v>0</v>
      </c>
      <c r="V1946" s="146">
        <f>IF(J1946="nio",0,IF(J1946&gt;0,VLOOKUP(F1946,'3-Productie normen'!A:M,VLOOKUP(J1946,'3-Productie normen'!$B$38:$C$41,2,FALSE),FALSE)))*(VLOOKUP(B1946,'2-Kosten per locatie'!$A$16:$C$48,3,FALSE))</f>
        <v>0</v>
      </c>
      <c r="W1946" s="146">
        <f t="shared" si="395"/>
        <v>0</v>
      </c>
      <c r="X1946" s="146">
        <f t="shared" si="396"/>
        <v>0</v>
      </c>
      <c r="Y1946" s="146">
        <f t="shared" si="397"/>
        <v>0</v>
      </c>
      <c r="Z1946" s="147" t="str">
        <f>VLOOKUP(F1946,'3-Productie normen'!A:Q,12,FALSE)</f>
        <v>V</v>
      </c>
      <c r="AA1946" s="147"/>
      <c r="AC1946" s="148">
        <f t="shared" si="398"/>
        <v>40.299999999999997</v>
      </c>
    </row>
    <row r="1947" spans="1:29" ht="14.15" customHeight="1">
      <c r="A1947" s="124">
        <f t="shared" si="387"/>
        <v>1947</v>
      </c>
      <c r="B1947" s="139" t="s">
        <v>122</v>
      </c>
      <c r="C1947" s="108" t="s">
        <v>210</v>
      </c>
      <c r="D1947" s="164" t="s">
        <v>1959</v>
      </c>
      <c r="E1947" s="141" t="s">
        <v>249</v>
      </c>
      <c r="F1947" s="141" t="s">
        <v>172</v>
      </c>
      <c r="G1947" s="141" t="s">
        <v>244</v>
      </c>
      <c r="H1947" s="142">
        <v>99.1</v>
      </c>
      <c r="I1947" s="143">
        <f t="shared" si="388"/>
        <v>730</v>
      </c>
      <c r="J1947" s="144">
        <v>255</v>
      </c>
      <c r="K1947" s="144">
        <v>255</v>
      </c>
      <c r="L1947" s="144">
        <v>101</v>
      </c>
      <c r="M1947" s="144">
        <v>101</v>
      </c>
      <c r="N1947" s="144">
        <v>9</v>
      </c>
      <c r="O1947" s="144">
        <v>9</v>
      </c>
      <c r="P1947" s="145" t="e">
        <f t="shared" si="389"/>
        <v>#DIV/0!</v>
      </c>
      <c r="Q1947" s="145" t="e">
        <f t="shared" si="390"/>
        <v>#DIV/0!</v>
      </c>
      <c r="R1947" s="145" t="e">
        <f t="shared" si="391"/>
        <v>#DIV/0!</v>
      </c>
      <c r="S1947" s="145" t="e">
        <f t="shared" si="392"/>
        <v>#DIV/0!</v>
      </c>
      <c r="T1947" s="145" t="e">
        <f t="shared" si="393"/>
        <v>#DIV/0!</v>
      </c>
      <c r="U1947" s="145" t="e">
        <f t="shared" si="394"/>
        <v>#DIV/0!</v>
      </c>
      <c r="V1947" s="146">
        <f>IF(J1947="nio",0,IF(J1947&gt;0,VLOOKUP(F1947,'3-Productie normen'!A:M,VLOOKUP(J1947,'3-Productie normen'!$B$38:$C$41,2,FALSE),FALSE)))*(VLOOKUP(B1947,'2-Kosten per locatie'!$A$16:$C$48,3,FALSE))</f>
        <v>0</v>
      </c>
      <c r="W1947" s="146">
        <f t="shared" si="395"/>
        <v>0</v>
      </c>
      <c r="X1947" s="146">
        <f t="shared" si="396"/>
        <v>0</v>
      </c>
      <c r="Y1947" s="146">
        <f t="shared" si="397"/>
        <v>0</v>
      </c>
      <c r="Z1947" s="147" t="str">
        <f>VLOOKUP(F1947,'3-Productie normen'!A:Q,12,FALSE)</f>
        <v>V</v>
      </c>
      <c r="AA1947" s="147"/>
      <c r="AC1947" s="148">
        <f t="shared" si="398"/>
        <v>72343</v>
      </c>
    </row>
    <row r="1948" spans="1:29" ht="14.15" customHeight="1">
      <c r="A1948" s="124">
        <f t="shared" si="387"/>
        <v>1948</v>
      </c>
      <c r="B1948" s="139" t="s">
        <v>122</v>
      </c>
      <c r="C1948" s="108" t="s">
        <v>210</v>
      </c>
      <c r="D1948" s="164" t="s">
        <v>1960</v>
      </c>
      <c r="E1948" s="141" t="s">
        <v>249</v>
      </c>
      <c r="F1948" s="141" t="s">
        <v>172</v>
      </c>
      <c r="G1948" s="141" t="s">
        <v>244</v>
      </c>
      <c r="H1948" s="142">
        <v>28.86</v>
      </c>
      <c r="I1948" s="143">
        <f t="shared" si="388"/>
        <v>730</v>
      </c>
      <c r="J1948" s="144">
        <v>255</v>
      </c>
      <c r="K1948" s="144">
        <v>255</v>
      </c>
      <c r="L1948" s="144">
        <v>101</v>
      </c>
      <c r="M1948" s="144">
        <v>101</v>
      </c>
      <c r="N1948" s="144">
        <v>9</v>
      </c>
      <c r="O1948" s="144">
        <v>9</v>
      </c>
      <c r="P1948" s="145" t="e">
        <f t="shared" si="389"/>
        <v>#DIV/0!</v>
      </c>
      <c r="Q1948" s="145" t="e">
        <f t="shared" si="390"/>
        <v>#DIV/0!</v>
      </c>
      <c r="R1948" s="145" t="e">
        <f t="shared" si="391"/>
        <v>#DIV/0!</v>
      </c>
      <c r="S1948" s="145" t="e">
        <f t="shared" si="392"/>
        <v>#DIV/0!</v>
      </c>
      <c r="T1948" s="145" t="e">
        <f t="shared" si="393"/>
        <v>#DIV/0!</v>
      </c>
      <c r="U1948" s="145" t="e">
        <f t="shared" si="394"/>
        <v>#DIV/0!</v>
      </c>
      <c r="V1948" s="146">
        <f>IF(J1948="nio",0,IF(J1948&gt;0,VLOOKUP(F1948,'3-Productie normen'!A:M,VLOOKUP(J1948,'3-Productie normen'!$B$38:$C$41,2,FALSE),FALSE)))*(VLOOKUP(B1948,'2-Kosten per locatie'!$A$16:$C$48,3,FALSE))</f>
        <v>0</v>
      </c>
      <c r="W1948" s="146">
        <f t="shared" si="395"/>
        <v>0</v>
      </c>
      <c r="X1948" s="146">
        <f t="shared" si="396"/>
        <v>0</v>
      </c>
      <c r="Y1948" s="146">
        <f t="shared" si="397"/>
        <v>0</v>
      </c>
      <c r="Z1948" s="147" t="str">
        <f>VLOOKUP(F1948,'3-Productie normen'!A:Q,12,FALSE)</f>
        <v>V</v>
      </c>
      <c r="AA1948" s="147"/>
      <c r="AC1948" s="148">
        <f t="shared" si="398"/>
        <v>21067.8</v>
      </c>
    </row>
    <row r="1949" spans="1:29" ht="14.15" customHeight="1">
      <c r="A1949" s="124">
        <f t="shared" si="387"/>
        <v>1949</v>
      </c>
      <c r="B1949" s="139" t="s">
        <v>122</v>
      </c>
      <c r="C1949" s="108" t="s">
        <v>210</v>
      </c>
      <c r="D1949" s="164" t="s">
        <v>1961</v>
      </c>
      <c r="E1949" s="141" t="s">
        <v>249</v>
      </c>
      <c r="F1949" s="141" t="s">
        <v>172</v>
      </c>
      <c r="G1949" s="141"/>
      <c r="H1949" s="142">
        <v>15.85</v>
      </c>
      <c r="I1949" s="143">
        <f t="shared" si="388"/>
        <v>730</v>
      </c>
      <c r="J1949" s="144">
        <v>255</v>
      </c>
      <c r="K1949" s="144">
        <v>255</v>
      </c>
      <c r="L1949" s="144">
        <v>101</v>
      </c>
      <c r="M1949" s="144">
        <v>101</v>
      </c>
      <c r="N1949" s="144">
        <v>9</v>
      </c>
      <c r="O1949" s="144">
        <v>9</v>
      </c>
      <c r="P1949" s="145" t="e">
        <f t="shared" si="389"/>
        <v>#DIV/0!</v>
      </c>
      <c r="Q1949" s="145" t="e">
        <f t="shared" si="390"/>
        <v>#DIV/0!</v>
      </c>
      <c r="R1949" s="145" t="e">
        <f t="shared" si="391"/>
        <v>#DIV/0!</v>
      </c>
      <c r="S1949" s="145" t="e">
        <f t="shared" si="392"/>
        <v>#DIV/0!</v>
      </c>
      <c r="T1949" s="145" t="e">
        <f t="shared" si="393"/>
        <v>#DIV/0!</v>
      </c>
      <c r="U1949" s="145" t="e">
        <f t="shared" si="394"/>
        <v>#DIV/0!</v>
      </c>
      <c r="V1949" s="146">
        <f>IF(J1949="nio",0,IF(J1949&gt;0,VLOOKUP(F1949,'3-Productie normen'!A:M,VLOOKUP(J1949,'3-Productie normen'!$B$38:$C$41,2,FALSE),FALSE)))*(VLOOKUP(B1949,'2-Kosten per locatie'!$A$16:$C$48,3,FALSE))</f>
        <v>0</v>
      </c>
      <c r="W1949" s="146">
        <f t="shared" si="395"/>
        <v>0</v>
      </c>
      <c r="X1949" s="146">
        <f t="shared" si="396"/>
        <v>0</v>
      </c>
      <c r="Y1949" s="146">
        <f t="shared" si="397"/>
        <v>0</v>
      </c>
      <c r="Z1949" s="147" t="str">
        <f>VLOOKUP(F1949,'3-Productie normen'!A:Q,12,FALSE)</f>
        <v>V</v>
      </c>
      <c r="AA1949" s="147"/>
      <c r="AC1949" s="148">
        <f t="shared" si="398"/>
        <v>11570.5</v>
      </c>
    </row>
    <row r="1950" spans="1:29" ht="14.15" customHeight="1">
      <c r="A1950" s="124">
        <f t="shared" si="387"/>
        <v>1950</v>
      </c>
      <c r="B1950" s="139" t="s">
        <v>122</v>
      </c>
      <c r="C1950" s="108" t="s">
        <v>210</v>
      </c>
      <c r="D1950" s="164" t="s">
        <v>2028</v>
      </c>
      <c r="E1950" s="141" t="s">
        <v>249</v>
      </c>
      <c r="F1950" s="141" t="s">
        <v>172</v>
      </c>
      <c r="G1950" s="141" t="s">
        <v>213</v>
      </c>
      <c r="H1950" s="142">
        <v>23.04</v>
      </c>
      <c r="I1950" s="143">
        <f t="shared" si="388"/>
        <v>730</v>
      </c>
      <c r="J1950" s="144">
        <v>255</v>
      </c>
      <c r="K1950" s="144">
        <v>255</v>
      </c>
      <c r="L1950" s="144">
        <v>101</v>
      </c>
      <c r="M1950" s="144">
        <v>101</v>
      </c>
      <c r="N1950" s="144">
        <v>9</v>
      </c>
      <c r="O1950" s="144">
        <v>9</v>
      </c>
      <c r="P1950" s="145" t="e">
        <f t="shared" si="389"/>
        <v>#DIV/0!</v>
      </c>
      <c r="Q1950" s="145" t="e">
        <f t="shared" si="390"/>
        <v>#DIV/0!</v>
      </c>
      <c r="R1950" s="145" t="e">
        <f t="shared" si="391"/>
        <v>#DIV/0!</v>
      </c>
      <c r="S1950" s="145" t="e">
        <f t="shared" si="392"/>
        <v>#DIV/0!</v>
      </c>
      <c r="T1950" s="145" t="e">
        <f t="shared" si="393"/>
        <v>#DIV/0!</v>
      </c>
      <c r="U1950" s="145" t="e">
        <f t="shared" si="394"/>
        <v>#DIV/0!</v>
      </c>
      <c r="V1950" s="146">
        <f>IF(J1950="nio",0,IF(J1950&gt;0,VLOOKUP(F1950,'3-Productie normen'!A:M,VLOOKUP(J1950,'3-Productie normen'!$B$38:$C$41,2,FALSE),FALSE)))*(VLOOKUP(B1950,'2-Kosten per locatie'!$A$16:$C$48,3,FALSE))</f>
        <v>0</v>
      </c>
      <c r="W1950" s="146">
        <f t="shared" si="395"/>
        <v>0</v>
      </c>
      <c r="X1950" s="146">
        <f t="shared" si="396"/>
        <v>0</v>
      </c>
      <c r="Y1950" s="146">
        <f t="shared" si="397"/>
        <v>0</v>
      </c>
      <c r="Z1950" s="147" t="str">
        <f>VLOOKUP(F1950,'3-Productie normen'!A:Q,12,FALSE)</f>
        <v>V</v>
      </c>
      <c r="AA1950" s="147"/>
      <c r="AC1950" s="148">
        <f t="shared" si="398"/>
        <v>16819.2</v>
      </c>
    </row>
    <row r="1951" spans="1:29" ht="14.15" customHeight="1">
      <c r="A1951" s="124">
        <f t="shared" si="387"/>
        <v>1951</v>
      </c>
      <c r="B1951" s="139" t="s">
        <v>122</v>
      </c>
      <c r="C1951" s="108" t="s">
        <v>210</v>
      </c>
      <c r="D1951" s="164" t="s">
        <v>2029</v>
      </c>
      <c r="E1951" s="141" t="s">
        <v>224</v>
      </c>
      <c r="F1951" s="141" t="s">
        <v>155</v>
      </c>
      <c r="G1951" s="141" t="s">
        <v>244</v>
      </c>
      <c r="H1951" s="142">
        <v>9.84</v>
      </c>
      <c r="I1951" s="143">
        <f t="shared" si="388"/>
        <v>730</v>
      </c>
      <c r="J1951" s="144">
        <v>255</v>
      </c>
      <c r="K1951" s="144">
        <v>255</v>
      </c>
      <c r="L1951" s="144">
        <v>101</v>
      </c>
      <c r="M1951" s="144">
        <v>101</v>
      </c>
      <c r="N1951" s="144">
        <v>9</v>
      </c>
      <c r="O1951" s="144">
        <v>9</v>
      </c>
      <c r="P1951" s="145" t="e">
        <f t="shared" si="389"/>
        <v>#DIV/0!</v>
      </c>
      <c r="Q1951" s="145" t="e">
        <f t="shared" si="390"/>
        <v>#DIV/0!</v>
      </c>
      <c r="R1951" s="145" t="e">
        <f t="shared" si="391"/>
        <v>#DIV/0!</v>
      </c>
      <c r="S1951" s="145" t="e">
        <f t="shared" si="392"/>
        <v>#DIV/0!</v>
      </c>
      <c r="T1951" s="145" t="e">
        <f t="shared" si="393"/>
        <v>#DIV/0!</v>
      </c>
      <c r="U1951" s="145" t="e">
        <f t="shared" si="394"/>
        <v>#DIV/0!</v>
      </c>
      <c r="V1951" s="146">
        <f>IF(J1951="nio",0,IF(J1951&gt;0,VLOOKUP(F1951,'3-Productie normen'!A:M,VLOOKUP(J1951,'3-Productie normen'!$B$38:$C$41,2,FALSE),FALSE)))*(VLOOKUP(B1951,'2-Kosten per locatie'!$A$16:$C$48,3,FALSE))</f>
        <v>0</v>
      </c>
      <c r="W1951" s="146">
        <f t="shared" si="395"/>
        <v>0</v>
      </c>
      <c r="X1951" s="146">
        <f t="shared" si="396"/>
        <v>0</v>
      </c>
      <c r="Y1951" s="146">
        <f t="shared" si="397"/>
        <v>0</v>
      </c>
      <c r="Z1951" s="147" t="str">
        <f>VLOOKUP(F1951,'3-Productie normen'!A:Q,12,FALSE)</f>
        <v>B</v>
      </c>
      <c r="AA1951" s="147"/>
      <c r="AC1951" s="148">
        <f t="shared" si="398"/>
        <v>7183.2</v>
      </c>
    </row>
    <row r="1952" spans="1:29" ht="14.15" customHeight="1">
      <c r="A1952" s="124">
        <f t="shared" si="387"/>
        <v>1952</v>
      </c>
      <c r="B1952" s="139" t="s">
        <v>122</v>
      </c>
      <c r="C1952" s="108" t="s">
        <v>210</v>
      </c>
      <c r="D1952" s="164" t="s">
        <v>2030</v>
      </c>
      <c r="E1952" s="141" t="s">
        <v>162</v>
      </c>
      <c r="F1952" s="166" t="s">
        <v>162</v>
      </c>
      <c r="G1952" s="141" t="s">
        <v>1783</v>
      </c>
      <c r="H1952" s="142">
        <v>2.73</v>
      </c>
      <c r="I1952" s="143">
        <f t="shared" si="388"/>
        <v>730</v>
      </c>
      <c r="J1952" s="144">
        <v>255</v>
      </c>
      <c r="K1952" s="144">
        <v>255</v>
      </c>
      <c r="L1952" s="144">
        <v>101</v>
      </c>
      <c r="M1952" s="144">
        <v>101</v>
      </c>
      <c r="N1952" s="144">
        <v>9</v>
      </c>
      <c r="O1952" s="144">
        <v>9</v>
      </c>
      <c r="P1952" s="145" t="e">
        <f t="shared" si="389"/>
        <v>#DIV/0!</v>
      </c>
      <c r="Q1952" s="145" t="e">
        <f t="shared" si="390"/>
        <v>#DIV/0!</v>
      </c>
      <c r="R1952" s="145" t="e">
        <f t="shared" si="391"/>
        <v>#DIV/0!</v>
      </c>
      <c r="S1952" s="145" t="e">
        <f t="shared" si="392"/>
        <v>#DIV/0!</v>
      </c>
      <c r="T1952" s="145" t="e">
        <f t="shared" si="393"/>
        <v>#DIV/0!</v>
      </c>
      <c r="U1952" s="145" t="e">
        <f t="shared" si="394"/>
        <v>#DIV/0!</v>
      </c>
      <c r="V1952" s="146">
        <f>IF(J1952="nio",0,IF(J1952&gt;0,VLOOKUP(F1952,'3-Productie normen'!A:M,VLOOKUP(J1952,'3-Productie normen'!$B$38:$C$41,2,FALSE),FALSE)))*(VLOOKUP(B1952,'2-Kosten per locatie'!$A$16:$C$48,3,FALSE))</f>
        <v>0</v>
      </c>
      <c r="W1952" s="146">
        <f t="shared" si="395"/>
        <v>0</v>
      </c>
      <c r="X1952" s="146">
        <f t="shared" si="396"/>
        <v>0</v>
      </c>
      <c r="Y1952" s="146">
        <f t="shared" si="397"/>
        <v>0</v>
      </c>
      <c r="Z1952" s="147" t="str">
        <f>VLOOKUP(F1952,'3-Productie normen'!A:Q,12,FALSE)</f>
        <v>V</v>
      </c>
      <c r="AA1952" s="147"/>
      <c r="AC1952" s="148">
        <f t="shared" si="398"/>
        <v>1992.9</v>
      </c>
    </row>
    <row r="1953" spans="1:29" ht="14.15" customHeight="1">
      <c r="A1953" s="124">
        <f t="shared" si="387"/>
        <v>1953</v>
      </c>
      <c r="B1953" s="139" t="s">
        <v>122</v>
      </c>
      <c r="C1953" s="108" t="s">
        <v>210</v>
      </c>
      <c r="D1953" s="164" t="s">
        <v>1712</v>
      </c>
      <c r="E1953" s="141" t="s">
        <v>170</v>
      </c>
      <c r="F1953" s="141" t="s">
        <v>170</v>
      </c>
      <c r="G1953" s="141" t="s">
        <v>213</v>
      </c>
      <c r="H1953" s="142">
        <v>27.3</v>
      </c>
      <c r="I1953" s="143">
        <f t="shared" si="388"/>
        <v>730</v>
      </c>
      <c r="J1953" s="144">
        <v>255</v>
      </c>
      <c r="K1953" s="144">
        <v>255</v>
      </c>
      <c r="L1953" s="144">
        <v>101</v>
      </c>
      <c r="M1953" s="144">
        <v>101</v>
      </c>
      <c r="N1953" s="144">
        <v>9</v>
      </c>
      <c r="O1953" s="144">
        <v>9</v>
      </c>
      <c r="P1953" s="145" t="e">
        <f t="shared" si="389"/>
        <v>#DIV/0!</v>
      </c>
      <c r="Q1953" s="145" t="e">
        <f t="shared" si="390"/>
        <v>#DIV/0!</v>
      </c>
      <c r="R1953" s="145" t="e">
        <f t="shared" si="391"/>
        <v>#DIV/0!</v>
      </c>
      <c r="S1953" s="145" t="e">
        <f t="shared" si="392"/>
        <v>#DIV/0!</v>
      </c>
      <c r="T1953" s="145" t="e">
        <f t="shared" si="393"/>
        <v>#DIV/0!</v>
      </c>
      <c r="U1953" s="145" t="e">
        <f t="shared" si="394"/>
        <v>#DIV/0!</v>
      </c>
      <c r="V1953" s="146">
        <f>IF(J1953="nio",0,IF(J1953&gt;0,VLOOKUP(F1953,'3-Productie normen'!A:M,VLOOKUP(J1953,'3-Productie normen'!$B$38:$C$41,2,FALSE),FALSE)))*(VLOOKUP(B1953,'2-Kosten per locatie'!$A$16:$C$48,3,FALSE))</f>
        <v>0</v>
      </c>
      <c r="W1953" s="146">
        <f t="shared" si="395"/>
        <v>0</v>
      </c>
      <c r="X1953" s="146">
        <f t="shared" si="396"/>
        <v>0</v>
      </c>
      <c r="Y1953" s="146">
        <f t="shared" si="397"/>
        <v>0</v>
      </c>
      <c r="Z1953" s="147" t="str">
        <f>VLOOKUP(F1953,'3-Productie normen'!A:Q,12,FALSE)</f>
        <v>V</v>
      </c>
      <c r="AA1953" s="147"/>
      <c r="AC1953" s="148">
        <f t="shared" si="398"/>
        <v>19929</v>
      </c>
    </row>
    <row r="1954" spans="1:29" ht="14.15" customHeight="1">
      <c r="A1954" s="124">
        <f t="shared" si="387"/>
        <v>1954</v>
      </c>
      <c r="B1954" s="139" t="s">
        <v>122</v>
      </c>
      <c r="C1954" s="108" t="s">
        <v>210</v>
      </c>
      <c r="D1954" s="164" t="s">
        <v>1713</v>
      </c>
      <c r="E1954" s="141" t="s">
        <v>170</v>
      </c>
      <c r="F1954" s="141" t="s">
        <v>170</v>
      </c>
      <c r="G1954" s="141" t="s">
        <v>213</v>
      </c>
      <c r="H1954" s="142">
        <v>12.2</v>
      </c>
      <c r="I1954" s="143">
        <f t="shared" si="388"/>
        <v>730</v>
      </c>
      <c r="J1954" s="144">
        <v>255</v>
      </c>
      <c r="K1954" s="144">
        <v>255</v>
      </c>
      <c r="L1954" s="144">
        <v>101</v>
      </c>
      <c r="M1954" s="144">
        <v>101</v>
      </c>
      <c r="N1954" s="144">
        <v>9</v>
      </c>
      <c r="O1954" s="144">
        <v>9</v>
      </c>
      <c r="P1954" s="145" t="e">
        <f t="shared" si="389"/>
        <v>#DIV/0!</v>
      </c>
      <c r="Q1954" s="145" t="e">
        <f t="shared" si="390"/>
        <v>#DIV/0!</v>
      </c>
      <c r="R1954" s="145" t="e">
        <f t="shared" si="391"/>
        <v>#DIV/0!</v>
      </c>
      <c r="S1954" s="145" t="e">
        <f t="shared" si="392"/>
        <v>#DIV/0!</v>
      </c>
      <c r="T1954" s="145" t="e">
        <f t="shared" si="393"/>
        <v>#DIV/0!</v>
      </c>
      <c r="U1954" s="145" t="e">
        <f t="shared" si="394"/>
        <v>#DIV/0!</v>
      </c>
      <c r="V1954" s="146">
        <f>IF(J1954="nio",0,IF(J1954&gt;0,VLOOKUP(F1954,'3-Productie normen'!A:M,VLOOKUP(J1954,'3-Productie normen'!$B$38:$C$41,2,FALSE),FALSE)))*(VLOOKUP(B1954,'2-Kosten per locatie'!$A$16:$C$48,3,FALSE))</f>
        <v>0</v>
      </c>
      <c r="W1954" s="146">
        <f t="shared" si="395"/>
        <v>0</v>
      </c>
      <c r="X1954" s="146">
        <f t="shared" si="396"/>
        <v>0</v>
      </c>
      <c r="Y1954" s="146">
        <f t="shared" si="397"/>
        <v>0</v>
      </c>
      <c r="Z1954" s="147" t="str">
        <f>VLOOKUP(F1954,'3-Productie normen'!A:Q,12,FALSE)</f>
        <v>V</v>
      </c>
      <c r="AA1954" s="147"/>
      <c r="AC1954" s="148">
        <f t="shared" si="398"/>
        <v>8906</v>
      </c>
    </row>
    <row r="1955" spans="1:29" ht="14.15" customHeight="1">
      <c r="A1955" s="124">
        <f t="shared" si="387"/>
        <v>1955</v>
      </c>
      <c r="B1955" s="139" t="s">
        <v>122</v>
      </c>
      <c r="C1955" s="108">
        <v>1</v>
      </c>
      <c r="D1955" s="164" t="s">
        <v>1716</v>
      </c>
      <c r="E1955" s="141" t="s">
        <v>617</v>
      </c>
      <c r="F1955" s="153" t="s">
        <v>171</v>
      </c>
      <c r="G1955" s="141" t="s">
        <v>222</v>
      </c>
      <c r="H1955" s="142">
        <v>16.760000000000002</v>
      </c>
      <c r="I1955" s="143">
        <f t="shared" si="388"/>
        <v>730</v>
      </c>
      <c r="J1955" s="144">
        <v>255</v>
      </c>
      <c r="K1955" s="144">
        <v>255</v>
      </c>
      <c r="L1955" s="144">
        <v>101</v>
      </c>
      <c r="M1955" s="144">
        <v>101</v>
      </c>
      <c r="N1955" s="144">
        <v>9</v>
      </c>
      <c r="O1955" s="144">
        <v>9</v>
      </c>
      <c r="P1955" s="145" t="e">
        <f t="shared" si="389"/>
        <v>#DIV/0!</v>
      </c>
      <c r="Q1955" s="145" t="e">
        <f t="shared" si="390"/>
        <v>#DIV/0!</v>
      </c>
      <c r="R1955" s="145" t="e">
        <f t="shared" si="391"/>
        <v>#DIV/0!</v>
      </c>
      <c r="S1955" s="145" t="e">
        <f t="shared" si="392"/>
        <v>#DIV/0!</v>
      </c>
      <c r="T1955" s="145" t="e">
        <f t="shared" si="393"/>
        <v>#DIV/0!</v>
      </c>
      <c r="U1955" s="145" t="e">
        <f t="shared" si="394"/>
        <v>#DIV/0!</v>
      </c>
      <c r="V1955" s="146">
        <f>IF(J1955="nio",0,IF(J1955&gt;0,VLOOKUP(F1955,'3-Productie normen'!A:M,VLOOKUP(J1955,'3-Productie normen'!$B$38:$C$41,2,FALSE),FALSE)))*(VLOOKUP(B1955,'2-Kosten per locatie'!$A$16:$C$48,3,FALSE))</f>
        <v>0</v>
      </c>
      <c r="W1955" s="146">
        <f t="shared" si="395"/>
        <v>0</v>
      </c>
      <c r="X1955" s="146">
        <f t="shared" si="396"/>
        <v>0</v>
      </c>
      <c r="Y1955" s="146">
        <f t="shared" si="397"/>
        <v>0</v>
      </c>
      <c r="Z1955" s="147" t="str">
        <f>VLOOKUP(F1955,'3-Productie normen'!A:Q,12,FALSE)</f>
        <v>B</v>
      </c>
      <c r="AA1955" s="147"/>
      <c r="AC1955" s="148">
        <f t="shared" si="398"/>
        <v>12234.800000000001</v>
      </c>
    </row>
    <row r="1956" spans="1:29" ht="14.15" customHeight="1">
      <c r="A1956" s="124">
        <f t="shared" si="387"/>
        <v>1956</v>
      </c>
      <c r="B1956" s="139" t="s">
        <v>122</v>
      </c>
      <c r="C1956" s="108">
        <v>1</v>
      </c>
      <c r="D1956" s="164" t="s">
        <v>1964</v>
      </c>
      <c r="E1956" s="141" t="s">
        <v>682</v>
      </c>
      <c r="F1956" s="139" t="s">
        <v>164</v>
      </c>
      <c r="G1956" s="141" t="s">
        <v>227</v>
      </c>
      <c r="H1956" s="142">
        <v>1.64</v>
      </c>
      <c r="I1956" s="143">
        <f t="shared" si="388"/>
        <v>1</v>
      </c>
      <c r="J1956" s="144">
        <v>1</v>
      </c>
      <c r="K1956" s="144"/>
      <c r="L1956" s="144"/>
      <c r="M1956" s="144"/>
      <c r="N1956" s="144"/>
      <c r="O1956" s="144"/>
      <c r="P1956" s="145" t="e">
        <f t="shared" si="389"/>
        <v>#DIV/0!</v>
      </c>
      <c r="Q1956" s="145">
        <f t="shared" si="390"/>
        <v>0</v>
      </c>
      <c r="R1956" s="145">
        <f t="shared" si="391"/>
        <v>0</v>
      </c>
      <c r="S1956" s="145">
        <f t="shared" si="392"/>
        <v>0</v>
      </c>
      <c r="T1956" s="145">
        <f t="shared" si="393"/>
        <v>0</v>
      </c>
      <c r="U1956" s="145">
        <f t="shared" si="394"/>
        <v>0</v>
      </c>
      <c r="V1956" s="146">
        <f>IF(J1956="nio",0,IF(J1956&gt;0,VLOOKUP(F1956,'3-Productie normen'!A:M,VLOOKUP(J1956,'3-Productie normen'!$B$38:$C$41,2,FALSE),FALSE)))*(VLOOKUP(B1956,'2-Kosten per locatie'!$A$16:$C$48,3,FALSE))</f>
        <v>0</v>
      </c>
      <c r="W1956" s="146">
        <f t="shared" si="395"/>
        <v>0</v>
      </c>
      <c r="X1956" s="146">
        <f t="shared" si="396"/>
        <v>0</v>
      </c>
      <c r="Y1956" s="146">
        <f t="shared" si="397"/>
        <v>0</v>
      </c>
      <c r="Z1956" s="147" t="str">
        <f>VLOOKUP(F1956,'3-Productie normen'!A:Q,12,FALSE)</f>
        <v>V</v>
      </c>
      <c r="AA1956" s="147"/>
      <c r="AC1956" s="148">
        <f t="shared" si="398"/>
        <v>1.64</v>
      </c>
    </row>
    <row r="1957" spans="1:29" ht="14.15" customHeight="1">
      <c r="A1957" s="124">
        <f t="shared" si="387"/>
        <v>1957</v>
      </c>
      <c r="B1957" s="139" t="s">
        <v>122</v>
      </c>
      <c r="C1957" s="108">
        <v>1</v>
      </c>
      <c r="D1957" s="164" t="s">
        <v>1717</v>
      </c>
      <c r="E1957" s="141" t="s">
        <v>262</v>
      </c>
      <c r="F1957" s="141" t="s">
        <v>164</v>
      </c>
      <c r="G1957" s="141" t="s">
        <v>227</v>
      </c>
      <c r="H1957" s="142">
        <v>11.37</v>
      </c>
      <c r="I1957" s="143">
        <f t="shared" si="388"/>
        <v>1</v>
      </c>
      <c r="J1957" s="144">
        <v>1</v>
      </c>
      <c r="K1957" s="144"/>
      <c r="L1957" s="144"/>
      <c r="M1957" s="144"/>
      <c r="N1957" s="144"/>
      <c r="O1957" s="144"/>
      <c r="P1957" s="145" t="e">
        <f t="shared" si="389"/>
        <v>#DIV/0!</v>
      </c>
      <c r="Q1957" s="145">
        <f t="shared" si="390"/>
        <v>0</v>
      </c>
      <c r="R1957" s="145">
        <f t="shared" si="391"/>
        <v>0</v>
      </c>
      <c r="S1957" s="145">
        <f t="shared" si="392"/>
        <v>0</v>
      </c>
      <c r="T1957" s="145">
        <f t="shared" si="393"/>
        <v>0</v>
      </c>
      <c r="U1957" s="145">
        <f t="shared" si="394"/>
        <v>0</v>
      </c>
      <c r="V1957" s="146">
        <f>IF(J1957="nio",0,IF(J1957&gt;0,VLOOKUP(F1957,'3-Productie normen'!A:M,VLOOKUP(J1957,'3-Productie normen'!$B$38:$C$41,2,FALSE),FALSE)))*(VLOOKUP(B1957,'2-Kosten per locatie'!$A$16:$C$48,3,FALSE))</f>
        <v>0</v>
      </c>
      <c r="W1957" s="146">
        <f t="shared" si="395"/>
        <v>0</v>
      </c>
      <c r="X1957" s="146">
        <f t="shared" si="396"/>
        <v>0</v>
      </c>
      <c r="Y1957" s="146">
        <f t="shared" si="397"/>
        <v>0</v>
      </c>
      <c r="Z1957" s="147" t="str">
        <f>VLOOKUP(F1957,'3-Productie normen'!A:Q,12,FALSE)</f>
        <v>V</v>
      </c>
      <c r="AA1957" s="147"/>
      <c r="AC1957" s="148">
        <f t="shared" si="398"/>
        <v>11.37</v>
      </c>
    </row>
    <row r="1958" spans="1:29" ht="14.15" customHeight="1">
      <c r="A1958" s="124">
        <f t="shared" si="387"/>
        <v>1958</v>
      </c>
      <c r="B1958" s="139" t="s">
        <v>122</v>
      </c>
      <c r="C1958" s="108">
        <v>1</v>
      </c>
      <c r="D1958" s="164" t="s">
        <v>1718</v>
      </c>
      <c r="E1958" s="141" t="s">
        <v>279</v>
      </c>
      <c r="F1958" s="141" t="s">
        <v>168</v>
      </c>
      <c r="G1958" s="141" t="s">
        <v>227</v>
      </c>
      <c r="H1958" s="142">
        <v>1.84</v>
      </c>
      <c r="I1958" s="143">
        <f t="shared" si="388"/>
        <v>1</v>
      </c>
      <c r="J1958" s="144">
        <v>1</v>
      </c>
      <c r="K1958" s="144"/>
      <c r="L1958" s="144"/>
      <c r="M1958" s="144"/>
      <c r="N1958" s="144"/>
      <c r="O1958" s="144"/>
      <c r="P1958" s="145" t="e">
        <f t="shared" si="389"/>
        <v>#DIV/0!</v>
      </c>
      <c r="Q1958" s="145">
        <f t="shared" si="390"/>
        <v>0</v>
      </c>
      <c r="R1958" s="145">
        <f t="shared" si="391"/>
        <v>0</v>
      </c>
      <c r="S1958" s="145">
        <f t="shared" si="392"/>
        <v>0</v>
      </c>
      <c r="T1958" s="145">
        <f t="shared" si="393"/>
        <v>0</v>
      </c>
      <c r="U1958" s="145">
        <f t="shared" si="394"/>
        <v>0</v>
      </c>
      <c r="V1958" s="146">
        <f>IF(J1958="nio",0,IF(J1958&gt;0,VLOOKUP(F1958,'3-Productie normen'!A:M,VLOOKUP(J1958,'3-Productie normen'!$B$38:$C$41,2,FALSE),FALSE)))*(VLOOKUP(B1958,'2-Kosten per locatie'!$A$16:$C$48,3,FALSE))</f>
        <v>0</v>
      </c>
      <c r="W1958" s="146">
        <f t="shared" si="395"/>
        <v>0</v>
      </c>
      <c r="X1958" s="146">
        <f t="shared" si="396"/>
        <v>0</v>
      </c>
      <c r="Y1958" s="146">
        <f t="shared" si="397"/>
        <v>0</v>
      </c>
      <c r="Z1958" s="147" t="str">
        <f>VLOOKUP(F1958,'3-Productie normen'!A:Q,12,FALSE)</f>
        <v>V</v>
      </c>
      <c r="AA1958" s="147"/>
      <c r="AC1958" s="148">
        <f t="shared" si="398"/>
        <v>1.84</v>
      </c>
    </row>
    <row r="1959" spans="1:29" ht="14.15" customHeight="1">
      <c r="A1959" s="124">
        <f t="shared" si="387"/>
        <v>1959</v>
      </c>
      <c r="B1959" s="139" t="s">
        <v>122</v>
      </c>
      <c r="C1959" s="108">
        <v>1</v>
      </c>
      <c r="D1959" s="164" t="s">
        <v>1967</v>
      </c>
      <c r="E1959" s="141" t="s">
        <v>711</v>
      </c>
      <c r="F1959" s="141" t="s">
        <v>168</v>
      </c>
      <c r="G1959" s="141" t="s">
        <v>244</v>
      </c>
      <c r="H1959" s="142">
        <v>53.94</v>
      </c>
      <c r="I1959" s="143">
        <f t="shared" si="388"/>
        <v>1</v>
      </c>
      <c r="J1959" s="144">
        <v>1</v>
      </c>
      <c r="K1959" s="144"/>
      <c r="L1959" s="144"/>
      <c r="M1959" s="144"/>
      <c r="N1959" s="144"/>
      <c r="O1959" s="144"/>
      <c r="P1959" s="145" t="e">
        <f t="shared" si="389"/>
        <v>#DIV/0!</v>
      </c>
      <c r="Q1959" s="145">
        <f t="shared" si="390"/>
        <v>0</v>
      </c>
      <c r="R1959" s="145">
        <f t="shared" si="391"/>
        <v>0</v>
      </c>
      <c r="S1959" s="145">
        <f t="shared" si="392"/>
        <v>0</v>
      </c>
      <c r="T1959" s="145">
        <f t="shared" si="393"/>
        <v>0</v>
      </c>
      <c r="U1959" s="145">
        <f t="shared" si="394"/>
        <v>0</v>
      </c>
      <c r="V1959" s="146">
        <f>IF(J1959="nio",0,IF(J1959&gt;0,VLOOKUP(F1959,'3-Productie normen'!A:M,VLOOKUP(J1959,'3-Productie normen'!$B$38:$C$41,2,FALSE),FALSE)))*(VLOOKUP(B1959,'2-Kosten per locatie'!$A$16:$C$48,3,FALSE))</f>
        <v>0</v>
      </c>
      <c r="W1959" s="146">
        <f t="shared" si="395"/>
        <v>0</v>
      </c>
      <c r="X1959" s="146">
        <f t="shared" si="396"/>
        <v>0</v>
      </c>
      <c r="Y1959" s="146">
        <f t="shared" si="397"/>
        <v>0</v>
      </c>
      <c r="Z1959" s="147" t="str">
        <f>VLOOKUP(F1959,'3-Productie normen'!A:Q,12,FALSE)</f>
        <v>V</v>
      </c>
      <c r="AA1959" s="147"/>
      <c r="AC1959" s="148">
        <f t="shared" si="398"/>
        <v>53.94</v>
      </c>
    </row>
    <row r="1960" spans="1:29" ht="14.15" customHeight="1">
      <c r="A1960" s="124">
        <f t="shared" si="387"/>
        <v>1960</v>
      </c>
      <c r="B1960" s="139" t="s">
        <v>122</v>
      </c>
      <c r="C1960" s="108">
        <v>1</v>
      </c>
      <c r="D1960" s="164" t="s">
        <v>1719</v>
      </c>
      <c r="E1960" s="141" t="s">
        <v>355</v>
      </c>
      <c r="F1960" s="141" t="s">
        <v>174</v>
      </c>
      <c r="G1960" s="141" t="s">
        <v>227</v>
      </c>
      <c r="H1960" s="142">
        <v>3.9</v>
      </c>
      <c r="I1960" s="143">
        <f t="shared" si="388"/>
        <v>0</v>
      </c>
      <c r="J1960" s="144" t="s">
        <v>228</v>
      </c>
      <c r="K1960" s="144"/>
      <c r="L1960" s="144"/>
      <c r="M1960" s="144"/>
      <c r="N1960" s="144"/>
      <c r="O1960" s="144"/>
      <c r="P1960" s="145">
        <f t="shared" si="389"/>
        <v>0</v>
      </c>
      <c r="Q1960" s="145">
        <f t="shared" si="390"/>
        <v>0</v>
      </c>
      <c r="R1960" s="145">
        <f t="shared" si="391"/>
        <v>0</v>
      </c>
      <c r="S1960" s="145">
        <f t="shared" si="392"/>
        <v>0</v>
      </c>
      <c r="T1960" s="145">
        <f t="shared" si="393"/>
        <v>0</v>
      </c>
      <c r="U1960" s="145">
        <f t="shared" si="394"/>
        <v>0</v>
      </c>
      <c r="V1960" s="146">
        <f>IF(J1960="nio",0,IF(J1960&gt;0,VLOOKUP(F1960,'3-Productie normen'!A:M,VLOOKUP(J1960,'3-Productie normen'!$B$38:$C$41,2,FALSE),FALSE)))*(VLOOKUP(B1960,'2-Kosten per locatie'!$A$16:$C$48,3,FALSE))</f>
        <v>0</v>
      </c>
      <c r="W1960" s="146">
        <f t="shared" si="395"/>
        <v>0</v>
      </c>
      <c r="X1960" s="146">
        <f t="shared" si="396"/>
        <v>0</v>
      </c>
      <c r="Y1960" s="146">
        <f t="shared" si="397"/>
        <v>0</v>
      </c>
      <c r="Z1960" s="147">
        <f>VLOOKUP(F1960,'3-Productie normen'!A:Q,12,FALSE)</f>
        <v>0</v>
      </c>
      <c r="AA1960" s="147"/>
      <c r="AC1960" s="148">
        <f t="shared" si="398"/>
        <v>0</v>
      </c>
    </row>
    <row r="1961" spans="1:29" ht="14.15" customHeight="1">
      <c r="A1961" s="124">
        <f t="shared" si="387"/>
        <v>1961</v>
      </c>
      <c r="B1961" s="139" t="s">
        <v>122</v>
      </c>
      <c r="C1961" s="108">
        <v>1</v>
      </c>
      <c r="D1961" s="164" t="s">
        <v>1970</v>
      </c>
      <c r="E1961" s="141" t="s">
        <v>1976</v>
      </c>
      <c r="F1961" s="141" t="s">
        <v>168</v>
      </c>
      <c r="G1961" s="141" t="s">
        <v>213</v>
      </c>
      <c r="H1961" s="142">
        <v>10.57</v>
      </c>
      <c r="I1961" s="143">
        <f t="shared" si="388"/>
        <v>1</v>
      </c>
      <c r="J1961" s="144">
        <v>1</v>
      </c>
      <c r="K1961" s="144"/>
      <c r="L1961" s="144"/>
      <c r="M1961" s="144"/>
      <c r="N1961" s="144"/>
      <c r="O1961" s="144"/>
      <c r="P1961" s="145" t="e">
        <f t="shared" si="389"/>
        <v>#DIV/0!</v>
      </c>
      <c r="Q1961" s="145">
        <f t="shared" si="390"/>
        <v>0</v>
      </c>
      <c r="R1961" s="145">
        <f t="shared" si="391"/>
        <v>0</v>
      </c>
      <c r="S1961" s="145">
        <f t="shared" si="392"/>
        <v>0</v>
      </c>
      <c r="T1961" s="145">
        <f t="shared" si="393"/>
        <v>0</v>
      </c>
      <c r="U1961" s="145">
        <f t="shared" si="394"/>
        <v>0</v>
      </c>
      <c r="V1961" s="146">
        <f>IF(J1961="nio",0,IF(J1961&gt;0,VLOOKUP(F1961,'3-Productie normen'!A:M,VLOOKUP(J1961,'3-Productie normen'!$B$38:$C$41,2,FALSE),FALSE)))*(VLOOKUP(B1961,'2-Kosten per locatie'!$A$16:$C$48,3,FALSE))</f>
        <v>0</v>
      </c>
      <c r="W1961" s="146">
        <f t="shared" si="395"/>
        <v>0</v>
      </c>
      <c r="X1961" s="146">
        <f t="shared" si="396"/>
        <v>0</v>
      </c>
      <c r="Y1961" s="146">
        <f t="shared" si="397"/>
        <v>0</v>
      </c>
      <c r="Z1961" s="147" t="str">
        <f>VLOOKUP(F1961,'3-Productie normen'!A:Q,12,FALSE)</f>
        <v>V</v>
      </c>
      <c r="AA1961" s="147"/>
      <c r="AC1961" s="148">
        <f t="shared" si="398"/>
        <v>10.57</v>
      </c>
    </row>
    <row r="1962" spans="1:29" ht="14.15" customHeight="1">
      <c r="A1962" s="124">
        <f t="shared" si="387"/>
        <v>1962</v>
      </c>
      <c r="B1962" s="139" t="s">
        <v>122</v>
      </c>
      <c r="C1962" s="108">
        <v>1</v>
      </c>
      <c r="D1962" s="164" t="s">
        <v>1720</v>
      </c>
      <c r="E1962" s="141" t="s">
        <v>230</v>
      </c>
      <c r="F1962" s="141" t="s">
        <v>168</v>
      </c>
      <c r="G1962" s="141" t="s">
        <v>244</v>
      </c>
      <c r="H1962" s="142">
        <v>91.12</v>
      </c>
      <c r="I1962" s="143">
        <f t="shared" si="388"/>
        <v>1</v>
      </c>
      <c r="J1962" s="144">
        <v>1</v>
      </c>
      <c r="K1962" s="144"/>
      <c r="L1962" s="144"/>
      <c r="M1962" s="144"/>
      <c r="N1962" s="144"/>
      <c r="O1962" s="144"/>
      <c r="P1962" s="145" t="e">
        <f t="shared" si="389"/>
        <v>#DIV/0!</v>
      </c>
      <c r="Q1962" s="145">
        <f t="shared" si="390"/>
        <v>0</v>
      </c>
      <c r="R1962" s="145">
        <f t="shared" si="391"/>
        <v>0</v>
      </c>
      <c r="S1962" s="145">
        <f t="shared" si="392"/>
        <v>0</v>
      </c>
      <c r="T1962" s="145">
        <f t="shared" si="393"/>
        <v>0</v>
      </c>
      <c r="U1962" s="145">
        <f t="shared" si="394"/>
        <v>0</v>
      </c>
      <c r="V1962" s="146">
        <f>IF(J1962="nio",0,IF(J1962&gt;0,VLOOKUP(F1962,'3-Productie normen'!A:M,VLOOKUP(J1962,'3-Productie normen'!$B$38:$C$41,2,FALSE),FALSE)))*(VLOOKUP(B1962,'2-Kosten per locatie'!$A$16:$C$48,3,FALSE))</f>
        <v>0</v>
      </c>
      <c r="W1962" s="146">
        <f t="shared" si="395"/>
        <v>0</v>
      </c>
      <c r="X1962" s="146">
        <f t="shared" si="396"/>
        <v>0</v>
      </c>
      <c r="Y1962" s="146">
        <f t="shared" si="397"/>
        <v>0</v>
      </c>
      <c r="Z1962" s="147" t="str">
        <f>VLOOKUP(F1962,'3-Productie normen'!A:Q,12,FALSE)</f>
        <v>V</v>
      </c>
      <c r="AA1962" s="147"/>
      <c r="AC1962" s="148">
        <f t="shared" si="398"/>
        <v>91.12</v>
      </c>
    </row>
    <row r="1963" spans="1:29" ht="14.15" customHeight="1">
      <c r="A1963" s="124">
        <f t="shared" si="387"/>
        <v>1963</v>
      </c>
      <c r="B1963" s="139" t="s">
        <v>122</v>
      </c>
      <c r="C1963" s="108">
        <v>1</v>
      </c>
      <c r="D1963" s="164" t="s">
        <v>2031</v>
      </c>
      <c r="E1963" s="141" t="s">
        <v>251</v>
      </c>
      <c r="F1963" s="141" t="s">
        <v>168</v>
      </c>
      <c r="G1963" s="141" t="s">
        <v>244</v>
      </c>
      <c r="H1963" s="142">
        <v>10.4</v>
      </c>
      <c r="I1963" s="143">
        <f t="shared" si="388"/>
        <v>1</v>
      </c>
      <c r="J1963" s="144">
        <v>1</v>
      </c>
      <c r="K1963" s="144"/>
      <c r="L1963" s="144"/>
      <c r="M1963" s="144"/>
      <c r="N1963" s="144"/>
      <c r="O1963" s="144"/>
      <c r="P1963" s="145" t="e">
        <f t="shared" si="389"/>
        <v>#DIV/0!</v>
      </c>
      <c r="Q1963" s="145">
        <f t="shared" si="390"/>
        <v>0</v>
      </c>
      <c r="R1963" s="145">
        <f t="shared" si="391"/>
        <v>0</v>
      </c>
      <c r="S1963" s="145">
        <f t="shared" si="392"/>
        <v>0</v>
      </c>
      <c r="T1963" s="145">
        <f t="shared" si="393"/>
        <v>0</v>
      </c>
      <c r="U1963" s="145">
        <f t="shared" si="394"/>
        <v>0</v>
      </c>
      <c r="V1963" s="146">
        <f>IF(J1963="nio",0,IF(J1963&gt;0,VLOOKUP(F1963,'3-Productie normen'!A:M,VLOOKUP(J1963,'3-Productie normen'!$B$38:$C$41,2,FALSE),FALSE)))*(VLOOKUP(B1963,'2-Kosten per locatie'!$A$16:$C$48,3,FALSE))</f>
        <v>0</v>
      </c>
      <c r="W1963" s="146">
        <f t="shared" si="395"/>
        <v>0</v>
      </c>
      <c r="X1963" s="146">
        <f t="shared" si="396"/>
        <v>0</v>
      </c>
      <c r="Y1963" s="146">
        <f t="shared" si="397"/>
        <v>0</v>
      </c>
      <c r="Z1963" s="147" t="str">
        <f>VLOOKUP(F1963,'3-Productie normen'!A:Q,12,FALSE)</f>
        <v>V</v>
      </c>
      <c r="AA1963" s="147"/>
      <c r="AC1963" s="148">
        <f t="shared" si="398"/>
        <v>10.4</v>
      </c>
    </row>
    <row r="1964" spans="1:29" ht="14.15" customHeight="1">
      <c r="A1964" s="124">
        <f t="shared" si="387"/>
        <v>1964</v>
      </c>
      <c r="B1964" s="139" t="s">
        <v>122</v>
      </c>
      <c r="C1964" s="108">
        <v>1</v>
      </c>
      <c r="D1964" s="164" t="s">
        <v>1971</v>
      </c>
      <c r="E1964" s="141" t="s">
        <v>711</v>
      </c>
      <c r="F1964" s="141" t="s">
        <v>168</v>
      </c>
      <c r="G1964" s="141" t="s">
        <v>244</v>
      </c>
      <c r="H1964" s="142">
        <v>54.49</v>
      </c>
      <c r="I1964" s="143">
        <f t="shared" si="388"/>
        <v>1</v>
      </c>
      <c r="J1964" s="144">
        <v>1</v>
      </c>
      <c r="K1964" s="144"/>
      <c r="L1964" s="144"/>
      <c r="M1964" s="144"/>
      <c r="N1964" s="144"/>
      <c r="O1964" s="144"/>
      <c r="P1964" s="145" t="e">
        <f t="shared" si="389"/>
        <v>#DIV/0!</v>
      </c>
      <c r="Q1964" s="145">
        <f t="shared" si="390"/>
        <v>0</v>
      </c>
      <c r="R1964" s="145">
        <f t="shared" si="391"/>
        <v>0</v>
      </c>
      <c r="S1964" s="145">
        <f t="shared" si="392"/>
        <v>0</v>
      </c>
      <c r="T1964" s="145">
        <f t="shared" si="393"/>
        <v>0</v>
      </c>
      <c r="U1964" s="145">
        <f t="shared" si="394"/>
        <v>0</v>
      </c>
      <c r="V1964" s="146">
        <f>IF(J1964="nio",0,IF(J1964&gt;0,VLOOKUP(F1964,'3-Productie normen'!A:M,VLOOKUP(J1964,'3-Productie normen'!$B$38:$C$41,2,FALSE),FALSE)))*(VLOOKUP(B1964,'2-Kosten per locatie'!$A$16:$C$48,3,FALSE))</f>
        <v>0</v>
      </c>
      <c r="W1964" s="146">
        <f t="shared" si="395"/>
        <v>0</v>
      </c>
      <c r="X1964" s="146">
        <f t="shared" si="396"/>
        <v>0</v>
      </c>
      <c r="Y1964" s="146">
        <f t="shared" si="397"/>
        <v>0</v>
      </c>
      <c r="Z1964" s="147" t="str">
        <f>VLOOKUP(F1964,'3-Productie normen'!A:Q,12,FALSE)</f>
        <v>V</v>
      </c>
      <c r="AA1964" s="147"/>
      <c r="AC1964" s="148">
        <f t="shared" si="398"/>
        <v>54.49</v>
      </c>
    </row>
    <row r="1965" spans="1:29" ht="14.15" customHeight="1">
      <c r="A1965" s="124">
        <f t="shared" si="387"/>
        <v>1965</v>
      </c>
      <c r="B1965" s="139" t="s">
        <v>122</v>
      </c>
      <c r="C1965" s="108">
        <v>1</v>
      </c>
      <c r="D1965" s="164" t="s">
        <v>1972</v>
      </c>
      <c r="E1965" s="141" t="s">
        <v>216</v>
      </c>
      <c r="F1965" s="141" t="s">
        <v>167</v>
      </c>
      <c r="G1965" s="141" t="s">
        <v>213</v>
      </c>
      <c r="H1965" s="142">
        <v>12.62</v>
      </c>
      <c r="I1965" s="143">
        <f t="shared" si="388"/>
        <v>730</v>
      </c>
      <c r="J1965" s="144">
        <v>255</v>
      </c>
      <c r="K1965" s="144">
        <v>255</v>
      </c>
      <c r="L1965" s="144">
        <v>101</v>
      </c>
      <c r="M1965" s="144">
        <v>101</v>
      </c>
      <c r="N1965" s="144">
        <v>9</v>
      </c>
      <c r="O1965" s="144">
        <v>9</v>
      </c>
      <c r="P1965" s="145" t="e">
        <f t="shared" si="389"/>
        <v>#DIV/0!</v>
      </c>
      <c r="Q1965" s="145" t="e">
        <f t="shared" si="390"/>
        <v>#DIV/0!</v>
      </c>
      <c r="R1965" s="145" t="e">
        <f t="shared" si="391"/>
        <v>#DIV/0!</v>
      </c>
      <c r="S1965" s="145" t="e">
        <f t="shared" si="392"/>
        <v>#DIV/0!</v>
      </c>
      <c r="T1965" s="145" t="e">
        <f t="shared" si="393"/>
        <v>#DIV/0!</v>
      </c>
      <c r="U1965" s="145" t="e">
        <f t="shared" si="394"/>
        <v>#DIV/0!</v>
      </c>
      <c r="V1965" s="146">
        <f>IF(J1965="nio",0,IF(J1965&gt;0,VLOOKUP(F1965,'3-Productie normen'!A:M,VLOOKUP(J1965,'3-Productie normen'!$B$38:$C$41,2,FALSE),FALSE)))*(VLOOKUP(B1965,'2-Kosten per locatie'!$A$16:$C$48,3,FALSE))</f>
        <v>0</v>
      </c>
      <c r="W1965" s="146">
        <f t="shared" si="395"/>
        <v>0</v>
      </c>
      <c r="X1965" s="146">
        <f t="shared" si="396"/>
        <v>0</v>
      </c>
      <c r="Y1965" s="146">
        <f t="shared" si="397"/>
        <v>0</v>
      </c>
      <c r="Z1965" s="147" t="str">
        <f>VLOOKUP(F1965,'3-Productie normen'!A:Q,12,FALSE)</f>
        <v>S</v>
      </c>
      <c r="AA1965" s="147"/>
      <c r="AC1965" s="148">
        <f t="shared" si="398"/>
        <v>9212.5999999999985</v>
      </c>
    </row>
    <row r="1966" spans="1:29" ht="14.15" customHeight="1">
      <c r="A1966" s="124">
        <f t="shared" si="387"/>
        <v>1966</v>
      </c>
      <c r="B1966" s="139" t="s">
        <v>122</v>
      </c>
      <c r="C1966" s="108">
        <v>1</v>
      </c>
      <c r="D1966" s="164" t="s">
        <v>2032</v>
      </c>
      <c r="E1966" s="141" t="s">
        <v>216</v>
      </c>
      <c r="F1966" s="141" t="s">
        <v>167</v>
      </c>
      <c r="G1966" s="141" t="s">
        <v>213</v>
      </c>
      <c r="H1966" s="142">
        <v>1.38</v>
      </c>
      <c r="I1966" s="143">
        <f t="shared" si="388"/>
        <v>730</v>
      </c>
      <c r="J1966" s="144">
        <v>255</v>
      </c>
      <c r="K1966" s="144">
        <v>255</v>
      </c>
      <c r="L1966" s="144">
        <v>101</v>
      </c>
      <c r="M1966" s="144">
        <v>101</v>
      </c>
      <c r="N1966" s="144">
        <v>9</v>
      </c>
      <c r="O1966" s="144">
        <v>9</v>
      </c>
      <c r="P1966" s="145" t="e">
        <f t="shared" si="389"/>
        <v>#DIV/0!</v>
      </c>
      <c r="Q1966" s="145" t="e">
        <f t="shared" si="390"/>
        <v>#DIV/0!</v>
      </c>
      <c r="R1966" s="145" t="e">
        <f t="shared" si="391"/>
        <v>#DIV/0!</v>
      </c>
      <c r="S1966" s="145" t="e">
        <f t="shared" si="392"/>
        <v>#DIV/0!</v>
      </c>
      <c r="T1966" s="145" t="e">
        <f t="shared" si="393"/>
        <v>#DIV/0!</v>
      </c>
      <c r="U1966" s="145" t="e">
        <f t="shared" si="394"/>
        <v>#DIV/0!</v>
      </c>
      <c r="V1966" s="146">
        <f>IF(J1966="nio",0,IF(J1966&gt;0,VLOOKUP(F1966,'3-Productie normen'!A:M,VLOOKUP(J1966,'3-Productie normen'!$B$38:$C$41,2,FALSE),FALSE)))*(VLOOKUP(B1966,'2-Kosten per locatie'!$A$16:$C$48,3,FALSE))</f>
        <v>0</v>
      </c>
      <c r="W1966" s="146">
        <f t="shared" si="395"/>
        <v>0</v>
      </c>
      <c r="X1966" s="146">
        <f t="shared" si="396"/>
        <v>0</v>
      </c>
      <c r="Y1966" s="146">
        <f t="shared" si="397"/>
        <v>0</v>
      </c>
      <c r="Z1966" s="147" t="str">
        <f>VLOOKUP(F1966,'3-Productie normen'!A:Q,12,FALSE)</f>
        <v>S</v>
      </c>
      <c r="AA1966" s="147"/>
      <c r="AC1966" s="148">
        <f t="shared" si="398"/>
        <v>1007.4</v>
      </c>
    </row>
    <row r="1967" spans="1:29" ht="14.15" customHeight="1">
      <c r="A1967" s="124">
        <f t="shared" si="387"/>
        <v>1967</v>
      </c>
      <c r="B1967" s="139" t="s">
        <v>122</v>
      </c>
      <c r="C1967" s="108">
        <v>1</v>
      </c>
      <c r="D1967" s="164" t="s">
        <v>2033</v>
      </c>
      <c r="E1967" s="141" t="s">
        <v>216</v>
      </c>
      <c r="F1967" s="141" t="s">
        <v>167</v>
      </c>
      <c r="G1967" s="141" t="s">
        <v>213</v>
      </c>
      <c r="H1967" s="142">
        <v>1.38</v>
      </c>
      <c r="I1967" s="143">
        <f t="shared" si="388"/>
        <v>730</v>
      </c>
      <c r="J1967" s="144">
        <v>255</v>
      </c>
      <c r="K1967" s="144">
        <v>255</v>
      </c>
      <c r="L1967" s="144">
        <v>101</v>
      </c>
      <c r="M1967" s="144">
        <v>101</v>
      </c>
      <c r="N1967" s="144">
        <v>9</v>
      </c>
      <c r="O1967" s="144">
        <v>9</v>
      </c>
      <c r="P1967" s="145" t="e">
        <f t="shared" si="389"/>
        <v>#DIV/0!</v>
      </c>
      <c r="Q1967" s="145" t="e">
        <f t="shared" si="390"/>
        <v>#DIV/0!</v>
      </c>
      <c r="R1967" s="145" t="e">
        <f t="shared" si="391"/>
        <v>#DIV/0!</v>
      </c>
      <c r="S1967" s="145" t="e">
        <f t="shared" si="392"/>
        <v>#DIV/0!</v>
      </c>
      <c r="T1967" s="145" t="e">
        <f t="shared" si="393"/>
        <v>#DIV/0!</v>
      </c>
      <c r="U1967" s="145" t="e">
        <f t="shared" si="394"/>
        <v>#DIV/0!</v>
      </c>
      <c r="V1967" s="146">
        <f>IF(J1967="nio",0,IF(J1967&gt;0,VLOOKUP(F1967,'3-Productie normen'!A:M,VLOOKUP(J1967,'3-Productie normen'!$B$38:$C$41,2,FALSE),FALSE)))*(VLOOKUP(B1967,'2-Kosten per locatie'!$A$16:$C$48,3,FALSE))</f>
        <v>0</v>
      </c>
      <c r="W1967" s="146">
        <f t="shared" si="395"/>
        <v>0</v>
      </c>
      <c r="X1967" s="146">
        <f t="shared" si="396"/>
        <v>0</v>
      </c>
      <c r="Y1967" s="146">
        <f t="shared" si="397"/>
        <v>0</v>
      </c>
      <c r="Z1967" s="147" t="str">
        <f>VLOOKUP(F1967,'3-Productie normen'!A:Q,12,FALSE)</f>
        <v>S</v>
      </c>
      <c r="AA1967" s="147"/>
      <c r="AC1967" s="148">
        <f t="shared" si="398"/>
        <v>1007.4</v>
      </c>
    </row>
    <row r="1968" spans="1:29" ht="14.15" customHeight="1">
      <c r="A1968" s="124">
        <f t="shared" si="387"/>
        <v>1968</v>
      </c>
      <c r="B1968" s="139" t="s">
        <v>122</v>
      </c>
      <c r="C1968" s="108">
        <v>1</v>
      </c>
      <c r="D1968" s="164" t="s">
        <v>2034</v>
      </c>
      <c r="E1968" s="141" t="s">
        <v>216</v>
      </c>
      <c r="F1968" s="141" t="s">
        <v>167</v>
      </c>
      <c r="G1968" s="141" t="s">
        <v>213</v>
      </c>
      <c r="H1968" s="142">
        <v>1.38</v>
      </c>
      <c r="I1968" s="143">
        <f t="shared" si="388"/>
        <v>730</v>
      </c>
      <c r="J1968" s="144">
        <v>255</v>
      </c>
      <c r="K1968" s="144">
        <v>255</v>
      </c>
      <c r="L1968" s="144">
        <v>101</v>
      </c>
      <c r="M1968" s="144">
        <v>101</v>
      </c>
      <c r="N1968" s="144">
        <v>9</v>
      </c>
      <c r="O1968" s="144">
        <v>9</v>
      </c>
      <c r="P1968" s="145" t="e">
        <f t="shared" si="389"/>
        <v>#DIV/0!</v>
      </c>
      <c r="Q1968" s="145" t="e">
        <f t="shared" si="390"/>
        <v>#DIV/0!</v>
      </c>
      <c r="R1968" s="145" t="e">
        <f t="shared" si="391"/>
        <v>#DIV/0!</v>
      </c>
      <c r="S1968" s="145" t="e">
        <f t="shared" si="392"/>
        <v>#DIV/0!</v>
      </c>
      <c r="T1968" s="145" t="e">
        <f t="shared" si="393"/>
        <v>#DIV/0!</v>
      </c>
      <c r="U1968" s="145" t="e">
        <f t="shared" si="394"/>
        <v>#DIV/0!</v>
      </c>
      <c r="V1968" s="146">
        <f>IF(J1968="nio",0,IF(J1968&gt;0,VLOOKUP(F1968,'3-Productie normen'!A:M,VLOOKUP(J1968,'3-Productie normen'!$B$38:$C$41,2,FALSE),FALSE)))*(VLOOKUP(B1968,'2-Kosten per locatie'!$A$16:$C$48,3,FALSE))</f>
        <v>0</v>
      </c>
      <c r="W1968" s="146">
        <f t="shared" si="395"/>
        <v>0</v>
      </c>
      <c r="X1968" s="146">
        <f t="shared" si="396"/>
        <v>0</v>
      </c>
      <c r="Y1968" s="146">
        <f t="shared" si="397"/>
        <v>0</v>
      </c>
      <c r="Z1968" s="147" t="str">
        <f>VLOOKUP(F1968,'3-Productie normen'!A:Q,12,FALSE)</f>
        <v>S</v>
      </c>
      <c r="AA1968" s="147"/>
      <c r="AC1968" s="148">
        <f t="shared" si="398"/>
        <v>1007.4</v>
      </c>
    </row>
    <row r="1969" spans="1:29" ht="14.15" customHeight="1">
      <c r="A1969" s="124">
        <f t="shared" si="387"/>
        <v>1969</v>
      </c>
      <c r="B1969" s="139" t="s">
        <v>122</v>
      </c>
      <c r="C1969" s="108">
        <v>1</v>
      </c>
      <c r="D1969" s="164" t="s">
        <v>1722</v>
      </c>
      <c r="E1969" s="141" t="s">
        <v>224</v>
      </c>
      <c r="F1969" s="141" t="s">
        <v>155</v>
      </c>
      <c r="G1969" s="141" t="s">
        <v>222</v>
      </c>
      <c r="H1969" s="142">
        <v>150.65</v>
      </c>
      <c r="I1969" s="143">
        <f t="shared" si="388"/>
        <v>730</v>
      </c>
      <c r="J1969" s="144">
        <v>255</v>
      </c>
      <c r="K1969" s="144">
        <v>255</v>
      </c>
      <c r="L1969" s="144">
        <v>101</v>
      </c>
      <c r="M1969" s="144">
        <v>101</v>
      </c>
      <c r="N1969" s="144">
        <v>9</v>
      </c>
      <c r="O1969" s="144">
        <v>9</v>
      </c>
      <c r="P1969" s="145" t="e">
        <f t="shared" si="389"/>
        <v>#DIV/0!</v>
      </c>
      <c r="Q1969" s="145" t="e">
        <f t="shared" si="390"/>
        <v>#DIV/0!</v>
      </c>
      <c r="R1969" s="145" t="e">
        <f t="shared" si="391"/>
        <v>#DIV/0!</v>
      </c>
      <c r="S1969" s="145" t="e">
        <f t="shared" si="392"/>
        <v>#DIV/0!</v>
      </c>
      <c r="T1969" s="145" t="e">
        <f t="shared" si="393"/>
        <v>#DIV/0!</v>
      </c>
      <c r="U1969" s="145" t="e">
        <f t="shared" si="394"/>
        <v>#DIV/0!</v>
      </c>
      <c r="V1969" s="146">
        <f>IF(J1969="nio",0,IF(J1969&gt;0,VLOOKUP(F1969,'3-Productie normen'!A:M,VLOOKUP(J1969,'3-Productie normen'!$B$38:$C$41,2,FALSE),FALSE)))*(VLOOKUP(B1969,'2-Kosten per locatie'!$A$16:$C$48,3,FALSE))</f>
        <v>0</v>
      </c>
      <c r="W1969" s="146">
        <f t="shared" si="395"/>
        <v>0</v>
      </c>
      <c r="X1969" s="146">
        <f t="shared" si="396"/>
        <v>0</v>
      </c>
      <c r="Y1969" s="146">
        <f t="shared" si="397"/>
        <v>0</v>
      </c>
      <c r="Z1969" s="147" t="str">
        <f>VLOOKUP(F1969,'3-Productie normen'!A:Q,12,FALSE)</f>
        <v>B</v>
      </c>
      <c r="AA1969" s="147"/>
      <c r="AC1969" s="148">
        <f t="shared" si="398"/>
        <v>109974.5</v>
      </c>
    </row>
    <row r="1970" spans="1:29" ht="14.15" customHeight="1">
      <c r="A1970" s="124">
        <f t="shared" si="387"/>
        <v>1970</v>
      </c>
      <c r="B1970" s="139" t="s">
        <v>122</v>
      </c>
      <c r="C1970" s="108">
        <v>1</v>
      </c>
      <c r="D1970" s="164" t="s">
        <v>2035</v>
      </c>
      <c r="E1970" s="141" t="s">
        <v>330</v>
      </c>
      <c r="F1970" s="153" t="s">
        <v>159</v>
      </c>
      <c r="G1970" s="141" t="s">
        <v>244</v>
      </c>
      <c r="H1970" s="142">
        <v>13.26</v>
      </c>
      <c r="I1970" s="143">
        <f t="shared" si="388"/>
        <v>730</v>
      </c>
      <c r="J1970" s="144">
        <v>255</v>
      </c>
      <c r="K1970" s="144">
        <v>255</v>
      </c>
      <c r="L1970" s="144">
        <v>101</v>
      </c>
      <c r="M1970" s="144">
        <v>101</v>
      </c>
      <c r="N1970" s="144">
        <v>9</v>
      </c>
      <c r="O1970" s="144">
        <v>9</v>
      </c>
      <c r="P1970" s="145" t="e">
        <f t="shared" si="389"/>
        <v>#DIV/0!</v>
      </c>
      <c r="Q1970" s="145" t="e">
        <f t="shared" si="390"/>
        <v>#DIV/0!</v>
      </c>
      <c r="R1970" s="145" t="e">
        <f t="shared" si="391"/>
        <v>#DIV/0!</v>
      </c>
      <c r="S1970" s="145" t="e">
        <f t="shared" si="392"/>
        <v>#DIV/0!</v>
      </c>
      <c r="T1970" s="145" t="e">
        <f t="shared" si="393"/>
        <v>#DIV/0!</v>
      </c>
      <c r="U1970" s="145" t="e">
        <f t="shared" si="394"/>
        <v>#DIV/0!</v>
      </c>
      <c r="V1970" s="146">
        <f>IF(J1970="nio",0,IF(J1970&gt;0,VLOOKUP(F1970,'3-Productie normen'!A:M,VLOOKUP(J1970,'3-Productie normen'!$B$38:$C$41,2,FALSE),FALSE)))*(VLOOKUP(B1970,'2-Kosten per locatie'!$A$16:$C$48,3,FALSE))</f>
        <v>0</v>
      </c>
      <c r="W1970" s="146">
        <f t="shared" si="395"/>
        <v>0</v>
      </c>
      <c r="X1970" s="146">
        <f t="shared" si="396"/>
        <v>0</v>
      </c>
      <c r="Y1970" s="146">
        <f t="shared" si="397"/>
        <v>0</v>
      </c>
      <c r="Z1970" s="147" t="str">
        <f>VLOOKUP(F1970,'3-Productie normen'!A:Q,12,FALSE)</f>
        <v>V</v>
      </c>
      <c r="AA1970" s="147"/>
      <c r="AC1970" s="148">
        <f t="shared" si="398"/>
        <v>9679.7999999999993</v>
      </c>
    </row>
    <row r="1971" spans="1:29" ht="14.15" customHeight="1">
      <c r="A1971" s="124">
        <f t="shared" si="387"/>
        <v>1971</v>
      </c>
      <c r="B1971" s="139" t="s">
        <v>122</v>
      </c>
      <c r="C1971" s="108">
        <v>1</v>
      </c>
      <c r="D1971" s="164" t="s">
        <v>1973</v>
      </c>
      <c r="E1971" s="141" t="s">
        <v>212</v>
      </c>
      <c r="F1971" s="141" t="s">
        <v>167</v>
      </c>
      <c r="G1971" s="141" t="s">
        <v>213</v>
      </c>
      <c r="H1971" s="142">
        <v>11.09</v>
      </c>
      <c r="I1971" s="143">
        <f t="shared" si="388"/>
        <v>730</v>
      </c>
      <c r="J1971" s="144">
        <v>255</v>
      </c>
      <c r="K1971" s="144">
        <v>255</v>
      </c>
      <c r="L1971" s="144">
        <v>101</v>
      </c>
      <c r="M1971" s="144">
        <v>101</v>
      </c>
      <c r="N1971" s="144">
        <v>9</v>
      </c>
      <c r="O1971" s="144">
        <v>9</v>
      </c>
      <c r="P1971" s="145" t="e">
        <f t="shared" si="389"/>
        <v>#DIV/0!</v>
      </c>
      <c r="Q1971" s="145" t="e">
        <f t="shared" si="390"/>
        <v>#DIV/0!</v>
      </c>
      <c r="R1971" s="145" t="e">
        <f t="shared" si="391"/>
        <v>#DIV/0!</v>
      </c>
      <c r="S1971" s="145" t="e">
        <f t="shared" si="392"/>
        <v>#DIV/0!</v>
      </c>
      <c r="T1971" s="145" t="e">
        <f t="shared" si="393"/>
        <v>#DIV/0!</v>
      </c>
      <c r="U1971" s="145" t="e">
        <f t="shared" si="394"/>
        <v>#DIV/0!</v>
      </c>
      <c r="V1971" s="146">
        <f>IF(J1971="nio",0,IF(J1971&gt;0,VLOOKUP(F1971,'3-Productie normen'!A:M,VLOOKUP(J1971,'3-Productie normen'!$B$38:$C$41,2,FALSE),FALSE)))*(VLOOKUP(B1971,'2-Kosten per locatie'!$A$16:$C$48,3,FALSE))</f>
        <v>0</v>
      </c>
      <c r="W1971" s="146">
        <f t="shared" si="395"/>
        <v>0</v>
      </c>
      <c r="X1971" s="146">
        <f t="shared" si="396"/>
        <v>0</v>
      </c>
      <c r="Y1971" s="146">
        <f t="shared" si="397"/>
        <v>0</v>
      </c>
      <c r="Z1971" s="147" t="str">
        <f>VLOOKUP(F1971,'3-Productie normen'!A:Q,12,FALSE)</f>
        <v>S</v>
      </c>
      <c r="AA1971" s="147"/>
      <c r="AC1971" s="148">
        <f t="shared" si="398"/>
        <v>8095.7</v>
      </c>
    </row>
    <row r="1972" spans="1:29" ht="14.15" customHeight="1">
      <c r="A1972" s="124">
        <f t="shared" si="387"/>
        <v>1972</v>
      </c>
      <c r="B1972" s="139" t="s">
        <v>122</v>
      </c>
      <c r="C1972" s="108">
        <v>1</v>
      </c>
      <c r="D1972" s="164" t="s">
        <v>1723</v>
      </c>
      <c r="E1972" s="141" t="s">
        <v>1979</v>
      </c>
      <c r="F1972" s="141" t="s">
        <v>168</v>
      </c>
      <c r="G1972" s="141" t="s">
        <v>244</v>
      </c>
      <c r="H1972" s="142">
        <v>161.94999999999999</v>
      </c>
      <c r="I1972" s="143">
        <f t="shared" si="388"/>
        <v>1</v>
      </c>
      <c r="J1972" s="144">
        <v>1</v>
      </c>
      <c r="K1972" s="144"/>
      <c r="L1972" s="144"/>
      <c r="M1972" s="144"/>
      <c r="N1972" s="144"/>
      <c r="O1972" s="144"/>
      <c r="P1972" s="145" t="e">
        <f t="shared" si="389"/>
        <v>#DIV/0!</v>
      </c>
      <c r="Q1972" s="145">
        <f t="shared" si="390"/>
        <v>0</v>
      </c>
      <c r="R1972" s="145">
        <f t="shared" si="391"/>
        <v>0</v>
      </c>
      <c r="S1972" s="145">
        <f t="shared" si="392"/>
        <v>0</v>
      </c>
      <c r="T1972" s="145">
        <f t="shared" si="393"/>
        <v>0</v>
      </c>
      <c r="U1972" s="145">
        <f t="shared" si="394"/>
        <v>0</v>
      </c>
      <c r="V1972" s="146">
        <f>IF(J1972="nio",0,IF(J1972&gt;0,VLOOKUP(F1972,'3-Productie normen'!A:M,VLOOKUP(J1972,'3-Productie normen'!$B$38:$C$41,2,FALSE),FALSE)))*(VLOOKUP(B1972,'2-Kosten per locatie'!$A$16:$C$48,3,FALSE))</f>
        <v>0</v>
      </c>
      <c r="W1972" s="146">
        <f t="shared" si="395"/>
        <v>0</v>
      </c>
      <c r="X1972" s="146">
        <f t="shared" si="396"/>
        <v>0</v>
      </c>
      <c r="Y1972" s="146">
        <f t="shared" si="397"/>
        <v>0</v>
      </c>
      <c r="Z1972" s="147" t="str">
        <f>VLOOKUP(F1972,'3-Productie normen'!A:Q,12,FALSE)</f>
        <v>V</v>
      </c>
      <c r="AA1972" s="147"/>
      <c r="AC1972" s="148">
        <f t="shared" si="398"/>
        <v>161.94999999999999</v>
      </c>
    </row>
    <row r="1973" spans="1:29" ht="14.15" customHeight="1">
      <c r="A1973" s="124">
        <f t="shared" si="387"/>
        <v>1973</v>
      </c>
      <c r="B1973" s="139" t="s">
        <v>122</v>
      </c>
      <c r="C1973" s="108">
        <v>1</v>
      </c>
      <c r="D1973" s="164" t="s">
        <v>2036</v>
      </c>
      <c r="E1973" s="141" t="s">
        <v>1976</v>
      </c>
      <c r="F1973" s="141" t="s">
        <v>168</v>
      </c>
      <c r="G1973" s="141" t="s">
        <v>213</v>
      </c>
      <c r="H1973" s="142">
        <v>17.100000000000001</v>
      </c>
      <c r="I1973" s="143">
        <f t="shared" si="388"/>
        <v>1</v>
      </c>
      <c r="J1973" s="144">
        <v>1</v>
      </c>
      <c r="K1973" s="144"/>
      <c r="L1973" s="144"/>
      <c r="M1973" s="144"/>
      <c r="N1973" s="144"/>
      <c r="O1973" s="144"/>
      <c r="P1973" s="145" t="e">
        <f t="shared" si="389"/>
        <v>#DIV/0!</v>
      </c>
      <c r="Q1973" s="145">
        <f t="shared" si="390"/>
        <v>0</v>
      </c>
      <c r="R1973" s="145">
        <f t="shared" si="391"/>
        <v>0</v>
      </c>
      <c r="S1973" s="145">
        <f t="shared" si="392"/>
        <v>0</v>
      </c>
      <c r="T1973" s="145">
        <f t="shared" si="393"/>
        <v>0</v>
      </c>
      <c r="U1973" s="145">
        <f t="shared" si="394"/>
        <v>0</v>
      </c>
      <c r="V1973" s="146">
        <f>IF(J1973="nio",0,IF(J1973&gt;0,VLOOKUP(F1973,'3-Productie normen'!A:M,VLOOKUP(J1973,'3-Productie normen'!$B$38:$C$41,2,FALSE),FALSE)))*(VLOOKUP(B1973,'2-Kosten per locatie'!$A$16:$C$48,3,FALSE))</f>
        <v>0</v>
      </c>
      <c r="W1973" s="146">
        <f t="shared" si="395"/>
        <v>0</v>
      </c>
      <c r="X1973" s="146">
        <f t="shared" si="396"/>
        <v>0</v>
      </c>
      <c r="Y1973" s="146">
        <f t="shared" si="397"/>
        <v>0</v>
      </c>
      <c r="Z1973" s="147" t="str">
        <f>VLOOKUP(F1973,'3-Productie normen'!A:Q,12,FALSE)</f>
        <v>V</v>
      </c>
      <c r="AA1973" s="147"/>
      <c r="AC1973" s="148">
        <f t="shared" si="398"/>
        <v>17.100000000000001</v>
      </c>
    </row>
    <row r="1974" spans="1:29" ht="14.15" customHeight="1">
      <c r="A1974" s="124">
        <f t="shared" si="387"/>
        <v>1974</v>
      </c>
      <c r="B1974" s="139" t="s">
        <v>122</v>
      </c>
      <c r="C1974" s="108">
        <v>1</v>
      </c>
      <c r="D1974" s="164" t="s">
        <v>1974</v>
      </c>
      <c r="E1974" s="141" t="s">
        <v>224</v>
      </c>
      <c r="F1974" s="141" t="s">
        <v>155</v>
      </c>
      <c r="G1974" s="141" t="s">
        <v>222</v>
      </c>
      <c r="H1974" s="142">
        <v>15.79</v>
      </c>
      <c r="I1974" s="143">
        <f t="shared" si="388"/>
        <v>730</v>
      </c>
      <c r="J1974" s="144">
        <v>255</v>
      </c>
      <c r="K1974" s="144">
        <v>255</v>
      </c>
      <c r="L1974" s="144">
        <v>101</v>
      </c>
      <c r="M1974" s="144">
        <v>101</v>
      </c>
      <c r="N1974" s="144">
        <v>9</v>
      </c>
      <c r="O1974" s="144">
        <v>9</v>
      </c>
      <c r="P1974" s="145" t="e">
        <f t="shared" si="389"/>
        <v>#DIV/0!</v>
      </c>
      <c r="Q1974" s="145" t="e">
        <f t="shared" si="390"/>
        <v>#DIV/0!</v>
      </c>
      <c r="R1974" s="145" t="e">
        <f t="shared" si="391"/>
        <v>#DIV/0!</v>
      </c>
      <c r="S1974" s="145" t="e">
        <f t="shared" si="392"/>
        <v>#DIV/0!</v>
      </c>
      <c r="T1974" s="145" t="e">
        <f t="shared" si="393"/>
        <v>#DIV/0!</v>
      </c>
      <c r="U1974" s="145" t="e">
        <f t="shared" si="394"/>
        <v>#DIV/0!</v>
      </c>
      <c r="V1974" s="146">
        <f>IF(J1974="nio",0,IF(J1974&gt;0,VLOOKUP(F1974,'3-Productie normen'!A:M,VLOOKUP(J1974,'3-Productie normen'!$B$38:$C$41,2,FALSE),FALSE)))*(VLOOKUP(B1974,'2-Kosten per locatie'!$A$16:$C$48,3,FALSE))</f>
        <v>0</v>
      </c>
      <c r="W1974" s="146">
        <f t="shared" si="395"/>
        <v>0</v>
      </c>
      <c r="X1974" s="146">
        <f t="shared" si="396"/>
        <v>0</v>
      </c>
      <c r="Y1974" s="146">
        <f t="shared" si="397"/>
        <v>0</v>
      </c>
      <c r="Z1974" s="147" t="str">
        <f>VLOOKUP(F1974,'3-Productie normen'!A:Q,12,FALSE)</f>
        <v>B</v>
      </c>
      <c r="AA1974" s="147"/>
      <c r="AC1974" s="148">
        <f t="shared" si="398"/>
        <v>11526.699999999999</v>
      </c>
    </row>
    <row r="1975" spans="1:29" ht="14.15" customHeight="1">
      <c r="A1975" s="124">
        <f t="shared" si="387"/>
        <v>1975</v>
      </c>
      <c r="B1975" s="139" t="s">
        <v>122</v>
      </c>
      <c r="C1975" s="108">
        <v>1</v>
      </c>
      <c r="D1975" s="164" t="s">
        <v>1724</v>
      </c>
      <c r="E1975" s="141" t="s">
        <v>2037</v>
      </c>
      <c r="F1975" s="141" t="s">
        <v>168</v>
      </c>
      <c r="G1975" s="141" t="s">
        <v>252</v>
      </c>
      <c r="H1975" s="142">
        <v>44.11</v>
      </c>
      <c r="I1975" s="143">
        <f t="shared" si="388"/>
        <v>1</v>
      </c>
      <c r="J1975" s="144">
        <v>1</v>
      </c>
      <c r="K1975" s="144"/>
      <c r="L1975" s="144"/>
      <c r="M1975" s="144"/>
      <c r="N1975" s="144"/>
      <c r="O1975" s="144"/>
      <c r="P1975" s="145" t="e">
        <f t="shared" si="389"/>
        <v>#DIV/0!</v>
      </c>
      <c r="Q1975" s="145">
        <f t="shared" si="390"/>
        <v>0</v>
      </c>
      <c r="R1975" s="145">
        <f t="shared" si="391"/>
        <v>0</v>
      </c>
      <c r="S1975" s="145">
        <f t="shared" si="392"/>
        <v>0</v>
      </c>
      <c r="T1975" s="145">
        <f t="shared" si="393"/>
        <v>0</v>
      </c>
      <c r="U1975" s="145">
        <f t="shared" si="394"/>
        <v>0</v>
      </c>
      <c r="V1975" s="146">
        <f>IF(J1975="nio",0,IF(J1975&gt;0,VLOOKUP(F1975,'3-Productie normen'!A:M,VLOOKUP(J1975,'3-Productie normen'!$B$38:$C$41,2,FALSE),FALSE)))*(VLOOKUP(B1975,'2-Kosten per locatie'!$A$16:$C$48,3,FALSE))</f>
        <v>0</v>
      </c>
      <c r="W1975" s="146">
        <f t="shared" si="395"/>
        <v>0</v>
      </c>
      <c r="X1975" s="146">
        <f t="shared" si="396"/>
        <v>0</v>
      </c>
      <c r="Y1975" s="146">
        <f t="shared" si="397"/>
        <v>0</v>
      </c>
      <c r="Z1975" s="147" t="str">
        <f>VLOOKUP(F1975,'3-Productie normen'!A:Q,12,FALSE)</f>
        <v>V</v>
      </c>
      <c r="AA1975" s="147"/>
      <c r="AC1975" s="148">
        <f t="shared" si="398"/>
        <v>44.11</v>
      </c>
    </row>
    <row r="1976" spans="1:29" ht="14.15" customHeight="1">
      <c r="A1976" s="124">
        <f t="shared" si="387"/>
        <v>1976</v>
      </c>
      <c r="B1976" s="139" t="s">
        <v>122</v>
      </c>
      <c r="C1976" s="108">
        <v>1</v>
      </c>
      <c r="D1976" s="164" t="s">
        <v>1727</v>
      </c>
      <c r="E1976" s="141" t="s">
        <v>224</v>
      </c>
      <c r="F1976" s="141" t="s">
        <v>155</v>
      </c>
      <c r="G1976" s="141" t="s">
        <v>222</v>
      </c>
      <c r="H1976" s="142">
        <v>20.010000000000002</v>
      </c>
      <c r="I1976" s="143">
        <f t="shared" si="388"/>
        <v>730</v>
      </c>
      <c r="J1976" s="144">
        <v>255</v>
      </c>
      <c r="K1976" s="144">
        <v>255</v>
      </c>
      <c r="L1976" s="144">
        <v>101</v>
      </c>
      <c r="M1976" s="144">
        <v>101</v>
      </c>
      <c r="N1976" s="144">
        <v>9</v>
      </c>
      <c r="O1976" s="144">
        <v>9</v>
      </c>
      <c r="P1976" s="145" t="e">
        <f t="shared" si="389"/>
        <v>#DIV/0!</v>
      </c>
      <c r="Q1976" s="145" t="e">
        <f t="shared" si="390"/>
        <v>#DIV/0!</v>
      </c>
      <c r="R1976" s="145" t="e">
        <f t="shared" si="391"/>
        <v>#DIV/0!</v>
      </c>
      <c r="S1976" s="145" t="e">
        <f t="shared" si="392"/>
        <v>#DIV/0!</v>
      </c>
      <c r="T1976" s="145" t="e">
        <f t="shared" si="393"/>
        <v>#DIV/0!</v>
      </c>
      <c r="U1976" s="145" t="e">
        <f t="shared" si="394"/>
        <v>#DIV/0!</v>
      </c>
      <c r="V1976" s="146">
        <f>IF(J1976="nio",0,IF(J1976&gt;0,VLOOKUP(F1976,'3-Productie normen'!A:M,VLOOKUP(J1976,'3-Productie normen'!$B$38:$C$41,2,FALSE),FALSE)))*(VLOOKUP(B1976,'2-Kosten per locatie'!$A$16:$C$48,3,FALSE))</f>
        <v>0</v>
      </c>
      <c r="W1976" s="146">
        <f t="shared" si="395"/>
        <v>0</v>
      </c>
      <c r="X1976" s="146">
        <f t="shared" si="396"/>
        <v>0</v>
      </c>
      <c r="Y1976" s="146">
        <f t="shared" si="397"/>
        <v>0</v>
      </c>
      <c r="Z1976" s="147" t="str">
        <f>VLOOKUP(F1976,'3-Productie normen'!A:Q,12,FALSE)</f>
        <v>B</v>
      </c>
      <c r="AA1976" s="147"/>
      <c r="AC1976" s="148">
        <f t="shared" si="398"/>
        <v>14607.300000000001</v>
      </c>
    </row>
    <row r="1977" spans="1:29" ht="14.15" customHeight="1">
      <c r="A1977" s="124">
        <f t="shared" si="387"/>
        <v>1977</v>
      </c>
      <c r="B1977" s="139" t="s">
        <v>122</v>
      </c>
      <c r="C1977" s="108">
        <v>1</v>
      </c>
      <c r="D1977" s="164" t="s">
        <v>1728</v>
      </c>
      <c r="E1977" s="141" t="s">
        <v>249</v>
      </c>
      <c r="F1977" s="141" t="s">
        <v>172</v>
      </c>
      <c r="G1977" s="141" t="s">
        <v>244</v>
      </c>
      <c r="H1977" s="142">
        <v>10.39</v>
      </c>
      <c r="I1977" s="143">
        <f t="shared" si="388"/>
        <v>730</v>
      </c>
      <c r="J1977" s="144">
        <v>255</v>
      </c>
      <c r="K1977" s="144">
        <v>255</v>
      </c>
      <c r="L1977" s="144">
        <v>101</v>
      </c>
      <c r="M1977" s="144">
        <v>101</v>
      </c>
      <c r="N1977" s="144">
        <v>9</v>
      </c>
      <c r="O1977" s="144">
        <v>9</v>
      </c>
      <c r="P1977" s="145" t="e">
        <f t="shared" si="389"/>
        <v>#DIV/0!</v>
      </c>
      <c r="Q1977" s="145" t="e">
        <f t="shared" si="390"/>
        <v>#DIV/0!</v>
      </c>
      <c r="R1977" s="145" t="e">
        <f t="shared" si="391"/>
        <v>#DIV/0!</v>
      </c>
      <c r="S1977" s="145" t="e">
        <f t="shared" si="392"/>
        <v>#DIV/0!</v>
      </c>
      <c r="T1977" s="145" t="e">
        <f t="shared" si="393"/>
        <v>#DIV/0!</v>
      </c>
      <c r="U1977" s="145" t="e">
        <f t="shared" si="394"/>
        <v>#DIV/0!</v>
      </c>
      <c r="V1977" s="146">
        <f>IF(J1977="nio",0,IF(J1977&gt;0,VLOOKUP(F1977,'3-Productie normen'!A:M,VLOOKUP(J1977,'3-Productie normen'!$B$38:$C$41,2,FALSE),FALSE)))*(VLOOKUP(B1977,'2-Kosten per locatie'!$A$16:$C$48,3,FALSE))</f>
        <v>0</v>
      </c>
      <c r="W1977" s="146">
        <f t="shared" si="395"/>
        <v>0</v>
      </c>
      <c r="X1977" s="146">
        <f t="shared" si="396"/>
        <v>0</v>
      </c>
      <c r="Y1977" s="146">
        <f t="shared" si="397"/>
        <v>0</v>
      </c>
      <c r="Z1977" s="147" t="str">
        <f>VLOOKUP(F1977,'3-Productie normen'!A:Q,12,FALSE)</f>
        <v>V</v>
      </c>
      <c r="AA1977" s="147"/>
      <c r="AC1977" s="148">
        <f t="shared" si="398"/>
        <v>7584.7000000000007</v>
      </c>
    </row>
    <row r="1978" spans="1:29" ht="14.15" customHeight="1">
      <c r="A1978" s="124">
        <f t="shared" si="387"/>
        <v>1978</v>
      </c>
      <c r="B1978" s="139" t="s">
        <v>122</v>
      </c>
      <c r="C1978" s="108">
        <v>1</v>
      </c>
      <c r="D1978" s="164" t="s">
        <v>2038</v>
      </c>
      <c r="E1978" s="141" t="s">
        <v>224</v>
      </c>
      <c r="F1978" s="141" t="s">
        <v>155</v>
      </c>
      <c r="G1978" s="141" t="s">
        <v>213</v>
      </c>
      <c r="H1978" s="142">
        <v>17.41</v>
      </c>
      <c r="I1978" s="143">
        <f t="shared" si="388"/>
        <v>730</v>
      </c>
      <c r="J1978" s="144">
        <v>255</v>
      </c>
      <c r="K1978" s="144">
        <v>255</v>
      </c>
      <c r="L1978" s="144">
        <v>101</v>
      </c>
      <c r="M1978" s="144">
        <v>101</v>
      </c>
      <c r="N1978" s="144">
        <v>9</v>
      </c>
      <c r="O1978" s="144">
        <v>9</v>
      </c>
      <c r="P1978" s="145" t="e">
        <f t="shared" si="389"/>
        <v>#DIV/0!</v>
      </c>
      <c r="Q1978" s="145" t="e">
        <f t="shared" si="390"/>
        <v>#DIV/0!</v>
      </c>
      <c r="R1978" s="145" t="e">
        <f t="shared" si="391"/>
        <v>#DIV/0!</v>
      </c>
      <c r="S1978" s="145" t="e">
        <f t="shared" si="392"/>
        <v>#DIV/0!</v>
      </c>
      <c r="T1978" s="145" t="e">
        <f t="shared" si="393"/>
        <v>#DIV/0!</v>
      </c>
      <c r="U1978" s="145" t="e">
        <f t="shared" si="394"/>
        <v>#DIV/0!</v>
      </c>
      <c r="V1978" s="146">
        <f>IF(J1978="nio",0,IF(J1978&gt;0,VLOOKUP(F1978,'3-Productie normen'!A:M,VLOOKUP(J1978,'3-Productie normen'!$B$38:$C$41,2,FALSE),FALSE)))*(VLOOKUP(B1978,'2-Kosten per locatie'!$A$16:$C$48,3,FALSE))</f>
        <v>0</v>
      </c>
      <c r="W1978" s="146">
        <f t="shared" si="395"/>
        <v>0</v>
      </c>
      <c r="X1978" s="146">
        <f t="shared" si="396"/>
        <v>0</v>
      </c>
      <c r="Y1978" s="146">
        <f t="shared" si="397"/>
        <v>0</v>
      </c>
      <c r="Z1978" s="147" t="str">
        <f>VLOOKUP(F1978,'3-Productie normen'!A:Q,12,FALSE)</f>
        <v>B</v>
      </c>
      <c r="AA1978" s="147"/>
      <c r="AC1978" s="148">
        <f t="shared" si="398"/>
        <v>12709.3</v>
      </c>
    </row>
    <row r="1979" spans="1:29" ht="14.15" customHeight="1">
      <c r="A1979" s="124">
        <f t="shared" si="387"/>
        <v>1979</v>
      </c>
      <c r="B1979" s="139" t="s">
        <v>122</v>
      </c>
      <c r="C1979" s="108">
        <v>1</v>
      </c>
      <c r="D1979" s="164" t="s">
        <v>2039</v>
      </c>
      <c r="E1979" s="141" t="s">
        <v>226</v>
      </c>
      <c r="F1979" s="141" t="s">
        <v>174</v>
      </c>
      <c r="G1979" s="141" t="s">
        <v>213</v>
      </c>
      <c r="H1979" s="142">
        <v>18.920000000000002</v>
      </c>
      <c r="I1979" s="143">
        <f t="shared" si="388"/>
        <v>0</v>
      </c>
      <c r="J1979" s="144" t="s">
        <v>228</v>
      </c>
      <c r="K1979" s="144"/>
      <c r="L1979" s="144"/>
      <c r="M1979" s="144"/>
      <c r="N1979" s="144"/>
      <c r="O1979" s="144"/>
      <c r="P1979" s="145">
        <f t="shared" si="389"/>
        <v>0</v>
      </c>
      <c r="Q1979" s="145">
        <f t="shared" si="390"/>
        <v>0</v>
      </c>
      <c r="R1979" s="145">
        <f t="shared" si="391"/>
        <v>0</v>
      </c>
      <c r="S1979" s="145">
        <f t="shared" si="392"/>
        <v>0</v>
      </c>
      <c r="T1979" s="145">
        <f t="shared" si="393"/>
        <v>0</v>
      </c>
      <c r="U1979" s="145">
        <f t="shared" si="394"/>
        <v>0</v>
      </c>
      <c r="V1979" s="146">
        <f>IF(J1979="nio",0,IF(J1979&gt;0,VLOOKUP(F1979,'3-Productie normen'!A:M,VLOOKUP(J1979,'3-Productie normen'!$B$38:$C$41,2,FALSE),FALSE)))*(VLOOKUP(B1979,'2-Kosten per locatie'!$A$16:$C$48,3,FALSE))</f>
        <v>0</v>
      </c>
      <c r="W1979" s="146">
        <f t="shared" si="395"/>
        <v>0</v>
      </c>
      <c r="X1979" s="146">
        <f t="shared" si="396"/>
        <v>0</v>
      </c>
      <c r="Y1979" s="146">
        <f t="shared" si="397"/>
        <v>0</v>
      </c>
      <c r="Z1979" s="147">
        <f>VLOOKUP(F1979,'3-Productie normen'!A:Q,12,FALSE)</f>
        <v>0</v>
      </c>
      <c r="AA1979" s="147"/>
      <c r="AC1979" s="148">
        <f t="shared" si="398"/>
        <v>0</v>
      </c>
    </row>
    <row r="1980" spans="1:29" ht="14.15" customHeight="1">
      <c r="A1980" s="124">
        <f t="shared" si="387"/>
        <v>1980</v>
      </c>
      <c r="B1980" s="139" t="s">
        <v>122</v>
      </c>
      <c r="C1980" s="108">
        <v>1</v>
      </c>
      <c r="D1980" s="164" t="s">
        <v>1978</v>
      </c>
      <c r="E1980" s="141" t="s">
        <v>224</v>
      </c>
      <c r="F1980" s="141" t="s">
        <v>155</v>
      </c>
      <c r="G1980" s="141" t="s">
        <v>222</v>
      </c>
      <c r="H1980" s="142">
        <v>36.840000000000003</v>
      </c>
      <c r="I1980" s="143">
        <f t="shared" si="388"/>
        <v>730</v>
      </c>
      <c r="J1980" s="144">
        <v>255</v>
      </c>
      <c r="K1980" s="144">
        <v>255</v>
      </c>
      <c r="L1980" s="144">
        <v>101</v>
      </c>
      <c r="M1980" s="144">
        <v>101</v>
      </c>
      <c r="N1980" s="144">
        <v>9</v>
      </c>
      <c r="O1980" s="144">
        <v>9</v>
      </c>
      <c r="P1980" s="145" t="e">
        <f t="shared" si="389"/>
        <v>#DIV/0!</v>
      </c>
      <c r="Q1980" s="145" t="e">
        <f t="shared" si="390"/>
        <v>#DIV/0!</v>
      </c>
      <c r="R1980" s="145" t="e">
        <f t="shared" si="391"/>
        <v>#DIV/0!</v>
      </c>
      <c r="S1980" s="145" t="e">
        <f t="shared" si="392"/>
        <v>#DIV/0!</v>
      </c>
      <c r="T1980" s="145" t="e">
        <f t="shared" si="393"/>
        <v>#DIV/0!</v>
      </c>
      <c r="U1980" s="145" t="e">
        <f t="shared" si="394"/>
        <v>#DIV/0!</v>
      </c>
      <c r="V1980" s="146">
        <f>IF(J1980="nio",0,IF(J1980&gt;0,VLOOKUP(F1980,'3-Productie normen'!A:M,VLOOKUP(J1980,'3-Productie normen'!$B$38:$C$41,2,FALSE),FALSE)))*(VLOOKUP(B1980,'2-Kosten per locatie'!$A$16:$C$48,3,FALSE))</f>
        <v>0</v>
      </c>
      <c r="W1980" s="146">
        <f t="shared" si="395"/>
        <v>0</v>
      </c>
      <c r="X1980" s="146">
        <f t="shared" si="396"/>
        <v>0</v>
      </c>
      <c r="Y1980" s="146">
        <f t="shared" si="397"/>
        <v>0</v>
      </c>
      <c r="Z1980" s="147" t="str">
        <f>VLOOKUP(F1980,'3-Productie normen'!A:Q,12,FALSE)</f>
        <v>B</v>
      </c>
      <c r="AA1980" s="147"/>
      <c r="AC1980" s="148">
        <f t="shared" si="398"/>
        <v>26893.200000000001</v>
      </c>
    </row>
    <row r="1981" spans="1:29" ht="14.15" customHeight="1">
      <c r="A1981" s="124">
        <f t="shared" si="387"/>
        <v>1981</v>
      </c>
      <c r="B1981" s="139" t="s">
        <v>122</v>
      </c>
      <c r="C1981" s="108">
        <v>1</v>
      </c>
      <c r="D1981" s="164" t="s">
        <v>2040</v>
      </c>
      <c r="E1981" s="141" t="s">
        <v>355</v>
      </c>
      <c r="F1981" s="141" t="s">
        <v>174</v>
      </c>
      <c r="G1981" s="141" t="s">
        <v>227</v>
      </c>
      <c r="H1981" s="142">
        <v>1.1100000000000001</v>
      </c>
      <c r="I1981" s="143">
        <f t="shared" si="388"/>
        <v>0</v>
      </c>
      <c r="J1981" s="144" t="s">
        <v>228</v>
      </c>
      <c r="K1981" s="144"/>
      <c r="L1981" s="144"/>
      <c r="M1981" s="144"/>
      <c r="N1981" s="144"/>
      <c r="O1981" s="144"/>
      <c r="P1981" s="145">
        <f t="shared" si="389"/>
        <v>0</v>
      </c>
      <c r="Q1981" s="145">
        <f t="shared" si="390"/>
        <v>0</v>
      </c>
      <c r="R1981" s="145">
        <f t="shared" si="391"/>
        <v>0</v>
      </c>
      <c r="S1981" s="145">
        <f t="shared" si="392"/>
        <v>0</v>
      </c>
      <c r="T1981" s="145">
        <f t="shared" si="393"/>
        <v>0</v>
      </c>
      <c r="U1981" s="145">
        <f t="shared" si="394"/>
        <v>0</v>
      </c>
      <c r="V1981" s="146">
        <f>IF(J1981="nio",0,IF(J1981&gt;0,VLOOKUP(F1981,'3-Productie normen'!A:M,VLOOKUP(J1981,'3-Productie normen'!$B$38:$C$41,2,FALSE),FALSE)))*(VLOOKUP(B1981,'2-Kosten per locatie'!$A$16:$C$48,3,FALSE))</f>
        <v>0</v>
      </c>
      <c r="W1981" s="146">
        <f t="shared" si="395"/>
        <v>0</v>
      </c>
      <c r="X1981" s="146">
        <f t="shared" si="396"/>
        <v>0</v>
      </c>
      <c r="Y1981" s="146">
        <f t="shared" si="397"/>
        <v>0</v>
      </c>
      <c r="Z1981" s="147">
        <f>VLOOKUP(F1981,'3-Productie normen'!A:Q,12,FALSE)</f>
        <v>0</v>
      </c>
      <c r="AA1981" s="147"/>
      <c r="AC1981" s="148">
        <f t="shared" si="398"/>
        <v>0</v>
      </c>
    </row>
    <row r="1982" spans="1:29" ht="14.15" customHeight="1">
      <c r="A1982" s="124">
        <f t="shared" si="387"/>
        <v>1982</v>
      </c>
      <c r="B1982" s="139" t="s">
        <v>122</v>
      </c>
      <c r="C1982" s="108">
        <v>1</v>
      </c>
      <c r="D1982" s="164" t="s">
        <v>2041</v>
      </c>
      <c r="E1982" s="141" t="s">
        <v>355</v>
      </c>
      <c r="F1982" s="141" t="s">
        <v>174</v>
      </c>
      <c r="G1982" s="141" t="s">
        <v>227</v>
      </c>
      <c r="H1982" s="142">
        <v>0.63</v>
      </c>
      <c r="I1982" s="143">
        <f t="shared" si="388"/>
        <v>0</v>
      </c>
      <c r="J1982" s="144" t="s">
        <v>228</v>
      </c>
      <c r="K1982" s="144"/>
      <c r="L1982" s="144"/>
      <c r="M1982" s="144"/>
      <c r="N1982" s="144"/>
      <c r="O1982" s="144"/>
      <c r="P1982" s="145">
        <f t="shared" si="389"/>
        <v>0</v>
      </c>
      <c r="Q1982" s="145">
        <f t="shared" si="390"/>
        <v>0</v>
      </c>
      <c r="R1982" s="145">
        <f t="shared" si="391"/>
        <v>0</v>
      </c>
      <c r="S1982" s="145">
        <f t="shared" si="392"/>
        <v>0</v>
      </c>
      <c r="T1982" s="145">
        <f t="shared" si="393"/>
        <v>0</v>
      </c>
      <c r="U1982" s="145">
        <f t="shared" si="394"/>
        <v>0</v>
      </c>
      <c r="V1982" s="146">
        <f>IF(J1982="nio",0,IF(J1982&gt;0,VLOOKUP(F1982,'3-Productie normen'!A:M,VLOOKUP(J1982,'3-Productie normen'!$B$38:$C$41,2,FALSE),FALSE)))*(VLOOKUP(B1982,'2-Kosten per locatie'!$A$16:$C$48,3,FALSE))</f>
        <v>0</v>
      </c>
      <c r="W1982" s="146">
        <f t="shared" si="395"/>
        <v>0</v>
      </c>
      <c r="X1982" s="146">
        <f t="shared" si="396"/>
        <v>0</v>
      </c>
      <c r="Y1982" s="146">
        <f t="shared" si="397"/>
        <v>0</v>
      </c>
      <c r="Z1982" s="147">
        <f>VLOOKUP(F1982,'3-Productie normen'!A:Q,12,FALSE)</f>
        <v>0</v>
      </c>
      <c r="AA1982" s="147"/>
      <c r="AC1982" s="148">
        <f t="shared" si="398"/>
        <v>0</v>
      </c>
    </row>
    <row r="1983" spans="1:29" ht="14.15" customHeight="1">
      <c r="A1983" s="124">
        <f t="shared" si="387"/>
        <v>1983</v>
      </c>
      <c r="B1983" s="139" t="s">
        <v>122</v>
      </c>
      <c r="C1983" s="108">
        <v>1</v>
      </c>
      <c r="D1983" s="164" t="s">
        <v>1730</v>
      </c>
      <c r="E1983" s="141" t="s">
        <v>171</v>
      </c>
      <c r="F1983" s="141" t="s">
        <v>171</v>
      </c>
      <c r="G1983" s="141" t="s">
        <v>222</v>
      </c>
      <c r="H1983" s="142">
        <v>26.65</v>
      </c>
      <c r="I1983" s="143">
        <f t="shared" si="388"/>
        <v>730</v>
      </c>
      <c r="J1983" s="144">
        <v>255</v>
      </c>
      <c r="K1983" s="144">
        <v>255</v>
      </c>
      <c r="L1983" s="144">
        <v>101</v>
      </c>
      <c r="M1983" s="144">
        <v>101</v>
      </c>
      <c r="N1983" s="144">
        <v>9</v>
      </c>
      <c r="O1983" s="144">
        <v>9</v>
      </c>
      <c r="P1983" s="145" t="e">
        <f t="shared" si="389"/>
        <v>#DIV/0!</v>
      </c>
      <c r="Q1983" s="145" t="e">
        <f t="shared" si="390"/>
        <v>#DIV/0!</v>
      </c>
      <c r="R1983" s="145" t="e">
        <f t="shared" si="391"/>
        <v>#DIV/0!</v>
      </c>
      <c r="S1983" s="145" t="e">
        <f t="shared" si="392"/>
        <v>#DIV/0!</v>
      </c>
      <c r="T1983" s="145" t="e">
        <f t="shared" si="393"/>
        <v>#DIV/0!</v>
      </c>
      <c r="U1983" s="145" t="e">
        <f t="shared" si="394"/>
        <v>#DIV/0!</v>
      </c>
      <c r="V1983" s="146">
        <f>IF(J1983="nio",0,IF(J1983&gt;0,VLOOKUP(F1983,'3-Productie normen'!A:M,VLOOKUP(J1983,'3-Productie normen'!$B$38:$C$41,2,FALSE),FALSE)))*(VLOOKUP(B1983,'2-Kosten per locatie'!$A$16:$C$48,3,FALSE))</f>
        <v>0</v>
      </c>
      <c r="W1983" s="146">
        <f t="shared" si="395"/>
        <v>0</v>
      </c>
      <c r="X1983" s="146">
        <f t="shared" si="396"/>
        <v>0</v>
      </c>
      <c r="Y1983" s="146">
        <f t="shared" si="397"/>
        <v>0</v>
      </c>
      <c r="Z1983" s="147" t="str">
        <f>VLOOKUP(F1983,'3-Productie normen'!A:Q,12,FALSE)</f>
        <v>B</v>
      </c>
      <c r="AA1983" s="147"/>
      <c r="AC1983" s="148">
        <f t="shared" si="398"/>
        <v>19454.5</v>
      </c>
    </row>
    <row r="1984" spans="1:29" ht="14.15" customHeight="1">
      <c r="A1984" s="124">
        <f t="shared" si="387"/>
        <v>1984</v>
      </c>
      <c r="B1984" s="139" t="s">
        <v>122</v>
      </c>
      <c r="C1984" s="108">
        <v>1</v>
      </c>
      <c r="D1984" s="164" t="s">
        <v>1980</v>
      </c>
      <c r="E1984" s="141" t="s">
        <v>224</v>
      </c>
      <c r="F1984" s="141" t="s">
        <v>155</v>
      </c>
      <c r="G1984" s="141" t="s">
        <v>222</v>
      </c>
      <c r="H1984" s="142">
        <v>21.87</v>
      </c>
      <c r="I1984" s="143">
        <f t="shared" si="388"/>
        <v>730</v>
      </c>
      <c r="J1984" s="144">
        <v>255</v>
      </c>
      <c r="K1984" s="144">
        <v>255</v>
      </c>
      <c r="L1984" s="144">
        <v>101</v>
      </c>
      <c r="M1984" s="144">
        <v>101</v>
      </c>
      <c r="N1984" s="144">
        <v>9</v>
      </c>
      <c r="O1984" s="144">
        <v>9</v>
      </c>
      <c r="P1984" s="145" t="e">
        <f t="shared" si="389"/>
        <v>#DIV/0!</v>
      </c>
      <c r="Q1984" s="145" t="e">
        <f t="shared" si="390"/>
        <v>#DIV/0!</v>
      </c>
      <c r="R1984" s="145" t="e">
        <f t="shared" si="391"/>
        <v>#DIV/0!</v>
      </c>
      <c r="S1984" s="145" t="e">
        <f t="shared" si="392"/>
        <v>#DIV/0!</v>
      </c>
      <c r="T1984" s="145" t="e">
        <f t="shared" si="393"/>
        <v>#DIV/0!</v>
      </c>
      <c r="U1984" s="145" t="e">
        <f t="shared" si="394"/>
        <v>#DIV/0!</v>
      </c>
      <c r="V1984" s="146">
        <f>IF(J1984="nio",0,IF(J1984&gt;0,VLOOKUP(F1984,'3-Productie normen'!A:M,VLOOKUP(J1984,'3-Productie normen'!$B$38:$C$41,2,FALSE),FALSE)))*(VLOOKUP(B1984,'2-Kosten per locatie'!$A$16:$C$48,3,FALSE))</f>
        <v>0</v>
      </c>
      <c r="W1984" s="146">
        <f t="shared" si="395"/>
        <v>0</v>
      </c>
      <c r="X1984" s="146">
        <f t="shared" si="396"/>
        <v>0</v>
      </c>
      <c r="Y1984" s="146">
        <f t="shared" si="397"/>
        <v>0</v>
      </c>
      <c r="Z1984" s="147" t="str">
        <f>VLOOKUP(F1984,'3-Productie normen'!A:Q,12,FALSE)</f>
        <v>B</v>
      </c>
      <c r="AA1984" s="147"/>
      <c r="AC1984" s="148">
        <f t="shared" si="398"/>
        <v>15965.1</v>
      </c>
    </row>
    <row r="1985" spans="1:29" ht="14.15" customHeight="1">
      <c r="A1985" s="124">
        <f t="shared" si="387"/>
        <v>1985</v>
      </c>
      <c r="B1985" s="139" t="s">
        <v>122</v>
      </c>
      <c r="C1985" s="108">
        <v>1</v>
      </c>
      <c r="D1985" s="164" t="s">
        <v>2042</v>
      </c>
      <c r="E1985" s="141" t="s">
        <v>330</v>
      </c>
      <c r="F1985" s="153" t="s">
        <v>159</v>
      </c>
      <c r="G1985" s="141" t="s">
        <v>244</v>
      </c>
      <c r="H1985" s="142">
        <v>6.91</v>
      </c>
      <c r="I1985" s="143">
        <f t="shared" si="388"/>
        <v>730</v>
      </c>
      <c r="J1985" s="144">
        <v>255</v>
      </c>
      <c r="K1985" s="144">
        <v>255</v>
      </c>
      <c r="L1985" s="144">
        <v>101</v>
      </c>
      <c r="M1985" s="144">
        <v>101</v>
      </c>
      <c r="N1985" s="144">
        <v>9</v>
      </c>
      <c r="O1985" s="144">
        <v>9</v>
      </c>
      <c r="P1985" s="145" t="e">
        <f t="shared" si="389"/>
        <v>#DIV/0!</v>
      </c>
      <c r="Q1985" s="145" t="e">
        <f t="shared" si="390"/>
        <v>#DIV/0!</v>
      </c>
      <c r="R1985" s="145" t="e">
        <f t="shared" si="391"/>
        <v>#DIV/0!</v>
      </c>
      <c r="S1985" s="145" t="e">
        <f t="shared" si="392"/>
        <v>#DIV/0!</v>
      </c>
      <c r="T1985" s="145" t="e">
        <f t="shared" si="393"/>
        <v>#DIV/0!</v>
      </c>
      <c r="U1985" s="145" t="e">
        <f t="shared" si="394"/>
        <v>#DIV/0!</v>
      </c>
      <c r="V1985" s="146">
        <f>IF(J1985="nio",0,IF(J1985&gt;0,VLOOKUP(F1985,'3-Productie normen'!A:M,VLOOKUP(J1985,'3-Productie normen'!$B$38:$C$41,2,FALSE),FALSE)))*(VLOOKUP(B1985,'2-Kosten per locatie'!$A$16:$C$48,3,FALSE))</f>
        <v>0</v>
      </c>
      <c r="W1985" s="146">
        <f t="shared" si="395"/>
        <v>0</v>
      </c>
      <c r="X1985" s="146">
        <f t="shared" si="396"/>
        <v>0</v>
      </c>
      <c r="Y1985" s="146">
        <f t="shared" si="397"/>
        <v>0</v>
      </c>
      <c r="Z1985" s="147" t="str">
        <f>VLOOKUP(F1985,'3-Productie normen'!A:Q,12,FALSE)</f>
        <v>V</v>
      </c>
      <c r="AA1985" s="147"/>
      <c r="AC1985" s="148">
        <f t="shared" si="398"/>
        <v>5044.3</v>
      </c>
    </row>
    <row r="1986" spans="1:29" ht="14.15" customHeight="1">
      <c r="A1986" s="124">
        <f t="shared" si="387"/>
        <v>1986</v>
      </c>
      <c r="B1986" s="139" t="s">
        <v>122</v>
      </c>
      <c r="C1986" s="108">
        <v>1</v>
      </c>
      <c r="D1986" s="164" t="s">
        <v>1981</v>
      </c>
      <c r="E1986" s="141" t="s">
        <v>224</v>
      </c>
      <c r="F1986" s="141" t="s">
        <v>155</v>
      </c>
      <c r="G1986" s="141" t="s">
        <v>222</v>
      </c>
      <c r="H1986" s="142">
        <v>28</v>
      </c>
      <c r="I1986" s="143">
        <f t="shared" si="388"/>
        <v>730</v>
      </c>
      <c r="J1986" s="144">
        <v>255</v>
      </c>
      <c r="K1986" s="144">
        <v>255</v>
      </c>
      <c r="L1986" s="144">
        <v>101</v>
      </c>
      <c r="M1986" s="144">
        <v>101</v>
      </c>
      <c r="N1986" s="144">
        <v>9</v>
      </c>
      <c r="O1986" s="144">
        <v>9</v>
      </c>
      <c r="P1986" s="145" t="e">
        <f t="shared" si="389"/>
        <v>#DIV/0!</v>
      </c>
      <c r="Q1986" s="145" t="e">
        <f t="shared" si="390"/>
        <v>#DIV/0!</v>
      </c>
      <c r="R1986" s="145" t="e">
        <f t="shared" si="391"/>
        <v>#DIV/0!</v>
      </c>
      <c r="S1986" s="145" t="e">
        <f t="shared" si="392"/>
        <v>#DIV/0!</v>
      </c>
      <c r="T1986" s="145" t="e">
        <f t="shared" si="393"/>
        <v>#DIV/0!</v>
      </c>
      <c r="U1986" s="145" t="e">
        <f t="shared" si="394"/>
        <v>#DIV/0!</v>
      </c>
      <c r="V1986" s="146">
        <f>IF(J1986="nio",0,IF(J1986&gt;0,VLOOKUP(F1986,'3-Productie normen'!A:M,VLOOKUP(J1986,'3-Productie normen'!$B$38:$C$41,2,FALSE),FALSE)))*(VLOOKUP(B1986,'2-Kosten per locatie'!$A$16:$C$48,3,FALSE))</f>
        <v>0</v>
      </c>
      <c r="W1986" s="146">
        <f t="shared" si="395"/>
        <v>0</v>
      </c>
      <c r="X1986" s="146">
        <f t="shared" si="396"/>
        <v>0</v>
      </c>
      <c r="Y1986" s="146">
        <f t="shared" si="397"/>
        <v>0</v>
      </c>
      <c r="Z1986" s="147" t="str">
        <f>VLOOKUP(F1986,'3-Productie normen'!A:Q,12,FALSE)</f>
        <v>B</v>
      </c>
      <c r="AA1986" s="147"/>
      <c r="AC1986" s="148">
        <f t="shared" si="398"/>
        <v>20440</v>
      </c>
    </row>
    <row r="1987" spans="1:29" ht="14.15" customHeight="1">
      <c r="A1987" s="124">
        <f t="shared" si="387"/>
        <v>1987</v>
      </c>
      <c r="B1987" s="139" t="s">
        <v>122</v>
      </c>
      <c r="C1987" s="108">
        <v>1</v>
      </c>
      <c r="D1987" s="164" t="s">
        <v>1984</v>
      </c>
      <c r="E1987" s="141" t="s">
        <v>249</v>
      </c>
      <c r="F1987" s="141" t="s">
        <v>172</v>
      </c>
      <c r="G1987" s="141" t="s">
        <v>244</v>
      </c>
      <c r="H1987" s="142">
        <v>18.84</v>
      </c>
      <c r="I1987" s="143">
        <f t="shared" si="388"/>
        <v>730</v>
      </c>
      <c r="J1987" s="144">
        <v>255</v>
      </c>
      <c r="K1987" s="144">
        <v>255</v>
      </c>
      <c r="L1987" s="144">
        <v>101</v>
      </c>
      <c r="M1987" s="144">
        <v>101</v>
      </c>
      <c r="N1987" s="144">
        <v>9</v>
      </c>
      <c r="O1987" s="144">
        <v>9</v>
      </c>
      <c r="P1987" s="145" t="e">
        <f t="shared" si="389"/>
        <v>#DIV/0!</v>
      </c>
      <c r="Q1987" s="145" t="e">
        <f t="shared" si="390"/>
        <v>#DIV/0!</v>
      </c>
      <c r="R1987" s="145" t="e">
        <f t="shared" si="391"/>
        <v>#DIV/0!</v>
      </c>
      <c r="S1987" s="145" t="e">
        <f t="shared" si="392"/>
        <v>#DIV/0!</v>
      </c>
      <c r="T1987" s="145" t="e">
        <f t="shared" si="393"/>
        <v>#DIV/0!</v>
      </c>
      <c r="U1987" s="145" t="e">
        <f t="shared" si="394"/>
        <v>#DIV/0!</v>
      </c>
      <c r="V1987" s="146">
        <f>IF(J1987="nio",0,IF(J1987&gt;0,VLOOKUP(F1987,'3-Productie normen'!A:M,VLOOKUP(J1987,'3-Productie normen'!$B$38:$C$41,2,FALSE),FALSE)))*(VLOOKUP(B1987,'2-Kosten per locatie'!$A$16:$C$48,3,FALSE))</f>
        <v>0</v>
      </c>
      <c r="W1987" s="146">
        <f t="shared" si="395"/>
        <v>0</v>
      </c>
      <c r="X1987" s="146">
        <f t="shared" si="396"/>
        <v>0</v>
      </c>
      <c r="Y1987" s="146">
        <f t="shared" si="397"/>
        <v>0</v>
      </c>
      <c r="Z1987" s="147" t="str">
        <f>VLOOKUP(F1987,'3-Productie normen'!A:Q,12,FALSE)</f>
        <v>V</v>
      </c>
      <c r="AA1987" s="147"/>
      <c r="AC1987" s="148">
        <f t="shared" si="398"/>
        <v>13753.2</v>
      </c>
    </row>
    <row r="1988" spans="1:29" ht="14.15" customHeight="1">
      <c r="A1988" s="124">
        <f t="shared" si="387"/>
        <v>1988</v>
      </c>
      <c r="B1988" s="139" t="s">
        <v>122</v>
      </c>
      <c r="C1988" s="108">
        <v>1</v>
      </c>
      <c r="D1988" s="164" t="s">
        <v>1985</v>
      </c>
      <c r="E1988" s="141" t="s">
        <v>249</v>
      </c>
      <c r="F1988" s="141" t="s">
        <v>172</v>
      </c>
      <c r="G1988" s="141" t="s">
        <v>244</v>
      </c>
      <c r="H1988" s="142">
        <v>93.38</v>
      </c>
      <c r="I1988" s="143">
        <f t="shared" si="388"/>
        <v>730</v>
      </c>
      <c r="J1988" s="144">
        <v>255</v>
      </c>
      <c r="K1988" s="144">
        <v>255</v>
      </c>
      <c r="L1988" s="144">
        <v>101</v>
      </c>
      <c r="M1988" s="144">
        <v>101</v>
      </c>
      <c r="N1988" s="144">
        <v>9</v>
      </c>
      <c r="O1988" s="144">
        <v>9</v>
      </c>
      <c r="P1988" s="145" t="e">
        <f t="shared" si="389"/>
        <v>#DIV/0!</v>
      </c>
      <c r="Q1988" s="145" t="e">
        <f t="shared" si="390"/>
        <v>#DIV/0!</v>
      </c>
      <c r="R1988" s="145" t="e">
        <f t="shared" si="391"/>
        <v>#DIV/0!</v>
      </c>
      <c r="S1988" s="145" t="e">
        <f t="shared" si="392"/>
        <v>#DIV/0!</v>
      </c>
      <c r="T1988" s="145" t="e">
        <f t="shared" si="393"/>
        <v>#DIV/0!</v>
      </c>
      <c r="U1988" s="145" t="e">
        <f t="shared" si="394"/>
        <v>#DIV/0!</v>
      </c>
      <c r="V1988" s="146">
        <f>IF(J1988="nio",0,IF(J1988&gt;0,VLOOKUP(F1988,'3-Productie normen'!A:M,VLOOKUP(J1988,'3-Productie normen'!$B$38:$C$41,2,FALSE),FALSE)))*(VLOOKUP(B1988,'2-Kosten per locatie'!$A$16:$C$48,3,FALSE))</f>
        <v>0</v>
      </c>
      <c r="W1988" s="146">
        <f t="shared" si="395"/>
        <v>0</v>
      </c>
      <c r="X1988" s="146">
        <f t="shared" si="396"/>
        <v>0</v>
      </c>
      <c r="Y1988" s="146">
        <f t="shared" si="397"/>
        <v>0</v>
      </c>
      <c r="Z1988" s="147" t="str">
        <f>VLOOKUP(F1988,'3-Productie normen'!A:Q,12,FALSE)</f>
        <v>V</v>
      </c>
      <c r="AA1988" s="147"/>
      <c r="AC1988" s="148">
        <f t="shared" si="398"/>
        <v>68167.399999999994</v>
      </c>
    </row>
    <row r="1989" spans="1:29" ht="14.15" customHeight="1">
      <c r="A1989" s="124">
        <f t="shared" si="387"/>
        <v>1989</v>
      </c>
      <c r="B1989" s="139" t="s">
        <v>122</v>
      </c>
      <c r="C1989" s="108">
        <v>1</v>
      </c>
      <c r="D1989" s="164" t="s">
        <v>1712</v>
      </c>
      <c r="E1989" s="141" t="s">
        <v>170</v>
      </c>
      <c r="F1989" s="141" t="s">
        <v>170</v>
      </c>
      <c r="G1989" s="141" t="s">
        <v>213</v>
      </c>
      <c r="H1989" s="142">
        <v>34.909999999999997</v>
      </c>
      <c r="I1989" s="143">
        <f t="shared" si="388"/>
        <v>730</v>
      </c>
      <c r="J1989" s="144">
        <v>255</v>
      </c>
      <c r="K1989" s="144">
        <v>255</v>
      </c>
      <c r="L1989" s="144">
        <v>101</v>
      </c>
      <c r="M1989" s="144">
        <v>101</v>
      </c>
      <c r="N1989" s="144">
        <v>9</v>
      </c>
      <c r="O1989" s="144">
        <v>9</v>
      </c>
      <c r="P1989" s="145" t="e">
        <f t="shared" si="389"/>
        <v>#DIV/0!</v>
      </c>
      <c r="Q1989" s="145" t="e">
        <f t="shared" si="390"/>
        <v>#DIV/0!</v>
      </c>
      <c r="R1989" s="145" t="e">
        <f t="shared" si="391"/>
        <v>#DIV/0!</v>
      </c>
      <c r="S1989" s="145" t="e">
        <f t="shared" si="392"/>
        <v>#DIV/0!</v>
      </c>
      <c r="T1989" s="145" t="e">
        <f t="shared" si="393"/>
        <v>#DIV/0!</v>
      </c>
      <c r="U1989" s="145" t="e">
        <f t="shared" si="394"/>
        <v>#DIV/0!</v>
      </c>
      <c r="V1989" s="146">
        <f>IF(J1989="nio",0,IF(J1989&gt;0,VLOOKUP(F1989,'3-Productie normen'!A:M,VLOOKUP(J1989,'3-Productie normen'!$B$38:$C$41,2,FALSE),FALSE)))*(VLOOKUP(B1989,'2-Kosten per locatie'!$A$16:$C$48,3,FALSE))</f>
        <v>0</v>
      </c>
      <c r="W1989" s="146">
        <f t="shared" si="395"/>
        <v>0</v>
      </c>
      <c r="X1989" s="146">
        <f t="shared" si="396"/>
        <v>0</v>
      </c>
      <c r="Y1989" s="146">
        <f t="shared" si="397"/>
        <v>0</v>
      </c>
      <c r="Z1989" s="147" t="str">
        <f>VLOOKUP(F1989,'3-Productie normen'!A:Q,12,FALSE)</f>
        <v>V</v>
      </c>
      <c r="AA1989" s="147"/>
      <c r="AC1989" s="148">
        <f t="shared" si="398"/>
        <v>25484.3</v>
      </c>
    </row>
    <row r="1990" spans="1:29" ht="14.15" customHeight="1">
      <c r="A1990" s="124">
        <f t="shared" si="387"/>
        <v>1990</v>
      </c>
      <c r="B1990" s="139" t="s">
        <v>122</v>
      </c>
      <c r="C1990" s="108">
        <v>1</v>
      </c>
      <c r="D1990" s="164" t="s">
        <v>1713</v>
      </c>
      <c r="E1990" s="141" t="s">
        <v>170</v>
      </c>
      <c r="F1990" s="141" t="s">
        <v>170</v>
      </c>
      <c r="G1990" s="141" t="s">
        <v>213</v>
      </c>
      <c r="H1990" s="142">
        <v>17.27</v>
      </c>
      <c r="I1990" s="143">
        <f t="shared" si="388"/>
        <v>730</v>
      </c>
      <c r="J1990" s="144">
        <v>255</v>
      </c>
      <c r="K1990" s="144">
        <v>255</v>
      </c>
      <c r="L1990" s="144">
        <v>101</v>
      </c>
      <c r="M1990" s="144">
        <v>101</v>
      </c>
      <c r="N1990" s="144">
        <v>9</v>
      </c>
      <c r="O1990" s="144">
        <v>9</v>
      </c>
      <c r="P1990" s="145" t="e">
        <f t="shared" si="389"/>
        <v>#DIV/0!</v>
      </c>
      <c r="Q1990" s="145" t="e">
        <f t="shared" si="390"/>
        <v>#DIV/0!</v>
      </c>
      <c r="R1990" s="145" t="e">
        <f t="shared" si="391"/>
        <v>#DIV/0!</v>
      </c>
      <c r="S1990" s="145" t="e">
        <f t="shared" si="392"/>
        <v>#DIV/0!</v>
      </c>
      <c r="T1990" s="145" t="e">
        <f t="shared" si="393"/>
        <v>#DIV/0!</v>
      </c>
      <c r="U1990" s="145" t="e">
        <f t="shared" si="394"/>
        <v>#DIV/0!</v>
      </c>
      <c r="V1990" s="146">
        <f>IF(J1990="nio",0,IF(J1990&gt;0,VLOOKUP(F1990,'3-Productie normen'!A:M,VLOOKUP(J1990,'3-Productie normen'!$B$38:$C$41,2,FALSE),FALSE)))*(VLOOKUP(B1990,'2-Kosten per locatie'!$A$16:$C$48,3,FALSE))</f>
        <v>0</v>
      </c>
      <c r="W1990" s="146">
        <f t="shared" si="395"/>
        <v>0</v>
      </c>
      <c r="X1990" s="146">
        <f t="shared" si="396"/>
        <v>0</v>
      </c>
      <c r="Y1990" s="146">
        <f t="shared" si="397"/>
        <v>0</v>
      </c>
      <c r="Z1990" s="147" t="str">
        <f>VLOOKUP(F1990,'3-Productie normen'!A:Q,12,FALSE)</f>
        <v>V</v>
      </c>
      <c r="AA1990" s="147"/>
      <c r="AC1990" s="148">
        <f t="shared" si="398"/>
        <v>12607.1</v>
      </c>
    </row>
    <row r="1991" spans="1:29" ht="14.15" customHeight="1">
      <c r="A1991" s="124">
        <f t="shared" si="387"/>
        <v>1991</v>
      </c>
      <c r="B1991" s="139" t="s">
        <v>122</v>
      </c>
      <c r="C1991" s="108">
        <v>2</v>
      </c>
      <c r="D1991" s="164" t="s">
        <v>1782</v>
      </c>
      <c r="E1991" s="141" t="s">
        <v>171</v>
      </c>
      <c r="F1991" s="141" t="s">
        <v>171</v>
      </c>
      <c r="G1991" s="141" t="s">
        <v>222</v>
      </c>
      <c r="H1991" s="142">
        <v>6.75</v>
      </c>
      <c r="I1991" s="143">
        <f t="shared" si="388"/>
        <v>730</v>
      </c>
      <c r="J1991" s="144">
        <v>255</v>
      </c>
      <c r="K1991" s="144">
        <v>255</v>
      </c>
      <c r="L1991" s="144">
        <v>101</v>
      </c>
      <c r="M1991" s="144">
        <v>101</v>
      </c>
      <c r="N1991" s="144">
        <v>9</v>
      </c>
      <c r="O1991" s="144">
        <v>9</v>
      </c>
      <c r="P1991" s="145" t="e">
        <f t="shared" si="389"/>
        <v>#DIV/0!</v>
      </c>
      <c r="Q1991" s="145" t="e">
        <f t="shared" si="390"/>
        <v>#DIV/0!</v>
      </c>
      <c r="R1991" s="145" t="e">
        <f t="shared" si="391"/>
        <v>#DIV/0!</v>
      </c>
      <c r="S1991" s="145" t="e">
        <f t="shared" si="392"/>
        <v>#DIV/0!</v>
      </c>
      <c r="T1991" s="145" t="e">
        <f t="shared" si="393"/>
        <v>#DIV/0!</v>
      </c>
      <c r="U1991" s="145" t="e">
        <f t="shared" si="394"/>
        <v>#DIV/0!</v>
      </c>
      <c r="V1991" s="146">
        <f>IF(J1991="nio",0,IF(J1991&gt;0,VLOOKUP(F1991,'3-Productie normen'!A:M,VLOOKUP(J1991,'3-Productie normen'!$B$38:$C$41,2,FALSE),FALSE)))*(VLOOKUP(B1991,'2-Kosten per locatie'!$A$16:$C$48,3,FALSE))</f>
        <v>0</v>
      </c>
      <c r="W1991" s="146">
        <f t="shared" si="395"/>
        <v>0</v>
      </c>
      <c r="X1991" s="146">
        <f t="shared" si="396"/>
        <v>0</v>
      </c>
      <c r="Y1991" s="146">
        <f t="shared" si="397"/>
        <v>0</v>
      </c>
      <c r="Z1991" s="147" t="str">
        <f>VLOOKUP(F1991,'3-Productie normen'!A:Q,12,FALSE)</f>
        <v>B</v>
      </c>
      <c r="AA1991" s="147"/>
      <c r="AC1991" s="148">
        <f t="shared" si="398"/>
        <v>4927.5</v>
      </c>
    </row>
    <row r="1992" spans="1:29" ht="14.15" customHeight="1">
      <c r="A1992" s="124">
        <f t="shared" si="387"/>
        <v>1992</v>
      </c>
      <c r="B1992" s="139" t="s">
        <v>122</v>
      </c>
      <c r="C1992" s="108">
        <v>2</v>
      </c>
      <c r="D1992" s="164" t="s">
        <v>1992</v>
      </c>
      <c r="E1992" s="141" t="s">
        <v>1674</v>
      </c>
      <c r="F1992" s="141" t="s">
        <v>163</v>
      </c>
      <c r="G1992" s="141" t="s">
        <v>222</v>
      </c>
      <c r="H1992" s="142">
        <v>32.07</v>
      </c>
      <c r="I1992" s="143">
        <f t="shared" si="388"/>
        <v>730</v>
      </c>
      <c r="J1992" s="144">
        <v>255</v>
      </c>
      <c r="K1992" s="144">
        <v>255</v>
      </c>
      <c r="L1992" s="144">
        <v>101</v>
      </c>
      <c r="M1992" s="144">
        <v>101</v>
      </c>
      <c r="N1992" s="144">
        <v>9</v>
      </c>
      <c r="O1992" s="144">
        <v>9</v>
      </c>
      <c r="P1992" s="145" t="e">
        <f t="shared" si="389"/>
        <v>#DIV/0!</v>
      </c>
      <c r="Q1992" s="145" t="e">
        <f t="shared" si="390"/>
        <v>#DIV/0!</v>
      </c>
      <c r="R1992" s="145" t="e">
        <f t="shared" si="391"/>
        <v>#DIV/0!</v>
      </c>
      <c r="S1992" s="145" t="e">
        <f t="shared" si="392"/>
        <v>#DIV/0!</v>
      </c>
      <c r="T1992" s="145" t="e">
        <f t="shared" si="393"/>
        <v>#DIV/0!</v>
      </c>
      <c r="U1992" s="145" t="e">
        <f t="shared" si="394"/>
        <v>#DIV/0!</v>
      </c>
      <c r="V1992" s="146">
        <f>IF(J1992="nio",0,IF(J1992&gt;0,VLOOKUP(F1992,'3-Productie normen'!A:M,VLOOKUP(J1992,'3-Productie normen'!$B$38:$C$41,2,FALSE),FALSE)))*(VLOOKUP(B1992,'2-Kosten per locatie'!$A$16:$C$48,3,FALSE))</f>
        <v>0</v>
      </c>
      <c r="W1992" s="146">
        <f t="shared" si="395"/>
        <v>0</v>
      </c>
      <c r="X1992" s="146">
        <f t="shared" si="396"/>
        <v>0</v>
      </c>
      <c r="Y1992" s="146">
        <f t="shared" si="397"/>
        <v>0</v>
      </c>
      <c r="Z1992" s="147" t="str">
        <f>VLOOKUP(F1992,'3-Productie normen'!A:Q,12,FALSE)</f>
        <v>B</v>
      </c>
      <c r="AA1992" s="147"/>
      <c r="AC1992" s="148">
        <f t="shared" si="398"/>
        <v>23411.1</v>
      </c>
    </row>
    <row r="1993" spans="1:29" ht="14.15" customHeight="1">
      <c r="A1993" s="124">
        <f t="shared" si="387"/>
        <v>1993</v>
      </c>
      <c r="B1993" s="139" t="s">
        <v>122</v>
      </c>
      <c r="C1993" s="108">
        <v>2</v>
      </c>
      <c r="D1993" s="164" t="s">
        <v>1994</v>
      </c>
      <c r="E1993" s="141" t="s">
        <v>171</v>
      </c>
      <c r="F1993" s="141" t="s">
        <v>171</v>
      </c>
      <c r="G1993" s="141" t="s">
        <v>222</v>
      </c>
      <c r="H1993" s="142">
        <v>62.25</v>
      </c>
      <c r="I1993" s="143">
        <f t="shared" si="388"/>
        <v>730</v>
      </c>
      <c r="J1993" s="144">
        <v>255</v>
      </c>
      <c r="K1993" s="144">
        <v>255</v>
      </c>
      <c r="L1993" s="144">
        <v>101</v>
      </c>
      <c r="M1993" s="144">
        <v>101</v>
      </c>
      <c r="N1993" s="144">
        <v>9</v>
      </c>
      <c r="O1993" s="144">
        <v>9</v>
      </c>
      <c r="P1993" s="145" t="e">
        <f t="shared" si="389"/>
        <v>#DIV/0!</v>
      </c>
      <c r="Q1993" s="145" t="e">
        <f t="shared" si="390"/>
        <v>#DIV/0!</v>
      </c>
      <c r="R1993" s="145" t="e">
        <f t="shared" si="391"/>
        <v>#DIV/0!</v>
      </c>
      <c r="S1993" s="145" t="e">
        <f t="shared" si="392"/>
        <v>#DIV/0!</v>
      </c>
      <c r="T1993" s="145" t="e">
        <f t="shared" si="393"/>
        <v>#DIV/0!</v>
      </c>
      <c r="U1993" s="145" t="e">
        <f t="shared" si="394"/>
        <v>#DIV/0!</v>
      </c>
      <c r="V1993" s="146">
        <f>IF(J1993="nio",0,IF(J1993&gt;0,VLOOKUP(F1993,'3-Productie normen'!A:M,VLOOKUP(J1993,'3-Productie normen'!$B$38:$C$41,2,FALSE),FALSE)))*(VLOOKUP(B1993,'2-Kosten per locatie'!$A$16:$C$48,3,FALSE))</f>
        <v>0</v>
      </c>
      <c r="W1993" s="146">
        <f t="shared" si="395"/>
        <v>0</v>
      </c>
      <c r="X1993" s="146">
        <f t="shared" si="396"/>
        <v>0</v>
      </c>
      <c r="Y1993" s="146">
        <f t="shared" si="397"/>
        <v>0</v>
      </c>
      <c r="Z1993" s="147" t="str">
        <f>VLOOKUP(F1993,'3-Productie normen'!A:Q,12,FALSE)</f>
        <v>B</v>
      </c>
      <c r="AA1993" s="147"/>
      <c r="AC1993" s="148">
        <f t="shared" si="398"/>
        <v>45442.5</v>
      </c>
    </row>
    <row r="1994" spans="1:29" ht="14.15" customHeight="1">
      <c r="A1994" s="124">
        <f t="shared" si="387"/>
        <v>1994</v>
      </c>
      <c r="B1994" s="139" t="s">
        <v>122</v>
      </c>
      <c r="C1994" s="108">
        <v>2</v>
      </c>
      <c r="D1994" s="164" t="s">
        <v>1784</v>
      </c>
      <c r="E1994" s="141" t="s">
        <v>224</v>
      </c>
      <c r="F1994" s="141" t="s">
        <v>155</v>
      </c>
      <c r="G1994" s="141" t="s">
        <v>222</v>
      </c>
      <c r="H1994" s="142">
        <v>23.85</v>
      </c>
      <c r="I1994" s="143">
        <f t="shared" si="388"/>
        <v>730</v>
      </c>
      <c r="J1994" s="144">
        <v>255</v>
      </c>
      <c r="K1994" s="144">
        <v>255</v>
      </c>
      <c r="L1994" s="144">
        <v>101</v>
      </c>
      <c r="M1994" s="144">
        <v>101</v>
      </c>
      <c r="N1994" s="144">
        <v>9</v>
      </c>
      <c r="O1994" s="144">
        <v>9</v>
      </c>
      <c r="P1994" s="145" t="e">
        <f t="shared" si="389"/>
        <v>#DIV/0!</v>
      </c>
      <c r="Q1994" s="145" t="e">
        <f t="shared" si="390"/>
        <v>#DIV/0!</v>
      </c>
      <c r="R1994" s="145" t="e">
        <f t="shared" si="391"/>
        <v>#DIV/0!</v>
      </c>
      <c r="S1994" s="145" t="e">
        <f t="shared" si="392"/>
        <v>#DIV/0!</v>
      </c>
      <c r="T1994" s="145" t="e">
        <f t="shared" si="393"/>
        <v>#DIV/0!</v>
      </c>
      <c r="U1994" s="145" t="e">
        <f t="shared" si="394"/>
        <v>#DIV/0!</v>
      </c>
      <c r="V1994" s="146">
        <f>IF(J1994="nio",0,IF(J1994&gt;0,VLOOKUP(F1994,'3-Productie normen'!A:M,VLOOKUP(J1994,'3-Productie normen'!$B$38:$C$41,2,FALSE),FALSE)))*(VLOOKUP(B1994,'2-Kosten per locatie'!$A$16:$C$48,3,FALSE))</f>
        <v>0</v>
      </c>
      <c r="W1994" s="146">
        <f t="shared" si="395"/>
        <v>0</v>
      </c>
      <c r="X1994" s="146">
        <f t="shared" si="396"/>
        <v>0</v>
      </c>
      <c r="Y1994" s="146">
        <f t="shared" si="397"/>
        <v>0</v>
      </c>
      <c r="Z1994" s="147" t="str">
        <f>VLOOKUP(F1994,'3-Productie normen'!A:Q,12,FALSE)</f>
        <v>B</v>
      </c>
      <c r="AA1994" s="147"/>
      <c r="AC1994" s="148">
        <f t="shared" si="398"/>
        <v>17410.5</v>
      </c>
    </row>
    <row r="1995" spans="1:29" ht="14.15" customHeight="1">
      <c r="A1995" s="124">
        <f t="shared" ref="A1995:A2058" si="399">A1994+1</f>
        <v>1995</v>
      </c>
      <c r="B1995" s="139" t="s">
        <v>122</v>
      </c>
      <c r="C1995" s="108">
        <v>2</v>
      </c>
      <c r="D1995" s="164" t="s">
        <v>1997</v>
      </c>
      <c r="E1995" s="141" t="s">
        <v>224</v>
      </c>
      <c r="F1995" s="141" t="s">
        <v>155</v>
      </c>
      <c r="G1995" s="141" t="s">
        <v>222</v>
      </c>
      <c r="H1995" s="142">
        <v>11.23</v>
      </c>
      <c r="I1995" s="143">
        <f t="shared" si="388"/>
        <v>730</v>
      </c>
      <c r="J1995" s="144">
        <v>255</v>
      </c>
      <c r="K1995" s="144">
        <v>255</v>
      </c>
      <c r="L1995" s="144">
        <v>101</v>
      </c>
      <c r="M1995" s="144">
        <v>101</v>
      </c>
      <c r="N1995" s="144">
        <v>9</v>
      </c>
      <c r="O1995" s="144">
        <v>9</v>
      </c>
      <c r="P1995" s="145" t="e">
        <f t="shared" si="389"/>
        <v>#DIV/0!</v>
      </c>
      <c r="Q1995" s="145" t="e">
        <f t="shared" si="390"/>
        <v>#DIV/0!</v>
      </c>
      <c r="R1995" s="145" t="e">
        <f t="shared" si="391"/>
        <v>#DIV/0!</v>
      </c>
      <c r="S1995" s="145" t="e">
        <f t="shared" si="392"/>
        <v>#DIV/0!</v>
      </c>
      <c r="T1995" s="145" t="e">
        <f t="shared" si="393"/>
        <v>#DIV/0!</v>
      </c>
      <c r="U1995" s="145" t="e">
        <f t="shared" si="394"/>
        <v>#DIV/0!</v>
      </c>
      <c r="V1995" s="146">
        <f>IF(J1995="nio",0,IF(J1995&gt;0,VLOOKUP(F1995,'3-Productie normen'!A:M,VLOOKUP(J1995,'3-Productie normen'!$B$38:$C$41,2,FALSE),FALSE)))*(VLOOKUP(B1995,'2-Kosten per locatie'!$A$16:$C$48,3,FALSE))</f>
        <v>0</v>
      </c>
      <c r="W1995" s="146">
        <f t="shared" si="395"/>
        <v>0</v>
      </c>
      <c r="X1995" s="146">
        <f t="shared" si="396"/>
        <v>0</v>
      </c>
      <c r="Y1995" s="146">
        <f t="shared" si="397"/>
        <v>0</v>
      </c>
      <c r="Z1995" s="147" t="str">
        <f>VLOOKUP(F1995,'3-Productie normen'!A:Q,12,FALSE)</f>
        <v>B</v>
      </c>
      <c r="AA1995" s="147"/>
      <c r="AC1995" s="148">
        <f t="shared" si="398"/>
        <v>8197.9</v>
      </c>
    </row>
    <row r="1996" spans="1:29" ht="14.15" customHeight="1">
      <c r="A1996" s="124">
        <f t="shared" si="399"/>
        <v>1996</v>
      </c>
      <c r="B1996" s="139" t="s">
        <v>122</v>
      </c>
      <c r="C1996" s="108">
        <v>2</v>
      </c>
      <c r="D1996" s="164" t="s">
        <v>2000</v>
      </c>
      <c r="E1996" s="141" t="s">
        <v>224</v>
      </c>
      <c r="F1996" s="141" t="s">
        <v>155</v>
      </c>
      <c r="G1996" s="141" t="s">
        <v>222</v>
      </c>
      <c r="H1996" s="142">
        <v>17.97</v>
      </c>
      <c r="I1996" s="143">
        <f t="shared" si="388"/>
        <v>730</v>
      </c>
      <c r="J1996" s="144">
        <v>255</v>
      </c>
      <c r="K1996" s="144">
        <v>255</v>
      </c>
      <c r="L1996" s="144">
        <v>101</v>
      </c>
      <c r="M1996" s="144">
        <v>101</v>
      </c>
      <c r="N1996" s="144">
        <v>9</v>
      </c>
      <c r="O1996" s="144">
        <v>9</v>
      </c>
      <c r="P1996" s="145" t="e">
        <f t="shared" si="389"/>
        <v>#DIV/0!</v>
      </c>
      <c r="Q1996" s="145" t="e">
        <f t="shared" si="390"/>
        <v>#DIV/0!</v>
      </c>
      <c r="R1996" s="145" t="e">
        <f t="shared" si="391"/>
        <v>#DIV/0!</v>
      </c>
      <c r="S1996" s="145" t="e">
        <f t="shared" si="392"/>
        <v>#DIV/0!</v>
      </c>
      <c r="T1996" s="145" t="e">
        <f t="shared" si="393"/>
        <v>#DIV/0!</v>
      </c>
      <c r="U1996" s="145" t="e">
        <f t="shared" si="394"/>
        <v>#DIV/0!</v>
      </c>
      <c r="V1996" s="146">
        <f>IF(J1996="nio",0,IF(J1996&gt;0,VLOOKUP(F1996,'3-Productie normen'!A:M,VLOOKUP(J1996,'3-Productie normen'!$B$38:$C$41,2,FALSE),FALSE)))*(VLOOKUP(B1996,'2-Kosten per locatie'!$A$16:$C$48,3,FALSE))</f>
        <v>0</v>
      </c>
      <c r="W1996" s="146">
        <f t="shared" si="395"/>
        <v>0</v>
      </c>
      <c r="X1996" s="146">
        <f t="shared" si="396"/>
        <v>0</v>
      </c>
      <c r="Y1996" s="146">
        <f t="shared" si="397"/>
        <v>0</v>
      </c>
      <c r="Z1996" s="147" t="str">
        <f>VLOOKUP(F1996,'3-Productie normen'!A:Q,12,FALSE)</f>
        <v>B</v>
      </c>
      <c r="AA1996" s="147"/>
      <c r="AC1996" s="148">
        <f t="shared" si="398"/>
        <v>13118.099999999999</v>
      </c>
    </row>
    <row r="1997" spans="1:29" ht="14.15" customHeight="1">
      <c r="A1997" s="124">
        <f t="shared" si="399"/>
        <v>1997</v>
      </c>
      <c r="B1997" s="139" t="s">
        <v>122</v>
      </c>
      <c r="C1997" s="108">
        <v>2</v>
      </c>
      <c r="D1997" s="164" t="s">
        <v>2043</v>
      </c>
      <c r="E1997" s="141" t="s">
        <v>330</v>
      </c>
      <c r="F1997" s="153" t="s">
        <v>159</v>
      </c>
      <c r="G1997" s="141" t="s">
        <v>244</v>
      </c>
      <c r="H1997" s="142">
        <v>9.41</v>
      </c>
      <c r="I1997" s="143">
        <f t="shared" ref="I1997:I2059" si="400">SUM(J1997:O1997)</f>
        <v>730</v>
      </c>
      <c r="J1997" s="144">
        <v>255</v>
      </c>
      <c r="K1997" s="144">
        <v>255</v>
      </c>
      <c r="L1997" s="144">
        <v>101</v>
      </c>
      <c r="M1997" s="144">
        <v>101</v>
      </c>
      <c r="N1997" s="144">
        <v>9</v>
      </c>
      <c r="O1997" s="144">
        <v>9</v>
      </c>
      <c r="P1997" s="145" t="e">
        <f t="shared" si="389"/>
        <v>#DIV/0!</v>
      </c>
      <c r="Q1997" s="145" t="e">
        <f t="shared" si="390"/>
        <v>#DIV/0!</v>
      </c>
      <c r="R1997" s="145" t="e">
        <f t="shared" si="391"/>
        <v>#DIV/0!</v>
      </c>
      <c r="S1997" s="145" t="e">
        <f t="shared" si="392"/>
        <v>#DIV/0!</v>
      </c>
      <c r="T1997" s="145" t="e">
        <f t="shared" si="393"/>
        <v>#DIV/0!</v>
      </c>
      <c r="U1997" s="145" t="e">
        <f t="shared" si="394"/>
        <v>#DIV/0!</v>
      </c>
      <c r="V1997" s="146">
        <f>IF(J1997="nio",0,IF(J1997&gt;0,VLOOKUP(F1997,'3-Productie normen'!A:M,VLOOKUP(J1997,'3-Productie normen'!$B$38:$C$41,2,FALSE),FALSE)))*(VLOOKUP(B1997,'2-Kosten per locatie'!$A$16:$C$48,3,FALSE))</f>
        <v>0</v>
      </c>
      <c r="W1997" s="146">
        <f t="shared" si="395"/>
        <v>0</v>
      </c>
      <c r="X1997" s="146">
        <f t="shared" si="396"/>
        <v>0</v>
      </c>
      <c r="Y1997" s="146">
        <f t="shared" si="397"/>
        <v>0</v>
      </c>
      <c r="Z1997" s="147" t="str">
        <f>VLOOKUP(F1997,'3-Productie normen'!A:Q,12,FALSE)</f>
        <v>V</v>
      </c>
      <c r="AA1997" s="147"/>
      <c r="AC1997" s="148">
        <f t="shared" si="398"/>
        <v>6869.3</v>
      </c>
    </row>
    <row r="1998" spans="1:29" ht="14.15" customHeight="1">
      <c r="A1998" s="124">
        <f t="shared" si="399"/>
        <v>1998</v>
      </c>
      <c r="B1998" s="139" t="s">
        <v>122</v>
      </c>
      <c r="C1998" s="108">
        <v>2</v>
      </c>
      <c r="D1998" s="164" t="s">
        <v>2001</v>
      </c>
      <c r="E1998" s="141" t="s">
        <v>212</v>
      </c>
      <c r="F1998" s="141" t="s">
        <v>167</v>
      </c>
      <c r="G1998" s="141" t="s">
        <v>213</v>
      </c>
      <c r="H1998" s="142">
        <v>8.2899999999999991</v>
      </c>
      <c r="I1998" s="143">
        <f t="shared" si="400"/>
        <v>730</v>
      </c>
      <c r="J1998" s="144">
        <v>255</v>
      </c>
      <c r="K1998" s="144">
        <v>255</v>
      </c>
      <c r="L1998" s="144">
        <v>101</v>
      </c>
      <c r="M1998" s="144">
        <v>101</v>
      </c>
      <c r="N1998" s="144">
        <v>9</v>
      </c>
      <c r="O1998" s="144">
        <v>9</v>
      </c>
      <c r="P1998" s="145" t="e">
        <f t="shared" ref="P1998:P2059" si="401">IF(J1998="nio",0,IF(J1998&gt;0,J1998*H1998/V1998,0))</f>
        <v>#DIV/0!</v>
      </c>
      <c r="Q1998" s="145" t="e">
        <f t="shared" ref="Q1998:Q2059" si="402">IF(K1998&gt;0,K1998*H1998/W1998,0)</f>
        <v>#DIV/0!</v>
      </c>
      <c r="R1998" s="145" t="e">
        <f t="shared" ref="R1998:R2059" si="403">IF(L1998&gt;0,L1998*H1998/X1998,0)</f>
        <v>#DIV/0!</v>
      </c>
      <c r="S1998" s="145" t="e">
        <f t="shared" ref="S1998:S2059" si="404">IF(M1998&gt;0,M1998*H1998/Y1998,0)</f>
        <v>#DIV/0!</v>
      </c>
      <c r="T1998" s="145" t="e">
        <f t="shared" ref="T1998:T2059" si="405">IF(N1998&gt;0,N1998*H1998/X1998,0)</f>
        <v>#DIV/0!</v>
      </c>
      <c r="U1998" s="145" t="e">
        <f t="shared" ref="U1998:U2059" si="406">IF(O1998&gt;0,O1998*H1998/Y1998,0)</f>
        <v>#DIV/0!</v>
      </c>
      <c r="V1998" s="146">
        <f>IF(J1998="nio",0,IF(J1998&gt;0,VLOOKUP(F1998,'3-Productie normen'!A:M,VLOOKUP(J1998,'3-Productie normen'!$B$38:$C$41,2,FALSE),FALSE)))*(VLOOKUP(B1998,'2-Kosten per locatie'!$A$16:$C$48,3,FALSE))</f>
        <v>0</v>
      </c>
      <c r="W1998" s="146">
        <f t="shared" ref="W1998:W2059" si="407">IF(K1998&gt;0,V1998*$W$8,0)</f>
        <v>0</v>
      </c>
      <c r="X1998" s="146">
        <f t="shared" ref="X1998:X2059" si="408">IF((OR(L1998&gt;0,N1998&gt;0)),V1998*$X$8,0)</f>
        <v>0</v>
      </c>
      <c r="Y1998" s="146">
        <f t="shared" ref="Y1998:Y2059" si="409">IF((OR(M1998&gt;0,O1998&gt;0)),V1998*$Y$8,0)</f>
        <v>0</v>
      </c>
      <c r="Z1998" s="147" t="str">
        <f>VLOOKUP(F1998,'3-Productie normen'!A:Q,12,FALSE)</f>
        <v>S</v>
      </c>
      <c r="AA1998" s="147"/>
      <c r="AC1998" s="148">
        <f t="shared" ref="AC1998:AC2059" si="410">I1998*H1998</f>
        <v>6051.7</v>
      </c>
    </row>
    <row r="1999" spans="1:29" ht="14.15" customHeight="1">
      <c r="A1999" s="124">
        <f t="shared" si="399"/>
        <v>1999</v>
      </c>
      <c r="B1999" s="139" t="s">
        <v>122</v>
      </c>
      <c r="C1999" s="108">
        <v>2</v>
      </c>
      <c r="D1999" s="164" t="s">
        <v>2044</v>
      </c>
      <c r="E1999" s="141" t="s">
        <v>212</v>
      </c>
      <c r="F1999" s="141" t="s">
        <v>167</v>
      </c>
      <c r="G1999" s="141" t="s">
        <v>213</v>
      </c>
      <c r="H1999" s="142">
        <v>1.38</v>
      </c>
      <c r="I1999" s="143">
        <f t="shared" si="400"/>
        <v>730</v>
      </c>
      <c r="J1999" s="144">
        <v>255</v>
      </c>
      <c r="K1999" s="144">
        <v>255</v>
      </c>
      <c r="L1999" s="144">
        <v>101</v>
      </c>
      <c r="M1999" s="144">
        <v>101</v>
      </c>
      <c r="N1999" s="144">
        <v>9</v>
      </c>
      <c r="O1999" s="144">
        <v>9</v>
      </c>
      <c r="P1999" s="145" t="e">
        <f t="shared" si="401"/>
        <v>#DIV/0!</v>
      </c>
      <c r="Q1999" s="145" t="e">
        <f t="shared" si="402"/>
        <v>#DIV/0!</v>
      </c>
      <c r="R1999" s="145" t="e">
        <f t="shared" si="403"/>
        <v>#DIV/0!</v>
      </c>
      <c r="S1999" s="145" t="e">
        <f t="shared" si="404"/>
        <v>#DIV/0!</v>
      </c>
      <c r="T1999" s="145" t="e">
        <f t="shared" si="405"/>
        <v>#DIV/0!</v>
      </c>
      <c r="U1999" s="145" t="e">
        <f t="shared" si="406"/>
        <v>#DIV/0!</v>
      </c>
      <c r="V1999" s="146">
        <f>IF(J1999="nio",0,IF(J1999&gt;0,VLOOKUP(F1999,'3-Productie normen'!A:M,VLOOKUP(J1999,'3-Productie normen'!$B$38:$C$41,2,FALSE),FALSE)))*(VLOOKUP(B1999,'2-Kosten per locatie'!$A$16:$C$48,3,FALSE))</f>
        <v>0</v>
      </c>
      <c r="W1999" s="146">
        <f t="shared" si="407"/>
        <v>0</v>
      </c>
      <c r="X1999" s="146">
        <f t="shared" si="408"/>
        <v>0</v>
      </c>
      <c r="Y1999" s="146">
        <f t="shared" si="409"/>
        <v>0</v>
      </c>
      <c r="Z1999" s="147" t="str">
        <f>VLOOKUP(F1999,'3-Productie normen'!A:Q,12,FALSE)</f>
        <v>S</v>
      </c>
      <c r="AA1999" s="147"/>
      <c r="AC1999" s="148">
        <f t="shared" si="410"/>
        <v>1007.4</v>
      </c>
    </row>
    <row r="2000" spans="1:29" ht="14.15" customHeight="1">
      <c r="A2000" s="124">
        <f t="shared" si="399"/>
        <v>2000</v>
      </c>
      <c r="B2000" s="139" t="s">
        <v>122</v>
      </c>
      <c r="C2000" s="108">
        <v>2</v>
      </c>
      <c r="D2000" s="164" t="s">
        <v>2045</v>
      </c>
      <c r="E2000" s="141" t="s">
        <v>212</v>
      </c>
      <c r="F2000" s="151" t="s">
        <v>167</v>
      </c>
      <c r="G2000" s="141" t="s">
        <v>213</v>
      </c>
      <c r="H2000" s="142">
        <v>1.38</v>
      </c>
      <c r="I2000" s="143">
        <f t="shared" si="400"/>
        <v>730</v>
      </c>
      <c r="J2000" s="144">
        <v>255</v>
      </c>
      <c r="K2000" s="144">
        <v>255</v>
      </c>
      <c r="L2000" s="144">
        <v>101</v>
      </c>
      <c r="M2000" s="144">
        <v>101</v>
      </c>
      <c r="N2000" s="144">
        <v>9</v>
      </c>
      <c r="O2000" s="144">
        <v>9</v>
      </c>
      <c r="P2000" s="145" t="e">
        <f t="shared" si="401"/>
        <v>#DIV/0!</v>
      </c>
      <c r="Q2000" s="145" t="e">
        <f t="shared" si="402"/>
        <v>#DIV/0!</v>
      </c>
      <c r="R2000" s="145" t="e">
        <f t="shared" si="403"/>
        <v>#DIV/0!</v>
      </c>
      <c r="S2000" s="145" t="e">
        <f t="shared" si="404"/>
        <v>#DIV/0!</v>
      </c>
      <c r="T2000" s="145" t="e">
        <f t="shared" si="405"/>
        <v>#DIV/0!</v>
      </c>
      <c r="U2000" s="145" t="e">
        <f t="shared" si="406"/>
        <v>#DIV/0!</v>
      </c>
      <c r="V2000" s="146">
        <f>IF(J2000="nio",0,IF(J2000&gt;0,VLOOKUP(F2000,'3-Productie normen'!A:M,VLOOKUP(J2000,'3-Productie normen'!$B$38:$C$41,2,FALSE),FALSE)))*(VLOOKUP(B2000,'2-Kosten per locatie'!$A$16:$C$48,3,FALSE))</f>
        <v>0</v>
      </c>
      <c r="W2000" s="146">
        <f t="shared" si="407"/>
        <v>0</v>
      </c>
      <c r="X2000" s="146">
        <f t="shared" si="408"/>
        <v>0</v>
      </c>
      <c r="Y2000" s="146">
        <f t="shared" si="409"/>
        <v>0</v>
      </c>
      <c r="Z2000" s="147" t="str">
        <f>VLOOKUP(F2000,'3-Productie normen'!A:Q,12,FALSE)</f>
        <v>S</v>
      </c>
      <c r="AA2000" s="147"/>
      <c r="AC2000" s="148">
        <f t="shared" si="410"/>
        <v>1007.4</v>
      </c>
    </row>
    <row r="2001" spans="1:29" ht="14.15" customHeight="1">
      <c r="A2001" s="124">
        <f t="shared" si="399"/>
        <v>2001</v>
      </c>
      <c r="B2001" s="139" t="s">
        <v>122</v>
      </c>
      <c r="C2001" s="108">
        <v>2</v>
      </c>
      <c r="D2001" s="164" t="s">
        <v>1785</v>
      </c>
      <c r="E2001" s="141" t="s">
        <v>355</v>
      </c>
      <c r="F2001" s="141" t="s">
        <v>174</v>
      </c>
      <c r="G2001" s="141" t="s">
        <v>227</v>
      </c>
      <c r="H2001" s="142">
        <v>1.1000000000000001</v>
      </c>
      <c r="I2001" s="143">
        <f t="shared" si="400"/>
        <v>0</v>
      </c>
      <c r="J2001" s="144" t="s">
        <v>228</v>
      </c>
      <c r="K2001" s="144"/>
      <c r="L2001" s="144"/>
      <c r="M2001" s="144"/>
      <c r="N2001" s="144"/>
      <c r="O2001" s="144"/>
      <c r="P2001" s="145">
        <f t="shared" si="401"/>
        <v>0</v>
      </c>
      <c r="Q2001" s="145">
        <f t="shared" si="402"/>
        <v>0</v>
      </c>
      <c r="R2001" s="145">
        <f t="shared" si="403"/>
        <v>0</v>
      </c>
      <c r="S2001" s="145">
        <f t="shared" si="404"/>
        <v>0</v>
      </c>
      <c r="T2001" s="145">
        <f t="shared" si="405"/>
        <v>0</v>
      </c>
      <c r="U2001" s="145">
        <f t="shared" si="406"/>
        <v>0</v>
      </c>
      <c r="V2001" s="146">
        <f>IF(J2001="nio",0,IF(J2001&gt;0,VLOOKUP(F2001,'3-Productie normen'!A:M,VLOOKUP(J2001,'3-Productie normen'!$B$38:$C$41,2,FALSE),FALSE)))*(VLOOKUP(B2001,'2-Kosten per locatie'!$A$16:$C$48,3,FALSE))</f>
        <v>0</v>
      </c>
      <c r="W2001" s="146">
        <f t="shared" si="407"/>
        <v>0</v>
      </c>
      <c r="X2001" s="146">
        <f t="shared" si="408"/>
        <v>0</v>
      </c>
      <c r="Y2001" s="146">
        <f t="shared" si="409"/>
        <v>0</v>
      </c>
      <c r="Z2001" s="147">
        <f>VLOOKUP(F2001,'3-Productie normen'!A:Q,12,FALSE)</f>
        <v>0</v>
      </c>
      <c r="AA2001" s="147"/>
      <c r="AC2001" s="148">
        <f t="shared" si="410"/>
        <v>0</v>
      </c>
    </row>
    <row r="2002" spans="1:29" ht="14.15" customHeight="1">
      <c r="A2002" s="124">
        <f t="shared" si="399"/>
        <v>2002</v>
      </c>
      <c r="B2002" s="139" t="s">
        <v>122</v>
      </c>
      <c r="C2002" s="108">
        <v>2</v>
      </c>
      <c r="D2002" s="164" t="s">
        <v>2002</v>
      </c>
      <c r="E2002" s="141" t="s">
        <v>216</v>
      </c>
      <c r="F2002" s="141" t="s">
        <v>167</v>
      </c>
      <c r="G2002" s="141" t="s">
        <v>213</v>
      </c>
      <c r="H2002" s="142">
        <v>12.62</v>
      </c>
      <c r="I2002" s="143">
        <f t="shared" si="400"/>
        <v>730</v>
      </c>
      <c r="J2002" s="144">
        <v>255</v>
      </c>
      <c r="K2002" s="144">
        <v>255</v>
      </c>
      <c r="L2002" s="144">
        <v>101</v>
      </c>
      <c r="M2002" s="144">
        <v>101</v>
      </c>
      <c r="N2002" s="144">
        <v>9</v>
      </c>
      <c r="O2002" s="144">
        <v>9</v>
      </c>
      <c r="P2002" s="145" t="e">
        <f t="shared" si="401"/>
        <v>#DIV/0!</v>
      </c>
      <c r="Q2002" s="145" t="e">
        <f t="shared" si="402"/>
        <v>#DIV/0!</v>
      </c>
      <c r="R2002" s="145" t="e">
        <f t="shared" si="403"/>
        <v>#DIV/0!</v>
      </c>
      <c r="S2002" s="145" t="e">
        <f t="shared" si="404"/>
        <v>#DIV/0!</v>
      </c>
      <c r="T2002" s="145" t="e">
        <f t="shared" si="405"/>
        <v>#DIV/0!</v>
      </c>
      <c r="U2002" s="145" t="e">
        <f t="shared" si="406"/>
        <v>#DIV/0!</v>
      </c>
      <c r="V2002" s="146">
        <f>IF(J2002="nio",0,IF(J2002&gt;0,VLOOKUP(F2002,'3-Productie normen'!A:M,VLOOKUP(J2002,'3-Productie normen'!$B$38:$C$41,2,FALSE),FALSE)))*(VLOOKUP(B2002,'2-Kosten per locatie'!$A$16:$C$48,3,FALSE))</f>
        <v>0</v>
      </c>
      <c r="W2002" s="146">
        <f t="shared" si="407"/>
        <v>0</v>
      </c>
      <c r="X2002" s="146">
        <f t="shared" si="408"/>
        <v>0</v>
      </c>
      <c r="Y2002" s="146">
        <f t="shared" si="409"/>
        <v>0</v>
      </c>
      <c r="Z2002" s="147" t="str">
        <f>VLOOKUP(F2002,'3-Productie normen'!A:Q,12,FALSE)</f>
        <v>S</v>
      </c>
      <c r="AA2002" s="147"/>
      <c r="AC2002" s="148">
        <f t="shared" si="410"/>
        <v>9212.5999999999985</v>
      </c>
    </row>
    <row r="2003" spans="1:29" ht="14.15" customHeight="1">
      <c r="A2003" s="124">
        <f t="shared" si="399"/>
        <v>2003</v>
      </c>
      <c r="B2003" s="139" t="s">
        <v>122</v>
      </c>
      <c r="C2003" s="108">
        <v>2</v>
      </c>
      <c r="D2003" s="164" t="s">
        <v>2046</v>
      </c>
      <c r="E2003" s="141" t="s">
        <v>216</v>
      </c>
      <c r="F2003" s="141" t="s">
        <v>167</v>
      </c>
      <c r="G2003" s="141" t="s">
        <v>213</v>
      </c>
      <c r="H2003" s="142">
        <v>1.38</v>
      </c>
      <c r="I2003" s="143">
        <f t="shared" si="400"/>
        <v>730</v>
      </c>
      <c r="J2003" s="144">
        <v>255</v>
      </c>
      <c r="K2003" s="144">
        <v>255</v>
      </c>
      <c r="L2003" s="144">
        <v>101</v>
      </c>
      <c r="M2003" s="144">
        <v>101</v>
      </c>
      <c r="N2003" s="144">
        <v>9</v>
      </c>
      <c r="O2003" s="144">
        <v>9</v>
      </c>
      <c r="P2003" s="145" t="e">
        <f t="shared" si="401"/>
        <v>#DIV/0!</v>
      </c>
      <c r="Q2003" s="145" t="e">
        <f t="shared" si="402"/>
        <v>#DIV/0!</v>
      </c>
      <c r="R2003" s="145" t="e">
        <f t="shared" si="403"/>
        <v>#DIV/0!</v>
      </c>
      <c r="S2003" s="145" t="e">
        <f t="shared" si="404"/>
        <v>#DIV/0!</v>
      </c>
      <c r="T2003" s="145" t="e">
        <f t="shared" si="405"/>
        <v>#DIV/0!</v>
      </c>
      <c r="U2003" s="145" t="e">
        <f t="shared" si="406"/>
        <v>#DIV/0!</v>
      </c>
      <c r="V2003" s="146">
        <f>IF(J2003="nio",0,IF(J2003&gt;0,VLOOKUP(F2003,'3-Productie normen'!A:M,VLOOKUP(J2003,'3-Productie normen'!$B$38:$C$41,2,FALSE),FALSE)))*(VLOOKUP(B2003,'2-Kosten per locatie'!$A$16:$C$48,3,FALSE))</f>
        <v>0</v>
      </c>
      <c r="W2003" s="146">
        <f t="shared" si="407"/>
        <v>0</v>
      </c>
      <c r="X2003" s="146">
        <f t="shared" si="408"/>
        <v>0</v>
      </c>
      <c r="Y2003" s="146">
        <f t="shared" si="409"/>
        <v>0</v>
      </c>
      <c r="Z2003" s="147" t="str">
        <f>VLOOKUP(F2003,'3-Productie normen'!A:Q,12,FALSE)</f>
        <v>S</v>
      </c>
      <c r="AA2003" s="147"/>
      <c r="AC2003" s="148">
        <f t="shared" si="410"/>
        <v>1007.4</v>
      </c>
    </row>
    <row r="2004" spans="1:29" ht="14.15" customHeight="1">
      <c r="A2004" s="124">
        <f t="shared" si="399"/>
        <v>2004</v>
      </c>
      <c r="B2004" s="139" t="s">
        <v>122</v>
      </c>
      <c r="C2004" s="108">
        <v>2</v>
      </c>
      <c r="D2004" s="164" t="s">
        <v>2047</v>
      </c>
      <c r="E2004" s="141" t="s">
        <v>216</v>
      </c>
      <c r="F2004" s="141" t="s">
        <v>167</v>
      </c>
      <c r="G2004" s="141" t="s">
        <v>213</v>
      </c>
      <c r="H2004" s="142">
        <v>1.38</v>
      </c>
      <c r="I2004" s="143">
        <f t="shared" si="400"/>
        <v>730</v>
      </c>
      <c r="J2004" s="144">
        <v>255</v>
      </c>
      <c r="K2004" s="144">
        <v>255</v>
      </c>
      <c r="L2004" s="144">
        <v>101</v>
      </c>
      <c r="M2004" s="144">
        <v>101</v>
      </c>
      <c r="N2004" s="144">
        <v>9</v>
      </c>
      <c r="O2004" s="144">
        <v>9</v>
      </c>
      <c r="P2004" s="145" t="e">
        <f t="shared" si="401"/>
        <v>#DIV/0!</v>
      </c>
      <c r="Q2004" s="145" t="e">
        <f t="shared" si="402"/>
        <v>#DIV/0!</v>
      </c>
      <c r="R2004" s="145" t="e">
        <f t="shared" si="403"/>
        <v>#DIV/0!</v>
      </c>
      <c r="S2004" s="145" t="e">
        <f t="shared" si="404"/>
        <v>#DIV/0!</v>
      </c>
      <c r="T2004" s="145" t="e">
        <f t="shared" si="405"/>
        <v>#DIV/0!</v>
      </c>
      <c r="U2004" s="145" t="e">
        <f t="shared" si="406"/>
        <v>#DIV/0!</v>
      </c>
      <c r="V2004" s="146">
        <f>IF(J2004="nio",0,IF(J2004&gt;0,VLOOKUP(F2004,'3-Productie normen'!A:M,VLOOKUP(J2004,'3-Productie normen'!$B$38:$C$41,2,FALSE),FALSE)))*(VLOOKUP(B2004,'2-Kosten per locatie'!$A$16:$C$48,3,FALSE))</f>
        <v>0</v>
      </c>
      <c r="W2004" s="146">
        <f t="shared" si="407"/>
        <v>0</v>
      </c>
      <c r="X2004" s="146">
        <f t="shared" si="408"/>
        <v>0</v>
      </c>
      <c r="Y2004" s="146">
        <f t="shared" si="409"/>
        <v>0</v>
      </c>
      <c r="Z2004" s="147" t="str">
        <f>VLOOKUP(F2004,'3-Productie normen'!A:Q,12,FALSE)</f>
        <v>S</v>
      </c>
      <c r="AA2004" s="147"/>
      <c r="AC2004" s="148">
        <f t="shared" si="410"/>
        <v>1007.4</v>
      </c>
    </row>
    <row r="2005" spans="1:29" ht="14.15" customHeight="1">
      <c r="A2005" s="124">
        <f t="shared" si="399"/>
        <v>2005</v>
      </c>
      <c r="B2005" s="139" t="s">
        <v>122</v>
      </c>
      <c r="C2005" s="108">
        <v>2</v>
      </c>
      <c r="D2005" s="164" t="s">
        <v>2048</v>
      </c>
      <c r="E2005" s="141" t="s">
        <v>216</v>
      </c>
      <c r="F2005" s="141" t="s">
        <v>167</v>
      </c>
      <c r="G2005" s="141" t="s">
        <v>213</v>
      </c>
      <c r="H2005" s="142">
        <v>1.38</v>
      </c>
      <c r="I2005" s="143">
        <f t="shared" si="400"/>
        <v>730</v>
      </c>
      <c r="J2005" s="144">
        <v>255</v>
      </c>
      <c r="K2005" s="144">
        <v>255</v>
      </c>
      <c r="L2005" s="144">
        <v>101</v>
      </c>
      <c r="M2005" s="144">
        <v>101</v>
      </c>
      <c r="N2005" s="144">
        <v>9</v>
      </c>
      <c r="O2005" s="144">
        <v>9</v>
      </c>
      <c r="P2005" s="145" t="e">
        <f t="shared" si="401"/>
        <v>#DIV/0!</v>
      </c>
      <c r="Q2005" s="145" t="e">
        <f t="shared" si="402"/>
        <v>#DIV/0!</v>
      </c>
      <c r="R2005" s="145" t="e">
        <f t="shared" si="403"/>
        <v>#DIV/0!</v>
      </c>
      <c r="S2005" s="145" t="e">
        <f t="shared" si="404"/>
        <v>#DIV/0!</v>
      </c>
      <c r="T2005" s="145" t="e">
        <f t="shared" si="405"/>
        <v>#DIV/0!</v>
      </c>
      <c r="U2005" s="145" t="e">
        <f t="shared" si="406"/>
        <v>#DIV/0!</v>
      </c>
      <c r="V2005" s="146">
        <f>IF(J2005="nio",0,IF(J2005&gt;0,VLOOKUP(F2005,'3-Productie normen'!A:M,VLOOKUP(J2005,'3-Productie normen'!$B$38:$C$41,2,FALSE),FALSE)))*(VLOOKUP(B2005,'2-Kosten per locatie'!$A$16:$C$48,3,FALSE))</f>
        <v>0</v>
      </c>
      <c r="W2005" s="146">
        <f t="shared" si="407"/>
        <v>0</v>
      </c>
      <c r="X2005" s="146">
        <f t="shared" si="408"/>
        <v>0</v>
      </c>
      <c r="Y2005" s="146">
        <f t="shared" si="409"/>
        <v>0</v>
      </c>
      <c r="Z2005" s="147" t="str">
        <f>VLOOKUP(F2005,'3-Productie normen'!A:Q,12,FALSE)</f>
        <v>S</v>
      </c>
      <c r="AA2005" s="147"/>
      <c r="AC2005" s="148">
        <f t="shared" si="410"/>
        <v>1007.4</v>
      </c>
    </row>
    <row r="2006" spans="1:29" ht="14.15" customHeight="1">
      <c r="A2006" s="124">
        <f t="shared" si="399"/>
        <v>2006</v>
      </c>
      <c r="B2006" s="139" t="s">
        <v>122</v>
      </c>
      <c r="C2006" s="108">
        <v>2</v>
      </c>
      <c r="D2006" s="164" t="s">
        <v>2003</v>
      </c>
      <c r="E2006" s="141" t="s">
        <v>420</v>
      </c>
      <c r="F2006" s="141" t="s">
        <v>155</v>
      </c>
      <c r="G2006" s="141" t="s">
        <v>252</v>
      </c>
      <c r="H2006" s="142">
        <v>388.7</v>
      </c>
      <c r="I2006" s="143">
        <f t="shared" si="400"/>
        <v>730</v>
      </c>
      <c r="J2006" s="144">
        <v>255</v>
      </c>
      <c r="K2006" s="144">
        <v>255</v>
      </c>
      <c r="L2006" s="144">
        <v>101</v>
      </c>
      <c r="M2006" s="144">
        <v>101</v>
      </c>
      <c r="N2006" s="144">
        <v>9</v>
      </c>
      <c r="O2006" s="144">
        <v>9</v>
      </c>
      <c r="P2006" s="145" t="e">
        <f t="shared" si="401"/>
        <v>#DIV/0!</v>
      </c>
      <c r="Q2006" s="145" t="e">
        <f t="shared" si="402"/>
        <v>#DIV/0!</v>
      </c>
      <c r="R2006" s="145" t="e">
        <f t="shared" si="403"/>
        <v>#DIV/0!</v>
      </c>
      <c r="S2006" s="145" t="e">
        <f t="shared" si="404"/>
        <v>#DIV/0!</v>
      </c>
      <c r="T2006" s="145" t="e">
        <f t="shared" si="405"/>
        <v>#DIV/0!</v>
      </c>
      <c r="U2006" s="145" t="e">
        <f t="shared" si="406"/>
        <v>#DIV/0!</v>
      </c>
      <c r="V2006" s="146">
        <f>IF(J2006="nio",0,IF(J2006&gt;0,VLOOKUP(F2006,'3-Productie normen'!A:M,VLOOKUP(J2006,'3-Productie normen'!$B$38:$C$41,2,FALSE),FALSE)))*(VLOOKUP(B2006,'2-Kosten per locatie'!$A$16:$C$48,3,FALSE))</f>
        <v>0</v>
      </c>
      <c r="W2006" s="146">
        <f t="shared" si="407"/>
        <v>0</v>
      </c>
      <c r="X2006" s="146">
        <f t="shared" si="408"/>
        <v>0</v>
      </c>
      <c r="Y2006" s="146">
        <f t="shared" si="409"/>
        <v>0</v>
      </c>
      <c r="Z2006" s="147" t="str">
        <f>VLOOKUP(F2006,'3-Productie normen'!A:Q,12,FALSE)</f>
        <v>B</v>
      </c>
      <c r="AA2006" s="147"/>
      <c r="AC2006" s="148">
        <f t="shared" si="410"/>
        <v>283751</v>
      </c>
    </row>
    <row r="2007" spans="1:29" ht="14.15" customHeight="1">
      <c r="A2007" s="124">
        <f t="shared" si="399"/>
        <v>2007</v>
      </c>
      <c r="B2007" s="139" t="s">
        <v>122</v>
      </c>
      <c r="C2007" s="108">
        <v>2</v>
      </c>
      <c r="D2007" s="164" t="s">
        <v>2049</v>
      </c>
      <c r="E2007" s="141" t="s">
        <v>330</v>
      </c>
      <c r="F2007" s="153" t="s">
        <v>159</v>
      </c>
      <c r="G2007" s="141" t="s">
        <v>299</v>
      </c>
      <c r="H2007" s="142">
        <v>45.96</v>
      </c>
      <c r="I2007" s="143">
        <f t="shared" si="400"/>
        <v>730</v>
      </c>
      <c r="J2007" s="144">
        <v>255</v>
      </c>
      <c r="K2007" s="144">
        <v>255</v>
      </c>
      <c r="L2007" s="144">
        <v>101</v>
      </c>
      <c r="M2007" s="144">
        <v>101</v>
      </c>
      <c r="N2007" s="144">
        <v>9</v>
      </c>
      <c r="O2007" s="144">
        <v>9</v>
      </c>
      <c r="P2007" s="145" t="e">
        <f t="shared" si="401"/>
        <v>#DIV/0!</v>
      </c>
      <c r="Q2007" s="145" t="e">
        <f t="shared" si="402"/>
        <v>#DIV/0!</v>
      </c>
      <c r="R2007" s="145" t="e">
        <f t="shared" si="403"/>
        <v>#DIV/0!</v>
      </c>
      <c r="S2007" s="145" t="e">
        <f t="shared" si="404"/>
        <v>#DIV/0!</v>
      </c>
      <c r="T2007" s="145" t="e">
        <f t="shared" si="405"/>
        <v>#DIV/0!</v>
      </c>
      <c r="U2007" s="145" t="e">
        <f t="shared" si="406"/>
        <v>#DIV/0!</v>
      </c>
      <c r="V2007" s="146">
        <f>IF(J2007="nio",0,IF(J2007&gt;0,VLOOKUP(F2007,'3-Productie normen'!A:M,VLOOKUP(J2007,'3-Productie normen'!$B$38:$C$41,2,FALSE),FALSE)))*(VLOOKUP(B2007,'2-Kosten per locatie'!$A$16:$C$48,3,FALSE))</f>
        <v>0</v>
      </c>
      <c r="W2007" s="146">
        <f t="shared" si="407"/>
        <v>0</v>
      </c>
      <c r="X2007" s="146">
        <f t="shared" si="408"/>
        <v>0</v>
      </c>
      <c r="Y2007" s="146">
        <f t="shared" si="409"/>
        <v>0</v>
      </c>
      <c r="Z2007" s="147" t="str">
        <f>VLOOKUP(F2007,'3-Productie normen'!A:Q,12,FALSE)</f>
        <v>V</v>
      </c>
      <c r="AA2007" s="147"/>
      <c r="AC2007" s="148">
        <f t="shared" si="410"/>
        <v>33550.800000000003</v>
      </c>
    </row>
    <row r="2008" spans="1:29" ht="14.15" customHeight="1">
      <c r="A2008" s="124">
        <f t="shared" si="399"/>
        <v>2008</v>
      </c>
      <c r="B2008" s="139" t="s">
        <v>122</v>
      </c>
      <c r="C2008" s="108">
        <v>2</v>
      </c>
      <c r="D2008" s="164" t="s">
        <v>2004</v>
      </c>
      <c r="E2008" s="141" t="s">
        <v>224</v>
      </c>
      <c r="F2008" s="141" t="s">
        <v>155</v>
      </c>
      <c r="G2008" s="141" t="s">
        <v>222</v>
      </c>
      <c r="H2008" s="142">
        <v>21.33</v>
      </c>
      <c r="I2008" s="143">
        <f t="shared" si="400"/>
        <v>730</v>
      </c>
      <c r="J2008" s="144">
        <v>255</v>
      </c>
      <c r="K2008" s="144">
        <v>255</v>
      </c>
      <c r="L2008" s="144">
        <v>101</v>
      </c>
      <c r="M2008" s="144">
        <v>101</v>
      </c>
      <c r="N2008" s="144">
        <v>9</v>
      </c>
      <c r="O2008" s="144">
        <v>9</v>
      </c>
      <c r="P2008" s="145" t="e">
        <f t="shared" si="401"/>
        <v>#DIV/0!</v>
      </c>
      <c r="Q2008" s="145" t="e">
        <f t="shared" si="402"/>
        <v>#DIV/0!</v>
      </c>
      <c r="R2008" s="145" t="e">
        <f t="shared" si="403"/>
        <v>#DIV/0!</v>
      </c>
      <c r="S2008" s="145" t="e">
        <f t="shared" si="404"/>
        <v>#DIV/0!</v>
      </c>
      <c r="T2008" s="145" t="e">
        <f t="shared" si="405"/>
        <v>#DIV/0!</v>
      </c>
      <c r="U2008" s="145" t="e">
        <f t="shared" si="406"/>
        <v>#DIV/0!</v>
      </c>
      <c r="V2008" s="146">
        <f>IF(J2008="nio",0,IF(J2008&gt;0,VLOOKUP(F2008,'3-Productie normen'!A:M,VLOOKUP(J2008,'3-Productie normen'!$B$38:$C$41,2,FALSE),FALSE)))*(VLOOKUP(B2008,'2-Kosten per locatie'!$A$16:$C$48,3,FALSE))</f>
        <v>0</v>
      </c>
      <c r="W2008" s="146">
        <f t="shared" si="407"/>
        <v>0</v>
      </c>
      <c r="X2008" s="146">
        <f t="shared" si="408"/>
        <v>0</v>
      </c>
      <c r="Y2008" s="146">
        <f t="shared" si="409"/>
        <v>0</v>
      </c>
      <c r="Z2008" s="147" t="str">
        <f>VLOOKUP(F2008,'3-Productie normen'!A:Q,12,FALSE)</f>
        <v>B</v>
      </c>
      <c r="AA2008" s="147"/>
      <c r="AC2008" s="148">
        <f t="shared" si="410"/>
        <v>15570.9</v>
      </c>
    </row>
    <row r="2009" spans="1:29" ht="14.15" customHeight="1">
      <c r="A2009" s="124">
        <f t="shared" si="399"/>
        <v>2009</v>
      </c>
      <c r="B2009" s="139" t="s">
        <v>122</v>
      </c>
      <c r="C2009" s="108">
        <v>2</v>
      </c>
      <c r="D2009" s="164" t="s">
        <v>2005</v>
      </c>
      <c r="E2009" s="141" t="s">
        <v>711</v>
      </c>
      <c r="F2009" s="141" t="s">
        <v>168</v>
      </c>
      <c r="G2009" s="141" t="s">
        <v>213</v>
      </c>
      <c r="H2009" s="142">
        <v>69.790000000000006</v>
      </c>
      <c r="I2009" s="143">
        <f t="shared" si="400"/>
        <v>1</v>
      </c>
      <c r="J2009" s="144">
        <v>1</v>
      </c>
      <c r="K2009" s="144"/>
      <c r="L2009" s="144"/>
      <c r="M2009" s="144"/>
      <c r="N2009" s="144"/>
      <c r="O2009" s="144"/>
      <c r="P2009" s="145" t="e">
        <f t="shared" si="401"/>
        <v>#DIV/0!</v>
      </c>
      <c r="Q2009" s="145">
        <f t="shared" si="402"/>
        <v>0</v>
      </c>
      <c r="R2009" s="145">
        <f t="shared" si="403"/>
        <v>0</v>
      </c>
      <c r="S2009" s="145">
        <f t="shared" si="404"/>
        <v>0</v>
      </c>
      <c r="T2009" s="145">
        <f t="shared" si="405"/>
        <v>0</v>
      </c>
      <c r="U2009" s="145">
        <f t="shared" si="406"/>
        <v>0</v>
      </c>
      <c r="V2009" s="146">
        <f>IF(J2009="nio",0,IF(J2009&gt;0,VLOOKUP(F2009,'3-Productie normen'!A:M,VLOOKUP(J2009,'3-Productie normen'!$B$38:$C$41,2,FALSE),FALSE)))*(VLOOKUP(B2009,'2-Kosten per locatie'!$A$16:$C$48,3,FALSE))</f>
        <v>0</v>
      </c>
      <c r="W2009" s="146">
        <f t="shared" si="407"/>
        <v>0</v>
      </c>
      <c r="X2009" s="146">
        <f t="shared" si="408"/>
        <v>0</v>
      </c>
      <c r="Y2009" s="146">
        <f t="shared" si="409"/>
        <v>0</v>
      </c>
      <c r="Z2009" s="147" t="str">
        <f>VLOOKUP(F2009,'3-Productie normen'!A:Q,12,FALSE)</f>
        <v>V</v>
      </c>
      <c r="AA2009" s="147"/>
      <c r="AC2009" s="148">
        <f t="shared" si="410"/>
        <v>69.790000000000006</v>
      </c>
    </row>
    <row r="2010" spans="1:29" ht="14.15" customHeight="1">
      <c r="A2010" s="124">
        <f t="shared" si="399"/>
        <v>2010</v>
      </c>
      <c r="B2010" s="139" t="s">
        <v>122</v>
      </c>
      <c r="C2010" s="108">
        <v>2</v>
      </c>
      <c r="D2010" s="164" t="s">
        <v>2050</v>
      </c>
      <c r="E2010" s="141" t="s">
        <v>711</v>
      </c>
      <c r="F2010" s="141" t="s">
        <v>168</v>
      </c>
      <c r="G2010" s="141" t="s">
        <v>213</v>
      </c>
      <c r="H2010" s="142">
        <v>11.28</v>
      </c>
      <c r="I2010" s="143">
        <f t="shared" si="400"/>
        <v>1</v>
      </c>
      <c r="J2010" s="144">
        <v>1</v>
      </c>
      <c r="K2010" s="144"/>
      <c r="L2010" s="144"/>
      <c r="M2010" s="144"/>
      <c r="N2010" s="144"/>
      <c r="O2010" s="144"/>
      <c r="P2010" s="145" t="e">
        <f t="shared" si="401"/>
        <v>#DIV/0!</v>
      </c>
      <c r="Q2010" s="145">
        <f t="shared" si="402"/>
        <v>0</v>
      </c>
      <c r="R2010" s="145">
        <f t="shared" si="403"/>
        <v>0</v>
      </c>
      <c r="S2010" s="145">
        <f t="shared" si="404"/>
        <v>0</v>
      </c>
      <c r="T2010" s="145">
        <f t="shared" si="405"/>
        <v>0</v>
      </c>
      <c r="U2010" s="145">
        <f t="shared" si="406"/>
        <v>0</v>
      </c>
      <c r="V2010" s="146">
        <f>IF(J2010="nio",0,IF(J2010&gt;0,VLOOKUP(F2010,'3-Productie normen'!A:M,VLOOKUP(J2010,'3-Productie normen'!$B$38:$C$41,2,FALSE),FALSE)))*(VLOOKUP(B2010,'2-Kosten per locatie'!$A$16:$C$48,3,FALSE))</f>
        <v>0</v>
      </c>
      <c r="W2010" s="146">
        <f t="shared" si="407"/>
        <v>0</v>
      </c>
      <c r="X2010" s="146">
        <f t="shared" si="408"/>
        <v>0</v>
      </c>
      <c r="Y2010" s="146">
        <f t="shared" si="409"/>
        <v>0</v>
      </c>
      <c r="Z2010" s="147" t="str">
        <f>VLOOKUP(F2010,'3-Productie normen'!A:Q,12,FALSE)</f>
        <v>V</v>
      </c>
      <c r="AA2010" s="147"/>
      <c r="AC2010" s="148">
        <f t="shared" si="410"/>
        <v>11.28</v>
      </c>
    </row>
    <row r="2011" spans="1:29" ht="14.15" customHeight="1">
      <c r="A2011" s="124">
        <f t="shared" si="399"/>
        <v>2011</v>
      </c>
      <c r="B2011" s="139" t="s">
        <v>122</v>
      </c>
      <c r="C2011" s="108">
        <v>2</v>
      </c>
      <c r="D2011" s="164" t="s">
        <v>2051</v>
      </c>
      <c r="E2011" s="141" t="s">
        <v>711</v>
      </c>
      <c r="F2011" s="141" t="s">
        <v>168</v>
      </c>
      <c r="G2011" s="141" t="s">
        <v>213</v>
      </c>
      <c r="H2011" s="142">
        <v>17.03</v>
      </c>
      <c r="I2011" s="143">
        <f t="shared" si="400"/>
        <v>1</v>
      </c>
      <c r="J2011" s="144">
        <v>1</v>
      </c>
      <c r="K2011" s="144"/>
      <c r="L2011" s="144"/>
      <c r="M2011" s="144"/>
      <c r="N2011" s="144"/>
      <c r="O2011" s="144"/>
      <c r="P2011" s="145" t="e">
        <f t="shared" si="401"/>
        <v>#DIV/0!</v>
      </c>
      <c r="Q2011" s="145">
        <f t="shared" si="402"/>
        <v>0</v>
      </c>
      <c r="R2011" s="145">
        <f t="shared" si="403"/>
        <v>0</v>
      </c>
      <c r="S2011" s="145">
        <f t="shared" si="404"/>
        <v>0</v>
      </c>
      <c r="T2011" s="145">
        <f t="shared" si="405"/>
        <v>0</v>
      </c>
      <c r="U2011" s="145">
        <f t="shared" si="406"/>
        <v>0</v>
      </c>
      <c r="V2011" s="146">
        <f>IF(J2011="nio",0,IF(J2011&gt;0,VLOOKUP(F2011,'3-Productie normen'!A:M,VLOOKUP(J2011,'3-Productie normen'!$B$38:$C$41,2,FALSE),FALSE)))*(VLOOKUP(B2011,'2-Kosten per locatie'!$A$16:$C$48,3,FALSE))</f>
        <v>0</v>
      </c>
      <c r="W2011" s="146">
        <f t="shared" si="407"/>
        <v>0</v>
      </c>
      <c r="X2011" s="146">
        <f t="shared" si="408"/>
        <v>0</v>
      </c>
      <c r="Y2011" s="146">
        <f t="shared" si="409"/>
        <v>0</v>
      </c>
      <c r="Z2011" s="147" t="str">
        <f>VLOOKUP(F2011,'3-Productie normen'!A:Q,12,FALSE)</f>
        <v>V</v>
      </c>
      <c r="AA2011" s="147"/>
      <c r="AC2011" s="148">
        <f t="shared" si="410"/>
        <v>17.03</v>
      </c>
    </row>
    <row r="2012" spans="1:29" ht="14.15" customHeight="1">
      <c r="A2012" s="124">
        <f t="shared" si="399"/>
        <v>2012</v>
      </c>
      <c r="B2012" s="139" t="s">
        <v>122</v>
      </c>
      <c r="C2012" s="108">
        <v>2</v>
      </c>
      <c r="D2012" s="164" t="s">
        <v>1786</v>
      </c>
      <c r="E2012" s="141" t="s">
        <v>171</v>
      </c>
      <c r="F2012" s="141" t="s">
        <v>171</v>
      </c>
      <c r="G2012" s="141" t="s">
        <v>222</v>
      </c>
      <c r="H2012" s="142">
        <v>32.61</v>
      </c>
      <c r="I2012" s="143">
        <f t="shared" si="400"/>
        <v>730</v>
      </c>
      <c r="J2012" s="144">
        <v>255</v>
      </c>
      <c r="K2012" s="144">
        <v>255</v>
      </c>
      <c r="L2012" s="144">
        <v>101</v>
      </c>
      <c r="M2012" s="144">
        <v>101</v>
      </c>
      <c r="N2012" s="144">
        <v>9</v>
      </c>
      <c r="O2012" s="144">
        <v>9</v>
      </c>
      <c r="P2012" s="145" t="e">
        <f t="shared" si="401"/>
        <v>#DIV/0!</v>
      </c>
      <c r="Q2012" s="145" t="e">
        <f t="shared" si="402"/>
        <v>#DIV/0!</v>
      </c>
      <c r="R2012" s="145" t="e">
        <f t="shared" si="403"/>
        <v>#DIV/0!</v>
      </c>
      <c r="S2012" s="145" t="e">
        <f t="shared" si="404"/>
        <v>#DIV/0!</v>
      </c>
      <c r="T2012" s="145" t="e">
        <f t="shared" si="405"/>
        <v>#DIV/0!</v>
      </c>
      <c r="U2012" s="145" t="e">
        <f t="shared" si="406"/>
        <v>#DIV/0!</v>
      </c>
      <c r="V2012" s="146">
        <f>IF(J2012="nio",0,IF(J2012&gt;0,VLOOKUP(F2012,'3-Productie normen'!A:M,VLOOKUP(J2012,'3-Productie normen'!$B$38:$C$41,2,FALSE),FALSE)))*(VLOOKUP(B2012,'2-Kosten per locatie'!$A$16:$C$48,3,FALSE))</f>
        <v>0</v>
      </c>
      <c r="W2012" s="146">
        <f t="shared" si="407"/>
        <v>0</v>
      </c>
      <c r="X2012" s="146">
        <f t="shared" si="408"/>
        <v>0</v>
      </c>
      <c r="Y2012" s="146">
        <f t="shared" si="409"/>
        <v>0</v>
      </c>
      <c r="Z2012" s="147" t="str">
        <f>VLOOKUP(F2012,'3-Productie normen'!A:Q,12,FALSE)</f>
        <v>B</v>
      </c>
      <c r="AA2012" s="147"/>
      <c r="AC2012" s="148">
        <f t="shared" si="410"/>
        <v>23805.3</v>
      </c>
    </row>
    <row r="2013" spans="1:29" ht="14.15" customHeight="1">
      <c r="A2013" s="124">
        <f t="shared" si="399"/>
        <v>2013</v>
      </c>
      <c r="B2013" s="139" t="s">
        <v>122</v>
      </c>
      <c r="C2013" s="108">
        <v>2</v>
      </c>
      <c r="D2013" s="164" t="s">
        <v>2006</v>
      </c>
      <c r="E2013" s="141" t="s">
        <v>685</v>
      </c>
      <c r="F2013" s="141" t="s">
        <v>168</v>
      </c>
      <c r="G2013" s="141" t="s">
        <v>227</v>
      </c>
      <c r="H2013" s="142">
        <v>1.85</v>
      </c>
      <c r="I2013" s="143">
        <f t="shared" si="400"/>
        <v>1</v>
      </c>
      <c r="J2013" s="144">
        <v>1</v>
      </c>
      <c r="K2013" s="144"/>
      <c r="L2013" s="144"/>
      <c r="M2013" s="144"/>
      <c r="N2013" s="144"/>
      <c r="O2013" s="144"/>
      <c r="P2013" s="145" t="e">
        <f t="shared" si="401"/>
        <v>#DIV/0!</v>
      </c>
      <c r="Q2013" s="145">
        <f t="shared" si="402"/>
        <v>0</v>
      </c>
      <c r="R2013" s="145">
        <f t="shared" si="403"/>
        <v>0</v>
      </c>
      <c r="S2013" s="145">
        <f t="shared" si="404"/>
        <v>0</v>
      </c>
      <c r="T2013" s="145">
        <f t="shared" si="405"/>
        <v>0</v>
      </c>
      <c r="U2013" s="145">
        <f t="shared" si="406"/>
        <v>0</v>
      </c>
      <c r="V2013" s="146">
        <f>IF(J2013="nio",0,IF(J2013&gt;0,VLOOKUP(F2013,'3-Productie normen'!A:M,VLOOKUP(J2013,'3-Productie normen'!$B$38:$C$41,2,FALSE),FALSE)))*(VLOOKUP(B2013,'2-Kosten per locatie'!$A$16:$C$48,3,FALSE))</f>
        <v>0</v>
      </c>
      <c r="W2013" s="146">
        <f t="shared" si="407"/>
        <v>0</v>
      </c>
      <c r="X2013" s="146">
        <f t="shared" si="408"/>
        <v>0</v>
      </c>
      <c r="Y2013" s="146">
        <f t="shared" si="409"/>
        <v>0</v>
      </c>
      <c r="Z2013" s="147" t="str">
        <f>VLOOKUP(F2013,'3-Productie normen'!A:Q,12,FALSE)</f>
        <v>V</v>
      </c>
      <c r="AA2013" s="147"/>
      <c r="AC2013" s="148">
        <f t="shared" si="410"/>
        <v>1.85</v>
      </c>
    </row>
    <row r="2014" spans="1:29" ht="14.15" customHeight="1">
      <c r="A2014" s="124">
        <f t="shared" si="399"/>
        <v>2014</v>
      </c>
      <c r="B2014" s="139" t="s">
        <v>122</v>
      </c>
      <c r="C2014" s="108">
        <v>2</v>
      </c>
      <c r="D2014" s="164" t="s">
        <v>2052</v>
      </c>
      <c r="E2014" s="141" t="s">
        <v>224</v>
      </c>
      <c r="F2014" s="141" t="s">
        <v>155</v>
      </c>
      <c r="G2014" s="141" t="s">
        <v>222</v>
      </c>
      <c r="H2014" s="142">
        <v>21.59</v>
      </c>
      <c r="I2014" s="143">
        <f t="shared" si="400"/>
        <v>730</v>
      </c>
      <c r="J2014" s="144">
        <v>255</v>
      </c>
      <c r="K2014" s="144">
        <v>255</v>
      </c>
      <c r="L2014" s="144">
        <v>101</v>
      </c>
      <c r="M2014" s="144">
        <v>101</v>
      </c>
      <c r="N2014" s="144">
        <v>9</v>
      </c>
      <c r="O2014" s="144">
        <v>9</v>
      </c>
      <c r="P2014" s="145" t="e">
        <f t="shared" si="401"/>
        <v>#DIV/0!</v>
      </c>
      <c r="Q2014" s="145" t="e">
        <f t="shared" si="402"/>
        <v>#DIV/0!</v>
      </c>
      <c r="R2014" s="145" t="e">
        <f t="shared" si="403"/>
        <v>#DIV/0!</v>
      </c>
      <c r="S2014" s="145" t="e">
        <f t="shared" si="404"/>
        <v>#DIV/0!</v>
      </c>
      <c r="T2014" s="145" t="e">
        <f t="shared" si="405"/>
        <v>#DIV/0!</v>
      </c>
      <c r="U2014" s="145" t="e">
        <f t="shared" si="406"/>
        <v>#DIV/0!</v>
      </c>
      <c r="V2014" s="146">
        <f>IF(J2014="nio",0,IF(J2014&gt;0,VLOOKUP(F2014,'3-Productie normen'!A:M,VLOOKUP(J2014,'3-Productie normen'!$B$38:$C$41,2,FALSE),FALSE)))*(VLOOKUP(B2014,'2-Kosten per locatie'!$A$16:$C$48,3,FALSE))</f>
        <v>0</v>
      </c>
      <c r="W2014" s="146">
        <f t="shared" si="407"/>
        <v>0</v>
      </c>
      <c r="X2014" s="146">
        <f t="shared" si="408"/>
        <v>0</v>
      </c>
      <c r="Y2014" s="146">
        <f t="shared" si="409"/>
        <v>0</v>
      </c>
      <c r="Z2014" s="147" t="str">
        <f>VLOOKUP(F2014,'3-Productie normen'!A:Q,12,FALSE)</f>
        <v>B</v>
      </c>
      <c r="AA2014" s="147"/>
      <c r="AC2014" s="148">
        <f t="shared" si="410"/>
        <v>15760.7</v>
      </c>
    </row>
    <row r="2015" spans="1:29" ht="14.15" customHeight="1">
      <c r="A2015" s="124">
        <f t="shared" si="399"/>
        <v>2015</v>
      </c>
      <c r="B2015" s="139" t="s">
        <v>122</v>
      </c>
      <c r="C2015" s="108">
        <v>2</v>
      </c>
      <c r="D2015" s="164" t="s">
        <v>2007</v>
      </c>
      <c r="E2015" s="141" t="s">
        <v>262</v>
      </c>
      <c r="F2015" s="141" t="s">
        <v>164</v>
      </c>
      <c r="G2015" s="141" t="s">
        <v>227</v>
      </c>
      <c r="H2015" s="142">
        <v>1.64</v>
      </c>
      <c r="I2015" s="143">
        <f t="shared" si="400"/>
        <v>1</v>
      </c>
      <c r="J2015" s="144">
        <v>1</v>
      </c>
      <c r="K2015" s="144"/>
      <c r="L2015" s="144"/>
      <c r="M2015" s="144"/>
      <c r="N2015" s="144"/>
      <c r="O2015" s="144"/>
      <c r="P2015" s="145" t="e">
        <f t="shared" si="401"/>
        <v>#DIV/0!</v>
      </c>
      <c r="Q2015" s="145">
        <f t="shared" si="402"/>
        <v>0</v>
      </c>
      <c r="R2015" s="145">
        <f t="shared" si="403"/>
        <v>0</v>
      </c>
      <c r="S2015" s="145">
        <f t="shared" si="404"/>
        <v>0</v>
      </c>
      <c r="T2015" s="145">
        <f t="shared" si="405"/>
        <v>0</v>
      </c>
      <c r="U2015" s="145">
        <f t="shared" si="406"/>
        <v>0</v>
      </c>
      <c r="V2015" s="146">
        <f>IF(J2015="nio",0,IF(J2015&gt;0,VLOOKUP(F2015,'3-Productie normen'!A:M,VLOOKUP(J2015,'3-Productie normen'!$B$38:$C$41,2,FALSE),FALSE)))*(VLOOKUP(B2015,'2-Kosten per locatie'!$A$16:$C$48,3,FALSE))</f>
        <v>0</v>
      </c>
      <c r="W2015" s="146">
        <f t="shared" si="407"/>
        <v>0</v>
      </c>
      <c r="X2015" s="146">
        <f t="shared" si="408"/>
        <v>0</v>
      </c>
      <c r="Y2015" s="146">
        <f t="shared" si="409"/>
        <v>0</v>
      </c>
      <c r="Z2015" s="147" t="str">
        <f>VLOOKUP(F2015,'3-Productie normen'!A:Q,12,FALSE)</f>
        <v>V</v>
      </c>
      <c r="AA2015" s="147"/>
      <c r="AC2015" s="148">
        <f t="shared" si="410"/>
        <v>1.64</v>
      </c>
    </row>
    <row r="2016" spans="1:29" ht="14.15" customHeight="1">
      <c r="A2016" s="124">
        <f t="shared" si="399"/>
        <v>2016</v>
      </c>
      <c r="B2016" s="139" t="s">
        <v>122</v>
      </c>
      <c r="C2016" s="108">
        <v>2</v>
      </c>
      <c r="D2016" s="164" t="s">
        <v>1790</v>
      </c>
      <c r="E2016" s="141" t="s">
        <v>617</v>
      </c>
      <c r="F2016" s="153" t="s">
        <v>171</v>
      </c>
      <c r="G2016" s="141" t="s">
        <v>222</v>
      </c>
      <c r="H2016" s="142">
        <v>21.54</v>
      </c>
      <c r="I2016" s="143">
        <f t="shared" si="400"/>
        <v>730</v>
      </c>
      <c r="J2016" s="144">
        <v>255</v>
      </c>
      <c r="K2016" s="144">
        <v>255</v>
      </c>
      <c r="L2016" s="144">
        <v>101</v>
      </c>
      <c r="M2016" s="144">
        <v>101</v>
      </c>
      <c r="N2016" s="144">
        <v>9</v>
      </c>
      <c r="O2016" s="144">
        <v>9</v>
      </c>
      <c r="P2016" s="145" t="e">
        <f t="shared" si="401"/>
        <v>#DIV/0!</v>
      </c>
      <c r="Q2016" s="145" t="e">
        <f t="shared" si="402"/>
        <v>#DIV/0!</v>
      </c>
      <c r="R2016" s="145" t="e">
        <f t="shared" si="403"/>
        <v>#DIV/0!</v>
      </c>
      <c r="S2016" s="145" t="e">
        <f t="shared" si="404"/>
        <v>#DIV/0!</v>
      </c>
      <c r="T2016" s="145" t="e">
        <f t="shared" si="405"/>
        <v>#DIV/0!</v>
      </c>
      <c r="U2016" s="145" t="e">
        <f t="shared" si="406"/>
        <v>#DIV/0!</v>
      </c>
      <c r="V2016" s="146">
        <f>IF(J2016="nio",0,IF(J2016&gt;0,VLOOKUP(F2016,'3-Productie normen'!A:M,VLOOKUP(J2016,'3-Productie normen'!$B$38:$C$41,2,FALSE),FALSE)))*(VLOOKUP(B2016,'2-Kosten per locatie'!$A$16:$C$48,3,FALSE))</f>
        <v>0</v>
      </c>
      <c r="W2016" s="146">
        <f t="shared" si="407"/>
        <v>0</v>
      </c>
      <c r="X2016" s="146">
        <f t="shared" si="408"/>
        <v>0</v>
      </c>
      <c r="Y2016" s="146">
        <f t="shared" si="409"/>
        <v>0</v>
      </c>
      <c r="Z2016" s="147" t="str">
        <f>VLOOKUP(F2016,'3-Productie normen'!A:Q,12,FALSE)</f>
        <v>B</v>
      </c>
      <c r="AA2016" s="147"/>
      <c r="AC2016" s="148">
        <f t="shared" si="410"/>
        <v>15724.199999999999</v>
      </c>
    </row>
    <row r="2017" spans="1:29" ht="14.15" customHeight="1">
      <c r="A2017" s="124">
        <f t="shared" si="399"/>
        <v>2017</v>
      </c>
      <c r="B2017" s="139" t="s">
        <v>122</v>
      </c>
      <c r="C2017" s="108">
        <v>2</v>
      </c>
      <c r="D2017" s="164" t="s">
        <v>2053</v>
      </c>
      <c r="E2017" s="141" t="s">
        <v>617</v>
      </c>
      <c r="F2017" s="153" t="s">
        <v>171</v>
      </c>
      <c r="G2017" s="141" t="s">
        <v>222</v>
      </c>
      <c r="H2017" s="142">
        <v>20.73</v>
      </c>
      <c r="I2017" s="143">
        <f t="shared" si="400"/>
        <v>730</v>
      </c>
      <c r="J2017" s="144">
        <v>255</v>
      </c>
      <c r="K2017" s="144">
        <v>255</v>
      </c>
      <c r="L2017" s="144">
        <v>101</v>
      </c>
      <c r="M2017" s="144">
        <v>101</v>
      </c>
      <c r="N2017" s="144">
        <v>9</v>
      </c>
      <c r="O2017" s="144">
        <v>9</v>
      </c>
      <c r="P2017" s="145" t="e">
        <f t="shared" si="401"/>
        <v>#DIV/0!</v>
      </c>
      <c r="Q2017" s="145" t="e">
        <f t="shared" si="402"/>
        <v>#DIV/0!</v>
      </c>
      <c r="R2017" s="145" t="e">
        <f t="shared" si="403"/>
        <v>#DIV/0!</v>
      </c>
      <c r="S2017" s="145" t="e">
        <f t="shared" si="404"/>
        <v>#DIV/0!</v>
      </c>
      <c r="T2017" s="145" t="e">
        <f t="shared" si="405"/>
        <v>#DIV/0!</v>
      </c>
      <c r="U2017" s="145" t="e">
        <f t="shared" si="406"/>
        <v>#DIV/0!</v>
      </c>
      <c r="V2017" s="146">
        <f>IF(J2017="nio",0,IF(J2017&gt;0,VLOOKUP(F2017,'3-Productie normen'!A:M,VLOOKUP(J2017,'3-Productie normen'!$B$38:$C$41,2,FALSE),FALSE)))*(VLOOKUP(B2017,'2-Kosten per locatie'!$A$16:$C$48,3,FALSE))</f>
        <v>0</v>
      </c>
      <c r="W2017" s="146">
        <f t="shared" si="407"/>
        <v>0</v>
      </c>
      <c r="X2017" s="146">
        <f t="shared" si="408"/>
        <v>0</v>
      </c>
      <c r="Y2017" s="146">
        <f t="shared" si="409"/>
        <v>0</v>
      </c>
      <c r="Z2017" s="147" t="str">
        <f>VLOOKUP(F2017,'3-Productie normen'!A:Q,12,FALSE)</f>
        <v>B</v>
      </c>
      <c r="AA2017" s="147"/>
      <c r="AC2017" s="148">
        <f t="shared" si="410"/>
        <v>15132.9</v>
      </c>
    </row>
    <row r="2018" spans="1:29" ht="14.15" customHeight="1">
      <c r="A2018" s="124">
        <f t="shared" si="399"/>
        <v>2018</v>
      </c>
      <c r="B2018" s="139" t="s">
        <v>122</v>
      </c>
      <c r="C2018" s="108">
        <v>2</v>
      </c>
      <c r="D2018" s="164" t="s">
        <v>2054</v>
      </c>
      <c r="E2018" s="141" t="s">
        <v>251</v>
      </c>
      <c r="F2018" s="141" t="s">
        <v>168</v>
      </c>
      <c r="G2018" s="141" t="s">
        <v>227</v>
      </c>
      <c r="H2018" s="142">
        <v>11.35</v>
      </c>
      <c r="I2018" s="143">
        <f t="shared" si="400"/>
        <v>1</v>
      </c>
      <c r="J2018" s="144">
        <v>1</v>
      </c>
      <c r="K2018" s="144"/>
      <c r="L2018" s="144"/>
      <c r="M2018" s="144"/>
      <c r="N2018" s="144"/>
      <c r="O2018" s="144"/>
      <c r="P2018" s="145" t="e">
        <f t="shared" si="401"/>
        <v>#DIV/0!</v>
      </c>
      <c r="Q2018" s="145">
        <f t="shared" si="402"/>
        <v>0</v>
      </c>
      <c r="R2018" s="145">
        <f t="shared" si="403"/>
        <v>0</v>
      </c>
      <c r="S2018" s="145">
        <f t="shared" si="404"/>
        <v>0</v>
      </c>
      <c r="T2018" s="145">
        <f t="shared" si="405"/>
        <v>0</v>
      </c>
      <c r="U2018" s="145">
        <f t="shared" si="406"/>
        <v>0</v>
      </c>
      <c r="V2018" s="146">
        <f>IF(J2018="nio",0,IF(J2018&gt;0,VLOOKUP(F2018,'3-Productie normen'!A:M,VLOOKUP(J2018,'3-Productie normen'!$B$38:$C$41,2,FALSE),FALSE)))*(VLOOKUP(B2018,'2-Kosten per locatie'!$A$16:$C$48,3,FALSE))</f>
        <v>0</v>
      </c>
      <c r="W2018" s="146">
        <f t="shared" si="407"/>
        <v>0</v>
      </c>
      <c r="X2018" s="146">
        <f t="shared" si="408"/>
        <v>0</v>
      </c>
      <c r="Y2018" s="146">
        <f t="shared" si="409"/>
        <v>0</v>
      </c>
      <c r="Z2018" s="147" t="str">
        <f>VLOOKUP(F2018,'3-Productie normen'!A:Q,12,FALSE)</f>
        <v>V</v>
      </c>
      <c r="AA2018" s="147"/>
      <c r="AC2018" s="148">
        <f t="shared" si="410"/>
        <v>11.35</v>
      </c>
    </row>
    <row r="2019" spans="1:29" ht="14.15" customHeight="1">
      <c r="A2019" s="124">
        <f t="shared" si="399"/>
        <v>2019</v>
      </c>
      <c r="B2019" s="139" t="s">
        <v>122</v>
      </c>
      <c r="C2019" s="108">
        <v>2</v>
      </c>
      <c r="D2019" s="164" t="s">
        <v>1793</v>
      </c>
      <c r="E2019" s="141" t="s">
        <v>249</v>
      </c>
      <c r="F2019" s="141" t="s">
        <v>172</v>
      </c>
      <c r="G2019" s="141" t="s">
        <v>222</v>
      </c>
      <c r="H2019" s="142">
        <v>18.25</v>
      </c>
      <c r="I2019" s="143">
        <f t="shared" si="400"/>
        <v>730</v>
      </c>
      <c r="J2019" s="144">
        <v>255</v>
      </c>
      <c r="K2019" s="144">
        <v>255</v>
      </c>
      <c r="L2019" s="144">
        <v>101</v>
      </c>
      <c r="M2019" s="144">
        <v>101</v>
      </c>
      <c r="N2019" s="144">
        <v>9</v>
      </c>
      <c r="O2019" s="144">
        <v>9</v>
      </c>
      <c r="P2019" s="145" t="e">
        <f t="shared" si="401"/>
        <v>#DIV/0!</v>
      </c>
      <c r="Q2019" s="145" t="e">
        <f t="shared" si="402"/>
        <v>#DIV/0!</v>
      </c>
      <c r="R2019" s="145" t="e">
        <f t="shared" si="403"/>
        <v>#DIV/0!</v>
      </c>
      <c r="S2019" s="145" t="e">
        <f t="shared" si="404"/>
        <v>#DIV/0!</v>
      </c>
      <c r="T2019" s="145" t="e">
        <f t="shared" si="405"/>
        <v>#DIV/0!</v>
      </c>
      <c r="U2019" s="145" t="e">
        <f t="shared" si="406"/>
        <v>#DIV/0!</v>
      </c>
      <c r="V2019" s="146">
        <f>IF(J2019="nio",0,IF(J2019&gt;0,VLOOKUP(F2019,'3-Productie normen'!A:M,VLOOKUP(J2019,'3-Productie normen'!$B$38:$C$41,2,FALSE),FALSE)))*(VLOOKUP(B2019,'2-Kosten per locatie'!$A$16:$C$48,3,FALSE))</f>
        <v>0</v>
      </c>
      <c r="W2019" s="146">
        <f t="shared" si="407"/>
        <v>0</v>
      </c>
      <c r="X2019" s="146">
        <f t="shared" si="408"/>
        <v>0</v>
      </c>
      <c r="Y2019" s="146">
        <f t="shared" si="409"/>
        <v>0</v>
      </c>
      <c r="Z2019" s="147" t="str">
        <f>VLOOKUP(F2019,'3-Productie normen'!A:Q,12,FALSE)</f>
        <v>V</v>
      </c>
      <c r="AA2019" s="147"/>
      <c r="AC2019" s="148">
        <f t="shared" si="410"/>
        <v>13322.5</v>
      </c>
    </row>
    <row r="2020" spans="1:29" ht="14.15" customHeight="1">
      <c r="A2020" s="124">
        <f t="shared" si="399"/>
        <v>2020</v>
      </c>
      <c r="B2020" s="139" t="s">
        <v>122</v>
      </c>
      <c r="C2020" s="108">
        <v>2</v>
      </c>
      <c r="D2020" s="164" t="s">
        <v>2008</v>
      </c>
      <c r="E2020" s="141" t="s">
        <v>249</v>
      </c>
      <c r="F2020" s="141" t="s">
        <v>172</v>
      </c>
      <c r="G2020" s="141" t="s">
        <v>244</v>
      </c>
      <c r="H2020" s="142">
        <v>19.59</v>
      </c>
      <c r="I2020" s="143">
        <f t="shared" si="400"/>
        <v>730</v>
      </c>
      <c r="J2020" s="144">
        <v>255</v>
      </c>
      <c r="K2020" s="144">
        <v>255</v>
      </c>
      <c r="L2020" s="144">
        <v>101</v>
      </c>
      <c r="M2020" s="144">
        <v>101</v>
      </c>
      <c r="N2020" s="144">
        <v>9</v>
      </c>
      <c r="O2020" s="144">
        <v>9</v>
      </c>
      <c r="P2020" s="145" t="e">
        <f t="shared" si="401"/>
        <v>#DIV/0!</v>
      </c>
      <c r="Q2020" s="145" t="e">
        <f t="shared" si="402"/>
        <v>#DIV/0!</v>
      </c>
      <c r="R2020" s="145" t="e">
        <f t="shared" si="403"/>
        <v>#DIV/0!</v>
      </c>
      <c r="S2020" s="145" t="e">
        <f t="shared" si="404"/>
        <v>#DIV/0!</v>
      </c>
      <c r="T2020" s="145" t="e">
        <f t="shared" si="405"/>
        <v>#DIV/0!</v>
      </c>
      <c r="U2020" s="145" t="e">
        <f t="shared" si="406"/>
        <v>#DIV/0!</v>
      </c>
      <c r="V2020" s="146">
        <f>IF(J2020="nio",0,IF(J2020&gt;0,VLOOKUP(F2020,'3-Productie normen'!A:M,VLOOKUP(J2020,'3-Productie normen'!$B$38:$C$41,2,FALSE),FALSE)))*(VLOOKUP(B2020,'2-Kosten per locatie'!$A$16:$C$48,3,FALSE))</f>
        <v>0</v>
      </c>
      <c r="W2020" s="146">
        <f t="shared" si="407"/>
        <v>0</v>
      </c>
      <c r="X2020" s="146">
        <f t="shared" si="408"/>
        <v>0</v>
      </c>
      <c r="Y2020" s="146">
        <f t="shared" si="409"/>
        <v>0</v>
      </c>
      <c r="Z2020" s="147" t="str">
        <f>VLOOKUP(F2020,'3-Productie normen'!A:Q,12,FALSE)</f>
        <v>V</v>
      </c>
      <c r="AA2020" s="147"/>
      <c r="AC2020" s="148">
        <f t="shared" si="410"/>
        <v>14300.7</v>
      </c>
    </row>
    <row r="2021" spans="1:29" ht="14.15" customHeight="1">
      <c r="A2021" s="124">
        <f t="shared" si="399"/>
        <v>2021</v>
      </c>
      <c r="B2021" s="139" t="s">
        <v>122</v>
      </c>
      <c r="C2021" s="108">
        <v>2</v>
      </c>
      <c r="D2021" s="164" t="s">
        <v>2055</v>
      </c>
      <c r="E2021" s="141" t="s">
        <v>249</v>
      </c>
      <c r="F2021" s="141" t="s">
        <v>172</v>
      </c>
      <c r="G2021" s="141" t="s">
        <v>244</v>
      </c>
      <c r="H2021" s="142">
        <v>90.37</v>
      </c>
      <c r="I2021" s="143">
        <f t="shared" si="400"/>
        <v>730</v>
      </c>
      <c r="J2021" s="144">
        <v>255</v>
      </c>
      <c r="K2021" s="144">
        <v>255</v>
      </c>
      <c r="L2021" s="144">
        <v>101</v>
      </c>
      <c r="M2021" s="144">
        <v>101</v>
      </c>
      <c r="N2021" s="144">
        <v>9</v>
      </c>
      <c r="O2021" s="144">
        <v>9</v>
      </c>
      <c r="P2021" s="145" t="e">
        <f t="shared" si="401"/>
        <v>#DIV/0!</v>
      </c>
      <c r="Q2021" s="145" t="e">
        <f t="shared" si="402"/>
        <v>#DIV/0!</v>
      </c>
      <c r="R2021" s="145" t="e">
        <f t="shared" si="403"/>
        <v>#DIV/0!</v>
      </c>
      <c r="S2021" s="145" t="e">
        <f t="shared" si="404"/>
        <v>#DIV/0!</v>
      </c>
      <c r="T2021" s="145" t="e">
        <f t="shared" si="405"/>
        <v>#DIV/0!</v>
      </c>
      <c r="U2021" s="145" t="e">
        <f t="shared" si="406"/>
        <v>#DIV/0!</v>
      </c>
      <c r="V2021" s="146">
        <f>IF(J2021="nio",0,IF(J2021&gt;0,VLOOKUP(F2021,'3-Productie normen'!A:M,VLOOKUP(J2021,'3-Productie normen'!$B$38:$C$41,2,FALSE),FALSE)))*(VLOOKUP(B2021,'2-Kosten per locatie'!$A$16:$C$48,3,FALSE))</f>
        <v>0</v>
      </c>
      <c r="W2021" s="146">
        <f t="shared" si="407"/>
        <v>0</v>
      </c>
      <c r="X2021" s="146">
        <f t="shared" si="408"/>
        <v>0</v>
      </c>
      <c r="Y2021" s="146">
        <f t="shared" si="409"/>
        <v>0</v>
      </c>
      <c r="Z2021" s="147" t="str">
        <f>VLOOKUP(F2021,'3-Productie normen'!A:Q,12,FALSE)</f>
        <v>V</v>
      </c>
      <c r="AA2021" s="147"/>
      <c r="AC2021" s="148">
        <f t="shared" si="410"/>
        <v>65970.100000000006</v>
      </c>
    </row>
    <row r="2022" spans="1:29" ht="14.15" customHeight="1">
      <c r="A2022" s="124">
        <f t="shared" si="399"/>
        <v>2022</v>
      </c>
      <c r="B2022" s="139" t="s">
        <v>122</v>
      </c>
      <c r="C2022" s="108">
        <v>2</v>
      </c>
      <c r="D2022" s="164" t="s">
        <v>1712</v>
      </c>
      <c r="E2022" s="141" t="s">
        <v>170</v>
      </c>
      <c r="F2022" s="141" t="s">
        <v>170</v>
      </c>
      <c r="G2022" s="141" t="s">
        <v>2056</v>
      </c>
      <c r="H2022" s="142">
        <v>35.6</v>
      </c>
      <c r="I2022" s="143">
        <f t="shared" si="400"/>
        <v>730</v>
      </c>
      <c r="J2022" s="144">
        <v>255</v>
      </c>
      <c r="K2022" s="144">
        <v>255</v>
      </c>
      <c r="L2022" s="144">
        <v>101</v>
      </c>
      <c r="M2022" s="144">
        <v>101</v>
      </c>
      <c r="N2022" s="144">
        <v>9</v>
      </c>
      <c r="O2022" s="144">
        <v>9</v>
      </c>
      <c r="P2022" s="145" t="e">
        <f t="shared" si="401"/>
        <v>#DIV/0!</v>
      </c>
      <c r="Q2022" s="145" t="e">
        <f t="shared" si="402"/>
        <v>#DIV/0!</v>
      </c>
      <c r="R2022" s="145" t="e">
        <f t="shared" si="403"/>
        <v>#DIV/0!</v>
      </c>
      <c r="S2022" s="145" t="e">
        <f t="shared" si="404"/>
        <v>#DIV/0!</v>
      </c>
      <c r="T2022" s="145" t="e">
        <f t="shared" si="405"/>
        <v>#DIV/0!</v>
      </c>
      <c r="U2022" s="145" t="e">
        <f t="shared" si="406"/>
        <v>#DIV/0!</v>
      </c>
      <c r="V2022" s="146">
        <f>IF(J2022="nio",0,IF(J2022&gt;0,VLOOKUP(F2022,'3-Productie normen'!A:M,VLOOKUP(J2022,'3-Productie normen'!$B$38:$C$41,2,FALSE),FALSE)))*(VLOOKUP(B2022,'2-Kosten per locatie'!$A$16:$C$48,3,FALSE))</f>
        <v>0</v>
      </c>
      <c r="W2022" s="146">
        <f t="shared" si="407"/>
        <v>0</v>
      </c>
      <c r="X2022" s="146">
        <f t="shared" si="408"/>
        <v>0</v>
      </c>
      <c r="Y2022" s="146">
        <f t="shared" si="409"/>
        <v>0</v>
      </c>
      <c r="Z2022" s="147" t="str">
        <f>VLOOKUP(F2022,'3-Productie normen'!A:Q,12,FALSE)</f>
        <v>V</v>
      </c>
      <c r="AA2022" s="147"/>
      <c r="AC2022" s="148">
        <f t="shared" si="410"/>
        <v>25988</v>
      </c>
    </row>
    <row r="2023" spans="1:29" ht="14.15" customHeight="1">
      <c r="A2023" s="124">
        <f t="shared" si="399"/>
        <v>2023</v>
      </c>
      <c r="B2023" s="139" t="s">
        <v>122</v>
      </c>
      <c r="C2023" s="108">
        <v>2</v>
      </c>
      <c r="D2023" s="164" t="s">
        <v>1713</v>
      </c>
      <c r="E2023" s="141" t="s">
        <v>170</v>
      </c>
      <c r="F2023" s="141" t="s">
        <v>170</v>
      </c>
      <c r="G2023" s="141" t="s">
        <v>2056</v>
      </c>
      <c r="H2023" s="142">
        <v>17.28</v>
      </c>
      <c r="I2023" s="143">
        <f t="shared" si="400"/>
        <v>730</v>
      </c>
      <c r="J2023" s="144">
        <v>255</v>
      </c>
      <c r="K2023" s="144">
        <v>255</v>
      </c>
      <c r="L2023" s="144">
        <v>101</v>
      </c>
      <c r="M2023" s="144">
        <v>101</v>
      </c>
      <c r="N2023" s="144">
        <v>9</v>
      </c>
      <c r="O2023" s="144">
        <v>9</v>
      </c>
      <c r="P2023" s="145" t="e">
        <f t="shared" si="401"/>
        <v>#DIV/0!</v>
      </c>
      <c r="Q2023" s="145" t="e">
        <f t="shared" si="402"/>
        <v>#DIV/0!</v>
      </c>
      <c r="R2023" s="145" t="e">
        <f t="shared" si="403"/>
        <v>#DIV/0!</v>
      </c>
      <c r="S2023" s="145" t="e">
        <f t="shared" si="404"/>
        <v>#DIV/0!</v>
      </c>
      <c r="T2023" s="145" t="e">
        <f t="shared" si="405"/>
        <v>#DIV/0!</v>
      </c>
      <c r="U2023" s="145" t="e">
        <f t="shared" si="406"/>
        <v>#DIV/0!</v>
      </c>
      <c r="V2023" s="146">
        <f>IF(J2023="nio",0,IF(J2023&gt;0,VLOOKUP(F2023,'3-Productie normen'!A:M,VLOOKUP(J2023,'3-Productie normen'!$B$38:$C$41,2,FALSE),FALSE)))*(VLOOKUP(B2023,'2-Kosten per locatie'!$A$16:$C$48,3,FALSE))</f>
        <v>0</v>
      </c>
      <c r="W2023" s="146">
        <f t="shared" si="407"/>
        <v>0</v>
      </c>
      <c r="X2023" s="146">
        <f t="shared" si="408"/>
        <v>0</v>
      </c>
      <c r="Y2023" s="146">
        <f t="shared" si="409"/>
        <v>0</v>
      </c>
      <c r="Z2023" s="147" t="str">
        <f>VLOOKUP(F2023,'3-Productie normen'!A:Q,12,FALSE)</f>
        <v>V</v>
      </c>
      <c r="AA2023" s="147"/>
      <c r="AC2023" s="148">
        <f t="shared" si="410"/>
        <v>12614.400000000001</v>
      </c>
    </row>
    <row r="2024" spans="1:29" ht="14.15" customHeight="1">
      <c r="A2024" s="124">
        <f t="shared" si="399"/>
        <v>2024</v>
      </c>
      <c r="B2024" s="139" t="s">
        <v>93</v>
      </c>
      <c r="C2024" s="108" t="s">
        <v>210</v>
      </c>
      <c r="D2024" s="164" t="s">
        <v>1626</v>
      </c>
      <c r="E2024" s="141" t="s">
        <v>251</v>
      </c>
      <c r="F2024" s="141" t="s">
        <v>168</v>
      </c>
      <c r="G2024" s="141" t="s">
        <v>244</v>
      </c>
      <c r="H2024" s="142">
        <v>13.1</v>
      </c>
      <c r="I2024" s="143">
        <f t="shared" si="400"/>
        <v>1</v>
      </c>
      <c r="J2024" s="144">
        <v>1</v>
      </c>
      <c r="K2024" s="144"/>
      <c r="L2024" s="144"/>
      <c r="M2024" s="144"/>
      <c r="N2024" s="144"/>
      <c r="O2024" s="144"/>
      <c r="P2024" s="145" t="e">
        <f t="shared" si="401"/>
        <v>#DIV/0!</v>
      </c>
      <c r="Q2024" s="145">
        <f t="shared" si="402"/>
        <v>0</v>
      </c>
      <c r="R2024" s="145">
        <f t="shared" si="403"/>
        <v>0</v>
      </c>
      <c r="S2024" s="145">
        <f t="shared" si="404"/>
        <v>0</v>
      </c>
      <c r="T2024" s="145">
        <f t="shared" si="405"/>
        <v>0</v>
      </c>
      <c r="U2024" s="145">
        <f t="shared" si="406"/>
        <v>0</v>
      </c>
      <c r="V2024" s="146">
        <f>IF(J2024="nio",0,IF(J2024&gt;0,VLOOKUP(F2024,'3-Productie normen'!A:M,VLOOKUP(J2024,'3-Productie normen'!$B$38:$C$41,2,FALSE),FALSE)))*(VLOOKUP(B2024,'2-Kosten per locatie'!$A$16:$C$48,3,FALSE))</f>
        <v>0</v>
      </c>
      <c r="W2024" s="146">
        <f t="shared" si="407"/>
        <v>0</v>
      </c>
      <c r="X2024" s="146">
        <f t="shared" si="408"/>
        <v>0</v>
      </c>
      <c r="Y2024" s="146">
        <f t="shared" si="409"/>
        <v>0</v>
      </c>
      <c r="Z2024" s="147" t="str">
        <f>VLOOKUP(F2024,'3-Productie normen'!A:Q,12,FALSE)</f>
        <v>V</v>
      </c>
      <c r="AA2024" s="147"/>
      <c r="AC2024" s="148">
        <f t="shared" si="410"/>
        <v>13.1</v>
      </c>
    </row>
    <row r="2025" spans="1:29" ht="14.15" customHeight="1">
      <c r="A2025" s="124">
        <f t="shared" si="399"/>
        <v>2025</v>
      </c>
      <c r="B2025" s="139" t="s">
        <v>93</v>
      </c>
      <c r="C2025" s="108" t="s">
        <v>210</v>
      </c>
      <c r="D2025" s="164" t="s">
        <v>2057</v>
      </c>
      <c r="E2025" s="141" t="s">
        <v>279</v>
      </c>
      <c r="F2025" s="141" t="s">
        <v>168</v>
      </c>
      <c r="G2025" s="141" t="s">
        <v>244</v>
      </c>
      <c r="H2025" s="142">
        <v>7.5</v>
      </c>
      <c r="I2025" s="143">
        <f t="shared" si="400"/>
        <v>1</v>
      </c>
      <c r="J2025" s="144">
        <v>1</v>
      </c>
      <c r="K2025" s="144"/>
      <c r="L2025" s="144"/>
      <c r="M2025" s="144"/>
      <c r="N2025" s="144"/>
      <c r="O2025" s="144"/>
      <c r="P2025" s="145" t="e">
        <f t="shared" si="401"/>
        <v>#DIV/0!</v>
      </c>
      <c r="Q2025" s="145">
        <f t="shared" si="402"/>
        <v>0</v>
      </c>
      <c r="R2025" s="145">
        <f t="shared" si="403"/>
        <v>0</v>
      </c>
      <c r="S2025" s="145">
        <f t="shared" si="404"/>
        <v>0</v>
      </c>
      <c r="T2025" s="145">
        <f t="shared" si="405"/>
        <v>0</v>
      </c>
      <c r="U2025" s="145">
        <f t="shared" si="406"/>
        <v>0</v>
      </c>
      <c r="V2025" s="146">
        <f>IF(J2025="nio",0,IF(J2025&gt;0,VLOOKUP(F2025,'3-Productie normen'!A:M,VLOOKUP(J2025,'3-Productie normen'!$B$38:$C$41,2,FALSE),FALSE)))*(VLOOKUP(B2025,'2-Kosten per locatie'!$A$16:$C$48,3,FALSE))</f>
        <v>0</v>
      </c>
      <c r="W2025" s="146">
        <f t="shared" si="407"/>
        <v>0</v>
      </c>
      <c r="X2025" s="146">
        <f t="shared" si="408"/>
        <v>0</v>
      </c>
      <c r="Y2025" s="146">
        <f t="shared" si="409"/>
        <v>0</v>
      </c>
      <c r="Z2025" s="147" t="str">
        <f>VLOOKUP(F2025,'3-Productie normen'!A:Q,12,FALSE)</f>
        <v>V</v>
      </c>
      <c r="AA2025" s="147"/>
      <c r="AC2025" s="148">
        <f t="shared" si="410"/>
        <v>7.5</v>
      </c>
    </row>
    <row r="2026" spans="1:29" ht="14.15" customHeight="1">
      <c r="A2026" s="124">
        <f t="shared" si="399"/>
        <v>2026</v>
      </c>
      <c r="B2026" s="139" t="s">
        <v>93</v>
      </c>
      <c r="C2026" s="108" t="s">
        <v>210</v>
      </c>
      <c r="D2026" s="164" t="s">
        <v>2058</v>
      </c>
      <c r="E2026" s="141" t="s">
        <v>711</v>
      </c>
      <c r="F2026" s="141" t="s">
        <v>168</v>
      </c>
      <c r="G2026" s="141" t="s">
        <v>244</v>
      </c>
      <c r="H2026" s="142">
        <v>8.5</v>
      </c>
      <c r="I2026" s="143">
        <f t="shared" si="400"/>
        <v>1</v>
      </c>
      <c r="J2026" s="144">
        <v>1</v>
      </c>
      <c r="K2026" s="144"/>
      <c r="L2026" s="144"/>
      <c r="M2026" s="144"/>
      <c r="N2026" s="144"/>
      <c r="O2026" s="144"/>
      <c r="P2026" s="145" t="e">
        <f t="shared" si="401"/>
        <v>#DIV/0!</v>
      </c>
      <c r="Q2026" s="145">
        <f t="shared" si="402"/>
        <v>0</v>
      </c>
      <c r="R2026" s="145">
        <f t="shared" si="403"/>
        <v>0</v>
      </c>
      <c r="S2026" s="145">
        <f t="shared" si="404"/>
        <v>0</v>
      </c>
      <c r="T2026" s="145">
        <f t="shared" si="405"/>
        <v>0</v>
      </c>
      <c r="U2026" s="145">
        <f t="shared" si="406"/>
        <v>0</v>
      </c>
      <c r="V2026" s="146">
        <f>IF(J2026="nio",0,IF(J2026&gt;0,VLOOKUP(F2026,'3-Productie normen'!A:M,VLOOKUP(J2026,'3-Productie normen'!$B$38:$C$41,2,FALSE),FALSE)))*(VLOOKUP(B2026,'2-Kosten per locatie'!$A$16:$C$48,3,FALSE))</f>
        <v>0</v>
      </c>
      <c r="W2026" s="146">
        <f t="shared" si="407"/>
        <v>0</v>
      </c>
      <c r="X2026" s="146">
        <f t="shared" si="408"/>
        <v>0</v>
      </c>
      <c r="Y2026" s="146">
        <f t="shared" si="409"/>
        <v>0</v>
      </c>
      <c r="Z2026" s="147" t="str">
        <f>VLOOKUP(F2026,'3-Productie normen'!A:Q,12,FALSE)</f>
        <v>V</v>
      </c>
      <c r="AA2026" s="147"/>
      <c r="AC2026" s="148">
        <f t="shared" si="410"/>
        <v>8.5</v>
      </c>
    </row>
    <row r="2027" spans="1:29" ht="14.15" customHeight="1">
      <c r="A2027" s="124">
        <f t="shared" si="399"/>
        <v>2027</v>
      </c>
      <c r="B2027" s="139" t="s">
        <v>93</v>
      </c>
      <c r="C2027" s="108" t="s">
        <v>210</v>
      </c>
      <c r="D2027" s="164" t="s">
        <v>1947</v>
      </c>
      <c r="E2027" s="141" t="s">
        <v>224</v>
      </c>
      <c r="F2027" s="141" t="s">
        <v>155</v>
      </c>
      <c r="G2027" s="141" t="s">
        <v>222</v>
      </c>
      <c r="H2027" s="142">
        <v>4.9000000000000004</v>
      </c>
      <c r="I2027" s="143">
        <f t="shared" si="400"/>
        <v>255</v>
      </c>
      <c r="J2027" s="144">
        <v>255</v>
      </c>
      <c r="K2027" s="144"/>
      <c r="L2027" s="144"/>
      <c r="M2027" s="144"/>
      <c r="N2027" s="144"/>
      <c r="O2027" s="144"/>
      <c r="P2027" s="145" t="e">
        <f t="shared" si="401"/>
        <v>#DIV/0!</v>
      </c>
      <c r="Q2027" s="145">
        <f t="shared" si="402"/>
        <v>0</v>
      </c>
      <c r="R2027" s="145">
        <f t="shared" si="403"/>
        <v>0</v>
      </c>
      <c r="S2027" s="145">
        <f t="shared" si="404"/>
        <v>0</v>
      </c>
      <c r="T2027" s="145">
        <f t="shared" si="405"/>
        <v>0</v>
      </c>
      <c r="U2027" s="145">
        <f t="shared" si="406"/>
        <v>0</v>
      </c>
      <c r="V2027" s="146">
        <f>IF(J2027="nio",0,IF(J2027&gt;0,VLOOKUP(F2027,'3-Productie normen'!A:M,VLOOKUP(J2027,'3-Productie normen'!$B$38:$C$41,2,FALSE),FALSE)))*(VLOOKUP(B2027,'2-Kosten per locatie'!$A$16:$C$48,3,FALSE))</f>
        <v>0</v>
      </c>
      <c r="W2027" s="146">
        <f t="shared" si="407"/>
        <v>0</v>
      </c>
      <c r="X2027" s="146">
        <f t="shared" si="408"/>
        <v>0</v>
      </c>
      <c r="Y2027" s="146">
        <f t="shared" si="409"/>
        <v>0</v>
      </c>
      <c r="Z2027" s="147" t="str">
        <f>VLOOKUP(F2027,'3-Productie normen'!A:Q,12,FALSE)</f>
        <v>B</v>
      </c>
      <c r="AA2027" s="147"/>
      <c r="AC2027" s="148">
        <f t="shared" si="410"/>
        <v>1249.5</v>
      </c>
    </row>
    <row r="2028" spans="1:29" ht="14.15" customHeight="1">
      <c r="A2028" s="124">
        <f t="shared" si="399"/>
        <v>2028</v>
      </c>
      <c r="B2028" s="139" t="s">
        <v>93</v>
      </c>
      <c r="C2028" s="108" t="s">
        <v>210</v>
      </c>
      <c r="D2028" s="164" t="s">
        <v>1948</v>
      </c>
      <c r="E2028" s="141" t="s">
        <v>224</v>
      </c>
      <c r="F2028" s="141" t="s">
        <v>155</v>
      </c>
      <c r="G2028" s="141" t="s">
        <v>222</v>
      </c>
      <c r="H2028" s="142">
        <v>4.9000000000000004</v>
      </c>
      <c r="I2028" s="143">
        <f t="shared" si="400"/>
        <v>255</v>
      </c>
      <c r="J2028" s="144">
        <v>255</v>
      </c>
      <c r="K2028" s="144"/>
      <c r="L2028" s="144"/>
      <c r="M2028" s="144"/>
      <c r="N2028" s="144"/>
      <c r="O2028" s="144"/>
      <c r="P2028" s="145" t="e">
        <f t="shared" si="401"/>
        <v>#DIV/0!</v>
      </c>
      <c r="Q2028" s="145">
        <f t="shared" si="402"/>
        <v>0</v>
      </c>
      <c r="R2028" s="145">
        <f t="shared" si="403"/>
        <v>0</v>
      </c>
      <c r="S2028" s="145">
        <f t="shared" si="404"/>
        <v>0</v>
      </c>
      <c r="T2028" s="145">
        <f t="shared" si="405"/>
        <v>0</v>
      </c>
      <c r="U2028" s="145">
        <f t="shared" si="406"/>
        <v>0</v>
      </c>
      <c r="V2028" s="146">
        <f>IF(J2028="nio",0,IF(J2028&gt;0,VLOOKUP(F2028,'3-Productie normen'!A:M,VLOOKUP(J2028,'3-Productie normen'!$B$38:$C$41,2,FALSE),FALSE)))*(VLOOKUP(B2028,'2-Kosten per locatie'!$A$16:$C$48,3,FALSE))</f>
        <v>0</v>
      </c>
      <c r="W2028" s="146">
        <f t="shared" si="407"/>
        <v>0</v>
      </c>
      <c r="X2028" s="146">
        <f t="shared" si="408"/>
        <v>0</v>
      </c>
      <c r="Y2028" s="146">
        <f t="shared" si="409"/>
        <v>0</v>
      </c>
      <c r="Z2028" s="147" t="str">
        <f>VLOOKUP(F2028,'3-Productie normen'!A:Q,12,FALSE)</f>
        <v>B</v>
      </c>
      <c r="AA2028" s="147"/>
      <c r="AC2028" s="148">
        <f t="shared" si="410"/>
        <v>1249.5</v>
      </c>
    </row>
    <row r="2029" spans="1:29" ht="14.15" customHeight="1">
      <c r="A2029" s="124">
        <f t="shared" si="399"/>
        <v>2029</v>
      </c>
      <c r="B2029" s="139" t="s">
        <v>93</v>
      </c>
      <c r="C2029" s="108" t="s">
        <v>210</v>
      </c>
      <c r="D2029" s="164" t="s">
        <v>1629</v>
      </c>
      <c r="E2029" s="141" t="s">
        <v>226</v>
      </c>
      <c r="F2029" s="141" t="s">
        <v>174</v>
      </c>
      <c r="G2029" s="141" t="s">
        <v>222</v>
      </c>
      <c r="H2029" s="142">
        <v>1.69</v>
      </c>
      <c r="I2029" s="143">
        <f t="shared" si="400"/>
        <v>0</v>
      </c>
      <c r="J2029" s="144" t="s">
        <v>228</v>
      </c>
      <c r="K2029" s="144"/>
      <c r="L2029" s="144"/>
      <c r="M2029" s="144"/>
      <c r="N2029" s="144"/>
      <c r="O2029" s="144"/>
      <c r="P2029" s="145">
        <f t="shared" si="401"/>
        <v>0</v>
      </c>
      <c r="Q2029" s="145">
        <f t="shared" si="402"/>
        <v>0</v>
      </c>
      <c r="R2029" s="145">
        <f t="shared" si="403"/>
        <v>0</v>
      </c>
      <c r="S2029" s="145">
        <f t="shared" si="404"/>
        <v>0</v>
      </c>
      <c r="T2029" s="145">
        <f t="shared" si="405"/>
        <v>0</v>
      </c>
      <c r="U2029" s="145">
        <f t="shared" si="406"/>
        <v>0</v>
      </c>
      <c r="V2029" s="146">
        <f>IF(J2029="nio",0,IF(J2029&gt;0,VLOOKUP(F2029,'3-Productie normen'!A:M,VLOOKUP(J2029,'3-Productie normen'!$B$38:$C$41,2,FALSE),FALSE)))*(VLOOKUP(B2029,'2-Kosten per locatie'!$A$16:$C$48,3,FALSE))</f>
        <v>0</v>
      </c>
      <c r="W2029" s="146">
        <f t="shared" si="407"/>
        <v>0</v>
      </c>
      <c r="X2029" s="146">
        <f t="shared" si="408"/>
        <v>0</v>
      </c>
      <c r="Y2029" s="146">
        <f t="shared" si="409"/>
        <v>0</v>
      </c>
      <c r="Z2029" s="147">
        <f>VLOOKUP(F2029,'3-Productie normen'!A:Q,12,FALSE)</f>
        <v>0</v>
      </c>
      <c r="AA2029" s="147"/>
      <c r="AC2029" s="148">
        <f t="shared" si="410"/>
        <v>0</v>
      </c>
    </row>
    <row r="2030" spans="1:29" ht="14.15" customHeight="1">
      <c r="A2030" s="124">
        <f t="shared" si="399"/>
        <v>2030</v>
      </c>
      <c r="B2030" s="139" t="s">
        <v>93</v>
      </c>
      <c r="C2030" s="108" t="s">
        <v>210</v>
      </c>
      <c r="D2030" s="164" t="s">
        <v>1630</v>
      </c>
      <c r="E2030" s="141" t="s">
        <v>1674</v>
      </c>
      <c r="F2030" s="141" t="s">
        <v>163</v>
      </c>
      <c r="G2030" s="141" t="s">
        <v>222</v>
      </c>
      <c r="H2030" s="142">
        <v>3.83</v>
      </c>
      <c r="I2030" s="143">
        <f t="shared" si="400"/>
        <v>255</v>
      </c>
      <c r="J2030" s="144">
        <v>255</v>
      </c>
      <c r="K2030" s="144"/>
      <c r="L2030" s="144"/>
      <c r="M2030" s="144"/>
      <c r="N2030" s="144"/>
      <c r="O2030" s="144"/>
      <c r="P2030" s="145" t="e">
        <f t="shared" si="401"/>
        <v>#DIV/0!</v>
      </c>
      <c r="Q2030" s="145">
        <f t="shared" si="402"/>
        <v>0</v>
      </c>
      <c r="R2030" s="145">
        <f t="shared" si="403"/>
        <v>0</v>
      </c>
      <c r="S2030" s="145">
        <f t="shared" si="404"/>
        <v>0</v>
      </c>
      <c r="T2030" s="145">
        <f t="shared" si="405"/>
        <v>0</v>
      </c>
      <c r="U2030" s="145">
        <f t="shared" si="406"/>
        <v>0</v>
      </c>
      <c r="V2030" s="146">
        <f>IF(J2030="nio",0,IF(J2030&gt;0,VLOOKUP(F2030,'3-Productie normen'!A:M,VLOOKUP(J2030,'3-Productie normen'!$B$38:$C$41,2,FALSE),FALSE)))*(VLOOKUP(B2030,'2-Kosten per locatie'!$A$16:$C$48,3,FALSE))</f>
        <v>0</v>
      </c>
      <c r="W2030" s="146">
        <f t="shared" si="407"/>
        <v>0</v>
      </c>
      <c r="X2030" s="146">
        <f t="shared" si="408"/>
        <v>0</v>
      </c>
      <c r="Y2030" s="146">
        <f t="shared" si="409"/>
        <v>0</v>
      </c>
      <c r="Z2030" s="147" t="str">
        <f>VLOOKUP(F2030,'3-Productie normen'!A:Q,12,FALSE)</f>
        <v>B</v>
      </c>
      <c r="AA2030" s="147"/>
      <c r="AC2030" s="148">
        <f t="shared" si="410"/>
        <v>976.65</v>
      </c>
    </row>
    <row r="2031" spans="1:29" ht="14.15" customHeight="1">
      <c r="A2031" s="124">
        <f t="shared" si="399"/>
        <v>2031</v>
      </c>
      <c r="B2031" s="139" t="s">
        <v>93</v>
      </c>
      <c r="C2031" s="108" t="s">
        <v>210</v>
      </c>
      <c r="D2031" s="164" t="s">
        <v>1632</v>
      </c>
      <c r="E2031" s="141" t="s">
        <v>224</v>
      </c>
      <c r="F2031" s="141" t="s">
        <v>155</v>
      </c>
      <c r="G2031" s="141" t="s">
        <v>222</v>
      </c>
      <c r="H2031" s="142">
        <v>176.98</v>
      </c>
      <c r="I2031" s="143">
        <f t="shared" si="400"/>
        <v>255</v>
      </c>
      <c r="J2031" s="144">
        <v>255</v>
      </c>
      <c r="K2031" s="144"/>
      <c r="L2031" s="144"/>
      <c r="M2031" s="144"/>
      <c r="N2031" s="144"/>
      <c r="O2031" s="144"/>
      <c r="P2031" s="145" t="e">
        <f t="shared" si="401"/>
        <v>#DIV/0!</v>
      </c>
      <c r="Q2031" s="145">
        <f t="shared" si="402"/>
        <v>0</v>
      </c>
      <c r="R2031" s="145">
        <f t="shared" si="403"/>
        <v>0</v>
      </c>
      <c r="S2031" s="145">
        <f t="shared" si="404"/>
        <v>0</v>
      </c>
      <c r="T2031" s="145">
        <f t="shared" si="405"/>
        <v>0</v>
      </c>
      <c r="U2031" s="145">
        <f t="shared" si="406"/>
        <v>0</v>
      </c>
      <c r="V2031" s="146">
        <f>IF(J2031="nio",0,IF(J2031&gt;0,VLOOKUP(F2031,'3-Productie normen'!A:M,VLOOKUP(J2031,'3-Productie normen'!$B$38:$C$41,2,FALSE),FALSE)))*(VLOOKUP(B2031,'2-Kosten per locatie'!$A$16:$C$48,3,FALSE))</f>
        <v>0</v>
      </c>
      <c r="W2031" s="146">
        <f t="shared" si="407"/>
        <v>0</v>
      </c>
      <c r="X2031" s="146">
        <f t="shared" si="408"/>
        <v>0</v>
      </c>
      <c r="Y2031" s="146">
        <f t="shared" si="409"/>
        <v>0</v>
      </c>
      <c r="Z2031" s="147" t="str">
        <f>VLOOKUP(F2031,'3-Productie normen'!A:Q,12,FALSE)</f>
        <v>B</v>
      </c>
      <c r="AA2031" s="147"/>
      <c r="AC2031" s="148">
        <f t="shared" si="410"/>
        <v>45129.899999999994</v>
      </c>
    </row>
    <row r="2032" spans="1:29" ht="14.15" customHeight="1">
      <c r="A2032" s="124">
        <f t="shared" si="399"/>
        <v>2032</v>
      </c>
      <c r="B2032" s="139" t="s">
        <v>93</v>
      </c>
      <c r="C2032" s="108" t="s">
        <v>210</v>
      </c>
      <c r="D2032" s="164" t="s">
        <v>1633</v>
      </c>
      <c r="E2032" s="141" t="s">
        <v>171</v>
      </c>
      <c r="F2032" s="141" t="s">
        <v>171</v>
      </c>
      <c r="G2032" s="141" t="s">
        <v>222</v>
      </c>
      <c r="H2032" s="142">
        <v>28.76</v>
      </c>
      <c r="I2032" s="143">
        <f t="shared" si="400"/>
        <v>255</v>
      </c>
      <c r="J2032" s="144">
        <v>255</v>
      </c>
      <c r="K2032" s="144"/>
      <c r="L2032" s="144"/>
      <c r="M2032" s="144"/>
      <c r="N2032" s="144"/>
      <c r="O2032" s="144"/>
      <c r="P2032" s="145" t="e">
        <f t="shared" si="401"/>
        <v>#DIV/0!</v>
      </c>
      <c r="Q2032" s="145">
        <f t="shared" si="402"/>
        <v>0</v>
      </c>
      <c r="R2032" s="145">
        <f t="shared" si="403"/>
        <v>0</v>
      </c>
      <c r="S2032" s="145">
        <f t="shared" si="404"/>
        <v>0</v>
      </c>
      <c r="T2032" s="145">
        <f t="shared" si="405"/>
        <v>0</v>
      </c>
      <c r="U2032" s="145">
        <f t="shared" si="406"/>
        <v>0</v>
      </c>
      <c r="V2032" s="146">
        <f>IF(J2032="nio",0,IF(J2032&gt;0,VLOOKUP(F2032,'3-Productie normen'!A:M,VLOOKUP(J2032,'3-Productie normen'!$B$38:$C$41,2,FALSE),FALSE)))*(VLOOKUP(B2032,'2-Kosten per locatie'!$A$16:$C$48,3,FALSE))</f>
        <v>0</v>
      </c>
      <c r="W2032" s="146">
        <f t="shared" si="407"/>
        <v>0</v>
      </c>
      <c r="X2032" s="146">
        <f t="shared" si="408"/>
        <v>0</v>
      </c>
      <c r="Y2032" s="146">
        <f t="shared" si="409"/>
        <v>0</v>
      </c>
      <c r="Z2032" s="147" t="str">
        <f>VLOOKUP(F2032,'3-Productie normen'!A:Q,12,FALSE)</f>
        <v>B</v>
      </c>
      <c r="AA2032" s="147"/>
      <c r="AC2032" s="148">
        <f t="shared" si="410"/>
        <v>7333.8</v>
      </c>
    </row>
    <row r="2033" spans="1:29" ht="14.15" customHeight="1">
      <c r="A2033" s="124">
        <f t="shared" si="399"/>
        <v>2033</v>
      </c>
      <c r="B2033" s="139" t="s">
        <v>93</v>
      </c>
      <c r="C2033" s="108" t="s">
        <v>210</v>
      </c>
      <c r="D2033" s="164" t="s">
        <v>1634</v>
      </c>
      <c r="E2033" s="141" t="s">
        <v>224</v>
      </c>
      <c r="F2033" s="151" t="s">
        <v>155</v>
      </c>
      <c r="G2033" s="141" t="s">
        <v>222</v>
      </c>
      <c r="H2033" s="142">
        <v>10.09</v>
      </c>
      <c r="I2033" s="143">
        <f t="shared" si="400"/>
        <v>255</v>
      </c>
      <c r="J2033" s="144">
        <v>255</v>
      </c>
      <c r="K2033" s="144"/>
      <c r="L2033" s="144"/>
      <c r="M2033" s="144"/>
      <c r="N2033" s="144"/>
      <c r="O2033" s="144"/>
      <c r="P2033" s="145" t="e">
        <f t="shared" si="401"/>
        <v>#DIV/0!</v>
      </c>
      <c r="Q2033" s="145">
        <f t="shared" si="402"/>
        <v>0</v>
      </c>
      <c r="R2033" s="145">
        <f t="shared" si="403"/>
        <v>0</v>
      </c>
      <c r="S2033" s="145">
        <f t="shared" si="404"/>
        <v>0</v>
      </c>
      <c r="T2033" s="145">
        <f t="shared" si="405"/>
        <v>0</v>
      </c>
      <c r="U2033" s="145">
        <f t="shared" si="406"/>
        <v>0</v>
      </c>
      <c r="V2033" s="146">
        <f>IF(J2033="nio",0,IF(J2033&gt;0,VLOOKUP(F2033,'3-Productie normen'!A:M,VLOOKUP(J2033,'3-Productie normen'!$B$38:$C$41,2,FALSE),FALSE)))*(VLOOKUP(B2033,'2-Kosten per locatie'!$A$16:$C$48,3,FALSE))</f>
        <v>0</v>
      </c>
      <c r="W2033" s="146">
        <f t="shared" si="407"/>
        <v>0</v>
      </c>
      <c r="X2033" s="146">
        <f t="shared" si="408"/>
        <v>0</v>
      </c>
      <c r="Y2033" s="146">
        <f t="shared" si="409"/>
        <v>0</v>
      </c>
      <c r="Z2033" s="147" t="str">
        <f>VLOOKUP(F2033,'3-Productie normen'!A:Q,12,FALSE)</f>
        <v>B</v>
      </c>
      <c r="AA2033" s="147"/>
      <c r="AC2033" s="148">
        <f t="shared" si="410"/>
        <v>2572.9499999999998</v>
      </c>
    </row>
    <row r="2034" spans="1:29" ht="14.15" customHeight="1">
      <c r="A2034" s="124">
        <f t="shared" si="399"/>
        <v>2034</v>
      </c>
      <c r="B2034" s="139" t="s">
        <v>93</v>
      </c>
      <c r="C2034" s="108" t="s">
        <v>210</v>
      </c>
      <c r="D2034" s="164" t="s">
        <v>1636</v>
      </c>
      <c r="E2034" s="141" t="s">
        <v>224</v>
      </c>
      <c r="F2034" s="141" t="s">
        <v>155</v>
      </c>
      <c r="G2034" s="141" t="s">
        <v>222</v>
      </c>
      <c r="H2034" s="142">
        <v>10.09</v>
      </c>
      <c r="I2034" s="143">
        <f t="shared" si="400"/>
        <v>255</v>
      </c>
      <c r="J2034" s="144">
        <v>255</v>
      </c>
      <c r="K2034" s="144"/>
      <c r="L2034" s="144"/>
      <c r="M2034" s="144"/>
      <c r="N2034" s="144"/>
      <c r="O2034" s="144"/>
      <c r="P2034" s="145" t="e">
        <f t="shared" si="401"/>
        <v>#DIV/0!</v>
      </c>
      <c r="Q2034" s="145">
        <f t="shared" si="402"/>
        <v>0</v>
      </c>
      <c r="R2034" s="145">
        <f t="shared" si="403"/>
        <v>0</v>
      </c>
      <c r="S2034" s="145">
        <f t="shared" si="404"/>
        <v>0</v>
      </c>
      <c r="T2034" s="145">
        <f t="shared" si="405"/>
        <v>0</v>
      </c>
      <c r="U2034" s="145">
        <f t="shared" si="406"/>
        <v>0</v>
      </c>
      <c r="V2034" s="146">
        <f>IF(J2034="nio",0,IF(J2034&gt;0,VLOOKUP(F2034,'3-Productie normen'!A:M,VLOOKUP(J2034,'3-Productie normen'!$B$38:$C$41,2,FALSE),FALSE)))*(VLOOKUP(B2034,'2-Kosten per locatie'!$A$16:$C$48,3,FALSE))</f>
        <v>0</v>
      </c>
      <c r="W2034" s="146">
        <f t="shared" si="407"/>
        <v>0</v>
      </c>
      <c r="X2034" s="146">
        <f t="shared" si="408"/>
        <v>0</v>
      </c>
      <c r="Y2034" s="146">
        <f t="shared" si="409"/>
        <v>0</v>
      </c>
      <c r="Z2034" s="147" t="str">
        <f>VLOOKUP(F2034,'3-Productie normen'!A:Q,12,FALSE)</f>
        <v>B</v>
      </c>
      <c r="AA2034" s="147"/>
      <c r="AC2034" s="148">
        <f t="shared" si="410"/>
        <v>2572.9499999999998</v>
      </c>
    </row>
    <row r="2035" spans="1:29" ht="14.15" customHeight="1">
      <c r="A2035" s="124">
        <f t="shared" si="399"/>
        <v>2035</v>
      </c>
      <c r="B2035" s="139" t="s">
        <v>93</v>
      </c>
      <c r="C2035" s="108" t="s">
        <v>210</v>
      </c>
      <c r="D2035" s="164" t="s">
        <v>1637</v>
      </c>
      <c r="E2035" s="141" t="s">
        <v>171</v>
      </c>
      <c r="F2035" s="141" t="s">
        <v>171</v>
      </c>
      <c r="G2035" s="141" t="s">
        <v>222</v>
      </c>
      <c r="H2035" s="142">
        <v>50.22</v>
      </c>
      <c r="I2035" s="143">
        <f t="shared" si="400"/>
        <v>255</v>
      </c>
      <c r="J2035" s="144">
        <v>255</v>
      </c>
      <c r="K2035" s="144"/>
      <c r="L2035" s="144"/>
      <c r="M2035" s="144"/>
      <c r="N2035" s="144"/>
      <c r="O2035" s="144"/>
      <c r="P2035" s="145" t="e">
        <f t="shared" si="401"/>
        <v>#DIV/0!</v>
      </c>
      <c r="Q2035" s="145">
        <f t="shared" si="402"/>
        <v>0</v>
      </c>
      <c r="R2035" s="145">
        <f t="shared" si="403"/>
        <v>0</v>
      </c>
      <c r="S2035" s="145">
        <f t="shared" si="404"/>
        <v>0</v>
      </c>
      <c r="T2035" s="145">
        <f t="shared" si="405"/>
        <v>0</v>
      </c>
      <c r="U2035" s="145">
        <f t="shared" si="406"/>
        <v>0</v>
      </c>
      <c r="V2035" s="146">
        <f>IF(J2035="nio",0,IF(J2035&gt;0,VLOOKUP(F2035,'3-Productie normen'!A:M,VLOOKUP(J2035,'3-Productie normen'!$B$38:$C$41,2,FALSE),FALSE)))*(VLOOKUP(B2035,'2-Kosten per locatie'!$A$16:$C$48,3,FALSE))</f>
        <v>0</v>
      </c>
      <c r="W2035" s="146">
        <f t="shared" si="407"/>
        <v>0</v>
      </c>
      <c r="X2035" s="146">
        <f t="shared" si="408"/>
        <v>0</v>
      </c>
      <c r="Y2035" s="146">
        <f t="shared" si="409"/>
        <v>0</v>
      </c>
      <c r="Z2035" s="147" t="str">
        <f>VLOOKUP(F2035,'3-Productie normen'!A:Q,12,FALSE)</f>
        <v>B</v>
      </c>
      <c r="AA2035" s="147"/>
      <c r="AC2035" s="148">
        <f t="shared" si="410"/>
        <v>12806.1</v>
      </c>
    </row>
    <row r="2036" spans="1:29" ht="14.15" customHeight="1">
      <c r="A2036" s="124">
        <f t="shared" si="399"/>
        <v>2036</v>
      </c>
      <c r="B2036" s="139" t="s">
        <v>93</v>
      </c>
      <c r="C2036" s="108" t="s">
        <v>210</v>
      </c>
      <c r="D2036" s="164" t="s">
        <v>1643</v>
      </c>
      <c r="E2036" s="141" t="s">
        <v>171</v>
      </c>
      <c r="F2036" s="141" t="s">
        <v>171</v>
      </c>
      <c r="G2036" s="141" t="s">
        <v>222</v>
      </c>
      <c r="H2036" s="142">
        <v>50.16</v>
      </c>
      <c r="I2036" s="143">
        <f t="shared" si="400"/>
        <v>255</v>
      </c>
      <c r="J2036" s="144">
        <v>255</v>
      </c>
      <c r="K2036" s="144"/>
      <c r="L2036" s="144"/>
      <c r="M2036" s="144"/>
      <c r="N2036" s="144"/>
      <c r="O2036" s="144"/>
      <c r="P2036" s="145" t="e">
        <f t="shared" si="401"/>
        <v>#DIV/0!</v>
      </c>
      <c r="Q2036" s="145">
        <f t="shared" si="402"/>
        <v>0</v>
      </c>
      <c r="R2036" s="145">
        <f t="shared" si="403"/>
        <v>0</v>
      </c>
      <c r="S2036" s="145">
        <f t="shared" si="404"/>
        <v>0</v>
      </c>
      <c r="T2036" s="145">
        <f t="shared" si="405"/>
        <v>0</v>
      </c>
      <c r="U2036" s="145">
        <f t="shared" si="406"/>
        <v>0</v>
      </c>
      <c r="V2036" s="146">
        <f>IF(J2036="nio",0,IF(J2036&gt;0,VLOOKUP(F2036,'3-Productie normen'!A:M,VLOOKUP(J2036,'3-Productie normen'!$B$38:$C$41,2,FALSE),FALSE)))*(VLOOKUP(B2036,'2-Kosten per locatie'!$A$16:$C$48,3,FALSE))</f>
        <v>0</v>
      </c>
      <c r="W2036" s="146">
        <f t="shared" si="407"/>
        <v>0</v>
      </c>
      <c r="X2036" s="146">
        <f t="shared" si="408"/>
        <v>0</v>
      </c>
      <c r="Y2036" s="146">
        <f t="shared" si="409"/>
        <v>0</v>
      </c>
      <c r="Z2036" s="147" t="str">
        <f>VLOOKUP(F2036,'3-Productie normen'!A:Q,12,FALSE)</f>
        <v>B</v>
      </c>
      <c r="AA2036" s="147"/>
      <c r="AC2036" s="148">
        <f t="shared" si="410"/>
        <v>12790.8</v>
      </c>
    </row>
    <row r="2037" spans="1:29" ht="14.15" customHeight="1">
      <c r="A2037" s="124">
        <f t="shared" si="399"/>
        <v>2037</v>
      </c>
      <c r="B2037" s="139" t="s">
        <v>93</v>
      </c>
      <c r="C2037" s="108" t="s">
        <v>210</v>
      </c>
      <c r="D2037" s="164" t="s">
        <v>1647</v>
      </c>
      <c r="E2037" s="141" t="s">
        <v>224</v>
      </c>
      <c r="F2037" s="141" t="s">
        <v>155</v>
      </c>
      <c r="G2037" s="141" t="s">
        <v>222</v>
      </c>
      <c r="H2037" s="142">
        <v>135.72999999999999</v>
      </c>
      <c r="I2037" s="143">
        <f t="shared" si="400"/>
        <v>255</v>
      </c>
      <c r="J2037" s="144">
        <v>255</v>
      </c>
      <c r="K2037" s="144"/>
      <c r="L2037" s="144"/>
      <c r="M2037" s="144"/>
      <c r="N2037" s="144"/>
      <c r="O2037" s="144"/>
      <c r="P2037" s="145" t="e">
        <f t="shared" si="401"/>
        <v>#DIV/0!</v>
      </c>
      <c r="Q2037" s="145">
        <f t="shared" si="402"/>
        <v>0</v>
      </c>
      <c r="R2037" s="145">
        <f t="shared" si="403"/>
        <v>0</v>
      </c>
      <c r="S2037" s="145">
        <f t="shared" si="404"/>
        <v>0</v>
      </c>
      <c r="T2037" s="145">
        <f t="shared" si="405"/>
        <v>0</v>
      </c>
      <c r="U2037" s="145">
        <f t="shared" si="406"/>
        <v>0</v>
      </c>
      <c r="V2037" s="146">
        <f>IF(J2037="nio",0,IF(J2037&gt;0,VLOOKUP(F2037,'3-Productie normen'!A:M,VLOOKUP(J2037,'3-Productie normen'!$B$38:$C$41,2,FALSE),FALSE)))*(VLOOKUP(B2037,'2-Kosten per locatie'!$A$16:$C$48,3,FALSE))</f>
        <v>0</v>
      </c>
      <c r="W2037" s="146">
        <f t="shared" si="407"/>
        <v>0</v>
      </c>
      <c r="X2037" s="146">
        <f t="shared" si="408"/>
        <v>0</v>
      </c>
      <c r="Y2037" s="146">
        <f t="shared" si="409"/>
        <v>0</v>
      </c>
      <c r="Z2037" s="147" t="str">
        <f>VLOOKUP(F2037,'3-Productie normen'!A:Q,12,FALSE)</f>
        <v>B</v>
      </c>
      <c r="AA2037" s="147"/>
      <c r="AC2037" s="148">
        <f t="shared" si="410"/>
        <v>34611.149999999994</v>
      </c>
    </row>
    <row r="2038" spans="1:29" ht="14.15" customHeight="1">
      <c r="A2038" s="124">
        <f t="shared" si="399"/>
        <v>2038</v>
      </c>
      <c r="B2038" s="139" t="s">
        <v>93</v>
      </c>
      <c r="C2038" s="108" t="s">
        <v>210</v>
      </c>
      <c r="D2038" s="164" t="s">
        <v>1649</v>
      </c>
      <c r="E2038" s="141" t="s">
        <v>171</v>
      </c>
      <c r="F2038" s="141" t="s">
        <v>171</v>
      </c>
      <c r="G2038" s="141" t="s">
        <v>222</v>
      </c>
      <c r="H2038" s="142">
        <v>0</v>
      </c>
      <c r="I2038" s="143">
        <f t="shared" si="400"/>
        <v>255</v>
      </c>
      <c r="J2038" s="144">
        <v>255</v>
      </c>
      <c r="K2038" s="144"/>
      <c r="L2038" s="144"/>
      <c r="M2038" s="144"/>
      <c r="N2038" s="144"/>
      <c r="O2038" s="144"/>
      <c r="P2038" s="145" t="e">
        <f t="shared" si="401"/>
        <v>#DIV/0!</v>
      </c>
      <c r="Q2038" s="145">
        <f t="shared" si="402"/>
        <v>0</v>
      </c>
      <c r="R2038" s="145">
        <f t="shared" si="403"/>
        <v>0</v>
      </c>
      <c r="S2038" s="145">
        <f t="shared" si="404"/>
        <v>0</v>
      </c>
      <c r="T2038" s="145">
        <f t="shared" si="405"/>
        <v>0</v>
      </c>
      <c r="U2038" s="145">
        <f t="shared" si="406"/>
        <v>0</v>
      </c>
      <c r="V2038" s="146">
        <f>IF(J2038="nio",0,IF(J2038&gt;0,VLOOKUP(F2038,'3-Productie normen'!A:M,VLOOKUP(J2038,'3-Productie normen'!$B$38:$C$41,2,FALSE),FALSE)))*(VLOOKUP(B2038,'2-Kosten per locatie'!$A$16:$C$48,3,FALSE))</f>
        <v>0</v>
      </c>
      <c r="W2038" s="146">
        <f t="shared" si="407"/>
        <v>0</v>
      </c>
      <c r="X2038" s="146">
        <f t="shared" si="408"/>
        <v>0</v>
      </c>
      <c r="Y2038" s="146">
        <f t="shared" si="409"/>
        <v>0</v>
      </c>
      <c r="Z2038" s="147" t="str">
        <f>VLOOKUP(F2038,'3-Productie normen'!A:Q,12,FALSE)</f>
        <v>B</v>
      </c>
      <c r="AA2038" s="147"/>
      <c r="AC2038" s="148">
        <f t="shared" si="410"/>
        <v>0</v>
      </c>
    </row>
    <row r="2039" spans="1:29" ht="14.15" customHeight="1">
      <c r="A2039" s="124">
        <f t="shared" si="399"/>
        <v>2039</v>
      </c>
      <c r="B2039" s="139" t="s">
        <v>93</v>
      </c>
      <c r="C2039" s="108" t="s">
        <v>210</v>
      </c>
      <c r="D2039" s="164" t="s">
        <v>1650</v>
      </c>
      <c r="E2039" s="141" t="s">
        <v>224</v>
      </c>
      <c r="F2039" s="141" t="s">
        <v>155</v>
      </c>
      <c r="G2039" s="141" t="s">
        <v>222</v>
      </c>
      <c r="H2039" s="142">
        <v>12.3</v>
      </c>
      <c r="I2039" s="143">
        <f t="shared" si="400"/>
        <v>255</v>
      </c>
      <c r="J2039" s="144">
        <v>255</v>
      </c>
      <c r="K2039" s="144"/>
      <c r="L2039" s="144"/>
      <c r="M2039" s="144"/>
      <c r="N2039" s="144"/>
      <c r="O2039" s="144"/>
      <c r="P2039" s="145" t="e">
        <f t="shared" si="401"/>
        <v>#DIV/0!</v>
      </c>
      <c r="Q2039" s="145">
        <f t="shared" si="402"/>
        <v>0</v>
      </c>
      <c r="R2039" s="145">
        <f t="shared" si="403"/>
        <v>0</v>
      </c>
      <c r="S2039" s="145">
        <f t="shared" si="404"/>
        <v>0</v>
      </c>
      <c r="T2039" s="145">
        <f t="shared" si="405"/>
        <v>0</v>
      </c>
      <c r="U2039" s="145">
        <f t="shared" si="406"/>
        <v>0</v>
      </c>
      <c r="V2039" s="146">
        <f>IF(J2039="nio",0,IF(J2039&gt;0,VLOOKUP(F2039,'3-Productie normen'!A:M,VLOOKUP(J2039,'3-Productie normen'!$B$38:$C$41,2,FALSE),FALSE)))*(VLOOKUP(B2039,'2-Kosten per locatie'!$A$16:$C$48,3,FALSE))</f>
        <v>0</v>
      </c>
      <c r="W2039" s="146">
        <f t="shared" si="407"/>
        <v>0</v>
      </c>
      <c r="X2039" s="146">
        <f t="shared" si="408"/>
        <v>0</v>
      </c>
      <c r="Y2039" s="146">
        <f t="shared" si="409"/>
        <v>0</v>
      </c>
      <c r="Z2039" s="147" t="str">
        <f>VLOOKUP(F2039,'3-Productie normen'!A:Q,12,FALSE)</f>
        <v>B</v>
      </c>
      <c r="AA2039" s="147"/>
      <c r="AC2039" s="148">
        <f t="shared" si="410"/>
        <v>3136.5</v>
      </c>
    </row>
    <row r="2040" spans="1:29" ht="14.15" customHeight="1">
      <c r="A2040" s="124">
        <f t="shared" si="399"/>
        <v>2040</v>
      </c>
      <c r="B2040" s="139" t="s">
        <v>93</v>
      </c>
      <c r="C2040" s="108" t="s">
        <v>210</v>
      </c>
      <c r="D2040" s="164" t="s">
        <v>1652</v>
      </c>
      <c r="E2040" s="141" t="s">
        <v>224</v>
      </c>
      <c r="F2040" s="141" t="s">
        <v>155</v>
      </c>
      <c r="G2040" s="141" t="s">
        <v>222</v>
      </c>
      <c r="H2040" s="142">
        <v>12.3</v>
      </c>
      <c r="I2040" s="143">
        <f t="shared" si="400"/>
        <v>255</v>
      </c>
      <c r="J2040" s="144">
        <v>255</v>
      </c>
      <c r="K2040" s="144"/>
      <c r="L2040" s="144"/>
      <c r="M2040" s="144"/>
      <c r="N2040" s="144"/>
      <c r="O2040" s="144"/>
      <c r="P2040" s="145" t="e">
        <f t="shared" si="401"/>
        <v>#DIV/0!</v>
      </c>
      <c r="Q2040" s="145">
        <f t="shared" si="402"/>
        <v>0</v>
      </c>
      <c r="R2040" s="145">
        <f t="shared" si="403"/>
        <v>0</v>
      </c>
      <c r="S2040" s="145">
        <f t="shared" si="404"/>
        <v>0</v>
      </c>
      <c r="T2040" s="145">
        <f t="shared" si="405"/>
        <v>0</v>
      </c>
      <c r="U2040" s="145">
        <f t="shared" si="406"/>
        <v>0</v>
      </c>
      <c r="V2040" s="146">
        <f>IF(J2040="nio",0,IF(J2040&gt;0,VLOOKUP(F2040,'3-Productie normen'!A:M,VLOOKUP(J2040,'3-Productie normen'!$B$38:$C$41,2,FALSE),FALSE)))*(VLOOKUP(B2040,'2-Kosten per locatie'!$A$16:$C$48,3,FALSE))</f>
        <v>0</v>
      </c>
      <c r="W2040" s="146">
        <f t="shared" si="407"/>
        <v>0</v>
      </c>
      <c r="X2040" s="146">
        <f t="shared" si="408"/>
        <v>0</v>
      </c>
      <c r="Y2040" s="146">
        <f t="shared" si="409"/>
        <v>0</v>
      </c>
      <c r="Z2040" s="147" t="str">
        <f>VLOOKUP(F2040,'3-Productie normen'!A:Q,12,FALSE)</f>
        <v>B</v>
      </c>
      <c r="AA2040" s="147"/>
      <c r="AC2040" s="148">
        <f t="shared" si="410"/>
        <v>3136.5</v>
      </c>
    </row>
    <row r="2041" spans="1:29" ht="14.15" customHeight="1">
      <c r="A2041" s="124">
        <f t="shared" si="399"/>
        <v>2041</v>
      </c>
      <c r="B2041" s="139" t="s">
        <v>93</v>
      </c>
      <c r="C2041" s="108" t="s">
        <v>210</v>
      </c>
      <c r="D2041" s="164" t="s">
        <v>1654</v>
      </c>
      <c r="E2041" s="141" t="s">
        <v>216</v>
      </c>
      <c r="F2041" s="141" t="s">
        <v>167</v>
      </c>
      <c r="G2041" s="141" t="s">
        <v>213</v>
      </c>
      <c r="H2041" s="142">
        <v>5.6</v>
      </c>
      <c r="I2041" s="143">
        <f t="shared" si="400"/>
        <v>255</v>
      </c>
      <c r="J2041" s="144">
        <v>255</v>
      </c>
      <c r="K2041" s="144"/>
      <c r="L2041" s="144"/>
      <c r="M2041" s="144"/>
      <c r="N2041" s="144"/>
      <c r="O2041" s="144"/>
      <c r="P2041" s="145" t="e">
        <f t="shared" si="401"/>
        <v>#DIV/0!</v>
      </c>
      <c r="Q2041" s="145">
        <f t="shared" si="402"/>
        <v>0</v>
      </c>
      <c r="R2041" s="145">
        <f t="shared" si="403"/>
        <v>0</v>
      </c>
      <c r="S2041" s="145">
        <f t="shared" si="404"/>
        <v>0</v>
      </c>
      <c r="T2041" s="145">
        <f t="shared" si="405"/>
        <v>0</v>
      </c>
      <c r="U2041" s="145">
        <f t="shared" si="406"/>
        <v>0</v>
      </c>
      <c r="V2041" s="146">
        <f>IF(J2041="nio",0,IF(J2041&gt;0,VLOOKUP(F2041,'3-Productie normen'!A:M,VLOOKUP(J2041,'3-Productie normen'!$B$38:$C$41,2,FALSE),FALSE)))*(VLOOKUP(B2041,'2-Kosten per locatie'!$A$16:$C$48,3,FALSE))</f>
        <v>0</v>
      </c>
      <c r="W2041" s="146">
        <f t="shared" si="407"/>
        <v>0</v>
      </c>
      <c r="X2041" s="146">
        <f t="shared" si="408"/>
        <v>0</v>
      </c>
      <c r="Y2041" s="146">
        <f t="shared" si="409"/>
        <v>0</v>
      </c>
      <c r="Z2041" s="147" t="str">
        <f>VLOOKUP(F2041,'3-Productie normen'!A:Q,12,FALSE)</f>
        <v>S</v>
      </c>
      <c r="AA2041" s="147"/>
      <c r="AC2041" s="148">
        <f t="shared" si="410"/>
        <v>1428</v>
      </c>
    </row>
    <row r="2042" spans="1:29" ht="14.15" customHeight="1">
      <c r="A2042" s="124">
        <f t="shared" si="399"/>
        <v>2042</v>
      </c>
      <c r="B2042" s="139" t="s">
        <v>93</v>
      </c>
      <c r="C2042" s="108" t="s">
        <v>210</v>
      </c>
      <c r="D2042" s="164" t="s">
        <v>2059</v>
      </c>
      <c r="E2042" s="141" t="s">
        <v>216</v>
      </c>
      <c r="F2042" s="141" t="s">
        <v>167</v>
      </c>
      <c r="G2042" s="141" t="s">
        <v>213</v>
      </c>
      <c r="H2042" s="142">
        <v>1.32</v>
      </c>
      <c r="I2042" s="143">
        <f t="shared" si="400"/>
        <v>255</v>
      </c>
      <c r="J2042" s="144">
        <v>255</v>
      </c>
      <c r="K2042" s="144"/>
      <c r="L2042" s="144"/>
      <c r="M2042" s="144"/>
      <c r="N2042" s="144"/>
      <c r="O2042" s="144"/>
      <c r="P2042" s="145" t="e">
        <f t="shared" si="401"/>
        <v>#DIV/0!</v>
      </c>
      <c r="Q2042" s="145">
        <f t="shared" si="402"/>
        <v>0</v>
      </c>
      <c r="R2042" s="145">
        <f t="shared" si="403"/>
        <v>0</v>
      </c>
      <c r="S2042" s="145">
        <f t="shared" si="404"/>
        <v>0</v>
      </c>
      <c r="T2042" s="145">
        <f t="shared" si="405"/>
        <v>0</v>
      </c>
      <c r="U2042" s="145">
        <f t="shared" si="406"/>
        <v>0</v>
      </c>
      <c r="V2042" s="146">
        <f>IF(J2042="nio",0,IF(J2042&gt;0,VLOOKUP(F2042,'3-Productie normen'!A:M,VLOOKUP(J2042,'3-Productie normen'!$B$38:$C$41,2,FALSE),FALSE)))*(VLOOKUP(B2042,'2-Kosten per locatie'!$A$16:$C$48,3,FALSE))</f>
        <v>0</v>
      </c>
      <c r="W2042" s="146">
        <f t="shared" si="407"/>
        <v>0</v>
      </c>
      <c r="X2042" s="146">
        <f t="shared" si="408"/>
        <v>0</v>
      </c>
      <c r="Y2042" s="146">
        <f t="shared" si="409"/>
        <v>0</v>
      </c>
      <c r="Z2042" s="147" t="str">
        <f>VLOOKUP(F2042,'3-Productie normen'!A:Q,12,FALSE)</f>
        <v>S</v>
      </c>
      <c r="AA2042" s="147"/>
      <c r="AC2042" s="148">
        <f t="shared" si="410"/>
        <v>336.6</v>
      </c>
    </row>
    <row r="2043" spans="1:29" ht="14.15" customHeight="1">
      <c r="A2043" s="124">
        <f t="shared" si="399"/>
        <v>2043</v>
      </c>
      <c r="B2043" s="139" t="s">
        <v>93</v>
      </c>
      <c r="C2043" s="108" t="s">
        <v>210</v>
      </c>
      <c r="D2043" s="164" t="s">
        <v>2060</v>
      </c>
      <c r="E2043" s="141" t="s">
        <v>216</v>
      </c>
      <c r="F2043" s="141" t="s">
        <v>167</v>
      </c>
      <c r="G2043" s="141" t="s">
        <v>213</v>
      </c>
      <c r="H2043" s="142">
        <v>1.27</v>
      </c>
      <c r="I2043" s="143">
        <f t="shared" si="400"/>
        <v>255</v>
      </c>
      <c r="J2043" s="144">
        <v>255</v>
      </c>
      <c r="K2043" s="144"/>
      <c r="L2043" s="144"/>
      <c r="M2043" s="144"/>
      <c r="N2043" s="144"/>
      <c r="O2043" s="144"/>
      <c r="P2043" s="145" t="e">
        <f t="shared" si="401"/>
        <v>#DIV/0!</v>
      </c>
      <c r="Q2043" s="145">
        <f t="shared" si="402"/>
        <v>0</v>
      </c>
      <c r="R2043" s="145">
        <f t="shared" si="403"/>
        <v>0</v>
      </c>
      <c r="S2043" s="145">
        <f t="shared" si="404"/>
        <v>0</v>
      </c>
      <c r="T2043" s="145">
        <f t="shared" si="405"/>
        <v>0</v>
      </c>
      <c r="U2043" s="145">
        <f t="shared" si="406"/>
        <v>0</v>
      </c>
      <c r="V2043" s="146">
        <f>IF(J2043="nio",0,IF(J2043&gt;0,VLOOKUP(F2043,'3-Productie normen'!A:M,VLOOKUP(J2043,'3-Productie normen'!$B$38:$C$41,2,FALSE),FALSE)))*(VLOOKUP(B2043,'2-Kosten per locatie'!$A$16:$C$48,3,FALSE))</f>
        <v>0</v>
      </c>
      <c r="W2043" s="146">
        <f t="shared" si="407"/>
        <v>0</v>
      </c>
      <c r="X2043" s="146">
        <f t="shared" si="408"/>
        <v>0</v>
      </c>
      <c r="Y2043" s="146">
        <f t="shared" si="409"/>
        <v>0</v>
      </c>
      <c r="Z2043" s="147" t="str">
        <f>VLOOKUP(F2043,'3-Productie normen'!A:Q,12,FALSE)</f>
        <v>S</v>
      </c>
      <c r="AA2043" s="147"/>
      <c r="AC2043" s="148">
        <f t="shared" si="410"/>
        <v>323.85000000000002</v>
      </c>
    </row>
    <row r="2044" spans="1:29" ht="14.15" customHeight="1">
      <c r="A2044" s="124">
        <f t="shared" si="399"/>
        <v>2044</v>
      </c>
      <c r="B2044" s="139" t="s">
        <v>93</v>
      </c>
      <c r="C2044" s="108" t="s">
        <v>210</v>
      </c>
      <c r="D2044" s="164" t="s">
        <v>1655</v>
      </c>
      <c r="E2044" s="141" t="s">
        <v>212</v>
      </c>
      <c r="F2044" s="141" t="s">
        <v>167</v>
      </c>
      <c r="G2044" s="141" t="s">
        <v>213</v>
      </c>
      <c r="H2044" s="142">
        <v>5.6</v>
      </c>
      <c r="I2044" s="143">
        <f t="shared" si="400"/>
        <v>255</v>
      </c>
      <c r="J2044" s="144">
        <v>255</v>
      </c>
      <c r="K2044" s="144"/>
      <c r="L2044" s="144"/>
      <c r="M2044" s="144"/>
      <c r="N2044" s="144"/>
      <c r="O2044" s="144"/>
      <c r="P2044" s="145" t="e">
        <f t="shared" si="401"/>
        <v>#DIV/0!</v>
      </c>
      <c r="Q2044" s="145">
        <f t="shared" si="402"/>
        <v>0</v>
      </c>
      <c r="R2044" s="145">
        <f t="shared" si="403"/>
        <v>0</v>
      </c>
      <c r="S2044" s="145">
        <f t="shared" si="404"/>
        <v>0</v>
      </c>
      <c r="T2044" s="145">
        <f t="shared" si="405"/>
        <v>0</v>
      </c>
      <c r="U2044" s="145">
        <f t="shared" si="406"/>
        <v>0</v>
      </c>
      <c r="V2044" s="146">
        <f>IF(J2044="nio",0,IF(J2044&gt;0,VLOOKUP(F2044,'3-Productie normen'!A:M,VLOOKUP(J2044,'3-Productie normen'!$B$38:$C$41,2,FALSE),FALSE)))*(VLOOKUP(B2044,'2-Kosten per locatie'!$A$16:$C$48,3,FALSE))</f>
        <v>0</v>
      </c>
      <c r="W2044" s="146">
        <f t="shared" si="407"/>
        <v>0</v>
      </c>
      <c r="X2044" s="146">
        <f t="shared" si="408"/>
        <v>0</v>
      </c>
      <c r="Y2044" s="146">
        <f t="shared" si="409"/>
        <v>0</v>
      </c>
      <c r="Z2044" s="147" t="str">
        <f>VLOOKUP(F2044,'3-Productie normen'!A:Q,12,FALSE)</f>
        <v>S</v>
      </c>
      <c r="AA2044" s="147"/>
      <c r="AC2044" s="148">
        <f t="shared" si="410"/>
        <v>1428</v>
      </c>
    </row>
    <row r="2045" spans="1:29" ht="14.15" customHeight="1">
      <c r="A2045" s="124">
        <f t="shared" si="399"/>
        <v>2045</v>
      </c>
      <c r="B2045" s="139" t="s">
        <v>93</v>
      </c>
      <c r="C2045" s="108" t="s">
        <v>210</v>
      </c>
      <c r="D2045" s="164" t="s">
        <v>2061</v>
      </c>
      <c r="E2045" s="141" t="s">
        <v>212</v>
      </c>
      <c r="F2045" s="141" t="s">
        <v>167</v>
      </c>
      <c r="G2045" s="141" t="s">
        <v>213</v>
      </c>
      <c r="H2045" s="142">
        <v>1.32</v>
      </c>
      <c r="I2045" s="143">
        <f t="shared" si="400"/>
        <v>255</v>
      </c>
      <c r="J2045" s="144">
        <v>255</v>
      </c>
      <c r="K2045" s="144"/>
      <c r="L2045" s="144"/>
      <c r="M2045" s="144"/>
      <c r="N2045" s="144"/>
      <c r="O2045" s="144"/>
      <c r="P2045" s="145" t="e">
        <f t="shared" si="401"/>
        <v>#DIV/0!</v>
      </c>
      <c r="Q2045" s="145">
        <f t="shared" si="402"/>
        <v>0</v>
      </c>
      <c r="R2045" s="145">
        <f t="shared" si="403"/>
        <v>0</v>
      </c>
      <c r="S2045" s="145">
        <f t="shared" si="404"/>
        <v>0</v>
      </c>
      <c r="T2045" s="145">
        <f t="shared" si="405"/>
        <v>0</v>
      </c>
      <c r="U2045" s="145">
        <f t="shared" si="406"/>
        <v>0</v>
      </c>
      <c r="V2045" s="146">
        <f>IF(J2045="nio",0,IF(J2045&gt;0,VLOOKUP(F2045,'3-Productie normen'!A:M,VLOOKUP(J2045,'3-Productie normen'!$B$38:$C$41,2,FALSE),FALSE)))*(VLOOKUP(B2045,'2-Kosten per locatie'!$A$16:$C$48,3,FALSE))</f>
        <v>0</v>
      </c>
      <c r="W2045" s="146">
        <f t="shared" si="407"/>
        <v>0</v>
      </c>
      <c r="X2045" s="146">
        <f t="shared" si="408"/>
        <v>0</v>
      </c>
      <c r="Y2045" s="146">
        <f t="shared" si="409"/>
        <v>0</v>
      </c>
      <c r="Z2045" s="147" t="str">
        <f>VLOOKUP(F2045,'3-Productie normen'!A:Q,12,FALSE)</f>
        <v>S</v>
      </c>
      <c r="AA2045" s="147"/>
      <c r="AC2045" s="148">
        <f t="shared" si="410"/>
        <v>336.6</v>
      </c>
    </row>
    <row r="2046" spans="1:29" ht="14.15" customHeight="1">
      <c r="A2046" s="124">
        <f t="shared" si="399"/>
        <v>2046</v>
      </c>
      <c r="B2046" s="139" t="s">
        <v>93</v>
      </c>
      <c r="C2046" s="108" t="s">
        <v>210</v>
      </c>
      <c r="D2046" s="164" t="s">
        <v>2062</v>
      </c>
      <c r="E2046" s="141" t="s">
        <v>212</v>
      </c>
      <c r="F2046" s="141" t="s">
        <v>167</v>
      </c>
      <c r="G2046" s="141" t="s">
        <v>213</v>
      </c>
      <c r="H2046" s="142">
        <v>1.32</v>
      </c>
      <c r="I2046" s="143">
        <f t="shared" si="400"/>
        <v>255</v>
      </c>
      <c r="J2046" s="144">
        <v>255</v>
      </c>
      <c r="K2046" s="144"/>
      <c r="L2046" s="144"/>
      <c r="M2046" s="144"/>
      <c r="N2046" s="144"/>
      <c r="O2046" s="144"/>
      <c r="P2046" s="145" t="e">
        <f t="shared" si="401"/>
        <v>#DIV/0!</v>
      </c>
      <c r="Q2046" s="145">
        <f t="shared" si="402"/>
        <v>0</v>
      </c>
      <c r="R2046" s="145">
        <f t="shared" si="403"/>
        <v>0</v>
      </c>
      <c r="S2046" s="145">
        <f t="shared" si="404"/>
        <v>0</v>
      </c>
      <c r="T2046" s="145">
        <f t="shared" si="405"/>
        <v>0</v>
      </c>
      <c r="U2046" s="145">
        <f t="shared" si="406"/>
        <v>0</v>
      </c>
      <c r="V2046" s="146">
        <f>IF(J2046="nio",0,IF(J2046&gt;0,VLOOKUP(F2046,'3-Productie normen'!A:M,VLOOKUP(J2046,'3-Productie normen'!$B$38:$C$41,2,FALSE),FALSE)))*(VLOOKUP(B2046,'2-Kosten per locatie'!$A$16:$C$48,3,FALSE))</f>
        <v>0</v>
      </c>
      <c r="W2046" s="146">
        <f t="shared" si="407"/>
        <v>0</v>
      </c>
      <c r="X2046" s="146">
        <f t="shared" si="408"/>
        <v>0</v>
      </c>
      <c r="Y2046" s="146">
        <f t="shared" si="409"/>
        <v>0</v>
      </c>
      <c r="Z2046" s="147" t="str">
        <f>VLOOKUP(F2046,'3-Productie normen'!A:Q,12,FALSE)</f>
        <v>S</v>
      </c>
      <c r="AA2046" s="147"/>
      <c r="AC2046" s="148">
        <f t="shared" si="410"/>
        <v>336.6</v>
      </c>
    </row>
    <row r="2047" spans="1:29" ht="14.15" customHeight="1">
      <c r="A2047" s="124">
        <f t="shared" si="399"/>
        <v>2047</v>
      </c>
      <c r="B2047" s="139" t="s">
        <v>93</v>
      </c>
      <c r="C2047" s="108" t="s">
        <v>210</v>
      </c>
      <c r="D2047" s="164" t="s">
        <v>1657</v>
      </c>
      <c r="E2047" s="141" t="s">
        <v>224</v>
      </c>
      <c r="F2047" s="141" t="s">
        <v>155</v>
      </c>
      <c r="G2047" s="141" t="s">
        <v>222</v>
      </c>
      <c r="H2047" s="142">
        <v>72.930000000000007</v>
      </c>
      <c r="I2047" s="143">
        <f t="shared" si="400"/>
        <v>255</v>
      </c>
      <c r="J2047" s="144">
        <v>255</v>
      </c>
      <c r="K2047" s="144"/>
      <c r="L2047" s="144"/>
      <c r="M2047" s="144"/>
      <c r="N2047" s="144"/>
      <c r="O2047" s="144"/>
      <c r="P2047" s="145" t="e">
        <f t="shared" si="401"/>
        <v>#DIV/0!</v>
      </c>
      <c r="Q2047" s="145">
        <f t="shared" si="402"/>
        <v>0</v>
      </c>
      <c r="R2047" s="145">
        <f t="shared" si="403"/>
        <v>0</v>
      </c>
      <c r="S2047" s="145">
        <f t="shared" si="404"/>
        <v>0</v>
      </c>
      <c r="T2047" s="145">
        <f t="shared" si="405"/>
        <v>0</v>
      </c>
      <c r="U2047" s="145">
        <f t="shared" si="406"/>
        <v>0</v>
      </c>
      <c r="V2047" s="146">
        <f>IF(J2047="nio",0,IF(J2047&gt;0,VLOOKUP(F2047,'3-Productie normen'!A:M,VLOOKUP(J2047,'3-Productie normen'!$B$38:$C$41,2,FALSE),FALSE)))*(VLOOKUP(B2047,'2-Kosten per locatie'!$A$16:$C$48,3,FALSE))</f>
        <v>0</v>
      </c>
      <c r="W2047" s="146">
        <f t="shared" si="407"/>
        <v>0</v>
      </c>
      <c r="X2047" s="146">
        <f t="shared" si="408"/>
        <v>0</v>
      </c>
      <c r="Y2047" s="146">
        <f t="shared" si="409"/>
        <v>0</v>
      </c>
      <c r="Z2047" s="147" t="str">
        <f>VLOOKUP(F2047,'3-Productie normen'!A:Q,12,FALSE)</f>
        <v>B</v>
      </c>
      <c r="AA2047" s="147"/>
      <c r="AC2047" s="148">
        <f t="shared" si="410"/>
        <v>18597.150000000001</v>
      </c>
    </row>
    <row r="2048" spans="1:29" ht="14.15" customHeight="1">
      <c r="A2048" s="124">
        <f t="shared" si="399"/>
        <v>2048</v>
      </c>
      <c r="B2048" s="139" t="s">
        <v>93</v>
      </c>
      <c r="C2048" s="108" t="s">
        <v>210</v>
      </c>
      <c r="D2048" s="164" t="s">
        <v>1951</v>
      </c>
      <c r="E2048" s="141" t="s">
        <v>334</v>
      </c>
      <c r="F2048" s="141" t="s">
        <v>163</v>
      </c>
      <c r="G2048" s="141" t="s">
        <v>222</v>
      </c>
      <c r="H2048" s="142">
        <v>164.4</v>
      </c>
      <c r="I2048" s="143">
        <f t="shared" si="400"/>
        <v>255</v>
      </c>
      <c r="J2048" s="144">
        <v>255</v>
      </c>
      <c r="K2048" s="144"/>
      <c r="L2048" s="144"/>
      <c r="M2048" s="144"/>
      <c r="N2048" s="144"/>
      <c r="O2048" s="144"/>
      <c r="P2048" s="145" t="e">
        <f t="shared" si="401"/>
        <v>#DIV/0!</v>
      </c>
      <c r="Q2048" s="145">
        <f t="shared" si="402"/>
        <v>0</v>
      </c>
      <c r="R2048" s="145">
        <f t="shared" si="403"/>
        <v>0</v>
      </c>
      <c r="S2048" s="145">
        <f t="shared" si="404"/>
        <v>0</v>
      </c>
      <c r="T2048" s="145">
        <f t="shared" si="405"/>
        <v>0</v>
      </c>
      <c r="U2048" s="145">
        <f t="shared" si="406"/>
        <v>0</v>
      </c>
      <c r="V2048" s="146">
        <f>IF(J2048="nio",0,IF(J2048&gt;0,VLOOKUP(F2048,'3-Productie normen'!A:M,VLOOKUP(J2048,'3-Productie normen'!$B$38:$C$41,2,FALSE),FALSE)))*(VLOOKUP(B2048,'2-Kosten per locatie'!$A$16:$C$48,3,FALSE))</f>
        <v>0</v>
      </c>
      <c r="W2048" s="146">
        <f t="shared" si="407"/>
        <v>0</v>
      </c>
      <c r="X2048" s="146">
        <f t="shared" si="408"/>
        <v>0</v>
      </c>
      <c r="Y2048" s="146">
        <f t="shared" si="409"/>
        <v>0</v>
      </c>
      <c r="Z2048" s="147" t="str">
        <f>VLOOKUP(F2048,'3-Productie normen'!A:Q,12,FALSE)</f>
        <v>B</v>
      </c>
      <c r="AA2048" s="147"/>
      <c r="AC2048" s="148">
        <f t="shared" si="410"/>
        <v>41922</v>
      </c>
    </row>
    <row r="2049" spans="1:29" ht="14.15" customHeight="1">
      <c r="A2049" s="124">
        <f t="shared" si="399"/>
        <v>2049</v>
      </c>
      <c r="B2049" s="139" t="s">
        <v>93</v>
      </c>
      <c r="C2049" s="108" t="s">
        <v>210</v>
      </c>
      <c r="D2049" s="164" t="s">
        <v>1664</v>
      </c>
      <c r="E2049" s="141" t="s">
        <v>224</v>
      </c>
      <c r="F2049" s="141" t="s">
        <v>155</v>
      </c>
      <c r="G2049" s="141" t="s">
        <v>222</v>
      </c>
      <c r="H2049" s="142">
        <v>17.79</v>
      </c>
      <c r="I2049" s="143">
        <f t="shared" si="400"/>
        <v>255</v>
      </c>
      <c r="J2049" s="144">
        <v>255</v>
      </c>
      <c r="K2049" s="144"/>
      <c r="L2049" s="144"/>
      <c r="M2049" s="144"/>
      <c r="N2049" s="144"/>
      <c r="O2049" s="144"/>
      <c r="P2049" s="145" t="e">
        <f t="shared" si="401"/>
        <v>#DIV/0!</v>
      </c>
      <c r="Q2049" s="145">
        <f t="shared" si="402"/>
        <v>0</v>
      </c>
      <c r="R2049" s="145">
        <f t="shared" si="403"/>
        <v>0</v>
      </c>
      <c r="S2049" s="145">
        <f t="shared" si="404"/>
        <v>0</v>
      </c>
      <c r="T2049" s="145">
        <f t="shared" si="405"/>
        <v>0</v>
      </c>
      <c r="U2049" s="145">
        <f t="shared" si="406"/>
        <v>0</v>
      </c>
      <c r="V2049" s="146">
        <f>IF(J2049="nio",0,IF(J2049&gt;0,VLOOKUP(F2049,'3-Productie normen'!A:M,VLOOKUP(J2049,'3-Productie normen'!$B$38:$C$41,2,FALSE),FALSE)))*(VLOOKUP(B2049,'2-Kosten per locatie'!$A$16:$C$48,3,FALSE))</f>
        <v>0</v>
      </c>
      <c r="W2049" s="146">
        <f t="shared" si="407"/>
        <v>0</v>
      </c>
      <c r="X2049" s="146">
        <f t="shared" si="408"/>
        <v>0</v>
      </c>
      <c r="Y2049" s="146">
        <f t="shared" si="409"/>
        <v>0</v>
      </c>
      <c r="Z2049" s="147" t="str">
        <f>VLOOKUP(F2049,'3-Productie normen'!A:Q,12,FALSE)</f>
        <v>B</v>
      </c>
      <c r="AA2049" s="147"/>
      <c r="AC2049" s="148">
        <f t="shared" si="410"/>
        <v>4536.45</v>
      </c>
    </row>
    <row r="2050" spans="1:29" ht="14.15" customHeight="1">
      <c r="A2050" s="124">
        <f t="shared" si="399"/>
        <v>2050</v>
      </c>
      <c r="B2050" s="139" t="s">
        <v>93</v>
      </c>
      <c r="C2050" s="108" t="s">
        <v>210</v>
      </c>
      <c r="D2050" s="164" t="s">
        <v>1952</v>
      </c>
      <c r="E2050" s="141" t="s">
        <v>224</v>
      </c>
      <c r="F2050" s="141" t="s">
        <v>155</v>
      </c>
      <c r="G2050" s="141" t="s">
        <v>222</v>
      </c>
      <c r="H2050" s="142">
        <v>72.930000000000007</v>
      </c>
      <c r="I2050" s="143">
        <f t="shared" si="400"/>
        <v>255</v>
      </c>
      <c r="J2050" s="144">
        <v>255</v>
      </c>
      <c r="K2050" s="144"/>
      <c r="L2050" s="144"/>
      <c r="M2050" s="144"/>
      <c r="N2050" s="144"/>
      <c r="O2050" s="144"/>
      <c r="P2050" s="145" t="e">
        <f t="shared" si="401"/>
        <v>#DIV/0!</v>
      </c>
      <c r="Q2050" s="145">
        <f t="shared" si="402"/>
        <v>0</v>
      </c>
      <c r="R2050" s="145">
        <f t="shared" si="403"/>
        <v>0</v>
      </c>
      <c r="S2050" s="145">
        <f t="shared" si="404"/>
        <v>0</v>
      </c>
      <c r="T2050" s="145">
        <f t="shared" si="405"/>
        <v>0</v>
      </c>
      <c r="U2050" s="145">
        <f t="shared" si="406"/>
        <v>0</v>
      </c>
      <c r="V2050" s="146">
        <f>IF(J2050="nio",0,IF(J2050&gt;0,VLOOKUP(F2050,'3-Productie normen'!A:M,VLOOKUP(J2050,'3-Productie normen'!$B$38:$C$41,2,FALSE),FALSE)))*(VLOOKUP(B2050,'2-Kosten per locatie'!$A$16:$C$48,3,FALSE))</f>
        <v>0</v>
      </c>
      <c r="W2050" s="146">
        <f t="shared" si="407"/>
        <v>0</v>
      </c>
      <c r="X2050" s="146">
        <f t="shared" si="408"/>
        <v>0</v>
      </c>
      <c r="Y2050" s="146">
        <f t="shared" si="409"/>
        <v>0</v>
      </c>
      <c r="Z2050" s="147" t="str">
        <f>VLOOKUP(F2050,'3-Productie normen'!A:Q,12,FALSE)</f>
        <v>B</v>
      </c>
      <c r="AA2050" s="147"/>
      <c r="AC2050" s="148">
        <f t="shared" si="410"/>
        <v>18597.150000000001</v>
      </c>
    </row>
    <row r="2051" spans="1:29" ht="14.15" customHeight="1">
      <c r="A2051" s="124">
        <f t="shared" si="399"/>
        <v>2051</v>
      </c>
      <c r="B2051" s="139" t="s">
        <v>93</v>
      </c>
      <c r="C2051" s="108" t="s">
        <v>210</v>
      </c>
      <c r="D2051" s="164" t="s">
        <v>1671</v>
      </c>
      <c r="E2051" s="141" t="s">
        <v>171</v>
      </c>
      <c r="F2051" s="141" t="s">
        <v>171</v>
      </c>
      <c r="G2051" s="141" t="s">
        <v>222</v>
      </c>
      <c r="H2051" s="142">
        <v>54.4</v>
      </c>
      <c r="I2051" s="143">
        <f t="shared" si="400"/>
        <v>255</v>
      </c>
      <c r="J2051" s="144">
        <v>255</v>
      </c>
      <c r="K2051" s="144"/>
      <c r="L2051" s="144"/>
      <c r="M2051" s="144"/>
      <c r="N2051" s="144"/>
      <c r="O2051" s="144"/>
      <c r="P2051" s="145" t="e">
        <f t="shared" si="401"/>
        <v>#DIV/0!</v>
      </c>
      <c r="Q2051" s="145">
        <f t="shared" si="402"/>
        <v>0</v>
      </c>
      <c r="R2051" s="145">
        <f t="shared" si="403"/>
        <v>0</v>
      </c>
      <c r="S2051" s="145">
        <f t="shared" si="404"/>
        <v>0</v>
      </c>
      <c r="T2051" s="145">
        <f t="shared" si="405"/>
        <v>0</v>
      </c>
      <c r="U2051" s="145">
        <f t="shared" si="406"/>
        <v>0</v>
      </c>
      <c r="V2051" s="146">
        <f>IF(J2051="nio",0,IF(J2051&gt;0,VLOOKUP(F2051,'3-Productie normen'!A:M,VLOOKUP(J2051,'3-Productie normen'!$B$38:$C$41,2,FALSE),FALSE)))*(VLOOKUP(B2051,'2-Kosten per locatie'!$A$16:$C$48,3,FALSE))</f>
        <v>0</v>
      </c>
      <c r="W2051" s="146">
        <f t="shared" si="407"/>
        <v>0</v>
      </c>
      <c r="X2051" s="146">
        <f t="shared" si="408"/>
        <v>0</v>
      </c>
      <c r="Y2051" s="146">
        <f t="shared" si="409"/>
        <v>0</v>
      </c>
      <c r="Z2051" s="147" t="str">
        <f>VLOOKUP(F2051,'3-Productie normen'!A:Q,12,FALSE)</f>
        <v>B</v>
      </c>
      <c r="AA2051" s="147"/>
      <c r="AC2051" s="148">
        <f t="shared" si="410"/>
        <v>13872</v>
      </c>
    </row>
    <row r="2052" spans="1:29" ht="14.15" customHeight="1">
      <c r="A2052" s="124">
        <f t="shared" si="399"/>
        <v>2052</v>
      </c>
      <c r="B2052" s="139" t="s">
        <v>93</v>
      </c>
      <c r="C2052" s="108" t="s">
        <v>210</v>
      </c>
      <c r="D2052" s="164" t="s">
        <v>1673</v>
      </c>
      <c r="E2052" s="141" t="s">
        <v>1631</v>
      </c>
      <c r="F2052" s="141" t="s">
        <v>161</v>
      </c>
      <c r="G2052" s="141" t="s">
        <v>222</v>
      </c>
      <c r="H2052" s="142">
        <v>13.8</v>
      </c>
      <c r="I2052" s="143">
        <f t="shared" si="400"/>
        <v>255</v>
      </c>
      <c r="J2052" s="144">
        <v>255</v>
      </c>
      <c r="K2052" s="144"/>
      <c r="L2052" s="144"/>
      <c r="M2052" s="144"/>
      <c r="N2052" s="144"/>
      <c r="O2052" s="144"/>
      <c r="P2052" s="145" t="e">
        <f t="shared" si="401"/>
        <v>#DIV/0!</v>
      </c>
      <c r="Q2052" s="145">
        <f t="shared" si="402"/>
        <v>0</v>
      </c>
      <c r="R2052" s="145">
        <f t="shared" si="403"/>
        <v>0</v>
      </c>
      <c r="S2052" s="145">
        <f t="shared" si="404"/>
        <v>0</v>
      </c>
      <c r="T2052" s="145">
        <f t="shared" si="405"/>
        <v>0</v>
      </c>
      <c r="U2052" s="145">
        <f t="shared" si="406"/>
        <v>0</v>
      </c>
      <c r="V2052" s="146">
        <f>IF(J2052="nio",0,IF(J2052&gt;0,VLOOKUP(F2052,'3-Productie normen'!A:M,VLOOKUP(J2052,'3-Productie normen'!$B$38:$C$41,2,FALSE),FALSE)))*(VLOOKUP(B2052,'2-Kosten per locatie'!$A$16:$C$48,3,FALSE))</f>
        <v>0</v>
      </c>
      <c r="W2052" s="146">
        <f t="shared" si="407"/>
        <v>0</v>
      </c>
      <c r="X2052" s="146">
        <f t="shared" si="408"/>
        <v>0</v>
      </c>
      <c r="Y2052" s="146">
        <f t="shared" si="409"/>
        <v>0</v>
      </c>
      <c r="Z2052" s="147" t="str">
        <f>VLOOKUP(F2052,'3-Productie normen'!A:Q,12,FALSE)</f>
        <v>S</v>
      </c>
      <c r="AA2052" s="147"/>
      <c r="AC2052" s="148">
        <f t="shared" si="410"/>
        <v>3519</v>
      </c>
    </row>
    <row r="2053" spans="1:29" ht="14.15" customHeight="1">
      <c r="A2053" s="124">
        <f t="shared" si="399"/>
        <v>2053</v>
      </c>
      <c r="B2053" s="139" t="s">
        <v>93</v>
      </c>
      <c r="C2053" s="108" t="s">
        <v>210</v>
      </c>
      <c r="D2053" s="164" t="s">
        <v>1675</v>
      </c>
      <c r="E2053" s="141" t="s">
        <v>262</v>
      </c>
      <c r="F2053" s="141" t="s">
        <v>164</v>
      </c>
      <c r="G2053" s="141" t="s">
        <v>244</v>
      </c>
      <c r="H2053" s="142">
        <v>3.89</v>
      </c>
      <c r="I2053" s="143">
        <f t="shared" si="400"/>
        <v>12</v>
      </c>
      <c r="J2053" s="144">
        <v>12</v>
      </c>
      <c r="K2053" s="144"/>
      <c r="L2053" s="144"/>
      <c r="M2053" s="144"/>
      <c r="N2053" s="144"/>
      <c r="O2053" s="144"/>
      <c r="P2053" s="145" t="e">
        <f t="shared" si="401"/>
        <v>#DIV/0!</v>
      </c>
      <c r="Q2053" s="145">
        <f t="shared" si="402"/>
        <v>0</v>
      </c>
      <c r="R2053" s="145">
        <f t="shared" si="403"/>
        <v>0</v>
      </c>
      <c r="S2053" s="145">
        <f t="shared" si="404"/>
        <v>0</v>
      </c>
      <c r="T2053" s="145">
        <f t="shared" si="405"/>
        <v>0</v>
      </c>
      <c r="U2053" s="145">
        <f t="shared" si="406"/>
        <v>0</v>
      </c>
      <c r="V2053" s="146">
        <f>IF(J2053="nio",0,IF(J2053&gt;0,VLOOKUP(F2053,'3-Productie normen'!A:M,VLOOKUP(J2053,'3-Productie normen'!$B$38:$C$41,2,FALSE),FALSE)))*(VLOOKUP(B2053,'2-Kosten per locatie'!$A$16:$C$48,3,FALSE))</f>
        <v>0</v>
      </c>
      <c r="W2053" s="146">
        <f t="shared" si="407"/>
        <v>0</v>
      </c>
      <c r="X2053" s="146">
        <f t="shared" si="408"/>
        <v>0</v>
      </c>
      <c r="Y2053" s="146">
        <f t="shared" si="409"/>
        <v>0</v>
      </c>
      <c r="Z2053" s="147" t="str">
        <f>VLOOKUP(F2053,'3-Productie normen'!A:Q,12,FALSE)</f>
        <v>V</v>
      </c>
      <c r="AA2053" s="147"/>
      <c r="AC2053" s="148">
        <f t="shared" si="410"/>
        <v>46.68</v>
      </c>
    </row>
    <row r="2054" spans="1:29" ht="14.15" customHeight="1">
      <c r="A2054" s="124">
        <f t="shared" si="399"/>
        <v>2054</v>
      </c>
      <c r="B2054" s="139" t="s">
        <v>93</v>
      </c>
      <c r="C2054" s="108" t="s">
        <v>210</v>
      </c>
      <c r="D2054" s="164" t="s">
        <v>1679</v>
      </c>
      <c r="E2054" s="141" t="s">
        <v>226</v>
      </c>
      <c r="F2054" s="141" t="s">
        <v>174</v>
      </c>
      <c r="G2054" s="141" t="s">
        <v>222</v>
      </c>
      <c r="H2054" s="142">
        <v>8.6999999999999993</v>
      </c>
      <c r="I2054" s="143">
        <f t="shared" si="400"/>
        <v>0</v>
      </c>
      <c r="J2054" s="144" t="s">
        <v>228</v>
      </c>
      <c r="K2054" s="144"/>
      <c r="L2054" s="144"/>
      <c r="M2054" s="144"/>
      <c r="N2054" s="144"/>
      <c r="O2054" s="144"/>
      <c r="P2054" s="145">
        <f t="shared" si="401"/>
        <v>0</v>
      </c>
      <c r="Q2054" s="145">
        <f t="shared" si="402"/>
        <v>0</v>
      </c>
      <c r="R2054" s="145">
        <f t="shared" si="403"/>
        <v>0</v>
      </c>
      <c r="S2054" s="145">
        <f t="shared" si="404"/>
        <v>0</v>
      </c>
      <c r="T2054" s="145">
        <f t="shared" si="405"/>
        <v>0</v>
      </c>
      <c r="U2054" s="145">
        <f t="shared" si="406"/>
        <v>0</v>
      </c>
      <c r="V2054" s="146">
        <f>IF(J2054="nio",0,IF(J2054&gt;0,VLOOKUP(F2054,'3-Productie normen'!A:M,VLOOKUP(J2054,'3-Productie normen'!$B$38:$C$41,2,FALSE),FALSE)))*(VLOOKUP(B2054,'2-Kosten per locatie'!$A$16:$C$48,3,FALSE))</f>
        <v>0</v>
      </c>
      <c r="W2054" s="146">
        <f t="shared" si="407"/>
        <v>0</v>
      </c>
      <c r="X2054" s="146">
        <f t="shared" si="408"/>
        <v>0</v>
      </c>
      <c r="Y2054" s="146">
        <f t="shared" si="409"/>
        <v>0</v>
      </c>
      <c r="Z2054" s="147">
        <f>VLOOKUP(F2054,'3-Productie normen'!A:Q,12,FALSE)</f>
        <v>0</v>
      </c>
      <c r="AA2054" s="147"/>
      <c r="AC2054" s="148">
        <f t="shared" si="410"/>
        <v>0</v>
      </c>
    </row>
    <row r="2055" spans="1:29" ht="14.15" customHeight="1">
      <c r="A2055" s="124">
        <f t="shared" si="399"/>
        <v>2055</v>
      </c>
      <c r="B2055" s="139" t="s">
        <v>93</v>
      </c>
      <c r="C2055" s="108" t="s">
        <v>210</v>
      </c>
      <c r="D2055" s="164" t="s">
        <v>1954</v>
      </c>
      <c r="E2055" s="141" t="s">
        <v>868</v>
      </c>
      <c r="F2055" s="141" t="s">
        <v>155</v>
      </c>
      <c r="G2055" s="141" t="s">
        <v>222</v>
      </c>
      <c r="H2055" s="142">
        <v>18.600000000000001</v>
      </c>
      <c r="I2055" s="143">
        <f t="shared" si="400"/>
        <v>255</v>
      </c>
      <c r="J2055" s="144">
        <v>255</v>
      </c>
      <c r="K2055" s="144"/>
      <c r="L2055" s="144"/>
      <c r="M2055" s="144"/>
      <c r="N2055" s="144"/>
      <c r="O2055" s="144"/>
      <c r="P2055" s="145" t="e">
        <f t="shared" si="401"/>
        <v>#DIV/0!</v>
      </c>
      <c r="Q2055" s="145">
        <f t="shared" si="402"/>
        <v>0</v>
      </c>
      <c r="R2055" s="145">
        <f t="shared" si="403"/>
        <v>0</v>
      </c>
      <c r="S2055" s="145">
        <f t="shared" si="404"/>
        <v>0</v>
      </c>
      <c r="T2055" s="145">
        <f t="shared" si="405"/>
        <v>0</v>
      </c>
      <c r="U2055" s="145">
        <f t="shared" si="406"/>
        <v>0</v>
      </c>
      <c r="V2055" s="146">
        <f>IF(J2055="nio",0,IF(J2055&gt;0,VLOOKUP(F2055,'3-Productie normen'!A:M,VLOOKUP(J2055,'3-Productie normen'!$B$38:$C$41,2,FALSE),FALSE)))*(VLOOKUP(B2055,'2-Kosten per locatie'!$A$16:$C$48,3,FALSE))</f>
        <v>0</v>
      </c>
      <c r="W2055" s="146">
        <f t="shared" si="407"/>
        <v>0</v>
      </c>
      <c r="X2055" s="146">
        <f t="shared" si="408"/>
        <v>0</v>
      </c>
      <c r="Y2055" s="146">
        <f t="shared" si="409"/>
        <v>0</v>
      </c>
      <c r="Z2055" s="147" t="str">
        <f>VLOOKUP(F2055,'3-Productie normen'!A:Q,12,FALSE)</f>
        <v>B</v>
      </c>
      <c r="AA2055" s="147"/>
      <c r="AC2055" s="148">
        <f t="shared" si="410"/>
        <v>4743</v>
      </c>
    </row>
    <row r="2056" spans="1:29" ht="14.15" customHeight="1">
      <c r="A2056" s="124">
        <f t="shared" si="399"/>
        <v>2056</v>
      </c>
      <c r="B2056" s="139" t="s">
        <v>93</v>
      </c>
      <c r="C2056" s="108" t="s">
        <v>210</v>
      </c>
      <c r="D2056" s="164" t="s">
        <v>1680</v>
      </c>
      <c r="E2056" s="141" t="s">
        <v>212</v>
      </c>
      <c r="F2056" s="141" t="s">
        <v>167</v>
      </c>
      <c r="G2056" s="141" t="s">
        <v>213</v>
      </c>
      <c r="H2056" s="142">
        <v>13.8</v>
      </c>
      <c r="I2056" s="143">
        <f t="shared" si="400"/>
        <v>255</v>
      </c>
      <c r="J2056" s="144">
        <v>255</v>
      </c>
      <c r="K2056" s="144"/>
      <c r="L2056" s="144"/>
      <c r="M2056" s="144"/>
      <c r="N2056" s="144"/>
      <c r="O2056" s="144"/>
      <c r="P2056" s="145" t="e">
        <f t="shared" si="401"/>
        <v>#DIV/0!</v>
      </c>
      <c r="Q2056" s="145">
        <f t="shared" si="402"/>
        <v>0</v>
      </c>
      <c r="R2056" s="145">
        <f t="shared" si="403"/>
        <v>0</v>
      </c>
      <c r="S2056" s="145">
        <f t="shared" si="404"/>
        <v>0</v>
      </c>
      <c r="T2056" s="145">
        <f t="shared" si="405"/>
        <v>0</v>
      </c>
      <c r="U2056" s="145">
        <f t="shared" si="406"/>
        <v>0</v>
      </c>
      <c r="V2056" s="146">
        <f>IF(J2056="nio",0,IF(J2056&gt;0,VLOOKUP(F2056,'3-Productie normen'!A:M,VLOOKUP(J2056,'3-Productie normen'!$B$38:$C$41,2,FALSE),FALSE)))*(VLOOKUP(B2056,'2-Kosten per locatie'!$A$16:$C$48,3,FALSE))</f>
        <v>0</v>
      </c>
      <c r="W2056" s="146">
        <f t="shared" si="407"/>
        <v>0</v>
      </c>
      <c r="X2056" s="146">
        <f t="shared" si="408"/>
        <v>0</v>
      </c>
      <c r="Y2056" s="146">
        <f t="shared" si="409"/>
        <v>0</v>
      </c>
      <c r="Z2056" s="147" t="str">
        <f>VLOOKUP(F2056,'3-Productie normen'!A:Q,12,FALSE)</f>
        <v>S</v>
      </c>
      <c r="AA2056" s="147"/>
      <c r="AC2056" s="148">
        <f t="shared" si="410"/>
        <v>3519</v>
      </c>
    </row>
    <row r="2057" spans="1:29" ht="14.15" customHeight="1">
      <c r="A2057" s="124">
        <f t="shared" si="399"/>
        <v>2057</v>
      </c>
      <c r="B2057" s="139" t="s">
        <v>93</v>
      </c>
      <c r="C2057" s="108" t="s">
        <v>210</v>
      </c>
      <c r="D2057" s="164" t="s">
        <v>2063</v>
      </c>
      <c r="E2057" s="141" t="s">
        <v>212</v>
      </c>
      <c r="F2057" s="141" t="s">
        <v>167</v>
      </c>
      <c r="G2057" s="141" t="s">
        <v>213</v>
      </c>
      <c r="H2057" s="142">
        <v>1.29</v>
      </c>
      <c r="I2057" s="143">
        <f t="shared" si="400"/>
        <v>255</v>
      </c>
      <c r="J2057" s="144">
        <v>255</v>
      </c>
      <c r="K2057" s="144"/>
      <c r="L2057" s="144"/>
      <c r="M2057" s="144"/>
      <c r="N2057" s="144"/>
      <c r="O2057" s="144"/>
      <c r="P2057" s="145" t="e">
        <f t="shared" si="401"/>
        <v>#DIV/0!</v>
      </c>
      <c r="Q2057" s="145">
        <f t="shared" si="402"/>
        <v>0</v>
      </c>
      <c r="R2057" s="145">
        <f t="shared" si="403"/>
        <v>0</v>
      </c>
      <c r="S2057" s="145">
        <f t="shared" si="404"/>
        <v>0</v>
      </c>
      <c r="T2057" s="145">
        <f t="shared" si="405"/>
        <v>0</v>
      </c>
      <c r="U2057" s="145">
        <f t="shared" si="406"/>
        <v>0</v>
      </c>
      <c r="V2057" s="146">
        <f>IF(J2057="nio",0,IF(J2057&gt;0,VLOOKUP(F2057,'3-Productie normen'!A:M,VLOOKUP(J2057,'3-Productie normen'!$B$38:$C$41,2,FALSE),FALSE)))*(VLOOKUP(B2057,'2-Kosten per locatie'!$A$16:$C$48,3,FALSE))</f>
        <v>0</v>
      </c>
      <c r="W2057" s="146">
        <f t="shared" si="407"/>
        <v>0</v>
      </c>
      <c r="X2057" s="146">
        <f t="shared" si="408"/>
        <v>0</v>
      </c>
      <c r="Y2057" s="146">
        <f t="shared" si="409"/>
        <v>0</v>
      </c>
      <c r="Z2057" s="147" t="str">
        <f>VLOOKUP(F2057,'3-Productie normen'!A:Q,12,FALSE)</f>
        <v>S</v>
      </c>
      <c r="AA2057" s="147"/>
      <c r="AC2057" s="148">
        <f t="shared" si="410"/>
        <v>328.95</v>
      </c>
    </row>
    <row r="2058" spans="1:29" ht="14.15" customHeight="1">
      <c r="A2058" s="124">
        <f t="shared" si="399"/>
        <v>2058</v>
      </c>
      <c r="B2058" s="139" t="s">
        <v>93</v>
      </c>
      <c r="C2058" s="108" t="s">
        <v>210</v>
      </c>
      <c r="D2058" s="164" t="s">
        <v>2064</v>
      </c>
      <c r="E2058" s="141" t="s">
        <v>212</v>
      </c>
      <c r="F2058" s="141" t="s">
        <v>167</v>
      </c>
      <c r="G2058" s="141" t="s">
        <v>213</v>
      </c>
      <c r="H2058" s="142">
        <v>1.37</v>
      </c>
      <c r="I2058" s="143">
        <f t="shared" si="400"/>
        <v>255</v>
      </c>
      <c r="J2058" s="144">
        <v>255</v>
      </c>
      <c r="K2058" s="144"/>
      <c r="L2058" s="144"/>
      <c r="M2058" s="144"/>
      <c r="N2058" s="144"/>
      <c r="O2058" s="144"/>
      <c r="P2058" s="145" t="e">
        <f t="shared" si="401"/>
        <v>#DIV/0!</v>
      </c>
      <c r="Q2058" s="145">
        <f t="shared" si="402"/>
        <v>0</v>
      </c>
      <c r="R2058" s="145">
        <f t="shared" si="403"/>
        <v>0</v>
      </c>
      <c r="S2058" s="145">
        <f t="shared" si="404"/>
        <v>0</v>
      </c>
      <c r="T2058" s="145">
        <f t="shared" si="405"/>
        <v>0</v>
      </c>
      <c r="U2058" s="145">
        <f t="shared" si="406"/>
        <v>0</v>
      </c>
      <c r="V2058" s="146">
        <f>IF(J2058="nio",0,IF(J2058&gt;0,VLOOKUP(F2058,'3-Productie normen'!A:M,VLOOKUP(J2058,'3-Productie normen'!$B$38:$C$41,2,FALSE),FALSE)))*(VLOOKUP(B2058,'2-Kosten per locatie'!$A$16:$C$48,3,FALSE))</f>
        <v>0</v>
      </c>
      <c r="W2058" s="146">
        <f t="shared" si="407"/>
        <v>0</v>
      </c>
      <c r="X2058" s="146">
        <f t="shared" si="408"/>
        <v>0</v>
      </c>
      <c r="Y2058" s="146">
        <f t="shared" si="409"/>
        <v>0</v>
      </c>
      <c r="Z2058" s="147" t="str">
        <f>VLOOKUP(F2058,'3-Productie normen'!A:Q,12,FALSE)</f>
        <v>S</v>
      </c>
      <c r="AA2058" s="147"/>
      <c r="AC2058" s="148">
        <f t="shared" si="410"/>
        <v>349.35</v>
      </c>
    </row>
    <row r="2059" spans="1:29" ht="14.15" customHeight="1">
      <c r="A2059" s="124">
        <f t="shared" ref="A2059:A2122" si="411">A2058+1</f>
        <v>2059</v>
      </c>
      <c r="B2059" s="139" t="s">
        <v>93</v>
      </c>
      <c r="C2059" s="108" t="s">
        <v>210</v>
      </c>
      <c r="D2059" s="164" t="s">
        <v>1681</v>
      </c>
      <c r="E2059" s="141" t="s">
        <v>216</v>
      </c>
      <c r="F2059" s="141" t="s">
        <v>167</v>
      </c>
      <c r="G2059" s="141" t="s">
        <v>213</v>
      </c>
      <c r="H2059" s="142">
        <v>5.6</v>
      </c>
      <c r="I2059" s="143">
        <f t="shared" si="400"/>
        <v>255</v>
      </c>
      <c r="J2059" s="144">
        <v>255</v>
      </c>
      <c r="K2059" s="144"/>
      <c r="L2059" s="144"/>
      <c r="M2059" s="144"/>
      <c r="N2059" s="144"/>
      <c r="O2059" s="144"/>
      <c r="P2059" s="145" t="e">
        <f t="shared" si="401"/>
        <v>#DIV/0!</v>
      </c>
      <c r="Q2059" s="145">
        <f t="shared" si="402"/>
        <v>0</v>
      </c>
      <c r="R2059" s="145">
        <f t="shared" si="403"/>
        <v>0</v>
      </c>
      <c r="S2059" s="145">
        <f t="shared" si="404"/>
        <v>0</v>
      </c>
      <c r="T2059" s="145">
        <f t="shared" si="405"/>
        <v>0</v>
      </c>
      <c r="U2059" s="145">
        <f t="shared" si="406"/>
        <v>0</v>
      </c>
      <c r="V2059" s="146">
        <f>IF(J2059="nio",0,IF(J2059&gt;0,VLOOKUP(F2059,'3-Productie normen'!A:M,VLOOKUP(J2059,'3-Productie normen'!$B$38:$C$41,2,FALSE),FALSE)))*(VLOOKUP(B2059,'2-Kosten per locatie'!$A$16:$C$48,3,FALSE))</f>
        <v>0</v>
      </c>
      <c r="W2059" s="146">
        <f t="shared" si="407"/>
        <v>0</v>
      </c>
      <c r="X2059" s="146">
        <f t="shared" si="408"/>
        <v>0</v>
      </c>
      <c r="Y2059" s="146">
        <f t="shared" si="409"/>
        <v>0</v>
      </c>
      <c r="Z2059" s="147" t="str">
        <f>VLOOKUP(F2059,'3-Productie normen'!A:Q,12,FALSE)</f>
        <v>S</v>
      </c>
      <c r="AA2059" s="147"/>
      <c r="AC2059" s="148">
        <f t="shared" si="410"/>
        <v>1428</v>
      </c>
    </row>
    <row r="2060" spans="1:29" ht="14.15" customHeight="1">
      <c r="A2060" s="124">
        <f t="shared" si="411"/>
        <v>2060</v>
      </c>
      <c r="B2060" s="139" t="s">
        <v>93</v>
      </c>
      <c r="C2060" s="108" t="s">
        <v>210</v>
      </c>
      <c r="D2060" s="164" t="s">
        <v>2065</v>
      </c>
      <c r="E2060" s="141" t="s">
        <v>216</v>
      </c>
      <c r="F2060" s="141" t="s">
        <v>167</v>
      </c>
      <c r="G2060" s="141" t="s">
        <v>213</v>
      </c>
      <c r="H2060" s="142">
        <v>1.37</v>
      </c>
      <c r="I2060" s="143">
        <f t="shared" ref="I2060:I2122" si="412">SUM(J2060:O2060)</f>
        <v>255</v>
      </c>
      <c r="J2060" s="144">
        <v>255</v>
      </c>
      <c r="K2060" s="144"/>
      <c r="L2060" s="144"/>
      <c r="M2060" s="144"/>
      <c r="N2060" s="144"/>
      <c r="O2060" s="144"/>
      <c r="P2060" s="145" t="e">
        <f t="shared" ref="P2060:P2121" si="413">IF(J2060="nio",0,IF(J2060&gt;0,J2060*H2060/V2060,0))</f>
        <v>#DIV/0!</v>
      </c>
      <c r="Q2060" s="145">
        <f t="shared" ref="Q2060:Q2121" si="414">IF(K2060&gt;0,K2060*H2060/W2060,0)</f>
        <v>0</v>
      </c>
      <c r="R2060" s="145">
        <f t="shared" ref="R2060:R2121" si="415">IF(L2060&gt;0,L2060*H2060/X2060,0)</f>
        <v>0</v>
      </c>
      <c r="S2060" s="145">
        <f t="shared" ref="S2060:S2121" si="416">IF(M2060&gt;0,M2060*H2060/Y2060,0)</f>
        <v>0</v>
      </c>
      <c r="T2060" s="145">
        <f t="shared" ref="T2060:T2121" si="417">IF(N2060&gt;0,N2060*H2060/X2060,0)</f>
        <v>0</v>
      </c>
      <c r="U2060" s="145">
        <f t="shared" ref="U2060:U2121" si="418">IF(O2060&gt;0,O2060*H2060/Y2060,0)</f>
        <v>0</v>
      </c>
      <c r="V2060" s="146">
        <f>IF(J2060="nio",0,IF(J2060&gt;0,VLOOKUP(F2060,'3-Productie normen'!A:M,VLOOKUP(J2060,'3-Productie normen'!$B$38:$C$41,2,FALSE),FALSE)))*(VLOOKUP(B2060,'2-Kosten per locatie'!$A$16:$C$48,3,FALSE))</f>
        <v>0</v>
      </c>
      <c r="W2060" s="146">
        <f t="shared" ref="W2060:W2121" si="419">IF(K2060&gt;0,V2060*$W$8,0)</f>
        <v>0</v>
      </c>
      <c r="X2060" s="146">
        <f t="shared" ref="X2060:X2121" si="420">IF((OR(L2060&gt;0,N2060&gt;0)),V2060*$X$8,0)</f>
        <v>0</v>
      </c>
      <c r="Y2060" s="146">
        <f t="shared" ref="Y2060:Y2121" si="421">IF((OR(M2060&gt;0,O2060&gt;0)),V2060*$Y$8,0)</f>
        <v>0</v>
      </c>
      <c r="Z2060" s="147" t="str">
        <f>VLOOKUP(F2060,'3-Productie normen'!A:Q,12,FALSE)</f>
        <v>S</v>
      </c>
      <c r="AA2060" s="147"/>
      <c r="AC2060" s="148">
        <f t="shared" ref="AC2060:AC2121" si="422">I2060*H2060</f>
        <v>349.35</v>
      </c>
    </row>
    <row r="2061" spans="1:29" ht="14.15" customHeight="1">
      <c r="A2061" s="124">
        <f t="shared" si="411"/>
        <v>2061</v>
      </c>
      <c r="B2061" s="139" t="s">
        <v>93</v>
      </c>
      <c r="C2061" s="108" t="s">
        <v>210</v>
      </c>
      <c r="D2061" s="164" t="s">
        <v>2066</v>
      </c>
      <c r="E2061" s="141" t="s">
        <v>216</v>
      </c>
      <c r="F2061" s="141" t="s">
        <v>167</v>
      </c>
      <c r="G2061" s="141" t="s">
        <v>213</v>
      </c>
      <c r="H2061" s="142">
        <v>1.29</v>
      </c>
      <c r="I2061" s="143">
        <f t="shared" si="412"/>
        <v>255</v>
      </c>
      <c r="J2061" s="144">
        <v>255</v>
      </c>
      <c r="K2061" s="144"/>
      <c r="L2061" s="144"/>
      <c r="M2061" s="144"/>
      <c r="N2061" s="144"/>
      <c r="O2061" s="144"/>
      <c r="P2061" s="145" t="e">
        <f t="shared" si="413"/>
        <v>#DIV/0!</v>
      </c>
      <c r="Q2061" s="145">
        <f t="shared" si="414"/>
        <v>0</v>
      </c>
      <c r="R2061" s="145">
        <f t="shared" si="415"/>
        <v>0</v>
      </c>
      <c r="S2061" s="145">
        <f t="shared" si="416"/>
        <v>0</v>
      </c>
      <c r="T2061" s="145">
        <f t="shared" si="417"/>
        <v>0</v>
      </c>
      <c r="U2061" s="145">
        <f t="shared" si="418"/>
        <v>0</v>
      </c>
      <c r="V2061" s="146">
        <f>IF(J2061="nio",0,IF(J2061&gt;0,VLOOKUP(F2061,'3-Productie normen'!A:M,VLOOKUP(J2061,'3-Productie normen'!$B$38:$C$41,2,FALSE),FALSE)))*(VLOOKUP(B2061,'2-Kosten per locatie'!$A$16:$C$48,3,FALSE))</f>
        <v>0</v>
      </c>
      <c r="W2061" s="146">
        <f t="shared" si="419"/>
        <v>0</v>
      </c>
      <c r="X2061" s="146">
        <f t="shared" si="420"/>
        <v>0</v>
      </c>
      <c r="Y2061" s="146">
        <f t="shared" si="421"/>
        <v>0</v>
      </c>
      <c r="Z2061" s="147" t="str">
        <f>VLOOKUP(F2061,'3-Productie normen'!A:Q,12,FALSE)</f>
        <v>S</v>
      </c>
      <c r="AA2061" s="147"/>
      <c r="AC2061" s="148">
        <f t="shared" si="422"/>
        <v>328.95</v>
      </c>
    </row>
    <row r="2062" spans="1:29" ht="14.15" customHeight="1">
      <c r="A2062" s="124">
        <f t="shared" si="411"/>
        <v>2062</v>
      </c>
      <c r="B2062" s="139" t="s">
        <v>93</v>
      </c>
      <c r="C2062" s="108" t="s">
        <v>210</v>
      </c>
      <c r="D2062" s="164" t="s">
        <v>1682</v>
      </c>
      <c r="E2062" s="141" t="s">
        <v>330</v>
      </c>
      <c r="F2062" s="153" t="s">
        <v>159</v>
      </c>
      <c r="G2062" s="141" t="s">
        <v>244</v>
      </c>
      <c r="H2062" s="142">
        <v>8.44</v>
      </c>
      <c r="I2062" s="143">
        <f t="shared" si="412"/>
        <v>255</v>
      </c>
      <c r="J2062" s="144">
        <v>255</v>
      </c>
      <c r="K2062" s="144"/>
      <c r="L2062" s="144"/>
      <c r="M2062" s="144"/>
      <c r="N2062" s="144"/>
      <c r="O2062" s="144"/>
      <c r="P2062" s="145" t="e">
        <f t="shared" si="413"/>
        <v>#DIV/0!</v>
      </c>
      <c r="Q2062" s="145">
        <f t="shared" si="414"/>
        <v>0</v>
      </c>
      <c r="R2062" s="145">
        <f t="shared" si="415"/>
        <v>0</v>
      </c>
      <c r="S2062" s="145">
        <f t="shared" si="416"/>
        <v>0</v>
      </c>
      <c r="T2062" s="145">
        <f t="shared" si="417"/>
        <v>0</v>
      </c>
      <c r="U2062" s="145">
        <f t="shared" si="418"/>
        <v>0</v>
      </c>
      <c r="V2062" s="146">
        <f>IF(J2062="nio",0,IF(J2062&gt;0,VLOOKUP(F2062,'3-Productie normen'!A:M,VLOOKUP(J2062,'3-Productie normen'!$B$38:$C$41,2,FALSE),FALSE)))*(VLOOKUP(B2062,'2-Kosten per locatie'!$A$16:$C$48,3,FALSE))</f>
        <v>0</v>
      </c>
      <c r="W2062" s="146">
        <f t="shared" si="419"/>
        <v>0</v>
      </c>
      <c r="X2062" s="146">
        <f t="shared" si="420"/>
        <v>0</v>
      </c>
      <c r="Y2062" s="146">
        <f t="shared" si="421"/>
        <v>0</v>
      </c>
      <c r="Z2062" s="147" t="str">
        <f>VLOOKUP(F2062,'3-Productie normen'!A:Q,12,FALSE)</f>
        <v>V</v>
      </c>
      <c r="AA2062" s="147"/>
      <c r="AC2062" s="148">
        <f t="shared" si="422"/>
        <v>2152.1999999999998</v>
      </c>
    </row>
    <row r="2063" spans="1:29" ht="14.15" customHeight="1">
      <c r="A2063" s="124">
        <f t="shared" si="411"/>
        <v>2063</v>
      </c>
      <c r="B2063" s="139" t="s">
        <v>93</v>
      </c>
      <c r="C2063" s="108" t="s">
        <v>210</v>
      </c>
      <c r="D2063" s="164" t="s">
        <v>1959</v>
      </c>
      <c r="E2063" s="141" t="s">
        <v>249</v>
      </c>
      <c r="F2063" s="139" t="s">
        <v>172</v>
      </c>
      <c r="G2063" s="141" t="s">
        <v>244</v>
      </c>
      <c r="H2063" s="142">
        <v>69.400000000000006</v>
      </c>
      <c r="I2063" s="143">
        <f t="shared" si="412"/>
        <v>255</v>
      </c>
      <c r="J2063" s="144">
        <v>255</v>
      </c>
      <c r="K2063" s="144"/>
      <c r="L2063" s="144"/>
      <c r="M2063" s="144"/>
      <c r="N2063" s="144"/>
      <c r="O2063" s="144"/>
      <c r="P2063" s="145" t="e">
        <f t="shared" si="413"/>
        <v>#DIV/0!</v>
      </c>
      <c r="Q2063" s="145">
        <f t="shared" si="414"/>
        <v>0</v>
      </c>
      <c r="R2063" s="145">
        <f t="shared" si="415"/>
        <v>0</v>
      </c>
      <c r="S2063" s="145">
        <f t="shared" si="416"/>
        <v>0</v>
      </c>
      <c r="T2063" s="145">
        <f t="shared" si="417"/>
        <v>0</v>
      </c>
      <c r="U2063" s="145">
        <f t="shared" si="418"/>
        <v>0</v>
      </c>
      <c r="V2063" s="146">
        <f>IF(J2063="nio",0,IF(J2063&gt;0,VLOOKUP(F2063,'3-Productie normen'!A:M,VLOOKUP(J2063,'3-Productie normen'!$B$38:$C$41,2,FALSE),FALSE)))*(VLOOKUP(B2063,'2-Kosten per locatie'!$A$16:$C$48,3,FALSE))</f>
        <v>0</v>
      </c>
      <c r="W2063" s="146">
        <f t="shared" si="419"/>
        <v>0</v>
      </c>
      <c r="X2063" s="146">
        <f t="shared" si="420"/>
        <v>0</v>
      </c>
      <c r="Y2063" s="146">
        <f t="shared" si="421"/>
        <v>0</v>
      </c>
      <c r="Z2063" s="147" t="str">
        <f>VLOOKUP(F2063,'3-Productie normen'!A:Q,12,FALSE)</f>
        <v>V</v>
      </c>
      <c r="AA2063" s="147"/>
      <c r="AC2063" s="148">
        <f t="shared" si="422"/>
        <v>17697</v>
      </c>
    </row>
    <row r="2064" spans="1:29" ht="14.15" customHeight="1">
      <c r="A2064" s="124">
        <f t="shared" si="411"/>
        <v>2064</v>
      </c>
      <c r="B2064" s="139" t="s">
        <v>93</v>
      </c>
      <c r="C2064" s="108" t="s">
        <v>210</v>
      </c>
      <c r="D2064" s="164" t="s">
        <v>1960</v>
      </c>
      <c r="E2064" s="141" t="s">
        <v>249</v>
      </c>
      <c r="F2064" s="139" t="s">
        <v>172</v>
      </c>
      <c r="G2064" s="141" t="s">
        <v>244</v>
      </c>
      <c r="H2064" s="142">
        <v>59</v>
      </c>
      <c r="I2064" s="143">
        <f t="shared" si="412"/>
        <v>255</v>
      </c>
      <c r="J2064" s="144">
        <v>255</v>
      </c>
      <c r="K2064" s="144"/>
      <c r="L2064" s="144"/>
      <c r="M2064" s="144"/>
      <c r="N2064" s="144"/>
      <c r="O2064" s="144"/>
      <c r="P2064" s="145" t="e">
        <f t="shared" si="413"/>
        <v>#DIV/0!</v>
      </c>
      <c r="Q2064" s="145">
        <f t="shared" si="414"/>
        <v>0</v>
      </c>
      <c r="R2064" s="145">
        <f t="shared" si="415"/>
        <v>0</v>
      </c>
      <c r="S2064" s="145">
        <f t="shared" si="416"/>
        <v>0</v>
      </c>
      <c r="T2064" s="145">
        <f t="shared" si="417"/>
        <v>0</v>
      </c>
      <c r="U2064" s="145">
        <f t="shared" si="418"/>
        <v>0</v>
      </c>
      <c r="V2064" s="146">
        <f>IF(J2064="nio",0,IF(J2064&gt;0,VLOOKUP(F2064,'3-Productie normen'!A:M,VLOOKUP(J2064,'3-Productie normen'!$B$38:$C$41,2,FALSE),FALSE)))*(VLOOKUP(B2064,'2-Kosten per locatie'!$A$16:$C$48,3,FALSE))</f>
        <v>0</v>
      </c>
      <c r="W2064" s="146">
        <f t="shared" si="419"/>
        <v>0</v>
      </c>
      <c r="X2064" s="146">
        <f t="shared" si="420"/>
        <v>0</v>
      </c>
      <c r="Y2064" s="146">
        <f t="shared" si="421"/>
        <v>0</v>
      </c>
      <c r="Z2064" s="147" t="str">
        <f>VLOOKUP(F2064,'3-Productie normen'!A:Q,12,FALSE)</f>
        <v>V</v>
      </c>
      <c r="AA2064" s="147"/>
      <c r="AC2064" s="148">
        <f t="shared" si="422"/>
        <v>15045</v>
      </c>
    </row>
    <row r="2065" spans="1:29" ht="14.15" customHeight="1">
      <c r="A2065" s="124">
        <f t="shared" si="411"/>
        <v>2065</v>
      </c>
      <c r="B2065" s="139" t="s">
        <v>93</v>
      </c>
      <c r="C2065" s="108" t="s">
        <v>210</v>
      </c>
      <c r="D2065" s="164" t="s">
        <v>1961</v>
      </c>
      <c r="E2065" s="141" t="s">
        <v>249</v>
      </c>
      <c r="F2065" s="139" t="s">
        <v>172</v>
      </c>
      <c r="G2065" s="141" t="s">
        <v>222</v>
      </c>
      <c r="H2065" s="142">
        <v>58.7</v>
      </c>
      <c r="I2065" s="143">
        <f t="shared" si="412"/>
        <v>255</v>
      </c>
      <c r="J2065" s="144">
        <v>255</v>
      </c>
      <c r="K2065" s="144"/>
      <c r="L2065" s="144"/>
      <c r="M2065" s="144"/>
      <c r="N2065" s="144"/>
      <c r="O2065" s="144"/>
      <c r="P2065" s="145" t="e">
        <f t="shared" si="413"/>
        <v>#DIV/0!</v>
      </c>
      <c r="Q2065" s="145">
        <f t="shared" si="414"/>
        <v>0</v>
      </c>
      <c r="R2065" s="145">
        <f t="shared" si="415"/>
        <v>0</v>
      </c>
      <c r="S2065" s="145">
        <f t="shared" si="416"/>
        <v>0</v>
      </c>
      <c r="T2065" s="145">
        <f t="shared" si="417"/>
        <v>0</v>
      </c>
      <c r="U2065" s="145">
        <f t="shared" si="418"/>
        <v>0</v>
      </c>
      <c r="V2065" s="146">
        <f>IF(J2065="nio",0,IF(J2065&gt;0,VLOOKUP(F2065,'3-Productie normen'!A:M,VLOOKUP(J2065,'3-Productie normen'!$B$38:$C$41,2,FALSE),FALSE)))*(VLOOKUP(B2065,'2-Kosten per locatie'!$A$16:$C$48,3,FALSE))</f>
        <v>0</v>
      </c>
      <c r="W2065" s="146">
        <f t="shared" si="419"/>
        <v>0</v>
      </c>
      <c r="X2065" s="146">
        <f t="shared" si="420"/>
        <v>0</v>
      </c>
      <c r="Y2065" s="146">
        <f t="shared" si="421"/>
        <v>0</v>
      </c>
      <c r="Z2065" s="147" t="str">
        <f>VLOOKUP(F2065,'3-Productie normen'!A:Q,12,FALSE)</f>
        <v>V</v>
      </c>
      <c r="AA2065" s="147"/>
      <c r="AC2065" s="148">
        <f t="shared" si="422"/>
        <v>14968.5</v>
      </c>
    </row>
    <row r="2066" spans="1:29" ht="14.15" customHeight="1">
      <c r="A2066" s="124">
        <f t="shared" si="411"/>
        <v>2066</v>
      </c>
      <c r="B2066" s="139" t="s">
        <v>93</v>
      </c>
      <c r="C2066" s="108" t="s">
        <v>210</v>
      </c>
      <c r="D2066" s="164" t="s">
        <v>2067</v>
      </c>
      <c r="E2066" s="141" t="s">
        <v>249</v>
      </c>
      <c r="F2066" s="141" t="s">
        <v>172</v>
      </c>
      <c r="G2066" s="141" t="s">
        <v>222</v>
      </c>
      <c r="H2066" s="142">
        <v>85.3</v>
      </c>
      <c r="I2066" s="143">
        <f t="shared" si="412"/>
        <v>255</v>
      </c>
      <c r="J2066" s="144">
        <v>255</v>
      </c>
      <c r="K2066" s="144"/>
      <c r="L2066" s="144"/>
      <c r="M2066" s="144"/>
      <c r="N2066" s="144"/>
      <c r="O2066" s="144"/>
      <c r="P2066" s="145" t="e">
        <f t="shared" si="413"/>
        <v>#DIV/0!</v>
      </c>
      <c r="Q2066" s="145">
        <f t="shared" si="414"/>
        <v>0</v>
      </c>
      <c r="R2066" s="145">
        <f t="shared" si="415"/>
        <v>0</v>
      </c>
      <c r="S2066" s="145">
        <f t="shared" si="416"/>
        <v>0</v>
      </c>
      <c r="T2066" s="145">
        <f t="shared" si="417"/>
        <v>0</v>
      </c>
      <c r="U2066" s="145">
        <f t="shared" si="418"/>
        <v>0</v>
      </c>
      <c r="V2066" s="146">
        <f>IF(J2066="nio",0,IF(J2066&gt;0,VLOOKUP(F2066,'3-Productie normen'!A:M,VLOOKUP(J2066,'3-Productie normen'!$B$38:$C$41,2,FALSE),FALSE)))*(VLOOKUP(B2066,'2-Kosten per locatie'!$A$16:$C$48,3,FALSE))</f>
        <v>0</v>
      </c>
      <c r="W2066" s="146">
        <f t="shared" si="419"/>
        <v>0</v>
      </c>
      <c r="X2066" s="146">
        <f t="shared" si="420"/>
        <v>0</v>
      </c>
      <c r="Y2066" s="146">
        <f t="shared" si="421"/>
        <v>0</v>
      </c>
      <c r="Z2066" s="147" t="str">
        <f>VLOOKUP(F2066,'3-Productie normen'!A:Q,12,FALSE)</f>
        <v>V</v>
      </c>
      <c r="AA2066" s="147"/>
      <c r="AC2066" s="148">
        <f t="shared" si="422"/>
        <v>21751.5</v>
      </c>
    </row>
    <row r="2067" spans="1:29" ht="14.15" customHeight="1">
      <c r="A2067" s="124">
        <f t="shared" si="411"/>
        <v>2067</v>
      </c>
      <c r="B2067" s="139" t="s">
        <v>93</v>
      </c>
      <c r="C2067" s="108" t="s">
        <v>210</v>
      </c>
      <c r="D2067" s="164" t="s">
        <v>2068</v>
      </c>
      <c r="E2067" s="141" t="s">
        <v>249</v>
      </c>
      <c r="F2067" s="166" t="s">
        <v>172</v>
      </c>
      <c r="G2067" s="141" t="s">
        <v>222</v>
      </c>
      <c r="H2067" s="142">
        <v>54.7</v>
      </c>
      <c r="I2067" s="143">
        <f t="shared" si="412"/>
        <v>255</v>
      </c>
      <c r="J2067" s="144">
        <v>255</v>
      </c>
      <c r="K2067" s="144"/>
      <c r="L2067" s="144"/>
      <c r="M2067" s="144"/>
      <c r="N2067" s="144"/>
      <c r="O2067" s="144"/>
      <c r="P2067" s="145" t="e">
        <f t="shared" si="413"/>
        <v>#DIV/0!</v>
      </c>
      <c r="Q2067" s="145">
        <f t="shared" si="414"/>
        <v>0</v>
      </c>
      <c r="R2067" s="145">
        <f t="shared" si="415"/>
        <v>0</v>
      </c>
      <c r="S2067" s="145">
        <f t="shared" si="416"/>
        <v>0</v>
      </c>
      <c r="T2067" s="145">
        <f t="shared" si="417"/>
        <v>0</v>
      </c>
      <c r="U2067" s="145">
        <f t="shared" si="418"/>
        <v>0</v>
      </c>
      <c r="V2067" s="146">
        <f>IF(J2067="nio",0,IF(J2067&gt;0,VLOOKUP(F2067,'3-Productie normen'!A:M,VLOOKUP(J2067,'3-Productie normen'!$B$38:$C$41,2,FALSE),FALSE)))*(VLOOKUP(B2067,'2-Kosten per locatie'!$A$16:$C$48,3,FALSE))</f>
        <v>0</v>
      </c>
      <c r="W2067" s="146">
        <f t="shared" si="419"/>
        <v>0</v>
      </c>
      <c r="X2067" s="146">
        <f t="shared" si="420"/>
        <v>0</v>
      </c>
      <c r="Y2067" s="146">
        <f t="shared" si="421"/>
        <v>0</v>
      </c>
      <c r="Z2067" s="147" t="str">
        <f>VLOOKUP(F2067,'3-Productie normen'!A:Q,12,FALSE)</f>
        <v>V</v>
      </c>
      <c r="AA2067" s="147"/>
      <c r="AC2067" s="148">
        <f t="shared" si="422"/>
        <v>13948.5</v>
      </c>
    </row>
    <row r="2068" spans="1:29" ht="14.15" customHeight="1">
      <c r="A2068" s="124">
        <f t="shared" si="411"/>
        <v>2068</v>
      </c>
      <c r="B2068" s="139" t="s">
        <v>93</v>
      </c>
      <c r="C2068" s="108" t="s">
        <v>210</v>
      </c>
      <c r="D2068" s="164" t="s">
        <v>2069</v>
      </c>
      <c r="E2068" s="141" t="s">
        <v>249</v>
      </c>
      <c r="F2068" s="139" t="s">
        <v>172</v>
      </c>
      <c r="G2068" s="141" t="s">
        <v>222</v>
      </c>
      <c r="H2068" s="142">
        <v>42.73</v>
      </c>
      <c r="I2068" s="143">
        <f t="shared" si="412"/>
        <v>255</v>
      </c>
      <c r="J2068" s="144">
        <v>255</v>
      </c>
      <c r="K2068" s="144"/>
      <c r="L2068" s="144"/>
      <c r="M2068" s="144"/>
      <c r="N2068" s="144"/>
      <c r="O2068" s="144"/>
      <c r="P2068" s="145" t="e">
        <f t="shared" si="413"/>
        <v>#DIV/0!</v>
      </c>
      <c r="Q2068" s="145">
        <f t="shared" si="414"/>
        <v>0</v>
      </c>
      <c r="R2068" s="145">
        <f t="shared" si="415"/>
        <v>0</v>
      </c>
      <c r="S2068" s="145">
        <f t="shared" si="416"/>
        <v>0</v>
      </c>
      <c r="T2068" s="145">
        <f t="shared" si="417"/>
        <v>0</v>
      </c>
      <c r="U2068" s="145">
        <f t="shared" si="418"/>
        <v>0</v>
      </c>
      <c r="V2068" s="146">
        <f>IF(J2068="nio",0,IF(J2068&gt;0,VLOOKUP(F2068,'3-Productie normen'!A:M,VLOOKUP(J2068,'3-Productie normen'!$B$38:$C$41,2,FALSE),FALSE)))*(VLOOKUP(B2068,'2-Kosten per locatie'!$A$16:$C$48,3,FALSE))</f>
        <v>0</v>
      </c>
      <c r="W2068" s="146">
        <f t="shared" si="419"/>
        <v>0</v>
      </c>
      <c r="X2068" s="146">
        <f t="shared" si="420"/>
        <v>0</v>
      </c>
      <c r="Y2068" s="146">
        <f t="shared" si="421"/>
        <v>0</v>
      </c>
      <c r="Z2068" s="147" t="str">
        <f>VLOOKUP(F2068,'3-Productie normen'!A:Q,12,FALSE)</f>
        <v>V</v>
      </c>
      <c r="AA2068" s="147"/>
      <c r="AC2068" s="148">
        <f t="shared" si="422"/>
        <v>10896.15</v>
      </c>
    </row>
    <row r="2069" spans="1:29" ht="14.15" customHeight="1">
      <c r="A2069" s="124">
        <f t="shared" si="411"/>
        <v>2069</v>
      </c>
      <c r="B2069" s="139" t="s">
        <v>93</v>
      </c>
      <c r="C2069" s="108" t="s">
        <v>210</v>
      </c>
      <c r="D2069" s="164" t="s">
        <v>2070</v>
      </c>
      <c r="E2069" s="141" t="s">
        <v>249</v>
      </c>
      <c r="F2069" s="166" t="s">
        <v>172</v>
      </c>
      <c r="G2069" s="141" t="s">
        <v>222</v>
      </c>
      <c r="H2069" s="142">
        <v>7</v>
      </c>
      <c r="I2069" s="143">
        <f t="shared" si="412"/>
        <v>255</v>
      </c>
      <c r="J2069" s="144">
        <v>255</v>
      </c>
      <c r="K2069" s="144"/>
      <c r="L2069" s="144"/>
      <c r="M2069" s="144"/>
      <c r="N2069" s="144"/>
      <c r="O2069" s="144"/>
      <c r="P2069" s="145" t="e">
        <f t="shared" si="413"/>
        <v>#DIV/0!</v>
      </c>
      <c r="Q2069" s="145">
        <f t="shared" si="414"/>
        <v>0</v>
      </c>
      <c r="R2069" s="145">
        <f t="shared" si="415"/>
        <v>0</v>
      </c>
      <c r="S2069" s="145">
        <f t="shared" si="416"/>
        <v>0</v>
      </c>
      <c r="T2069" s="145">
        <f t="shared" si="417"/>
        <v>0</v>
      </c>
      <c r="U2069" s="145">
        <f t="shared" si="418"/>
        <v>0</v>
      </c>
      <c r="V2069" s="146">
        <f>IF(J2069="nio",0,IF(J2069&gt;0,VLOOKUP(F2069,'3-Productie normen'!A:M,VLOOKUP(J2069,'3-Productie normen'!$B$38:$C$41,2,FALSE),FALSE)))*(VLOOKUP(B2069,'2-Kosten per locatie'!$A$16:$C$48,3,FALSE))</f>
        <v>0</v>
      </c>
      <c r="W2069" s="146">
        <f t="shared" si="419"/>
        <v>0</v>
      </c>
      <c r="X2069" s="146">
        <f t="shared" si="420"/>
        <v>0</v>
      </c>
      <c r="Y2069" s="146">
        <f t="shared" si="421"/>
        <v>0</v>
      </c>
      <c r="Z2069" s="147" t="str">
        <f>VLOOKUP(F2069,'3-Productie normen'!A:Q,12,FALSE)</f>
        <v>V</v>
      </c>
      <c r="AA2069" s="147"/>
      <c r="AC2069" s="148">
        <f t="shared" si="422"/>
        <v>1785</v>
      </c>
    </row>
    <row r="2070" spans="1:29" ht="14.15" customHeight="1">
      <c r="A2070" s="124">
        <f t="shared" si="411"/>
        <v>2070</v>
      </c>
      <c r="B2070" s="139" t="s">
        <v>93</v>
      </c>
      <c r="C2070" s="108" t="s">
        <v>210</v>
      </c>
      <c r="D2070" s="164" t="s">
        <v>2030</v>
      </c>
      <c r="E2070" s="141" t="s">
        <v>162</v>
      </c>
      <c r="F2070" s="166" t="s">
        <v>162</v>
      </c>
      <c r="G2070" s="141" t="s">
        <v>244</v>
      </c>
      <c r="H2070" s="142">
        <v>2.2000000000000002</v>
      </c>
      <c r="I2070" s="143">
        <f t="shared" si="412"/>
        <v>255</v>
      </c>
      <c r="J2070" s="144">
        <v>255</v>
      </c>
      <c r="K2070" s="144"/>
      <c r="L2070" s="144"/>
      <c r="M2070" s="144"/>
      <c r="N2070" s="144"/>
      <c r="O2070" s="144"/>
      <c r="P2070" s="145" t="e">
        <f t="shared" si="413"/>
        <v>#DIV/0!</v>
      </c>
      <c r="Q2070" s="145">
        <f t="shared" si="414"/>
        <v>0</v>
      </c>
      <c r="R2070" s="145">
        <f t="shared" si="415"/>
        <v>0</v>
      </c>
      <c r="S2070" s="145">
        <f t="shared" si="416"/>
        <v>0</v>
      </c>
      <c r="T2070" s="145">
        <f t="shared" si="417"/>
        <v>0</v>
      </c>
      <c r="U2070" s="145">
        <f t="shared" si="418"/>
        <v>0</v>
      </c>
      <c r="V2070" s="146">
        <f>IF(J2070="nio",0,IF(J2070&gt;0,VLOOKUP(F2070,'3-Productie normen'!A:M,VLOOKUP(J2070,'3-Productie normen'!$B$38:$C$41,2,FALSE),FALSE)))*(VLOOKUP(B2070,'2-Kosten per locatie'!$A$16:$C$48,3,FALSE))</f>
        <v>0</v>
      </c>
      <c r="W2070" s="146">
        <f t="shared" si="419"/>
        <v>0</v>
      </c>
      <c r="X2070" s="146">
        <f t="shared" si="420"/>
        <v>0</v>
      </c>
      <c r="Y2070" s="146">
        <f t="shared" si="421"/>
        <v>0</v>
      </c>
      <c r="Z2070" s="147" t="str">
        <f>VLOOKUP(F2070,'3-Productie normen'!A:Q,12,FALSE)</f>
        <v>V</v>
      </c>
      <c r="AA2070" s="147"/>
      <c r="AC2070" s="148">
        <f t="shared" si="422"/>
        <v>561</v>
      </c>
    </row>
    <row r="2071" spans="1:29" ht="14.15" customHeight="1">
      <c r="A2071" s="124">
        <f t="shared" si="411"/>
        <v>2071</v>
      </c>
      <c r="B2071" s="139" t="s">
        <v>93</v>
      </c>
      <c r="C2071" s="108" t="s">
        <v>210</v>
      </c>
      <c r="D2071" s="164" t="s">
        <v>1962</v>
      </c>
      <c r="E2071" s="141" t="s">
        <v>170</v>
      </c>
      <c r="F2071" s="141" t="s">
        <v>170</v>
      </c>
      <c r="G2071" s="141" t="s">
        <v>2071</v>
      </c>
      <c r="H2071" s="142">
        <v>17.899999999999999</v>
      </c>
      <c r="I2071" s="143">
        <f t="shared" si="412"/>
        <v>255</v>
      </c>
      <c r="J2071" s="144">
        <v>255</v>
      </c>
      <c r="K2071" s="144"/>
      <c r="L2071" s="144"/>
      <c r="M2071" s="144"/>
      <c r="N2071" s="144"/>
      <c r="O2071" s="144"/>
      <c r="P2071" s="145" t="e">
        <f t="shared" si="413"/>
        <v>#DIV/0!</v>
      </c>
      <c r="Q2071" s="145">
        <f t="shared" si="414"/>
        <v>0</v>
      </c>
      <c r="R2071" s="145">
        <f t="shared" si="415"/>
        <v>0</v>
      </c>
      <c r="S2071" s="145">
        <f t="shared" si="416"/>
        <v>0</v>
      </c>
      <c r="T2071" s="145">
        <f t="shared" si="417"/>
        <v>0</v>
      </c>
      <c r="U2071" s="145">
        <f t="shared" si="418"/>
        <v>0</v>
      </c>
      <c r="V2071" s="146">
        <f>IF(J2071="nio",0,IF(J2071&gt;0,VLOOKUP(F2071,'3-Productie normen'!A:M,VLOOKUP(J2071,'3-Productie normen'!$B$38:$C$41,2,FALSE),FALSE)))*(VLOOKUP(B2071,'2-Kosten per locatie'!$A$16:$C$48,3,FALSE))</f>
        <v>0</v>
      </c>
      <c r="W2071" s="146">
        <f t="shared" si="419"/>
        <v>0</v>
      </c>
      <c r="X2071" s="146">
        <f t="shared" si="420"/>
        <v>0</v>
      </c>
      <c r="Y2071" s="146">
        <f t="shared" si="421"/>
        <v>0</v>
      </c>
      <c r="Z2071" s="147" t="str">
        <f>VLOOKUP(F2071,'3-Productie normen'!A:Q,12,FALSE)</f>
        <v>V</v>
      </c>
      <c r="AA2071" s="147"/>
      <c r="AC2071" s="148">
        <f t="shared" si="422"/>
        <v>4564.5</v>
      </c>
    </row>
    <row r="2072" spans="1:29" ht="14.15" customHeight="1">
      <c r="A2072" s="124">
        <f t="shared" si="411"/>
        <v>2072</v>
      </c>
      <c r="B2072" s="139" t="s">
        <v>93</v>
      </c>
      <c r="C2072" s="108" t="s">
        <v>210</v>
      </c>
      <c r="D2072" s="164" t="s">
        <v>1963</v>
      </c>
      <c r="E2072" s="141" t="s">
        <v>170</v>
      </c>
      <c r="F2072" s="166" t="s">
        <v>170</v>
      </c>
      <c r="G2072" s="141" t="s">
        <v>2071</v>
      </c>
      <c r="H2072" s="142">
        <v>20.7</v>
      </c>
      <c r="I2072" s="143">
        <f t="shared" si="412"/>
        <v>255</v>
      </c>
      <c r="J2072" s="144">
        <v>255</v>
      </c>
      <c r="K2072" s="144"/>
      <c r="L2072" s="144"/>
      <c r="M2072" s="144"/>
      <c r="N2072" s="144"/>
      <c r="O2072" s="144"/>
      <c r="P2072" s="145" t="e">
        <f t="shared" si="413"/>
        <v>#DIV/0!</v>
      </c>
      <c r="Q2072" s="145">
        <f t="shared" si="414"/>
        <v>0</v>
      </c>
      <c r="R2072" s="145">
        <f t="shared" si="415"/>
        <v>0</v>
      </c>
      <c r="S2072" s="145">
        <f t="shared" si="416"/>
        <v>0</v>
      </c>
      <c r="T2072" s="145">
        <f t="shared" si="417"/>
        <v>0</v>
      </c>
      <c r="U2072" s="145">
        <f t="shared" si="418"/>
        <v>0</v>
      </c>
      <c r="V2072" s="146">
        <f>IF(J2072="nio",0,IF(J2072&gt;0,VLOOKUP(F2072,'3-Productie normen'!A:M,VLOOKUP(J2072,'3-Productie normen'!$B$38:$C$41,2,FALSE),FALSE)))*(VLOOKUP(B2072,'2-Kosten per locatie'!$A$16:$C$48,3,FALSE))</f>
        <v>0</v>
      </c>
      <c r="W2072" s="146">
        <f t="shared" si="419"/>
        <v>0</v>
      </c>
      <c r="X2072" s="146">
        <f t="shared" si="420"/>
        <v>0</v>
      </c>
      <c r="Y2072" s="146">
        <f t="shared" si="421"/>
        <v>0</v>
      </c>
      <c r="Z2072" s="147" t="str">
        <f>VLOOKUP(F2072,'3-Productie normen'!A:Q,12,FALSE)</f>
        <v>V</v>
      </c>
      <c r="AA2072" s="147"/>
      <c r="AC2072" s="148">
        <f t="shared" si="422"/>
        <v>5278.5</v>
      </c>
    </row>
    <row r="2073" spans="1:29" ht="14.15" customHeight="1">
      <c r="A2073" s="124">
        <f t="shared" si="411"/>
        <v>2073</v>
      </c>
      <c r="B2073" s="139" t="s">
        <v>93</v>
      </c>
      <c r="C2073" s="108">
        <v>1</v>
      </c>
      <c r="D2073" s="164" t="s">
        <v>2072</v>
      </c>
      <c r="E2073" s="141" t="s">
        <v>2073</v>
      </c>
      <c r="F2073" s="141" t="s">
        <v>168</v>
      </c>
      <c r="G2073" s="141" t="s">
        <v>244</v>
      </c>
      <c r="H2073" s="142">
        <v>8.5</v>
      </c>
      <c r="I2073" s="143">
        <f t="shared" si="412"/>
        <v>1</v>
      </c>
      <c r="J2073" s="144">
        <v>1</v>
      </c>
      <c r="K2073" s="144"/>
      <c r="L2073" s="144"/>
      <c r="M2073" s="144"/>
      <c r="N2073" s="144"/>
      <c r="O2073" s="144"/>
      <c r="P2073" s="145" t="e">
        <f t="shared" si="413"/>
        <v>#DIV/0!</v>
      </c>
      <c r="Q2073" s="145">
        <f t="shared" si="414"/>
        <v>0</v>
      </c>
      <c r="R2073" s="145">
        <f t="shared" si="415"/>
        <v>0</v>
      </c>
      <c r="S2073" s="145">
        <f t="shared" si="416"/>
        <v>0</v>
      </c>
      <c r="T2073" s="145">
        <f t="shared" si="417"/>
        <v>0</v>
      </c>
      <c r="U2073" s="145">
        <f t="shared" si="418"/>
        <v>0</v>
      </c>
      <c r="V2073" s="146">
        <f>IF(J2073="nio",0,IF(J2073&gt;0,VLOOKUP(F2073,'3-Productie normen'!A:M,VLOOKUP(J2073,'3-Productie normen'!$B$38:$C$41,2,FALSE),FALSE)))*(VLOOKUP(B2073,'2-Kosten per locatie'!$A$16:$C$48,3,FALSE))</f>
        <v>0</v>
      </c>
      <c r="W2073" s="146">
        <f t="shared" si="419"/>
        <v>0</v>
      </c>
      <c r="X2073" s="146">
        <f t="shared" si="420"/>
        <v>0</v>
      </c>
      <c r="Y2073" s="146">
        <f t="shared" si="421"/>
        <v>0</v>
      </c>
      <c r="Z2073" s="147" t="str">
        <f>VLOOKUP(F2073,'3-Productie normen'!A:Q,12,FALSE)</f>
        <v>V</v>
      </c>
      <c r="AA2073" s="147"/>
      <c r="AC2073" s="148">
        <f t="shared" si="422"/>
        <v>8.5</v>
      </c>
    </row>
    <row r="2074" spans="1:29" ht="14.15" customHeight="1">
      <c r="A2074" s="124">
        <f t="shared" si="411"/>
        <v>2074</v>
      </c>
      <c r="B2074" s="139" t="s">
        <v>93</v>
      </c>
      <c r="C2074" s="108">
        <v>1</v>
      </c>
      <c r="D2074" s="164" t="s">
        <v>1716</v>
      </c>
      <c r="E2074" s="141" t="s">
        <v>279</v>
      </c>
      <c r="F2074" s="139" t="s">
        <v>168</v>
      </c>
      <c r="G2074" s="141" t="s">
        <v>244</v>
      </c>
      <c r="H2074" s="142">
        <v>4.9000000000000004</v>
      </c>
      <c r="I2074" s="143">
        <f t="shared" si="412"/>
        <v>1</v>
      </c>
      <c r="J2074" s="144">
        <v>1</v>
      </c>
      <c r="K2074" s="144"/>
      <c r="L2074" s="144"/>
      <c r="M2074" s="144"/>
      <c r="N2074" s="144"/>
      <c r="O2074" s="144"/>
      <c r="P2074" s="145" t="e">
        <f t="shared" si="413"/>
        <v>#DIV/0!</v>
      </c>
      <c r="Q2074" s="145">
        <f t="shared" si="414"/>
        <v>0</v>
      </c>
      <c r="R2074" s="145">
        <f t="shared" si="415"/>
        <v>0</v>
      </c>
      <c r="S2074" s="145">
        <f t="shared" si="416"/>
        <v>0</v>
      </c>
      <c r="T2074" s="145">
        <f t="shared" si="417"/>
        <v>0</v>
      </c>
      <c r="U2074" s="145">
        <f t="shared" si="418"/>
        <v>0</v>
      </c>
      <c r="V2074" s="146">
        <f>IF(J2074="nio",0,IF(J2074&gt;0,VLOOKUP(F2074,'3-Productie normen'!A:M,VLOOKUP(J2074,'3-Productie normen'!$B$38:$C$41,2,FALSE),FALSE)))*(VLOOKUP(B2074,'2-Kosten per locatie'!$A$16:$C$48,3,FALSE))</f>
        <v>0</v>
      </c>
      <c r="W2074" s="146">
        <f t="shared" si="419"/>
        <v>0</v>
      </c>
      <c r="X2074" s="146">
        <f t="shared" si="420"/>
        <v>0</v>
      </c>
      <c r="Y2074" s="146">
        <f t="shared" si="421"/>
        <v>0</v>
      </c>
      <c r="Z2074" s="147" t="str">
        <f>VLOOKUP(F2074,'3-Productie normen'!A:Q,12,FALSE)</f>
        <v>V</v>
      </c>
      <c r="AA2074" s="147"/>
      <c r="AC2074" s="148">
        <f t="shared" si="422"/>
        <v>4.9000000000000004</v>
      </c>
    </row>
    <row r="2075" spans="1:29" ht="14.15" customHeight="1">
      <c r="A2075" s="124">
        <f t="shared" si="411"/>
        <v>2075</v>
      </c>
      <c r="B2075" s="139" t="s">
        <v>93</v>
      </c>
      <c r="C2075" s="108">
        <v>1</v>
      </c>
      <c r="D2075" s="164" t="s">
        <v>2074</v>
      </c>
      <c r="E2075" s="141" t="s">
        <v>171</v>
      </c>
      <c r="F2075" s="141" t="s">
        <v>171</v>
      </c>
      <c r="G2075" s="141" t="s">
        <v>222</v>
      </c>
      <c r="H2075" s="142">
        <v>8.6999999999999993</v>
      </c>
      <c r="I2075" s="143">
        <f t="shared" si="412"/>
        <v>255</v>
      </c>
      <c r="J2075" s="144">
        <v>255</v>
      </c>
      <c r="K2075" s="144"/>
      <c r="L2075" s="144"/>
      <c r="M2075" s="144"/>
      <c r="N2075" s="144"/>
      <c r="O2075" s="144"/>
      <c r="P2075" s="145" t="e">
        <f t="shared" si="413"/>
        <v>#DIV/0!</v>
      </c>
      <c r="Q2075" s="145">
        <f t="shared" si="414"/>
        <v>0</v>
      </c>
      <c r="R2075" s="145">
        <f t="shared" si="415"/>
        <v>0</v>
      </c>
      <c r="S2075" s="145">
        <f t="shared" si="416"/>
        <v>0</v>
      </c>
      <c r="T2075" s="145">
        <f t="shared" si="417"/>
        <v>0</v>
      </c>
      <c r="U2075" s="145">
        <f t="shared" si="418"/>
        <v>0</v>
      </c>
      <c r="V2075" s="146">
        <f>IF(J2075="nio",0,IF(J2075&gt;0,VLOOKUP(F2075,'3-Productie normen'!A:M,VLOOKUP(J2075,'3-Productie normen'!$B$38:$C$41,2,FALSE),FALSE)))*(VLOOKUP(B2075,'2-Kosten per locatie'!$A$16:$C$48,3,FALSE))</f>
        <v>0</v>
      </c>
      <c r="W2075" s="146">
        <f t="shared" si="419"/>
        <v>0</v>
      </c>
      <c r="X2075" s="146">
        <f t="shared" si="420"/>
        <v>0</v>
      </c>
      <c r="Y2075" s="146">
        <f t="shared" si="421"/>
        <v>0</v>
      </c>
      <c r="Z2075" s="147" t="str">
        <f>VLOOKUP(F2075,'3-Productie normen'!A:Q,12,FALSE)</f>
        <v>B</v>
      </c>
      <c r="AA2075" s="147"/>
      <c r="AC2075" s="148">
        <f t="shared" si="422"/>
        <v>2218.5</v>
      </c>
    </row>
    <row r="2076" spans="1:29" ht="14.15" customHeight="1">
      <c r="A2076" s="124">
        <f t="shared" si="411"/>
        <v>2076</v>
      </c>
      <c r="B2076" s="139" t="s">
        <v>93</v>
      </c>
      <c r="C2076" s="108">
        <v>1</v>
      </c>
      <c r="D2076" s="164" t="s">
        <v>2075</v>
      </c>
      <c r="E2076" s="141" t="s">
        <v>171</v>
      </c>
      <c r="F2076" s="141" t="s">
        <v>171</v>
      </c>
      <c r="G2076" s="141" t="s">
        <v>222</v>
      </c>
      <c r="H2076" s="142">
        <v>6.7</v>
      </c>
      <c r="I2076" s="143">
        <f t="shared" si="412"/>
        <v>255</v>
      </c>
      <c r="J2076" s="144">
        <v>255</v>
      </c>
      <c r="K2076" s="144"/>
      <c r="L2076" s="144"/>
      <c r="M2076" s="144"/>
      <c r="N2076" s="144"/>
      <c r="O2076" s="144"/>
      <c r="P2076" s="145" t="e">
        <f t="shared" si="413"/>
        <v>#DIV/0!</v>
      </c>
      <c r="Q2076" s="145">
        <f t="shared" si="414"/>
        <v>0</v>
      </c>
      <c r="R2076" s="145">
        <f t="shared" si="415"/>
        <v>0</v>
      </c>
      <c r="S2076" s="145">
        <f t="shared" si="416"/>
        <v>0</v>
      </c>
      <c r="T2076" s="145">
        <f t="shared" si="417"/>
        <v>0</v>
      </c>
      <c r="U2076" s="145">
        <f t="shared" si="418"/>
        <v>0</v>
      </c>
      <c r="V2076" s="146">
        <f>IF(J2076="nio",0,IF(J2076&gt;0,VLOOKUP(F2076,'3-Productie normen'!A:M,VLOOKUP(J2076,'3-Productie normen'!$B$38:$C$41,2,FALSE),FALSE)))*(VLOOKUP(B2076,'2-Kosten per locatie'!$A$16:$C$48,3,FALSE))</f>
        <v>0</v>
      </c>
      <c r="W2076" s="146">
        <f t="shared" si="419"/>
        <v>0</v>
      </c>
      <c r="X2076" s="146">
        <f t="shared" si="420"/>
        <v>0</v>
      </c>
      <c r="Y2076" s="146">
        <f t="shared" si="421"/>
        <v>0</v>
      </c>
      <c r="Z2076" s="147" t="str">
        <f>VLOOKUP(F2076,'3-Productie normen'!A:Q,12,FALSE)</f>
        <v>B</v>
      </c>
      <c r="AA2076" s="147"/>
      <c r="AC2076" s="148">
        <f t="shared" si="422"/>
        <v>1708.5</v>
      </c>
    </row>
    <row r="2077" spans="1:29" ht="14.15" customHeight="1">
      <c r="A2077" s="124">
        <f t="shared" si="411"/>
        <v>2077</v>
      </c>
      <c r="B2077" s="139" t="s">
        <v>93</v>
      </c>
      <c r="C2077" s="108">
        <v>1</v>
      </c>
      <c r="D2077" s="164" t="s">
        <v>1717</v>
      </c>
      <c r="E2077" s="141" t="s">
        <v>224</v>
      </c>
      <c r="F2077" s="141" t="s">
        <v>155</v>
      </c>
      <c r="G2077" s="141" t="s">
        <v>222</v>
      </c>
      <c r="H2077" s="142">
        <v>191.8</v>
      </c>
      <c r="I2077" s="143">
        <f t="shared" si="412"/>
        <v>255</v>
      </c>
      <c r="J2077" s="144">
        <v>255</v>
      </c>
      <c r="K2077" s="144"/>
      <c r="L2077" s="144"/>
      <c r="M2077" s="144"/>
      <c r="N2077" s="144"/>
      <c r="O2077" s="144"/>
      <c r="P2077" s="145" t="e">
        <f t="shared" si="413"/>
        <v>#DIV/0!</v>
      </c>
      <c r="Q2077" s="145">
        <f t="shared" si="414"/>
        <v>0</v>
      </c>
      <c r="R2077" s="145">
        <f t="shared" si="415"/>
        <v>0</v>
      </c>
      <c r="S2077" s="145">
        <f t="shared" si="416"/>
        <v>0</v>
      </c>
      <c r="T2077" s="145">
        <f t="shared" si="417"/>
        <v>0</v>
      </c>
      <c r="U2077" s="145">
        <f t="shared" si="418"/>
        <v>0</v>
      </c>
      <c r="V2077" s="146">
        <f>IF(J2077="nio",0,IF(J2077&gt;0,VLOOKUP(F2077,'3-Productie normen'!A:M,VLOOKUP(J2077,'3-Productie normen'!$B$38:$C$41,2,FALSE),FALSE)))*(VLOOKUP(B2077,'2-Kosten per locatie'!$A$16:$C$48,3,FALSE))</f>
        <v>0</v>
      </c>
      <c r="W2077" s="146">
        <f t="shared" si="419"/>
        <v>0</v>
      </c>
      <c r="X2077" s="146">
        <f t="shared" si="420"/>
        <v>0</v>
      </c>
      <c r="Y2077" s="146">
        <f t="shared" si="421"/>
        <v>0</v>
      </c>
      <c r="Z2077" s="147" t="str">
        <f>VLOOKUP(F2077,'3-Productie normen'!A:Q,12,FALSE)</f>
        <v>B</v>
      </c>
      <c r="AA2077" s="147"/>
      <c r="AC2077" s="148">
        <f t="shared" si="422"/>
        <v>48909</v>
      </c>
    </row>
    <row r="2078" spans="1:29" ht="14.15" customHeight="1">
      <c r="A2078" s="124">
        <f t="shared" si="411"/>
        <v>2078</v>
      </c>
      <c r="B2078" s="139" t="s">
        <v>93</v>
      </c>
      <c r="C2078" s="108">
        <v>1</v>
      </c>
      <c r="D2078" s="164" t="s">
        <v>1718</v>
      </c>
      <c r="E2078" s="141" t="s">
        <v>224</v>
      </c>
      <c r="F2078" s="141" t="s">
        <v>155</v>
      </c>
      <c r="G2078" s="141" t="s">
        <v>222</v>
      </c>
      <c r="H2078" s="142">
        <v>50.9</v>
      </c>
      <c r="I2078" s="143">
        <f t="shared" si="412"/>
        <v>255</v>
      </c>
      <c r="J2078" s="144">
        <v>255</v>
      </c>
      <c r="K2078" s="144"/>
      <c r="L2078" s="144"/>
      <c r="M2078" s="144"/>
      <c r="N2078" s="144"/>
      <c r="O2078" s="144"/>
      <c r="P2078" s="145" t="e">
        <f t="shared" si="413"/>
        <v>#DIV/0!</v>
      </c>
      <c r="Q2078" s="145">
        <f t="shared" si="414"/>
        <v>0</v>
      </c>
      <c r="R2078" s="145">
        <f t="shared" si="415"/>
        <v>0</v>
      </c>
      <c r="S2078" s="145">
        <f t="shared" si="416"/>
        <v>0</v>
      </c>
      <c r="T2078" s="145">
        <f t="shared" si="417"/>
        <v>0</v>
      </c>
      <c r="U2078" s="145">
        <f t="shared" si="418"/>
        <v>0</v>
      </c>
      <c r="V2078" s="146">
        <f>IF(J2078="nio",0,IF(J2078&gt;0,VLOOKUP(F2078,'3-Productie normen'!A:M,VLOOKUP(J2078,'3-Productie normen'!$B$38:$C$41,2,FALSE),FALSE)))*(VLOOKUP(B2078,'2-Kosten per locatie'!$A$16:$C$48,3,FALSE))</f>
        <v>0</v>
      </c>
      <c r="W2078" s="146">
        <f t="shared" si="419"/>
        <v>0</v>
      </c>
      <c r="X2078" s="146">
        <f t="shared" si="420"/>
        <v>0</v>
      </c>
      <c r="Y2078" s="146">
        <f t="shared" si="421"/>
        <v>0</v>
      </c>
      <c r="Z2078" s="147" t="str">
        <f>VLOOKUP(F2078,'3-Productie normen'!A:Q,12,FALSE)</f>
        <v>B</v>
      </c>
      <c r="AA2078" s="147"/>
      <c r="AC2078" s="148">
        <f t="shared" si="422"/>
        <v>12979.5</v>
      </c>
    </row>
    <row r="2079" spans="1:29" ht="14.15" customHeight="1">
      <c r="A2079" s="124">
        <f t="shared" si="411"/>
        <v>2079</v>
      </c>
      <c r="B2079" s="139" t="s">
        <v>93</v>
      </c>
      <c r="C2079" s="108">
        <v>1</v>
      </c>
      <c r="D2079" s="164" t="s">
        <v>1967</v>
      </c>
      <c r="E2079" s="141" t="s">
        <v>171</v>
      </c>
      <c r="F2079" s="141" t="s">
        <v>171</v>
      </c>
      <c r="G2079" s="141" t="s">
        <v>222</v>
      </c>
      <c r="H2079" s="142">
        <v>25.8</v>
      </c>
      <c r="I2079" s="143">
        <f t="shared" si="412"/>
        <v>255</v>
      </c>
      <c r="J2079" s="144">
        <v>255</v>
      </c>
      <c r="K2079" s="144"/>
      <c r="L2079" s="144"/>
      <c r="M2079" s="144"/>
      <c r="N2079" s="144"/>
      <c r="O2079" s="144"/>
      <c r="P2079" s="145" t="e">
        <f t="shared" si="413"/>
        <v>#DIV/0!</v>
      </c>
      <c r="Q2079" s="145">
        <f t="shared" si="414"/>
        <v>0</v>
      </c>
      <c r="R2079" s="145">
        <f t="shared" si="415"/>
        <v>0</v>
      </c>
      <c r="S2079" s="145">
        <f t="shared" si="416"/>
        <v>0</v>
      </c>
      <c r="T2079" s="145">
        <f t="shared" si="417"/>
        <v>0</v>
      </c>
      <c r="U2079" s="145">
        <f t="shared" si="418"/>
        <v>0</v>
      </c>
      <c r="V2079" s="146">
        <f>IF(J2079="nio",0,IF(J2079&gt;0,VLOOKUP(F2079,'3-Productie normen'!A:M,VLOOKUP(J2079,'3-Productie normen'!$B$38:$C$41,2,FALSE),FALSE)))*(VLOOKUP(B2079,'2-Kosten per locatie'!$A$16:$C$48,3,FALSE))</f>
        <v>0</v>
      </c>
      <c r="W2079" s="146">
        <f t="shared" si="419"/>
        <v>0</v>
      </c>
      <c r="X2079" s="146">
        <f t="shared" si="420"/>
        <v>0</v>
      </c>
      <c r="Y2079" s="146">
        <f t="shared" si="421"/>
        <v>0</v>
      </c>
      <c r="Z2079" s="147" t="str">
        <f>VLOOKUP(F2079,'3-Productie normen'!A:Q,12,FALSE)</f>
        <v>B</v>
      </c>
      <c r="AA2079" s="147"/>
      <c r="AC2079" s="148">
        <f t="shared" si="422"/>
        <v>6579</v>
      </c>
    </row>
    <row r="2080" spans="1:29" ht="14.15" customHeight="1">
      <c r="A2080" s="124">
        <f t="shared" si="411"/>
        <v>2080</v>
      </c>
      <c r="B2080" s="139" t="s">
        <v>93</v>
      </c>
      <c r="C2080" s="108">
        <v>1</v>
      </c>
      <c r="D2080" s="164" t="s">
        <v>1719</v>
      </c>
      <c r="E2080" s="141" t="s">
        <v>171</v>
      </c>
      <c r="F2080" s="141" t="s">
        <v>171</v>
      </c>
      <c r="G2080" s="141" t="s">
        <v>222</v>
      </c>
      <c r="H2080" s="142">
        <v>12.5</v>
      </c>
      <c r="I2080" s="143">
        <f t="shared" si="412"/>
        <v>255</v>
      </c>
      <c r="J2080" s="144">
        <v>255</v>
      </c>
      <c r="K2080" s="144"/>
      <c r="L2080" s="144"/>
      <c r="M2080" s="144"/>
      <c r="N2080" s="144"/>
      <c r="O2080" s="144"/>
      <c r="P2080" s="145" t="e">
        <f t="shared" si="413"/>
        <v>#DIV/0!</v>
      </c>
      <c r="Q2080" s="145">
        <f t="shared" si="414"/>
        <v>0</v>
      </c>
      <c r="R2080" s="145">
        <f t="shared" si="415"/>
        <v>0</v>
      </c>
      <c r="S2080" s="145">
        <f t="shared" si="416"/>
        <v>0</v>
      </c>
      <c r="T2080" s="145">
        <f t="shared" si="417"/>
        <v>0</v>
      </c>
      <c r="U2080" s="145">
        <f t="shared" si="418"/>
        <v>0</v>
      </c>
      <c r="V2080" s="146">
        <f>IF(J2080="nio",0,IF(J2080&gt;0,VLOOKUP(F2080,'3-Productie normen'!A:M,VLOOKUP(J2080,'3-Productie normen'!$B$38:$C$41,2,FALSE),FALSE)))*(VLOOKUP(B2080,'2-Kosten per locatie'!$A$16:$C$48,3,FALSE))</f>
        <v>0</v>
      </c>
      <c r="W2080" s="146">
        <f t="shared" si="419"/>
        <v>0</v>
      </c>
      <c r="X2080" s="146">
        <f t="shared" si="420"/>
        <v>0</v>
      </c>
      <c r="Y2080" s="146">
        <f t="shared" si="421"/>
        <v>0</v>
      </c>
      <c r="Z2080" s="147" t="str">
        <f>VLOOKUP(F2080,'3-Productie normen'!A:Q,12,FALSE)</f>
        <v>B</v>
      </c>
      <c r="AA2080" s="147"/>
      <c r="AC2080" s="148">
        <f t="shared" si="422"/>
        <v>3187.5</v>
      </c>
    </row>
    <row r="2081" spans="1:29" ht="14.15" customHeight="1">
      <c r="A2081" s="124">
        <f t="shared" si="411"/>
        <v>2081</v>
      </c>
      <c r="B2081" s="139" t="s">
        <v>93</v>
      </c>
      <c r="C2081" s="108">
        <v>1</v>
      </c>
      <c r="D2081" s="164" t="s">
        <v>1970</v>
      </c>
      <c r="E2081" s="141" t="s">
        <v>171</v>
      </c>
      <c r="F2081" s="141" t="s">
        <v>171</v>
      </c>
      <c r="G2081" s="141" t="s">
        <v>222</v>
      </c>
      <c r="H2081" s="142">
        <v>12.5</v>
      </c>
      <c r="I2081" s="143">
        <f t="shared" si="412"/>
        <v>255</v>
      </c>
      <c r="J2081" s="144">
        <v>255</v>
      </c>
      <c r="K2081" s="144"/>
      <c r="L2081" s="144"/>
      <c r="M2081" s="144"/>
      <c r="N2081" s="144"/>
      <c r="O2081" s="144"/>
      <c r="P2081" s="145" t="e">
        <f t="shared" si="413"/>
        <v>#DIV/0!</v>
      </c>
      <c r="Q2081" s="145">
        <f t="shared" si="414"/>
        <v>0</v>
      </c>
      <c r="R2081" s="145">
        <f t="shared" si="415"/>
        <v>0</v>
      </c>
      <c r="S2081" s="145">
        <f t="shared" si="416"/>
        <v>0</v>
      </c>
      <c r="T2081" s="145">
        <f t="shared" si="417"/>
        <v>0</v>
      </c>
      <c r="U2081" s="145">
        <f t="shared" si="418"/>
        <v>0</v>
      </c>
      <c r="V2081" s="146">
        <f>IF(J2081="nio",0,IF(J2081&gt;0,VLOOKUP(F2081,'3-Productie normen'!A:M,VLOOKUP(J2081,'3-Productie normen'!$B$38:$C$41,2,FALSE),FALSE)))*(VLOOKUP(B2081,'2-Kosten per locatie'!$A$16:$C$48,3,FALSE))</f>
        <v>0</v>
      </c>
      <c r="W2081" s="146">
        <f t="shared" si="419"/>
        <v>0</v>
      </c>
      <c r="X2081" s="146">
        <f t="shared" si="420"/>
        <v>0</v>
      </c>
      <c r="Y2081" s="146">
        <f t="shared" si="421"/>
        <v>0</v>
      </c>
      <c r="Z2081" s="147" t="str">
        <f>VLOOKUP(F2081,'3-Productie normen'!A:Q,12,FALSE)</f>
        <v>B</v>
      </c>
      <c r="AA2081" s="147"/>
      <c r="AC2081" s="148">
        <f t="shared" si="422"/>
        <v>3187.5</v>
      </c>
    </row>
    <row r="2082" spans="1:29" ht="14.15" customHeight="1">
      <c r="A2082" s="124">
        <f t="shared" si="411"/>
        <v>2082</v>
      </c>
      <c r="B2082" s="139" t="s">
        <v>93</v>
      </c>
      <c r="C2082" s="108">
        <v>1</v>
      </c>
      <c r="D2082" s="164" t="s">
        <v>1720</v>
      </c>
      <c r="E2082" s="141" t="s">
        <v>171</v>
      </c>
      <c r="F2082" s="141" t="s">
        <v>171</v>
      </c>
      <c r="G2082" s="141" t="s">
        <v>222</v>
      </c>
      <c r="H2082" s="142">
        <v>51.2</v>
      </c>
      <c r="I2082" s="143">
        <f t="shared" si="412"/>
        <v>255</v>
      </c>
      <c r="J2082" s="144">
        <v>255</v>
      </c>
      <c r="K2082" s="144"/>
      <c r="L2082" s="144"/>
      <c r="M2082" s="144"/>
      <c r="N2082" s="144"/>
      <c r="O2082" s="144"/>
      <c r="P2082" s="145" t="e">
        <f t="shared" si="413"/>
        <v>#DIV/0!</v>
      </c>
      <c r="Q2082" s="145">
        <f t="shared" si="414"/>
        <v>0</v>
      </c>
      <c r="R2082" s="145">
        <f t="shared" si="415"/>
        <v>0</v>
      </c>
      <c r="S2082" s="145">
        <f t="shared" si="416"/>
        <v>0</v>
      </c>
      <c r="T2082" s="145">
        <f t="shared" si="417"/>
        <v>0</v>
      </c>
      <c r="U2082" s="145">
        <f t="shared" si="418"/>
        <v>0</v>
      </c>
      <c r="V2082" s="146">
        <f>IF(J2082="nio",0,IF(J2082&gt;0,VLOOKUP(F2082,'3-Productie normen'!A:M,VLOOKUP(J2082,'3-Productie normen'!$B$38:$C$41,2,FALSE),FALSE)))*(VLOOKUP(B2082,'2-Kosten per locatie'!$A$16:$C$48,3,FALSE))</f>
        <v>0</v>
      </c>
      <c r="W2082" s="146">
        <f t="shared" si="419"/>
        <v>0</v>
      </c>
      <c r="X2082" s="146">
        <f t="shared" si="420"/>
        <v>0</v>
      </c>
      <c r="Y2082" s="146">
        <f t="shared" si="421"/>
        <v>0</v>
      </c>
      <c r="Z2082" s="147" t="str">
        <f>VLOOKUP(F2082,'3-Productie normen'!A:Q,12,FALSE)</f>
        <v>B</v>
      </c>
      <c r="AA2082" s="147"/>
      <c r="AC2082" s="148">
        <f t="shared" si="422"/>
        <v>13056</v>
      </c>
    </row>
    <row r="2083" spans="1:29" ht="14.15" customHeight="1">
      <c r="A2083" s="124">
        <f t="shared" si="411"/>
        <v>2083</v>
      </c>
      <c r="B2083" s="139" t="s">
        <v>93</v>
      </c>
      <c r="C2083" s="108">
        <v>1</v>
      </c>
      <c r="D2083" s="164" t="s">
        <v>1971</v>
      </c>
      <c r="E2083" s="141" t="s">
        <v>171</v>
      </c>
      <c r="F2083" s="141" t="s">
        <v>171</v>
      </c>
      <c r="G2083" s="141" t="s">
        <v>222</v>
      </c>
      <c r="H2083" s="142">
        <v>51.2</v>
      </c>
      <c r="I2083" s="143">
        <f t="shared" si="412"/>
        <v>255</v>
      </c>
      <c r="J2083" s="144">
        <v>255</v>
      </c>
      <c r="K2083" s="144"/>
      <c r="L2083" s="144"/>
      <c r="M2083" s="144"/>
      <c r="N2083" s="144"/>
      <c r="O2083" s="144"/>
      <c r="P2083" s="145" t="e">
        <f t="shared" si="413"/>
        <v>#DIV/0!</v>
      </c>
      <c r="Q2083" s="145">
        <f t="shared" si="414"/>
        <v>0</v>
      </c>
      <c r="R2083" s="145">
        <f t="shared" si="415"/>
        <v>0</v>
      </c>
      <c r="S2083" s="145">
        <f t="shared" si="416"/>
        <v>0</v>
      </c>
      <c r="T2083" s="145">
        <f t="shared" si="417"/>
        <v>0</v>
      </c>
      <c r="U2083" s="145">
        <f t="shared" si="418"/>
        <v>0</v>
      </c>
      <c r="V2083" s="146">
        <f>IF(J2083="nio",0,IF(J2083&gt;0,VLOOKUP(F2083,'3-Productie normen'!A:M,VLOOKUP(J2083,'3-Productie normen'!$B$38:$C$41,2,FALSE),FALSE)))*(VLOOKUP(B2083,'2-Kosten per locatie'!$A$16:$C$48,3,FALSE))</f>
        <v>0</v>
      </c>
      <c r="W2083" s="146">
        <f t="shared" si="419"/>
        <v>0</v>
      </c>
      <c r="X2083" s="146">
        <f t="shared" si="420"/>
        <v>0</v>
      </c>
      <c r="Y2083" s="146">
        <f t="shared" si="421"/>
        <v>0</v>
      </c>
      <c r="Z2083" s="147" t="str">
        <f>VLOOKUP(F2083,'3-Productie normen'!A:Q,12,FALSE)</f>
        <v>B</v>
      </c>
      <c r="AA2083" s="147"/>
      <c r="AC2083" s="148">
        <f t="shared" si="422"/>
        <v>13056</v>
      </c>
    </row>
    <row r="2084" spans="1:29" ht="14.15" customHeight="1">
      <c r="A2084" s="124">
        <f t="shared" si="411"/>
        <v>2084</v>
      </c>
      <c r="B2084" s="139" t="s">
        <v>93</v>
      </c>
      <c r="C2084" s="108">
        <v>1</v>
      </c>
      <c r="D2084" s="164" t="s">
        <v>1721</v>
      </c>
      <c r="E2084" s="141" t="s">
        <v>224</v>
      </c>
      <c r="F2084" s="141" t="s">
        <v>155</v>
      </c>
      <c r="G2084" s="141" t="s">
        <v>222</v>
      </c>
      <c r="H2084" s="142">
        <v>157.6</v>
      </c>
      <c r="I2084" s="143">
        <f t="shared" si="412"/>
        <v>255</v>
      </c>
      <c r="J2084" s="144">
        <v>255</v>
      </c>
      <c r="K2084" s="144"/>
      <c r="L2084" s="144"/>
      <c r="M2084" s="144"/>
      <c r="N2084" s="144"/>
      <c r="O2084" s="144"/>
      <c r="P2084" s="145" t="e">
        <f t="shared" si="413"/>
        <v>#DIV/0!</v>
      </c>
      <c r="Q2084" s="145">
        <f t="shared" si="414"/>
        <v>0</v>
      </c>
      <c r="R2084" s="145">
        <f t="shared" si="415"/>
        <v>0</v>
      </c>
      <c r="S2084" s="145">
        <f t="shared" si="416"/>
        <v>0</v>
      </c>
      <c r="T2084" s="145">
        <f t="shared" si="417"/>
        <v>0</v>
      </c>
      <c r="U2084" s="145">
        <f t="shared" si="418"/>
        <v>0</v>
      </c>
      <c r="V2084" s="146">
        <f>IF(J2084="nio",0,IF(J2084&gt;0,VLOOKUP(F2084,'3-Productie normen'!A:M,VLOOKUP(J2084,'3-Productie normen'!$B$38:$C$41,2,FALSE),FALSE)))*(VLOOKUP(B2084,'2-Kosten per locatie'!$A$16:$C$48,3,FALSE))</f>
        <v>0</v>
      </c>
      <c r="W2084" s="146">
        <f t="shared" si="419"/>
        <v>0</v>
      </c>
      <c r="X2084" s="146">
        <f t="shared" si="420"/>
        <v>0</v>
      </c>
      <c r="Y2084" s="146">
        <f t="shared" si="421"/>
        <v>0</v>
      </c>
      <c r="Z2084" s="147" t="str">
        <f>VLOOKUP(F2084,'3-Productie normen'!A:Q,12,FALSE)</f>
        <v>B</v>
      </c>
      <c r="AA2084" s="147"/>
      <c r="AC2084" s="148">
        <f t="shared" si="422"/>
        <v>40188</v>
      </c>
    </row>
    <row r="2085" spans="1:29" ht="14.15" customHeight="1">
      <c r="A2085" s="124">
        <f t="shared" si="411"/>
        <v>2085</v>
      </c>
      <c r="B2085" s="139" t="s">
        <v>93</v>
      </c>
      <c r="C2085" s="108">
        <v>1</v>
      </c>
      <c r="D2085" s="164" t="s">
        <v>1723</v>
      </c>
      <c r="E2085" s="141" t="s">
        <v>171</v>
      </c>
      <c r="F2085" s="141" t="s">
        <v>171</v>
      </c>
      <c r="G2085" s="141" t="s">
        <v>222</v>
      </c>
      <c r="H2085" s="142">
        <v>10</v>
      </c>
      <c r="I2085" s="143">
        <f t="shared" si="412"/>
        <v>255</v>
      </c>
      <c r="J2085" s="144">
        <v>255</v>
      </c>
      <c r="K2085" s="144"/>
      <c r="L2085" s="144"/>
      <c r="M2085" s="144"/>
      <c r="N2085" s="144"/>
      <c r="O2085" s="144"/>
      <c r="P2085" s="145" t="e">
        <f t="shared" si="413"/>
        <v>#DIV/0!</v>
      </c>
      <c r="Q2085" s="145">
        <f t="shared" si="414"/>
        <v>0</v>
      </c>
      <c r="R2085" s="145">
        <f t="shared" si="415"/>
        <v>0</v>
      </c>
      <c r="S2085" s="145">
        <f t="shared" si="416"/>
        <v>0</v>
      </c>
      <c r="T2085" s="145">
        <f t="shared" si="417"/>
        <v>0</v>
      </c>
      <c r="U2085" s="145">
        <f t="shared" si="418"/>
        <v>0</v>
      </c>
      <c r="V2085" s="146">
        <f>IF(J2085="nio",0,IF(J2085&gt;0,VLOOKUP(F2085,'3-Productie normen'!A:M,VLOOKUP(J2085,'3-Productie normen'!$B$38:$C$41,2,FALSE),FALSE)))*(VLOOKUP(B2085,'2-Kosten per locatie'!$A$16:$C$48,3,FALSE))</f>
        <v>0</v>
      </c>
      <c r="W2085" s="146">
        <f t="shared" si="419"/>
        <v>0</v>
      </c>
      <c r="X2085" s="146">
        <f t="shared" si="420"/>
        <v>0</v>
      </c>
      <c r="Y2085" s="146">
        <f t="shared" si="421"/>
        <v>0</v>
      </c>
      <c r="Z2085" s="147" t="str">
        <f>VLOOKUP(F2085,'3-Productie normen'!A:Q,12,FALSE)</f>
        <v>B</v>
      </c>
      <c r="AA2085" s="147"/>
      <c r="AC2085" s="148">
        <f t="shared" si="422"/>
        <v>2550</v>
      </c>
    </row>
    <row r="2086" spans="1:29" ht="14.15" customHeight="1">
      <c r="A2086" s="124">
        <f t="shared" si="411"/>
        <v>2086</v>
      </c>
      <c r="B2086" s="139" t="s">
        <v>93</v>
      </c>
      <c r="C2086" s="108">
        <v>1</v>
      </c>
      <c r="D2086" s="164" t="s">
        <v>1974</v>
      </c>
      <c r="E2086" s="141" t="s">
        <v>171</v>
      </c>
      <c r="F2086" s="141" t="s">
        <v>171</v>
      </c>
      <c r="G2086" s="141" t="s">
        <v>222</v>
      </c>
      <c r="H2086" s="142">
        <v>11.8</v>
      </c>
      <c r="I2086" s="143">
        <f t="shared" si="412"/>
        <v>255</v>
      </c>
      <c r="J2086" s="144">
        <v>255</v>
      </c>
      <c r="K2086" s="144"/>
      <c r="L2086" s="144"/>
      <c r="M2086" s="144"/>
      <c r="N2086" s="144"/>
      <c r="O2086" s="144"/>
      <c r="P2086" s="145" t="e">
        <f t="shared" si="413"/>
        <v>#DIV/0!</v>
      </c>
      <c r="Q2086" s="145">
        <f t="shared" si="414"/>
        <v>0</v>
      </c>
      <c r="R2086" s="145">
        <f t="shared" si="415"/>
        <v>0</v>
      </c>
      <c r="S2086" s="145">
        <f t="shared" si="416"/>
        <v>0</v>
      </c>
      <c r="T2086" s="145">
        <f t="shared" si="417"/>
        <v>0</v>
      </c>
      <c r="U2086" s="145">
        <f t="shared" si="418"/>
        <v>0</v>
      </c>
      <c r="V2086" s="146">
        <f>IF(J2086="nio",0,IF(J2086&gt;0,VLOOKUP(F2086,'3-Productie normen'!A:M,VLOOKUP(J2086,'3-Productie normen'!$B$38:$C$41,2,FALSE),FALSE)))*(VLOOKUP(B2086,'2-Kosten per locatie'!$A$16:$C$48,3,FALSE))</f>
        <v>0</v>
      </c>
      <c r="W2086" s="146">
        <f t="shared" si="419"/>
        <v>0</v>
      </c>
      <c r="X2086" s="146">
        <f t="shared" si="420"/>
        <v>0</v>
      </c>
      <c r="Y2086" s="146">
        <f t="shared" si="421"/>
        <v>0</v>
      </c>
      <c r="Z2086" s="147" t="str">
        <f>VLOOKUP(F2086,'3-Productie normen'!A:Q,12,FALSE)</f>
        <v>B</v>
      </c>
      <c r="AA2086" s="147"/>
      <c r="AC2086" s="148">
        <f t="shared" si="422"/>
        <v>3009</v>
      </c>
    </row>
    <row r="2087" spans="1:29" ht="14.15" customHeight="1">
      <c r="A2087" s="124">
        <f t="shared" si="411"/>
        <v>2087</v>
      </c>
      <c r="B2087" s="139" t="s">
        <v>93</v>
      </c>
      <c r="C2087" s="108">
        <v>1</v>
      </c>
      <c r="D2087" s="164" t="s">
        <v>1724</v>
      </c>
      <c r="E2087" s="141" t="s">
        <v>224</v>
      </c>
      <c r="F2087" s="166" t="s">
        <v>155</v>
      </c>
      <c r="G2087" s="141" t="s">
        <v>222</v>
      </c>
      <c r="H2087" s="142">
        <v>132.69999999999999</v>
      </c>
      <c r="I2087" s="143">
        <f t="shared" si="412"/>
        <v>255</v>
      </c>
      <c r="J2087" s="144">
        <v>255</v>
      </c>
      <c r="K2087" s="144"/>
      <c r="L2087" s="144"/>
      <c r="M2087" s="144"/>
      <c r="N2087" s="144"/>
      <c r="O2087" s="144"/>
      <c r="P2087" s="145" t="e">
        <f t="shared" si="413"/>
        <v>#DIV/0!</v>
      </c>
      <c r="Q2087" s="145">
        <f t="shared" si="414"/>
        <v>0</v>
      </c>
      <c r="R2087" s="145">
        <f t="shared" si="415"/>
        <v>0</v>
      </c>
      <c r="S2087" s="145">
        <f t="shared" si="416"/>
        <v>0</v>
      </c>
      <c r="T2087" s="145">
        <f t="shared" si="417"/>
        <v>0</v>
      </c>
      <c r="U2087" s="145">
        <f t="shared" si="418"/>
        <v>0</v>
      </c>
      <c r="V2087" s="146">
        <f>IF(J2087="nio",0,IF(J2087&gt;0,VLOOKUP(F2087,'3-Productie normen'!A:M,VLOOKUP(J2087,'3-Productie normen'!$B$38:$C$41,2,FALSE),FALSE)))*(VLOOKUP(B2087,'2-Kosten per locatie'!$A$16:$C$48,3,FALSE))</f>
        <v>0</v>
      </c>
      <c r="W2087" s="146">
        <f t="shared" si="419"/>
        <v>0</v>
      </c>
      <c r="X2087" s="146">
        <f t="shared" si="420"/>
        <v>0</v>
      </c>
      <c r="Y2087" s="146">
        <f t="shared" si="421"/>
        <v>0</v>
      </c>
      <c r="Z2087" s="147" t="str">
        <f>VLOOKUP(F2087,'3-Productie normen'!A:Q,12,FALSE)</f>
        <v>B</v>
      </c>
      <c r="AA2087" s="147"/>
      <c r="AC2087" s="148">
        <f t="shared" si="422"/>
        <v>33838.5</v>
      </c>
    </row>
    <row r="2088" spans="1:29" ht="14.15" customHeight="1">
      <c r="A2088" s="124">
        <f t="shared" si="411"/>
        <v>2088</v>
      </c>
      <c r="B2088" s="139" t="s">
        <v>93</v>
      </c>
      <c r="C2088" s="108">
        <v>1</v>
      </c>
      <c r="D2088" s="164" t="s">
        <v>1727</v>
      </c>
      <c r="E2088" s="141" t="s">
        <v>224</v>
      </c>
      <c r="F2088" s="139" t="s">
        <v>155</v>
      </c>
      <c r="G2088" s="141" t="s">
        <v>222</v>
      </c>
      <c r="H2088" s="142">
        <v>36.299999999999997</v>
      </c>
      <c r="I2088" s="143">
        <f t="shared" si="412"/>
        <v>255</v>
      </c>
      <c r="J2088" s="144">
        <v>255</v>
      </c>
      <c r="K2088" s="144"/>
      <c r="L2088" s="144"/>
      <c r="M2088" s="144"/>
      <c r="N2088" s="144"/>
      <c r="O2088" s="144"/>
      <c r="P2088" s="145" t="e">
        <f t="shared" si="413"/>
        <v>#DIV/0!</v>
      </c>
      <c r="Q2088" s="145">
        <f t="shared" si="414"/>
        <v>0</v>
      </c>
      <c r="R2088" s="145">
        <f t="shared" si="415"/>
        <v>0</v>
      </c>
      <c r="S2088" s="145">
        <f t="shared" si="416"/>
        <v>0</v>
      </c>
      <c r="T2088" s="145">
        <f t="shared" si="417"/>
        <v>0</v>
      </c>
      <c r="U2088" s="145">
        <f t="shared" si="418"/>
        <v>0</v>
      </c>
      <c r="V2088" s="146">
        <f>IF(J2088="nio",0,IF(J2088&gt;0,VLOOKUP(F2088,'3-Productie normen'!A:M,VLOOKUP(J2088,'3-Productie normen'!$B$38:$C$41,2,FALSE),FALSE)))*(VLOOKUP(B2088,'2-Kosten per locatie'!$A$16:$C$48,3,FALSE))</f>
        <v>0</v>
      </c>
      <c r="W2088" s="146">
        <f t="shared" si="419"/>
        <v>0</v>
      </c>
      <c r="X2088" s="146">
        <f t="shared" si="420"/>
        <v>0</v>
      </c>
      <c r="Y2088" s="146">
        <f t="shared" si="421"/>
        <v>0</v>
      </c>
      <c r="Z2088" s="147" t="str">
        <f>VLOOKUP(F2088,'3-Productie normen'!A:Q,12,FALSE)</f>
        <v>B</v>
      </c>
      <c r="AA2088" s="147"/>
      <c r="AC2088" s="148">
        <f t="shared" si="422"/>
        <v>9256.5</v>
      </c>
    </row>
    <row r="2089" spans="1:29" ht="14.15" customHeight="1">
      <c r="A2089" s="124">
        <f t="shared" si="411"/>
        <v>2089</v>
      </c>
      <c r="B2089" s="139" t="s">
        <v>93</v>
      </c>
      <c r="C2089" s="108">
        <v>1</v>
      </c>
      <c r="D2089" s="164" t="s">
        <v>1728</v>
      </c>
      <c r="E2089" s="141" t="s">
        <v>224</v>
      </c>
      <c r="F2089" s="141" t="s">
        <v>155</v>
      </c>
      <c r="G2089" s="141" t="s">
        <v>222</v>
      </c>
      <c r="H2089" s="142">
        <v>36</v>
      </c>
      <c r="I2089" s="143">
        <f t="shared" si="412"/>
        <v>255</v>
      </c>
      <c r="J2089" s="144">
        <v>255</v>
      </c>
      <c r="K2089" s="144"/>
      <c r="L2089" s="144"/>
      <c r="M2089" s="144"/>
      <c r="N2089" s="144"/>
      <c r="O2089" s="144"/>
      <c r="P2089" s="145" t="e">
        <f t="shared" si="413"/>
        <v>#DIV/0!</v>
      </c>
      <c r="Q2089" s="145">
        <f t="shared" si="414"/>
        <v>0</v>
      </c>
      <c r="R2089" s="145">
        <f t="shared" si="415"/>
        <v>0</v>
      </c>
      <c r="S2089" s="145">
        <f t="shared" si="416"/>
        <v>0</v>
      </c>
      <c r="T2089" s="145">
        <f t="shared" si="417"/>
        <v>0</v>
      </c>
      <c r="U2089" s="145">
        <f t="shared" si="418"/>
        <v>0</v>
      </c>
      <c r="V2089" s="146">
        <f>IF(J2089="nio",0,IF(J2089&gt;0,VLOOKUP(F2089,'3-Productie normen'!A:M,VLOOKUP(J2089,'3-Productie normen'!$B$38:$C$41,2,FALSE),FALSE)))*(VLOOKUP(B2089,'2-Kosten per locatie'!$A$16:$C$48,3,FALSE))</f>
        <v>0</v>
      </c>
      <c r="W2089" s="146">
        <f t="shared" si="419"/>
        <v>0</v>
      </c>
      <c r="X2089" s="146">
        <f t="shared" si="420"/>
        <v>0</v>
      </c>
      <c r="Y2089" s="146">
        <f t="shared" si="421"/>
        <v>0</v>
      </c>
      <c r="Z2089" s="147" t="str">
        <f>VLOOKUP(F2089,'3-Productie normen'!A:Q,12,FALSE)</f>
        <v>B</v>
      </c>
      <c r="AA2089" s="147"/>
      <c r="AC2089" s="148">
        <f t="shared" si="422"/>
        <v>9180</v>
      </c>
    </row>
    <row r="2090" spans="1:29" ht="14.15" customHeight="1">
      <c r="A2090" s="124">
        <f t="shared" si="411"/>
        <v>2090</v>
      </c>
      <c r="B2090" s="139" t="s">
        <v>93</v>
      </c>
      <c r="C2090" s="108">
        <v>1</v>
      </c>
      <c r="D2090" s="164" t="s">
        <v>1978</v>
      </c>
      <c r="E2090" s="141" t="s">
        <v>224</v>
      </c>
      <c r="F2090" s="141" t="s">
        <v>155</v>
      </c>
      <c r="G2090" s="141" t="s">
        <v>222</v>
      </c>
      <c r="H2090" s="142">
        <v>54.9</v>
      </c>
      <c r="I2090" s="143">
        <f t="shared" si="412"/>
        <v>255</v>
      </c>
      <c r="J2090" s="144">
        <v>255</v>
      </c>
      <c r="K2090" s="144"/>
      <c r="L2090" s="144"/>
      <c r="M2090" s="144"/>
      <c r="N2090" s="144"/>
      <c r="O2090" s="144"/>
      <c r="P2090" s="145" t="e">
        <f t="shared" si="413"/>
        <v>#DIV/0!</v>
      </c>
      <c r="Q2090" s="145">
        <f t="shared" si="414"/>
        <v>0</v>
      </c>
      <c r="R2090" s="145">
        <f t="shared" si="415"/>
        <v>0</v>
      </c>
      <c r="S2090" s="145">
        <f t="shared" si="416"/>
        <v>0</v>
      </c>
      <c r="T2090" s="145">
        <f t="shared" si="417"/>
        <v>0</v>
      </c>
      <c r="U2090" s="145">
        <f t="shared" si="418"/>
        <v>0</v>
      </c>
      <c r="V2090" s="146">
        <f>IF(J2090="nio",0,IF(J2090&gt;0,VLOOKUP(F2090,'3-Productie normen'!A:M,VLOOKUP(J2090,'3-Productie normen'!$B$38:$C$41,2,FALSE),FALSE)))*(VLOOKUP(B2090,'2-Kosten per locatie'!$A$16:$C$48,3,FALSE))</f>
        <v>0</v>
      </c>
      <c r="W2090" s="146">
        <f t="shared" si="419"/>
        <v>0</v>
      </c>
      <c r="X2090" s="146">
        <f t="shared" si="420"/>
        <v>0</v>
      </c>
      <c r="Y2090" s="146">
        <f t="shared" si="421"/>
        <v>0</v>
      </c>
      <c r="Z2090" s="147" t="str">
        <f>VLOOKUP(F2090,'3-Productie normen'!A:Q,12,FALSE)</f>
        <v>B</v>
      </c>
      <c r="AA2090" s="147"/>
      <c r="AC2090" s="148">
        <f t="shared" si="422"/>
        <v>13999.5</v>
      </c>
    </row>
    <row r="2091" spans="1:29" ht="14.15" customHeight="1">
      <c r="A2091" s="124">
        <f t="shared" si="411"/>
        <v>2091</v>
      </c>
      <c r="B2091" s="139" t="s">
        <v>93</v>
      </c>
      <c r="C2091" s="108">
        <v>1</v>
      </c>
      <c r="D2091" s="164" t="s">
        <v>1729</v>
      </c>
      <c r="E2091" s="141" t="s">
        <v>171</v>
      </c>
      <c r="F2091" s="141" t="s">
        <v>171</v>
      </c>
      <c r="G2091" s="141" t="s">
        <v>222</v>
      </c>
      <c r="H2091" s="142">
        <v>62.9</v>
      </c>
      <c r="I2091" s="143">
        <f t="shared" si="412"/>
        <v>255</v>
      </c>
      <c r="J2091" s="144">
        <v>255</v>
      </c>
      <c r="K2091" s="144"/>
      <c r="L2091" s="144"/>
      <c r="M2091" s="144"/>
      <c r="N2091" s="144"/>
      <c r="O2091" s="144"/>
      <c r="P2091" s="145" t="e">
        <f t="shared" si="413"/>
        <v>#DIV/0!</v>
      </c>
      <c r="Q2091" s="145">
        <f t="shared" si="414"/>
        <v>0</v>
      </c>
      <c r="R2091" s="145">
        <f t="shared" si="415"/>
        <v>0</v>
      </c>
      <c r="S2091" s="145">
        <f t="shared" si="416"/>
        <v>0</v>
      </c>
      <c r="T2091" s="145">
        <f t="shared" si="417"/>
        <v>0</v>
      </c>
      <c r="U2091" s="145">
        <f t="shared" si="418"/>
        <v>0</v>
      </c>
      <c r="V2091" s="146">
        <f>IF(J2091="nio",0,IF(J2091&gt;0,VLOOKUP(F2091,'3-Productie normen'!A:M,VLOOKUP(J2091,'3-Productie normen'!$B$38:$C$41,2,FALSE),FALSE)))*(VLOOKUP(B2091,'2-Kosten per locatie'!$A$16:$C$48,3,FALSE))</f>
        <v>0</v>
      </c>
      <c r="W2091" s="146">
        <f t="shared" si="419"/>
        <v>0</v>
      </c>
      <c r="X2091" s="146">
        <f t="shared" si="420"/>
        <v>0</v>
      </c>
      <c r="Y2091" s="146">
        <f t="shared" si="421"/>
        <v>0</v>
      </c>
      <c r="Z2091" s="147" t="str">
        <f>VLOOKUP(F2091,'3-Productie normen'!A:Q,12,FALSE)</f>
        <v>B</v>
      </c>
      <c r="AA2091" s="147"/>
      <c r="AC2091" s="148">
        <f t="shared" si="422"/>
        <v>16039.5</v>
      </c>
    </row>
    <row r="2092" spans="1:29" ht="14.15" customHeight="1">
      <c r="A2092" s="124">
        <f t="shared" si="411"/>
        <v>2092</v>
      </c>
      <c r="B2092" s="139" t="s">
        <v>93</v>
      </c>
      <c r="C2092" s="108">
        <v>1</v>
      </c>
      <c r="D2092" s="164" t="s">
        <v>2076</v>
      </c>
      <c r="E2092" s="141" t="s">
        <v>171</v>
      </c>
      <c r="F2092" s="141" t="s">
        <v>171</v>
      </c>
      <c r="G2092" s="141" t="s">
        <v>222</v>
      </c>
      <c r="H2092" s="142">
        <v>72.2</v>
      </c>
      <c r="I2092" s="143">
        <f t="shared" si="412"/>
        <v>255</v>
      </c>
      <c r="J2092" s="144">
        <v>255</v>
      </c>
      <c r="K2092" s="144"/>
      <c r="L2092" s="144"/>
      <c r="M2092" s="144"/>
      <c r="N2092" s="144"/>
      <c r="O2092" s="144"/>
      <c r="P2092" s="145" t="e">
        <f t="shared" si="413"/>
        <v>#DIV/0!</v>
      </c>
      <c r="Q2092" s="145">
        <f t="shared" si="414"/>
        <v>0</v>
      </c>
      <c r="R2092" s="145">
        <f t="shared" si="415"/>
        <v>0</v>
      </c>
      <c r="S2092" s="145">
        <f t="shared" si="416"/>
        <v>0</v>
      </c>
      <c r="T2092" s="145">
        <f t="shared" si="417"/>
        <v>0</v>
      </c>
      <c r="U2092" s="145">
        <f t="shared" si="418"/>
        <v>0</v>
      </c>
      <c r="V2092" s="146">
        <f>IF(J2092="nio",0,IF(J2092&gt;0,VLOOKUP(F2092,'3-Productie normen'!A:M,VLOOKUP(J2092,'3-Productie normen'!$B$38:$C$41,2,FALSE),FALSE)))*(VLOOKUP(B2092,'2-Kosten per locatie'!$A$16:$C$48,3,FALSE))</f>
        <v>0</v>
      </c>
      <c r="W2092" s="146">
        <f t="shared" si="419"/>
        <v>0</v>
      </c>
      <c r="X2092" s="146">
        <f t="shared" si="420"/>
        <v>0</v>
      </c>
      <c r="Y2092" s="146">
        <f t="shared" si="421"/>
        <v>0</v>
      </c>
      <c r="Z2092" s="147" t="str">
        <f>VLOOKUP(F2092,'3-Productie normen'!A:Q,12,FALSE)</f>
        <v>B</v>
      </c>
      <c r="AA2092" s="147"/>
      <c r="AC2092" s="148">
        <f t="shared" si="422"/>
        <v>18411</v>
      </c>
    </row>
    <row r="2093" spans="1:29" ht="14.15" customHeight="1">
      <c r="A2093" s="124">
        <f t="shared" si="411"/>
        <v>2093</v>
      </c>
      <c r="B2093" s="139" t="s">
        <v>93</v>
      </c>
      <c r="C2093" s="108">
        <v>1</v>
      </c>
      <c r="D2093" s="164" t="s">
        <v>1730</v>
      </c>
      <c r="E2093" s="141" t="s">
        <v>171</v>
      </c>
      <c r="F2093" s="141" t="s">
        <v>171</v>
      </c>
      <c r="G2093" s="141" t="s">
        <v>222</v>
      </c>
      <c r="H2093" s="142">
        <v>15.4</v>
      </c>
      <c r="I2093" s="143">
        <f t="shared" si="412"/>
        <v>255</v>
      </c>
      <c r="J2093" s="144">
        <v>255</v>
      </c>
      <c r="K2093" s="144"/>
      <c r="L2093" s="144"/>
      <c r="M2093" s="144"/>
      <c r="N2093" s="144"/>
      <c r="O2093" s="144"/>
      <c r="P2093" s="145" t="e">
        <f t="shared" si="413"/>
        <v>#DIV/0!</v>
      </c>
      <c r="Q2093" s="145">
        <f t="shared" si="414"/>
        <v>0</v>
      </c>
      <c r="R2093" s="145">
        <f t="shared" si="415"/>
        <v>0</v>
      </c>
      <c r="S2093" s="145">
        <f t="shared" si="416"/>
        <v>0</v>
      </c>
      <c r="T2093" s="145">
        <f t="shared" si="417"/>
        <v>0</v>
      </c>
      <c r="U2093" s="145">
        <f t="shared" si="418"/>
        <v>0</v>
      </c>
      <c r="V2093" s="146">
        <f>IF(J2093="nio",0,IF(J2093&gt;0,VLOOKUP(F2093,'3-Productie normen'!A:M,VLOOKUP(J2093,'3-Productie normen'!$B$38:$C$41,2,FALSE),FALSE)))*(VLOOKUP(B2093,'2-Kosten per locatie'!$A$16:$C$48,3,FALSE))</f>
        <v>0</v>
      </c>
      <c r="W2093" s="146">
        <f t="shared" si="419"/>
        <v>0</v>
      </c>
      <c r="X2093" s="146">
        <f t="shared" si="420"/>
        <v>0</v>
      </c>
      <c r="Y2093" s="146">
        <f t="shared" si="421"/>
        <v>0</v>
      </c>
      <c r="Z2093" s="147" t="str">
        <f>VLOOKUP(F2093,'3-Productie normen'!A:Q,12,FALSE)</f>
        <v>B</v>
      </c>
      <c r="AA2093" s="147"/>
      <c r="AC2093" s="148">
        <f t="shared" si="422"/>
        <v>3927</v>
      </c>
    </row>
    <row r="2094" spans="1:29" ht="14.15" customHeight="1">
      <c r="A2094" s="124">
        <f t="shared" si="411"/>
        <v>2094</v>
      </c>
      <c r="B2094" s="139" t="s">
        <v>93</v>
      </c>
      <c r="C2094" s="108">
        <v>1</v>
      </c>
      <c r="D2094" s="164" t="s">
        <v>1731</v>
      </c>
      <c r="E2094" s="141" t="s">
        <v>262</v>
      </c>
      <c r="F2094" s="141" t="s">
        <v>164</v>
      </c>
      <c r="G2094" s="141" t="s">
        <v>213</v>
      </c>
      <c r="H2094" s="142">
        <v>7.2</v>
      </c>
      <c r="I2094" s="143">
        <f t="shared" si="412"/>
        <v>12</v>
      </c>
      <c r="J2094" s="144">
        <v>12</v>
      </c>
      <c r="K2094" s="144"/>
      <c r="L2094" s="144"/>
      <c r="M2094" s="144"/>
      <c r="N2094" s="144"/>
      <c r="O2094" s="144"/>
      <c r="P2094" s="145" t="e">
        <f t="shared" si="413"/>
        <v>#DIV/0!</v>
      </c>
      <c r="Q2094" s="145">
        <f t="shared" si="414"/>
        <v>0</v>
      </c>
      <c r="R2094" s="145">
        <f t="shared" si="415"/>
        <v>0</v>
      </c>
      <c r="S2094" s="145">
        <f t="shared" si="416"/>
        <v>0</v>
      </c>
      <c r="T2094" s="145">
        <f t="shared" si="417"/>
        <v>0</v>
      </c>
      <c r="U2094" s="145">
        <f t="shared" si="418"/>
        <v>0</v>
      </c>
      <c r="V2094" s="146">
        <f>IF(J2094="nio",0,IF(J2094&gt;0,VLOOKUP(F2094,'3-Productie normen'!A:M,VLOOKUP(J2094,'3-Productie normen'!$B$38:$C$41,2,FALSE),FALSE)))*(VLOOKUP(B2094,'2-Kosten per locatie'!$A$16:$C$48,3,FALSE))</f>
        <v>0</v>
      </c>
      <c r="W2094" s="146">
        <f t="shared" si="419"/>
        <v>0</v>
      </c>
      <c r="X2094" s="146">
        <f t="shared" si="420"/>
        <v>0</v>
      </c>
      <c r="Y2094" s="146">
        <f t="shared" si="421"/>
        <v>0</v>
      </c>
      <c r="Z2094" s="147" t="str">
        <f>VLOOKUP(F2094,'3-Productie normen'!A:Q,12,FALSE)</f>
        <v>V</v>
      </c>
      <c r="AA2094" s="147"/>
      <c r="AC2094" s="148">
        <f t="shared" si="422"/>
        <v>86.4</v>
      </c>
    </row>
    <row r="2095" spans="1:29" ht="14.15" customHeight="1">
      <c r="A2095" s="124">
        <f t="shared" si="411"/>
        <v>2095</v>
      </c>
      <c r="B2095" s="139" t="s">
        <v>93</v>
      </c>
      <c r="C2095" s="108">
        <v>1</v>
      </c>
      <c r="D2095" s="164" t="s">
        <v>1732</v>
      </c>
      <c r="E2095" s="141" t="s">
        <v>171</v>
      </c>
      <c r="F2095" s="141" t="s">
        <v>171</v>
      </c>
      <c r="G2095" s="141" t="s">
        <v>222</v>
      </c>
      <c r="H2095" s="142">
        <v>36.47</v>
      </c>
      <c r="I2095" s="143">
        <f t="shared" si="412"/>
        <v>255</v>
      </c>
      <c r="J2095" s="144">
        <v>255</v>
      </c>
      <c r="K2095" s="144"/>
      <c r="L2095" s="144"/>
      <c r="M2095" s="144"/>
      <c r="N2095" s="144"/>
      <c r="O2095" s="144"/>
      <c r="P2095" s="145" t="e">
        <f t="shared" si="413"/>
        <v>#DIV/0!</v>
      </c>
      <c r="Q2095" s="145">
        <f t="shared" si="414"/>
        <v>0</v>
      </c>
      <c r="R2095" s="145">
        <f t="shared" si="415"/>
        <v>0</v>
      </c>
      <c r="S2095" s="145">
        <f t="shared" si="416"/>
        <v>0</v>
      </c>
      <c r="T2095" s="145">
        <f t="shared" si="417"/>
        <v>0</v>
      </c>
      <c r="U2095" s="145">
        <f t="shared" si="418"/>
        <v>0</v>
      </c>
      <c r="V2095" s="146">
        <f>IF(J2095="nio",0,IF(J2095&gt;0,VLOOKUP(F2095,'3-Productie normen'!A:M,VLOOKUP(J2095,'3-Productie normen'!$B$38:$C$41,2,FALSE),FALSE)))*(VLOOKUP(B2095,'2-Kosten per locatie'!$A$16:$C$48,3,FALSE))</f>
        <v>0</v>
      </c>
      <c r="W2095" s="146">
        <f t="shared" si="419"/>
        <v>0</v>
      </c>
      <c r="X2095" s="146">
        <f t="shared" si="420"/>
        <v>0</v>
      </c>
      <c r="Y2095" s="146">
        <f t="shared" si="421"/>
        <v>0</v>
      </c>
      <c r="Z2095" s="147" t="str">
        <f>VLOOKUP(F2095,'3-Productie normen'!A:Q,12,FALSE)</f>
        <v>B</v>
      </c>
      <c r="AA2095" s="147"/>
      <c r="AC2095" s="148">
        <f t="shared" si="422"/>
        <v>9299.85</v>
      </c>
    </row>
    <row r="2096" spans="1:29" ht="14.15" customHeight="1">
      <c r="A2096" s="124">
        <f t="shared" si="411"/>
        <v>2096</v>
      </c>
      <c r="B2096" s="139" t="s">
        <v>93</v>
      </c>
      <c r="C2096" s="108">
        <v>1</v>
      </c>
      <c r="D2096" s="164" t="s">
        <v>1981</v>
      </c>
      <c r="E2096" s="141" t="s">
        <v>243</v>
      </c>
      <c r="F2096" s="141" t="s">
        <v>155</v>
      </c>
      <c r="G2096" s="141" t="s">
        <v>222</v>
      </c>
      <c r="H2096" s="142">
        <v>11.73</v>
      </c>
      <c r="I2096" s="143">
        <f t="shared" si="412"/>
        <v>255</v>
      </c>
      <c r="J2096" s="144">
        <v>255</v>
      </c>
      <c r="K2096" s="144"/>
      <c r="L2096" s="144"/>
      <c r="M2096" s="144"/>
      <c r="N2096" s="144"/>
      <c r="O2096" s="144"/>
      <c r="P2096" s="145" t="e">
        <f t="shared" si="413"/>
        <v>#DIV/0!</v>
      </c>
      <c r="Q2096" s="145">
        <f t="shared" si="414"/>
        <v>0</v>
      </c>
      <c r="R2096" s="145">
        <f t="shared" si="415"/>
        <v>0</v>
      </c>
      <c r="S2096" s="145">
        <f t="shared" si="416"/>
        <v>0</v>
      </c>
      <c r="T2096" s="145">
        <f t="shared" si="417"/>
        <v>0</v>
      </c>
      <c r="U2096" s="145">
        <f t="shared" si="418"/>
        <v>0</v>
      </c>
      <c r="V2096" s="146">
        <f>IF(J2096="nio",0,IF(J2096&gt;0,VLOOKUP(F2096,'3-Productie normen'!A:M,VLOOKUP(J2096,'3-Productie normen'!$B$38:$C$41,2,FALSE),FALSE)))*(VLOOKUP(B2096,'2-Kosten per locatie'!$A$16:$C$48,3,FALSE))</f>
        <v>0</v>
      </c>
      <c r="W2096" s="146">
        <f t="shared" si="419"/>
        <v>0</v>
      </c>
      <c r="X2096" s="146">
        <f t="shared" si="420"/>
        <v>0</v>
      </c>
      <c r="Y2096" s="146">
        <f t="shared" si="421"/>
        <v>0</v>
      </c>
      <c r="Z2096" s="147" t="str">
        <f>VLOOKUP(F2096,'3-Productie normen'!A:Q,12,FALSE)</f>
        <v>B</v>
      </c>
      <c r="AA2096" s="147"/>
      <c r="AC2096" s="148">
        <f t="shared" si="422"/>
        <v>2991.15</v>
      </c>
    </row>
    <row r="2097" spans="1:29" ht="14.15" customHeight="1">
      <c r="A2097" s="124">
        <f t="shared" si="411"/>
        <v>2097</v>
      </c>
      <c r="B2097" s="139" t="s">
        <v>93</v>
      </c>
      <c r="C2097" s="108">
        <v>1</v>
      </c>
      <c r="D2097" s="164" t="s">
        <v>2077</v>
      </c>
      <c r="E2097" s="141" t="s">
        <v>212</v>
      </c>
      <c r="F2097" s="141" t="s">
        <v>167</v>
      </c>
      <c r="G2097" s="141" t="s">
        <v>213</v>
      </c>
      <c r="H2097" s="142">
        <v>5.7</v>
      </c>
      <c r="I2097" s="143">
        <f t="shared" si="412"/>
        <v>255</v>
      </c>
      <c r="J2097" s="144">
        <v>255</v>
      </c>
      <c r="K2097" s="144"/>
      <c r="L2097" s="144"/>
      <c r="M2097" s="144"/>
      <c r="N2097" s="144"/>
      <c r="O2097" s="144"/>
      <c r="P2097" s="145" t="e">
        <f t="shared" si="413"/>
        <v>#DIV/0!</v>
      </c>
      <c r="Q2097" s="145">
        <f t="shared" si="414"/>
        <v>0</v>
      </c>
      <c r="R2097" s="145">
        <f t="shared" si="415"/>
        <v>0</v>
      </c>
      <c r="S2097" s="145">
        <f t="shared" si="416"/>
        <v>0</v>
      </c>
      <c r="T2097" s="145">
        <f t="shared" si="417"/>
        <v>0</v>
      </c>
      <c r="U2097" s="145">
        <f t="shared" si="418"/>
        <v>0</v>
      </c>
      <c r="V2097" s="146">
        <f>IF(J2097="nio",0,IF(J2097&gt;0,VLOOKUP(F2097,'3-Productie normen'!A:M,VLOOKUP(J2097,'3-Productie normen'!$B$38:$C$41,2,FALSE),FALSE)))*(VLOOKUP(B2097,'2-Kosten per locatie'!$A$16:$C$48,3,FALSE))</f>
        <v>0</v>
      </c>
      <c r="W2097" s="146">
        <f t="shared" si="419"/>
        <v>0</v>
      </c>
      <c r="X2097" s="146">
        <f t="shared" si="420"/>
        <v>0</v>
      </c>
      <c r="Y2097" s="146">
        <f t="shared" si="421"/>
        <v>0</v>
      </c>
      <c r="Z2097" s="147" t="str">
        <f>VLOOKUP(F2097,'3-Productie normen'!A:Q,12,FALSE)</f>
        <v>S</v>
      </c>
      <c r="AA2097" s="147"/>
      <c r="AC2097" s="148">
        <f t="shared" si="422"/>
        <v>1453.5</v>
      </c>
    </row>
    <row r="2098" spans="1:29" ht="14.15" customHeight="1">
      <c r="A2098" s="124">
        <f t="shared" si="411"/>
        <v>2098</v>
      </c>
      <c r="B2098" s="139" t="s">
        <v>93</v>
      </c>
      <c r="C2098" s="108">
        <v>1</v>
      </c>
      <c r="D2098" s="164" t="s">
        <v>2078</v>
      </c>
      <c r="E2098" s="141" t="s">
        <v>212</v>
      </c>
      <c r="F2098" s="141" t="s">
        <v>167</v>
      </c>
      <c r="G2098" s="141" t="s">
        <v>213</v>
      </c>
      <c r="H2098" s="142">
        <v>1.29</v>
      </c>
      <c r="I2098" s="143">
        <f t="shared" si="412"/>
        <v>255</v>
      </c>
      <c r="J2098" s="144">
        <v>255</v>
      </c>
      <c r="K2098" s="144"/>
      <c r="L2098" s="144"/>
      <c r="M2098" s="144"/>
      <c r="N2098" s="144"/>
      <c r="O2098" s="144"/>
      <c r="P2098" s="145" t="e">
        <f t="shared" si="413"/>
        <v>#DIV/0!</v>
      </c>
      <c r="Q2098" s="145">
        <f t="shared" si="414"/>
        <v>0</v>
      </c>
      <c r="R2098" s="145">
        <f t="shared" si="415"/>
        <v>0</v>
      </c>
      <c r="S2098" s="145">
        <f t="shared" si="416"/>
        <v>0</v>
      </c>
      <c r="T2098" s="145">
        <f t="shared" si="417"/>
        <v>0</v>
      </c>
      <c r="U2098" s="145">
        <f t="shared" si="418"/>
        <v>0</v>
      </c>
      <c r="V2098" s="146">
        <f>IF(J2098="nio",0,IF(J2098&gt;0,VLOOKUP(F2098,'3-Productie normen'!A:M,VLOOKUP(J2098,'3-Productie normen'!$B$38:$C$41,2,FALSE),FALSE)))*(VLOOKUP(B2098,'2-Kosten per locatie'!$A$16:$C$48,3,FALSE))</f>
        <v>0</v>
      </c>
      <c r="W2098" s="146">
        <f t="shared" si="419"/>
        <v>0</v>
      </c>
      <c r="X2098" s="146">
        <f t="shared" si="420"/>
        <v>0</v>
      </c>
      <c r="Y2098" s="146">
        <f t="shared" si="421"/>
        <v>0</v>
      </c>
      <c r="Z2098" s="147" t="str">
        <f>VLOOKUP(F2098,'3-Productie normen'!A:Q,12,FALSE)</f>
        <v>S</v>
      </c>
      <c r="AA2098" s="147"/>
      <c r="AC2098" s="148">
        <f t="shared" si="422"/>
        <v>328.95</v>
      </c>
    </row>
    <row r="2099" spans="1:29" ht="14.15" customHeight="1">
      <c r="A2099" s="124">
        <f t="shared" si="411"/>
        <v>2099</v>
      </c>
      <c r="B2099" s="139" t="s">
        <v>93</v>
      </c>
      <c r="C2099" s="108">
        <v>1</v>
      </c>
      <c r="D2099" s="164" t="s">
        <v>2079</v>
      </c>
      <c r="E2099" s="141" t="s">
        <v>212</v>
      </c>
      <c r="F2099" s="141" t="s">
        <v>167</v>
      </c>
      <c r="G2099" s="141" t="s">
        <v>213</v>
      </c>
      <c r="H2099" s="142">
        <v>1.36</v>
      </c>
      <c r="I2099" s="143">
        <f t="shared" si="412"/>
        <v>255</v>
      </c>
      <c r="J2099" s="144">
        <v>255</v>
      </c>
      <c r="K2099" s="144"/>
      <c r="L2099" s="144"/>
      <c r="M2099" s="144"/>
      <c r="N2099" s="144"/>
      <c r="O2099" s="144"/>
      <c r="P2099" s="145" t="e">
        <f t="shared" si="413"/>
        <v>#DIV/0!</v>
      </c>
      <c r="Q2099" s="145">
        <f t="shared" si="414"/>
        <v>0</v>
      </c>
      <c r="R2099" s="145">
        <f t="shared" si="415"/>
        <v>0</v>
      </c>
      <c r="S2099" s="145">
        <f t="shared" si="416"/>
        <v>0</v>
      </c>
      <c r="T2099" s="145">
        <f t="shared" si="417"/>
        <v>0</v>
      </c>
      <c r="U2099" s="145">
        <f t="shared" si="418"/>
        <v>0</v>
      </c>
      <c r="V2099" s="146">
        <f>IF(J2099="nio",0,IF(J2099&gt;0,VLOOKUP(F2099,'3-Productie normen'!A:M,VLOOKUP(J2099,'3-Productie normen'!$B$38:$C$41,2,FALSE),FALSE)))*(VLOOKUP(B2099,'2-Kosten per locatie'!$A$16:$C$48,3,FALSE))</f>
        <v>0</v>
      </c>
      <c r="W2099" s="146">
        <f t="shared" si="419"/>
        <v>0</v>
      </c>
      <c r="X2099" s="146">
        <f t="shared" si="420"/>
        <v>0</v>
      </c>
      <c r="Y2099" s="146">
        <f t="shared" si="421"/>
        <v>0</v>
      </c>
      <c r="Z2099" s="147" t="str">
        <f>VLOOKUP(F2099,'3-Productie normen'!A:Q,12,FALSE)</f>
        <v>S</v>
      </c>
      <c r="AA2099" s="147"/>
      <c r="AC2099" s="148">
        <f t="shared" si="422"/>
        <v>346.8</v>
      </c>
    </row>
    <row r="2100" spans="1:29" ht="14.15" customHeight="1">
      <c r="A2100" s="124">
        <f t="shared" si="411"/>
        <v>2100</v>
      </c>
      <c r="B2100" s="139" t="s">
        <v>93</v>
      </c>
      <c r="C2100" s="108">
        <v>1</v>
      </c>
      <c r="D2100" s="164" t="s">
        <v>2080</v>
      </c>
      <c r="E2100" s="141" t="s">
        <v>216</v>
      </c>
      <c r="F2100" s="141" t="s">
        <v>167</v>
      </c>
      <c r="G2100" s="141" t="s">
        <v>213</v>
      </c>
      <c r="H2100" s="142">
        <v>5.7</v>
      </c>
      <c r="I2100" s="143">
        <f t="shared" si="412"/>
        <v>255</v>
      </c>
      <c r="J2100" s="144">
        <v>255</v>
      </c>
      <c r="K2100" s="144"/>
      <c r="L2100" s="144"/>
      <c r="M2100" s="144"/>
      <c r="N2100" s="144"/>
      <c r="O2100" s="144"/>
      <c r="P2100" s="145" t="e">
        <f t="shared" si="413"/>
        <v>#DIV/0!</v>
      </c>
      <c r="Q2100" s="145">
        <f t="shared" si="414"/>
        <v>0</v>
      </c>
      <c r="R2100" s="145">
        <f t="shared" si="415"/>
        <v>0</v>
      </c>
      <c r="S2100" s="145">
        <f t="shared" si="416"/>
        <v>0</v>
      </c>
      <c r="T2100" s="145">
        <f t="shared" si="417"/>
        <v>0</v>
      </c>
      <c r="U2100" s="145">
        <f t="shared" si="418"/>
        <v>0</v>
      </c>
      <c r="V2100" s="146">
        <f>IF(J2100="nio",0,IF(J2100&gt;0,VLOOKUP(F2100,'3-Productie normen'!A:M,VLOOKUP(J2100,'3-Productie normen'!$B$38:$C$41,2,FALSE),FALSE)))*(VLOOKUP(B2100,'2-Kosten per locatie'!$A$16:$C$48,3,FALSE))</f>
        <v>0</v>
      </c>
      <c r="W2100" s="146">
        <f t="shared" si="419"/>
        <v>0</v>
      </c>
      <c r="X2100" s="146">
        <f t="shared" si="420"/>
        <v>0</v>
      </c>
      <c r="Y2100" s="146">
        <f t="shared" si="421"/>
        <v>0</v>
      </c>
      <c r="Z2100" s="147" t="str">
        <f>VLOOKUP(F2100,'3-Productie normen'!A:Q,12,FALSE)</f>
        <v>S</v>
      </c>
      <c r="AA2100" s="147"/>
      <c r="AC2100" s="148">
        <f t="shared" si="422"/>
        <v>1453.5</v>
      </c>
    </row>
    <row r="2101" spans="1:29" ht="14.15" customHeight="1">
      <c r="A2101" s="124">
        <f t="shared" si="411"/>
        <v>2101</v>
      </c>
      <c r="B2101" s="139" t="s">
        <v>93</v>
      </c>
      <c r="C2101" s="108">
        <v>1</v>
      </c>
      <c r="D2101" s="164" t="s">
        <v>2081</v>
      </c>
      <c r="E2101" s="141" t="s">
        <v>216</v>
      </c>
      <c r="F2101" s="141" t="s">
        <v>167</v>
      </c>
      <c r="G2101" s="141" t="s">
        <v>213</v>
      </c>
      <c r="H2101" s="142">
        <v>1.36</v>
      </c>
      <c r="I2101" s="143">
        <f t="shared" si="412"/>
        <v>255</v>
      </c>
      <c r="J2101" s="144">
        <v>255</v>
      </c>
      <c r="K2101" s="144"/>
      <c r="L2101" s="144"/>
      <c r="M2101" s="144"/>
      <c r="N2101" s="144"/>
      <c r="O2101" s="144"/>
      <c r="P2101" s="145" t="e">
        <f t="shared" si="413"/>
        <v>#DIV/0!</v>
      </c>
      <c r="Q2101" s="145">
        <f t="shared" si="414"/>
        <v>0</v>
      </c>
      <c r="R2101" s="145">
        <f t="shared" si="415"/>
        <v>0</v>
      </c>
      <c r="S2101" s="145">
        <f t="shared" si="416"/>
        <v>0</v>
      </c>
      <c r="T2101" s="145">
        <f t="shared" si="417"/>
        <v>0</v>
      </c>
      <c r="U2101" s="145">
        <f t="shared" si="418"/>
        <v>0</v>
      </c>
      <c r="V2101" s="146">
        <f>IF(J2101="nio",0,IF(J2101&gt;0,VLOOKUP(F2101,'3-Productie normen'!A:M,VLOOKUP(J2101,'3-Productie normen'!$B$38:$C$41,2,FALSE),FALSE)))*(VLOOKUP(B2101,'2-Kosten per locatie'!$A$16:$C$48,3,FALSE))</f>
        <v>0</v>
      </c>
      <c r="W2101" s="146">
        <f t="shared" si="419"/>
        <v>0</v>
      </c>
      <c r="X2101" s="146">
        <f t="shared" si="420"/>
        <v>0</v>
      </c>
      <c r="Y2101" s="146">
        <f t="shared" si="421"/>
        <v>0</v>
      </c>
      <c r="Z2101" s="147" t="str">
        <f>VLOOKUP(F2101,'3-Productie normen'!A:Q,12,FALSE)</f>
        <v>S</v>
      </c>
      <c r="AA2101" s="147"/>
      <c r="AC2101" s="148">
        <f t="shared" si="422"/>
        <v>346.8</v>
      </c>
    </row>
    <row r="2102" spans="1:29" ht="14.15" customHeight="1">
      <c r="A2102" s="124">
        <f t="shared" si="411"/>
        <v>2102</v>
      </c>
      <c r="B2102" s="139" t="s">
        <v>93</v>
      </c>
      <c r="C2102" s="108">
        <v>1</v>
      </c>
      <c r="D2102" s="164" t="s">
        <v>2082</v>
      </c>
      <c r="E2102" s="141" t="s">
        <v>216</v>
      </c>
      <c r="F2102" s="141" t="s">
        <v>167</v>
      </c>
      <c r="G2102" s="141" t="s">
        <v>213</v>
      </c>
      <c r="H2102" s="142">
        <v>1.29</v>
      </c>
      <c r="I2102" s="143">
        <f t="shared" si="412"/>
        <v>255</v>
      </c>
      <c r="J2102" s="144">
        <v>255</v>
      </c>
      <c r="K2102" s="144"/>
      <c r="L2102" s="144"/>
      <c r="M2102" s="144"/>
      <c r="N2102" s="144"/>
      <c r="O2102" s="144"/>
      <c r="P2102" s="145" t="e">
        <f t="shared" si="413"/>
        <v>#DIV/0!</v>
      </c>
      <c r="Q2102" s="145">
        <f t="shared" si="414"/>
        <v>0</v>
      </c>
      <c r="R2102" s="145">
        <f t="shared" si="415"/>
        <v>0</v>
      </c>
      <c r="S2102" s="145">
        <f t="shared" si="416"/>
        <v>0</v>
      </c>
      <c r="T2102" s="145">
        <f t="shared" si="417"/>
        <v>0</v>
      </c>
      <c r="U2102" s="145">
        <f t="shared" si="418"/>
        <v>0</v>
      </c>
      <c r="V2102" s="146">
        <f>IF(J2102="nio",0,IF(J2102&gt;0,VLOOKUP(F2102,'3-Productie normen'!A:M,VLOOKUP(J2102,'3-Productie normen'!$B$38:$C$41,2,FALSE),FALSE)))*(VLOOKUP(B2102,'2-Kosten per locatie'!$A$16:$C$48,3,FALSE))</f>
        <v>0</v>
      </c>
      <c r="W2102" s="146">
        <f t="shared" si="419"/>
        <v>0</v>
      </c>
      <c r="X2102" s="146">
        <f t="shared" si="420"/>
        <v>0</v>
      </c>
      <c r="Y2102" s="146">
        <f t="shared" si="421"/>
        <v>0</v>
      </c>
      <c r="Z2102" s="147" t="str">
        <f>VLOOKUP(F2102,'3-Productie normen'!A:Q,12,FALSE)</f>
        <v>S</v>
      </c>
      <c r="AA2102" s="147"/>
      <c r="AC2102" s="148">
        <f t="shared" si="422"/>
        <v>328.95</v>
      </c>
    </row>
    <row r="2103" spans="1:29" ht="14.15" customHeight="1">
      <c r="A2103" s="124">
        <f t="shared" si="411"/>
        <v>2103</v>
      </c>
      <c r="B2103" s="139" t="s">
        <v>93</v>
      </c>
      <c r="C2103" s="108">
        <v>1</v>
      </c>
      <c r="D2103" s="164" t="s">
        <v>1735</v>
      </c>
      <c r="E2103" s="141" t="s">
        <v>216</v>
      </c>
      <c r="F2103" s="141" t="s">
        <v>167</v>
      </c>
      <c r="G2103" s="141" t="s">
        <v>213</v>
      </c>
      <c r="H2103" s="142">
        <v>5.6</v>
      </c>
      <c r="I2103" s="143">
        <f t="shared" si="412"/>
        <v>255</v>
      </c>
      <c r="J2103" s="144">
        <v>255</v>
      </c>
      <c r="K2103" s="144"/>
      <c r="L2103" s="144"/>
      <c r="M2103" s="144"/>
      <c r="N2103" s="144"/>
      <c r="O2103" s="144"/>
      <c r="P2103" s="145" t="e">
        <f t="shared" si="413"/>
        <v>#DIV/0!</v>
      </c>
      <c r="Q2103" s="145">
        <f t="shared" si="414"/>
        <v>0</v>
      </c>
      <c r="R2103" s="145">
        <f t="shared" si="415"/>
        <v>0</v>
      </c>
      <c r="S2103" s="145">
        <f t="shared" si="416"/>
        <v>0</v>
      </c>
      <c r="T2103" s="145">
        <f t="shared" si="417"/>
        <v>0</v>
      </c>
      <c r="U2103" s="145">
        <f t="shared" si="418"/>
        <v>0</v>
      </c>
      <c r="V2103" s="146">
        <f>IF(J2103="nio",0,IF(J2103&gt;0,VLOOKUP(F2103,'3-Productie normen'!A:M,VLOOKUP(J2103,'3-Productie normen'!$B$38:$C$41,2,FALSE),FALSE)))*(VLOOKUP(B2103,'2-Kosten per locatie'!$A$16:$C$48,3,FALSE))</f>
        <v>0</v>
      </c>
      <c r="W2103" s="146">
        <f t="shared" si="419"/>
        <v>0</v>
      </c>
      <c r="X2103" s="146">
        <f t="shared" si="420"/>
        <v>0</v>
      </c>
      <c r="Y2103" s="146">
        <f t="shared" si="421"/>
        <v>0</v>
      </c>
      <c r="Z2103" s="147" t="str">
        <f>VLOOKUP(F2103,'3-Productie normen'!A:Q,12,FALSE)</f>
        <v>S</v>
      </c>
      <c r="AA2103" s="147"/>
      <c r="AC2103" s="148">
        <f t="shared" si="422"/>
        <v>1428</v>
      </c>
    </row>
    <row r="2104" spans="1:29" ht="14.15" customHeight="1">
      <c r="A2104" s="124">
        <f t="shared" si="411"/>
        <v>2104</v>
      </c>
      <c r="B2104" s="139" t="s">
        <v>93</v>
      </c>
      <c r="C2104" s="108">
        <v>1</v>
      </c>
      <c r="D2104" s="164" t="s">
        <v>2083</v>
      </c>
      <c r="E2104" s="141" t="s">
        <v>216</v>
      </c>
      <c r="F2104" s="141" t="s">
        <v>167</v>
      </c>
      <c r="G2104" s="141" t="s">
        <v>213</v>
      </c>
      <c r="H2104" s="142">
        <v>1.32</v>
      </c>
      <c r="I2104" s="143">
        <f t="shared" si="412"/>
        <v>255</v>
      </c>
      <c r="J2104" s="144">
        <v>255</v>
      </c>
      <c r="K2104" s="144"/>
      <c r="L2104" s="144"/>
      <c r="M2104" s="144"/>
      <c r="N2104" s="144"/>
      <c r="O2104" s="144"/>
      <c r="P2104" s="145" t="e">
        <f t="shared" si="413"/>
        <v>#DIV/0!</v>
      </c>
      <c r="Q2104" s="145">
        <f t="shared" si="414"/>
        <v>0</v>
      </c>
      <c r="R2104" s="145">
        <f t="shared" si="415"/>
        <v>0</v>
      </c>
      <c r="S2104" s="145">
        <f t="shared" si="416"/>
        <v>0</v>
      </c>
      <c r="T2104" s="145">
        <f t="shared" si="417"/>
        <v>0</v>
      </c>
      <c r="U2104" s="145">
        <f t="shared" si="418"/>
        <v>0</v>
      </c>
      <c r="V2104" s="146">
        <f>IF(J2104="nio",0,IF(J2104&gt;0,VLOOKUP(F2104,'3-Productie normen'!A:M,VLOOKUP(J2104,'3-Productie normen'!$B$38:$C$41,2,FALSE),FALSE)))*(VLOOKUP(B2104,'2-Kosten per locatie'!$A$16:$C$48,3,FALSE))</f>
        <v>0</v>
      </c>
      <c r="W2104" s="146">
        <f t="shared" si="419"/>
        <v>0</v>
      </c>
      <c r="X2104" s="146">
        <f t="shared" si="420"/>
        <v>0</v>
      </c>
      <c r="Y2104" s="146">
        <f t="shared" si="421"/>
        <v>0</v>
      </c>
      <c r="Z2104" s="147" t="str">
        <f>VLOOKUP(F2104,'3-Productie normen'!A:Q,12,FALSE)</f>
        <v>S</v>
      </c>
      <c r="AA2104" s="147"/>
      <c r="AC2104" s="148">
        <f t="shared" si="422"/>
        <v>336.6</v>
      </c>
    </row>
    <row r="2105" spans="1:29" ht="14.15" customHeight="1">
      <c r="A2105" s="124">
        <f t="shared" si="411"/>
        <v>2105</v>
      </c>
      <c r="B2105" s="139" t="s">
        <v>93</v>
      </c>
      <c r="C2105" s="108">
        <v>1</v>
      </c>
      <c r="D2105" s="164" t="s">
        <v>2084</v>
      </c>
      <c r="E2105" s="141" t="s">
        <v>216</v>
      </c>
      <c r="F2105" s="153" t="s">
        <v>167</v>
      </c>
      <c r="G2105" s="141" t="s">
        <v>213</v>
      </c>
      <c r="H2105" s="142">
        <v>1.26</v>
      </c>
      <c r="I2105" s="143">
        <f t="shared" si="412"/>
        <v>255</v>
      </c>
      <c r="J2105" s="144">
        <v>255</v>
      </c>
      <c r="K2105" s="144"/>
      <c r="L2105" s="144"/>
      <c r="M2105" s="144"/>
      <c r="N2105" s="144"/>
      <c r="O2105" s="144"/>
      <c r="P2105" s="145" t="e">
        <f t="shared" si="413"/>
        <v>#DIV/0!</v>
      </c>
      <c r="Q2105" s="145">
        <f t="shared" si="414"/>
        <v>0</v>
      </c>
      <c r="R2105" s="145">
        <f t="shared" si="415"/>
        <v>0</v>
      </c>
      <c r="S2105" s="145">
        <f t="shared" si="416"/>
        <v>0</v>
      </c>
      <c r="T2105" s="145">
        <f t="shared" si="417"/>
        <v>0</v>
      </c>
      <c r="U2105" s="145">
        <f t="shared" si="418"/>
        <v>0</v>
      </c>
      <c r="V2105" s="146">
        <f>IF(J2105="nio",0,IF(J2105&gt;0,VLOOKUP(F2105,'3-Productie normen'!A:M,VLOOKUP(J2105,'3-Productie normen'!$B$38:$C$41,2,FALSE),FALSE)))*(VLOOKUP(B2105,'2-Kosten per locatie'!$A$16:$C$48,3,FALSE))</f>
        <v>0</v>
      </c>
      <c r="W2105" s="146">
        <f t="shared" si="419"/>
        <v>0</v>
      </c>
      <c r="X2105" s="146">
        <f t="shared" si="420"/>
        <v>0</v>
      </c>
      <c r="Y2105" s="146">
        <f t="shared" si="421"/>
        <v>0</v>
      </c>
      <c r="Z2105" s="147" t="str">
        <f>VLOOKUP(F2105,'3-Productie normen'!A:Q,12,FALSE)</f>
        <v>S</v>
      </c>
      <c r="AA2105" s="147"/>
      <c r="AC2105" s="148">
        <f t="shared" si="422"/>
        <v>321.3</v>
      </c>
    </row>
    <row r="2106" spans="1:29" ht="14.15" customHeight="1">
      <c r="A2106" s="124">
        <f t="shared" si="411"/>
        <v>2106</v>
      </c>
      <c r="B2106" s="139" t="s">
        <v>93</v>
      </c>
      <c r="C2106" s="108">
        <v>1</v>
      </c>
      <c r="D2106" s="164" t="s">
        <v>2085</v>
      </c>
      <c r="E2106" s="141" t="s">
        <v>212</v>
      </c>
      <c r="F2106" s="141" t="s">
        <v>167</v>
      </c>
      <c r="G2106" s="141" t="s">
        <v>213</v>
      </c>
      <c r="H2106" s="142">
        <v>5.6</v>
      </c>
      <c r="I2106" s="143">
        <f t="shared" si="412"/>
        <v>255</v>
      </c>
      <c r="J2106" s="144">
        <v>255</v>
      </c>
      <c r="K2106" s="144"/>
      <c r="L2106" s="144"/>
      <c r="M2106" s="144"/>
      <c r="N2106" s="144"/>
      <c r="O2106" s="144"/>
      <c r="P2106" s="145" t="e">
        <f t="shared" si="413"/>
        <v>#DIV/0!</v>
      </c>
      <c r="Q2106" s="145">
        <f t="shared" si="414"/>
        <v>0</v>
      </c>
      <c r="R2106" s="145">
        <f t="shared" si="415"/>
        <v>0</v>
      </c>
      <c r="S2106" s="145">
        <f t="shared" si="416"/>
        <v>0</v>
      </c>
      <c r="T2106" s="145">
        <f t="shared" si="417"/>
        <v>0</v>
      </c>
      <c r="U2106" s="145">
        <f t="shared" si="418"/>
        <v>0</v>
      </c>
      <c r="V2106" s="146">
        <f>IF(J2106="nio",0,IF(J2106&gt;0,VLOOKUP(F2106,'3-Productie normen'!A:M,VLOOKUP(J2106,'3-Productie normen'!$B$38:$C$41,2,FALSE),FALSE)))*(VLOOKUP(B2106,'2-Kosten per locatie'!$A$16:$C$48,3,FALSE))</f>
        <v>0</v>
      </c>
      <c r="W2106" s="146">
        <f t="shared" si="419"/>
        <v>0</v>
      </c>
      <c r="X2106" s="146">
        <f t="shared" si="420"/>
        <v>0</v>
      </c>
      <c r="Y2106" s="146">
        <f t="shared" si="421"/>
        <v>0</v>
      </c>
      <c r="Z2106" s="147" t="str">
        <f>VLOOKUP(F2106,'3-Productie normen'!A:Q,12,FALSE)</f>
        <v>S</v>
      </c>
      <c r="AA2106" s="147"/>
      <c r="AC2106" s="148">
        <f t="shared" si="422"/>
        <v>1428</v>
      </c>
    </row>
    <row r="2107" spans="1:29" ht="14.15" customHeight="1">
      <c r="A2107" s="124">
        <f t="shared" si="411"/>
        <v>2107</v>
      </c>
      <c r="B2107" s="139" t="s">
        <v>93</v>
      </c>
      <c r="C2107" s="108">
        <v>1</v>
      </c>
      <c r="D2107" s="164" t="s">
        <v>2086</v>
      </c>
      <c r="E2107" s="141" t="s">
        <v>212</v>
      </c>
      <c r="F2107" s="141" t="s">
        <v>167</v>
      </c>
      <c r="G2107" s="141" t="s">
        <v>213</v>
      </c>
      <c r="H2107" s="142">
        <v>1.32</v>
      </c>
      <c r="I2107" s="143">
        <f t="shared" si="412"/>
        <v>255</v>
      </c>
      <c r="J2107" s="144">
        <v>255</v>
      </c>
      <c r="K2107" s="144"/>
      <c r="L2107" s="144"/>
      <c r="M2107" s="144"/>
      <c r="N2107" s="144"/>
      <c r="O2107" s="144"/>
      <c r="P2107" s="145" t="e">
        <f t="shared" si="413"/>
        <v>#DIV/0!</v>
      </c>
      <c r="Q2107" s="145">
        <f t="shared" si="414"/>
        <v>0</v>
      </c>
      <c r="R2107" s="145">
        <f t="shared" si="415"/>
        <v>0</v>
      </c>
      <c r="S2107" s="145">
        <f t="shared" si="416"/>
        <v>0</v>
      </c>
      <c r="T2107" s="145">
        <f t="shared" si="417"/>
        <v>0</v>
      </c>
      <c r="U2107" s="145">
        <f t="shared" si="418"/>
        <v>0</v>
      </c>
      <c r="V2107" s="146">
        <f>IF(J2107="nio",0,IF(J2107&gt;0,VLOOKUP(F2107,'3-Productie normen'!A:M,VLOOKUP(J2107,'3-Productie normen'!$B$38:$C$41,2,FALSE),FALSE)))*(VLOOKUP(B2107,'2-Kosten per locatie'!$A$16:$C$48,3,FALSE))</f>
        <v>0</v>
      </c>
      <c r="W2107" s="146">
        <f t="shared" si="419"/>
        <v>0</v>
      </c>
      <c r="X2107" s="146">
        <f t="shared" si="420"/>
        <v>0</v>
      </c>
      <c r="Y2107" s="146">
        <f t="shared" si="421"/>
        <v>0</v>
      </c>
      <c r="Z2107" s="147" t="str">
        <f>VLOOKUP(F2107,'3-Productie normen'!A:Q,12,FALSE)</f>
        <v>S</v>
      </c>
      <c r="AA2107" s="147"/>
      <c r="AC2107" s="148">
        <f t="shared" si="422"/>
        <v>336.6</v>
      </c>
    </row>
    <row r="2108" spans="1:29" ht="14.15" customHeight="1">
      <c r="A2108" s="124">
        <f t="shared" si="411"/>
        <v>2108</v>
      </c>
      <c r="B2108" s="139" t="s">
        <v>93</v>
      </c>
      <c r="C2108" s="108">
        <v>1</v>
      </c>
      <c r="D2108" s="164" t="s">
        <v>2087</v>
      </c>
      <c r="E2108" s="141" t="s">
        <v>212</v>
      </c>
      <c r="F2108" s="141" t="s">
        <v>167</v>
      </c>
      <c r="G2108" s="141" t="s">
        <v>213</v>
      </c>
      <c r="H2108" s="142">
        <v>1.32</v>
      </c>
      <c r="I2108" s="143">
        <f t="shared" si="412"/>
        <v>255</v>
      </c>
      <c r="J2108" s="144">
        <v>255</v>
      </c>
      <c r="K2108" s="144"/>
      <c r="L2108" s="144"/>
      <c r="M2108" s="144"/>
      <c r="N2108" s="144"/>
      <c r="O2108" s="144"/>
      <c r="P2108" s="145" t="e">
        <f t="shared" si="413"/>
        <v>#DIV/0!</v>
      </c>
      <c r="Q2108" s="145">
        <f t="shared" si="414"/>
        <v>0</v>
      </c>
      <c r="R2108" s="145">
        <f t="shared" si="415"/>
        <v>0</v>
      </c>
      <c r="S2108" s="145">
        <f t="shared" si="416"/>
        <v>0</v>
      </c>
      <c r="T2108" s="145">
        <f t="shared" si="417"/>
        <v>0</v>
      </c>
      <c r="U2108" s="145">
        <f t="shared" si="418"/>
        <v>0</v>
      </c>
      <c r="V2108" s="146">
        <f>IF(J2108="nio",0,IF(J2108&gt;0,VLOOKUP(F2108,'3-Productie normen'!A:M,VLOOKUP(J2108,'3-Productie normen'!$B$38:$C$41,2,FALSE),FALSE)))*(VLOOKUP(B2108,'2-Kosten per locatie'!$A$16:$C$48,3,FALSE))</f>
        <v>0</v>
      </c>
      <c r="W2108" s="146">
        <f t="shared" si="419"/>
        <v>0</v>
      </c>
      <c r="X2108" s="146">
        <f t="shared" si="420"/>
        <v>0</v>
      </c>
      <c r="Y2108" s="146">
        <f t="shared" si="421"/>
        <v>0</v>
      </c>
      <c r="Z2108" s="147" t="str">
        <f>VLOOKUP(F2108,'3-Productie normen'!A:Q,12,FALSE)</f>
        <v>S</v>
      </c>
      <c r="AA2108" s="147"/>
      <c r="AC2108" s="148">
        <f t="shared" si="422"/>
        <v>336.6</v>
      </c>
    </row>
    <row r="2109" spans="1:29" ht="14.15" customHeight="1">
      <c r="A2109" s="124">
        <f t="shared" si="411"/>
        <v>2109</v>
      </c>
      <c r="B2109" s="139" t="s">
        <v>93</v>
      </c>
      <c r="C2109" s="108">
        <v>1</v>
      </c>
      <c r="D2109" s="164" t="s">
        <v>1984</v>
      </c>
      <c r="E2109" s="141" t="s">
        <v>249</v>
      </c>
      <c r="F2109" s="141" t="s">
        <v>172</v>
      </c>
      <c r="G2109" s="141" t="s">
        <v>222</v>
      </c>
      <c r="H2109" s="142">
        <v>72.7</v>
      </c>
      <c r="I2109" s="143">
        <f t="shared" si="412"/>
        <v>255</v>
      </c>
      <c r="J2109" s="144">
        <v>255</v>
      </c>
      <c r="K2109" s="144"/>
      <c r="L2109" s="144"/>
      <c r="M2109" s="144"/>
      <c r="N2109" s="144"/>
      <c r="O2109" s="144"/>
      <c r="P2109" s="145" t="e">
        <f t="shared" si="413"/>
        <v>#DIV/0!</v>
      </c>
      <c r="Q2109" s="145">
        <f t="shared" si="414"/>
        <v>0</v>
      </c>
      <c r="R2109" s="145">
        <f t="shared" si="415"/>
        <v>0</v>
      </c>
      <c r="S2109" s="145">
        <f t="shared" si="416"/>
        <v>0</v>
      </c>
      <c r="T2109" s="145">
        <f t="shared" si="417"/>
        <v>0</v>
      </c>
      <c r="U2109" s="145">
        <f t="shared" si="418"/>
        <v>0</v>
      </c>
      <c r="V2109" s="146">
        <f>IF(J2109="nio",0,IF(J2109&gt;0,VLOOKUP(F2109,'3-Productie normen'!A:M,VLOOKUP(J2109,'3-Productie normen'!$B$38:$C$41,2,FALSE),FALSE)))*(VLOOKUP(B2109,'2-Kosten per locatie'!$A$16:$C$48,3,FALSE))</f>
        <v>0</v>
      </c>
      <c r="W2109" s="146">
        <f t="shared" si="419"/>
        <v>0</v>
      </c>
      <c r="X2109" s="146">
        <f t="shared" si="420"/>
        <v>0</v>
      </c>
      <c r="Y2109" s="146">
        <f t="shared" si="421"/>
        <v>0</v>
      </c>
      <c r="Z2109" s="147" t="str">
        <f>VLOOKUP(F2109,'3-Productie normen'!A:Q,12,FALSE)</f>
        <v>V</v>
      </c>
      <c r="AA2109" s="147"/>
      <c r="AC2109" s="148">
        <f t="shared" si="422"/>
        <v>18538.5</v>
      </c>
    </row>
    <row r="2110" spans="1:29" ht="14.15" customHeight="1">
      <c r="A2110" s="124">
        <f t="shared" si="411"/>
        <v>2110</v>
      </c>
      <c r="B2110" s="139" t="s">
        <v>93</v>
      </c>
      <c r="C2110" s="108">
        <v>1</v>
      </c>
      <c r="D2110" s="164" t="s">
        <v>1985</v>
      </c>
      <c r="E2110" s="141" t="s">
        <v>249</v>
      </c>
      <c r="F2110" s="153" t="s">
        <v>172</v>
      </c>
      <c r="G2110" s="141" t="s">
        <v>222</v>
      </c>
      <c r="H2110" s="142">
        <v>36.5</v>
      </c>
      <c r="I2110" s="143">
        <f t="shared" si="412"/>
        <v>255</v>
      </c>
      <c r="J2110" s="144">
        <v>255</v>
      </c>
      <c r="K2110" s="144"/>
      <c r="L2110" s="144"/>
      <c r="M2110" s="144"/>
      <c r="N2110" s="144"/>
      <c r="O2110" s="144"/>
      <c r="P2110" s="145" t="e">
        <f t="shared" si="413"/>
        <v>#DIV/0!</v>
      </c>
      <c r="Q2110" s="145">
        <f t="shared" si="414"/>
        <v>0</v>
      </c>
      <c r="R2110" s="145">
        <f t="shared" si="415"/>
        <v>0</v>
      </c>
      <c r="S2110" s="145">
        <f t="shared" si="416"/>
        <v>0</v>
      </c>
      <c r="T2110" s="145">
        <f t="shared" si="417"/>
        <v>0</v>
      </c>
      <c r="U2110" s="145">
        <f t="shared" si="418"/>
        <v>0</v>
      </c>
      <c r="V2110" s="146">
        <f>IF(J2110="nio",0,IF(J2110&gt;0,VLOOKUP(F2110,'3-Productie normen'!A:M,VLOOKUP(J2110,'3-Productie normen'!$B$38:$C$41,2,FALSE),FALSE)))*(VLOOKUP(B2110,'2-Kosten per locatie'!$A$16:$C$48,3,FALSE))</f>
        <v>0</v>
      </c>
      <c r="W2110" s="146">
        <f t="shared" si="419"/>
        <v>0</v>
      </c>
      <c r="X2110" s="146">
        <f t="shared" si="420"/>
        <v>0</v>
      </c>
      <c r="Y2110" s="146">
        <f t="shared" si="421"/>
        <v>0</v>
      </c>
      <c r="Z2110" s="147" t="str">
        <f>VLOOKUP(F2110,'3-Productie normen'!A:Q,12,FALSE)</f>
        <v>V</v>
      </c>
      <c r="AA2110" s="147"/>
      <c r="AC2110" s="148">
        <f t="shared" si="422"/>
        <v>9307.5</v>
      </c>
    </row>
    <row r="2111" spans="1:29" ht="14.15" customHeight="1">
      <c r="A2111" s="124">
        <f t="shared" si="411"/>
        <v>2111</v>
      </c>
      <c r="B2111" s="139" t="s">
        <v>93</v>
      </c>
      <c r="C2111" s="108">
        <v>1</v>
      </c>
      <c r="D2111" s="164" t="s">
        <v>1987</v>
      </c>
      <c r="E2111" s="141" t="s">
        <v>249</v>
      </c>
      <c r="F2111" s="141" t="s">
        <v>172</v>
      </c>
      <c r="G2111" s="141" t="s">
        <v>222</v>
      </c>
      <c r="H2111" s="142">
        <v>90.9</v>
      </c>
      <c r="I2111" s="143">
        <f t="shared" si="412"/>
        <v>255</v>
      </c>
      <c r="J2111" s="144">
        <v>255</v>
      </c>
      <c r="K2111" s="144"/>
      <c r="L2111" s="144"/>
      <c r="M2111" s="144"/>
      <c r="N2111" s="144"/>
      <c r="O2111" s="144"/>
      <c r="P2111" s="145" t="e">
        <f t="shared" si="413"/>
        <v>#DIV/0!</v>
      </c>
      <c r="Q2111" s="145">
        <f t="shared" si="414"/>
        <v>0</v>
      </c>
      <c r="R2111" s="145">
        <f t="shared" si="415"/>
        <v>0</v>
      </c>
      <c r="S2111" s="145">
        <f t="shared" si="416"/>
        <v>0</v>
      </c>
      <c r="T2111" s="145">
        <f t="shared" si="417"/>
        <v>0</v>
      </c>
      <c r="U2111" s="145">
        <f t="shared" si="418"/>
        <v>0</v>
      </c>
      <c r="V2111" s="146">
        <f>IF(J2111="nio",0,IF(J2111&gt;0,VLOOKUP(F2111,'3-Productie normen'!A:M,VLOOKUP(J2111,'3-Productie normen'!$B$38:$C$41,2,FALSE),FALSE)))*(VLOOKUP(B2111,'2-Kosten per locatie'!$A$16:$C$48,3,FALSE))</f>
        <v>0</v>
      </c>
      <c r="W2111" s="146">
        <f t="shared" si="419"/>
        <v>0</v>
      </c>
      <c r="X2111" s="146">
        <f t="shared" si="420"/>
        <v>0</v>
      </c>
      <c r="Y2111" s="146">
        <f t="shared" si="421"/>
        <v>0</v>
      </c>
      <c r="Z2111" s="147" t="str">
        <f>VLOOKUP(F2111,'3-Productie normen'!A:Q,12,FALSE)</f>
        <v>V</v>
      </c>
      <c r="AA2111" s="147"/>
      <c r="AC2111" s="148">
        <f t="shared" si="422"/>
        <v>23179.5</v>
      </c>
    </row>
    <row r="2112" spans="1:29" ht="14.15" customHeight="1">
      <c r="A2112" s="124">
        <f t="shared" si="411"/>
        <v>2112</v>
      </c>
      <c r="B2112" s="139" t="s">
        <v>93</v>
      </c>
      <c r="C2112" s="108">
        <v>1</v>
      </c>
      <c r="D2112" s="164" t="s">
        <v>1988</v>
      </c>
      <c r="E2112" s="141" t="s">
        <v>249</v>
      </c>
      <c r="F2112" s="141" t="s">
        <v>172</v>
      </c>
      <c r="G2112" s="141" t="s">
        <v>222</v>
      </c>
      <c r="H2112" s="142">
        <v>57.4</v>
      </c>
      <c r="I2112" s="143">
        <f t="shared" si="412"/>
        <v>255</v>
      </c>
      <c r="J2112" s="144">
        <v>255</v>
      </c>
      <c r="K2112" s="144"/>
      <c r="L2112" s="144"/>
      <c r="M2112" s="144"/>
      <c r="N2112" s="144"/>
      <c r="O2112" s="144"/>
      <c r="P2112" s="145" t="e">
        <f t="shared" si="413"/>
        <v>#DIV/0!</v>
      </c>
      <c r="Q2112" s="145">
        <f t="shared" si="414"/>
        <v>0</v>
      </c>
      <c r="R2112" s="145">
        <f t="shared" si="415"/>
        <v>0</v>
      </c>
      <c r="S2112" s="145">
        <f t="shared" si="416"/>
        <v>0</v>
      </c>
      <c r="T2112" s="145">
        <f t="shared" si="417"/>
        <v>0</v>
      </c>
      <c r="U2112" s="145">
        <f t="shared" si="418"/>
        <v>0</v>
      </c>
      <c r="V2112" s="146">
        <f>IF(J2112="nio",0,IF(J2112&gt;0,VLOOKUP(F2112,'3-Productie normen'!A:M,VLOOKUP(J2112,'3-Productie normen'!$B$38:$C$41,2,FALSE),FALSE)))*(VLOOKUP(B2112,'2-Kosten per locatie'!$A$16:$C$48,3,FALSE))</f>
        <v>0</v>
      </c>
      <c r="W2112" s="146">
        <f t="shared" si="419"/>
        <v>0</v>
      </c>
      <c r="X2112" s="146">
        <f t="shared" si="420"/>
        <v>0</v>
      </c>
      <c r="Y2112" s="146">
        <f t="shared" si="421"/>
        <v>0</v>
      </c>
      <c r="Z2112" s="147" t="str">
        <f>VLOOKUP(F2112,'3-Productie normen'!A:Q,12,FALSE)</f>
        <v>V</v>
      </c>
      <c r="AA2112" s="147"/>
      <c r="AC2112" s="148">
        <f t="shared" si="422"/>
        <v>14637</v>
      </c>
    </row>
    <row r="2113" spans="1:29" ht="14.15" customHeight="1">
      <c r="A2113" s="124">
        <f t="shared" si="411"/>
        <v>2113</v>
      </c>
      <c r="B2113" s="139" t="s">
        <v>93</v>
      </c>
      <c r="C2113" s="108">
        <v>1</v>
      </c>
      <c r="D2113" s="164" t="s">
        <v>1989</v>
      </c>
      <c r="E2113" s="141" t="s">
        <v>170</v>
      </c>
      <c r="F2113" s="141" t="s">
        <v>170</v>
      </c>
      <c r="G2113" s="141" t="s">
        <v>2071</v>
      </c>
      <c r="H2113" s="142">
        <v>5.0999999999999996</v>
      </c>
      <c r="I2113" s="143">
        <f t="shared" si="412"/>
        <v>255</v>
      </c>
      <c r="J2113" s="144">
        <v>255</v>
      </c>
      <c r="K2113" s="144"/>
      <c r="L2113" s="144"/>
      <c r="M2113" s="144"/>
      <c r="N2113" s="144"/>
      <c r="O2113" s="144"/>
      <c r="P2113" s="145" t="e">
        <f t="shared" si="413"/>
        <v>#DIV/0!</v>
      </c>
      <c r="Q2113" s="145">
        <f t="shared" si="414"/>
        <v>0</v>
      </c>
      <c r="R2113" s="145">
        <f t="shared" si="415"/>
        <v>0</v>
      </c>
      <c r="S2113" s="145">
        <f t="shared" si="416"/>
        <v>0</v>
      </c>
      <c r="T2113" s="145">
        <f t="shared" si="417"/>
        <v>0</v>
      </c>
      <c r="U2113" s="145">
        <f t="shared" si="418"/>
        <v>0</v>
      </c>
      <c r="V2113" s="146">
        <f>IF(J2113="nio",0,IF(J2113&gt;0,VLOOKUP(F2113,'3-Productie normen'!A:M,VLOOKUP(J2113,'3-Productie normen'!$B$38:$C$41,2,FALSE),FALSE)))*(VLOOKUP(B2113,'2-Kosten per locatie'!$A$16:$C$48,3,FALSE))</f>
        <v>0</v>
      </c>
      <c r="W2113" s="146">
        <f t="shared" si="419"/>
        <v>0</v>
      </c>
      <c r="X2113" s="146">
        <f t="shared" si="420"/>
        <v>0</v>
      </c>
      <c r="Y2113" s="146">
        <f t="shared" si="421"/>
        <v>0</v>
      </c>
      <c r="Z2113" s="147" t="str">
        <f>VLOOKUP(F2113,'3-Productie normen'!A:Q,12,FALSE)</f>
        <v>V</v>
      </c>
      <c r="AA2113" s="147"/>
      <c r="AC2113" s="148">
        <f t="shared" si="422"/>
        <v>1300.5</v>
      </c>
    </row>
    <row r="2114" spans="1:29" ht="14.15" customHeight="1">
      <c r="A2114" s="124">
        <f t="shared" si="411"/>
        <v>2114</v>
      </c>
      <c r="B2114" s="139" t="s">
        <v>93</v>
      </c>
      <c r="C2114" s="108">
        <v>1</v>
      </c>
      <c r="D2114" s="164" t="s">
        <v>1990</v>
      </c>
      <c r="E2114" s="141" t="s">
        <v>170</v>
      </c>
      <c r="F2114" s="151" t="s">
        <v>170</v>
      </c>
      <c r="G2114" s="141" t="s">
        <v>2071</v>
      </c>
      <c r="H2114" s="142">
        <v>9.3000000000000007</v>
      </c>
      <c r="I2114" s="143">
        <f t="shared" si="412"/>
        <v>255</v>
      </c>
      <c r="J2114" s="144">
        <v>255</v>
      </c>
      <c r="K2114" s="144"/>
      <c r="L2114" s="144"/>
      <c r="M2114" s="144"/>
      <c r="N2114" s="144"/>
      <c r="O2114" s="144"/>
      <c r="P2114" s="145" t="e">
        <f t="shared" si="413"/>
        <v>#DIV/0!</v>
      </c>
      <c r="Q2114" s="145">
        <f t="shared" si="414"/>
        <v>0</v>
      </c>
      <c r="R2114" s="145">
        <f t="shared" si="415"/>
        <v>0</v>
      </c>
      <c r="S2114" s="145">
        <f t="shared" si="416"/>
        <v>0</v>
      </c>
      <c r="T2114" s="145">
        <f t="shared" si="417"/>
        <v>0</v>
      </c>
      <c r="U2114" s="145">
        <f t="shared" si="418"/>
        <v>0</v>
      </c>
      <c r="V2114" s="146">
        <f>IF(J2114="nio",0,IF(J2114&gt;0,VLOOKUP(F2114,'3-Productie normen'!A:M,VLOOKUP(J2114,'3-Productie normen'!$B$38:$C$41,2,FALSE),FALSE)))*(VLOOKUP(B2114,'2-Kosten per locatie'!$A$16:$C$48,3,FALSE))</f>
        <v>0</v>
      </c>
      <c r="W2114" s="146">
        <f t="shared" si="419"/>
        <v>0</v>
      </c>
      <c r="X2114" s="146">
        <f t="shared" si="420"/>
        <v>0</v>
      </c>
      <c r="Y2114" s="146">
        <f t="shared" si="421"/>
        <v>0</v>
      </c>
      <c r="Z2114" s="147" t="str">
        <f>VLOOKUP(F2114,'3-Productie normen'!A:Q,12,FALSE)</f>
        <v>V</v>
      </c>
      <c r="AA2114" s="147"/>
      <c r="AC2114" s="148">
        <f t="shared" si="422"/>
        <v>2371.5</v>
      </c>
    </row>
    <row r="2115" spans="1:29" ht="14.15" customHeight="1">
      <c r="A2115" s="124">
        <f t="shared" si="411"/>
        <v>2115</v>
      </c>
      <c r="B2115" s="139" t="s">
        <v>104</v>
      </c>
      <c r="C2115" s="108" t="s">
        <v>210</v>
      </c>
      <c r="D2115" s="164" t="s">
        <v>1951</v>
      </c>
      <c r="E2115" s="141" t="s">
        <v>224</v>
      </c>
      <c r="F2115" s="151" t="s">
        <v>155</v>
      </c>
      <c r="G2115" s="141" t="s">
        <v>222</v>
      </c>
      <c r="H2115" s="142">
        <v>62.61</v>
      </c>
      <c r="I2115" s="143">
        <f t="shared" si="412"/>
        <v>730</v>
      </c>
      <c r="J2115" s="144">
        <v>255</v>
      </c>
      <c r="K2115" s="144">
        <v>255</v>
      </c>
      <c r="L2115" s="144">
        <v>101</v>
      </c>
      <c r="M2115" s="144">
        <v>101</v>
      </c>
      <c r="N2115" s="144">
        <v>9</v>
      </c>
      <c r="O2115" s="144">
        <v>9</v>
      </c>
      <c r="P2115" s="145" t="e">
        <f t="shared" si="413"/>
        <v>#DIV/0!</v>
      </c>
      <c r="Q2115" s="145" t="e">
        <f t="shared" si="414"/>
        <v>#DIV/0!</v>
      </c>
      <c r="R2115" s="145" t="e">
        <f t="shared" si="415"/>
        <v>#DIV/0!</v>
      </c>
      <c r="S2115" s="145" t="e">
        <f t="shared" si="416"/>
        <v>#DIV/0!</v>
      </c>
      <c r="T2115" s="145" t="e">
        <f t="shared" si="417"/>
        <v>#DIV/0!</v>
      </c>
      <c r="U2115" s="145" t="e">
        <f t="shared" si="418"/>
        <v>#DIV/0!</v>
      </c>
      <c r="V2115" s="146">
        <f>IF(J2115="nio",0,IF(J2115&gt;0,VLOOKUP(F2115,'3-Productie normen'!A:M,VLOOKUP(J2115,'3-Productie normen'!$B$38:$C$41,2,FALSE),FALSE)))*(VLOOKUP(B2115,'2-Kosten per locatie'!$A$16:$C$48,3,FALSE))</f>
        <v>0</v>
      </c>
      <c r="W2115" s="146">
        <f t="shared" si="419"/>
        <v>0</v>
      </c>
      <c r="X2115" s="146">
        <f t="shared" si="420"/>
        <v>0</v>
      </c>
      <c r="Y2115" s="146">
        <f t="shared" si="421"/>
        <v>0</v>
      </c>
      <c r="Z2115" s="147" t="str">
        <f>VLOOKUP(F2115,'3-Productie normen'!A:Q,12,FALSE)</f>
        <v>B</v>
      </c>
      <c r="AA2115" s="147"/>
      <c r="AC2115" s="148">
        <f t="shared" si="422"/>
        <v>45705.3</v>
      </c>
    </row>
    <row r="2116" spans="1:29" ht="14.15" customHeight="1">
      <c r="A2116" s="124">
        <f t="shared" si="411"/>
        <v>2116</v>
      </c>
      <c r="B2116" s="139" t="s">
        <v>104</v>
      </c>
      <c r="C2116" s="108" t="s">
        <v>210</v>
      </c>
      <c r="D2116" s="164" t="s">
        <v>1664</v>
      </c>
      <c r="E2116" s="141" t="s">
        <v>2088</v>
      </c>
      <c r="F2116" s="141" t="s">
        <v>172</v>
      </c>
      <c r="G2116" s="141" t="s">
        <v>244</v>
      </c>
      <c r="H2116" s="142">
        <v>29.3</v>
      </c>
      <c r="I2116" s="143">
        <f t="shared" si="412"/>
        <v>730</v>
      </c>
      <c r="J2116" s="144">
        <v>255</v>
      </c>
      <c r="K2116" s="144">
        <v>255</v>
      </c>
      <c r="L2116" s="144">
        <v>101</v>
      </c>
      <c r="M2116" s="144">
        <v>101</v>
      </c>
      <c r="N2116" s="144">
        <v>9</v>
      </c>
      <c r="O2116" s="144">
        <v>9</v>
      </c>
      <c r="P2116" s="145" t="e">
        <f t="shared" si="413"/>
        <v>#DIV/0!</v>
      </c>
      <c r="Q2116" s="145" t="e">
        <f t="shared" si="414"/>
        <v>#DIV/0!</v>
      </c>
      <c r="R2116" s="145" t="e">
        <f t="shared" si="415"/>
        <v>#DIV/0!</v>
      </c>
      <c r="S2116" s="145" t="e">
        <f t="shared" si="416"/>
        <v>#DIV/0!</v>
      </c>
      <c r="T2116" s="145" t="e">
        <f t="shared" si="417"/>
        <v>#DIV/0!</v>
      </c>
      <c r="U2116" s="145" t="e">
        <f t="shared" si="418"/>
        <v>#DIV/0!</v>
      </c>
      <c r="V2116" s="146">
        <f>IF(J2116="nio",0,IF(J2116&gt;0,VLOOKUP(F2116,'3-Productie normen'!A:M,VLOOKUP(J2116,'3-Productie normen'!$B$38:$C$41,2,FALSE),FALSE)))*(VLOOKUP(B2116,'2-Kosten per locatie'!$A$16:$C$48,3,FALSE))</f>
        <v>0</v>
      </c>
      <c r="W2116" s="146">
        <f t="shared" si="419"/>
        <v>0</v>
      </c>
      <c r="X2116" s="146">
        <f t="shared" si="420"/>
        <v>0</v>
      </c>
      <c r="Y2116" s="146">
        <f t="shared" si="421"/>
        <v>0</v>
      </c>
      <c r="Z2116" s="147" t="str">
        <f>VLOOKUP(F2116,'3-Productie normen'!A:Q,12,FALSE)</f>
        <v>V</v>
      </c>
      <c r="AA2116" s="147"/>
      <c r="AC2116" s="148">
        <f t="shared" si="422"/>
        <v>21389</v>
      </c>
    </row>
    <row r="2117" spans="1:29" ht="14.15" customHeight="1">
      <c r="A2117" s="124">
        <f t="shared" si="411"/>
        <v>2117</v>
      </c>
      <c r="B2117" s="139" t="s">
        <v>104</v>
      </c>
      <c r="C2117" s="108" t="s">
        <v>210</v>
      </c>
      <c r="D2117" s="164" t="s">
        <v>1952</v>
      </c>
      <c r="E2117" s="141" t="s">
        <v>868</v>
      </c>
      <c r="F2117" s="151" t="s">
        <v>155</v>
      </c>
      <c r="G2117" s="141" t="s">
        <v>222</v>
      </c>
      <c r="H2117" s="142">
        <v>12.3</v>
      </c>
      <c r="I2117" s="143">
        <f t="shared" si="412"/>
        <v>730</v>
      </c>
      <c r="J2117" s="144">
        <v>255</v>
      </c>
      <c r="K2117" s="144">
        <v>255</v>
      </c>
      <c r="L2117" s="144">
        <v>101</v>
      </c>
      <c r="M2117" s="144">
        <v>101</v>
      </c>
      <c r="N2117" s="144">
        <v>9</v>
      </c>
      <c r="O2117" s="144">
        <v>9</v>
      </c>
      <c r="P2117" s="145" t="e">
        <f t="shared" si="413"/>
        <v>#DIV/0!</v>
      </c>
      <c r="Q2117" s="145" t="e">
        <f t="shared" si="414"/>
        <v>#DIV/0!</v>
      </c>
      <c r="R2117" s="145" t="e">
        <f t="shared" si="415"/>
        <v>#DIV/0!</v>
      </c>
      <c r="S2117" s="145" t="e">
        <f t="shared" si="416"/>
        <v>#DIV/0!</v>
      </c>
      <c r="T2117" s="145" t="e">
        <f t="shared" si="417"/>
        <v>#DIV/0!</v>
      </c>
      <c r="U2117" s="145" t="e">
        <f t="shared" si="418"/>
        <v>#DIV/0!</v>
      </c>
      <c r="V2117" s="146">
        <f>IF(J2117="nio",0,IF(J2117&gt;0,VLOOKUP(F2117,'3-Productie normen'!A:M,VLOOKUP(J2117,'3-Productie normen'!$B$38:$C$41,2,FALSE),FALSE)))*(VLOOKUP(B2117,'2-Kosten per locatie'!$A$16:$C$48,3,FALSE))</f>
        <v>0</v>
      </c>
      <c r="W2117" s="146">
        <f t="shared" si="419"/>
        <v>0</v>
      </c>
      <c r="X2117" s="146">
        <f t="shared" si="420"/>
        <v>0</v>
      </c>
      <c r="Y2117" s="146">
        <f t="shared" si="421"/>
        <v>0</v>
      </c>
      <c r="Z2117" s="147" t="str">
        <f>VLOOKUP(F2117,'3-Productie normen'!A:Q,12,FALSE)</f>
        <v>B</v>
      </c>
      <c r="AA2117" s="147"/>
      <c r="AC2117" s="148">
        <f t="shared" si="422"/>
        <v>8979</v>
      </c>
    </row>
    <row r="2118" spans="1:29" ht="14.15" customHeight="1">
      <c r="A2118" s="124">
        <f t="shared" si="411"/>
        <v>2118</v>
      </c>
      <c r="B2118" s="139" t="s">
        <v>104</v>
      </c>
      <c r="C2118" s="108" t="s">
        <v>210</v>
      </c>
      <c r="D2118" s="164" t="s">
        <v>1671</v>
      </c>
      <c r="E2118" s="141" t="s">
        <v>226</v>
      </c>
      <c r="F2118" s="139" t="s">
        <v>174</v>
      </c>
      <c r="G2118" s="141" t="s">
        <v>244</v>
      </c>
      <c r="H2118" s="142">
        <v>17.600000000000001</v>
      </c>
      <c r="I2118" s="143">
        <f t="shared" si="412"/>
        <v>0</v>
      </c>
      <c r="J2118" s="144" t="s">
        <v>228</v>
      </c>
      <c r="K2118" s="144"/>
      <c r="L2118" s="144"/>
      <c r="M2118" s="144"/>
      <c r="N2118" s="144"/>
      <c r="O2118" s="144"/>
      <c r="P2118" s="145">
        <f t="shared" si="413"/>
        <v>0</v>
      </c>
      <c r="Q2118" s="145">
        <f t="shared" si="414"/>
        <v>0</v>
      </c>
      <c r="R2118" s="145">
        <f t="shared" si="415"/>
        <v>0</v>
      </c>
      <c r="S2118" s="145">
        <f t="shared" si="416"/>
        <v>0</v>
      </c>
      <c r="T2118" s="145">
        <f t="shared" si="417"/>
        <v>0</v>
      </c>
      <c r="U2118" s="145">
        <f t="shared" si="418"/>
        <v>0</v>
      </c>
      <c r="V2118" s="146">
        <f>IF(J2118="nio",0,IF(J2118&gt;0,VLOOKUP(F2118,'3-Productie normen'!A:M,VLOOKUP(J2118,'3-Productie normen'!$B$38:$C$41,2,FALSE),FALSE)))*(VLOOKUP(B2118,'2-Kosten per locatie'!$A$16:$C$48,3,FALSE))</f>
        <v>0</v>
      </c>
      <c r="W2118" s="146">
        <f t="shared" si="419"/>
        <v>0</v>
      </c>
      <c r="X2118" s="146">
        <f t="shared" si="420"/>
        <v>0</v>
      </c>
      <c r="Y2118" s="146">
        <f t="shared" si="421"/>
        <v>0</v>
      </c>
      <c r="Z2118" s="147">
        <f>VLOOKUP(F2118,'3-Productie normen'!A:Q,12,FALSE)</f>
        <v>0</v>
      </c>
      <c r="AA2118" s="147"/>
      <c r="AC2118" s="148">
        <f t="shared" si="422"/>
        <v>0</v>
      </c>
    </row>
    <row r="2119" spans="1:29" ht="14.15" customHeight="1">
      <c r="A2119" s="124">
        <f t="shared" si="411"/>
        <v>2119</v>
      </c>
      <c r="B2119" s="139" t="s">
        <v>104</v>
      </c>
      <c r="C2119" s="108" t="s">
        <v>210</v>
      </c>
      <c r="D2119" s="164" t="s">
        <v>1672</v>
      </c>
      <c r="E2119" s="141" t="s">
        <v>1674</v>
      </c>
      <c r="F2119" s="141" t="s">
        <v>163</v>
      </c>
      <c r="G2119" s="141" t="s">
        <v>244</v>
      </c>
      <c r="H2119" s="142">
        <v>14.2</v>
      </c>
      <c r="I2119" s="143">
        <f t="shared" si="412"/>
        <v>730</v>
      </c>
      <c r="J2119" s="144">
        <v>255</v>
      </c>
      <c r="K2119" s="144">
        <v>255</v>
      </c>
      <c r="L2119" s="144">
        <v>101</v>
      </c>
      <c r="M2119" s="144">
        <v>101</v>
      </c>
      <c r="N2119" s="144">
        <v>9</v>
      </c>
      <c r="O2119" s="144">
        <v>9</v>
      </c>
      <c r="P2119" s="145" t="e">
        <f t="shared" si="413"/>
        <v>#DIV/0!</v>
      </c>
      <c r="Q2119" s="145" t="e">
        <f t="shared" si="414"/>
        <v>#DIV/0!</v>
      </c>
      <c r="R2119" s="145" t="e">
        <f t="shared" si="415"/>
        <v>#DIV/0!</v>
      </c>
      <c r="S2119" s="145" t="e">
        <f t="shared" si="416"/>
        <v>#DIV/0!</v>
      </c>
      <c r="T2119" s="145" t="e">
        <f t="shared" si="417"/>
        <v>#DIV/0!</v>
      </c>
      <c r="U2119" s="145" t="e">
        <f t="shared" si="418"/>
        <v>#DIV/0!</v>
      </c>
      <c r="V2119" s="146">
        <f>IF(J2119="nio",0,IF(J2119&gt;0,VLOOKUP(F2119,'3-Productie normen'!A:M,VLOOKUP(J2119,'3-Productie normen'!$B$38:$C$41,2,FALSE),FALSE)))*(VLOOKUP(B2119,'2-Kosten per locatie'!$A$16:$C$48,3,FALSE))</f>
        <v>0</v>
      </c>
      <c r="W2119" s="146">
        <f t="shared" si="419"/>
        <v>0</v>
      </c>
      <c r="X2119" s="146">
        <f t="shared" si="420"/>
        <v>0</v>
      </c>
      <c r="Y2119" s="146">
        <f t="shared" si="421"/>
        <v>0</v>
      </c>
      <c r="Z2119" s="147" t="str">
        <f>VLOOKUP(F2119,'3-Productie normen'!A:Q,12,FALSE)</f>
        <v>B</v>
      </c>
      <c r="AA2119" s="147"/>
      <c r="AC2119" s="148">
        <f t="shared" si="422"/>
        <v>10366</v>
      </c>
    </row>
    <row r="2120" spans="1:29" ht="14.15" customHeight="1">
      <c r="A2120" s="124">
        <f t="shared" si="411"/>
        <v>2120</v>
      </c>
      <c r="B2120" s="139" t="s">
        <v>104</v>
      </c>
      <c r="C2120" s="108" t="s">
        <v>210</v>
      </c>
      <c r="D2120" s="164" t="s">
        <v>1673</v>
      </c>
      <c r="E2120" s="141" t="s">
        <v>226</v>
      </c>
      <c r="F2120" s="141" t="s">
        <v>174</v>
      </c>
      <c r="G2120" s="141" t="s">
        <v>244</v>
      </c>
      <c r="H2120" s="142">
        <v>10.6</v>
      </c>
      <c r="I2120" s="143">
        <f t="shared" si="412"/>
        <v>0</v>
      </c>
      <c r="J2120" s="144" t="s">
        <v>228</v>
      </c>
      <c r="K2120" s="144"/>
      <c r="L2120" s="144"/>
      <c r="M2120" s="144"/>
      <c r="N2120" s="144"/>
      <c r="O2120" s="144"/>
      <c r="P2120" s="145">
        <f t="shared" si="413"/>
        <v>0</v>
      </c>
      <c r="Q2120" s="145">
        <f t="shared" si="414"/>
        <v>0</v>
      </c>
      <c r="R2120" s="145">
        <f t="shared" si="415"/>
        <v>0</v>
      </c>
      <c r="S2120" s="145">
        <f t="shared" si="416"/>
        <v>0</v>
      </c>
      <c r="T2120" s="145">
        <f t="shared" si="417"/>
        <v>0</v>
      </c>
      <c r="U2120" s="145">
        <f t="shared" si="418"/>
        <v>0</v>
      </c>
      <c r="V2120" s="146">
        <f>IF(J2120="nio",0,IF(J2120&gt;0,VLOOKUP(F2120,'3-Productie normen'!A:M,VLOOKUP(J2120,'3-Productie normen'!$B$38:$C$41,2,FALSE),FALSE)))*(VLOOKUP(B2120,'2-Kosten per locatie'!$A$16:$C$48,3,FALSE))</f>
        <v>0</v>
      </c>
      <c r="W2120" s="146">
        <f t="shared" si="419"/>
        <v>0</v>
      </c>
      <c r="X2120" s="146">
        <f t="shared" si="420"/>
        <v>0</v>
      </c>
      <c r="Y2120" s="146">
        <f t="shared" si="421"/>
        <v>0</v>
      </c>
      <c r="Z2120" s="147">
        <f>VLOOKUP(F2120,'3-Productie normen'!A:Q,12,FALSE)</f>
        <v>0</v>
      </c>
      <c r="AA2120" s="147"/>
      <c r="AC2120" s="148">
        <f t="shared" si="422"/>
        <v>0</v>
      </c>
    </row>
    <row r="2121" spans="1:29" ht="14.15" customHeight="1">
      <c r="A2121" s="124">
        <f t="shared" si="411"/>
        <v>2121</v>
      </c>
      <c r="B2121" s="139" t="s">
        <v>104</v>
      </c>
      <c r="C2121" s="108" t="s">
        <v>210</v>
      </c>
      <c r="D2121" s="164" t="s">
        <v>1675</v>
      </c>
      <c r="E2121" s="141" t="s">
        <v>265</v>
      </c>
      <c r="F2121" s="166" t="s">
        <v>167</v>
      </c>
      <c r="G2121" s="141" t="s">
        <v>1627</v>
      </c>
      <c r="H2121" s="142">
        <v>2</v>
      </c>
      <c r="I2121" s="143">
        <f t="shared" si="412"/>
        <v>730</v>
      </c>
      <c r="J2121" s="144">
        <v>255</v>
      </c>
      <c r="K2121" s="144">
        <v>255</v>
      </c>
      <c r="L2121" s="144">
        <v>101</v>
      </c>
      <c r="M2121" s="144">
        <v>101</v>
      </c>
      <c r="N2121" s="144">
        <v>9</v>
      </c>
      <c r="O2121" s="144">
        <v>9</v>
      </c>
      <c r="P2121" s="145" t="e">
        <f t="shared" si="413"/>
        <v>#DIV/0!</v>
      </c>
      <c r="Q2121" s="145" t="e">
        <f t="shared" si="414"/>
        <v>#DIV/0!</v>
      </c>
      <c r="R2121" s="145" t="e">
        <f t="shared" si="415"/>
        <v>#DIV/0!</v>
      </c>
      <c r="S2121" s="145" t="e">
        <f t="shared" si="416"/>
        <v>#DIV/0!</v>
      </c>
      <c r="T2121" s="145" t="e">
        <f t="shared" si="417"/>
        <v>#DIV/0!</v>
      </c>
      <c r="U2121" s="145" t="e">
        <f t="shared" si="418"/>
        <v>#DIV/0!</v>
      </c>
      <c r="V2121" s="146">
        <f>IF(J2121="nio",0,IF(J2121&gt;0,VLOOKUP(F2121,'3-Productie normen'!A:M,VLOOKUP(J2121,'3-Productie normen'!$B$38:$C$41,2,FALSE),FALSE)))*(VLOOKUP(B2121,'2-Kosten per locatie'!$A$16:$C$48,3,FALSE))</f>
        <v>0</v>
      </c>
      <c r="W2121" s="146">
        <f t="shared" si="419"/>
        <v>0</v>
      </c>
      <c r="X2121" s="146">
        <f t="shared" si="420"/>
        <v>0</v>
      </c>
      <c r="Y2121" s="146">
        <f t="shared" si="421"/>
        <v>0</v>
      </c>
      <c r="Z2121" s="147" t="str">
        <f>VLOOKUP(F2121,'3-Productie normen'!A:Q,12,FALSE)</f>
        <v>S</v>
      </c>
      <c r="AA2121" s="147"/>
      <c r="AC2121" s="148">
        <f t="shared" si="422"/>
        <v>1460</v>
      </c>
    </row>
    <row r="2122" spans="1:29" ht="14.15" customHeight="1">
      <c r="A2122" s="124">
        <f t="shared" si="411"/>
        <v>2122</v>
      </c>
      <c r="B2122" s="139" t="s">
        <v>104</v>
      </c>
      <c r="C2122" s="108" t="s">
        <v>210</v>
      </c>
      <c r="D2122" s="164" t="s">
        <v>2089</v>
      </c>
      <c r="E2122" s="141" t="s">
        <v>265</v>
      </c>
      <c r="F2122" s="166" t="s">
        <v>167</v>
      </c>
      <c r="G2122" s="141" t="s">
        <v>1627</v>
      </c>
      <c r="H2122" s="142">
        <v>2.38</v>
      </c>
      <c r="I2122" s="143">
        <f t="shared" si="412"/>
        <v>730</v>
      </c>
      <c r="J2122" s="144">
        <v>255</v>
      </c>
      <c r="K2122" s="144">
        <v>255</v>
      </c>
      <c r="L2122" s="144">
        <v>101</v>
      </c>
      <c r="M2122" s="144">
        <v>101</v>
      </c>
      <c r="N2122" s="144">
        <v>9</v>
      </c>
      <c r="O2122" s="144">
        <v>9</v>
      </c>
      <c r="P2122" s="145" t="e">
        <f t="shared" ref="P2122:P2182" si="423">IF(J2122="nio",0,IF(J2122&gt;0,J2122*H2122/V2122,0))</f>
        <v>#DIV/0!</v>
      </c>
      <c r="Q2122" s="145" t="e">
        <f t="shared" ref="Q2122:Q2182" si="424">IF(K2122&gt;0,K2122*H2122/W2122,0)</f>
        <v>#DIV/0!</v>
      </c>
      <c r="R2122" s="145" t="e">
        <f t="shared" ref="R2122:R2182" si="425">IF(L2122&gt;0,L2122*H2122/X2122,0)</f>
        <v>#DIV/0!</v>
      </c>
      <c r="S2122" s="145" t="e">
        <f t="shared" ref="S2122:S2182" si="426">IF(M2122&gt;0,M2122*H2122/Y2122,0)</f>
        <v>#DIV/0!</v>
      </c>
      <c r="T2122" s="145" t="e">
        <f t="shared" ref="T2122:T2182" si="427">IF(N2122&gt;0,N2122*H2122/X2122,0)</f>
        <v>#DIV/0!</v>
      </c>
      <c r="U2122" s="145" t="e">
        <f t="shared" ref="U2122:U2182" si="428">IF(O2122&gt;0,O2122*H2122/Y2122,0)</f>
        <v>#DIV/0!</v>
      </c>
      <c r="V2122" s="146">
        <f>IF(J2122="nio",0,IF(J2122&gt;0,VLOOKUP(F2122,'3-Productie normen'!A:M,VLOOKUP(J2122,'3-Productie normen'!$B$38:$C$41,2,FALSE),FALSE)))*(VLOOKUP(B2122,'2-Kosten per locatie'!$A$16:$C$48,3,FALSE))</f>
        <v>0</v>
      </c>
      <c r="W2122" s="146">
        <f t="shared" ref="W2122:W2182" si="429">IF(K2122&gt;0,V2122*$W$8,0)</f>
        <v>0</v>
      </c>
      <c r="X2122" s="146">
        <f t="shared" ref="X2122:X2182" si="430">IF((OR(L2122&gt;0,N2122&gt;0)),V2122*$X$8,0)</f>
        <v>0</v>
      </c>
      <c r="Y2122" s="146">
        <f t="shared" ref="Y2122:Y2182" si="431">IF((OR(M2122&gt;0,O2122&gt;0)),V2122*$Y$8,0)</f>
        <v>0</v>
      </c>
      <c r="Z2122" s="147" t="str">
        <f>VLOOKUP(F2122,'3-Productie normen'!A:Q,12,FALSE)</f>
        <v>S</v>
      </c>
      <c r="AA2122" s="147"/>
      <c r="AC2122" s="148">
        <f t="shared" ref="AC2122:AC2182" si="432">I2122*H2122</f>
        <v>1737.3999999999999</v>
      </c>
    </row>
    <row r="2123" spans="1:29" ht="14.15" customHeight="1">
      <c r="A2123" s="124">
        <f t="shared" ref="A2123:A2186" si="433">A2122+1</f>
        <v>2123</v>
      </c>
      <c r="B2123" s="139" t="s">
        <v>104</v>
      </c>
      <c r="C2123" s="108" t="s">
        <v>210</v>
      </c>
      <c r="D2123" s="164" t="s">
        <v>1676</v>
      </c>
      <c r="E2123" s="141" t="s">
        <v>265</v>
      </c>
      <c r="F2123" s="166" t="s">
        <v>167</v>
      </c>
      <c r="G2123" s="141" t="s">
        <v>1627</v>
      </c>
      <c r="H2123" s="142">
        <v>2.61</v>
      </c>
      <c r="I2123" s="143">
        <f t="shared" ref="I2123:I2185" si="434">SUM(J2123:O2123)</f>
        <v>730</v>
      </c>
      <c r="J2123" s="144">
        <v>255</v>
      </c>
      <c r="K2123" s="144">
        <v>255</v>
      </c>
      <c r="L2123" s="144">
        <v>101</v>
      </c>
      <c r="M2123" s="144">
        <v>101</v>
      </c>
      <c r="N2123" s="144">
        <v>9</v>
      </c>
      <c r="O2123" s="144">
        <v>9</v>
      </c>
      <c r="P2123" s="145" t="e">
        <f t="shared" si="423"/>
        <v>#DIV/0!</v>
      </c>
      <c r="Q2123" s="145" t="e">
        <f t="shared" si="424"/>
        <v>#DIV/0!</v>
      </c>
      <c r="R2123" s="145" t="e">
        <f t="shared" si="425"/>
        <v>#DIV/0!</v>
      </c>
      <c r="S2123" s="145" t="e">
        <f t="shared" si="426"/>
        <v>#DIV/0!</v>
      </c>
      <c r="T2123" s="145" t="e">
        <f t="shared" si="427"/>
        <v>#DIV/0!</v>
      </c>
      <c r="U2123" s="145" t="e">
        <f t="shared" si="428"/>
        <v>#DIV/0!</v>
      </c>
      <c r="V2123" s="146">
        <f>IF(J2123="nio",0,IF(J2123&gt;0,VLOOKUP(F2123,'3-Productie normen'!A:M,VLOOKUP(J2123,'3-Productie normen'!$B$38:$C$41,2,FALSE),FALSE)))*(VLOOKUP(B2123,'2-Kosten per locatie'!$A$16:$C$48,3,FALSE))</f>
        <v>0</v>
      </c>
      <c r="W2123" s="146">
        <f t="shared" si="429"/>
        <v>0</v>
      </c>
      <c r="X2123" s="146">
        <f t="shared" si="430"/>
        <v>0</v>
      </c>
      <c r="Y2123" s="146">
        <f t="shared" si="431"/>
        <v>0</v>
      </c>
      <c r="Z2123" s="147" t="str">
        <f>VLOOKUP(F2123,'3-Productie normen'!A:Q,12,FALSE)</f>
        <v>S</v>
      </c>
      <c r="AA2123" s="147"/>
      <c r="AC2123" s="148">
        <f t="shared" si="432"/>
        <v>1905.3</v>
      </c>
    </row>
    <row r="2124" spans="1:29" ht="14.15" customHeight="1">
      <c r="A2124" s="124">
        <f t="shared" si="433"/>
        <v>2124</v>
      </c>
      <c r="B2124" s="139" t="s">
        <v>104</v>
      </c>
      <c r="C2124" s="108" t="s">
        <v>210</v>
      </c>
      <c r="D2124" s="164" t="s">
        <v>1677</v>
      </c>
      <c r="E2124" s="141" t="s">
        <v>226</v>
      </c>
      <c r="F2124" s="166" t="s">
        <v>174</v>
      </c>
      <c r="G2124" s="141" t="s">
        <v>244</v>
      </c>
      <c r="H2124" s="142">
        <v>7.1</v>
      </c>
      <c r="I2124" s="143">
        <f t="shared" si="434"/>
        <v>0</v>
      </c>
      <c r="J2124" s="144" t="s">
        <v>228</v>
      </c>
      <c r="K2124" s="144"/>
      <c r="L2124" s="144"/>
      <c r="M2124" s="144"/>
      <c r="N2124" s="144"/>
      <c r="O2124" s="144"/>
      <c r="P2124" s="145">
        <f t="shared" si="423"/>
        <v>0</v>
      </c>
      <c r="Q2124" s="145">
        <f t="shared" si="424"/>
        <v>0</v>
      </c>
      <c r="R2124" s="145">
        <f t="shared" si="425"/>
        <v>0</v>
      </c>
      <c r="S2124" s="145">
        <f t="shared" si="426"/>
        <v>0</v>
      </c>
      <c r="T2124" s="145">
        <f t="shared" si="427"/>
        <v>0</v>
      </c>
      <c r="U2124" s="145">
        <f t="shared" si="428"/>
        <v>0</v>
      </c>
      <c r="V2124" s="146">
        <f>IF(J2124="nio",0,IF(J2124&gt;0,VLOOKUP(F2124,'3-Productie normen'!A:M,VLOOKUP(J2124,'3-Productie normen'!$B$38:$C$41,2,FALSE),FALSE)))*(VLOOKUP(B2124,'2-Kosten per locatie'!$A$16:$C$48,3,FALSE))</f>
        <v>0</v>
      </c>
      <c r="W2124" s="146">
        <f t="shared" si="429"/>
        <v>0</v>
      </c>
      <c r="X2124" s="146">
        <f t="shared" si="430"/>
        <v>0</v>
      </c>
      <c r="Y2124" s="146">
        <f t="shared" si="431"/>
        <v>0</v>
      </c>
      <c r="Z2124" s="147">
        <f>VLOOKUP(F2124,'3-Productie normen'!A:Q,12,FALSE)</f>
        <v>0</v>
      </c>
      <c r="AA2124" s="147"/>
      <c r="AC2124" s="148">
        <f t="shared" si="432"/>
        <v>0</v>
      </c>
    </row>
    <row r="2125" spans="1:29" ht="14.15" customHeight="1">
      <c r="A2125" s="124">
        <f t="shared" si="433"/>
        <v>2125</v>
      </c>
      <c r="B2125" s="139" t="s">
        <v>104</v>
      </c>
      <c r="C2125" s="108" t="s">
        <v>210</v>
      </c>
      <c r="D2125" s="164" t="s">
        <v>1679</v>
      </c>
      <c r="E2125" s="141" t="s">
        <v>262</v>
      </c>
      <c r="F2125" s="166" t="s">
        <v>164</v>
      </c>
      <c r="G2125" s="141" t="s">
        <v>227</v>
      </c>
      <c r="H2125" s="142">
        <v>7.8</v>
      </c>
      <c r="I2125" s="143">
        <f t="shared" si="434"/>
        <v>12</v>
      </c>
      <c r="J2125" s="144">
        <v>12</v>
      </c>
      <c r="K2125" s="144"/>
      <c r="L2125" s="144"/>
      <c r="M2125" s="144"/>
      <c r="N2125" s="144"/>
      <c r="O2125" s="144"/>
      <c r="P2125" s="145" t="e">
        <f t="shared" si="423"/>
        <v>#DIV/0!</v>
      </c>
      <c r="Q2125" s="145">
        <f t="shared" si="424"/>
        <v>0</v>
      </c>
      <c r="R2125" s="145">
        <f t="shared" si="425"/>
        <v>0</v>
      </c>
      <c r="S2125" s="145">
        <f t="shared" si="426"/>
        <v>0</v>
      </c>
      <c r="T2125" s="145">
        <f t="shared" si="427"/>
        <v>0</v>
      </c>
      <c r="U2125" s="145">
        <f t="shared" si="428"/>
        <v>0</v>
      </c>
      <c r="V2125" s="146">
        <f>IF(J2125="nio",0,IF(J2125&gt;0,VLOOKUP(F2125,'3-Productie normen'!A:M,VLOOKUP(J2125,'3-Productie normen'!$B$38:$C$41,2,FALSE),FALSE)))*(VLOOKUP(B2125,'2-Kosten per locatie'!$A$16:$C$48,3,FALSE))</f>
        <v>0</v>
      </c>
      <c r="W2125" s="146">
        <f t="shared" si="429"/>
        <v>0</v>
      </c>
      <c r="X2125" s="146">
        <f t="shared" si="430"/>
        <v>0</v>
      </c>
      <c r="Y2125" s="146">
        <f t="shared" si="431"/>
        <v>0</v>
      </c>
      <c r="Z2125" s="147" t="str">
        <f>VLOOKUP(F2125,'3-Productie normen'!A:Q,12,FALSE)</f>
        <v>V</v>
      </c>
      <c r="AA2125" s="147"/>
      <c r="AC2125" s="148">
        <f t="shared" si="432"/>
        <v>93.6</v>
      </c>
    </row>
    <row r="2126" spans="1:29" ht="14.15" customHeight="1">
      <c r="A2126" s="124">
        <f t="shared" si="433"/>
        <v>2126</v>
      </c>
      <c r="B2126" s="139" t="s">
        <v>104</v>
      </c>
      <c r="C2126" s="108" t="s">
        <v>210</v>
      </c>
      <c r="D2126" s="164" t="s">
        <v>1954</v>
      </c>
      <c r="E2126" s="141" t="s">
        <v>265</v>
      </c>
      <c r="F2126" s="141" t="s">
        <v>167</v>
      </c>
      <c r="G2126" s="141" t="s">
        <v>1627</v>
      </c>
      <c r="H2126" s="142">
        <v>1.45</v>
      </c>
      <c r="I2126" s="143">
        <f t="shared" si="434"/>
        <v>730</v>
      </c>
      <c r="J2126" s="144">
        <v>255</v>
      </c>
      <c r="K2126" s="144">
        <v>255</v>
      </c>
      <c r="L2126" s="144">
        <v>101</v>
      </c>
      <c r="M2126" s="144">
        <v>101</v>
      </c>
      <c r="N2126" s="144">
        <v>9</v>
      </c>
      <c r="O2126" s="144">
        <v>9</v>
      </c>
      <c r="P2126" s="145" t="e">
        <f t="shared" si="423"/>
        <v>#DIV/0!</v>
      </c>
      <c r="Q2126" s="145" t="e">
        <f t="shared" si="424"/>
        <v>#DIV/0!</v>
      </c>
      <c r="R2126" s="145" t="e">
        <f t="shared" si="425"/>
        <v>#DIV/0!</v>
      </c>
      <c r="S2126" s="145" t="e">
        <f t="shared" si="426"/>
        <v>#DIV/0!</v>
      </c>
      <c r="T2126" s="145" t="e">
        <f t="shared" si="427"/>
        <v>#DIV/0!</v>
      </c>
      <c r="U2126" s="145" t="e">
        <f t="shared" si="428"/>
        <v>#DIV/0!</v>
      </c>
      <c r="V2126" s="146">
        <f>IF(J2126="nio",0,IF(J2126&gt;0,VLOOKUP(F2126,'3-Productie normen'!A:M,VLOOKUP(J2126,'3-Productie normen'!$B$38:$C$41,2,FALSE),FALSE)))*(VLOOKUP(B2126,'2-Kosten per locatie'!$A$16:$C$48,3,FALSE))</f>
        <v>0</v>
      </c>
      <c r="W2126" s="146">
        <f t="shared" si="429"/>
        <v>0</v>
      </c>
      <c r="X2126" s="146">
        <f t="shared" si="430"/>
        <v>0</v>
      </c>
      <c r="Y2126" s="146">
        <f t="shared" si="431"/>
        <v>0</v>
      </c>
      <c r="Z2126" s="147" t="str">
        <f>VLOOKUP(F2126,'3-Productie normen'!A:Q,12,FALSE)</f>
        <v>S</v>
      </c>
      <c r="AA2126" s="147"/>
      <c r="AC2126" s="148">
        <f t="shared" si="432"/>
        <v>1058.5</v>
      </c>
    </row>
    <row r="2127" spans="1:29" ht="14.15" customHeight="1">
      <c r="A2127" s="124">
        <f t="shared" si="433"/>
        <v>2127</v>
      </c>
      <c r="B2127" s="139" t="s">
        <v>104</v>
      </c>
      <c r="C2127" s="108" t="s">
        <v>210</v>
      </c>
      <c r="D2127" s="164" t="s">
        <v>1680</v>
      </c>
      <c r="E2127" s="141" t="s">
        <v>1577</v>
      </c>
      <c r="F2127" s="141" t="s">
        <v>155</v>
      </c>
      <c r="G2127" s="141" t="s">
        <v>2090</v>
      </c>
      <c r="H2127" s="142">
        <v>6.52</v>
      </c>
      <c r="I2127" s="143">
        <f t="shared" si="434"/>
        <v>730</v>
      </c>
      <c r="J2127" s="144">
        <v>255</v>
      </c>
      <c r="K2127" s="144">
        <v>255</v>
      </c>
      <c r="L2127" s="144">
        <v>101</v>
      </c>
      <c r="M2127" s="144">
        <v>101</v>
      </c>
      <c r="N2127" s="144">
        <v>9</v>
      </c>
      <c r="O2127" s="144">
        <v>9</v>
      </c>
      <c r="P2127" s="145" t="e">
        <f t="shared" si="423"/>
        <v>#DIV/0!</v>
      </c>
      <c r="Q2127" s="145" t="e">
        <f t="shared" si="424"/>
        <v>#DIV/0!</v>
      </c>
      <c r="R2127" s="145" t="e">
        <f t="shared" si="425"/>
        <v>#DIV/0!</v>
      </c>
      <c r="S2127" s="145" t="e">
        <f t="shared" si="426"/>
        <v>#DIV/0!</v>
      </c>
      <c r="T2127" s="145" t="e">
        <f t="shared" si="427"/>
        <v>#DIV/0!</v>
      </c>
      <c r="U2127" s="145" t="e">
        <f t="shared" si="428"/>
        <v>#DIV/0!</v>
      </c>
      <c r="V2127" s="146">
        <f>IF(J2127="nio",0,IF(J2127&gt;0,VLOOKUP(F2127,'3-Productie normen'!A:M,VLOOKUP(J2127,'3-Productie normen'!$B$38:$C$41,2,FALSE),FALSE)))*(VLOOKUP(B2127,'2-Kosten per locatie'!$A$16:$C$48,3,FALSE))</f>
        <v>0</v>
      </c>
      <c r="W2127" s="146">
        <f t="shared" si="429"/>
        <v>0</v>
      </c>
      <c r="X2127" s="146">
        <f t="shared" si="430"/>
        <v>0</v>
      </c>
      <c r="Y2127" s="146">
        <f t="shared" si="431"/>
        <v>0</v>
      </c>
      <c r="Z2127" s="147" t="str">
        <f>VLOOKUP(F2127,'3-Productie normen'!A:Q,12,FALSE)</f>
        <v>B</v>
      </c>
      <c r="AA2127" s="147"/>
      <c r="AC2127" s="148">
        <f t="shared" si="432"/>
        <v>4759.5999999999995</v>
      </c>
    </row>
    <row r="2128" spans="1:29" ht="14.15" customHeight="1">
      <c r="A2128" s="124">
        <f t="shared" si="433"/>
        <v>2128</v>
      </c>
      <c r="B2128" s="139" t="s">
        <v>104</v>
      </c>
      <c r="C2128" s="108" t="s">
        <v>210</v>
      </c>
      <c r="D2128" s="164" t="s">
        <v>1681</v>
      </c>
      <c r="E2128" s="141" t="s">
        <v>230</v>
      </c>
      <c r="F2128" s="141" t="s">
        <v>168</v>
      </c>
      <c r="G2128" s="141" t="s">
        <v>2091</v>
      </c>
      <c r="H2128" s="142">
        <v>2.4</v>
      </c>
      <c r="I2128" s="143">
        <f t="shared" si="434"/>
        <v>1</v>
      </c>
      <c r="J2128" s="144">
        <v>1</v>
      </c>
      <c r="K2128" s="144"/>
      <c r="L2128" s="144"/>
      <c r="M2128" s="144"/>
      <c r="N2128" s="144"/>
      <c r="O2128" s="144"/>
      <c r="P2128" s="145" t="e">
        <f t="shared" si="423"/>
        <v>#DIV/0!</v>
      </c>
      <c r="Q2128" s="145">
        <f t="shared" si="424"/>
        <v>0</v>
      </c>
      <c r="R2128" s="145">
        <f t="shared" si="425"/>
        <v>0</v>
      </c>
      <c r="S2128" s="145">
        <f t="shared" si="426"/>
        <v>0</v>
      </c>
      <c r="T2128" s="145">
        <f t="shared" si="427"/>
        <v>0</v>
      </c>
      <c r="U2128" s="145">
        <f t="shared" si="428"/>
        <v>0</v>
      </c>
      <c r="V2128" s="146">
        <f>IF(J2128="nio",0,IF(J2128&gt;0,VLOOKUP(F2128,'3-Productie normen'!A:M,VLOOKUP(J2128,'3-Productie normen'!$B$38:$C$41,2,FALSE),FALSE)))*(VLOOKUP(B2128,'2-Kosten per locatie'!$A$16:$C$48,3,FALSE))</f>
        <v>0</v>
      </c>
      <c r="W2128" s="146">
        <f t="shared" si="429"/>
        <v>0</v>
      </c>
      <c r="X2128" s="146">
        <f t="shared" si="430"/>
        <v>0</v>
      </c>
      <c r="Y2128" s="146">
        <f t="shared" si="431"/>
        <v>0</v>
      </c>
      <c r="Z2128" s="147" t="str">
        <f>VLOOKUP(F2128,'3-Productie normen'!A:Q,12,FALSE)</f>
        <v>V</v>
      </c>
      <c r="AA2128" s="147"/>
      <c r="AC2128" s="148">
        <f t="shared" si="432"/>
        <v>2.4</v>
      </c>
    </row>
    <row r="2129" spans="1:29" ht="14.15" customHeight="1">
      <c r="A2129" s="124">
        <f t="shared" si="433"/>
        <v>2129</v>
      </c>
      <c r="B2129" s="139" t="s">
        <v>104</v>
      </c>
      <c r="C2129" s="108" t="s">
        <v>210</v>
      </c>
      <c r="D2129" s="164" t="s">
        <v>2092</v>
      </c>
      <c r="E2129" s="141" t="s">
        <v>230</v>
      </c>
      <c r="F2129" s="141" t="s">
        <v>168</v>
      </c>
      <c r="G2129" s="141" t="s">
        <v>227</v>
      </c>
      <c r="H2129" s="142">
        <v>54.68</v>
      </c>
      <c r="I2129" s="143">
        <f t="shared" si="434"/>
        <v>1</v>
      </c>
      <c r="J2129" s="144">
        <v>1</v>
      </c>
      <c r="K2129" s="144"/>
      <c r="L2129" s="144"/>
      <c r="M2129" s="144"/>
      <c r="N2129" s="144"/>
      <c r="O2129" s="144"/>
      <c r="P2129" s="145" t="e">
        <f t="shared" si="423"/>
        <v>#DIV/0!</v>
      </c>
      <c r="Q2129" s="145">
        <f t="shared" si="424"/>
        <v>0</v>
      </c>
      <c r="R2129" s="145">
        <f t="shared" si="425"/>
        <v>0</v>
      </c>
      <c r="S2129" s="145">
        <f t="shared" si="426"/>
        <v>0</v>
      </c>
      <c r="T2129" s="145">
        <f t="shared" si="427"/>
        <v>0</v>
      </c>
      <c r="U2129" s="145">
        <f t="shared" si="428"/>
        <v>0</v>
      </c>
      <c r="V2129" s="146">
        <f>IF(J2129="nio",0,IF(J2129&gt;0,VLOOKUP(F2129,'3-Productie normen'!A:M,VLOOKUP(J2129,'3-Productie normen'!$B$38:$C$41,2,FALSE),FALSE)))*(VLOOKUP(B2129,'2-Kosten per locatie'!$A$16:$C$48,3,FALSE))</f>
        <v>0</v>
      </c>
      <c r="W2129" s="146">
        <f t="shared" si="429"/>
        <v>0</v>
      </c>
      <c r="X2129" s="146">
        <f t="shared" si="430"/>
        <v>0</v>
      </c>
      <c r="Y2129" s="146">
        <f t="shared" si="431"/>
        <v>0</v>
      </c>
      <c r="Z2129" s="147" t="str">
        <f>VLOOKUP(F2129,'3-Productie normen'!A:Q,12,FALSE)</f>
        <v>V</v>
      </c>
      <c r="AA2129" s="147"/>
      <c r="AC2129" s="148">
        <f t="shared" si="432"/>
        <v>54.68</v>
      </c>
    </row>
    <row r="2130" spans="1:29" ht="14.15" customHeight="1">
      <c r="A2130" s="124">
        <f t="shared" si="433"/>
        <v>2130</v>
      </c>
      <c r="B2130" s="139" t="s">
        <v>104</v>
      </c>
      <c r="C2130" s="108" t="s">
        <v>210</v>
      </c>
      <c r="D2130" s="164" t="s">
        <v>2093</v>
      </c>
      <c r="E2130" s="141" t="s">
        <v>230</v>
      </c>
      <c r="F2130" s="141" t="s">
        <v>168</v>
      </c>
      <c r="G2130" s="141" t="s">
        <v>227</v>
      </c>
      <c r="H2130" s="142">
        <v>57.29</v>
      </c>
      <c r="I2130" s="143">
        <f t="shared" si="434"/>
        <v>1</v>
      </c>
      <c r="J2130" s="144">
        <v>1</v>
      </c>
      <c r="K2130" s="144"/>
      <c r="L2130" s="144"/>
      <c r="M2130" s="144"/>
      <c r="N2130" s="144"/>
      <c r="O2130" s="144"/>
      <c r="P2130" s="145" t="e">
        <f t="shared" si="423"/>
        <v>#DIV/0!</v>
      </c>
      <c r="Q2130" s="145">
        <f t="shared" si="424"/>
        <v>0</v>
      </c>
      <c r="R2130" s="145">
        <f t="shared" si="425"/>
        <v>0</v>
      </c>
      <c r="S2130" s="145">
        <f t="shared" si="426"/>
        <v>0</v>
      </c>
      <c r="T2130" s="145">
        <f t="shared" si="427"/>
        <v>0</v>
      </c>
      <c r="U2130" s="145">
        <f t="shared" si="428"/>
        <v>0</v>
      </c>
      <c r="V2130" s="146">
        <f>IF(J2130="nio",0,IF(J2130&gt;0,VLOOKUP(F2130,'3-Productie normen'!A:M,VLOOKUP(J2130,'3-Productie normen'!$B$38:$C$41,2,FALSE),FALSE)))*(VLOOKUP(B2130,'2-Kosten per locatie'!$A$16:$C$48,3,FALSE))</f>
        <v>0</v>
      </c>
      <c r="W2130" s="146">
        <f t="shared" si="429"/>
        <v>0</v>
      </c>
      <c r="X2130" s="146">
        <f t="shared" si="430"/>
        <v>0</v>
      </c>
      <c r="Y2130" s="146">
        <f t="shared" si="431"/>
        <v>0</v>
      </c>
      <c r="Z2130" s="147" t="str">
        <f>VLOOKUP(F2130,'3-Productie normen'!A:Q,12,FALSE)</f>
        <v>V</v>
      </c>
      <c r="AA2130" s="147"/>
      <c r="AC2130" s="148">
        <f t="shared" si="432"/>
        <v>57.29</v>
      </c>
    </row>
    <row r="2131" spans="1:29" ht="14.15" customHeight="1">
      <c r="A2131" s="124">
        <f t="shared" si="433"/>
        <v>2131</v>
      </c>
      <c r="B2131" s="139" t="s">
        <v>104</v>
      </c>
      <c r="C2131" s="108" t="s">
        <v>210</v>
      </c>
      <c r="D2131" s="164" t="s">
        <v>2094</v>
      </c>
      <c r="E2131" s="141" t="s">
        <v>230</v>
      </c>
      <c r="F2131" s="141" t="s">
        <v>168</v>
      </c>
      <c r="G2131" s="141" t="s">
        <v>227</v>
      </c>
      <c r="H2131" s="142">
        <v>68.63</v>
      </c>
      <c r="I2131" s="143">
        <f t="shared" si="434"/>
        <v>1</v>
      </c>
      <c r="J2131" s="144">
        <v>1</v>
      </c>
      <c r="K2131" s="144"/>
      <c r="L2131" s="144"/>
      <c r="M2131" s="144"/>
      <c r="N2131" s="144"/>
      <c r="O2131" s="144"/>
      <c r="P2131" s="145" t="e">
        <f t="shared" si="423"/>
        <v>#DIV/0!</v>
      </c>
      <c r="Q2131" s="145">
        <f t="shared" si="424"/>
        <v>0</v>
      </c>
      <c r="R2131" s="145">
        <f t="shared" si="425"/>
        <v>0</v>
      </c>
      <c r="S2131" s="145">
        <f t="shared" si="426"/>
        <v>0</v>
      </c>
      <c r="T2131" s="145">
        <f t="shared" si="427"/>
        <v>0</v>
      </c>
      <c r="U2131" s="145">
        <f t="shared" si="428"/>
        <v>0</v>
      </c>
      <c r="V2131" s="146">
        <f>IF(J2131="nio",0,IF(J2131&gt;0,VLOOKUP(F2131,'3-Productie normen'!A:M,VLOOKUP(J2131,'3-Productie normen'!$B$38:$C$41,2,FALSE),FALSE)))*(VLOOKUP(B2131,'2-Kosten per locatie'!$A$16:$C$48,3,FALSE))</f>
        <v>0</v>
      </c>
      <c r="W2131" s="146">
        <f t="shared" si="429"/>
        <v>0</v>
      </c>
      <c r="X2131" s="146">
        <f t="shared" si="430"/>
        <v>0</v>
      </c>
      <c r="Y2131" s="146">
        <f t="shared" si="431"/>
        <v>0</v>
      </c>
      <c r="Z2131" s="147" t="str">
        <f>VLOOKUP(F2131,'3-Productie normen'!A:Q,12,FALSE)</f>
        <v>V</v>
      </c>
      <c r="AA2131" s="147"/>
      <c r="AC2131" s="148">
        <f t="shared" si="432"/>
        <v>68.63</v>
      </c>
    </row>
    <row r="2132" spans="1:29" ht="14.15" customHeight="1">
      <c r="A2132" s="124">
        <f t="shared" si="433"/>
        <v>2132</v>
      </c>
      <c r="B2132" s="139" t="s">
        <v>104</v>
      </c>
      <c r="C2132" s="108" t="s">
        <v>210</v>
      </c>
      <c r="D2132" s="164" t="s">
        <v>2095</v>
      </c>
      <c r="E2132" s="141" t="s">
        <v>279</v>
      </c>
      <c r="F2132" s="141" t="s">
        <v>168</v>
      </c>
      <c r="G2132" s="141" t="s">
        <v>2091</v>
      </c>
      <c r="H2132" s="142">
        <v>6.2</v>
      </c>
      <c r="I2132" s="143">
        <f t="shared" si="434"/>
        <v>1</v>
      </c>
      <c r="J2132" s="144">
        <v>1</v>
      </c>
      <c r="K2132" s="144"/>
      <c r="L2132" s="144"/>
      <c r="M2132" s="144"/>
      <c r="N2132" s="144"/>
      <c r="O2132" s="144"/>
      <c r="P2132" s="145" t="e">
        <f t="shared" si="423"/>
        <v>#DIV/0!</v>
      </c>
      <c r="Q2132" s="145">
        <f t="shared" si="424"/>
        <v>0</v>
      </c>
      <c r="R2132" s="145">
        <f t="shared" si="425"/>
        <v>0</v>
      </c>
      <c r="S2132" s="145">
        <f t="shared" si="426"/>
        <v>0</v>
      </c>
      <c r="T2132" s="145">
        <f t="shared" si="427"/>
        <v>0</v>
      </c>
      <c r="U2132" s="145">
        <f t="shared" si="428"/>
        <v>0</v>
      </c>
      <c r="V2132" s="146">
        <f>IF(J2132="nio",0,IF(J2132&gt;0,VLOOKUP(F2132,'3-Productie normen'!A:M,VLOOKUP(J2132,'3-Productie normen'!$B$38:$C$41,2,FALSE),FALSE)))*(VLOOKUP(B2132,'2-Kosten per locatie'!$A$16:$C$48,3,FALSE))</f>
        <v>0</v>
      </c>
      <c r="W2132" s="146">
        <f t="shared" si="429"/>
        <v>0</v>
      </c>
      <c r="X2132" s="146">
        <f t="shared" si="430"/>
        <v>0</v>
      </c>
      <c r="Y2132" s="146">
        <f t="shared" si="431"/>
        <v>0</v>
      </c>
      <c r="Z2132" s="147" t="str">
        <f>VLOOKUP(F2132,'3-Productie normen'!A:Q,12,FALSE)</f>
        <v>V</v>
      </c>
      <c r="AA2132" s="147"/>
      <c r="AC2132" s="148">
        <f t="shared" si="432"/>
        <v>6.2</v>
      </c>
    </row>
    <row r="2133" spans="1:29" ht="14.15" customHeight="1">
      <c r="A2133" s="124">
        <f t="shared" si="433"/>
        <v>2133</v>
      </c>
      <c r="B2133" s="139" t="s">
        <v>104</v>
      </c>
      <c r="C2133" s="108" t="s">
        <v>210</v>
      </c>
      <c r="D2133" s="164" t="s">
        <v>2096</v>
      </c>
      <c r="E2133" s="141" t="s">
        <v>504</v>
      </c>
      <c r="F2133" s="141" t="s">
        <v>168</v>
      </c>
      <c r="G2133" s="141" t="s">
        <v>252</v>
      </c>
      <c r="H2133" s="142">
        <v>27.2</v>
      </c>
      <c r="I2133" s="143">
        <f t="shared" si="434"/>
        <v>1</v>
      </c>
      <c r="J2133" s="144">
        <v>1</v>
      </c>
      <c r="K2133" s="144"/>
      <c r="L2133" s="144"/>
      <c r="M2133" s="144"/>
      <c r="N2133" s="144"/>
      <c r="O2133" s="144"/>
      <c r="P2133" s="145" t="e">
        <f t="shared" si="423"/>
        <v>#DIV/0!</v>
      </c>
      <c r="Q2133" s="145">
        <f t="shared" si="424"/>
        <v>0</v>
      </c>
      <c r="R2133" s="145">
        <f t="shared" si="425"/>
        <v>0</v>
      </c>
      <c r="S2133" s="145">
        <f t="shared" si="426"/>
        <v>0</v>
      </c>
      <c r="T2133" s="145">
        <f t="shared" si="427"/>
        <v>0</v>
      </c>
      <c r="U2133" s="145">
        <f t="shared" si="428"/>
        <v>0</v>
      </c>
      <c r="V2133" s="146">
        <f>IF(J2133="nio",0,IF(J2133&gt;0,VLOOKUP(F2133,'3-Productie normen'!A:M,VLOOKUP(J2133,'3-Productie normen'!$B$38:$C$41,2,FALSE),FALSE)))*(VLOOKUP(B2133,'2-Kosten per locatie'!$A$16:$C$48,3,FALSE))</f>
        <v>0</v>
      </c>
      <c r="W2133" s="146">
        <f t="shared" si="429"/>
        <v>0</v>
      </c>
      <c r="X2133" s="146">
        <f t="shared" si="430"/>
        <v>0</v>
      </c>
      <c r="Y2133" s="146">
        <f t="shared" si="431"/>
        <v>0</v>
      </c>
      <c r="Z2133" s="147" t="str">
        <f>VLOOKUP(F2133,'3-Productie normen'!A:Q,12,FALSE)</f>
        <v>V</v>
      </c>
      <c r="AA2133" s="147"/>
      <c r="AC2133" s="148">
        <f t="shared" si="432"/>
        <v>27.2</v>
      </c>
    </row>
    <row r="2134" spans="1:29" ht="14.15" customHeight="1">
      <c r="A2134" s="124">
        <f t="shared" si="433"/>
        <v>2134</v>
      </c>
      <c r="B2134" s="139" t="s">
        <v>104</v>
      </c>
      <c r="C2134" s="108" t="s">
        <v>210</v>
      </c>
      <c r="D2134" s="164" t="s">
        <v>2097</v>
      </c>
      <c r="E2134" s="141" t="s">
        <v>230</v>
      </c>
      <c r="F2134" s="141" t="s">
        <v>168</v>
      </c>
      <c r="G2134" s="141" t="s">
        <v>227</v>
      </c>
      <c r="H2134" s="142">
        <v>27.98</v>
      </c>
      <c r="I2134" s="143">
        <f t="shared" si="434"/>
        <v>1</v>
      </c>
      <c r="J2134" s="144">
        <v>1</v>
      </c>
      <c r="K2134" s="144"/>
      <c r="L2134" s="144"/>
      <c r="M2134" s="144"/>
      <c r="N2134" s="144"/>
      <c r="O2134" s="144"/>
      <c r="P2134" s="145" t="e">
        <f t="shared" si="423"/>
        <v>#DIV/0!</v>
      </c>
      <c r="Q2134" s="145">
        <f t="shared" si="424"/>
        <v>0</v>
      </c>
      <c r="R2134" s="145">
        <f t="shared" si="425"/>
        <v>0</v>
      </c>
      <c r="S2134" s="145">
        <f t="shared" si="426"/>
        <v>0</v>
      </c>
      <c r="T2134" s="145">
        <f t="shared" si="427"/>
        <v>0</v>
      </c>
      <c r="U2134" s="145">
        <f t="shared" si="428"/>
        <v>0</v>
      </c>
      <c r="V2134" s="146">
        <f>IF(J2134="nio",0,IF(J2134&gt;0,VLOOKUP(F2134,'3-Productie normen'!A:M,VLOOKUP(J2134,'3-Productie normen'!$B$38:$C$41,2,FALSE),FALSE)))*(VLOOKUP(B2134,'2-Kosten per locatie'!$A$16:$C$48,3,FALSE))</f>
        <v>0</v>
      </c>
      <c r="W2134" s="146">
        <f t="shared" si="429"/>
        <v>0</v>
      </c>
      <c r="X2134" s="146">
        <f t="shared" si="430"/>
        <v>0</v>
      </c>
      <c r="Y2134" s="146">
        <f t="shared" si="431"/>
        <v>0</v>
      </c>
      <c r="Z2134" s="147" t="str">
        <f>VLOOKUP(F2134,'3-Productie normen'!A:Q,12,FALSE)</f>
        <v>V</v>
      </c>
      <c r="AA2134" s="147"/>
      <c r="AC2134" s="148">
        <f t="shared" si="432"/>
        <v>27.98</v>
      </c>
    </row>
    <row r="2135" spans="1:29" ht="14.15" customHeight="1">
      <c r="A2135" s="124">
        <f t="shared" si="433"/>
        <v>2135</v>
      </c>
      <c r="B2135" s="139" t="s">
        <v>104</v>
      </c>
      <c r="C2135" s="108" t="s">
        <v>210</v>
      </c>
      <c r="D2135" s="164" t="s">
        <v>1692</v>
      </c>
      <c r="E2135" s="141" t="s">
        <v>504</v>
      </c>
      <c r="F2135" s="141" t="s">
        <v>168</v>
      </c>
      <c r="G2135" s="141" t="s">
        <v>252</v>
      </c>
      <c r="H2135" s="142">
        <v>27.18</v>
      </c>
      <c r="I2135" s="143">
        <f t="shared" si="434"/>
        <v>1</v>
      </c>
      <c r="J2135" s="144">
        <v>1</v>
      </c>
      <c r="K2135" s="144"/>
      <c r="L2135" s="144"/>
      <c r="M2135" s="144"/>
      <c r="N2135" s="144"/>
      <c r="O2135" s="144"/>
      <c r="P2135" s="145" t="e">
        <f t="shared" si="423"/>
        <v>#DIV/0!</v>
      </c>
      <c r="Q2135" s="145">
        <f t="shared" si="424"/>
        <v>0</v>
      </c>
      <c r="R2135" s="145">
        <f t="shared" si="425"/>
        <v>0</v>
      </c>
      <c r="S2135" s="145">
        <f t="shared" si="426"/>
        <v>0</v>
      </c>
      <c r="T2135" s="145">
        <f t="shared" si="427"/>
        <v>0</v>
      </c>
      <c r="U2135" s="145">
        <f t="shared" si="428"/>
        <v>0</v>
      </c>
      <c r="V2135" s="146">
        <f>IF(J2135="nio",0,IF(J2135&gt;0,VLOOKUP(F2135,'3-Productie normen'!A:M,VLOOKUP(J2135,'3-Productie normen'!$B$38:$C$41,2,FALSE),FALSE)))*(VLOOKUP(B2135,'2-Kosten per locatie'!$A$16:$C$48,3,FALSE))</f>
        <v>0</v>
      </c>
      <c r="W2135" s="146">
        <f t="shared" si="429"/>
        <v>0</v>
      </c>
      <c r="X2135" s="146">
        <f t="shared" si="430"/>
        <v>0</v>
      </c>
      <c r="Y2135" s="146">
        <f t="shared" si="431"/>
        <v>0</v>
      </c>
      <c r="Z2135" s="147" t="str">
        <f>VLOOKUP(F2135,'3-Productie normen'!A:Q,12,FALSE)</f>
        <v>V</v>
      </c>
      <c r="AA2135" s="147"/>
      <c r="AC2135" s="148">
        <f t="shared" si="432"/>
        <v>27.18</v>
      </c>
    </row>
    <row r="2136" spans="1:29" ht="14.15" customHeight="1">
      <c r="A2136" s="124">
        <f t="shared" si="433"/>
        <v>2136</v>
      </c>
      <c r="B2136" s="139" t="s">
        <v>104</v>
      </c>
      <c r="C2136" s="108" t="s">
        <v>210</v>
      </c>
      <c r="D2136" s="164" t="s">
        <v>1693</v>
      </c>
      <c r="E2136" s="141" t="s">
        <v>1982</v>
      </c>
      <c r="F2136" s="141" t="s">
        <v>168</v>
      </c>
      <c r="G2136" s="141" t="s">
        <v>227</v>
      </c>
      <c r="H2136" s="142">
        <v>12.9</v>
      </c>
      <c r="I2136" s="143">
        <f t="shared" si="434"/>
        <v>1</v>
      </c>
      <c r="J2136" s="144">
        <v>1</v>
      </c>
      <c r="K2136" s="144"/>
      <c r="L2136" s="144"/>
      <c r="M2136" s="144"/>
      <c r="N2136" s="144"/>
      <c r="O2136" s="144"/>
      <c r="P2136" s="145" t="e">
        <f t="shared" si="423"/>
        <v>#DIV/0!</v>
      </c>
      <c r="Q2136" s="145">
        <f t="shared" si="424"/>
        <v>0</v>
      </c>
      <c r="R2136" s="145">
        <f t="shared" si="425"/>
        <v>0</v>
      </c>
      <c r="S2136" s="145">
        <f t="shared" si="426"/>
        <v>0</v>
      </c>
      <c r="T2136" s="145">
        <f t="shared" si="427"/>
        <v>0</v>
      </c>
      <c r="U2136" s="145">
        <f t="shared" si="428"/>
        <v>0</v>
      </c>
      <c r="V2136" s="146">
        <f>IF(J2136="nio",0,IF(J2136&gt;0,VLOOKUP(F2136,'3-Productie normen'!A:M,VLOOKUP(J2136,'3-Productie normen'!$B$38:$C$41,2,FALSE),FALSE)))*(VLOOKUP(B2136,'2-Kosten per locatie'!$A$16:$C$48,3,FALSE))</f>
        <v>0</v>
      </c>
      <c r="W2136" s="146">
        <f t="shared" si="429"/>
        <v>0</v>
      </c>
      <c r="X2136" s="146">
        <f t="shared" si="430"/>
        <v>0</v>
      </c>
      <c r="Y2136" s="146">
        <f t="shared" si="431"/>
        <v>0</v>
      </c>
      <c r="Z2136" s="147" t="str">
        <f>VLOOKUP(F2136,'3-Productie normen'!A:Q,12,FALSE)</f>
        <v>V</v>
      </c>
      <c r="AA2136" s="147"/>
      <c r="AC2136" s="148">
        <f t="shared" si="432"/>
        <v>12.9</v>
      </c>
    </row>
    <row r="2137" spans="1:29" ht="14.15" customHeight="1">
      <c r="A2137" s="124">
        <f t="shared" si="433"/>
        <v>2137</v>
      </c>
      <c r="B2137" s="139" t="s">
        <v>104</v>
      </c>
      <c r="C2137" s="108" t="s">
        <v>210</v>
      </c>
      <c r="D2137" s="164" t="s">
        <v>2098</v>
      </c>
      <c r="E2137" s="141" t="s">
        <v>230</v>
      </c>
      <c r="F2137" s="141" t="s">
        <v>168</v>
      </c>
      <c r="G2137" s="141" t="s">
        <v>227</v>
      </c>
      <c r="H2137" s="142">
        <v>13.65</v>
      </c>
      <c r="I2137" s="143">
        <f t="shared" si="434"/>
        <v>1</v>
      </c>
      <c r="J2137" s="144">
        <v>1</v>
      </c>
      <c r="K2137" s="144"/>
      <c r="L2137" s="144"/>
      <c r="M2137" s="144"/>
      <c r="N2137" s="144"/>
      <c r="O2137" s="144"/>
      <c r="P2137" s="145" t="e">
        <f t="shared" si="423"/>
        <v>#DIV/0!</v>
      </c>
      <c r="Q2137" s="145">
        <f t="shared" si="424"/>
        <v>0</v>
      </c>
      <c r="R2137" s="145">
        <f t="shared" si="425"/>
        <v>0</v>
      </c>
      <c r="S2137" s="145">
        <f t="shared" si="426"/>
        <v>0</v>
      </c>
      <c r="T2137" s="145">
        <f t="shared" si="427"/>
        <v>0</v>
      </c>
      <c r="U2137" s="145">
        <f t="shared" si="428"/>
        <v>0</v>
      </c>
      <c r="V2137" s="146">
        <f>IF(J2137="nio",0,IF(J2137&gt;0,VLOOKUP(F2137,'3-Productie normen'!A:M,VLOOKUP(J2137,'3-Productie normen'!$B$38:$C$41,2,FALSE),FALSE)))*(VLOOKUP(B2137,'2-Kosten per locatie'!$A$16:$C$48,3,FALSE))</f>
        <v>0</v>
      </c>
      <c r="W2137" s="146">
        <f t="shared" si="429"/>
        <v>0</v>
      </c>
      <c r="X2137" s="146">
        <f t="shared" si="430"/>
        <v>0</v>
      </c>
      <c r="Y2137" s="146">
        <f t="shared" si="431"/>
        <v>0</v>
      </c>
      <c r="Z2137" s="147" t="str">
        <f>VLOOKUP(F2137,'3-Productie normen'!A:Q,12,FALSE)</f>
        <v>V</v>
      </c>
      <c r="AA2137" s="147"/>
      <c r="AC2137" s="148">
        <f t="shared" si="432"/>
        <v>13.65</v>
      </c>
    </row>
    <row r="2138" spans="1:29" ht="14.15" customHeight="1">
      <c r="A2138" s="124">
        <f t="shared" si="433"/>
        <v>2138</v>
      </c>
      <c r="B2138" s="139" t="s">
        <v>104</v>
      </c>
      <c r="C2138" s="108" t="s">
        <v>210</v>
      </c>
      <c r="D2138" s="164" t="s">
        <v>2099</v>
      </c>
      <c r="E2138" s="141" t="s">
        <v>468</v>
      </c>
      <c r="F2138" s="141" t="s">
        <v>168</v>
      </c>
      <c r="G2138" s="141" t="s">
        <v>252</v>
      </c>
      <c r="H2138" s="142">
        <v>12.82</v>
      </c>
      <c r="I2138" s="143">
        <f t="shared" si="434"/>
        <v>1</v>
      </c>
      <c r="J2138" s="144">
        <v>1</v>
      </c>
      <c r="K2138" s="144"/>
      <c r="L2138" s="144"/>
      <c r="M2138" s="144"/>
      <c r="N2138" s="144"/>
      <c r="O2138" s="144"/>
      <c r="P2138" s="145" t="e">
        <f t="shared" si="423"/>
        <v>#DIV/0!</v>
      </c>
      <c r="Q2138" s="145">
        <f t="shared" si="424"/>
        <v>0</v>
      </c>
      <c r="R2138" s="145">
        <f t="shared" si="425"/>
        <v>0</v>
      </c>
      <c r="S2138" s="145">
        <f t="shared" si="426"/>
        <v>0</v>
      </c>
      <c r="T2138" s="145">
        <f t="shared" si="427"/>
        <v>0</v>
      </c>
      <c r="U2138" s="145">
        <f t="shared" si="428"/>
        <v>0</v>
      </c>
      <c r="V2138" s="146">
        <f>IF(J2138="nio",0,IF(J2138&gt;0,VLOOKUP(F2138,'3-Productie normen'!A:M,VLOOKUP(J2138,'3-Productie normen'!$B$38:$C$41,2,FALSE),FALSE)))*(VLOOKUP(B2138,'2-Kosten per locatie'!$A$16:$C$48,3,FALSE))</f>
        <v>0</v>
      </c>
      <c r="W2138" s="146">
        <f t="shared" si="429"/>
        <v>0</v>
      </c>
      <c r="X2138" s="146">
        <f t="shared" si="430"/>
        <v>0</v>
      </c>
      <c r="Y2138" s="146">
        <f t="shared" si="431"/>
        <v>0</v>
      </c>
      <c r="Z2138" s="147" t="str">
        <f>VLOOKUP(F2138,'3-Productie normen'!A:Q,12,FALSE)</f>
        <v>V</v>
      </c>
      <c r="AA2138" s="147"/>
      <c r="AC2138" s="148">
        <f t="shared" si="432"/>
        <v>12.82</v>
      </c>
    </row>
    <row r="2139" spans="1:29" ht="14.15" customHeight="1">
      <c r="A2139" s="124">
        <f t="shared" si="433"/>
        <v>2139</v>
      </c>
      <c r="B2139" s="139" t="s">
        <v>104</v>
      </c>
      <c r="C2139" s="108" t="s">
        <v>210</v>
      </c>
      <c r="D2139" s="164" t="s">
        <v>2100</v>
      </c>
      <c r="E2139" s="141" t="s">
        <v>230</v>
      </c>
      <c r="F2139" s="141" t="s">
        <v>168</v>
      </c>
      <c r="G2139" s="141" t="s">
        <v>227</v>
      </c>
      <c r="H2139" s="142">
        <v>12.89</v>
      </c>
      <c r="I2139" s="143">
        <f t="shared" si="434"/>
        <v>1</v>
      </c>
      <c r="J2139" s="144">
        <v>1</v>
      </c>
      <c r="K2139" s="144"/>
      <c r="L2139" s="144"/>
      <c r="M2139" s="144"/>
      <c r="N2139" s="144"/>
      <c r="O2139" s="144"/>
      <c r="P2139" s="145" t="e">
        <f t="shared" si="423"/>
        <v>#DIV/0!</v>
      </c>
      <c r="Q2139" s="145">
        <f t="shared" si="424"/>
        <v>0</v>
      </c>
      <c r="R2139" s="145">
        <f t="shared" si="425"/>
        <v>0</v>
      </c>
      <c r="S2139" s="145">
        <f t="shared" si="426"/>
        <v>0</v>
      </c>
      <c r="T2139" s="145">
        <f t="shared" si="427"/>
        <v>0</v>
      </c>
      <c r="U2139" s="145">
        <f t="shared" si="428"/>
        <v>0</v>
      </c>
      <c r="V2139" s="146">
        <f>IF(J2139="nio",0,IF(J2139&gt;0,VLOOKUP(F2139,'3-Productie normen'!A:M,VLOOKUP(J2139,'3-Productie normen'!$B$38:$C$41,2,FALSE),FALSE)))*(VLOOKUP(B2139,'2-Kosten per locatie'!$A$16:$C$48,3,FALSE))</f>
        <v>0</v>
      </c>
      <c r="W2139" s="146">
        <f t="shared" si="429"/>
        <v>0</v>
      </c>
      <c r="X2139" s="146">
        <f t="shared" si="430"/>
        <v>0</v>
      </c>
      <c r="Y2139" s="146">
        <f t="shared" si="431"/>
        <v>0</v>
      </c>
      <c r="Z2139" s="147" t="str">
        <f>VLOOKUP(F2139,'3-Productie normen'!A:Q,12,FALSE)</f>
        <v>V</v>
      </c>
      <c r="AA2139" s="147"/>
      <c r="AC2139" s="148">
        <f t="shared" si="432"/>
        <v>12.89</v>
      </c>
    </row>
    <row r="2140" spans="1:29" ht="14.15" customHeight="1">
      <c r="A2140" s="124">
        <f t="shared" si="433"/>
        <v>2140</v>
      </c>
      <c r="B2140" s="139" t="s">
        <v>104</v>
      </c>
      <c r="C2140" s="108" t="s">
        <v>210</v>
      </c>
      <c r="D2140" s="164" t="s">
        <v>2101</v>
      </c>
      <c r="E2140" s="141" t="s">
        <v>230</v>
      </c>
      <c r="F2140" s="141" t="s">
        <v>168</v>
      </c>
      <c r="G2140" s="141" t="s">
        <v>227</v>
      </c>
      <c r="H2140" s="142">
        <v>13.5</v>
      </c>
      <c r="I2140" s="143">
        <f t="shared" si="434"/>
        <v>1</v>
      </c>
      <c r="J2140" s="144">
        <v>1</v>
      </c>
      <c r="K2140" s="144"/>
      <c r="L2140" s="144"/>
      <c r="M2140" s="144"/>
      <c r="N2140" s="144"/>
      <c r="O2140" s="144"/>
      <c r="P2140" s="145" t="e">
        <f t="shared" si="423"/>
        <v>#DIV/0!</v>
      </c>
      <c r="Q2140" s="145">
        <f t="shared" si="424"/>
        <v>0</v>
      </c>
      <c r="R2140" s="145">
        <f t="shared" si="425"/>
        <v>0</v>
      </c>
      <c r="S2140" s="145">
        <f t="shared" si="426"/>
        <v>0</v>
      </c>
      <c r="T2140" s="145">
        <f t="shared" si="427"/>
        <v>0</v>
      </c>
      <c r="U2140" s="145">
        <f t="shared" si="428"/>
        <v>0</v>
      </c>
      <c r="V2140" s="146">
        <f>IF(J2140="nio",0,IF(J2140&gt;0,VLOOKUP(F2140,'3-Productie normen'!A:M,VLOOKUP(J2140,'3-Productie normen'!$B$38:$C$41,2,FALSE),FALSE)))*(VLOOKUP(B2140,'2-Kosten per locatie'!$A$16:$C$48,3,FALSE))</f>
        <v>0</v>
      </c>
      <c r="W2140" s="146">
        <f t="shared" si="429"/>
        <v>0</v>
      </c>
      <c r="X2140" s="146">
        <f t="shared" si="430"/>
        <v>0</v>
      </c>
      <c r="Y2140" s="146">
        <f t="shared" si="431"/>
        <v>0</v>
      </c>
      <c r="Z2140" s="147" t="str">
        <f>VLOOKUP(F2140,'3-Productie normen'!A:Q,12,FALSE)</f>
        <v>V</v>
      </c>
      <c r="AA2140" s="147"/>
      <c r="AC2140" s="148">
        <f t="shared" si="432"/>
        <v>13.5</v>
      </c>
    </row>
    <row r="2141" spans="1:29" ht="14.15" customHeight="1">
      <c r="A2141" s="124">
        <f t="shared" si="433"/>
        <v>2141</v>
      </c>
      <c r="B2141" s="139" t="s">
        <v>104</v>
      </c>
      <c r="C2141" s="108" t="s">
        <v>210</v>
      </c>
      <c r="D2141" s="164" t="s">
        <v>2102</v>
      </c>
      <c r="E2141" s="141" t="s">
        <v>230</v>
      </c>
      <c r="F2141" s="141" t="s">
        <v>168</v>
      </c>
      <c r="G2141" s="141" t="s">
        <v>227</v>
      </c>
      <c r="H2141" s="142">
        <v>11.2</v>
      </c>
      <c r="I2141" s="143">
        <f t="shared" si="434"/>
        <v>1</v>
      </c>
      <c r="J2141" s="144">
        <v>1</v>
      </c>
      <c r="K2141" s="144"/>
      <c r="L2141" s="144"/>
      <c r="M2141" s="144"/>
      <c r="N2141" s="144"/>
      <c r="O2141" s="144"/>
      <c r="P2141" s="145" t="e">
        <f t="shared" si="423"/>
        <v>#DIV/0!</v>
      </c>
      <c r="Q2141" s="145">
        <f t="shared" si="424"/>
        <v>0</v>
      </c>
      <c r="R2141" s="145">
        <f t="shared" si="425"/>
        <v>0</v>
      </c>
      <c r="S2141" s="145">
        <f t="shared" si="426"/>
        <v>0</v>
      </c>
      <c r="T2141" s="145">
        <f t="shared" si="427"/>
        <v>0</v>
      </c>
      <c r="U2141" s="145">
        <f t="shared" si="428"/>
        <v>0</v>
      </c>
      <c r="V2141" s="146">
        <f>IF(J2141="nio",0,IF(J2141&gt;0,VLOOKUP(F2141,'3-Productie normen'!A:M,VLOOKUP(J2141,'3-Productie normen'!$B$38:$C$41,2,FALSE),FALSE)))*(VLOOKUP(B2141,'2-Kosten per locatie'!$A$16:$C$48,3,FALSE))</f>
        <v>0</v>
      </c>
      <c r="W2141" s="146">
        <f t="shared" si="429"/>
        <v>0</v>
      </c>
      <c r="X2141" s="146">
        <f t="shared" si="430"/>
        <v>0</v>
      </c>
      <c r="Y2141" s="146">
        <f t="shared" si="431"/>
        <v>0</v>
      </c>
      <c r="Z2141" s="147" t="str">
        <f>VLOOKUP(F2141,'3-Productie normen'!A:Q,12,FALSE)</f>
        <v>V</v>
      </c>
      <c r="AA2141" s="147"/>
      <c r="AC2141" s="148">
        <f t="shared" si="432"/>
        <v>11.2</v>
      </c>
    </row>
    <row r="2142" spans="1:29" ht="14.15" customHeight="1">
      <c r="A2142" s="124">
        <f t="shared" si="433"/>
        <v>2142</v>
      </c>
      <c r="B2142" s="139" t="s">
        <v>104</v>
      </c>
      <c r="C2142" s="108" t="s">
        <v>210</v>
      </c>
      <c r="D2142" s="164" t="s">
        <v>2103</v>
      </c>
      <c r="E2142" s="141" t="s">
        <v>230</v>
      </c>
      <c r="F2142" s="151" t="s">
        <v>168</v>
      </c>
      <c r="G2142" s="141" t="s">
        <v>227</v>
      </c>
      <c r="H2142" s="142">
        <v>33.9</v>
      </c>
      <c r="I2142" s="143">
        <f t="shared" si="434"/>
        <v>1</v>
      </c>
      <c r="J2142" s="144">
        <v>1</v>
      </c>
      <c r="K2142" s="144"/>
      <c r="L2142" s="144"/>
      <c r="M2142" s="144"/>
      <c r="N2142" s="144"/>
      <c r="O2142" s="144"/>
      <c r="P2142" s="145" t="e">
        <f t="shared" si="423"/>
        <v>#DIV/0!</v>
      </c>
      <c r="Q2142" s="145">
        <f t="shared" si="424"/>
        <v>0</v>
      </c>
      <c r="R2142" s="145">
        <f t="shared" si="425"/>
        <v>0</v>
      </c>
      <c r="S2142" s="145">
        <f t="shared" si="426"/>
        <v>0</v>
      </c>
      <c r="T2142" s="145">
        <f t="shared" si="427"/>
        <v>0</v>
      </c>
      <c r="U2142" s="145">
        <f t="shared" si="428"/>
        <v>0</v>
      </c>
      <c r="V2142" s="146">
        <f>IF(J2142="nio",0,IF(J2142&gt;0,VLOOKUP(F2142,'3-Productie normen'!A:M,VLOOKUP(J2142,'3-Productie normen'!$B$38:$C$41,2,FALSE),FALSE)))*(VLOOKUP(B2142,'2-Kosten per locatie'!$A$16:$C$48,3,FALSE))</f>
        <v>0</v>
      </c>
      <c r="W2142" s="146">
        <f t="shared" si="429"/>
        <v>0</v>
      </c>
      <c r="X2142" s="146">
        <f t="shared" si="430"/>
        <v>0</v>
      </c>
      <c r="Y2142" s="146">
        <f t="shared" si="431"/>
        <v>0</v>
      </c>
      <c r="Z2142" s="147" t="str">
        <f>VLOOKUP(F2142,'3-Productie normen'!A:Q,12,FALSE)</f>
        <v>V</v>
      </c>
      <c r="AA2142" s="147"/>
      <c r="AC2142" s="148">
        <f t="shared" si="432"/>
        <v>33.9</v>
      </c>
    </row>
    <row r="2143" spans="1:29" ht="14.15" customHeight="1">
      <c r="A2143" s="124">
        <f t="shared" si="433"/>
        <v>2143</v>
      </c>
      <c r="B2143" s="139" t="s">
        <v>104</v>
      </c>
      <c r="C2143" s="108" t="s">
        <v>210</v>
      </c>
      <c r="D2143" s="164" t="s">
        <v>2104</v>
      </c>
      <c r="E2143" s="141" t="s">
        <v>249</v>
      </c>
      <c r="F2143" s="141" t="s">
        <v>172</v>
      </c>
      <c r="G2143" s="141" t="s">
        <v>2090</v>
      </c>
      <c r="H2143" s="142">
        <v>47.51</v>
      </c>
      <c r="I2143" s="143">
        <f t="shared" si="434"/>
        <v>730</v>
      </c>
      <c r="J2143" s="144">
        <v>255</v>
      </c>
      <c r="K2143" s="144">
        <v>255</v>
      </c>
      <c r="L2143" s="144">
        <v>101</v>
      </c>
      <c r="M2143" s="144">
        <v>101</v>
      </c>
      <c r="N2143" s="144">
        <v>9</v>
      </c>
      <c r="O2143" s="144">
        <v>9</v>
      </c>
      <c r="P2143" s="145" t="e">
        <f t="shared" si="423"/>
        <v>#DIV/0!</v>
      </c>
      <c r="Q2143" s="145" t="e">
        <f t="shared" si="424"/>
        <v>#DIV/0!</v>
      </c>
      <c r="R2143" s="145" t="e">
        <f t="shared" si="425"/>
        <v>#DIV/0!</v>
      </c>
      <c r="S2143" s="145" t="e">
        <f t="shared" si="426"/>
        <v>#DIV/0!</v>
      </c>
      <c r="T2143" s="145" t="e">
        <f t="shared" si="427"/>
        <v>#DIV/0!</v>
      </c>
      <c r="U2143" s="145" t="e">
        <f t="shared" si="428"/>
        <v>#DIV/0!</v>
      </c>
      <c r="V2143" s="146">
        <f>IF(J2143="nio",0,IF(J2143&gt;0,VLOOKUP(F2143,'3-Productie normen'!A:M,VLOOKUP(J2143,'3-Productie normen'!$B$38:$C$41,2,FALSE),FALSE)))*(VLOOKUP(B2143,'2-Kosten per locatie'!$A$16:$C$48,3,FALSE))</f>
        <v>0</v>
      </c>
      <c r="W2143" s="146">
        <f t="shared" si="429"/>
        <v>0</v>
      </c>
      <c r="X2143" s="146">
        <f t="shared" si="430"/>
        <v>0</v>
      </c>
      <c r="Y2143" s="146">
        <f t="shared" si="431"/>
        <v>0</v>
      </c>
      <c r="Z2143" s="147" t="str">
        <f>VLOOKUP(F2143,'3-Productie normen'!A:Q,12,FALSE)</f>
        <v>V</v>
      </c>
      <c r="AA2143" s="147"/>
      <c r="AC2143" s="148">
        <f t="shared" si="432"/>
        <v>34682.299999999996</v>
      </c>
    </row>
    <row r="2144" spans="1:29" ht="14.15" customHeight="1">
      <c r="A2144" s="124">
        <f t="shared" si="433"/>
        <v>2144</v>
      </c>
      <c r="B2144" s="139" t="s">
        <v>104</v>
      </c>
      <c r="C2144" s="108" t="s">
        <v>210</v>
      </c>
      <c r="D2144" s="164" t="s">
        <v>2105</v>
      </c>
      <c r="E2144" s="141" t="s">
        <v>170</v>
      </c>
      <c r="F2144" s="141" t="s">
        <v>170</v>
      </c>
      <c r="G2144" s="141" t="s">
        <v>1783</v>
      </c>
      <c r="H2144" s="142">
        <v>12.2</v>
      </c>
      <c r="I2144" s="143">
        <f t="shared" si="434"/>
        <v>730</v>
      </c>
      <c r="J2144" s="144">
        <v>255</v>
      </c>
      <c r="K2144" s="144">
        <v>255</v>
      </c>
      <c r="L2144" s="144">
        <v>101</v>
      </c>
      <c r="M2144" s="144">
        <v>101</v>
      </c>
      <c r="N2144" s="144">
        <v>9</v>
      </c>
      <c r="O2144" s="144">
        <v>9</v>
      </c>
      <c r="P2144" s="145" t="e">
        <f t="shared" si="423"/>
        <v>#DIV/0!</v>
      </c>
      <c r="Q2144" s="145" t="e">
        <f t="shared" si="424"/>
        <v>#DIV/0!</v>
      </c>
      <c r="R2144" s="145" t="e">
        <f t="shared" si="425"/>
        <v>#DIV/0!</v>
      </c>
      <c r="S2144" s="145" t="e">
        <f t="shared" si="426"/>
        <v>#DIV/0!</v>
      </c>
      <c r="T2144" s="145" t="e">
        <f t="shared" si="427"/>
        <v>#DIV/0!</v>
      </c>
      <c r="U2144" s="145" t="e">
        <f t="shared" si="428"/>
        <v>#DIV/0!</v>
      </c>
      <c r="V2144" s="146">
        <f>IF(J2144="nio",0,IF(J2144&gt;0,VLOOKUP(F2144,'3-Productie normen'!A:M,VLOOKUP(J2144,'3-Productie normen'!$B$38:$C$41,2,FALSE),FALSE)))*(VLOOKUP(B2144,'2-Kosten per locatie'!$A$16:$C$48,3,FALSE))</f>
        <v>0</v>
      </c>
      <c r="W2144" s="146">
        <f t="shared" si="429"/>
        <v>0</v>
      </c>
      <c r="X2144" s="146">
        <f t="shared" si="430"/>
        <v>0</v>
      </c>
      <c r="Y2144" s="146">
        <f t="shared" si="431"/>
        <v>0</v>
      </c>
      <c r="Z2144" s="147" t="str">
        <f>VLOOKUP(F2144,'3-Productie normen'!A:Q,12,FALSE)</f>
        <v>V</v>
      </c>
      <c r="AA2144" s="147"/>
      <c r="AC2144" s="148">
        <f t="shared" si="432"/>
        <v>8906</v>
      </c>
    </row>
    <row r="2145" spans="1:29" ht="14.15" customHeight="1">
      <c r="A2145" s="124">
        <f t="shared" si="433"/>
        <v>2145</v>
      </c>
      <c r="B2145" s="139" t="s">
        <v>104</v>
      </c>
      <c r="C2145" s="108" t="s">
        <v>210</v>
      </c>
      <c r="D2145" s="164" t="s">
        <v>2106</v>
      </c>
      <c r="E2145" s="141" t="s">
        <v>162</v>
      </c>
      <c r="F2145" s="166" t="s">
        <v>162</v>
      </c>
      <c r="G2145" s="141" t="s">
        <v>2090</v>
      </c>
      <c r="H2145" s="142">
        <v>6.92</v>
      </c>
      <c r="I2145" s="143">
        <f t="shared" si="434"/>
        <v>730</v>
      </c>
      <c r="J2145" s="144">
        <v>255</v>
      </c>
      <c r="K2145" s="144">
        <v>255</v>
      </c>
      <c r="L2145" s="144">
        <v>101</v>
      </c>
      <c r="M2145" s="144">
        <v>101</v>
      </c>
      <c r="N2145" s="144">
        <v>9</v>
      </c>
      <c r="O2145" s="144">
        <v>9</v>
      </c>
      <c r="P2145" s="145" t="e">
        <f t="shared" si="423"/>
        <v>#DIV/0!</v>
      </c>
      <c r="Q2145" s="145" t="e">
        <f t="shared" si="424"/>
        <v>#DIV/0!</v>
      </c>
      <c r="R2145" s="145" t="e">
        <f t="shared" si="425"/>
        <v>#DIV/0!</v>
      </c>
      <c r="S2145" s="145" t="e">
        <f t="shared" si="426"/>
        <v>#DIV/0!</v>
      </c>
      <c r="T2145" s="145" t="e">
        <f t="shared" si="427"/>
        <v>#DIV/0!</v>
      </c>
      <c r="U2145" s="145" t="e">
        <f t="shared" si="428"/>
        <v>#DIV/0!</v>
      </c>
      <c r="V2145" s="146">
        <f>IF(J2145="nio",0,IF(J2145&gt;0,VLOOKUP(F2145,'3-Productie normen'!A:M,VLOOKUP(J2145,'3-Productie normen'!$B$38:$C$41,2,FALSE),FALSE)))*(VLOOKUP(B2145,'2-Kosten per locatie'!$A$16:$C$48,3,FALSE))</f>
        <v>0</v>
      </c>
      <c r="W2145" s="146">
        <f t="shared" si="429"/>
        <v>0</v>
      </c>
      <c r="X2145" s="146">
        <f t="shared" si="430"/>
        <v>0</v>
      </c>
      <c r="Y2145" s="146">
        <f t="shared" si="431"/>
        <v>0</v>
      </c>
      <c r="Z2145" s="147" t="str">
        <f>VLOOKUP(F2145,'3-Productie normen'!A:Q,12,FALSE)</f>
        <v>V</v>
      </c>
      <c r="AA2145" s="147"/>
      <c r="AC2145" s="148">
        <f t="shared" si="432"/>
        <v>5051.6000000000004</v>
      </c>
    </row>
    <row r="2146" spans="1:29" ht="14.15" customHeight="1">
      <c r="A2146" s="124">
        <f t="shared" si="433"/>
        <v>2146</v>
      </c>
      <c r="B2146" s="139" t="s">
        <v>104</v>
      </c>
      <c r="C2146" s="108" t="s">
        <v>210</v>
      </c>
      <c r="D2146" s="164" t="s">
        <v>2107</v>
      </c>
      <c r="E2146" s="141" t="s">
        <v>249</v>
      </c>
      <c r="F2146" s="141" t="s">
        <v>172</v>
      </c>
      <c r="G2146" s="141" t="s">
        <v>2091</v>
      </c>
      <c r="H2146" s="142">
        <v>91.09</v>
      </c>
      <c r="I2146" s="143">
        <f t="shared" si="434"/>
        <v>730</v>
      </c>
      <c r="J2146" s="144">
        <v>255</v>
      </c>
      <c r="K2146" s="144">
        <v>255</v>
      </c>
      <c r="L2146" s="144">
        <v>101</v>
      </c>
      <c r="M2146" s="144">
        <v>101</v>
      </c>
      <c r="N2146" s="144">
        <v>9</v>
      </c>
      <c r="O2146" s="144">
        <v>9</v>
      </c>
      <c r="P2146" s="145" t="e">
        <f t="shared" si="423"/>
        <v>#DIV/0!</v>
      </c>
      <c r="Q2146" s="145" t="e">
        <f t="shared" si="424"/>
        <v>#DIV/0!</v>
      </c>
      <c r="R2146" s="145" t="e">
        <f t="shared" si="425"/>
        <v>#DIV/0!</v>
      </c>
      <c r="S2146" s="145" t="e">
        <f t="shared" si="426"/>
        <v>#DIV/0!</v>
      </c>
      <c r="T2146" s="145" t="e">
        <f t="shared" si="427"/>
        <v>#DIV/0!</v>
      </c>
      <c r="U2146" s="145" t="e">
        <f t="shared" si="428"/>
        <v>#DIV/0!</v>
      </c>
      <c r="V2146" s="146">
        <f>IF(J2146="nio",0,IF(J2146&gt;0,VLOOKUP(F2146,'3-Productie normen'!A:M,VLOOKUP(J2146,'3-Productie normen'!$B$38:$C$41,2,FALSE),FALSE)))*(VLOOKUP(B2146,'2-Kosten per locatie'!$A$16:$C$48,3,FALSE))</f>
        <v>0</v>
      </c>
      <c r="W2146" s="146">
        <f t="shared" si="429"/>
        <v>0</v>
      </c>
      <c r="X2146" s="146">
        <f t="shared" si="430"/>
        <v>0</v>
      </c>
      <c r="Y2146" s="146">
        <f t="shared" si="431"/>
        <v>0</v>
      </c>
      <c r="Z2146" s="147" t="str">
        <f>VLOOKUP(F2146,'3-Productie normen'!A:Q,12,FALSE)</f>
        <v>V</v>
      </c>
      <c r="AA2146" s="147"/>
      <c r="AC2146" s="148">
        <f t="shared" si="432"/>
        <v>66495.7</v>
      </c>
    </row>
    <row r="2147" spans="1:29" ht="14.15" customHeight="1">
      <c r="A2147" s="124">
        <f t="shared" si="433"/>
        <v>2147</v>
      </c>
      <c r="B2147" s="139" t="s">
        <v>104</v>
      </c>
      <c r="C2147" s="108" t="s">
        <v>210</v>
      </c>
      <c r="D2147" s="164" t="s">
        <v>2108</v>
      </c>
      <c r="E2147" s="141" t="s">
        <v>780</v>
      </c>
      <c r="F2147" s="141" t="s">
        <v>165</v>
      </c>
      <c r="G2147" s="141" t="s">
        <v>2091</v>
      </c>
      <c r="H2147" s="142">
        <v>64.400000000000006</v>
      </c>
      <c r="I2147" s="143">
        <f t="shared" si="434"/>
        <v>487</v>
      </c>
      <c r="J2147" s="144">
        <v>12</v>
      </c>
      <c r="K2147" s="144">
        <v>255</v>
      </c>
      <c r="L2147" s="144">
        <v>101</v>
      </c>
      <c r="M2147" s="144">
        <v>101</v>
      </c>
      <c r="N2147" s="144">
        <v>9</v>
      </c>
      <c r="O2147" s="144">
        <v>9</v>
      </c>
      <c r="P2147" s="145" t="e">
        <f t="shared" si="423"/>
        <v>#DIV/0!</v>
      </c>
      <c r="Q2147" s="145" t="e">
        <f t="shared" si="424"/>
        <v>#DIV/0!</v>
      </c>
      <c r="R2147" s="145" t="e">
        <f t="shared" si="425"/>
        <v>#DIV/0!</v>
      </c>
      <c r="S2147" s="145" t="e">
        <f t="shared" si="426"/>
        <v>#DIV/0!</v>
      </c>
      <c r="T2147" s="145" t="e">
        <f t="shared" si="427"/>
        <v>#DIV/0!</v>
      </c>
      <c r="U2147" s="145" t="e">
        <f t="shared" si="428"/>
        <v>#DIV/0!</v>
      </c>
      <c r="V2147" s="146">
        <f>IF(J2147="nio",0,IF(J2147&gt;0,VLOOKUP(F2147,'3-Productie normen'!A:M,VLOOKUP(J2147,'3-Productie normen'!$B$38:$C$41,2,FALSE),FALSE)))*(VLOOKUP(B2147,'2-Kosten per locatie'!$A$16:$C$48,3,FALSE))</f>
        <v>0</v>
      </c>
      <c r="W2147" s="146">
        <f t="shared" si="429"/>
        <v>0</v>
      </c>
      <c r="X2147" s="146">
        <f t="shared" si="430"/>
        <v>0</v>
      </c>
      <c r="Y2147" s="146">
        <f t="shared" si="431"/>
        <v>0</v>
      </c>
      <c r="Z2147" s="147" t="str">
        <f>VLOOKUP(F2147,'3-Productie normen'!A:Q,12,FALSE)</f>
        <v>V</v>
      </c>
      <c r="AA2147" s="147"/>
      <c r="AC2147" s="148">
        <f t="shared" si="432"/>
        <v>31362.800000000003</v>
      </c>
    </row>
    <row r="2148" spans="1:29" ht="14.15" customHeight="1">
      <c r="A2148" s="124">
        <f t="shared" si="433"/>
        <v>2148</v>
      </c>
      <c r="B2148" s="139" t="s">
        <v>104</v>
      </c>
      <c r="C2148" s="108" t="s">
        <v>210</v>
      </c>
      <c r="D2148" s="164" t="s">
        <v>2109</v>
      </c>
      <c r="E2148" s="141" t="s">
        <v>249</v>
      </c>
      <c r="F2148" s="141" t="s">
        <v>172</v>
      </c>
      <c r="G2148" s="141" t="s">
        <v>2091</v>
      </c>
      <c r="H2148" s="142">
        <v>18.100000000000001</v>
      </c>
      <c r="I2148" s="143">
        <f t="shared" si="434"/>
        <v>730</v>
      </c>
      <c r="J2148" s="144">
        <v>255</v>
      </c>
      <c r="K2148" s="144">
        <v>255</v>
      </c>
      <c r="L2148" s="144">
        <v>101</v>
      </c>
      <c r="M2148" s="144">
        <v>101</v>
      </c>
      <c r="N2148" s="144">
        <v>9</v>
      </c>
      <c r="O2148" s="144">
        <v>9</v>
      </c>
      <c r="P2148" s="145" t="e">
        <f t="shared" si="423"/>
        <v>#DIV/0!</v>
      </c>
      <c r="Q2148" s="145" t="e">
        <f t="shared" si="424"/>
        <v>#DIV/0!</v>
      </c>
      <c r="R2148" s="145" t="e">
        <f t="shared" si="425"/>
        <v>#DIV/0!</v>
      </c>
      <c r="S2148" s="145" t="e">
        <f t="shared" si="426"/>
        <v>#DIV/0!</v>
      </c>
      <c r="T2148" s="145" t="e">
        <f t="shared" si="427"/>
        <v>#DIV/0!</v>
      </c>
      <c r="U2148" s="145" t="e">
        <f t="shared" si="428"/>
        <v>#DIV/0!</v>
      </c>
      <c r="V2148" s="146">
        <f>IF(J2148="nio",0,IF(J2148&gt;0,VLOOKUP(F2148,'3-Productie normen'!A:M,VLOOKUP(J2148,'3-Productie normen'!$B$38:$C$41,2,FALSE),FALSE)))*(VLOOKUP(B2148,'2-Kosten per locatie'!$A$16:$C$48,3,FALSE))</f>
        <v>0</v>
      </c>
      <c r="W2148" s="146">
        <f t="shared" si="429"/>
        <v>0</v>
      </c>
      <c r="X2148" s="146">
        <f t="shared" si="430"/>
        <v>0</v>
      </c>
      <c r="Y2148" s="146">
        <f t="shared" si="431"/>
        <v>0</v>
      </c>
      <c r="Z2148" s="147" t="str">
        <f>VLOOKUP(F2148,'3-Productie normen'!A:Q,12,FALSE)</f>
        <v>V</v>
      </c>
      <c r="AA2148" s="147"/>
      <c r="AC2148" s="148">
        <f t="shared" si="432"/>
        <v>13213.000000000002</v>
      </c>
    </row>
    <row r="2149" spans="1:29" ht="14.15" customHeight="1">
      <c r="A2149" s="124">
        <f t="shared" si="433"/>
        <v>2149</v>
      </c>
      <c r="B2149" s="139" t="s">
        <v>104</v>
      </c>
      <c r="C2149" s="108" t="s">
        <v>210</v>
      </c>
      <c r="D2149" s="164" t="s">
        <v>1694</v>
      </c>
      <c r="E2149" s="141" t="s">
        <v>249</v>
      </c>
      <c r="F2149" s="139" t="s">
        <v>172</v>
      </c>
      <c r="G2149" s="141" t="s">
        <v>2110</v>
      </c>
      <c r="H2149" s="142">
        <v>47.51</v>
      </c>
      <c r="I2149" s="143">
        <f t="shared" si="434"/>
        <v>730</v>
      </c>
      <c r="J2149" s="144">
        <v>255</v>
      </c>
      <c r="K2149" s="144">
        <v>255</v>
      </c>
      <c r="L2149" s="144">
        <v>101</v>
      </c>
      <c r="M2149" s="144">
        <v>101</v>
      </c>
      <c r="N2149" s="144">
        <v>9</v>
      </c>
      <c r="O2149" s="144">
        <v>9</v>
      </c>
      <c r="P2149" s="145" t="e">
        <f t="shared" si="423"/>
        <v>#DIV/0!</v>
      </c>
      <c r="Q2149" s="145" t="e">
        <f t="shared" si="424"/>
        <v>#DIV/0!</v>
      </c>
      <c r="R2149" s="145" t="e">
        <f t="shared" si="425"/>
        <v>#DIV/0!</v>
      </c>
      <c r="S2149" s="145" t="e">
        <f t="shared" si="426"/>
        <v>#DIV/0!</v>
      </c>
      <c r="T2149" s="145" t="e">
        <f t="shared" si="427"/>
        <v>#DIV/0!</v>
      </c>
      <c r="U2149" s="145" t="e">
        <f t="shared" si="428"/>
        <v>#DIV/0!</v>
      </c>
      <c r="V2149" s="146">
        <f>IF(J2149="nio",0,IF(J2149&gt;0,VLOOKUP(F2149,'3-Productie normen'!A:M,VLOOKUP(J2149,'3-Productie normen'!$B$38:$C$41,2,FALSE),FALSE)))*(VLOOKUP(B2149,'2-Kosten per locatie'!$A$16:$C$48,3,FALSE))</f>
        <v>0</v>
      </c>
      <c r="W2149" s="146">
        <f t="shared" si="429"/>
        <v>0</v>
      </c>
      <c r="X2149" s="146">
        <f t="shared" si="430"/>
        <v>0</v>
      </c>
      <c r="Y2149" s="146">
        <f t="shared" si="431"/>
        <v>0</v>
      </c>
      <c r="Z2149" s="147" t="str">
        <f>VLOOKUP(F2149,'3-Productie normen'!A:Q,12,FALSE)</f>
        <v>V</v>
      </c>
      <c r="AA2149" s="147"/>
      <c r="AC2149" s="148">
        <f t="shared" si="432"/>
        <v>34682.299999999996</v>
      </c>
    </row>
    <row r="2150" spans="1:29" ht="14.15" customHeight="1">
      <c r="A2150" s="124">
        <f t="shared" si="433"/>
        <v>2150</v>
      </c>
      <c r="B2150" s="139" t="s">
        <v>104</v>
      </c>
      <c r="C2150" s="108">
        <v>1</v>
      </c>
      <c r="D2150" s="164" t="s">
        <v>2111</v>
      </c>
      <c r="E2150" s="141" t="s">
        <v>251</v>
      </c>
      <c r="F2150" s="141" t="s">
        <v>168</v>
      </c>
      <c r="G2150" s="141" t="s">
        <v>244</v>
      </c>
      <c r="H2150" s="142">
        <v>1000.4</v>
      </c>
      <c r="I2150" s="143">
        <f t="shared" si="434"/>
        <v>1</v>
      </c>
      <c r="J2150" s="144">
        <v>1</v>
      </c>
      <c r="K2150" s="144"/>
      <c r="L2150" s="144"/>
      <c r="M2150" s="144"/>
      <c r="N2150" s="144"/>
      <c r="O2150" s="144"/>
      <c r="P2150" s="145" t="e">
        <f t="shared" si="423"/>
        <v>#DIV/0!</v>
      </c>
      <c r="Q2150" s="145">
        <f t="shared" si="424"/>
        <v>0</v>
      </c>
      <c r="R2150" s="145">
        <f t="shared" si="425"/>
        <v>0</v>
      </c>
      <c r="S2150" s="145">
        <f t="shared" si="426"/>
        <v>0</v>
      </c>
      <c r="T2150" s="145">
        <f t="shared" si="427"/>
        <v>0</v>
      </c>
      <c r="U2150" s="145">
        <f t="shared" si="428"/>
        <v>0</v>
      </c>
      <c r="V2150" s="146">
        <f>IF(J2150="nio",0,IF(J2150&gt;0,VLOOKUP(F2150,'3-Productie normen'!A:M,VLOOKUP(J2150,'3-Productie normen'!$B$38:$C$41,2,FALSE),FALSE)))*(VLOOKUP(B2150,'2-Kosten per locatie'!$A$16:$C$48,3,FALSE))</f>
        <v>0</v>
      </c>
      <c r="W2150" s="146">
        <f t="shared" si="429"/>
        <v>0</v>
      </c>
      <c r="X2150" s="146">
        <f t="shared" si="430"/>
        <v>0</v>
      </c>
      <c r="Y2150" s="146">
        <f t="shared" si="431"/>
        <v>0</v>
      </c>
      <c r="Z2150" s="147" t="str">
        <f>VLOOKUP(F2150,'3-Productie normen'!A:Q,12,FALSE)</f>
        <v>V</v>
      </c>
      <c r="AA2150" s="147"/>
      <c r="AC2150" s="148">
        <f t="shared" si="432"/>
        <v>1000.4</v>
      </c>
    </row>
    <row r="2151" spans="1:29" ht="14.15" customHeight="1">
      <c r="A2151" s="124">
        <f t="shared" si="433"/>
        <v>2151</v>
      </c>
      <c r="B2151" s="139" t="s">
        <v>104</v>
      </c>
      <c r="C2151" s="108">
        <v>1</v>
      </c>
      <c r="D2151" s="164" t="s">
        <v>2112</v>
      </c>
      <c r="E2151" s="141" t="s">
        <v>230</v>
      </c>
      <c r="F2151" s="141" t="s">
        <v>168</v>
      </c>
      <c r="G2151" s="141" t="s">
        <v>227</v>
      </c>
      <c r="H2151" s="142">
        <v>126.7</v>
      </c>
      <c r="I2151" s="143">
        <f t="shared" si="434"/>
        <v>1</v>
      </c>
      <c r="J2151" s="144">
        <v>1</v>
      </c>
      <c r="K2151" s="144"/>
      <c r="L2151" s="144"/>
      <c r="M2151" s="144"/>
      <c r="N2151" s="144"/>
      <c r="O2151" s="144"/>
      <c r="P2151" s="145" t="e">
        <f t="shared" si="423"/>
        <v>#DIV/0!</v>
      </c>
      <c r="Q2151" s="145">
        <f t="shared" si="424"/>
        <v>0</v>
      </c>
      <c r="R2151" s="145">
        <f t="shared" si="425"/>
        <v>0</v>
      </c>
      <c r="S2151" s="145">
        <f t="shared" si="426"/>
        <v>0</v>
      </c>
      <c r="T2151" s="145">
        <f t="shared" si="427"/>
        <v>0</v>
      </c>
      <c r="U2151" s="145">
        <f t="shared" si="428"/>
        <v>0</v>
      </c>
      <c r="V2151" s="146">
        <f>IF(J2151="nio",0,IF(J2151&gt;0,VLOOKUP(F2151,'3-Productie normen'!A:M,VLOOKUP(J2151,'3-Productie normen'!$B$38:$C$41,2,FALSE),FALSE)))*(VLOOKUP(B2151,'2-Kosten per locatie'!$A$16:$C$48,3,FALSE))</f>
        <v>0</v>
      </c>
      <c r="W2151" s="146">
        <f t="shared" si="429"/>
        <v>0</v>
      </c>
      <c r="X2151" s="146">
        <f t="shared" si="430"/>
        <v>0</v>
      </c>
      <c r="Y2151" s="146">
        <f t="shared" si="431"/>
        <v>0</v>
      </c>
      <c r="Z2151" s="147" t="str">
        <f>VLOOKUP(F2151,'3-Productie normen'!A:Q,12,FALSE)</f>
        <v>V</v>
      </c>
      <c r="AA2151" s="147"/>
      <c r="AC2151" s="148">
        <f t="shared" si="432"/>
        <v>126.7</v>
      </c>
    </row>
    <row r="2152" spans="1:29" ht="14.15" customHeight="1">
      <c r="A2152" s="124">
        <f t="shared" si="433"/>
        <v>2152</v>
      </c>
      <c r="B2152" s="139" t="s">
        <v>104</v>
      </c>
      <c r="C2152" s="108">
        <v>1</v>
      </c>
      <c r="D2152" s="164" t="s">
        <v>1766</v>
      </c>
      <c r="E2152" s="141" t="s">
        <v>230</v>
      </c>
      <c r="F2152" s="141" t="s">
        <v>168</v>
      </c>
      <c r="G2152" s="141" t="s">
        <v>227</v>
      </c>
      <c r="H2152" s="142">
        <v>63.8</v>
      </c>
      <c r="I2152" s="143">
        <f t="shared" si="434"/>
        <v>1</v>
      </c>
      <c r="J2152" s="144">
        <v>1</v>
      </c>
      <c r="K2152" s="144"/>
      <c r="L2152" s="144"/>
      <c r="M2152" s="144"/>
      <c r="N2152" s="144"/>
      <c r="O2152" s="144"/>
      <c r="P2152" s="145" t="e">
        <f t="shared" si="423"/>
        <v>#DIV/0!</v>
      </c>
      <c r="Q2152" s="145">
        <f t="shared" si="424"/>
        <v>0</v>
      </c>
      <c r="R2152" s="145">
        <f t="shared" si="425"/>
        <v>0</v>
      </c>
      <c r="S2152" s="145">
        <f t="shared" si="426"/>
        <v>0</v>
      </c>
      <c r="T2152" s="145">
        <f t="shared" si="427"/>
        <v>0</v>
      </c>
      <c r="U2152" s="145">
        <f t="shared" si="428"/>
        <v>0</v>
      </c>
      <c r="V2152" s="146">
        <f>IF(J2152="nio",0,IF(J2152&gt;0,VLOOKUP(F2152,'3-Productie normen'!A:M,VLOOKUP(J2152,'3-Productie normen'!$B$38:$C$41,2,FALSE),FALSE)))*(VLOOKUP(B2152,'2-Kosten per locatie'!$A$16:$C$48,3,FALSE))</f>
        <v>0</v>
      </c>
      <c r="W2152" s="146">
        <f t="shared" si="429"/>
        <v>0</v>
      </c>
      <c r="X2152" s="146">
        <f t="shared" si="430"/>
        <v>0</v>
      </c>
      <c r="Y2152" s="146">
        <f t="shared" si="431"/>
        <v>0</v>
      </c>
      <c r="Z2152" s="147" t="str">
        <f>VLOOKUP(F2152,'3-Productie normen'!A:Q,12,FALSE)</f>
        <v>V</v>
      </c>
      <c r="AA2152" s="147"/>
      <c r="AC2152" s="148">
        <f t="shared" si="432"/>
        <v>63.8</v>
      </c>
    </row>
    <row r="2153" spans="1:29" ht="14.15" customHeight="1">
      <c r="A2153" s="124">
        <f t="shared" si="433"/>
        <v>2153</v>
      </c>
      <c r="B2153" s="139" t="s">
        <v>104</v>
      </c>
      <c r="C2153" s="108">
        <v>1</v>
      </c>
      <c r="D2153" s="164" t="s">
        <v>2113</v>
      </c>
      <c r="E2153" s="141" t="s">
        <v>355</v>
      </c>
      <c r="F2153" s="141" t="s">
        <v>174</v>
      </c>
      <c r="G2153" s="141" t="s">
        <v>227</v>
      </c>
      <c r="H2153" s="142">
        <v>5.6</v>
      </c>
      <c r="I2153" s="143">
        <f t="shared" si="434"/>
        <v>0</v>
      </c>
      <c r="J2153" s="144" t="s">
        <v>228</v>
      </c>
      <c r="K2153" s="144"/>
      <c r="L2153" s="144"/>
      <c r="M2153" s="144"/>
      <c r="N2153" s="144"/>
      <c r="O2153" s="144"/>
      <c r="P2153" s="145">
        <f t="shared" si="423"/>
        <v>0</v>
      </c>
      <c r="Q2153" s="145">
        <f t="shared" si="424"/>
        <v>0</v>
      </c>
      <c r="R2153" s="145">
        <f t="shared" si="425"/>
        <v>0</v>
      </c>
      <c r="S2153" s="145">
        <f t="shared" si="426"/>
        <v>0</v>
      </c>
      <c r="T2153" s="145">
        <f t="shared" si="427"/>
        <v>0</v>
      </c>
      <c r="U2153" s="145">
        <f t="shared" si="428"/>
        <v>0</v>
      </c>
      <c r="V2153" s="146">
        <f>IF(J2153="nio",0,IF(J2153&gt;0,VLOOKUP(F2153,'3-Productie normen'!A:M,VLOOKUP(J2153,'3-Productie normen'!$B$38:$C$41,2,FALSE),FALSE)))*(VLOOKUP(B2153,'2-Kosten per locatie'!$A$16:$C$48,3,FALSE))</f>
        <v>0</v>
      </c>
      <c r="W2153" s="146">
        <f t="shared" si="429"/>
        <v>0</v>
      </c>
      <c r="X2153" s="146">
        <f t="shared" si="430"/>
        <v>0</v>
      </c>
      <c r="Y2153" s="146">
        <f t="shared" si="431"/>
        <v>0</v>
      </c>
      <c r="Z2153" s="147">
        <f>VLOOKUP(F2153,'3-Productie normen'!A:Q,12,FALSE)</f>
        <v>0</v>
      </c>
      <c r="AA2153" s="147"/>
      <c r="AC2153" s="148">
        <f t="shared" si="432"/>
        <v>0</v>
      </c>
    </row>
    <row r="2154" spans="1:29" ht="14.15" customHeight="1">
      <c r="A2154" s="124">
        <f t="shared" si="433"/>
        <v>2154</v>
      </c>
      <c r="B2154" s="139" t="s">
        <v>104</v>
      </c>
      <c r="C2154" s="108">
        <v>1</v>
      </c>
      <c r="D2154" s="164" t="s">
        <v>2114</v>
      </c>
      <c r="E2154" s="141" t="s">
        <v>230</v>
      </c>
      <c r="F2154" s="141" t="s">
        <v>168</v>
      </c>
      <c r="G2154" s="141" t="s">
        <v>227</v>
      </c>
      <c r="H2154" s="142">
        <v>43.25</v>
      </c>
      <c r="I2154" s="143">
        <f t="shared" si="434"/>
        <v>1</v>
      </c>
      <c r="J2154" s="144">
        <v>1</v>
      </c>
      <c r="K2154" s="144"/>
      <c r="L2154" s="144"/>
      <c r="M2154" s="144"/>
      <c r="N2154" s="144"/>
      <c r="O2154" s="144"/>
      <c r="P2154" s="145" t="e">
        <f t="shared" si="423"/>
        <v>#DIV/0!</v>
      </c>
      <c r="Q2154" s="145">
        <f t="shared" si="424"/>
        <v>0</v>
      </c>
      <c r="R2154" s="145">
        <f t="shared" si="425"/>
        <v>0</v>
      </c>
      <c r="S2154" s="145">
        <f t="shared" si="426"/>
        <v>0</v>
      </c>
      <c r="T2154" s="145">
        <f t="shared" si="427"/>
        <v>0</v>
      </c>
      <c r="U2154" s="145">
        <f t="shared" si="428"/>
        <v>0</v>
      </c>
      <c r="V2154" s="146">
        <f>IF(J2154="nio",0,IF(J2154&gt;0,VLOOKUP(F2154,'3-Productie normen'!A:M,VLOOKUP(J2154,'3-Productie normen'!$B$38:$C$41,2,FALSE),FALSE)))*(VLOOKUP(B2154,'2-Kosten per locatie'!$A$16:$C$48,3,FALSE))</f>
        <v>0</v>
      </c>
      <c r="W2154" s="146">
        <f t="shared" si="429"/>
        <v>0</v>
      </c>
      <c r="X2154" s="146">
        <f t="shared" si="430"/>
        <v>0</v>
      </c>
      <c r="Y2154" s="146">
        <f t="shared" si="431"/>
        <v>0</v>
      </c>
      <c r="Z2154" s="147" t="str">
        <f>VLOOKUP(F2154,'3-Productie normen'!A:Q,12,FALSE)</f>
        <v>V</v>
      </c>
      <c r="AA2154" s="147"/>
      <c r="AC2154" s="148">
        <f t="shared" si="432"/>
        <v>43.25</v>
      </c>
    </row>
    <row r="2155" spans="1:29" ht="14.15" customHeight="1">
      <c r="A2155" s="124">
        <f t="shared" si="433"/>
        <v>2155</v>
      </c>
      <c r="B2155" s="139" t="s">
        <v>104</v>
      </c>
      <c r="C2155" s="108">
        <v>1</v>
      </c>
      <c r="D2155" s="164" t="s">
        <v>2115</v>
      </c>
      <c r="E2155" s="141" t="s">
        <v>249</v>
      </c>
      <c r="F2155" s="141" t="s">
        <v>172</v>
      </c>
      <c r="G2155" s="141" t="s">
        <v>2090</v>
      </c>
      <c r="H2155" s="142">
        <v>32.799999999999997</v>
      </c>
      <c r="I2155" s="143">
        <f t="shared" si="434"/>
        <v>730</v>
      </c>
      <c r="J2155" s="144">
        <v>255</v>
      </c>
      <c r="K2155" s="144">
        <v>255</v>
      </c>
      <c r="L2155" s="144">
        <v>101</v>
      </c>
      <c r="M2155" s="144">
        <v>101</v>
      </c>
      <c r="N2155" s="144">
        <v>9</v>
      </c>
      <c r="O2155" s="144">
        <v>9</v>
      </c>
      <c r="P2155" s="145" t="e">
        <f t="shared" si="423"/>
        <v>#DIV/0!</v>
      </c>
      <c r="Q2155" s="145" t="e">
        <f t="shared" si="424"/>
        <v>#DIV/0!</v>
      </c>
      <c r="R2155" s="145" t="e">
        <f t="shared" si="425"/>
        <v>#DIV/0!</v>
      </c>
      <c r="S2155" s="145" t="e">
        <f t="shared" si="426"/>
        <v>#DIV/0!</v>
      </c>
      <c r="T2155" s="145" t="e">
        <f t="shared" si="427"/>
        <v>#DIV/0!</v>
      </c>
      <c r="U2155" s="145" t="e">
        <f t="shared" si="428"/>
        <v>#DIV/0!</v>
      </c>
      <c r="V2155" s="146">
        <f>IF(J2155="nio",0,IF(J2155&gt;0,VLOOKUP(F2155,'3-Productie normen'!A:M,VLOOKUP(J2155,'3-Productie normen'!$B$38:$C$41,2,FALSE),FALSE)))*(VLOOKUP(B2155,'2-Kosten per locatie'!$A$16:$C$48,3,FALSE))</f>
        <v>0</v>
      </c>
      <c r="W2155" s="146">
        <f t="shared" si="429"/>
        <v>0</v>
      </c>
      <c r="X2155" s="146">
        <f t="shared" si="430"/>
        <v>0</v>
      </c>
      <c r="Y2155" s="146">
        <f t="shared" si="431"/>
        <v>0</v>
      </c>
      <c r="Z2155" s="147" t="str">
        <f>VLOOKUP(F2155,'3-Productie normen'!A:Q,12,FALSE)</f>
        <v>V</v>
      </c>
      <c r="AA2155" s="147"/>
      <c r="AC2155" s="148">
        <f t="shared" si="432"/>
        <v>23943.999999999996</v>
      </c>
    </row>
    <row r="2156" spans="1:29" ht="14.15" customHeight="1">
      <c r="A2156" s="124">
        <f t="shared" si="433"/>
        <v>2156</v>
      </c>
      <c r="B2156" s="139" t="s">
        <v>104</v>
      </c>
      <c r="C2156" s="108">
        <v>1</v>
      </c>
      <c r="D2156" s="164" t="s">
        <v>2116</v>
      </c>
      <c r="E2156" s="141" t="s">
        <v>170</v>
      </c>
      <c r="F2156" s="141" t="s">
        <v>170</v>
      </c>
      <c r="G2156" s="141" t="s">
        <v>2091</v>
      </c>
      <c r="H2156" s="142">
        <v>10</v>
      </c>
      <c r="I2156" s="143">
        <f t="shared" si="434"/>
        <v>730</v>
      </c>
      <c r="J2156" s="144">
        <v>255</v>
      </c>
      <c r="K2156" s="144">
        <v>255</v>
      </c>
      <c r="L2156" s="144">
        <v>101</v>
      </c>
      <c r="M2156" s="144">
        <v>101</v>
      </c>
      <c r="N2156" s="144">
        <v>9</v>
      </c>
      <c r="O2156" s="144">
        <v>9</v>
      </c>
      <c r="P2156" s="145" t="e">
        <f t="shared" si="423"/>
        <v>#DIV/0!</v>
      </c>
      <c r="Q2156" s="145" t="e">
        <f t="shared" si="424"/>
        <v>#DIV/0!</v>
      </c>
      <c r="R2156" s="145" t="e">
        <f t="shared" si="425"/>
        <v>#DIV/0!</v>
      </c>
      <c r="S2156" s="145" t="e">
        <f t="shared" si="426"/>
        <v>#DIV/0!</v>
      </c>
      <c r="T2156" s="145" t="e">
        <f t="shared" si="427"/>
        <v>#DIV/0!</v>
      </c>
      <c r="U2156" s="145" t="e">
        <f t="shared" si="428"/>
        <v>#DIV/0!</v>
      </c>
      <c r="V2156" s="146">
        <f>IF(J2156="nio",0,IF(J2156&gt;0,VLOOKUP(F2156,'3-Productie normen'!A:M,VLOOKUP(J2156,'3-Productie normen'!$B$38:$C$41,2,FALSE),FALSE)))*(VLOOKUP(B2156,'2-Kosten per locatie'!$A$16:$C$48,3,FALSE))</f>
        <v>0</v>
      </c>
      <c r="W2156" s="146">
        <f t="shared" si="429"/>
        <v>0</v>
      </c>
      <c r="X2156" s="146">
        <f t="shared" si="430"/>
        <v>0</v>
      </c>
      <c r="Y2156" s="146">
        <f t="shared" si="431"/>
        <v>0</v>
      </c>
      <c r="Z2156" s="147" t="str">
        <f>VLOOKUP(F2156,'3-Productie normen'!A:Q,12,FALSE)</f>
        <v>V</v>
      </c>
      <c r="AA2156" s="147"/>
      <c r="AC2156" s="148">
        <f t="shared" si="432"/>
        <v>7300</v>
      </c>
    </row>
    <row r="2157" spans="1:29" ht="14.15" customHeight="1">
      <c r="A2157" s="124">
        <f t="shared" si="433"/>
        <v>2157</v>
      </c>
      <c r="B2157" s="139" t="s">
        <v>104</v>
      </c>
      <c r="C2157" s="108">
        <v>1</v>
      </c>
      <c r="D2157" s="164" t="s">
        <v>2117</v>
      </c>
      <c r="E2157" s="141" t="s">
        <v>249</v>
      </c>
      <c r="F2157" s="141" t="s">
        <v>172</v>
      </c>
      <c r="G2157" s="141" t="s">
        <v>244</v>
      </c>
      <c r="H2157" s="142">
        <v>20.02</v>
      </c>
      <c r="I2157" s="143">
        <f t="shared" si="434"/>
        <v>730</v>
      </c>
      <c r="J2157" s="144">
        <v>255</v>
      </c>
      <c r="K2157" s="144">
        <v>255</v>
      </c>
      <c r="L2157" s="144">
        <v>101</v>
      </c>
      <c r="M2157" s="144">
        <v>101</v>
      </c>
      <c r="N2157" s="144">
        <v>9</v>
      </c>
      <c r="O2157" s="144">
        <v>9</v>
      </c>
      <c r="P2157" s="145" t="e">
        <f t="shared" si="423"/>
        <v>#DIV/0!</v>
      </c>
      <c r="Q2157" s="145" t="e">
        <f t="shared" si="424"/>
        <v>#DIV/0!</v>
      </c>
      <c r="R2157" s="145" t="e">
        <f t="shared" si="425"/>
        <v>#DIV/0!</v>
      </c>
      <c r="S2157" s="145" t="e">
        <f t="shared" si="426"/>
        <v>#DIV/0!</v>
      </c>
      <c r="T2157" s="145" t="e">
        <f t="shared" si="427"/>
        <v>#DIV/0!</v>
      </c>
      <c r="U2157" s="145" t="e">
        <f t="shared" si="428"/>
        <v>#DIV/0!</v>
      </c>
      <c r="V2157" s="146">
        <f>IF(J2157="nio",0,IF(J2157&gt;0,VLOOKUP(F2157,'3-Productie normen'!A:M,VLOOKUP(J2157,'3-Productie normen'!$B$38:$C$41,2,FALSE),FALSE)))*(VLOOKUP(B2157,'2-Kosten per locatie'!$A$16:$C$48,3,FALSE))</f>
        <v>0</v>
      </c>
      <c r="W2157" s="146">
        <f t="shared" si="429"/>
        <v>0</v>
      </c>
      <c r="X2157" s="146">
        <f t="shared" si="430"/>
        <v>0</v>
      </c>
      <c r="Y2157" s="146">
        <f t="shared" si="431"/>
        <v>0</v>
      </c>
      <c r="Z2157" s="147" t="str">
        <f>VLOOKUP(F2157,'3-Productie normen'!A:Q,12,FALSE)</f>
        <v>V</v>
      </c>
      <c r="AA2157" s="147"/>
      <c r="AC2157" s="148">
        <f t="shared" si="432"/>
        <v>14614.6</v>
      </c>
    </row>
    <row r="2158" spans="1:29" ht="14.15" customHeight="1">
      <c r="A2158" s="124">
        <f t="shared" si="433"/>
        <v>2158</v>
      </c>
      <c r="B2158" s="139" t="s">
        <v>104</v>
      </c>
      <c r="C2158" s="108">
        <v>1</v>
      </c>
      <c r="D2158" s="164" t="s">
        <v>2118</v>
      </c>
      <c r="E2158" s="141" t="s">
        <v>170</v>
      </c>
      <c r="F2158" s="141" t="s">
        <v>170</v>
      </c>
      <c r="G2158" s="141" t="s">
        <v>323</v>
      </c>
      <c r="H2158" s="142">
        <v>10.01</v>
      </c>
      <c r="I2158" s="143">
        <f t="shared" si="434"/>
        <v>730</v>
      </c>
      <c r="J2158" s="144">
        <v>255</v>
      </c>
      <c r="K2158" s="144">
        <v>255</v>
      </c>
      <c r="L2158" s="144">
        <v>101</v>
      </c>
      <c r="M2158" s="144">
        <v>101</v>
      </c>
      <c r="N2158" s="144">
        <v>9</v>
      </c>
      <c r="O2158" s="144">
        <v>9</v>
      </c>
      <c r="P2158" s="145" t="e">
        <f t="shared" si="423"/>
        <v>#DIV/0!</v>
      </c>
      <c r="Q2158" s="145" t="e">
        <f t="shared" si="424"/>
        <v>#DIV/0!</v>
      </c>
      <c r="R2158" s="145" t="e">
        <f t="shared" si="425"/>
        <v>#DIV/0!</v>
      </c>
      <c r="S2158" s="145" t="e">
        <f t="shared" si="426"/>
        <v>#DIV/0!</v>
      </c>
      <c r="T2158" s="145" t="e">
        <f t="shared" si="427"/>
        <v>#DIV/0!</v>
      </c>
      <c r="U2158" s="145" t="e">
        <f t="shared" si="428"/>
        <v>#DIV/0!</v>
      </c>
      <c r="V2158" s="146">
        <f>IF(J2158="nio",0,IF(J2158&gt;0,VLOOKUP(F2158,'3-Productie normen'!A:M,VLOOKUP(J2158,'3-Productie normen'!$B$38:$C$41,2,FALSE),FALSE)))*(VLOOKUP(B2158,'2-Kosten per locatie'!$A$16:$C$48,3,FALSE))</f>
        <v>0</v>
      </c>
      <c r="W2158" s="146">
        <f t="shared" si="429"/>
        <v>0</v>
      </c>
      <c r="X2158" s="146">
        <f t="shared" si="430"/>
        <v>0</v>
      </c>
      <c r="Y2158" s="146">
        <f t="shared" si="431"/>
        <v>0</v>
      </c>
      <c r="Z2158" s="147" t="str">
        <f>VLOOKUP(F2158,'3-Productie normen'!A:Q,12,FALSE)</f>
        <v>V</v>
      </c>
      <c r="AA2158" s="147"/>
      <c r="AC2158" s="148">
        <f t="shared" si="432"/>
        <v>7307.3</v>
      </c>
    </row>
    <row r="2159" spans="1:29" ht="14.15" customHeight="1">
      <c r="A2159" s="124">
        <f t="shared" si="433"/>
        <v>2159</v>
      </c>
      <c r="B2159" s="139" t="s">
        <v>104</v>
      </c>
      <c r="C2159" s="108">
        <v>2</v>
      </c>
      <c r="D2159" s="164" t="s">
        <v>1782</v>
      </c>
      <c r="E2159" s="141" t="s">
        <v>224</v>
      </c>
      <c r="F2159" s="141" t="s">
        <v>155</v>
      </c>
      <c r="G2159" s="141" t="s">
        <v>222</v>
      </c>
      <c r="H2159" s="142">
        <v>93.2</v>
      </c>
      <c r="I2159" s="143">
        <f t="shared" si="434"/>
        <v>730</v>
      </c>
      <c r="J2159" s="144">
        <v>255</v>
      </c>
      <c r="K2159" s="144">
        <v>255</v>
      </c>
      <c r="L2159" s="144">
        <v>101</v>
      </c>
      <c r="M2159" s="144">
        <v>101</v>
      </c>
      <c r="N2159" s="144">
        <v>9</v>
      </c>
      <c r="O2159" s="144">
        <v>9</v>
      </c>
      <c r="P2159" s="145" t="e">
        <f t="shared" si="423"/>
        <v>#DIV/0!</v>
      </c>
      <c r="Q2159" s="145" t="e">
        <f t="shared" si="424"/>
        <v>#DIV/0!</v>
      </c>
      <c r="R2159" s="145" t="e">
        <f t="shared" si="425"/>
        <v>#DIV/0!</v>
      </c>
      <c r="S2159" s="145" t="e">
        <f t="shared" si="426"/>
        <v>#DIV/0!</v>
      </c>
      <c r="T2159" s="145" t="e">
        <f t="shared" si="427"/>
        <v>#DIV/0!</v>
      </c>
      <c r="U2159" s="145" t="e">
        <f t="shared" si="428"/>
        <v>#DIV/0!</v>
      </c>
      <c r="V2159" s="146">
        <f>IF(J2159="nio",0,IF(J2159&gt;0,VLOOKUP(F2159,'3-Productie normen'!A:M,VLOOKUP(J2159,'3-Productie normen'!$B$38:$C$41,2,FALSE),FALSE)))*(VLOOKUP(B2159,'2-Kosten per locatie'!$A$16:$C$48,3,FALSE))</f>
        <v>0</v>
      </c>
      <c r="W2159" s="146">
        <f t="shared" si="429"/>
        <v>0</v>
      </c>
      <c r="X2159" s="146">
        <f t="shared" si="430"/>
        <v>0</v>
      </c>
      <c r="Y2159" s="146">
        <f t="shared" si="431"/>
        <v>0</v>
      </c>
      <c r="Z2159" s="147" t="str">
        <f>VLOOKUP(F2159,'3-Productie normen'!A:Q,12,FALSE)</f>
        <v>B</v>
      </c>
      <c r="AA2159" s="147"/>
      <c r="AC2159" s="148">
        <f t="shared" si="432"/>
        <v>68036</v>
      </c>
    </row>
    <row r="2160" spans="1:29" ht="14.15" customHeight="1">
      <c r="A2160" s="124">
        <f t="shared" si="433"/>
        <v>2160</v>
      </c>
      <c r="B2160" s="139" t="s">
        <v>104</v>
      </c>
      <c r="C2160" s="108">
        <v>2</v>
      </c>
      <c r="D2160" s="164" t="s">
        <v>1992</v>
      </c>
      <c r="E2160" s="141" t="s">
        <v>224</v>
      </c>
      <c r="F2160" s="141" t="s">
        <v>155</v>
      </c>
      <c r="G2160" s="141" t="s">
        <v>222</v>
      </c>
      <c r="H2160" s="142">
        <v>14.4</v>
      </c>
      <c r="I2160" s="143">
        <f t="shared" si="434"/>
        <v>730</v>
      </c>
      <c r="J2160" s="144">
        <v>255</v>
      </c>
      <c r="K2160" s="144">
        <v>255</v>
      </c>
      <c r="L2160" s="144">
        <v>101</v>
      </c>
      <c r="M2160" s="144">
        <v>101</v>
      </c>
      <c r="N2160" s="144">
        <v>9</v>
      </c>
      <c r="O2160" s="144">
        <v>9</v>
      </c>
      <c r="P2160" s="145" t="e">
        <f t="shared" si="423"/>
        <v>#DIV/0!</v>
      </c>
      <c r="Q2160" s="145" t="e">
        <f t="shared" si="424"/>
        <v>#DIV/0!</v>
      </c>
      <c r="R2160" s="145" t="e">
        <f t="shared" si="425"/>
        <v>#DIV/0!</v>
      </c>
      <c r="S2160" s="145" t="e">
        <f t="shared" si="426"/>
        <v>#DIV/0!</v>
      </c>
      <c r="T2160" s="145" t="e">
        <f t="shared" si="427"/>
        <v>#DIV/0!</v>
      </c>
      <c r="U2160" s="145" t="e">
        <f t="shared" si="428"/>
        <v>#DIV/0!</v>
      </c>
      <c r="V2160" s="146">
        <f>IF(J2160="nio",0,IF(J2160&gt;0,VLOOKUP(F2160,'3-Productie normen'!A:M,VLOOKUP(J2160,'3-Productie normen'!$B$38:$C$41,2,FALSE),FALSE)))*(VLOOKUP(B2160,'2-Kosten per locatie'!$A$16:$C$48,3,FALSE))</f>
        <v>0</v>
      </c>
      <c r="W2160" s="146">
        <f t="shared" si="429"/>
        <v>0</v>
      </c>
      <c r="X2160" s="146">
        <f t="shared" si="430"/>
        <v>0</v>
      </c>
      <c r="Y2160" s="146">
        <f t="shared" si="431"/>
        <v>0</v>
      </c>
      <c r="Z2160" s="147" t="str">
        <f>VLOOKUP(F2160,'3-Productie normen'!A:Q,12,FALSE)</f>
        <v>B</v>
      </c>
      <c r="AA2160" s="147"/>
      <c r="AC2160" s="148">
        <f t="shared" si="432"/>
        <v>10512</v>
      </c>
    </row>
    <row r="2161" spans="1:29" ht="14.15" customHeight="1">
      <c r="A2161" s="124">
        <f t="shared" si="433"/>
        <v>2161</v>
      </c>
      <c r="B2161" s="139" t="s">
        <v>104</v>
      </c>
      <c r="C2161" s="108">
        <v>2</v>
      </c>
      <c r="D2161" s="164" t="s">
        <v>1994</v>
      </c>
      <c r="E2161" s="141" t="s">
        <v>224</v>
      </c>
      <c r="F2161" s="141" t="s">
        <v>155</v>
      </c>
      <c r="G2161" s="141" t="s">
        <v>222</v>
      </c>
      <c r="H2161" s="142">
        <v>27.01</v>
      </c>
      <c r="I2161" s="143">
        <f t="shared" si="434"/>
        <v>730</v>
      </c>
      <c r="J2161" s="144">
        <v>255</v>
      </c>
      <c r="K2161" s="144">
        <v>255</v>
      </c>
      <c r="L2161" s="144">
        <v>101</v>
      </c>
      <c r="M2161" s="144">
        <v>101</v>
      </c>
      <c r="N2161" s="144">
        <v>9</v>
      </c>
      <c r="O2161" s="144">
        <v>9</v>
      </c>
      <c r="P2161" s="145" t="e">
        <f t="shared" si="423"/>
        <v>#DIV/0!</v>
      </c>
      <c r="Q2161" s="145" t="e">
        <f t="shared" si="424"/>
        <v>#DIV/0!</v>
      </c>
      <c r="R2161" s="145" t="e">
        <f t="shared" si="425"/>
        <v>#DIV/0!</v>
      </c>
      <c r="S2161" s="145" t="e">
        <f t="shared" si="426"/>
        <v>#DIV/0!</v>
      </c>
      <c r="T2161" s="145" t="e">
        <f t="shared" si="427"/>
        <v>#DIV/0!</v>
      </c>
      <c r="U2161" s="145" t="e">
        <f t="shared" si="428"/>
        <v>#DIV/0!</v>
      </c>
      <c r="V2161" s="146">
        <f>IF(J2161="nio",0,IF(J2161&gt;0,VLOOKUP(F2161,'3-Productie normen'!A:M,VLOOKUP(J2161,'3-Productie normen'!$B$38:$C$41,2,FALSE),FALSE)))*(VLOOKUP(B2161,'2-Kosten per locatie'!$A$16:$C$48,3,FALSE))</f>
        <v>0</v>
      </c>
      <c r="W2161" s="146">
        <f t="shared" si="429"/>
        <v>0</v>
      </c>
      <c r="X2161" s="146">
        <f t="shared" si="430"/>
        <v>0</v>
      </c>
      <c r="Y2161" s="146">
        <f t="shared" si="431"/>
        <v>0</v>
      </c>
      <c r="Z2161" s="147" t="str">
        <f>VLOOKUP(F2161,'3-Productie normen'!A:Q,12,FALSE)</f>
        <v>B</v>
      </c>
      <c r="AA2161" s="147"/>
      <c r="AC2161" s="148">
        <f t="shared" si="432"/>
        <v>19717.300000000003</v>
      </c>
    </row>
    <row r="2162" spans="1:29" ht="14.15" customHeight="1">
      <c r="A2162" s="124">
        <f t="shared" si="433"/>
        <v>2162</v>
      </c>
      <c r="B2162" s="139" t="s">
        <v>104</v>
      </c>
      <c r="C2162" s="108">
        <v>2</v>
      </c>
      <c r="D2162" s="164" t="s">
        <v>1784</v>
      </c>
      <c r="E2162" s="141" t="s">
        <v>699</v>
      </c>
      <c r="F2162" s="141" t="s">
        <v>155</v>
      </c>
      <c r="G2162" s="141" t="s">
        <v>222</v>
      </c>
      <c r="H2162" s="142">
        <v>23.5</v>
      </c>
      <c r="I2162" s="143">
        <f t="shared" si="434"/>
        <v>730</v>
      </c>
      <c r="J2162" s="144">
        <v>255</v>
      </c>
      <c r="K2162" s="144">
        <v>255</v>
      </c>
      <c r="L2162" s="144">
        <v>101</v>
      </c>
      <c r="M2162" s="144">
        <v>101</v>
      </c>
      <c r="N2162" s="144">
        <v>9</v>
      </c>
      <c r="O2162" s="144">
        <v>9</v>
      </c>
      <c r="P2162" s="145" t="e">
        <f t="shared" si="423"/>
        <v>#DIV/0!</v>
      </c>
      <c r="Q2162" s="145" t="e">
        <f t="shared" si="424"/>
        <v>#DIV/0!</v>
      </c>
      <c r="R2162" s="145" t="e">
        <f t="shared" si="425"/>
        <v>#DIV/0!</v>
      </c>
      <c r="S2162" s="145" t="e">
        <f t="shared" si="426"/>
        <v>#DIV/0!</v>
      </c>
      <c r="T2162" s="145" t="e">
        <f t="shared" si="427"/>
        <v>#DIV/0!</v>
      </c>
      <c r="U2162" s="145" t="e">
        <f t="shared" si="428"/>
        <v>#DIV/0!</v>
      </c>
      <c r="V2162" s="146">
        <f>IF(J2162="nio",0,IF(J2162&gt;0,VLOOKUP(F2162,'3-Productie normen'!A:M,VLOOKUP(J2162,'3-Productie normen'!$B$38:$C$41,2,FALSE),FALSE)))*(VLOOKUP(B2162,'2-Kosten per locatie'!$A$16:$C$48,3,FALSE))</f>
        <v>0</v>
      </c>
      <c r="W2162" s="146">
        <f t="shared" si="429"/>
        <v>0</v>
      </c>
      <c r="X2162" s="146">
        <f t="shared" si="430"/>
        <v>0</v>
      </c>
      <c r="Y2162" s="146">
        <f t="shared" si="431"/>
        <v>0</v>
      </c>
      <c r="Z2162" s="147" t="str">
        <f>VLOOKUP(F2162,'3-Productie normen'!A:Q,12,FALSE)</f>
        <v>B</v>
      </c>
      <c r="AA2162" s="147"/>
      <c r="AC2162" s="148">
        <f t="shared" si="432"/>
        <v>17155</v>
      </c>
    </row>
    <row r="2163" spans="1:29" ht="14.15" customHeight="1">
      <c r="A2163" s="124">
        <f t="shared" si="433"/>
        <v>2163</v>
      </c>
      <c r="B2163" s="139" t="s">
        <v>104</v>
      </c>
      <c r="C2163" s="108">
        <v>2</v>
      </c>
      <c r="D2163" s="164" t="s">
        <v>2002</v>
      </c>
      <c r="E2163" s="141" t="s">
        <v>224</v>
      </c>
      <c r="F2163" s="141" t="s">
        <v>155</v>
      </c>
      <c r="G2163" s="141" t="s">
        <v>222</v>
      </c>
      <c r="H2163" s="142">
        <v>59.81</v>
      </c>
      <c r="I2163" s="143">
        <f t="shared" si="434"/>
        <v>730</v>
      </c>
      <c r="J2163" s="144">
        <v>255</v>
      </c>
      <c r="K2163" s="144">
        <v>255</v>
      </c>
      <c r="L2163" s="144">
        <v>101</v>
      </c>
      <c r="M2163" s="144">
        <v>101</v>
      </c>
      <c r="N2163" s="144">
        <v>9</v>
      </c>
      <c r="O2163" s="144">
        <v>9</v>
      </c>
      <c r="P2163" s="145" t="e">
        <f t="shared" si="423"/>
        <v>#DIV/0!</v>
      </c>
      <c r="Q2163" s="145" t="e">
        <f t="shared" si="424"/>
        <v>#DIV/0!</v>
      </c>
      <c r="R2163" s="145" t="e">
        <f t="shared" si="425"/>
        <v>#DIV/0!</v>
      </c>
      <c r="S2163" s="145" t="e">
        <f t="shared" si="426"/>
        <v>#DIV/0!</v>
      </c>
      <c r="T2163" s="145" t="e">
        <f t="shared" si="427"/>
        <v>#DIV/0!</v>
      </c>
      <c r="U2163" s="145" t="e">
        <f t="shared" si="428"/>
        <v>#DIV/0!</v>
      </c>
      <c r="V2163" s="146">
        <f>IF(J2163="nio",0,IF(J2163&gt;0,VLOOKUP(F2163,'3-Productie normen'!A:M,VLOOKUP(J2163,'3-Productie normen'!$B$38:$C$41,2,FALSE),FALSE)))*(VLOOKUP(B2163,'2-Kosten per locatie'!$A$16:$C$48,3,FALSE))</f>
        <v>0</v>
      </c>
      <c r="W2163" s="146">
        <f t="shared" si="429"/>
        <v>0</v>
      </c>
      <c r="X2163" s="146">
        <f t="shared" si="430"/>
        <v>0</v>
      </c>
      <c r="Y2163" s="146">
        <f t="shared" si="431"/>
        <v>0</v>
      </c>
      <c r="Z2163" s="147" t="str">
        <f>VLOOKUP(F2163,'3-Productie normen'!A:Q,12,FALSE)</f>
        <v>B</v>
      </c>
      <c r="AA2163" s="147"/>
      <c r="AC2163" s="148">
        <f t="shared" si="432"/>
        <v>43661.3</v>
      </c>
    </row>
    <row r="2164" spans="1:29" ht="14.15" customHeight="1">
      <c r="A2164" s="124">
        <f t="shared" si="433"/>
        <v>2164</v>
      </c>
      <c r="B2164" s="139" t="s">
        <v>104</v>
      </c>
      <c r="C2164" s="108">
        <v>2</v>
      </c>
      <c r="D2164" s="164" t="s">
        <v>2003</v>
      </c>
      <c r="E2164" s="141" t="s">
        <v>224</v>
      </c>
      <c r="F2164" s="141" t="s">
        <v>155</v>
      </c>
      <c r="G2164" s="141" t="s">
        <v>222</v>
      </c>
      <c r="H2164" s="142">
        <v>14</v>
      </c>
      <c r="I2164" s="143">
        <f t="shared" si="434"/>
        <v>730</v>
      </c>
      <c r="J2164" s="144">
        <v>255</v>
      </c>
      <c r="K2164" s="144">
        <v>255</v>
      </c>
      <c r="L2164" s="144">
        <v>101</v>
      </c>
      <c r="M2164" s="144">
        <v>101</v>
      </c>
      <c r="N2164" s="144">
        <v>9</v>
      </c>
      <c r="O2164" s="144">
        <v>9</v>
      </c>
      <c r="P2164" s="145" t="e">
        <f t="shared" si="423"/>
        <v>#DIV/0!</v>
      </c>
      <c r="Q2164" s="145" t="e">
        <f t="shared" si="424"/>
        <v>#DIV/0!</v>
      </c>
      <c r="R2164" s="145" t="e">
        <f t="shared" si="425"/>
        <v>#DIV/0!</v>
      </c>
      <c r="S2164" s="145" t="e">
        <f t="shared" si="426"/>
        <v>#DIV/0!</v>
      </c>
      <c r="T2164" s="145" t="e">
        <f t="shared" si="427"/>
        <v>#DIV/0!</v>
      </c>
      <c r="U2164" s="145" t="e">
        <f t="shared" si="428"/>
        <v>#DIV/0!</v>
      </c>
      <c r="V2164" s="146">
        <f>IF(J2164="nio",0,IF(J2164&gt;0,VLOOKUP(F2164,'3-Productie normen'!A:M,VLOOKUP(J2164,'3-Productie normen'!$B$38:$C$41,2,FALSE),FALSE)))*(VLOOKUP(B2164,'2-Kosten per locatie'!$A$16:$C$48,3,FALSE))</f>
        <v>0</v>
      </c>
      <c r="W2164" s="146">
        <f t="shared" si="429"/>
        <v>0</v>
      </c>
      <c r="X2164" s="146">
        <f t="shared" si="430"/>
        <v>0</v>
      </c>
      <c r="Y2164" s="146">
        <f t="shared" si="431"/>
        <v>0</v>
      </c>
      <c r="Z2164" s="147" t="str">
        <f>VLOOKUP(F2164,'3-Productie normen'!A:Q,12,FALSE)</f>
        <v>B</v>
      </c>
      <c r="AA2164" s="147"/>
      <c r="AC2164" s="148">
        <f t="shared" si="432"/>
        <v>10220</v>
      </c>
    </row>
    <row r="2165" spans="1:29" ht="14.15" customHeight="1">
      <c r="A2165" s="124">
        <f t="shared" si="433"/>
        <v>2165</v>
      </c>
      <c r="B2165" s="139" t="s">
        <v>104</v>
      </c>
      <c r="C2165" s="108">
        <v>2</v>
      </c>
      <c r="D2165" s="164" t="s">
        <v>2004</v>
      </c>
      <c r="E2165" s="141" t="s">
        <v>212</v>
      </c>
      <c r="F2165" s="141" t="s">
        <v>167</v>
      </c>
      <c r="G2165" s="141" t="s">
        <v>1627</v>
      </c>
      <c r="H2165" s="142">
        <v>5.7</v>
      </c>
      <c r="I2165" s="143">
        <f t="shared" si="434"/>
        <v>730</v>
      </c>
      <c r="J2165" s="144">
        <v>255</v>
      </c>
      <c r="K2165" s="144">
        <v>255</v>
      </c>
      <c r="L2165" s="144">
        <v>101</v>
      </c>
      <c r="M2165" s="144">
        <v>101</v>
      </c>
      <c r="N2165" s="144">
        <v>9</v>
      </c>
      <c r="O2165" s="144">
        <v>9</v>
      </c>
      <c r="P2165" s="145" t="e">
        <f t="shared" si="423"/>
        <v>#DIV/0!</v>
      </c>
      <c r="Q2165" s="145" t="e">
        <f t="shared" si="424"/>
        <v>#DIV/0!</v>
      </c>
      <c r="R2165" s="145" t="e">
        <f t="shared" si="425"/>
        <v>#DIV/0!</v>
      </c>
      <c r="S2165" s="145" t="e">
        <f t="shared" si="426"/>
        <v>#DIV/0!</v>
      </c>
      <c r="T2165" s="145" t="e">
        <f t="shared" si="427"/>
        <v>#DIV/0!</v>
      </c>
      <c r="U2165" s="145" t="e">
        <f t="shared" si="428"/>
        <v>#DIV/0!</v>
      </c>
      <c r="V2165" s="146">
        <f>IF(J2165="nio",0,IF(J2165&gt;0,VLOOKUP(F2165,'3-Productie normen'!A:M,VLOOKUP(J2165,'3-Productie normen'!$B$38:$C$41,2,FALSE),FALSE)))*(VLOOKUP(B2165,'2-Kosten per locatie'!$A$16:$C$48,3,FALSE))</f>
        <v>0</v>
      </c>
      <c r="W2165" s="146">
        <f t="shared" si="429"/>
        <v>0</v>
      </c>
      <c r="X2165" s="146">
        <f t="shared" si="430"/>
        <v>0</v>
      </c>
      <c r="Y2165" s="146">
        <f t="shared" si="431"/>
        <v>0</v>
      </c>
      <c r="Z2165" s="147" t="str">
        <f>VLOOKUP(F2165,'3-Productie normen'!A:Q,12,FALSE)</f>
        <v>S</v>
      </c>
      <c r="AA2165" s="147"/>
      <c r="AC2165" s="148">
        <f t="shared" si="432"/>
        <v>4161</v>
      </c>
    </row>
    <row r="2166" spans="1:29" ht="14.15" customHeight="1">
      <c r="A2166" s="124">
        <f t="shared" si="433"/>
        <v>2166</v>
      </c>
      <c r="B2166" s="139" t="s">
        <v>104</v>
      </c>
      <c r="C2166" s="108">
        <v>2</v>
      </c>
      <c r="D2166" s="164" t="s">
        <v>2119</v>
      </c>
      <c r="E2166" s="141" t="s">
        <v>212</v>
      </c>
      <c r="F2166" s="141" t="s">
        <v>167</v>
      </c>
      <c r="G2166" s="141" t="s">
        <v>1627</v>
      </c>
      <c r="H2166" s="142">
        <v>1.1100000000000001</v>
      </c>
      <c r="I2166" s="143">
        <f t="shared" si="434"/>
        <v>730</v>
      </c>
      <c r="J2166" s="144">
        <v>255</v>
      </c>
      <c r="K2166" s="144">
        <v>255</v>
      </c>
      <c r="L2166" s="144">
        <v>101</v>
      </c>
      <c r="M2166" s="144">
        <v>101</v>
      </c>
      <c r="N2166" s="144">
        <v>9</v>
      </c>
      <c r="O2166" s="144">
        <v>9</v>
      </c>
      <c r="P2166" s="145" t="e">
        <f t="shared" si="423"/>
        <v>#DIV/0!</v>
      </c>
      <c r="Q2166" s="145" t="e">
        <f t="shared" si="424"/>
        <v>#DIV/0!</v>
      </c>
      <c r="R2166" s="145" t="e">
        <f t="shared" si="425"/>
        <v>#DIV/0!</v>
      </c>
      <c r="S2166" s="145" t="e">
        <f t="shared" si="426"/>
        <v>#DIV/0!</v>
      </c>
      <c r="T2166" s="145" t="e">
        <f t="shared" si="427"/>
        <v>#DIV/0!</v>
      </c>
      <c r="U2166" s="145" t="e">
        <f t="shared" si="428"/>
        <v>#DIV/0!</v>
      </c>
      <c r="V2166" s="146">
        <f>IF(J2166="nio",0,IF(J2166&gt;0,VLOOKUP(F2166,'3-Productie normen'!A:M,VLOOKUP(J2166,'3-Productie normen'!$B$38:$C$41,2,FALSE),FALSE)))*(VLOOKUP(B2166,'2-Kosten per locatie'!$A$16:$C$48,3,FALSE))</f>
        <v>0</v>
      </c>
      <c r="W2166" s="146">
        <f t="shared" si="429"/>
        <v>0</v>
      </c>
      <c r="X2166" s="146">
        <f t="shared" si="430"/>
        <v>0</v>
      </c>
      <c r="Y2166" s="146">
        <f t="shared" si="431"/>
        <v>0</v>
      </c>
      <c r="Z2166" s="147" t="str">
        <f>VLOOKUP(F2166,'3-Productie normen'!A:Q,12,FALSE)</f>
        <v>S</v>
      </c>
      <c r="AA2166" s="147"/>
      <c r="AC2166" s="148">
        <f t="shared" si="432"/>
        <v>810.30000000000007</v>
      </c>
    </row>
    <row r="2167" spans="1:29" ht="14.15" customHeight="1">
      <c r="A2167" s="124">
        <f t="shared" si="433"/>
        <v>2167</v>
      </c>
      <c r="B2167" s="139" t="s">
        <v>104</v>
      </c>
      <c r="C2167" s="108">
        <v>2</v>
      </c>
      <c r="D2167" s="164" t="s">
        <v>2120</v>
      </c>
      <c r="E2167" s="141" t="s">
        <v>212</v>
      </c>
      <c r="F2167" s="139" t="s">
        <v>167</v>
      </c>
      <c r="G2167" s="141" t="s">
        <v>1627</v>
      </c>
      <c r="H2167" s="142">
        <v>1.1100000000000001</v>
      </c>
      <c r="I2167" s="143">
        <f t="shared" si="434"/>
        <v>730</v>
      </c>
      <c r="J2167" s="144">
        <v>255</v>
      </c>
      <c r="K2167" s="144">
        <v>255</v>
      </c>
      <c r="L2167" s="144">
        <v>101</v>
      </c>
      <c r="M2167" s="144">
        <v>101</v>
      </c>
      <c r="N2167" s="144">
        <v>9</v>
      </c>
      <c r="O2167" s="144">
        <v>9</v>
      </c>
      <c r="P2167" s="145" t="e">
        <f t="shared" si="423"/>
        <v>#DIV/0!</v>
      </c>
      <c r="Q2167" s="145" t="e">
        <f t="shared" si="424"/>
        <v>#DIV/0!</v>
      </c>
      <c r="R2167" s="145" t="e">
        <f t="shared" si="425"/>
        <v>#DIV/0!</v>
      </c>
      <c r="S2167" s="145" t="e">
        <f t="shared" si="426"/>
        <v>#DIV/0!</v>
      </c>
      <c r="T2167" s="145" t="e">
        <f t="shared" si="427"/>
        <v>#DIV/0!</v>
      </c>
      <c r="U2167" s="145" t="e">
        <f t="shared" si="428"/>
        <v>#DIV/0!</v>
      </c>
      <c r="V2167" s="146">
        <f>IF(J2167="nio",0,IF(J2167&gt;0,VLOOKUP(F2167,'3-Productie normen'!A:M,VLOOKUP(J2167,'3-Productie normen'!$B$38:$C$41,2,FALSE),FALSE)))*(VLOOKUP(B2167,'2-Kosten per locatie'!$A$16:$C$48,3,FALSE))</f>
        <v>0</v>
      </c>
      <c r="W2167" s="146">
        <f t="shared" si="429"/>
        <v>0</v>
      </c>
      <c r="X2167" s="146">
        <f t="shared" si="430"/>
        <v>0</v>
      </c>
      <c r="Y2167" s="146">
        <f t="shared" si="431"/>
        <v>0</v>
      </c>
      <c r="Z2167" s="147" t="str">
        <f>VLOOKUP(F2167,'3-Productie normen'!A:Q,12,FALSE)</f>
        <v>S</v>
      </c>
      <c r="AA2167" s="147"/>
      <c r="AC2167" s="148">
        <f t="shared" si="432"/>
        <v>810.30000000000007</v>
      </c>
    </row>
    <row r="2168" spans="1:29" ht="14.15" customHeight="1">
      <c r="A2168" s="124">
        <f t="shared" si="433"/>
        <v>2168</v>
      </c>
      <c r="B2168" s="139" t="s">
        <v>104</v>
      </c>
      <c r="C2168" s="108">
        <v>2</v>
      </c>
      <c r="D2168" s="164" t="s">
        <v>2005</v>
      </c>
      <c r="E2168" s="141" t="s">
        <v>507</v>
      </c>
      <c r="F2168" s="153" t="s">
        <v>157</v>
      </c>
      <c r="G2168" s="141" t="s">
        <v>213</v>
      </c>
      <c r="H2168" s="142">
        <v>3.6</v>
      </c>
      <c r="I2168" s="143">
        <f t="shared" si="434"/>
        <v>730</v>
      </c>
      <c r="J2168" s="144">
        <v>255</v>
      </c>
      <c r="K2168" s="144">
        <v>255</v>
      </c>
      <c r="L2168" s="144">
        <v>101</v>
      </c>
      <c r="M2168" s="144">
        <v>101</v>
      </c>
      <c r="N2168" s="144">
        <v>9</v>
      </c>
      <c r="O2168" s="144">
        <v>9</v>
      </c>
      <c r="P2168" s="145" t="e">
        <f t="shared" si="423"/>
        <v>#DIV/0!</v>
      </c>
      <c r="Q2168" s="145" t="e">
        <f t="shared" si="424"/>
        <v>#DIV/0!</v>
      </c>
      <c r="R2168" s="145" t="e">
        <f t="shared" si="425"/>
        <v>#DIV/0!</v>
      </c>
      <c r="S2168" s="145" t="e">
        <f t="shared" si="426"/>
        <v>#DIV/0!</v>
      </c>
      <c r="T2168" s="145" t="e">
        <f t="shared" si="427"/>
        <v>#DIV/0!</v>
      </c>
      <c r="U2168" s="145" t="e">
        <f t="shared" si="428"/>
        <v>#DIV/0!</v>
      </c>
      <c r="V2168" s="146">
        <f>IF(J2168="nio",0,IF(J2168&gt;0,VLOOKUP(F2168,'3-Productie normen'!A:M,VLOOKUP(J2168,'3-Productie normen'!$B$38:$C$41,2,FALSE),FALSE)))*(VLOOKUP(B2168,'2-Kosten per locatie'!$A$16:$C$48,3,FALSE))</f>
        <v>0</v>
      </c>
      <c r="W2168" s="146">
        <f t="shared" si="429"/>
        <v>0</v>
      </c>
      <c r="X2168" s="146">
        <f t="shared" si="430"/>
        <v>0</v>
      </c>
      <c r="Y2168" s="146">
        <f t="shared" si="431"/>
        <v>0</v>
      </c>
      <c r="Z2168" s="147" t="str">
        <f>VLOOKUP(F2168,'3-Productie normen'!A:Q,12,FALSE)</f>
        <v>S</v>
      </c>
      <c r="AA2168" s="147"/>
      <c r="AC2168" s="148">
        <f t="shared" si="432"/>
        <v>2628</v>
      </c>
    </row>
    <row r="2169" spans="1:29" ht="14.15" customHeight="1">
      <c r="A2169" s="124">
        <f t="shared" si="433"/>
        <v>2169</v>
      </c>
      <c r="B2169" s="139" t="s">
        <v>104</v>
      </c>
      <c r="C2169" s="108">
        <v>2</v>
      </c>
      <c r="D2169" s="164" t="s">
        <v>1786</v>
      </c>
      <c r="E2169" s="141" t="s">
        <v>216</v>
      </c>
      <c r="F2169" s="139" t="s">
        <v>167</v>
      </c>
      <c r="G2169" s="141" t="s">
        <v>1627</v>
      </c>
      <c r="H2169" s="142">
        <v>5.7</v>
      </c>
      <c r="I2169" s="143">
        <f t="shared" si="434"/>
        <v>730</v>
      </c>
      <c r="J2169" s="144">
        <v>255</v>
      </c>
      <c r="K2169" s="144">
        <v>255</v>
      </c>
      <c r="L2169" s="144">
        <v>101</v>
      </c>
      <c r="M2169" s="144">
        <v>101</v>
      </c>
      <c r="N2169" s="144">
        <v>9</v>
      </c>
      <c r="O2169" s="144">
        <v>9</v>
      </c>
      <c r="P2169" s="145" t="e">
        <f t="shared" si="423"/>
        <v>#DIV/0!</v>
      </c>
      <c r="Q2169" s="145" t="e">
        <f t="shared" si="424"/>
        <v>#DIV/0!</v>
      </c>
      <c r="R2169" s="145" t="e">
        <f t="shared" si="425"/>
        <v>#DIV/0!</v>
      </c>
      <c r="S2169" s="145" t="e">
        <f t="shared" si="426"/>
        <v>#DIV/0!</v>
      </c>
      <c r="T2169" s="145" t="e">
        <f t="shared" si="427"/>
        <v>#DIV/0!</v>
      </c>
      <c r="U2169" s="145" t="e">
        <f t="shared" si="428"/>
        <v>#DIV/0!</v>
      </c>
      <c r="V2169" s="146">
        <f>IF(J2169="nio",0,IF(J2169&gt;0,VLOOKUP(F2169,'3-Productie normen'!A:M,VLOOKUP(J2169,'3-Productie normen'!$B$38:$C$41,2,FALSE),FALSE)))*(VLOOKUP(B2169,'2-Kosten per locatie'!$A$16:$C$48,3,FALSE))</f>
        <v>0</v>
      </c>
      <c r="W2169" s="146">
        <f t="shared" si="429"/>
        <v>0</v>
      </c>
      <c r="X2169" s="146">
        <f t="shared" si="430"/>
        <v>0</v>
      </c>
      <c r="Y2169" s="146">
        <f t="shared" si="431"/>
        <v>0</v>
      </c>
      <c r="Z2169" s="147" t="str">
        <f>VLOOKUP(F2169,'3-Productie normen'!A:Q,12,FALSE)</f>
        <v>S</v>
      </c>
      <c r="AA2169" s="147"/>
      <c r="AC2169" s="148">
        <f t="shared" si="432"/>
        <v>4161</v>
      </c>
    </row>
    <row r="2170" spans="1:29" ht="14.15" customHeight="1">
      <c r="A2170" s="124">
        <f t="shared" si="433"/>
        <v>2170</v>
      </c>
      <c r="B2170" s="139" t="s">
        <v>104</v>
      </c>
      <c r="C2170" s="108">
        <v>2</v>
      </c>
      <c r="D2170" s="164" t="s">
        <v>2121</v>
      </c>
      <c r="E2170" s="141" t="s">
        <v>216</v>
      </c>
      <c r="F2170" s="141" t="s">
        <v>167</v>
      </c>
      <c r="G2170" s="141" t="s">
        <v>1627</v>
      </c>
      <c r="H2170" s="142">
        <v>1.1100000000000001</v>
      </c>
      <c r="I2170" s="143">
        <f t="shared" si="434"/>
        <v>730</v>
      </c>
      <c r="J2170" s="144">
        <v>255</v>
      </c>
      <c r="K2170" s="144">
        <v>255</v>
      </c>
      <c r="L2170" s="144">
        <v>101</v>
      </c>
      <c r="M2170" s="144">
        <v>101</v>
      </c>
      <c r="N2170" s="144">
        <v>9</v>
      </c>
      <c r="O2170" s="144">
        <v>9</v>
      </c>
      <c r="P2170" s="145" t="e">
        <f t="shared" si="423"/>
        <v>#DIV/0!</v>
      </c>
      <c r="Q2170" s="145" t="e">
        <f t="shared" si="424"/>
        <v>#DIV/0!</v>
      </c>
      <c r="R2170" s="145" t="e">
        <f t="shared" si="425"/>
        <v>#DIV/0!</v>
      </c>
      <c r="S2170" s="145" t="e">
        <f t="shared" si="426"/>
        <v>#DIV/0!</v>
      </c>
      <c r="T2170" s="145" t="e">
        <f t="shared" si="427"/>
        <v>#DIV/0!</v>
      </c>
      <c r="U2170" s="145" t="e">
        <f t="shared" si="428"/>
        <v>#DIV/0!</v>
      </c>
      <c r="V2170" s="146">
        <f>IF(J2170="nio",0,IF(J2170&gt;0,VLOOKUP(F2170,'3-Productie normen'!A:M,VLOOKUP(J2170,'3-Productie normen'!$B$38:$C$41,2,FALSE),FALSE)))*(VLOOKUP(B2170,'2-Kosten per locatie'!$A$16:$C$48,3,FALSE))</f>
        <v>0</v>
      </c>
      <c r="W2170" s="146">
        <f t="shared" si="429"/>
        <v>0</v>
      </c>
      <c r="X2170" s="146">
        <f t="shared" si="430"/>
        <v>0</v>
      </c>
      <c r="Y2170" s="146">
        <f t="shared" si="431"/>
        <v>0</v>
      </c>
      <c r="Z2170" s="147" t="str">
        <f>VLOOKUP(F2170,'3-Productie normen'!A:Q,12,FALSE)</f>
        <v>S</v>
      </c>
      <c r="AA2170" s="147"/>
      <c r="AC2170" s="148">
        <f t="shared" si="432"/>
        <v>810.30000000000007</v>
      </c>
    </row>
    <row r="2171" spans="1:29" ht="14.15" customHeight="1">
      <c r="A2171" s="124">
        <f t="shared" si="433"/>
        <v>2171</v>
      </c>
      <c r="B2171" s="139" t="s">
        <v>104</v>
      </c>
      <c r="C2171" s="108">
        <v>2</v>
      </c>
      <c r="D2171" s="164" t="s">
        <v>2122</v>
      </c>
      <c r="E2171" s="141" t="s">
        <v>216</v>
      </c>
      <c r="F2171" s="141" t="s">
        <v>167</v>
      </c>
      <c r="G2171" s="141" t="s">
        <v>1627</v>
      </c>
      <c r="H2171" s="142">
        <v>1.1100000000000001</v>
      </c>
      <c r="I2171" s="143">
        <f t="shared" si="434"/>
        <v>730</v>
      </c>
      <c r="J2171" s="144">
        <v>255</v>
      </c>
      <c r="K2171" s="144">
        <v>255</v>
      </c>
      <c r="L2171" s="144">
        <v>101</v>
      </c>
      <c r="M2171" s="144">
        <v>101</v>
      </c>
      <c r="N2171" s="144">
        <v>9</v>
      </c>
      <c r="O2171" s="144">
        <v>9</v>
      </c>
      <c r="P2171" s="145" t="e">
        <f t="shared" si="423"/>
        <v>#DIV/0!</v>
      </c>
      <c r="Q2171" s="145" t="e">
        <f t="shared" si="424"/>
        <v>#DIV/0!</v>
      </c>
      <c r="R2171" s="145" t="e">
        <f t="shared" si="425"/>
        <v>#DIV/0!</v>
      </c>
      <c r="S2171" s="145" t="e">
        <f t="shared" si="426"/>
        <v>#DIV/0!</v>
      </c>
      <c r="T2171" s="145" t="e">
        <f t="shared" si="427"/>
        <v>#DIV/0!</v>
      </c>
      <c r="U2171" s="145" t="e">
        <f t="shared" si="428"/>
        <v>#DIV/0!</v>
      </c>
      <c r="V2171" s="146">
        <f>IF(J2171="nio",0,IF(J2171&gt;0,VLOOKUP(F2171,'3-Productie normen'!A:M,VLOOKUP(J2171,'3-Productie normen'!$B$38:$C$41,2,FALSE),FALSE)))*(VLOOKUP(B2171,'2-Kosten per locatie'!$A$16:$C$48,3,FALSE))</f>
        <v>0</v>
      </c>
      <c r="W2171" s="146">
        <f t="shared" si="429"/>
        <v>0</v>
      </c>
      <c r="X2171" s="146">
        <f t="shared" si="430"/>
        <v>0</v>
      </c>
      <c r="Y2171" s="146">
        <f t="shared" si="431"/>
        <v>0</v>
      </c>
      <c r="Z2171" s="147" t="str">
        <f>VLOOKUP(F2171,'3-Productie normen'!A:Q,12,FALSE)</f>
        <v>S</v>
      </c>
      <c r="AA2171" s="147"/>
      <c r="AC2171" s="148">
        <f t="shared" si="432"/>
        <v>810.30000000000007</v>
      </c>
    </row>
    <row r="2172" spans="1:29" ht="14.15" customHeight="1">
      <c r="A2172" s="124">
        <f t="shared" si="433"/>
        <v>2172</v>
      </c>
      <c r="B2172" s="139" t="s">
        <v>104</v>
      </c>
      <c r="C2172" s="108">
        <v>2</v>
      </c>
      <c r="D2172" s="164" t="s">
        <v>2006</v>
      </c>
      <c r="E2172" s="141" t="s">
        <v>220</v>
      </c>
      <c r="F2172" s="153" t="s">
        <v>167</v>
      </c>
      <c r="G2172" s="141" t="s">
        <v>1627</v>
      </c>
      <c r="H2172" s="142">
        <v>5.87</v>
      </c>
      <c r="I2172" s="143">
        <f t="shared" si="434"/>
        <v>730</v>
      </c>
      <c r="J2172" s="144">
        <v>255</v>
      </c>
      <c r="K2172" s="144">
        <v>255</v>
      </c>
      <c r="L2172" s="144">
        <v>101</v>
      </c>
      <c r="M2172" s="144">
        <v>101</v>
      </c>
      <c r="N2172" s="144">
        <v>9</v>
      </c>
      <c r="O2172" s="144">
        <v>9</v>
      </c>
      <c r="P2172" s="145" t="e">
        <f t="shared" si="423"/>
        <v>#DIV/0!</v>
      </c>
      <c r="Q2172" s="145" t="e">
        <f t="shared" si="424"/>
        <v>#DIV/0!</v>
      </c>
      <c r="R2172" s="145" t="e">
        <f t="shared" si="425"/>
        <v>#DIV/0!</v>
      </c>
      <c r="S2172" s="145" t="e">
        <f t="shared" si="426"/>
        <v>#DIV/0!</v>
      </c>
      <c r="T2172" s="145" t="e">
        <f t="shared" si="427"/>
        <v>#DIV/0!</v>
      </c>
      <c r="U2172" s="145" t="e">
        <f t="shared" si="428"/>
        <v>#DIV/0!</v>
      </c>
      <c r="V2172" s="146">
        <f>IF(J2172="nio",0,IF(J2172&gt;0,VLOOKUP(F2172,'3-Productie normen'!A:M,VLOOKUP(J2172,'3-Productie normen'!$B$38:$C$41,2,FALSE),FALSE)))*(VLOOKUP(B2172,'2-Kosten per locatie'!$A$16:$C$48,3,FALSE))</f>
        <v>0</v>
      </c>
      <c r="W2172" s="146">
        <f t="shared" si="429"/>
        <v>0</v>
      </c>
      <c r="X2172" s="146">
        <f t="shared" si="430"/>
        <v>0</v>
      </c>
      <c r="Y2172" s="146">
        <f t="shared" si="431"/>
        <v>0</v>
      </c>
      <c r="Z2172" s="147" t="str">
        <f>VLOOKUP(F2172,'3-Productie normen'!A:Q,12,FALSE)</f>
        <v>S</v>
      </c>
      <c r="AA2172" s="147"/>
      <c r="AC2172" s="148">
        <f t="shared" si="432"/>
        <v>4285.1000000000004</v>
      </c>
    </row>
    <row r="2173" spans="1:29" ht="14.15" customHeight="1">
      <c r="A2173" s="124">
        <f t="shared" si="433"/>
        <v>2173</v>
      </c>
      <c r="B2173" s="139" t="s">
        <v>104</v>
      </c>
      <c r="C2173" s="108">
        <v>2</v>
      </c>
      <c r="D2173" s="164" t="s">
        <v>2052</v>
      </c>
      <c r="E2173" s="141" t="s">
        <v>507</v>
      </c>
      <c r="F2173" s="153" t="s">
        <v>157</v>
      </c>
      <c r="G2173" s="141" t="s">
        <v>213</v>
      </c>
      <c r="H2173" s="142">
        <v>3.89</v>
      </c>
      <c r="I2173" s="143">
        <f t="shared" si="434"/>
        <v>730</v>
      </c>
      <c r="J2173" s="144">
        <v>255</v>
      </c>
      <c r="K2173" s="144">
        <v>255</v>
      </c>
      <c r="L2173" s="144">
        <v>101</v>
      </c>
      <c r="M2173" s="144">
        <v>101</v>
      </c>
      <c r="N2173" s="144">
        <v>9</v>
      </c>
      <c r="O2173" s="144">
        <v>9</v>
      </c>
      <c r="P2173" s="145" t="e">
        <f t="shared" si="423"/>
        <v>#DIV/0!</v>
      </c>
      <c r="Q2173" s="145" t="e">
        <f t="shared" si="424"/>
        <v>#DIV/0!</v>
      </c>
      <c r="R2173" s="145" t="e">
        <f t="shared" si="425"/>
        <v>#DIV/0!</v>
      </c>
      <c r="S2173" s="145" t="e">
        <f t="shared" si="426"/>
        <v>#DIV/0!</v>
      </c>
      <c r="T2173" s="145" t="e">
        <f t="shared" si="427"/>
        <v>#DIV/0!</v>
      </c>
      <c r="U2173" s="145" t="e">
        <f t="shared" si="428"/>
        <v>#DIV/0!</v>
      </c>
      <c r="V2173" s="146">
        <f>IF(J2173="nio",0,IF(J2173&gt;0,VLOOKUP(F2173,'3-Productie normen'!A:M,VLOOKUP(J2173,'3-Productie normen'!$B$38:$C$41,2,FALSE),FALSE)))*(VLOOKUP(B2173,'2-Kosten per locatie'!$A$16:$C$48,3,FALSE))</f>
        <v>0</v>
      </c>
      <c r="W2173" s="146">
        <f t="shared" si="429"/>
        <v>0</v>
      </c>
      <c r="X2173" s="146">
        <f t="shared" si="430"/>
        <v>0</v>
      </c>
      <c r="Y2173" s="146">
        <f t="shared" si="431"/>
        <v>0</v>
      </c>
      <c r="Z2173" s="147" t="str">
        <f>VLOOKUP(F2173,'3-Productie normen'!A:Q,12,FALSE)</f>
        <v>S</v>
      </c>
      <c r="AA2173" s="147"/>
      <c r="AC2173" s="148">
        <f t="shared" si="432"/>
        <v>2839.7000000000003</v>
      </c>
    </row>
    <row r="2174" spans="1:29" ht="14.15" customHeight="1">
      <c r="A2174" s="124">
        <f t="shared" si="433"/>
        <v>2174</v>
      </c>
      <c r="B2174" s="139" t="s">
        <v>104</v>
      </c>
      <c r="C2174" s="108">
        <v>2</v>
      </c>
      <c r="D2174" s="164" t="s">
        <v>2054</v>
      </c>
      <c r="E2174" s="141" t="s">
        <v>413</v>
      </c>
      <c r="F2174" s="400" t="s">
        <v>159</v>
      </c>
      <c r="G2174" s="141" t="s">
        <v>1627</v>
      </c>
      <c r="H2174" s="142">
        <v>84.6</v>
      </c>
      <c r="I2174" s="143">
        <f t="shared" si="434"/>
        <v>730</v>
      </c>
      <c r="J2174" s="144">
        <v>255</v>
      </c>
      <c r="K2174" s="144">
        <v>255</v>
      </c>
      <c r="L2174" s="144">
        <v>101</v>
      </c>
      <c r="M2174" s="144">
        <v>101</v>
      </c>
      <c r="N2174" s="144">
        <v>9</v>
      </c>
      <c r="O2174" s="144">
        <v>9</v>
      </c>
      <c r="P2174" s="145" t="e">
        <f t="shared" si="423"/>
        <v>#DIV/0!</v>
      </c>
      <c r="Q2174" s="145" t="e">
        <f t="shared" si="424"/>
        <v>#DIV/0!</v>
      </c>
      <c r="R2174" s="145" t="e">
        <f t="shared" si="425"/>
        <v>#DIV/0!</v>
      </c>
      <c r="S2174" s="145" t="e">
        <f t="shared" si="426"/>
        <v>#DIV/0!</v>
      </c>
      <c r="T2174" s="145" t="e">
        <f t="shared" si="427"/>
        <v>#DIV/0!</v>
      </c>
      <c r="U2174" s="145" t="e">
        <f t="shared" si="428"/>
        <v>#DIV/0!</v>
      </c>
      <c r="V2174" s="146">
        <f>IF(J2174="nio",0,IF(J2174&gt;0,VLOOKUP(F2174,'3-Productie normen'!A:M,VLOOKUP(J2174,'3-Productie normen'!$B$38:$C$41,2,FALSE),FALSE)))*(VLOOKUP(B2174,'2-Kosten per locatie'!$A$16:$C$48,3,FALSE))</f>
        <v>0</v>
      </c>
      <c r="W2174" s="146">
        <f t="shared" si="429"/>
        <v>0</v>
      </c>
      <c r="X2174" s="146">
        <f t="shared" si="430"/>
        <v>0</v>
      </c>
      <c r="Y2174" s="146">
        <f t="shared" si="431"/>
        <v>0</v>
      </c>
      <c r="Z2174" s="147" t="str">
        <f>VLOOKUP(F2174,'3-Productie normen'!A:Q,12,FALSE)</f>
        <v>V</v>
      </c>
      <c r="AA2174" s="147"/>
      <c r="AC2174" s="148">
        <f t="shared" si="432"/>
        <v>61757.999999999993</v>
      </c>
    </row>
    <row r="2175" spans="1:29" ht="14.15" customHeight="1">
      <c r="A2175" s="124">
        <f t="shared" si="433"/>
        <v>2175</v>
      </c>
      <c r="B2175" s="139" t="s">
        <v>104</v>
      </c>
      <c r="C2175" s="108">
        <v>2</v>
      </c>
      <c r="D2175" s="164" t="s">
        <v>1792</v>
      </c>
      <c r="E2175" s="141" t="s">
        <v>2088</v>
      </c>
      <c r="F2175" s="141" t="s">
        <v>172</v>
      </c>
      <c r="G2175" s="141" t="s">
        <v>1627</v>
      </c>
      <c r="H2175" s="142">
        <v>55.4</v>
      </c>
      <c r="I2175" s="143">
        <f t="shared" si="434"/>
        <v>730</v>
      </c>
      <c r="J2175" s="144">
        <v>255</v>
      </c>
      <c r="K2175" s="144">
        <v>255</v>
      </c>
      <c r="L2175" s="144">
        <v>101</v>
      </c>
      <c r="M2175" s="144">
        <v>101</v>
      </c>
      <c r="N2175" s="144">
        <v>9</v>
      </c>
      <c r="O2175" s="144">
        <v>9</v>
      </c>
      <c r="P2175" s="145" t="e">
        <f t="shared" si="423"/>
        <v>#DIV/0!</v>
      </c>
      <c r="Q2175" s="145" t="e">
        <f t="shared" si="424"/>
        <v>#DIV/0!</v>
      </c>
      <c r="R2175" s="145" t="e">
        <f t="shared" si="425"/>
        <v>#DIV/0!</v>
      </c>
      <c r="S2175" s="145" t="e">
        <f t="shared" si="426"/>
        <v>#DIV/0!</v>
      </c>
      <c r="T2175" s="145" t="e">
        <f t="shared" si="427"/>
        <v>#DIV/0!</v>
      </c>
      <c r="U2175" s="145" t="e">
        <f t="shared" si="428"/>
        <v>#DIV/0!</v>
      </c>
      <c r="V2175" s="146">
        <f>IF(J2175="nio",0,IF(J2175&gt;0,VLOOKUP(F2175,'3-Productie normen'!A:M,VLOOKUP(J2175,'3-Productie normen'!$B$38:$C$41,2,FALSE),FALSE)))*(VLOOKUP(B2175,'2-Kosten per locatie'!$A$16:$C$48,3,FALSE))</f>
        <v>0</v>
      </c>
      <c r="W2175" s="146">
        <f t="shared" si="429"/>
        <v>0</v>
      </c>
      <c r="X2175" s="146">
        <f t="shared" si="430"/>
        <v>0</v>
      </c>
      <c r="Y2175" s="146">
        <f t="shared" si="431"/>
        <v>0</v>
      </c>
      <c r="Z2175" s="147" t="str">
        <f>VLOOKUP(F2175,'3-Productie normen'!A:Q,12,FALSE)</f>
        <v>V</v>
      </c>
      <c r="AA2175" s="147"/>
      <c r="AC2175" s="148">
        <f t="shared" si="432"/>
        <v>40442</v>
      </c>
    </row>
    <row r="2176" spans="1:29" ht="14.15" customHeight="1">
      <c r="A2176" s="124">
        <f t="shared" si="433"/>
        <v>2176</v>
      </c>
      <c r="B2176" s="139" t="s">
        <v>104</v>
      </c>
      <c r="C2176" s="108">
        <v>2</v>
      </c>
      <c r="D2176" s="164" t="s">
        <v>2123</v>
      </c>
      <c r="E2176" s="141" t="s">
        <v>1674</v>
      </c>
      <c r="F2176" s="141" t="s">
        <v>163</v>
      </c>
      <c r="G2176" s="141" t="s">
        <v>222</v>
      </c>
      <c r="H2176" s="142">
        <v>18.98</v>
      </c>
      <c r="I2176" s="143">
        <f t="shared" si="434"/>
        <v>730</v>
      </c>
      <c r="J2176" s="144">
        <v>255</v>
      </c>
      <c r="K2176" s="144">
        <v>255</v>
      </c>
      <c r="L2176" s="144">
        <v>101</v>
      </c>
      <c r="M2176" s="144">
        <v>101</v>
      </c>
      <c r="N2176" s="144">
        <v>9</v>
      </c>
      <c r="O2176" s="144">
        <v>9</v>
      </c>
      <c r="P2176" s="145" t="e">
        <f t="shared" si="423"/>
        <v>#DIV/0!</v>
      </c>
      <c r="Q2176" s="145" t="e">
        <f t="shared" si="424"/>
        <v>#DIV/0!</v>
      </c>
      <c r="R2176" s="145" t="e">
        <f t="shared" si="425"/>
        <v>#DIV/0!</v>
      </c>
      <c r="S2176" s="145" t="e">
        <f t="shared" si="426"/>
        <v>#DIV/0!</v>
      </c>
      <c r="T2176" s="145" t="e">
        <f t="shared" si="427"/>
        <v>#DIV/0!</v>
      </c>
      <c r="U2176" s="145" t="e">
        <f t="shared" si="428"/>
        <v>#DIV/0!</v>
      </c>
      <c r="V2176" s="146">
        <f>IF(J2176="nio",0,IF(J2176&gt;0,VLOOKUP(F2176,'3-Productie normen'!A:M,VLOOKUP(J2176,'3-Productie normen'!$B$38:$C$41,2,FALSE),FALSE)))*(VLOOKUP(B2176,'2-Kosten per locatie'!$A$16:$C$48,3,FALSE))</f>
        <v>0</v>
      </c>
      <c r="W2176" s="146">
        <f t="shared" si="429"/>
        <v>0</v>
      </c>
      <c r="X2176" s="146">
        <f t="shared" si="430"/>
        <v>0</v>
      </c>
      <c r="Y2176" s="146">
        <f t="shared" si="431"/>
        <v>0</v>
      </c>
      <c r="Z2176" s="147" t="str">
        <f>VLOOKUP(F2176,'3-Productie normen'!A:Q,12,FALSE)</f>
        <v>B</v>
      </c>
      <c r="AA2176" s="147"/>
      <c r="AC2176" s="148">
        <f t="shared" si="432"/>
        <v>13855.4</v>
      </c>
    </row>
    <row r="2177" spans="1:29" ht="14.15" customHeight="1">
      <c r="A2177" s="124">
        <f t="shared" si="433"/>
        <v>2177</v>
      </c>
      <c r="B2177" s="139" t="s">
        <v>104</v>
      </c>
      <c r="C2177" s="108">
        <v>2</v>
      </c>
      <c r="D2177" s="164" t="s">
        <v>2124</v>
      </c>
      <c r="E2177" s="141" t="s">
        <v>1674</v>
      </c>
      <c r="F2177" s="141" t="s">
        <v>163</v>
      </c>
      <c r="G2177" s="141" t="s">
        <v>1627</v>
      </c>
      <c r="H2177" s="142">
        <v>6.5</v>
      </c>
      <c r="I2177" s="143">
        <f t="shared" si="434"/>
        <v>730</v>
      </c>
      <c r="J2177" s="144">
        <v>255</v>
      </c>
      <c r="K2177" s="144">
        <v>255</v>
      </c>
      <c r="L2177" s="144">
        <v>101</v>
      </c>
      <c r="M2177" s="144">
        <v>101</v>
      </c>
      <c r="N2177" s="144">
        <v>9</v>
      </c>
      <c r="O2177" s="144">
        <v>9</v>
      </c>
      <c r="P2177" s="145" t="e">
        <f t="shared" si="423"/>
        <v>#DIV/0!</v>
      </c>
      <c r="Q2177" s="145" t="e">
        <f t="shared" si="424"/>
        <v>#DIV/0!</v>
      </c>
      <c r="R2177" s="145" t="e">
        <f t="shared" si="425"/>
        <v>#DIV/0!</v>
      </c>
      <c r="S2177" s="145" t="e">
        <f t="shared" si="426"/>
        <v>#DIV/0!</v>
      </c>
      <c r="T2177" s="145" t="e">
        <f t="shared" si="427"/>
        <v>#DIV/0!</v>
      </c>
      <c r="U2177" s="145" t="e">
        <f t="shared" si="428"/>
        <v>#DIV/0!</v>
      </c>
      <c r="V2177" s="146">
        <f>IF(J2177="nio",0,IF(J2177&gt;0,VLOOKUP(F2177,'3-Productie normen'!A:M,VLOOKUP(J2177,'3-Productie normen'!$B$38:$C$41,2,FALSE),FALSE)))*(VLOOKUP(B2177,'2-Kosten per locatie'!$A$16:$C$48,3,FALSE))</f>
        <v>0</v>
      </c>
      <c r="W2177" s="146">
        <f t="shared" si="429"/>
        <v>0</v>
      </c>
      <c r="X2177" s="146">
        <f t="shared" si="430"/>
        <v>0</v>
      </c>
      <c r="Y2177" s="146">
        <f t="shared" si="431"/>
        <v>0</v>
      </c>
      <c r="Z2177" s="147" t="str">
        <f>VLOOKUP(F2177,'3-Productie normen'!A:Q,12,FALSE)</f>
        <v>B</v>
      </c>
      <c r="AA2177" s="147"/>
      <c r="AC2177" s="148">
        <f t="shared" si="432"/>
        <v>4745</v>
      </c>
    </row>
    <row r="2178" spans="1:29" ht="14.15" customHeight="1">
      <c r="A2178" s="124">
        <f t="shared" si="433"/>
        <v>2178</v>
      </c>
      <c r="B2178" s="139" t="s">
        <v>104</v>
      </c>
      <c r="C2178" s="108">
        <v>2</v>
      </c>
      <c r="D2178" s="164" t="s">
        <v>1793</v>
      </c>
      <c r="E2178" s="141" t="s">
        <v>226</v>
      </c>
      <c r="F2178" s="141" t="s">
        <v>174</v>
      </c>
      <c r="G2178" s="141" t="s">
        <v>244</v>
      </c>
      <c r="H2178" s="142">
        <v>5.9</v>
      </c>
      <c r="I2178" s="143">
        <f t="shared" si="434"/>
        <v>0</v>
      </c>
      <c r="J2178" s="144" t="s">
        <v>228</v>
      </c>
      <c r="K2178" s="144"/>
      <c r="L2178" s="144"/>
      <c r="M2178" s="144"/>
      <c r="N2178" s="144"/>
      <c r="O2178" s="144"/>
      <c r="P2178" s="145">
        <f t="shared" si="423"/>
        <v>0</v>
      </c>
      <c r="Q2178" s="145">
        <f t="shared" si="424"/>
        <v>0</v>
      </c>
      <c r="R2178" s="145">
        <f t="shared" si="425"/>
        <v>0</v>
      </c>
      <c r="S2178" s="145">
        <f t="shared" si="426"/>
        <v>0</v>
      </c>
      <c r="T2178" s="145">
        <f t="shared" si="427"/>
        <v>0</v>
      </c>
      <c r="U2178" s="145">
        <f t="shared" si="428"/>
        <v>0</v>
      </c>
      <c r="V2178" s="146">
        <f>IF(J2178="nio",0,IF(J2178&gt;0,VLOOKUP(F2178,'3-Productie normen'!A:M,VLOOKUP(J2178,'3-Productie normen'!$B$38:$C$41,2,FALSE),FALSE)))*(VLOOKUP(B2178,'2-Kosten per locatie'!$A$16:$C$48,3,FALSE))</f>
        <v>0</v>
      </c>
      <c r="W2178" s="146">
        <f t="shared" si="429"/>
        <v>0</v>
      </c>
      <c r="X2178" s="146">
        <f t="shared" si="430"/>
        <v>0</v>
      </c>
      <c r="Y2178" s="146">
        <f t="shared" si="431"/>
        <v>0</v>
      </c>
      <c r="Z2178" s="147">
        <f>VLOOKUP(F2178,'3-Productie normen'!A:Q,12,FALSE)</f>
        <v>0</v>
      </c>
      <c r="AA2178" s="147"/>
      <c r="AC2178" s="148">
        <f t="shared" si="432"/>
        <v>0</v>
      </c>
    </row>
    <row r="2179" spans="1:29" ht="14.15" customHeight="1">
      <c r="A2179" s="124">
        <f t="shared" si="433"/>
        <v>2179</v>
      </c>
      <c r="B2179" s="139" t="s">
        <v>104</v>
      </c>
      <c r="C2179" s="108">
        <v>2</v>
      </c>
      <c r="D2179" s="164" t="s">
        <v>2125</v>
      </c>
      <c r="E2179" s="141" t="s">
        <v>243</v>
      </c>
      <c r="F2179" s="141" t="s">
        <v>155</v>
      </c>
      <c r="G2179" s="141" t="s">
        <v>222</v>
      </c>
      <c r="H2179" s="142">
        <v>7.9</v>
      </c>
      <c r="I2179" s="143">
        <f t="shared" si="434"/>
        <v>730</v>
      </c>
      <c r="J2179" s="144">
        <v>255</v>
      </c>
      <c r="K2179" s="144">
        <v>255</v>
      </c>
      <c r="L2179" s="144">
        <v>101</v>
      </c>
      <c r="M2179" s="144">
        <v>101</v>
      </c>
      <c r="N2179" s="144">
        <v>9</v>
      </c>
      <c r="O2179" s="144">
        <v>9</v>
      </c>
      <c r="P2179" s="145" t="e">
        <f t="shared" si="423"/>
        <v>#DIV/0!</v>
      </c>
      <c r="Q2179" s="145" t="e">
        <f t="shared" si="424"/>
        <v>#DIV/0!</v>
      </c>
      <c r="R2179" s="145" t="e">
        <f t="shared" si="425"/>
        <v>#DIV/0!</v>
      </c>
      <c r="S2179" s="145" t="e">
        <f t="shared" si="426"/>
        <v>#DIV/0!</v>
      </c>
      <c r="T2179" s="145" t="e">
        <f t="shared" si="427"/>
        <v>#DIV/0!</v>
      </c>
      <c r="U2179" s="145" t="e">
        <f t="shared" si="428"/>
        <v>#DIV/0!</v>
      </c>
      <c r="V2179" s="146">
        <f>IF(J2179="nio",0,IF(J2179&gt;0,VLOOKUP(F2179,'3-Productie normen'!A:M,VLOOKUP(J2179,'3-Productie normen'!$B$38:$C$41,2,FALSE),FALSE)))*(VLOOKUP(B2179,'2-Kosten per locatie'!$A$16:$C$48,3,FALSE))</f>
        <v>0</v>
      </c>
      <c r="W2179" s="146">
        <f t="shared" si="429"/>
        <v>0</v>
      </c>
      <c r="X2179" s="146">
        <f t="shared" si="430"/>
        <v>0</v>
      </c>
      <c r="Y2179" s="146">
        <f t="shared" si="431"/>
        <v>0</v>
      </c>
      <c r="Z2179" s="147" t="str">
        <f>VLOOKUP(F2179,'3-Productie normen'!A:Q,12,FALSE)</f>
        <v>B</v>
      </c>
      <c r="AA2179" s="147"/>
      <c r="AC2179" s="148">
        <f t="shared" si="432"/>
        <v>5767</v>
      </c>
    </row>
    <row r="2180" spans="1:29" ht="14.15" customHeight="1">
      <c r="A2180" s="124">
        <f t="shared" si="433"/>
        <v>2180</v>
      </c>
      <c r="B2180" s="139" t="s">
        <v>104</v>
      </c>
      <c r="C2180" s="108">
        <v>2</v>
      </c>
      <c r="D2180" s="164" t="s">
        <v>1794</v>
      </c>
      <c r="E2180" s="141" t="s">
        <v>262</v>
      </c>
      <c r="F2180" s="151" t="s">
        <v>164</v>
      </c>
      <c r="G2180" s="141" t="s">
        <v>227</v>
      </c>
      <c r="H2180" s="142">
        <v>4.3</v>
      </c>
      <c r="I2180" s="143">
        <f t="shared" si="434"/>
        <v>12</v>
      </c>
      <c r="J2180" s="144">
        <v>12</v>
      </c>
      <c r="K2180" s="144"/>
      <c r="L2180" s="144"/>
      <c r="M2180" s="144"/>
      <c r="N2180" s="144"/>
      <c r="O2180" s="144"/>
      <c r="P2180" s="145" t="e">
        <f t="shared" si="423"/>
        <v>#DIV/0!</v>
      </c>
      <c r="Q2180" s="145">
        <f t="shared" si="424"/>
        <v>0</v>
      </c>
      <c r="R2180" s="145">
        <f t="shared" si="425"/>
        <v>0</v>
      </c>
      <c r="S2180" s="145">
        <f t="shared" si="426"/>
        <v>0</v>
      </c>
      <c r="T2180" s="145">
        <f t="shared" si="427"/>
        <v>0</v>
      </c>
      <c r="U2180" s="145">
        <f t="shared" si="428"/>
        <v>0</v>
      </c>
      <c r="V2180" s="146">
        <f>IF(J2180="nio",0,IF(J2180&gt;0,VLOOKUP(F2180,'3-Productie normen'!A:M,VLOOKUP(J2180,'3-Productie normen'!$B$38:$C$41,2,FALSE),FALSE)))*(VLOOKUP(B2180,'2-Kosten per locatie'!$A$16:$C$48,3,FALSE))</f>
        <v>0</v>
      </c>
      <c r="W2180" s="146">
        <f t="shared" si="429"/>
        <v>0</v>
      </c>
      <c r="X2180" s="146">
        <f t="shared" si="430"/>
        <v>0</v>
      </c>
      <c r="Y2180" s="146">
        <f t="shared" si="431"/>
        <v>0</v>
      </c>
      <c r="Z2180" s="147" t="str">
        <f>VLOOKUP(F2180,'3-Productie normen'!A:Q,12,FALSE)</f>
        <v>V</v>
      </c>
      <c r="AA2180" s="147"/>
      <c r="AC2180" s="148">
        <f t="shared" si="432"/>
        <v>51.599999999999994</v>
      </c>
    </row>
    <row r="2181" spans="1:29" ht="14.15" customHeight="1">
      <c r="A2181" s="124">
        <f t="shared" si="433"/>
        <v>2181</v>
      </c>
      <c r="B2181" s="139" t="s">
        <v>104</v>
      </c>
      <c r="C2181" s="108">
        <v>2</v>
      </c>
      <c r="D2181" s="164" t="s">
        <v>1795</v>
      </c>
      <c r="E2181" s="141" t="s">
        <v>330</v>
      </c>
      <c r="F2181" s="153" t="s">
        <v>159</v>
      </c>
      <c r="G2181" s="141" t="s">
        <v>1627</v>
      </c>
      <c r="H2181" s="142">
        <v>3.7</v>
      </c>
      <c r="I2181" s="143">
        <f t="shared" si="434"/>
        <v>730</v>
      </c>
      <c r="J2181" s="144">
        <v>255</v>
      </c>
      <c r="K2181" s="144">
        <v>255</v>
      </c>
      <c r="L2181" s="144">
        <v>101</v>
      </c>
      <c r="M2181" s="144">
        <v>101</v>
      </c>
      <c r="N2181" s="144">
        <v>9</v>
      </c>
      <c r="O2181" s="144">
        <v>9</v>
      </c>
      <c r="P2181" s="145" t="e">
        <f t="shared" si="423"/>
        <v>#DIV/0!</v>
      </c>
      <c r="Q2181" s="145" t="e">
        <f t="shared" si="424"/>
        <v>#DIV/0!</v>
      </c>
      <c r="R2181" s="145" t="e">
        <f t="shared" si="425"/>
        <v>#DIV/0!</v>
      </c>
      <c r="S2181" s="145" t="e">
        <f t="shared" si="426"/>
        <v>#DIV/0!</v>
      </c>
      <c r="T2181" s="145" t="e">
        <f t="shared" si="427"/>
        <v>#DIV/0!</v>
      </c>
      <c r="U2181" s="145" t="e">
        <f t="shared" si="428"/>
        <v>#DIV/0!</v>
      </c>
      <c r="V2181" s="146">
        <f>IF(J2181="nio",0,IF(J2181&gt;0,VLOOKUP(F2181,'3-Productie normen'!A:M,VLOOKUP(J2181,'3-Productie normen'!$B$38:$C$41,2,FALSE),FALSE)))*(VLOOKUP(B2181,'2-Kosten per locatie'!$A$16:$C$48,3,FALSE))</f>
        <v>0</v>
      </c>
      <c r="W2181" s="146">
        <f t="shared" si="429"/>
        <v>0</v>
      </c>
      <c r="X2181" s="146">
        <f t="shared" si="430"/>
        <v>0</v>
      </c>
      <c r="Y2181" s="146">
        <f t="shared" si="431"/>
        <v>0</v>
      </c>
      <c r="Z2181" s="147" t="str">
        <f>VLOOKUP(F2181,'3-Productie normen'!A:Q,12,FALSE)</f>
        <v>V</v>
      </c>
      <c r="AA2181" s="147"/>
      <c r="AC2181" s="148">
        <f t="shared" si="432"/>
        <v>2701</v>
      </c>
    </row>
    <row r="2182" spans="1:29" ht="14.15" customHeight="1">
      <c r="A2182" s="124">
        <f t="shared" si="433"/>
        <v>2182</v>
      </c>
      <c r="B2182" s="139" t="s">
        <v>104</v>
      </c>
      <c r="C2182" s="108">
        <v>2</v>
      </c>
      <c r="D2182" s="164" t="s">
        <v>1803</v>
      </c>
      <c r="E2182" s="141" t="s">
        <v>420</v>
      </c>
      <c r="F2182" s="141" t="s">
        <v>155</v>
      </c>
      <c r="G2182" s="141" t="s">
        <v>2126</v>
      </c>
      <c r="H2182" s="142">
        <v>1036.8</v>
      </c>
      <c r="I2182" s="143">
        <f t="shared" si="434"/>
        <v>730</v>
      </c>
      <c r="J2182" s="144">
        <v>255</v>
      </c>
      <c r="K2182" s="144">
        <v>255</v>
      </c>
      <c r="L2182" s="144">
        <v>101</v>
      </c>
      <c r="M2182" s="144">
        <v>101</v>
      </c>
      <c r="N2182" s="144">
        <v>9</v>
      </c>
      <c r="O2182" s="144">
        <v>9</v>
      </c>
      <c r="P2182" s="145" t="e">
        <f t="shared" si="423"/>
        <v>#DIV/0!</v>
      </c>
      <c r="Q2182" s="145" t="e">
        <f t="shared" si="424"/>
        <v>#DIV/0!</v>
      </c>
      <c r="R2182" s="145" t="e">
        <f t="shared" si="425"/>
        <v>#DIV/0!</v>
      </c>
      <c r="S2182" s="145" t="e">
        <f t="shared" si="426"/>
        <v>#DIV/0!</v>
      </c>
      <c r="T2182" s="145" t="e">
        <f t="shared" si="427"/>
        <v>#DIV/0!</v>
      </c>
      <c r="U2182" s="145" t="e">
        <f t="shared" si="428"/>
        <v>#DIV/0!</v>
      </c>
      <c r="V2182" s="146">
        <f>IF(J2182="nio",0,IF(J2182&gt;0,VLOOKUP(F2182,'3-Productie normen'!A:M,VLOOKUP(J2182,'3-Productie normen'!$B$38:$C$41,2,FALSE),FALSE)))*(VLOOKUP(B2182,'2-Kosten per locatie'!$A$16:$C$48,3,FALSE))</f>
        <v>0</v>
      </c>
      <c r="W2182" s="146">
        <f t="shared" si="429"/>
        <v>0</v>
      </c>
      <c r="X2182" s="146">
        <f t="shared" si="430"/>
        <v>0</v>
      </c>
      <c r="Y2182" s="146">
        <f t="shared" si="431"/>
        <v>0</v>
      </c>
      <c r="Z2182" s="147" t="str">
        <f>VLOOKUP(F2182,'3-Productie normen'!A:Q,12,FALSE)</f>
        <v>B</v>
      </c>
      <c r="AA2182" s="147"/>
      <c r="AC2182" s="148">
        <f t="shared" si="432"/>
        <v>756864</v>
      </c>
    </row>
    <row r="2183" spans="1:29" ht="14.15" customHeight="1">
      <c r="A2183" s="124">
        <f t="shared" si="433"/>
        <v>2183</v>
      </c>
      <c r="B2183" s="139" t="s">
        <v>104</v>
      </c>
      <c r="C2183" s="108">
        <v>2</v>
      </c>
      <c r="D2183" s="164" t="s">
        <v>1804</v>
      </c>
      <c r="E2183" s="141" t="s">
        <v>216</v>
      </c>
      <c r="F2183" s="139" t="s">
        <v>167</v>
      </c>
      <c r="G2183" s="141" t="s">
        <v>1627</v>
      </c>
      <c r="H2183" s="142">
        <v>7.6</v>
      </c>
      <c r="I2183" s="143">
        <f t="shared" si="434"/>
        <v>730</v>
      </c>
      <c r="J2183" s="144">
        <v>255</v>
      </c>
      <c r="K2183" s="144">
        <v>255</v>
      </c>
      <c r="L2183" s="144">
        <v>101</v>
      </c>
      <c r="M2183" s="144">
        <v>101</v>
      </c>
      <c r="N2183" s="144">
        <v>9</v>
      </c>
      <c r="O2183" s="144">
        <v>9</v>
      </c>
      <c r="P2183" s="145" t="e">
        <f t="shared" ref="P2183:P2242" si="435">IF(J2183="nio",0,IF(J2183&gt;0,J2183*H2183/V2183,0))</f>
        <v>#DIV/0!</v>
      </c>
      <c r="Q2183" s="145" t="e">
        <f t="shared" ref="Q2183:Q2242" si="436">IF(K2183&gt;0,K2183*H2183/W2183,0)</f>
        <v>#DIV/0!</v>
      </c>
      <c r="R2183" s="145" t="e">
        <f t="shared" ref="R2183:R2242" si="437">IF(L2183&gt;0,L2183*H2183/X2183,0)</f>
        <v>#DIV/0!</v>
      </c>
      <c r="S2183" s="145" t="e">
        <f t="shared" ref="S2183:S2242" si="438">IF(M2183&gt;0,M2183*H2183/Y2183,0)</f>
        <v>#DIV/0!</v>
      </c>
      <c r="T2183" s="145" t="e">
        <f t="shared" ref="T2183:T2242" si="439">IF(N2183&gt;0,N2183*H2183/X2183,0)</f>
        <v>#DIV/0!</v>
      </c>
      <c r="U2183" s="145" t="e">
        <f t="shared" ref="U2183:U2242" si="440">IF(O2183&gt;0,O2183*H2183/Y2183,0)</f>
        <v>#DIV/0!</v>
      </c>
      <c r="V2183" s="146">
        <f>IF(J2183="nio",0,IF(J2183&gt;0,VLOOKUP(F2183,'3-Productie normen'!A:M,VLOOKUP(J2183,'3-Productie normen'!$B$38:$C$41,2,FALSE),FALSE)))*(VLOOKUP(B2183,'2-Kosten per locatie'!$A$16:$C$48,3,FALSE))</f>
        <v>0</v>
      </c>
      <c r="W2183" s="146">
        <f t="shared" ref="W2183:W2242" si="441">IF(K2183&gt;0,V2183*$W$8,0)</f>
        <v>0</v>
      </c>
      <c r="X2183" s="146">
        <f t="shared" ref="X2183:X2242" si="442">IF((OR(L2183&gt;0,N2183&gt;0)),V2183*$X$8,0)</f>
        <v>0</v>
      </c>
      <c r="Y2183" s="146">
        <f t="shared" ref="Y2183:Y2242" si="443">IF((OR(M2183&gt;0,O2183&gt;0)),V2183*$Y$8,0)</f>
        <v>0</v>
      </c>
      <c r="Z2183" s="147" t="str">
        <f>VLOOKUP(F2183,'3-Productie normen'!A:Q,12,FALSE)</f>
        <v>S</v>
      </c>
      <c r="AA2183" s="147"/>
      <c r="AC2183" s="148">
        <f t="shared" ref="AC2183:AC2242" si="444">I2183*H2183</f>
        <v>5548</v>
      </c>
    </row>
    <row r="2184" spans="1:29" ht="14.15" customHeight="1">
      <c r="A2184" s="124">
        <f t="shared" si="433"/>
        <v>2184</v>
      </c>
      <c r="B2184" s="139" t="s">
        <v>104</v>
      </c>
      <c r="C2184" s="108">
        <v>2</v>
      </c>
      <c r="D2184" s="164" t="s">
        <v>1805</v>
      </c>
      <c r="E2184" s="141" t="s">
        <v>216</v>
      </c>
      <c r="F2184" s="141" t="s">
        <v>167</v>
      </c>
      <c r="G2184" s="141" t="s">
        <v>1627</v>
      </c>
      <c r="H2184" s="142">
        <v>1.31</v>
      </c>
      <c r="I2184" s="143">
        <f t="shared" si="434"/>
        <v>730</v>
      </c>
      <c r="J2184" s="144">
        <v>255</v>
      </c>
      <c r="K2184" s="144">
        <v>255</v>
      </c>
      <c r="L2184" s="144">
        <v>101</v>
      </c>
      <c r="M2184" s="144">
        <v>101</v>
      </c>
      <c r="N2184" s="144">
        <v>9</v>
      </c>
      <c r="O2184" s="144">
        <v>9</v>
      </c>
      <c r="P2184" s="145" t="e">
        <f t="shared" si="435"/>
        <v>#DIV/0!</v>
      </c>
      <c r="Q2184" s="145" t="e">
        <f t="shared" si="436"/>
        <v>#DIV/0!</v>
      </c>
      <c r="R2184" s="145" t="e">
        <f t="shared" si="437"/>
        <v>#DIV/0!</v>
      </c>
      <c r="S2184" s="145" t="e">
        <f t="shared" si="438"/>
        <v>#DIV/0!</v>
      </c>
      <c r="T2184" s="145" t="e">
        <f t="shared" si="439"/>
        <v>#DIV/0!</v>
      </c>
      <c r="U2184" s="145" t="e">
        <f t="shared" si="440"/>
        <v>#DIV/0!</v>
      </c>
      <c r="V2184" s="146">
        <f>IF(J2184="nio",0,IF(J2184&gt;0,VLOOKUP(F2184,'3-Productie normen'!A:M,VLOOKUP(J2184,'3-Productie normen'!$B$38:$C$41,2,FALSE),FALSE)))*(VLOOKUP(B2184,'2-Kosten per locatie'!$A$16:$C$48,3,FALSE))</f>
        <v>0</v>
      </c>
      <c r="W2184" s="146">
        <f t="shared" si="441"/>
        <v>0</v>
      </c>
      <c r="X2184" s="146">
        <f t="shared" si="442"/>
        <v>0</v>
      </c>
      <c r="Y2184" s="146">
        <f t="shared" si="443"/>
        <v>0</v>
      </c>
      <c r="Z2184" s="147" t="str">
        <f>VLOOKUP(F2184,'3-Productie normen'!A:Q,12,FALSE)</f>
        <v>S</v>
      </c>
      <c r="AA2184" s="147"/>
      <c r="AC2184" s="148">
        <f t="shared" si="444"/>
        <v>956.30000000000007</v>
      </c>
    </row>
    <row r="2185" spans="1:29" ht="14.15" customHeight="1">
      <c r="A2185" s="124">
        <f t="shared" si="433"/>
        <v>2185</v>
      </c>
      <c r="B2185" s="139" t="s">
        <v>104</v>
      </c>
      <c r="C2185" s="108">
        <v>2</v>
      </c>
      <c r="D2185" s="164" t="s">
        <v>1806</v>
      </c>
      <c r="E2185" s="141" t="s">
        <v>212</v>
      </c>
      <c r="F2185" s="141" t="s">
        <v>167</v>
      </c>
      <c r="G2185" s="141" t="s">
        <v>1627</v>
      </c>
      <c r="H2185" s="142">
        <v>6.5</v>
      </c>
      <c r="I2185" s="143">
        <f t="shared" si="434"/>
        <v>730</v>
      </c>
      <c r="J2185" s="144">
        <v>255</v>
      </c>
      <c r="K2185" s="144">
        <v>255</v>
      </c>
      <c r="L2185" s="144">
        <v>101</v>
      </c>
      <c r="M2185" s="144">
        <v>101</v>
      </c>
      <c r="N2185" s="144">
        <v>9</v>
      </c>
      <c r="O2185" s="144">
        <v>9</v>
      </c>
      <c r="P2185" s="145" t="e">
        <f t="shared" si="435"/>
        <v>#DIV/0!</v>
      </c>
      <c r="Q2185" s="145" t="e">
        <f t="shared" si="436"/>
        <v>#DIV/0!</v>
      </c>
      <c r="R2185" s="145" t="e">
        <f t="shared" si="437"/>
        <v>#DIV/0!</v>
      </c>
      <c r="S2185" s="145" t="e">
        <f t="shared" si="438"/>
        <v>#DIV/0!</v>
      </c>
      <c r="T2185" s="145" t="e">
        <f t="shared" si="439"/>
        <v>#DIV/0!</v>
      </c>
      <c r="U2185" s="145" t="e">
        <f t="shared" si="440"/>
        <v>#DIV/0!</v>
      </c>
      <c r="V2185" s="146">
        <f>IF(J2185="nio",0,IF(J2185&gt;0,VLOOKUP(F2185,'3-Productie normen'!A:M,VLOOKUP(J2185,'3-Productie normen'!$B$38:$C$41,2,FALSE),FALSE)))*(VLOOKUP(B2185,'2-Kosten per locatie'!$A$16:$C$48,3,FALSE))</f>
        <v>0</v>
      </c>
      <c r="W2185" s="146">
        <f t="shared" si="441"/>
        <v>0</v>
      </c>
      <c r="X2185" s="146">
        <f t="shared" si="442"/>
        <v>0</v>
      </c>
      <c r="Y2185" s="146">
        <f t="shared" si="443"/>
        <v>0</v>
      </c>
      <c r="Z2185" s="147" t="str">
        <f>VLOOKUP(F2185,'3-Productie normen'!A:Q,12,FALSE)</f>
        <v>S</v>
      </c>
      <c r="AA2185" s="147"/>
      <c r="AC2185" s="148">
        <f t="shared" si="444"/>
        <v>4745</v>
      </c>
    </row>
    <row r="2186" spans="1:29" ht="14.15" customHeight="1">
      <c r="A2186" s="124">
        <f t="shared" si="433"/>
        <v>2186</v>
      </c>
      <c r="B2186" s="139" t="s">
        <v>104</v>
      </c>
      <c r="C2186" s="108">
        <v>2</v>
      </c>
      <c r="D2186" s="164" t="s">
        <v>2127</v>
      </c>
      <c r="E2186" s="141" t="s">
        <v>212</v>
      </c>
      <c r="F2186" s="141" t="s">
        <v>167</v>
      </c>
      <c r="G2186" s="141" t="s">
        <v>1627</v>
      </c>
      <c r="H2186" s="142">
        <v>1.31</v>
      </c>
      <c r="I2186" s="143">
        <f t="shared" ref="I2186:I2247" si="445">SUM(J2186:O2186)</f>
        <v>730</v>
      </c>
      <c r="J2186" s="144">
        <v>255</v>
      </c>
      <c r="K2186" s="144">
        <v>255</v>
      </c>
      <c r="L2186" s="144">
        <v>101</v>
      </c>
      <c r="M2186" s="144">
        <v>101</v>
      </c>
      <c r="N2186" s="144">
        <v>9</v>
      </c>
      <c r="O2186" s="144">
        <v>9</v>
      </c>
      <c r="P2186" s="145" t="e">
        <f t="shared" si="435"/>
        <v>#DIV/0!</v>
      </c>
      <c r="Q2186" s="145" t="e">
        <f t="shared" si="436"/>
        <v>#DIV/0!</v>
      </c>
      <c r="R2186" s="145" t="e">
        <f t="shared" si="437"/>
        <v>#DIV/0!</v>
      </c>
      <c r="S2186" s="145" t="e">
        <f t="shared" si="438"/>
        <v>#DIV/0!</v>
      </c>
      <c r="T2186" s="145" t="e">
        <f t="shared" si="439"/>
        <v>#DIV/0!</v>
      </c>
      <c r="U2186" s="145" t="e">
        <f t="shared" si="440"/>
        <v>#DIV/0!</v>
      </c>
      <c r="V2186" s="146">
        <f>IF(J2186="nio",0,IF(J2186&gt;0,VLOOKUP(F2186,'3-Productie normen'!A:M,VLOOKUP(J2186,'3-Productie normen'!$B$38:$C$41,2,FALSE),FALSE)))*(VLOOKUP(B2186,'2-Kosten per locatie'!$A$16:$C$48,3,FALSE))</f>
        <v>0</v>
      </c>
      <c r="W2186" s="146">
        <f t="shared" si="441"/>
        <v>0</v>
      </c>
      <c r="X2186" s="146">
        <f t="shared" si="442"/>
        <v>0</v>
      </c>
      <c r="Y2186" s="146">
        <f t="shared" si="443"/>
        <v>0</v>
      </c>
      <c r="Z2186" s="147" t="str">
        <f>VLOOKUP(F2186,'3-Productie normen'!A:Q,12,FALSE)</f>
        <v>S</v>
      </c>
      <c r="AA2186" s="147"/>
      <c r="AC2186" s="148">
        <f t="shared" si="444"/>
        <v>956.30000000000007</v>
      </c>
    </row>
    <row r="2187" spans="1:29" ht="14.15" customHeight="1">
      <c r="A2187" s="124">
        <f t="shared" ref="A2187:A2250" si="446">A2186+1</f>
        <v>2187</v>
      </c>
      <c r="B2187" s="139" t="s">
        <v>104</v>
      </c>
      <c r="C2187" s="108">
        <v>2</v>
      </c>
      <c r="D2187" s="164" t="s">
        <v>2128</v>
      </c>
      <c r="E2187" s="141" t="s">
        <v>212</v>
      </c>
      <c r="F2187" s="141" t="s">
        <v>167</v>
      </c>
      <c r="G2187" s="141" t="s">
        <v>1627</v>
      </c>
      <c r="H2187" s="142">
        <v>1.31</v>
      </c>
      <c r="I2187" s="143">
        <f t="shared" si="445"/>
        <v>730</v>
      </c>
      <c r="J2187" s="144">
        <v>255</v>
      </c>
      <c r="K2187" s="144">
        <v>255</v>
      </c>
      <c r="L2187" s="144">
        <v>101</v>
      </c>
      <c r="M2187" s="144">
        <v>101</v>
      </c>
      <c r="N2187" s="144">
        <v>9</v>
      </c>
      <c r="O2187" s="144">
        <v>9</v>
      </c>
      <c r="P2187" s="145" t="e">
        <f t="shared" si="435"/>
        <v>#DIV/0!</v>
      </c>
      <c r="Q2187" s="145" t="e">
        <f t="shared" si="436"/>
        <v>#DIV/0!</v>
      </c>
      <c r="R2187" s="145" t="e">
        <f t="shared" si="437"/>
        <v>#DIV/0!</v>
      </c>
      <c r="S2187" s="145" t="e">
        <f t="shared" si="438"/>
        <v>#DIV/0!</v>
      </c>
      <c r="T2187" s="145" t="e">
        <f t="shared" si="439"/>
        <v>#DIV/0!</v>
      </c>
      <c r="U2187" s="145" t="e">
        <f t="shared" si="440"/>
        <v>#DIV/0!</v>
      </c>
      <c r="V2187" s="146">
        <f>IF(J2187="nio",0,IF(J2187&gt;0,VLOOKUP(F2187,'3-Productie normen'!A:M,VLOOKUP(J2187,'3-Productie normen'!$B$38:$C$41,2,FALSE),FALSE)))*(VLOOKUP(B2187,'2-Kosten per locatie'!$A$16:$C$48,3,FALSE))</f>
        <v>0</v>
      </c>
      <c r="W2187" s="146">
        <f t="shared" si="441"/>
        <v>0</v>
      </c>
      <c r="X2187" s="146">
        <f t="shared" si="442"/>
        <v>0</v>
      </c>
      <c r="Y2187" s="146">
        <f t="shared" si="443"/>
        <v>0</v>
      </c>
      <c r="Z2187" s="147" t="str">
        <f>VLOOKUP(F2187,'3-Productie normen'!A:Q,12,FALSE)</f>
        <v>S</v>
      </c>
      <c r="AA2187" s="147"/>
      <c r="AC2187" s="148">
        <f t="shared" si="444"/>
        <v>956.30000000000007</v>
      </c>
    </row>
    <row r="2188" spans="1:29" ht="14.15" customHeight="1">
      <c r="A2188" s="124">
        <f t="shared" si="446"/>
        <v>2188</v>
      </c>
      <c r="B2188" s="139" t="s">
        <v>104</v>
      </c>
      <c r="C2188" s="108">
        <v>2</v>
      </c>
      <c r="D2188" s="164" t="s">
        <v>2129</v>
      </c>
      <c r="E2188" s="141" t="s">
        <v>355</v>
      </c>
      <c r="F2188" s="141" t="s">
        <v>174</v>
      </c>
      <c r="G2188" s="141" t="s">
        <v>2130</v>
      </c>
      <c r="H2188" s="142">
        <v>5.2</v>
      </c>
      <c r="I2188" s="143">
        <f t="shared" si="445"/>
        <v>0</v>
      </c>
      <c r="J2188" s="144" t="s">
        <v>228</v>
      </c>
      <c r="K2188" s="144"/>
      <c r="L2188" s="144"/>
      <c r="M2188" s="144"/>
      <c r="N2188" s="144"/>
      <c r="O2188" s="144"/>
      <c r="P2188" s="145">
        <f t="shared" si="435"/>
        <v>0</v>
      </c>
      <c r="Q2188" s="145">
        <f t="shared" si="436"/>
        <v>0</v>
      </c>
      <c r="R2188" s="145">
        <f t="shared" si="437"/>
        <v>0</v>
      </c>
      <c r="S2188" s="145">
        <f t="shared" si="438"/>
        <v>0</v>
      </c>
      <c r="T2188" s="145">
        <f t="shared" si="439"/>
        <v>0</v>
      </c>
      <c r="U2188" s="145">
        <f t="shared" si="440"/>
        <v>0</v>
      </c>
      <c r="V2188" s="146">
        <f>IF(J2188="nio",0,IF(J2188&gt;0,VLOOKUP(F2188,'3-Productie normen'!A:M,VLOOKUP(J2188,'3-Productie normen'!$B$38:$C$41,2,FALSE),FALSE)))*(VLOOKUP(B2188,'2-Kosten per locatie'!$A$16:$C$48,3,FALSE))</f>
        <v>0</v>
      </c>
      <c r="W2188" s="146">
        <f t="shared" si="441"/>
        <v>0</v>
      </c>
      <c r="X2188" s="146">
        <f t="shared" si="442"/>
        <v>0</v>
      </c>
      <c r="Y2188" s="146">
        <f t="shared" si="443"/>
        <v>0</v>
      </c>
      <c r="Z2188" s="147">
        <f>VLOOKUP(F2188,'3-Productie normen'!A:Q,12,FALSE)</f>
        <v>0</v>
      </c>
      <c r="AA2188" s="147"/>
      <c r="AC2188" s="148">
        <f t="shared" si="444"/>
        <v>0</v>
      </c>
    </row>
    <row r="2189" spans="1:29" ht="14.15" customHeight="1">
      <c r="A2189" s="124">
        <f t="shared" si="446"/>
        <v>2189</v>
      </c>
      <c r="B2189" s="139" t="s">
        <v>104</v>
      </c>
      <c r="C2189" s="108">
        <v>2</v>
      </c>
      <c r="D2189" s="164" t="s">
        <v>2131</v>
      </c>
      <c r="E2189" s="141" t="s">
        <v>355</v>
      </c>
      <c r="F2189" s="141" t="s">
        <v>174</v>
      </c>
      <c r="G2189" s="141"/>
      <c r="H2189" s="142">
        <v>2.44</v>
      </c>
      <c r="I2189" s="143">
        <f t="shared" si="445"/>
        <v>0</v>
      </c>
      <c r="J2189" s="144" t="s">
        <v>228</v>
      </c>
      <c r="K2189" s="144"/>
      <c r="L2189" s="144"/>
      <c r="M2189" s="144"/>
      <c r="N2189" s="144"/>
      <c r="O2189" s="144"/>
      <c r="P2189" s="145">
        <f t="shared" si="435"/>
        <v>0</v>
      </c>
      <c r="Q2189" s="145">
        <f t="shared" si="436"/>
        <v>0</v>
      </c>
      <c r="R2189" s="145">
        <f t="shared" si="437"/>
        <v>0</v>
      </c>
      <c r="S2189" s="145">
        <f t="shared" si="438"/>
        <v>0</v>
      </c>
      <c r="T2189" s="145">
        <f t="shared" si="439"/>
        <v>0</v>
      </c>
      <c r="U2189" s="145">
        <f t="shared" si="440"/>
        <v>0</v>
      </c>
      <c r="V2189" s="146">
        <f>IF(J2189="nio",0,IF(J2189&gt;0,VLOOKUP(F2189,'3-Productie normen'!A:M,VLOOKUP(J2189,'3-Productie normen'!$B$38:$C$41,2,FALSE),FALSE)))*(VLOOKUP(B2189,'2-Kosten per locatie'!$A$16:$C$48,3,FALSE))</f>
        <v>0</v>
      </c>
      <c r="W2189" s="146">
        <f t="shared" si="441"/>
        <v>0</v>
      </c>
      <c r="X2189" s="146">
        <f t="shared" si="442"/>
        <v>0</v>
      </c>
      <c r="Y2189" s="146">
        <f t="shared" si="443"/>
        <v>0</v>
      </c>
      <c r="Z2189" s="147">
        <f>VLOOKUP(F2189,'3-Productie normen'!A:Q,12,FALSE)</f>
        <v>0</v>
      </c>
      <c r="AA2189" s="147"/>
      <c r="AC2189" s="148">
        <f t="shared" si="444"/>
        <v>0</v>
      </c>
    </row>
    <row r="2190" spans="1:29" ht="14.15" customHeight="1">
      <c r="A2190" s="124">
        <f t="shared" si="446"/>
        <v>2190</v>
      </c>
      <c r="B2190" s="139" t="s">
        <v>104</v>
      </c>
      <c r="C2190" s="108">
        <v>2</v>
      </c>
      <c r="D2190" s="164" t="s">
        <v>1828</v>
      </c>
      <c r="E2190" s="141" t="s">
        <v>355</v>
      </c>
      <c r="F2190" s="141" t="s">
        <v>174</v>
      </c>
      <c r="G2190" s="141" t="s">
        <v>2132</v>
      </c>
      <c r="H2190" s="142">
        <v>3.1</v>
      </c>
      <c r="I2190" s="143">
        <f t="shared" si="445"/>
        <v>0</v>
      </c>
      <c r="J2190" s="144" t="s">
        <v>228</v>
      </c>
      <c r="K2190" s="144"/>
      <c r="L2190" s="144"/>
      <c r="M2190" s="144"/>
      <c r="N2190" s="144"/>
      <c r="O2190" s="144"/>
      <c r="P2190" s="145">
        <f t="shared" si="435"/>
        <v>0</v>
      </c>
      <c r="Q2190" s="145">
        <f t="shared" si="436"/>
        <v>0</v>
      </c>
      <c r="R2190" s="145">
        <f t="shared" si="437"/>
        <v>0</v>
      </c>
      <c r="S2190" s="145">
        <f t="shared" si="438"/>
        <v>0</v>
      </c>
      <c r="T2190" s="145">
        <f t="shared" si="439"/>
        <v>0</v>
      </c>
      <c r="U2190" s="145">
        <f t="shared" si="440"/>
        <v>0</v>
      </c>
      <c r="V2190" s="146">
        <f>IF(J2190="nio",0,IF(J2190&gt;0,VLOOKUP(F2190,'3-Productie normen'!A:M,VLOOKUP(J2190,'3-Productie normen'!$B$38:$C$41,2,FALSE),FALSE)))*(VLOOKUP(B2190,'2-Kosten per locatie'!$A$16:$C$48,3,FALSE))</f>
        <v>0</v>
      </c>
      <c r="W2190" s="146">
        <f t="shared" si="441"/>
        <v>0</v>
      </c>
      <c r="X2190" s="146">
        <f t="shared" si="442"/>
        <v>0</v>
      </c>
      <c r="Y2190" s="146">
        <f t="shared" si="443"/>
        <v>0</v>
      </c>
      <c r="Z2190" s="147">
        <f>VLOOKUP(F2190,'3-Productie normen'!A:Q,12,FALSE)</f>
        <v>0</v>
      </c>
      <c r="AA2190" s="147"/>
      <c r="AC2190" s="148">
        <f t="shared" si="444"/>
        <v>0</v>
      </c>
    </row>
    <row r="2191" spans="1:29" ht="14.15" customHeight="1">
      <c r="A2191" s="124">
        <f t="shared" si="446"/>
        <v>2191</v>
      </c>
      <c r="B2191" s="139" t="s">
        <v>104</v>
      </c>
      <c r="C2191" s="108">
        <v>2</v>
      </c>
      <c r="D2191" s="164" t="s">
        <v>2133</v>
      </c>
      <c r="E2191" s="141" t="s">
        <v>468</v>
      </c>
      <c r="F2191" s="141" t="s">
        <v>168</v>
      </c>
      <c r="G2191" s="141" t="s">
        <v>252</v>
      </c>
      <c r="H2191" s="142">
        <v>9.27</v>
      </c>
      <c r="I2191" s="143">
        <f t="shared" si="445"/>
        <v>1</v>
      </c>
      <c r="J2191" s="144">
        <v>1</v>
      </c>
      <c r="K2191" s="144"/>
      <c r="L2191" s="144"/>
      <c r="M2191" s="144"/>
      <c r="N2191" s="144"/>
      <c r="O2191" s="144"/>
      <c r="P2191" s="145" t="e">
        <f t="shared" si="435"/>
        <v>#DIV/0!</v>
      </c>
      <c r="Q2191" s="145">
        <f t="shared" si="436"/>
        <v>0</v>
      </c>
      <c r="R2191" s="145">
        <f t="shared" si="437"/>
        <v>0</v>
      </c>
      <c r="S2191" s="145">
        <f t="shared" si="438"/>
        <v>0</v>
      </c>
      <c r="T2191" s="145">
        <f t="shared" si="439"/>
        <v>0</v>
      </c>
      <c r="U2191" s="145">
        <f t="shared" si="440"/>
        <v>0</v>
      </c>
      <c r="V2191" s="146">
        <f>IF(J2191="nio",0,IF(J2191&gt;0,VLOOKUP(F2191,'3-Productie normen'!A:M,VLOOKUP(J2191,'3-Productie normen'!$B$38:$C$41,2,FALSE),FALSE)))*(VLOOKUP(B2191,'2-Kosten per locatie'!$A$16:$C$48,3,FALSE))</f>
        <v>0</v>
      </c>
      <c r="W2191" s="146">
        <f t="shared" si="441"/>
        <v>0</v>
      </c>
      <c r="X2191" s="146">
        <f t="shared" si="442"/>
        <v>0</v>
      </c>
      <c r="Y2191" s="146">
        <f t="shared" si="443"/>
        <v>0</v>
      </c>
      <c r="Z2191" s="147" t="str">
        <f>VLOOKUP(F2191,'3-Productie normen'!A:Q,12,FALSE)</f>
        <v>V</v>
      </c>
      <c r="AA2191" s="147"/>
      <c r="AC2191" s="148">
        <f t="shared" si="444"/>
        <v>9.27</v>
      </c>
    </row>
    <row r="2192" spans="1:29" ht="14.15" customHeight="1">
      <c r="A2192" s="124">
        <f t="shared" si="446"/>
        <v>2192</v>
      </c>
      <c r="B2192" s="139" t="s">
        <v>104</v>
      </c>
      <c r="C2192" s="108">
        <v>2</v>
      </c>
      <c r="D2192" s="164" t="s">
        <v>2134</v>
      </c>
      <c r="E2192" s="141" t="s">
        <v>279</v>
      </c>
      <c r="F2192" s="139" t="s">
        <v>168</v>
      </c>
      <c r="G2192" s="141" t="s">
        <v>2091</v>
      </c>
      <c r="H2192" s="142">
        <v>5.64</v>
      </c>
      <c r="I2192" s="143">
        <f t="shared" si="445"/>
        <v>1</v>
      </c>
      <c r="J2192" s="144">
        <v>1</v>
      </c>
      <c r="K2192" s="144"/>
      <c r="L2192" s="144"/>
      <c r="M2192" s="144"/>
      <c r="N2192" s="144"/>
      <c r="O2192" s="144"/>
      <c r="P2192" s="145" t="e">
        <f t="shared" si="435"/>
        <v>#DIV/0!</v>
      </c>
      <c r="Q2192" s="145">
        <f t="shared" si="436"/>
        <v>0</v>
      </c>
      <c r="R2192" s="145">
        <f t="shared" si="437"/>
        <v>0</v>
      </c>
      <c r="S2192" s="145">
        <f t="shared" si="438"/>
        <v>0</v>
      </c>
      <c r="T2192" s="145">
        <f t="shared" si="439"/>
        <v>0</v>
      </c>
      <c r="U2192" s="145">
        <f t="shared" si="440"/>
        <v>0</v>
      </c>
      <c r="V2192" s="146">
        <f>IF(J2192="nio",0,IF(J2192&gt;0,VLOOKUP(F2192,'3-Productie normen'!A:M,VLOOKUP(J2192,'3-Productie normen'!$B$38:$C$41,2,FALSE),FALSE)))*(VLOOKUP(B2192,'2-Kosten per locatie'!$A$16:$C$48,3,FALSE))</f>
        <v>0</v>
      </c>
      <c r="W2192" s="146">
        <f t="shared" si="441"/>
        <v>0</v>
      </c>
      <c r="X2192" s="146">
        <f t="shared" si="442"/>
        <v>0</v>
      </c>
      <c r="Y2192" s="146">
        <f t="shared" si="443"/>
        <v>0</v>
      </c>
      <c r="Z2192" s="147" t="str">
        <f>VLOOKUP(F2192,'3-Productie normen'!A:Q,12,FALSE)</f>
        <v>V</v>
      </c>
      <c r="AA2192" s="147"/>
      <c r="AC2192" s="148">
        <f t="shared" si="444"/>
        <v>5.64</v>
      </c>
    </row>
    <row r="2193" spans="1:29" ht="14.15" customHeight="1">
      <c r="A2193" s="124">
        <f t="shared" si="446"/>
        <v>2193</v>
      </c>
      <c r="B2193" s="139" t="s">
        <v>104</v>
      </c>
      <c r="C2193" s="108">
        <v>2</v>
      </c>
      <c r="D2193" s="164" t="s">
        <v>2135</v>
      </c>
      <c r="E2193" s="141" t="s">
        <v>711</v>
      </c>
      <c r="F2193" s="141" t="s">
        <v>168</v>
      </c>
      <c r="G2193" s="141" t="s">
        <v>244</v>
      </c>
      <c r="H2193" s="142">
        <v>1.22</v>
      </c>
      <c r="I2193" s="143">
        <f t="shared" si="445"/>
        <v>1</v>
      </c>
      <c r="J2193" s="144">
        <v>1</v>
      </c>
      <c r="K2193" s="144"/>
      <c r="L2193" s="144"/>
      <c r="M2193" s="144"/>
      <c r="N2193" s="144"/>
      <c r="O2193" s="144"/>
      <c r="P2193" s="145" t="e">
        <f t="shared" si="435"/>
        <v>#DIV/0!</v>
      </c>
      <c r="Q2193" s="145">
        <f t="shared" si="436"/>
        <v>0</v>
      </c>
      <c r="R2193" s="145">
        <f t="shared" si="437"/>
        <v>0</v>
      </c>
      <c r="S2193" s="145">
        <f t="shared" si="438"/>
        <v>0</v>
      </c>
      <c r="T2193" s="145">
        <f t="shared" si="439"/>
        <v>0</v>
      </c>
      <c r="U2193" s="145">
        <f t="shared" si="440"/>
        <v>0</v>
      </c>
      <c r="V2193" s="146">
        <f>IF(J2193="nio",0,IF(J2193&gt;0,VLOOKUP(F2193,'3-Productie normen'!A:M,VLOOKUP(J2193,'3-Productie normen'!$B$38:$C$41,2,FALSE),FALSE)))*(VLOOKUP(B2193,'2-Kosten per locatie'!$A$16:$C$48,3,FALSE))</f>
        <v>0</v>
      </c>
      <c r="W2193" s="146">
        <f t="shared" si="441"/>
        <v>0</v>
      </c>
      <c r="X2193" s="146">
        <f t="shared" si="442"/>
        <v>0</v>
      </c>
      <c r="Y2193" s="146">
        <f t="shared" si="443"/>
        <v>0</v>
      </c>
      <c r="Z2193" s="147" t="str">
        <f>VLOOKUP(F2193,'3-Productie normen'!A:Q,12,FALSE)</f>
        <v>V</v>
      </c>
      <c r="AA2193" s="147"/>
      <c r="AC2193" s="148">
        <f t="shared" si="444"/>
        <v>1.22</v>
      </c>
    </row>
    <row r="2194" spans="1:29" ht="14.15" customHeight="1">
      <c r="A2194" s="124">
        <f t="shared" si="446"/>
        <v>2194</v>
      </c>
      <c r="B2194" s="139" t="s">
        <v>104</v>
      </c>
      <c r="C2194" s="108">
        <v>2</v>
      </c>
      <c r="D2194" s="164" t="s">
        <v>2136</v>
      </c>
      <c r="E2194" s="141" t="s">
        <v>249</v>
      </c>
      <c r="F2194" s="141" t="s">
        <v>172</v>
      </c>
      <c r="G2194" s="141" t="s">
        <v>2090</v>
      </c>
      <c r="H2194" s="142">
        <v>33.1</v>
      </c>
      <c r="I2194" s="143">
        <f t="shared" si="445"/>
        <v>730</v>
      </c>
      <c r="J2194" s="144">
        <v>255</v>
      </c>
      <c r="K2194" s="144">
        <v>255</v>
      </c>
      <c r="L2194" s="144">
        <v>101</v>
      </c>
      <c r="M2194" s="144">
        <v>101</v>
      </c>
      <c r="N2194" s="144">
        <v>9</v>
      </c>
      <c r="O2194" s="144">
        <v>9</v>
      </c>
      <c r="P2194" s="145" t="e">
        <f t="shared" si="435"/>
        <v>#DIV/0!</v>
      </c>
      <c r="Q2194" s="145" t="e">
        <f t="shared" si="436"/>
        <v>#DIV/0!</v>
      </c>
      <c r="R2194" s="145" t="e">
        <f t="shared" si="437"/>
        <v>#DIV/0!</v>
      </c>
      <c r="S2194" s="145" t="e">
        <f t="shared" si="438"/>
        <v>#DIV/0!</v>
      </c>
      <c r="T2194" s="145" t="e">
        <f t="shared" si="439"/>
        <v>#DIV/0!</v>
      </c>
      <c r="U2194" s="145" t="e">
        <f t="shared" si="440"/>
        <v>#DIV/0!</v>
      </c>
      <c r="V2194" s="146">
        <f>IF(J2194="nio",0,IF(J2194&gt;0,VLOOKUP(F2194,'3-Productie normen'!A:M,VLOOKUP(J2194,'3-Productie normen'!$B$38:$C$41,2,FALSE),FALSE)))*(VLOOKUP(B2194,'2-Kosten per locatie'!$A$16:$C$48,3,FALSE))</f>
        <v>0</v>
      </c>
      <c r="W2194" s="146">
        <f t="shared" si="441"/>
        <v>0</v>
      </c>
      <c r="X2194" s="146">
        <f t="shared" si="442"/>
        <v>0</v>
      </c>
      <c r="Y2194" s="146">
        <f t="shared" si="443"/>
        <v>0</v>
      </c>
      <c r="Z2194" s="147" t="str">
        <f>VLOOKUP(F2194,'3-Productie normen'!A:Q,12,FALSE)</f>
        <v>V</v>
      </c>
      <c r="AA2194" s="147"/>
      <c r="AC2194" s="148">
        <f t="shared" si="444"/>
        <v>24163</v>
      </c>
    </row>
    <row r="2195" spans="1:29" ht="14.15" customHeight="1">
      <c r="A2195" s="124">
        <f t="shared" si="446"/>
        <v>2195</v>
      </c>
      <c r="B2195" s="139" t="s">
        <v>104</v>
      </c>
      <c r="C2195" s="108">
        <v>2</v>
      </c>
      <c r="D2195" s="164" t="s">
        <v>2137</v>
      </c>
      <c r="E2195" s="141" t="s">
        <v>249</v>
      </c>
      <c r="F2195" s="141" t="s">
        <v>172</v>
      </c>
      <c r="G2195" s="141" t="s">
        <v>222</v>
      </c>
      <c r="H2195" s="142">
        <v>38.200000000000003</v>
      </c>
      <c r="I2195" s="143">
        <f t="shared" si="445"/>
        <v>730</v>
      </c>
      <c r="J2195" s="144">
        <v>255</v>
      </c>
      <c r="K2195" s="144">
        <v>255</v>
      </c>
      <c r="L2195" s="144">
        <v>101</v>
      </c>
      <c r="M2195" s="144">
        <v>101</v>
      </c>
      <c r="N2195" s="144">
        <v>9</v>
      </c>
      <c r="O2195" s="144">
        <v>9</v>
      </c>
      <c r="P2195" s="145" t="e">
        <f t="shared" si="435"/>
        <v>#DIV/0!</v>
      </c>
      <c r="Q2195" s="145" t="e">
        <f t="shared" si="436"/>
        <v>#DIV/0!</v>
      </c>
      <c r="R2195" s="145" t="e">
        <f t="shared" si="437"/>
        <v>#DIV/0!</v>
      </c>
      <c r="S2195" s="145" t="e">
        <f t="shared" si="438"/>
        <v>#DIV/0!</v>
      </c>
      <c r="T2195" s="145" t="e">
        <f t="shared" si="439"/>
        <v>#DIV/0!</v>
      </c>
      <c r="U2195" s="145" t="e">
        <f t="shared" si="440"/>
        <v>#DIV/0!</v>
      </c>
      <c r="V2195" s="146">
        <f>IF(J2195="nio",0,IF(J2195&gt;0,VLOOKUP(F2195,'3-Productie normen'!A:M,VLOOKUP(J2195,'3-Productie normen'!$B$38:$C$41,2,FALSE),FALSE)))*(VLOOKUP(B2195,'2-Kosten per locatie'!$A$16:$C$48,3,FALSE))</f>
        <v>0</v>
      </c>
      <c r="W2195" s="146">
        <f t="shared" si="441"/>
        <v>0</v>
      </c>
      <c r="X2195" s="146">
        <f t="shared" si="442"/>
        <v>0</v>
      </c>
      <c r="Y2195" s="146">
        <f t="shared" si="443"/>
        <v>0</v>
      </c>
      <c r="Z2195" s="147" t="str">
        <f>VLOOKUP(F2195,'3-Productie normen'!A:Q,12,FALSE)</f>
        <v>V</v>
      </c>
      <c r="AA2195" s="147"/>
      <c r="AC2195" s="148">
        <f t="shared" si="444"/>
        <v>27886.000000000004</v>
      </c>
    </row>
    <row r="2196" spans="1:29" ht="14.15" customHeight="1">
      <c r="A2196" s="124">
        <f t="shared" si="446"/>
        <v>2196</v>
      </c>
      <c r="B2196" s="139" t="s">
        <v>104</v>
      </c>
      <c r="C2196" s="108">
        <v>2</v>
      </c>
      <c r="D2196" s="164" t="s">
        <v>2138</v>
      </c>
      <c r="E2196" s="141" t="s">
        <v>699</v>
      </c>
      <c r="F2196" s="141" t="s">
        <v>155</v>
      </c>
      <c r="G2196" s="141" t="s">
        <v>222</v>
      </c>
      <c r="H2196" s="142">
        <v>60.2</v>
      </c>
      <c r="I2196" s="143">
        <f t="shared" si="445"/>
        <v>730</v>
      </c>
      <c r="J2196" s="144">
        <v>255</v>
      </c>
      <c r="K2196" s="144">
        <v>255</v>
      </c>
      <c r="L2196" s="144">
        <v>101</v>
      </c>
      <c r="M2196" s="144">
        <v>101</v>
      </c>
      <c r="N2196" s="144">
        <v>9</v>
      </c>
      <c r="O2196" s="144">
        <v>9</v>
      </c>
      <c r="P2196" s="145" t="e">
        <f t="shared" si="435"/>
        <v>#DIV/0!</v>
      </c>
      <c r="Q2196" s="145" t="e">
        <f t="shared" si="436"/>
        <v>#DIV/0!</v>
      </c>
      <c r="R2196" s="145" t="e">
        <f t="shared" si="437"/>
        <v>#DIV/0!</v>
      </c>
      <c r="S2196" s="145" t="e">
        <f t="shared" si="438"/>
        <v>#DIV/0!</v>
      </c>
      <c r="T2196" s="145" t="e">
        <f t="shared" si="439"/>
        <v>#DIV/0!</v>
      </c>
      <c r="U2196" s="145" t="e">
        <f t="shared" si="440"/>
        <v>#DIV/0!</v>
      </c>
      <c r="V2196" s="146">
        <f>IF(J2196="nio",0,IF(J2196&gt;0,VLOOKUP(F2196,'3-Productie normen'!A:M,VLOOKUP(J2196,'3-Productie normen'!$B$38:$C$41,2,FALSE),FALSE)))*(VLOOKUP(B2196,'2-Kosten per locatie'!$A$16:$C$48,3,FALSE))</f>
        <v>0</v>
      </c>
      <c r="W2196" s="146">
        <f t="shared" si="441"/>
        <v>0</v>
      </c>
      <c r="X2196" s="146">
        <f t="shared" si="442"/>
        <v>0</v>
      </c>
      <c r="Y2196" s="146">
        <f t="shared" si="443"/>
        <v>0</v>
      </c>
      <c r="Z2196" s="147" t="str">
        <f>VLOOKUP(F2196,'3-Productie normen'!A:Q,12,FALSE)</f>
        <v>B</v>
      </c>
      <c r="AA2196" s="147"/>
      <c r="AC2196" s="148">
        <f t="shared" si="444"/>
        <v>43946</v>
      </c>
    </row>
    <row r="2197" spans="1:29" ht="14.15" customHeight="1">
      <c r="A2197" s="124">
        <f t="shared" si="446"/>
        <v>2197</v>
      </c>
      <c r="B2197" s="139" t="s">
        <v>104</v>
      </c>
      <c r="C2197" s="108">
        <v>2</v>
      </c>
      <c r="D2197" s="164" t="s">
        <v>2139</v>
      </c>
      <c r="E2197" s="141" t="s">
        <v>249</v>
      </c>
      <c r="F2197" s="141" t="s">
        <v>172</v>
      </c>
      <c r="G2197" s="141" t="s">
        <v>222</v>
      </c>
      <c r="H2197" s="142">
        <v>40.700000000000003</v>
      </c>
      <c r="I2197" s="143">
        <f t="shared" si="445"/>
        <v>730</v>
      </c>
      <c r="J2197" s="144">
        <v>255</v>
      </c>
      <c r="K2197" s="144">
        <v>255</v>
      </c>
      <c r="L2197" s="144">
        <v>101</v>
      </c>
      <c r="M2197" s="144">
        <v>101</v>
      </c>
      <c r="N2197" s="144">
        <v>9</v>
      </c>
      <c r="O2197" s="144">
        <v>9</v>
      </c>
      <c r="P2197" s="145" t="e">
        <f t="shared" si="435"/>
        <v>#DIV/0!</v>
      </c>
      <c r="Q2197" s="145" t="e">
        <f t="shared" si="436"/>
        <v>#DIV/0!</v>
      </c>
      <c r="R2197" s="145" t="e">
        <f t="shared" si="437"/>
        <v>#DIV/0!</v>
      </c>
      <c r="S2197" s="145" t="e">
        <f t="shared" si="438"/>
        <v>#DIV/0!</v>
      </c>
      <c r="T2197" s="145" t="e">
        <f t="shared" si="439"/>
        <v>#DIV/0!</v>
      </c>
      <c r="U2197" s="145" t="e">
        <f t="shared" si="440"/>
        <v>#DIV/0!</v>
      </c>
      <c r="V2197" s="146">
        <f>IF(J2197="nio",0,IF(J2197&gt;0,VLOOKUP(F2197,'3-Productie normen'!A:M,VLOOKUP(J2197,'3-Productie normen'!$B$38:$C$41,2,FALSE),FALSE)))*(VLOOKUP(B2197,'2-Kosten per locatie'!$A$16:$C$48,3,FALSE))</f>
        <v>0</v>
      </c>
      <c r="W2197" s="146">
        <f t="shared" si="441"/>
        <v>0</v>
      </c>
      <c r="X2197" s="146">
        <f t="shared" si="442"/>
        <v>0</v>
      </c>
      <c r="Y2197" s="146">
        <f t="shared" si="443"/>
        <v>0</v>
      </c>
      <c r="Z2197" s="147" t="str">
        <f>VLOOKUP(F2197,'3-Productie normen'!A:Q,12,FALSE)</f>
        <v>V</v>
      </c>
      <c r="AA2197" s="147"/>
      <c r="AC2197" s="148">
        <f t="shared" si="444"/>
        <v>29711.000000000004</v>
      </c>
    </row>
    <row r="2198" spans="1:29" ht="14.15" customHeight="1">
      <c r="A2198" s="124">
        <f t="shared" si="446"/>
        <v>2198</v>
      </c>
      <c r="B2198" s="139" t="s">
        <v>104</v>
      </c>
      <c r="C2198" s="108">
        <v>2</v>
      </c>
      <c r="D2198" s="164" t="s">
        <v>2140</v>
      </c>
      <c r="E2198" s="141" t="s">
        <v>170</v>
      </c>
      <c r="F2198" s="141" t="s">
        <v>170</v>
      </c>
      <c r="G2198" s="141" t="s">
        <v>2141</v>
      </c>
      <c r="H2198" s="142">
        <v>11.78</v>
      </c>
      <c r="I2198" s="143">
        <f t="shared" si="445"/>
        <v>730</v>
      </c>
      <c r="J2198" s="144">
        <v>255</v>
      </c>
      <c r="K2198" s="144">
        <v>255</v>
      </c>
      <c r="L2198" s="144">
        <v>101</v>
      </c>
      <c r="M2198" s="144">
        <v>101</v>
      </c>
      <c r="N2198" s="144">
        <v>9</v>
      </c>
      <c r="O2198" s="144">
        <v>9</v>
      </c>
      <c r="P2198" s="145" t="e">
        <f t="shared" si="435"/>
        <v>#DIV/0!</v>
      </c>
      <c r="Q2198" s="145" t="e">
        <f t="shared" si="436"/>
        <v>#DIV/0!</v>
      </c>
      <c r="R2198" s="145" t="e">
        <f t="shared" si="437"/>
        <v>#DIV/0!</v>
      </c>
      <c r="S2198" s="145" t="e">
        <f t="shared" si="438"/>
        <v>#DIV/0!</v>
      </c>
      <c r="T2198" s="145" t="e">
        <f t="shared" si="439"/>
        <v>#DIV/0!</v>
      </c>
      <c r="U2198" s="145" t="e">
        <f t="shared" si="440"/>
        <v>#DIV/0!</v>
      </c>
      <c r="V2198" s="146">
        <f>IF(J2198="nio",0,IF(J2198&gt;0,VLOOKUP(F2198,'3-Productie normen'!A:M,VLOOKUP(J2198,'3-Productie normen'!$B$38:$C$41,2,FALSE),FALSE)))*(VLOOKUP(B2198,'2-Kosten per locatie'!$A$16:$C$48,3,FALSE))</f>
        <v>0</v>
      </c>
      <c r="W2198" s="146">
        <f t="shared" si="441"/>
        <v>0</v>
      </c>
      <c r="X2198" s="146">
        <f t="shared" si="442"/>
        <v>0</v>
      </c>
      <c r="Y2198" s="146">
        <f t="shared" si="443"/>
        <v>0</v>
      </c>
      <c r="Z2198" s="147" t="str">
        <f>VLOOKUP(F2198,'3-Productie normen'!A:Q,12,FALSE)</f>
        <v>V</v>
      </c>
      <c r="AA2198" s="147"/>
      <c r="AC2198" s="148">
        <f t="shared" si="444"/>
        <v>8599.4</v>
      </c>
    </row>
    <row r="2199" spans="1:29" ht="14.15" customHeight="1">
      <c r="A2199" s="124">
        <f t="shared" si="446"/>
        <v>2199</v>
      </c>
      <c r="B2199" s="139" t="s">
        <v>104</v>
      </c>
      <c r="C2199" s="108">
        <v>3</v>
      </c>
      <c r="D2199" s="164" t="s">
        <v>2142</v>
      </c>
      <c r="E2199" s="141" t="s">
        <v>171</v>
      </c>
      <c r="F2199" s="141" t="s">
        <v>171</v>
      </c>
      <c r="G2199" s="141" t="s">
        <v>222</v>
      </c>
      <c r="H2199" s="142">
        <v>30</v>
      </c>
      <c r="I2199" s="143">
        <f t="shared" si="445"/>
        <v>730</v>
      </c>
      <c r="J2199" s="144">
        <v>255</v>
      </c>
      <c r="K2199" s="144">
        <v>255</v>
      </c>
      <c r="L2199" s="144">
        <v>101</v>
      </c>
      <c r="M2199" s="144">
        <v>101</v>
      </c>
      <c r="N2199" s="144">
        <v>9</v>
      </c>
      <c r="O2199" s="144">
        <v>9</v>
      </c>
      <c r="P2199" s="145" t="e">
        <f t="shared" si="435"/>
        <v>#DIV/0!</v>
      </c>
      <c r="Q2199" s="145" t="e">
        <f t="shared" si="436"/>
        <v>#DIV/0!</v>
      </c>
      <c r="R2199" s="145" t="e">
        <f t="shared" si="437"/>
        <v>#DIV/0!</v>
      </c>
      <c r="S2199" s="145" t="e">
        <f t="shared" si="438"/>
        <v>#DIV/0!</v>
      </c>
      <c r="T2199" s="145" t="e">
        <f t="shared" si="439"/>
        <v>#DIV/0!</v>
      </c>
      <c r="U2199" s="145" t="e">
        <f t="shared" si="440"/>
        <v>#DIV/0!</v>
      </c>
      <c r="V2199" s="146">
        <f>IF(J2199="nio",0,IF(J2199&gt;0,VLOOKUP(F2199,'3-Productie normen'!A:M,VLOOKUP(J2199,'3-Productie normen'!$B$38:$C$41,2,FALSE),FALSE)))*(VLOOKUP(B2199,'2-Kosten per locatie'!$A$16:$C$48,3,FALSE))</f>
        <v>0</v>
      </c>
      <c r="W2199" s="146">
        <f t="shared" si="441"/>
        <v>0</v>
      </c>
      <c r="X2199" s="146">
        <f t="shared" si="442"/>
        <v>0</v>
      </c>
      <c r="Y2199" s="146">
        <f t="shared" si="443"/>
        <v>0</v>
      </c>
      <c r="Z2199" s="147" t="str">
        <f>VLOOKUP(F2199,'3-Productie normen'!A:Q,12,FALSE)</f>
        <v>B</v>
      </c>
      <c r="AA2199" s="147"/>
      <c r="AC2199" s="148">
        <f t="shared" si="444"/>
        <v>21900</v>
      </c>
    </row>
    <row r="2200" spans="1:29" ht="14.15" customHeight="1">
      <c r="A2200" s="124">
        <f t="shared" si="446"/>
        <v>2200</v>
      </c>
      <c r="B2200" s="139" t="s">
        <v>104</v>
      </c>
      <c r="C2200" s="108">
        <v>3</v>
      </c>
      <c r="D2200" s="164" t="s">
        <v>2143</v>
      </c>
      <c r="E2200" s="141" t="s">
        <v>171</v>
      </c>
      <c r="F2200" s="141" t="s">
        <v>171</v>
      </c>
      <c r="G2200" s="141" t="s">
        <v>222</v>
      </c>
      <c r="H2200" s="142">
        <v>30</v>
      </c>
      <c r="I2200" s="143">
        <f t="shared" si="445"/>
        <v>730</v>
      </c>
      <c r="J2200" s="144">
        <v>255</v>
      </c>
      <c r="K2200" s="144">
        <v>255</v>
      </c>
      <c r="L2200" s="144">
        <v>101</v>
      </c>
      <c r="M2200" s="144">
        <v>101</v>
      </c>
      <c r="N2200" s="144">
        <v>9</v>
      </c>
      <c r="O2200" s="144">
        <v>9</v>
      </c>
      <c r="P2200" s="145" t="e">
        <f t="shared" si="435"/>
        <v>#DIV/0!</v>
      </c>
      <c r="Q2200" s="145" t="e">
        <f t="shared" si="436"/>
        <v>#DIV/0!</v>
      </c>
      <c r="R2200" s="145" t="e">
        <f t="shared" si="437"/>
        <v>#DIV/0!</v>
      </c>
      <c r="S2200" s="145" t="e">
        <f t="shared" si="438"/>
        <v>#DIV/0!</v>
      </c>
      <c r="T2200" s="145" t="e">
        <f t="shared" si="439"/>
        <v>#DIV/0!</v>
      </c>
      <c r="U2200" s="145" t="e">
        <f t="shared" si="440"/>
        <v>#DIV/0!</v>
      </c>
      <c r="V2200" s="146">
        <f>IF(J2200="nio",0,IF(J2200&gt;0,VLOOKUP(F2200,'3-Productie normen'!A:M,VLOOKUP(J2200,'3-Productie normen'!$B$38:$C$41,2,FALSE),FALSE)))*(VLOOKUP(B2200,'2-Kosten per locatie'!$A$16:$C$48,3,FALSE))</f>
        <v>0</v>
      </c>
      <c r="W2200" s="146">
        <f t="shared" si="441"/>
        <v>0</v>
      </c>
      <c r="X2200" s="146">
        <f t="shared" si="442"/>
        <v>0</v>
      </c>
      <c r="Y2200" s="146">
        <f t="shared" si="443"/>
        <v>0</v>
      </c>
      <c r="Z2200" s="147" t="str">
        <f>VLOOKUP(F2200,'3-Productie normen'!A:Q,12,FALSE)</f>
        <v>B</v>
      </c>
      <c r="AA2200" s="147"/>
      <c r="AC2200" s="148">
        <f t="shared" si="444"/>
        <v>21900</v>
      </c>
    </row>
    <row r="2201" spans="1:29" ht="14.15" customHeight="1">
      <c r="A2201" s="124">
        <f t="shared" si="446"/>
        <v>2201</v>
      </c>
      <c r="B2201" s="139" t="s">
        <v>104</v>
      </c>
      <c r="C2201" s="108">
        <v>3</v>
      </c>
      <c r="D2201" s="164" t="s">
        <v>2144</v>
      </c>
      <c r="E2201" s="141" t="s">
        <v>171</v>
      </c>
      <c r="F2201" s="141" t="s">
        <v>171</v>
      </c>
      <c r="G2201" s="141" t="s">
        <v>222</v>
      </c>
      <c r="H2201" s="142">
        <v>30</v>
      </c>
      <c r="I2201" s="143">
        <f t="shared" si="445"/>
        <v>730</v>
      </c>
      <c r="J2201" s="144">
        <v>255</v>
      </c>
      <c r="K2201" s="144">
        <v>255</v>
      </c>
      <c r="L2201" s="144">
        <v>101</v>
      </c>
      <c r="M2201" s="144">
        <v>101</v>
      </c>
      <c r="N2201" s="144">
        <v>9</v>
      </c>
      <c r="O2201" s="144">
        <v>9</v>
      </c>
      <c r="P2201" s="145" t="e">
        <f t="shared" si="435"/>
        <v>#DIV/0!</v>
      </c>
      <c r="Q2201" s="145" t="e">
        <f t="shared" si="436"/>
        <v>#DIV/0!</v>
      </c>
      <c r="R2201" s="145" t="e">
        <f t="shared" si="437"/>
        <v>#DIV/0!</v>
      </c>
      <c r="S2201" s="145" t="e">
        <f t="shared" si="438"/>
        <v>#DIV/0!</v>
      </c>
      <c r="T2201" s="145" t="e">
        <f t="shared" si="439"/>
        <v>#DIV/0!</v>
      </c>
      <c r="U2201" s="145" t="e">
        <f t="shared" si="440"/>
        <v>#DIV/0!</v>
      </c>
      <c r="V2201" s="146">
        <f>IF(J2201="nio",0,IF(J2201&gt;0,VLOOKUP(F2201,'3-Productie normen'!A:M,VLOOKUP(J2201,'3-Productie normen'!$B$38:$C$41,2,FALSE),FALSE)))*(VLOOKUP(B2201,'2-Kosten per locatie'!$A$16:$C$48,3,FALSE))</f>
        <v>0</v>
      </c>
      <c r="W2201" s="146">
        <f t="shared" si="441"/>
        <v>0</v>
      </c>
      <c r="X2201" s="146">
        <f t="shared" si="442"/>
        <v>0</v>
      </c>
      <c r="Y2201" s="146">
        <f t="shared" si="443"/>
        <v>0</v>
      </c>
      <c r="Z2201" s="147" t="str">
        <f>VLOOKUP(F2201,'3-Productie normen'!A:Q,12,FALSE)</f>
        <v>B</v>
      </c>
      <c r="AA2201" s="147"/>
      <c r="AC2201" s="148">
        <f t="shared" si="444"/>
        <v>21900</v>
      </c>
    </row>
    <row r="2202" spans="1:29" ht="14.15" customHeight="1">
      <c r="A2202" s="124">
        <f t="shared" si="446"/>
        <v>2202</v>
      </c>
      <c r="B2202" s="139" t="s">
        <v>104</v>
      </c>
      <c r="C2202" s="108">
        <v>3</v>
      </c>
      <c r="D2202" s="164" t="s">
        <v>1850</v>
      </c>
      <c r="E2202" s="141" t="s">
        <v>1020</v>
      </c>
      <c r="F2202" s="141" t="s">
        <v>155</v>
      </c>
      <c r="G2202" s="141" t="s">
        <v>244</v>
      </c>
      <c r="H2202" s="142">
        <v>54.85</v>
      </c>
      <c r="I2202" s="143">
        <f t="shared" si="445"/>
        <v>730</v>
      </c>
      <c r="J2202" s="144">
        <v>255</v>
      </c>
      <c r="K2202" s="144">
        <v>255</v>
      </c>
      <c r="L2202" s="144">
        <v>101</v>
      </c>
      <c r="M2202" s="144">
        <v>101</v>
      </c>
      <c r="N2202" s="144">
        <v>9</v>
      </c>
      <c r="O2202" s="144">
        <v>9</v>
      </c>
      <c r="P2202" s="145" t="e">
        <f t="shared" si="435"/>
        <v>#DIV/0!</v>
      </c>
      <c r="Q2202" s="145" t="e">
        <f t="shared" si="436"/>
        <v>#DIV/0!</v>
      </c>
      <c r="R2202" s="145" t="e">
        <f t="shared" si="437"/>
        <v>#DIV/0!</v>
      </c>
      <c r="S2202" s="145" t="e">
        <f t="shared" si="438"/>
        <v>#DIV/0!</v>
      </c>
      <c r="T2202" s="145" t="e">
        <f t="shared" si="439"/>
        <v>#DIV/0!</v>
      </c>
      <c r="U2202" s="145" t="e">
        <f t="shared" si="440"/>
        <v>#DIV/0!</v>
      </c>
      <c r="V2202" s="146">
        <f>IF(J2202="nio",0,IF(J2202&gt;0,VLOOKUP(F2202,'3-Productie normen'!A:M,VLOOKUP(J2202,'3-Productie normen'!$B$38:$C$41,2,FALSE),FALSE)))*(VLOOKUP(B2202,'2-Kosten per locatie'!$A$16:$C$48,3,FALSE))</f>
        <v>0</v>
      </c>
      <c r="W2202" s="146">
        <f t="shared" si="441"/>
        <v>0</v>
      </c>
      <c r="X2202" s="146">
        <f t="shared" si="442"/>
        <v>0</v>
      </c>
      <c r="Y2202" s="146">
        <f t="shared" si="443"/>
        <v>0</v>
      </c>
      <c r="Z2202" s="147" t="str">
        <f>VLOOKUP(F2202,'3-Productie normen'!A:Q,12,FALSE)</f>
        <v>B</v>
      </c>
      <c r="AA2202" s="147"/>
      <c r="AC2202" s="148">
        <f t="shared" si="444"/>
        <v>40040.5</v>
      </c>
    </row>
    <row r="2203" spans="1:29" ht="14.15" customHeight="1">
      <c r="A2203" s="124">
        <f t="shared" si="446"/>
        <v>2203</v>
      </c>
      <c r="B2203" s="139" t="s">
        <v>104</v>
      </c>
      <c r="C2203" s="108">
        <v>3</v>
      </c>
      <c r="D2203" s="164" t="s">
        <v>2145</v>
      </c>
      <c r="E2203" s="141" t="s">
        <v>171</v>
      </c>
      <c r="F2203" s="141" t="s">
        <v>171</v>
      </c>
      <c r="G2203" s="141" t="s">
        <v>244</v>
      </c>
      <c r="H2203" s="142">
        <v>23.6</v>
      </c>
      <c r="I2203" s="143">
        <f t="shared" si="445"/>
        <v>730</v>
      </c>
      <c r="J2203" s="144">
        <v>255</v>
      </c>
      <c r="K2203" s="144">
        <v>255</v>
      </c>
      <c r="L2203" s="144">
        <v>101</v>
      </c>
      <c r="M2203" s="144">
        <v>101</v>
      </c>
      <c r="N2203" s="144">
        <v>9</v>
      </c>
      <c r="O2203" s="144">
        <v>9</v>
      </c>
      <c r="P2203" s="145" t="e">
        <f t="shared" si="435"/>
        <v>#DIV/0!</v>
      </c>
      <c r="Q2203" s="145" t="e">
        <f t="shared" si="436"/>
        <v>#DIV/0!</v>
      </c>
      <c r="R2203" s="145" t="e">
        <f t="shared" si="437"/>
        <v>#DIV/0!</v>
      </c>
      <c r="S2203" s="145" t="e">
        <f t="shared" si="438"/>
        <v>#DIV/0!</v>
      </c>
      <c r="T2203" s="145" t="e">
        <f t="shared" si="439"/>
        <v>#DIV/0!</v>
      </c>
      <c r="U2203" s="145" t="e">
        <f t="shared" si="440"/>
        <v>#DIV/0!</v>
      </c>
      <c r="V2203" s="146">
        <f>IF(J2203="nio",0,IF(J2203&gt;0,VLOOKUP(F2203,'3-Productie normen'!A:M,VLOOKUP(J2203,'3-Productie normen'!$B$38:$C$41,2,FALSE),FALSE)))*(VLOOKUP(B2203,'2-Kosten per locatie'!$A$16:$C$48,3,FALSE))</f>
        <v>0</v>
      </c>
      <c r="W2203" s="146">
        <f t="shared" si="441"/>
        <v>0</v>
      </c>
      <c r="X2203" s="146">
        <f t="shared" si="442"/>
        <v>0</v>
      </c>
      <c r="Y2203" s="146">
        <f t="shared" si="443"/>
        <v>0</v>
      </c>
      <c r="Z2203" s="147" t="str">
        <f>VLOOKUP(F2203,'3-Productie normen'!A:Q,12,FALSE)</f>
        <v>B</v>
      </c>
      <c r="AA2203" s="147"/>
      <c r="AC2203" s="148">
        <f t="shared" si="444"/>
        <v>17228</v>
      </c>
    </row>
    <row r="2204" spans="1:29" ht="14.15" customHeight="1">
      <c r="A2204" s="124">
        <f t="shared" si="446"/>
        <v>2204</v>
      </c>
      <c r="B2204" s="139" t="s">
        <v>104</v>
      </c>
      <c r="C2204" s="108">
        <v>3</v>
      </c>
      <c r="D2204" s="164" t="s">
        <v>2146</v>
      </c>
      <c r="E2204" s="141" t="s">
        <v>216</v>
      </c>
      <c r="F2204" s="141" t="s">
        <v>167</v>
      </c>
      <c r="G2204" s="141" t="s">
        <v>1678</v>
      </c>
      <c r="H2204" s="142">
        <v>1.7</v>
      </c>
      <c r="I2204" s="143">
        <f t="shared" si="445"/>
        <v>730</v>
      </c>
      <c r="J2204" s="144">
        <v>255</v>
      </c>
      <c r="K2204" s="144">
        <v>255</v>
      </c>
      <c r="L2204" s="144">
        <v>101</v>
      </c>
      <c r="M2204" s="144">
        <v>101</v>
      </c>
      <c r="N2204" s="144">
        <v>9</v>
      </c>
      <c r="O2204" s="144">
        <v>9</v>
      </c>
      <c r="P2204" s="145" t="e">
        <f t="shared" si="435"/>
        <v>#DIV/0!</v>
      </c>
      <c r="Q2204" s="145" t="e">
        <f t="shared" si="436"/>
        <v>#DIV/0!</v>
      </c>
      <c r="R2204" s="145" t="e">
        <f t="shared" si="437"/>
        <v>#DIV/0!</v>
      </c>
      <c r="S2204" s="145" t="e">
        <f t="shared" si="438"/>
        <v>#DIV/0!</v>
      </c>
      <c r="T2204" s="145" t="e">
        <f t="shared" si="439"/>
        <v>#DIV/0!</v>
      </c>
      <c r="U2204" s="145" t="e">
        <f t="shared" si="440"/>
        <v>#DIV/0!</v>
      </c>
      <c r="V2204" s="146">
        <f>IF(J2204="nio",0,IF(J2204&gt;0,VLOOKUP(F2204,'3-Productie normen'!A:M,VLOOKUP(J2204,'3-Productie normen'!$B$38:$C$41,2,FALSE),FALSE)))*(VLOOKUP(B2204,'2-Kosten per locatie'!$A$16:$C$48,3,FALSE))</f>
        <v>0</v>
      </c>
      <c r="W2204" s="146">
        <f t="shared" si="441"/>
        <v>0</v>
      </c>
      <c r="X2204" s="146">
        <f t="shared" si="442"/>
        <v>0</v>
      </c>
      <c r="Y2204" s="146">
        <f t="shared" si="443"/>
        <v>0</v>
      </c>
      <c r="Z2204" s="147" t="str">
        <f>VLOOKUP(F2204,'3-Productie normen'!A:Q,12,FALSE)</f>
        <v>S</v>
      </c>
      <c r="AA2204" s="147"/>
      <c r="AC2204" s="148">
        <f t="shared" si="444"/>
        <v>1241</v>
      </c>
    </row>
    <row r="2205" spans="1:29" ht="14.15" customHeight="1">
      <c r="A2205" s="124">
        <f t="shared" si="446"/>
        <v>2205</v>
      </c>
      <c r="B2205" s="139" t="s">
        <v>104</v>
      </c>
      <c r="C2205" s="108">
        <v>3</v>
      </c>
      <c r="D2205" s="164" t="s">
        <v>2147</v>
      </c>
      <c r="E2205" s="141" t="s">
        <v>212</v>
      </c>
      <c r="F2205" s="141" t="s">
        <v>167</v>
      </c>
      <c r="G2205" s="141" t="s">
        <v>1678</v>
      </c>
      <c r="H2205" s="142">
        <v>1.7</v>
      </c>
      <c r="I2205" s="143">
        <f t="shared" si="445"/>
        <v>730</v>
      </c>
      <c r="J2205" s="144">
        <v>255</v>
      </c>
      <c r="K2205" s="144">
        <v>255</v>
      </c>
      <c r="L2205" s="144">
        <v>101</v>
      </c>
      <c r="M2205" s="144">
        <v>101</v>
      </c>
      <c r="N2205" s="144">
        <v>9</v>
      </c>
      <c r="O2205" s="144">
        <v>9</v>
      </c>
      <c r="P2205" s="145" t="e">
        <f t="shared" si="435"/>
        <v>#DIV/0!</v>
      </c>
      <c r="Q2205" s="145" t="e">
        <f t="shared" si="436"/>
        <v>#DIV/0!</v>
      </c>
      <c r="R2205" s="145" t="e">
        <f t="shared" si="437"/>
        <v>#DIV/0!</v>
      </c>
      <c r="S2205" s="145" t="e">
        <f t="shared" si="438"/>
        <v>#DIV/0!</v>
      </c>
      <c r="T2205" s="145" t="e">
        <f t="shared" si="439"/>
        <v>#DIV/0!</v>
      </c>
      <c r="U2205" s="145" t="e">
        <f t="shared" si="440"/>
        <v>#DIV/0!</v>
      </c>
      <c r="V2205" s="146">
        <f>IF(J2205="nio",0,IF(J2205&gt;0,VLOOKUP(F2205,'3-Productie normen'!A:M,VLOOKUP(J2205,'3-Productie normen'!$B$38:$C$41,2,FALSE),FALSE)))*(VLOOKUP(B2205,'2-Kosten per locatie'!$A$16:$C$48,3,FALSE))</f>
        <v>0</v>
      </c>
      <c r="W2205" s="146">
        <f t="shared" si="441"/>
        <v>0</v>
      </c>
      <c r="X2205" s="146">
        <f t="shared" si="442"/>
        <v>0</v>
      </c>
      <c r="Y2205" s="146">
        <f t="shared" si="443"/>
        <v>0</v>
      </c>
      <c r="Z2205" s="147" t="str">
        <f>VLOOKUP(F2205,'3-Productie normen'!A:Q,12,FALSE)</f>
        <v>S</v>
      </c>
      <c r="AA2205" s="147"/>
      <c r="AC2205" s="148">
        <f t="shared" si="444"/>
        <v>1241</v>
      </c>
    </row>
    <row r="2206" spans="1:29" ht="14.15" customHeight="1">
      <c r="A2206" s="124">
        <f t="shared" si="446"/>
        <v>2206</v>
      </c>
      <c r="B2206" s="139" t="s">
        <v>104</v>
      </c>
      <c r="C2206" s="108">
        <v>3</v>
      </c>
      <c r="D2206" s="164" t="s">
        <v>1851</v>
      </c>
      <c r="E2206" s="141" t="s">
        <v>330</v>
      </c>
      <c r="F2206" s="153" t="s">
        <v>159</v>
      </c>
      <c r="G2206" s="141" t="s">
        <v>1627</v>
      </c>
      <c r="H2206" s="142">
        <v>1.0900000000000001</v>
      </c>
      <c r="I2206" s="143">
        <f t="shared" si="445"/>
        <v>730</v>
      </c>
      <c r="J2206" s="144">
        <v>255</v>
      </c>
      <c r="K2206" s="144">
        <v>255</v>
      </c>
      <c r="L2206" s="144">
        <v>101</v>
      </c>
      <c r="M2206" s="144">
        <v>101</v>
      </c>
      <c r="N2206" s="144">
        <v>9</v>
      </c>
      <c r="O2206" s="144">
        <v>9</v>
      </c>
      <c r="P2206" s="145" t="e">
        <f t="shared" si="435"/>
        <v>#DIV/0!</v>
      </c>
      <c r="Q2206" s="145" t="e">
        <f t="shared" si="436"/>
        <v>#DIV/0!</v>
      </c>
      <c r="R2206" s="145" t="e">
        <f t="shared" si="437"/>
        <v>#DIV/0!</v>
      </c>
      <c r="S2206" s="145" t="e">
        <f t="shared" si="438"/>
        <v>#DIV/0!</v>
      </c>
      <c r="T2206" s="145" t="e">
        <f t="shared" si="439"/>
        <v>#DIV/0!</v>
      </c>
      <c r="U2206" s="145" t="e">
        <f t="shared" si="440"/>
        <v>#DIV/0!</v>
      </c>
      <c r="V2206" s="146">
        <f>IF(J2206="nio",0,IF(J2206&gt;0,VLOOKUP(F2206,'3-Productie normen'!A:M,VLOOKUP(J2206,'3-Productie normen'!$B$38:$C$41,2,FALSE),FALSE)))*(VLOOKUP(B2206,'2-Kosten per locatie'!$A$16:$C$48,3,FALSE))</f>
        <v>0</v>
      </c>
      <c r="W2206" s="146">
        <f t="shared" si="441"/>
        <v>0</v>
      </c>
      <c r="X2206" s="146">
        <f t="shared" si="442"/>
        <v>0</v>
      </c>
      <c r="Y2206" s="146">
        <f t="shared" si="443"/>
        <v>0</v>
      </c>
      <c r="Z2206" s="147" t="str">
        <f>VLOOKUP(F2206,'3-Productie normen'!A:Q,12,FALSE)</f>
        <v>V</v>
      </c>
      <c r="AA2206" s="147"/>
      <c r="AC2206" s="148">
        <f t="shared" si="444"/>
        <v>795.7</v>
      </c>
    </row>
    <row r="2207" spans="1:29" ht="14.15" customHeight="1">
      <c r="A2207" s="124">
        <f t="shared" si="446"/>
        <v>2207</v>
      </c>
      <c r="B2207" s="139" t="s">
        <v>104</v>
      </c>
      <c r="C2207" s="108">
        <v>3</v>
      </c>
      <c r="D2207" s="164" t="s">
        <v>2148</v>
      </c>
      <c r="E2207" s="141" t="s">
        <v>226</v>
      </c>
      <c r="F2207" s="141" t="s">
        <v>174</v>
      </c>
      <c r="G2207" s="141" t="s">
        <v>1678</v>
      </c>
      <c r="H2207" s="142">
        <v>1.9</v>
      </c>
      <c r="I2207" s="143">
        <f t="shared" si="445"/>
        <v>0</v>
      </c>
      <c r="J2207" s="144" t="s">
        <v>228</v>
      </c>
      <c r="K2207" s="144"/>
      <c r="L2207" s="144"/>
      <c r="M2207" s="144"/>
      <c r="N2207" s="144"/>
      <c r="O2207" s="144"/>
      <c r="P2207" s="145">
        <f t="shared" si="435"/>
        <v>0</v>
      </c>
      <c r="Q2207" s="145">
        <f t="shared" si="436"/>
        <v>0</v>
      </c>
      <c r="R2207" s="145">
        <f t="shared" si="437"/>
        <v>0</v>
      </c>
      <c r="S2207" s="145">
        <f t="shared" si="438"/>
        <v>0</v>
      </c>
      <c r="T2207" s="145">
        <f t="shared" si="439"/>
        <v>0</v>
      </c>
      <c r="U2207" s="145">
        <f t="shared" si="440"/>
        <v>0</v>
      </c>
      <c r="V2207" s="146">
        <f>IF(J2207="nio",0,IF(J2207&gt;0,VLOOKUP(F2207,'3-Productie normen'!A:M,VLOOKUP(J2207,'3-Productie normen'!$B$38:$C$41,2,FALSE),FALSE)))*(VLOOKUP(B2207,'2-Kosten per locatie'!$A$16:$C$48,3,FALSE))</f>
        <v>0</v>
      </c>
      <c r="W2207" s="146">
        <f t="shared" si="441"/>
        <v>0</v>
      </c>
      <c r="X2207" s="146">
        <f t="shared" si="442"/>
        <v>0</v>
      </c>
      <c r="Y2207" s="146">
        <f t="shared" si="443"/>
        <v>0</v>
      </c>
      <c r="Z2207" s="147">
        <f>VLOOKUP(F2207,'3-Productie normen'!A:Q,12,FALSE)</f>
        <v>0</v>
      </c>
      <c r="AA2207" s="147"/>
      <c r="AC2207" s="148">
        <f t="shared" si="444"/>
        <v>0</v>
      </c>
    </row>
    <row r="2208" spans="1:29" ht="14.15" customHeight="1">
      <c r="A2208" s="124">
        <f t="shared" si="446"/>
        <v>2208</v>
      </c>
      <c r="B2208" s="139" t="s">
        <v>104</v>
      </c>
      <c r="C2208" s="108">
        <v>3</v>
      </c>
      <c r="D2208" s="164" t="s">
        <v>1852</v>
      </c>
      <c r="E2208" s="141" t="s">
        <v>230</v>
      </c>
      <c r="F2208" s="141" t="s">
        <v>168</v>
      </c>
      <c r="G2208" s="141" t="s">
        <v>1678</v>
      </c>
      <c r="H2208" s="142">
        <v>4</v>
      </c>
      <c r="I2208" s="143">
        <f t="shared" si="445"/>
        <v>1</v>
      </c>
      <c r="J2208" s="144">
        <v>1</v>
      </c>
      <c r="K2208" s="144"/>
      <c r="L2208" s="144"/>
      <c r="M2208" s="144"/>
      <c r="N2208" s="144"/>
      <c r="O2208" s="144"/>
      <c r="P2208" s="145" t="e">
        <f t="shared" si="435"/>
        <v>#DIV/0!</v>
      </c>
      <c r="Q2208" s="145">
        <f t="shared" si="436"/>
        <v>0</v>
      </c>
      <c r="R2208" s="145">
        <f t="shared" si="437"/>
        <v>0</v>
      </c>
      <c r="S2208" s="145">
        <f t="shared" si="438"/>
        <v>0</v>
      </c>
      <c r="T2208" s="145">
        <f t="shared" si="439"/>
        <v>0</v>
      </c>
      <c r="U2208" s="145">
        <f t="shared" si="440"/>
        <v>0</v>
      </c>
      <c r="V2208" s="146">
        <f>IF(J2208="nio",0,IF(J2208&gt;0,VLOOKUP(F2208,'3-Productie normen'!A:M,VLOOKUP(J2208,'3-Productie normen'!$B$38:$C$41,2,FALSE),FALSE)))*(VLOOKUP(B2208,'2-Kosten per locatie'!$A$16:$C$48,3,FALSE))</f>
        <v>0</v>
      </c>
      <c r="W2208" s="146">
        <f t="shared" si="441"/>
        <v>0</v>
      </c>
      <c r="X2208" s="146">
        <f t="shared" si="442"/>
        <v>0</v>
      </c>
      <c r="Y2208" s="146">
        <f t="shared" si="443"/>
        <v>0</v>
      </c>
      <c r="Z2208" s="147" t="str">
        <f>VLOOKUP(F2208,'3-Productie normen'!A:Q,12,FALSE)</f>
        <v>V</v>
      </c>
      <c r="AA2208" s="147"/>
      <c r="AC2208" s="148">
        <f t="shared" si="444"/>
        <v>4</v>
      </c>
    </row>
    <row r="2209" spans="1:29" ht="14.15" customHeight="1">
      <c r="A2209" s="124">
        <f t="shared" si="446"/>
        <v>2209</v>
      </c>
      <c r="B2209" s="139" t="s">
        <v>104</v>
      </c>
      <c r="C2209" s="108">
        <v>3</v>
      </c>
      <c r="D2209" s="164" t="s">
        <v>2149</v>
      </c>
      <c r="E2209" s="141" t="s">
        <v>226</v>
      </c>
      <c r="F2209" s="141" t="s">
        <v>174</v>
      </c>
      <c r="G2209" s="141" t="s">
        <v>1678</v>
      </c>
      <c r="H2209" s="142">
        <v>1.9</v>
      </c>
      <c r="I2209" s="143">
        <f t="shared" si="445"/>
        <v>0</v>
      </c>
      <c r="J2209" s="144" t="s">
        <v>228</v>
      </c>
      <c r="K2209" s="144"/>
      <c r="L2209" s="144"/>
      <c r="M2209" s="144"/>
      <c r="N2209" s="144"/>
      <c r="O2209" s="144"/>
      <c r="P2209" s="145">
        <f t="shared" si="435"/>
        <v>0</v>
      </c>
      <c r="Q2209" s="145">
        <f t="shared" si="436"/>
        <v>0</v>
      </c>
      <c r="R2209" s="145">
        <f t="shared" si="437"/>
        <v>0</v>
      </c>
      <c r="S2209" s="145">
        <f t="shared" si="438"/>
        <v>0</v>
      </c>
      <c r="T2209" s="145">
        <f t="shared" si="439"/>
        <v>0</v>
      </c>
      <c r="U2209" s="145">
        <f t="shared" si="440"/>
        <v>0</v>
      </c>
      <c r="V2209" s="146">
        <f>IF(J2209="nio",0,IF(J2209&gt;0,VLOOKUP(F2209,'3-Productie normen'!A:M,VLOOKUP(J2209,'3-Productie normen'!$B$38:$C$41,2,FALSE),FALSE)))*(VLOOKUP(B2209,'2-Kosten per locatie'!$A$16:$C$48,3,FALSE))</f>
        <v>0</v>
      </c>
      <c r="W2209" s="146">
        <f t="shared" si="441"/>
        <v>0</v>
      </c>
      <c r="X2209" s="146">
        <f t="shared" si="442"/>
        <v>0</v>
      </c>
      <c r="Y2209" s="146">
        <f t="shared" si="443"/>
        <v>0</v>
      </c>
      <c r="Z2209" s="147">
        <f>VLOOKUP(F2209,'3-Productie normen'!A:Q,12,FALSE)</f>
        <v>0</v>
      </c>
      <c r="AA2209" s="147"/>
      <c r="AC2209" s="148">
        <f t="shared" si="444"/>
        <v>0</v>
      </c>
    </row>
    <row r="2210" spans="1:29" ht="14.15" customHeight="1">
      <c r="A2210" s="124">
        <f t="shared" si="446"/>
        <v>2210</v>
      </c>
      <c r="B2210" s="139" t="s">
        <v>104</v>
      </c>
      <c r="C2210" s="108">
        <v>3</v>
      </c>
      <c r="D2210" s="164" t="s">
        <v>1853</v>
      </c>
      <c r="E2210" s="141" t="s">
        <v>1631</v>
      </c>
      <c r="F2210" s="141" t="s">
        <v>161</v>
      </c>
      <c r="G2210" s="141" t="s">
        <v>1627</v>
      </c>
      <c r="H2210" s="142">
        <v>1.08</v>
      </c>
      <c r="I2210" s="143">
        <f t="shared" si="445"/>
        <v>730</v>
      </c>
      <c r="J2210" s="144">
        <v>255</v>
      </c>
      <c r="K2210" s="144">
        <v>255</v>
      </c>
      <c r="L2210" s="144">
        <v>101</v>
      </c>
      <c r="M2210" s="144">
        <v>101</v>
      </c>
      <c r="N2210" s="144">
        <v>9</v>
      </c>
      <c r="O2210" s="144">
        <v>9</v>
      </c>
      <c r="P2210" s="145" t="e">
        <f t="shared" si="435"/>
        <v>#DIV/0!</v>
      </c>
      <c r="Q2210" s="145" t="e">
        <f t="shared" si="436"/>
        <v>#DIV/0!</v>
      </c>
      <c r="R2210" s="145" t="e">
        <f t="shared" si="437"/>
        <v>#DIV/0!</v>
      </c>
      <c r="S2210" s="145" t="e">
        <f t="shared" si="438"/>
        <v>#DIV/0!</v>
      </c>
      <c r="T2210" s="145" t="e">
        <f t="shared" si="439"/>
        <v>#DIV/0!</v>
      </c>
      <c r="U2210" s="145" t="e">
        <f t="shared" si="440"/>
        <v>#DIV/0!</v>
      </c>
      <c r="V2210" s="146">
        <f>IF(J2210="nio",0,IF(J2210&gt;0,VLOOKUP(F2210,'3-Productie normen'!A:M,VLOOKUP(J2210,'3-Productie normen'!$B$38:$C$41,2,FALSE),FALSE)))*(VLOOKUP(B2210,'2-Kosten per locatie'!$A$16:$C$48,3,FALSE))</f>
        <v>0</v>
      </c>
      <c r="W2210" s="146">
        <f t="shared" si="441"/>
        <v>0</v>
      </c>
      <c r="X2210" s="146">
        <f t="shared" si="442"/>
        <v>0</v>
      </c>
      <c r="Y2210" s="146">
        <f t="shared" si="443"/>
        <v>0</v>
      </c>
      <c r="Z2210" s="147" t="str">
        <f>VLOOKUP(F2210,'3-Productie normen'!A:Q,12,FALSE)</f>
        <v>S</v>
      </c>
      <c r="AA2210" s="147"/>
      <c r="AC2210" s="148">
        <f t="shared" si="444"/>
        <v>788.40000000000009</v>
      </c>
    </row>
    <row r="2211" spans="1:29" ht="14.15" customHeight="1">
      <c r="A2211" s="124">
        <f t="shared" si="446"/>
        <v>2211</v>
      </c>
      <c r="B2211" s="139" t="s">
        <v>104</v>
      </c>
      <c r="C2211" s="108">
        <v>3</v>
      </c>
      <c r="D2211" s="164" t="s">
        <v>2150</v>
      </c>
      <c r="E2211" s="141" t="s">
        <v>249</v>
      </c>
      <c r="F2211" s="141" t="s">
        <v>172</v>
      </c>
      <c r="G2211" s="141" t="s">
        <v>2090</v>
      </c>
      <c r="H2211" s="142">
        <v>35.5</v>
      </c>
      <c r="I2211" s="143">
        <f t="shared" si="445"/>
        <v>730</v>
      </c>
      <c r="J2211" s="144">
        <v>255</v>
      </c>
      <c r="K2211" s="144">
        <v>255</v>
      </c>
      <c r="L2211" s="144">
        <v>101</v>
      </c>
      <c r="M2211" s="144">
        <v>101</v>
      </c>
      <c r="N2211" s="144">
        <v>9</v>
      </c>
      <c r="O2211" s="144">
        <v>9</v>
      </c>
      <c r="P2211" s="145" t="e">
        <f t="shared" si="435"/>
        <v>#DIV/0!</v>
      </c>
      <c r="Q2211" s="145" t="e">
        <f t="shared" si="436"/>
        <v>#DIV/0!</v>
      </c>
      <c r="R2211" s="145" t="e">
        <f t="shared" si="437"/>
        <v>#DIV/0!</v>
      </c>
      <c r="S2211" s="145" t="e">
        <f t="shared" si="438"/>
        <v>#DIV/0!</v>
      </c>
      <c r="T2211" s="145" t="e">
        <f t="shared" si="439"/>
        <v>#DIV/0!</v>
      </c>
      <c r="U2211" s="145" t="e">
        <f t="shared" si="440"/>
        <v>#DIV/0!</v>
      </c>
      <c r="V2211" s="146">
        <f>IF(J2211="nio",0,IF(J2211&gt;0,VLOOKUP(F2211,'3-Productie normen'!A:M,VLOOKUP(J2211,'3-Productie normen'!$B$38:$C$41,2,FALSE),FALSE)))*(VLOOKUP(B2211,'2-Kosten per locatie'!$A$16:$C$48,3,FALSE))</f>
        <v>0</v>
      </c>
      <c r="W2211" s="146">
        <f t="shared" si="441"/>
        <v>0</v>
      </c>
      <c r="X2211" s="146">
        <f t="shared" si="442"/>
        <v>0</v>
      </c>
      <c r="Y2211" s="146">
        <f t="shared" si="443"/>
        <v>0</v>
      </c>
      <c r="Z2211" s="147" t="str">
        <f>VLOOKUP(F2211,'3-Productie normen'!A:Q,12,FALSE)</f>
        <v>V</v>
      </c>
      <c r="AA2211" s="147"/>
      <c r="AC2211" s="148">
        <f t="shared" si="444"/>
        <v>25915</v>
      </c>
    </row>
    <row r="2212" spans="1:29" ht="14.15" customHeight="1">
      <c r="A2212" s="124">
        <f t="shared" si="446"/>
        <v>2212</v>
      </c>
      <c r="B2212" s="139" t="s">
        <v>104</v>
      </c>
      <c r="C2212" s="108">
        <v>3</v>
      </c>
      <c r="D2212" s="164" t="s">
        <v>2151</v>
      </c>
      <c r="E2212" s="141" t="s">
        <v>170</v>
      </c>
      <c r="F2212" s="141" t="s">
        <v>170</v>
      </c>
      <c r="G2212" s="141" t="s">
        <v>2091</v>
      </c>
      <c r="H2212" s="142">
        <v>12.59</v>
      </c>
      <c r="I2212" s="143">
        <f t="shared" si="445"/>
        <v>730</v>
      </c>
      <c r="J2212" s="144">
        <v>255</v>
      </c>
      <c r="K2212" s="144">
        <v>255</v>
      </c>
      <c r="L2212" s="144">
        <v>101</v>
      </c>
      <c r="M2212" s="144">
        <v>101</v>
      </c>
      <c r="N2212" s="144">
        <v>9</v>
      </c>
      <c r="O2212" s="144">
        <v>9</v>
      </c>
      <c r="P2212" s="145" t="e">
        <f t="shared" si="435"/>
        <v>#DIV/0!</v>
      </c>
      <c r="Q2212" s="145" t="e">
        <f t="shared" si="436"/>
        <v>#DIV/0!</v>
      </c>
      <c r="R2212" s="145" t="e">
        <f t="shared" si="437"/>
        <v>#DIV/0!</v>
      </c>
      <c r="S2212" s="145" t="e">
        <f t="shared" si="438"/>
        <v>#DIV/0!</v>
      </c>
      <c r="T2212" s="145" t="e">
        <f t="shared" si="439"/>
        <v>#DIV/0!</v>
      </c>
      <c r="U2212" s="145" t="e">
        <f t="shared" si="440"/>
        <v>#DIV/0!</v>
      </c>
      <c r="V2212" s="146">
        <f>IF(J2212="nio",0,IF(J2212&gt;0,VLOOKUP(F2212,'3-Productie normen'!A:M,VLOOKUP(J2212,'3-Productie normen'!$B$38:$C$41,2,FALSE),FALSE)))*(VLOOKUP(B2212,'2-Kosten per locatie'!$A$16:$C$48,3,FALSE))</f>
        <v>0</v>
      </c>
      <c r="W2212" s="146">
        <f t="shared" si="441"/>
        <v>0</v>
      </c>
      <c r="X2212" s="146">
        <f t="shared" si="442"/>
        <v>0</v>
      </c>
      <c r="Y2212" s="146">
        <f t="shared" si="443"/>
        <v>0</v>
      </c>
      <c r="Z2212" s="147" t="str">
        <f>VLOOKUP(F2212,'3-Productie normen'!A:Q,12,FALSE)</f>
        <v>V</v>
      </c>
      <c r="AA2212" s="147"/>
      <c r="AC2212" s="148">
        <f t="shared" si="444"/>
        <v>9190.7000000000007</v>
      </c>
    </row>
    <row r="2213" spans="1:29" ht="14.15" customHeight="1">
      <c r="A2213" s="124">
        <f t="shared" si="446"/>
        <v>2213</v>
      </c>
      <c r="B2213" s="139" t="s">
        <v>104</v>
      </c>
      <c r="C2213" s="108">
        <v>3</v>
      </c>
      <c r="D2213" s="164" t="s">
        <v>2152</v>
      </c>
      <c r="E2213" s="141" t="s">
        <v>249</v>
      </c>
      <c r="F2213" s="141" t="s">
        <v>172</v>
      </c>
      <c r="G2213" s="141" t="s">
        <v>2090</v>
      </c>
      <c r="H2213" s="142">
        <v>26.5</v>
      </c>
      <c r="I2213" s="143">
        <f t="shared" si="445"/>
        <v>730</v>
      </c>
      <c r="J2213" s="144">
        <v>255</v>
      </c>
      <c r="K2213" s="144">
        <v>255</v>
      </c>
      <c r="L2213" s="144">
        <v>101</v>
      </c>
      <c r="M2213" s="144">
        <v>101</v>
      </c>
      <c r="N2213" s="144">
        <v>9</v>
      </c>
      <c r="O2213" s="144">
        <v>9</v>
      </c>
      <c r="P2213" s="145" t="e">
        <f t="shared" si="435"/>
        <v>#DIV/0!</v>
      </c>
      <c r="Q2213" s="145" t="e">
        <f t="shared" si="436"/>
        <v>#DIV/0!</v>
      </c>
      <c r="R2213" s="145" t="e">
        <f t="shared" si="437"/>
        <v>#DIV/0!</v>
      </c>
      <c r="S2213" s="145" t="e">
        <f t="shared" si="438"/>
        <v>#DIV/0!</v>
      </c>
      <c r="T2213" s="145" t="e">
        <f t="shared" si="439"/>
        <v>#DIV/0!</v>
      </c>
      <c r="U2213" s="145" t="e">
        <f t="shared" si="440"/>
        <v>#DIV/0!</v>
      </c>
      <c r="V2213" s="146">
        <f>IF(J2213="nio",0,IF(J2213&gt;0,VLOOKUP(F2213,'3-Productie normen'!A:M,VLOOKUP(J2213,'3-Productie normen'!$B$38:$C$41,2,FALSE),FALSE)))*(VLOOKUP(B2213,'2-Kosten per locatie'!$A$16:$C$48,3,FALSE))</f>
        <v>0</v>
      </c>
      <c r="W2213" s="146">
        <f t="shared" si="441"/>
        <v>0</v>
      </c>
      <c r="X2213" s="146">
        <f t="shared" si="442"/>
        <v>0</v>
      </c>
      <c r="Y2213" s="146">
        <f t="shared" si="443"/>
        <v>0</v>
      </c>
      <c r="Z2213" s="147" t="str">
        <f>VLOOKUP(F2213,'3-Productie normen'!A:Q,12,FALSE)</f>
        <v>V</v>
      </c>
      <c r="AA2213" s="147"/>
      <c r="AC2213" s="148">
        <f t="shared" si="444"/>
        <v>19345</v>
      </c>
    </row>
    <row r="2214" spans="1:29" ht="14.15" customHeight="1">
      <c r="A2214" s="124">
        <f t="shared" si="446"/>
        <v>2214</v>
      </c>
      <c r="B2214" s="139" t="s">
        <v>104</v>
      </c>
      <c r="C2214" s="108">
        <v>3</v>
      </c>
      <c r="D2214" s="164" t="s">
        <v>2118</v>
      </c>
      <c r="E2214" s="141" t="s">
        <v>170</v>
      </c>
      <c r="F2214" s="141" t="s">
        <v>170</v>
      </c>
      <c r="G2214" s="141" t="s">
        <v>323</v>
      </c>
      <c r="H2214" s="142">
        <v>9.18</v>
      </c>
      <c r="I2214" s="143">
        <f t="shared" si="445"/>
        <v>730</v>
      </c>
      <c r="J2214" s="144">
        <v>255</v>
      </c>
      <c r="K2214" s="144">
        <v>255</v>
      </c>
      <c r="L2214" s="144">
        <v>101</v>
      </c>
      <c r="M2214" s="144">
        <v>101</v>
      </c>
      <c r="N2214" s="144">
        <v>9</v>
      </c>
      <c r="O2214" s="144">
        <v>9</v>
      </c>
      <c r="P2214" s="145" t="e">
        <f t="shared" si="435"/>
        <v>#DIV/0!</v>
      </c>
      <c r="Q2214" s="145" t="e">
        <f t="shared" si="436"/>
        <v>#DIV/0!</v>
      </c>
      <c r="R2214" s="145" t="e">
        <f t="shared" si="437"/>
        <v>#DIV/0!</v>
      </c>
      <c r="S2214" s="145" t="e">
        <f t="shared" si="438"/>
        <v>#DIV/0!</v>
      </c>
      <c r="T2214" s="145" t="e">
        <f t="shared" si="439"/>
        <v>#DIV/0!</v>
      </c>
      <c r="U2214" s="145" t="e">
        <f t="shared" si="440"/>
        <v>#DIV/0!</v>
      </c>
      <c r="V2214" s="146">
        <f>IF(J2214="nio",0,IF(J2214&gt;0,VLOOKUP(F2214,'3-Productie normen'!A:M,VLOOKUP(J2214,'3-Productie normen'!$B$38:$C$41,2,FALSE),FALSE)))*(VLOOKUP(B2214,'2-Kosten per locatie'!$A$16:$C$48,3,FALSE))</f>
        <v>0</v>
      </c>
      <c r="W2214" s="146">
        <f t="shared" si="441"/>
        <v>0</v>
      </c>
      <c r="X2214" s="146">
        <f t="shared" si="442"/>
        <v>0</v>
      </c>
      <c r="Y2214" s="146">
        <f t="shared" si="443"/>
        <v>0</v>
      </c>
      <c r="Z2214" s="147" t="str">
        <f>VLOOKUP(F2214,'3-Productie normen'!A:Q,12,FALSE)</f>
        <v>V</v>
      </c>
      <c r="AA2214" s="147"/>
      <c r="AC2214" s="148">
        <f t="shared" si="444"/>
        <v>6701.4</v>
      </c>
    </row>
    <row r="2215" spans="1:29" ht="14.15" customHeight="1">
      <c r="A2215" s="124">
        <f t="shared" si="446"/>
        <v>2215</v>
      </c>
      <c r="B2215" s="139" t="s">
        <v>112</v>
      </c>
      <c r="C2215" s="108" t="s">
        <v>210</v>
      </c>
      <c r="D2215" s="164" t="s">
        <v>1626</v>
      </c>
      <c r="E2215" s="141" t="s">
        <v>1983</v>
      </c>
      <c r="F2215" s="141" t="s">
        <v>168</v>
      </c>
      <c r="G2215" s="141" t="s">
        <v>244</v>
      </c>
      <c r="H2215" s="142">
        <v>37.090000000000003</v>
      </c>
      <c r="I2215" s="143">
        <f t="shared" si="445"/>
        <v>1</v>
      </c>
      <c r="J2215" s="144">
        <v>1</v>
      </c>
      <c r="K2215" s="144"/>
      <c r="L2215" s="144"/>
      <c r="M2215" s="144"/>
      <c r="N2215" s="144"/>
      <c r="O2215" s="144"/>
      <c r="P2215" s="145" t="e">
        <f t="shared" si="435"/>
        <v>#DIV/0!</v>
      </c>
      <c r="Q2215" s="145">
        <f t="shared" si="436"/>
        <v>0</v>
      </c>
      <c r="R2215" s="145">
        <f t="shared" si="437"/>
        <v>0</v>
      </c>
      <c r="S2215" s="145">
        <f t="shared" si="438"/>
        <v>0</v>
      </c>
      <c r="T2215" s="145">
        <f t="shared" si="439"/>
        <v>0</v>
      </c>
      <c r="U2215" s="145">
        <f t="shared" si="440"/>
        <v>0</v>
      </c>
      <c r="V2215" s="146">
        <f>IF(J2215="nio",0,IF(J2215&gt;0,VLOOKUP(F2215,'3-Productie normen'!A:M,VLOOKUP(J2215,'3-Productie normen'!$B$38:$C$41,2,FALSE),FALSE)))*(VLOOKUP(B2215,'2-Kosten per locatie'!$A$16:$C$48,3,FALSE))</f>
        <v>0</v>
      </c>
      <c r="W2215" s="146">
        <f t="shared" si="441"/>
        <v>0</v>
      </c>
      <c r="X2215" s="146">
        <f t="shared" si="442"/>
        <v>0</v>
      </c>
      <c r="Y2215" s="146">
        <f t="shared" si="443"/>
        <v>0</v>
      </c>
      <c r="Z2215" s="147" t="str">
        <f>VLOOKUP(F2215,'3-Productie normen'!A:Q,12,FALSE)</f>
        <v>V</v>
      </c>
      <c r="AA2215" s="147"/>
      <c r="AC2215" s="148">
        <f t="shared" si="444"/>
        <v>37.090000000000003</v>
      </c>
    </row>
    <row r="2216" spans="1:29" ht="14.15" customHeight="1">
      <c r="A2216" s="124">
        <f t="shared" si="446"/>
        <v>2216</v>
      </c>
      <c r="B2216" s="139" t="s">
        <v>112</v>
      </c>
      <c r="C2216" s="108" t="s">
        <v>210</v>
      </c>
      <c r="D2216" s="164" t="s">
        <v>1628</v>
      </c>
      <c r="E2216" s="141" t="s">
        <v>230</v>
      </c>
      <c r="F2216" s="141" t="s">
        <v>168</v>
      </c>
      <c r="G2216" s="141" t="s">
        <v>227</v>
      </c>
      <c r="H2216" s="142">
        <v>12.97</v>
      </c>
      <c r="I2216" s="143">
        <f t="shared" si="445"/>
        <v>1</v>
      </c>
      <c r="J2216" s="144">
        <v>1</v>
      </c>
      <c r="K2216" s="144"/>
      <c r="L2216" s="144"/>
      <c r="M2216" s="144"/>
      <c r="N2216" s="144"/>
      <c r="O2216" s="144"/>
      <c r="P2216" s="145" t="e">
        <f t="shared" si="435"/>
        <v>#DIV/0!</v>
      </c>
      <c r="Q2216" s="145">
        <f t="shared" si="436"/>
        <v>0</v>
      </c>
      <c r="R2216" s="145">
        <f t="shared" si="437"/>
        <v>0</v>
      </c>
      <c r="S2216" s="145">
        <f t="shared" si="438"/>
        <v>0</v>
      </c>
      <c r="T2216" s="145">
        <f t="shared" si="439"/>
        <v>0</v>
      </c>
      <c r="U2216" s="145">
        <f t="shared" si="440"/>
        <v>0</v>
      </c>
      <c r="V2216" s="146">
        <f>IF(J2216="nio",0,IF(J2216&gt;0,VLOOKUP(F2216,'3-Productie normen'!A:M,VLOOKUP(J2216,'3-Productie normen'!$B$38:$C$41,2,FALSE),FALSE)))*(VLOOKUP(B2216,'2-Kosten per locatie'!$A$16:$C$48,3,FALSE))</f>
        <v>0</v>
      </c>
      <c r="W2216" s="146">
        <f t="shared" si="441"/>
        <v>0</v>
      </c>
      <c r="X2216" s="146">
        <f t="shared" si="442"/>
        <v>0</v>
      </c>
      <c r="Y2216" s="146">
        <f t="shared" si="443"/>
        <v>0</v>
      </c>
      <c r="Z2216" s="147" t="str">
        <f>VLOOKUP(F2216,'3-Productie normen'!A:Q,12,FALSE)</f>
        <v>V</v>
      </c>
      <c r="AA2216" s="147"/>
      <c r="AC2216" s="148">
        <f t="shared" si="444"/>
        <v>12.97</v>
      </c>
    </row>
    <row r="2217" spans="1:29" ht="14.15" customHeight="1">
      <c r="A2217" s="124">
        <f t="shared" si="446"/>
        <v>2217</v>
      </c>
      <c r="B2217" s="139" t="s">
        <v>112</v>
      </c>
      <c r="C2217" s="108" t="s">
        <v>210</v>
      </c>
      <c r="D2217" s="164" t="s">
        <v>1629</v>
      </c>
      <c r="E2217" s="141" t="s">
        <v>279</v>
      </c>
      <c r="F2217" s="141" t="s">
        <v>168</v>
      </c>
      <c r="G2217" s="141" t="s">
        <v>244</v>
      </c>
      <c r="H2217" s="142">
        <v>0.41</v>
      </c>
      <c r="I2217" s="143">
        <f t="shared" si="445"/>
        <v>1</v>
      </c>
      <c r="J2217" s="144">
        <v>1</v>
      </c>
      <c r="K2217" s="144"/>
      <c r="L2217" s="144"/>
      <c r="M2217" s="144"/>
      <c r="N2217" s="144"/>
      <c r="O2217" s="144"/>
      <c r="P2217" s="145" t="e">
        <f t="shared" si="435"/>
        <v>#DIV/0!</v>
      </c>
      <c r="Q2217" s="145">
        <f t="shared" si="436"/>
        <v>0</v>
      </c>
      <c r="R2217" s="145">
        <f t="shared" si="437"/>
        <v>0</v>
      </c>
      <c r="S2217" s="145">
        <f t="shared" si="438"/>
        <v>0</v>
      </c>
      <c r="T2217" s="145">
        <f t="shared" si="439"/>
        <v>0</v>
      </c>
      <c r="U2217" s="145">
        <f t="shared" si="440"/>
        <v>0</v>
      </c>
      <c r="V2217" s="146">
        <f>IF(J2217="nio",0,IF(J2217&gt;0,VLOOKUP(F2217,'3-Productie normen'!A:M,VLOOKUP(J2217,'3-Productie normen'!$B$38:$C$41,2,FALSE),FALSE)))*(VLOOKUP(B2217,'2-Kosten per locatie'!$A$16:$C$48,3,FALSE))</f>
        <v>0</v>
      </c>
      <c r="W2217" s="146">
        <f t="shared" si="441"/>
        <v>0</v>
      </c>
      <c r="X2217" s="146">
        <f t="shared" si="442"/>
        <v>0</v>
      </c>
      <c r="Y2217" s="146">
        <f t="shared" si="443"/>
        <v>0</v>
      </c>
      <c r="Z2217" s="147" t="str">
        <f>VLOOKUP(F2217,'3-Productie normen'!A:Q,12,FALSE)</f>
        <v>V</v>
      </c>
      <c r="AA2217" s="147"/>
      <c r="AC2217" s="148">
        <f t="shared" si="444"/>
        <v>0.41</v>
      </c>
    </row>
    <row r="2218" spans="1:29" ht="14.15" customHeight="1">
      <c r="A2218" s="124">
        <f t="shared" si="446"/>
        <v>2218</v>
      </c>
      <c r="B2218" s="139" t="s">
        <v>112</v>
      </c>
      <c r="C2218" s="108" t="s">
        <v>210</v>
      </c>
      <c r="D2218" s="164" t="s">
        <v>1630</v>
      </c>
      <c r="E2218" s="141" t="s">
        <v>2153</v>
      </c>
      <c r="F2218" s="141" t="s">
        <v>168</v>
      </c>
      <c r="G2218" s="141" t="s">
        <v>252</v>
      </c>
      <c r="H2218" s="142">
        <v>30.34</v>
      </c>
      <c r="I2218" s="143">
        <f t="shared" si="445"/>
        <v>1</v>
      </c>
      <c r="J2218" s="144">
        <v>1</v>
      </c>
      <c r="K2218" s="144"/>
      <c r="L2218" s="144"/>
      <c r="M2218" s="144"/>
      <c r="N2218" s="144"/>
      <c r="O2218" s="144"/>
      <c r="P2218" s="145" t="e">
        <f t="shared" si="435"/>
        <v>#DIV/0!</v>
      </c>
      <c r="Q2218" s="145">
        <f t="shared" si="436"/>
        <v>0</v>
      </c>
      <c r="R2218" s="145">
        <f t="shared" si="437"/>
        <v>0</v>
      </c>
      <c r="S2218" s="145">
        <f t="shared" si="438"/>
        <v>0</v>
      </c>
      <c r="T2218" s="145">
        <f t="shared" si="439"/>
        <v>0</v>
      </c>
      <c r="U2218" s="145">
        <f t="shared" si="440"/>
        <v>0</v>
      </c>
      <c r="V2218" s="146">
        <f>IF(J2218="nio",0,IF(J2218&gt;0,VLOOKUP(F2218,'3-Productie normen'!A:M,VLOOKUP(J2218,'3-Productie normen'!$B$38:$C$41,2,FALSE),FALSE)))*(VLOOKUP(B2218,'2-Kosten per locatie'!$A$16:$C$48,3,FALSE))</f>
        <v>0</v>
      </c>
      <c r="W2218" s="146">
        <f t="shared" si="441"/>
        <v>0</v>
      </c>
      <c r="X2218" s="146">
        <f t="shared" si="442"/>
        <v>0</v>
      </c>
      <c r="Y2218" s="146">
        <f t="shared" si="443"/>
        <v>0</v>
      </c>
      <c r="Z2218" s="147" t="str">
        <f>VLOOKUP(F2218,'3-Productie normen'!A:Q,12,FALSE)</f>
        <v>V</v>
      </c>
      <c r="AA2218" s="147"/>
      <c r="AC2218" s="148">
        <f t="shared" si="444"/>
        <v>30.34</v>
      </c>
    </row>
    <row r="2219" spans="1:29" ht="14.15" customHeight="1">
      <c r="A2219" s="124">
        <f t="shared" si="446"/>
        <v>2219</v>
      </c>
      <c r="B2219" s="139" t="s">
        <v>112</v>
      </c>
      <c r="C2219" s="108" t="s">
        <v>210</v>
      </c>
      <c r="D2219" s="164" t="s">
        <v>1632</v>
      </c>
      <c r="E2219" s="141" t="s">
        <v>226</v>
      </c>
      <c r="F2219" s="141" t="s">
        <v>174</v>
      </c>
      <c r="G2219" s="141" t="s">
        <v>244</v>
      </c>
      <c r="H2219" s="142">
        <v>4.84</v>
      </c>
      <c r="I2219" s="143">
        <f t="shared" si="445"/>
        <v>0</v>
      </c>
      <c r="J2219" s="144" t="s">
        <v>228</v>
      </c>
      <c r="K2219" s="144"/>
      <c r="L2219" s="144"/>
      <c r="M2219" s="144"/>
      <c r="N2219" s="144"/>
      <c r="O2219" s="144"/>
      <c r="P2219" s="145">
        <f t="shared" si="435"/>
        <v>0</v>
      </c>
      <c r="Q2219" s="145">
        <f t="shared" si="436"/>
        <v>0</v>
      </c>
      <c r="R2219" s="145">
        <f t="shared" si="437"/>
        <v>0</v>
      </c>
      <c r="S2219" s="145">
        <f t="shared" si="438"/>
        <v>0</v>
      </c>
      <c r="T2219" s="145">
        <f t="shared" si="439"/>
        <v>0</v>
      </c>
      <c r="U2219" s="145">
        <f t="shared" si="440"/>
        <v>0</v>
      </c>
      <c r="V2219" s="146">
        <f>IF(J2219="nio",0,IF(J2219&gt;0,VLOOKUP(F2219,'3-Productie normen'!A:M,VLOOKUP(J2219,'3-Productie normen'!$B$38:$C$41,2,FALSE),FALSE)))*(VLOOKUP(B2219,'2-Kosten per locatie'!$A$16:$C$48,3,FALSE))</f>
        <v>0</v>
      </c>
      <c r="W2219" s="146">
        <f t="shared" si="441"/>
        <v>0</v>
      </c>
      <c r="X2219" s="146">
        <f t="shared" si="442"/>
        <v>0</v>
      </c>
      <c r="Y2219" s="146">
        <f t="shared" si="443"/>
        <v>0</v>
      </c>
      <c r="Z2219" s="147">
        <f>VLOOKUP(F2219,'3-Productie normen'!A:Q,12,FALSE)</f>
        <v>0</v>
      </c>
      <c r="AA2219" s="147"/>
      <c r="AC2219" s="148">
        <f t="shared" si="444"/>
        <v>0</v>
      </c>
    </row>
    <row r="2220" spans="1:29" ht="14.15" customHeight="1">
      <c r="A2220" s="124">
        <f t="shared" si="446"/>
        <v>2220</v>
      </c>
      <c r="B2220" s="139" t="s">
        <v>112</v>
      </c>
      <c r="C2220" s="108" t="s">
        <v>210</v>
      </c>
      <c r="D2220" s="164" t="s">
        <v>1634</v>
      </c>
      <c r="E2220" s="141" t="s">
        <v>262</v>
      </c>
      <c r="F2220" s="141" t="s">
        <v>164</v>
      </c>
      <c r="G2220" s="141" t="s">
        <v>244</v>
      </c>
      <c r="H2220" s="142">
        <v>0.67</v>
      </c>
      <c r="I2220" s="143">
        <f t="shared" si="445"/>
        <v>12</v>
      </c>
      <c r="J2220" s="144">
        <v>12</v>
      </c>
      <c r="K2220" s="144"/>
      <c r="L2220" s="144"/>
      <c r="M2220" s="144"/>
      <c r="N2220" s="144"/>
      <c r="O2220" s="144"/>
      <c r="P2220" s="145" t="e">
        <f t="shared" si="435"/>
        <v>#DIV/0!</v>
      </c>
      <c r="Q2220" s="145">
        <f t="shared" si="436"/>
        <v>0</v>
      </c>
      <c r="R2220" s="145">
        <f t="shared" si="437"/>
        <v>0</v>
      </c>
      <c r="S2220" s="145">
        <f t="shared" si="438"/>
        <v>0</v>
      </c>
      <c r="T2220" s="145">
        <f t="shared" si="439"/>
        <v>0</v>
      </c>
      <c r="U2220" s="145">
        <f t="shared" si="440"/>
        <v>0</v>
      </c>
      <c r="V2220" s="146">
        <f>IF(J2220="nio",0,IF(J2220&gt;0,VLOOKUP(F2220,'3-Productie normen'!A:M,VLOOKUP(J2220,'3-Productie normen'!$B$38:$C$41,2,FALSE),FALSE)))*(VLOOKUP(B2220,'2-Kosten per locatie'!$A$16:$C$48,3,FALSE))</f>
        <v>0</v>
      </c>
      <c r="W2220" s="146">
        <f t="shared" si="441"/>
        <v>0</v>
      </c>
      <c r="X2220" s="146">
        <f t="shared" si="442"/>
        <v>0</v>
      </c>
      <c r="Y2220" s="146">
        <f t="shared" si="443"/>
        <v>0</v>
      </c>
      <c r="Z2220" s="147" t="str">
        <f>VLOOKUP(F2220,'3-Productie normen'!A:Q,12,FALSE)</f>
        <v>V</v>
      </c>
      <c r="AA2220" s="147"/>
      <c r="AC2220" s="148">
        <f t="shared" si="444"/>
        <v>8.0400000000000009</v>
      </c>
    </row>
    <row r="2221" spans="1:29" ht="14.15" customHeight="1">
      <c r="A2221" s="124">
        <f t="shared" si="446"/>
        <v>2221</v>
      </c>
      <c r="B2221" s="139" t="s">
        <v>112</v>
      </c>
      <c r="C2221" s="108" t="s">
        <v>210</v>
      </c>
      <c r="D2221" s="164" t="s">
        <v>1636</v>
      </c>
      <c r="E2221" s="141" t="s">
        <v>413</v>
      </c>
      <c r="F2221" s="400" t="s">
        <v>159</v>
      </c>
      <c r="G2221" s="141" t="s">
        <v>244</v>
      </c>
      <c r="H2221" s="142">
        <v>19.350000000000001</v>
      </c>
      <c r="I2221" s="143">
        <f t="shared" si="445"/>
        <v>730</v>
      </c>
      <c r="J2221" s="144">
        <v>255</v>
      </c>
      <c r="K2221" s="144">
        <v>255</v>
      </c>
      <c r="L2221" s="144">
        <v>101</v>
      </c>
      <c r="M2221" s="144">
        <v>101</v>
      </c>
      <c r="N2221" s="144">
        <v>9</v>
      </c>
      <c r="O2221" s="144">
        <v>9</v>
      </c>
      <c r="P2221" s="145" t="e">
        <f t="shared" si="435"/>
        <v>#DIV/0!</v>
      </c>
      <c r="Q2221" s="145" t="e">
        <f t="shared" si="436"/>
        <v>#DIV/0!</v>
      </c>
      <c r="R2221" s="145" t="e">
        <f t="shared" si="437"/>
        <v>#DIV/0!</v>
      </c>
      <c r="S2221" s="145" t="e">
        <f t="shared" si="438"/>
        <v>#DIV/0!</v>
      </c>
      <c r="T2221" s="145" t="e">
        <f t="shared" si="439"/>
        <v>#DIV/0!</v>
      </c>
      <c r="U2221" s="145" t="e">
        <f t="shared" si="440"/>
        <v>#DIV/0!</v>
      </c>
      <c r="V2221" s="146">
        <f>IF(J2221="nio",0,IF(J2221&gt;0,VLOOKUP(F2221,'3-Productie normen'!A:M,VLOOKUP(J2221,'3-Productie normen'!$B$38:$C$41,2,FALSE),FALSE)))*(VLOOKUP(B2221,'2-Kosten per locatie'!$A$16:$C$48,3,FALSE))</f>
        <v>0</v>
      </c>
      <c r="W2221" s="146">
        <f t="shared" si="441"/>
        <v>0</v>
      </c>
      <c r="X2221" s="146">
        <f t="shared" si="442"/>
        <v>0</v>
      </c>
      <c r="Y2221" s="146">
        <f t="shared" si="443"/>
        <v>0</v>
      </c>
      <c r="Z2221" s="147" t="str">
        <f>VLOOKUP(F2221,'3-Productie normen'!A:Q,12,FALSE)</f>
        <v>V</v>
      </c>
      <c r="AA2221" s="147"/>
      <c r="AC2221" s="148">
        <f t="shared" si="444"/>
        <v>14125.500000000002</v>
      </c>
    </row>
    <row r="2222" spans="1:29" ht="14.15" customHeight="1">
      <c r="A2222" s="124">
        <f t="shared" si="446"/>
        <v>2222</v>
      </c>
      <c r="B2222" s="139" t="s">
        <v>112</v>
      </c>
      <c r="C2222" s="108" t="s">
        <v>210</v>
      </c>
      <c r="D2222" s="164" t="s">
        <v>1637</v>
      </c>
      <c r="E2222" s="141" t="s">
        <v>251</v>
      </c>
      <c r="F2222" s="153" t="s">
        <v>168</v>
      </c>
      <c r="G2222" s="141" t="s">
        <v>244</v>
      </c>
      <c r="H2222" s="142">
        <v>6.94</v>
      </c>
      <c r="I2222" s="143">
        <f t="shared" si="445"/>
        <v>1</v>
      </c>
      <c r="J2222" s="144">
        <v>1</v>
      </c>
      <c r="K2222" s="144"/>
      <c r="L2222" s="144"/>
      <c r="M2222" s="144"/>
      <c r="N2222" s="144"/>
      <c r="O2222" s="144"/>
      <c r="P2222" s="145" t="e">
        <f t="shared" si="435"/>
        <v>#DIV/0!</v>
      </c>
      <c r="Q2222" s="145">
        <f t="shared" si="436"/>
        <v>0</v>
      </c>
      <c r="R2222" s="145">
        <f t="shared" si="437"/>
        <v>0</v>
      </c>
      <c r="S2222" s="145">
        <f t="shared" si="438"/>
        <v>0</v>
      </c>
      <c r="T2222" s="145">
        <f t="shared" si="439"/>
        <v>0</v>
      </c>
      <c r="U2222" s="145">
        <f t="shared" si="440"/>
        <v>0</v>
      </c>
      <c r="V2222" s="146">
        <f>IF(J2222="nio",0,IF(J2222&gt;0,VLOOKUP(F2222,'3-Productie normen'!A:M,VLOOKUP(J2222,'3-Productie normen'!$B$38:$C$41,2,FALSE),FALSE)))*(VLOOKUP(B2222,'2-Kosten per locatie'!$A$16:$C$48,3,FALSE))</f>
        <v>0</v>
      </c>
      <c r="W2222" s="146">
        <f t="shared" si="441"/>
        <v>0</v>
      </c>
      <c r="X2222" s="146">
        <f t="shared" si="442"/>
        <v>0</v>
      </c>
      <c r="Y2222" s="146">
        <f t="shared" si="443"/>
        <v>0</v>
      </c>
      <c r="Z2222" s="147" t="str">
        <f>VLOOKUP(F2222,'3-Productie normen'!A:Q,12,FALSE)</f>
        <v>V</v>
      </c>
      <c r="AA2222" s="147"/>
      <c r="AC2222" s="148">
        <f t="shared" si="444"/>
        <v>6.94</v>
      </c>
    </row>
    <row r="2223" spans="1:29" ht="14.15" customHeight="1">
      <c r="A2223" s="124">
        <f t="shared" si="446"/>
        <v>2223</v>
      </c>
      <c r="B2223" s="139" t="s">
        <v>112</v>
      </c>
      <c r="C2223" s="108" t="s">
        <v>210</v>
      </c>
      <c r="D2223" s="164" t="s">
        <v>1643</v>
      </c>
      <c r="E2223" s="141" t="s">
        <v>171</v>
      </c>
      <c r="F2223" s="141" t="s">
        <v>171</v>
      </c>
      <c r="G2223" s="141" t="s">
        <v>244</v>
      </c>
      <c r="H2223" s="142">
        <v>14</v>
      </c>
      <c r="I2223" s="143">
        <f t="shared" si="445"/>
        <v>730</v>
      </c>
      <c r="J2223" s="144">
        <v>255</v>
      </c>
      <c r="K2223" s="144">
        <v>255</v>
      </c>
      <c r="L2223" s="144">
        <v>101</v>
      </c>
      <c r="M2223" s="144">
        <v>101</v>
      </c>
      <c r="N2223" s="144">
        <v>9</v>
      </c>
      <c r="O2223" s="144">
        <v>9</v>
      </c>
      <c r="P2223" s="145" t="e">
        <f t="shared" si="435"/>
        <v>#DIV/0!</v>
      </c>
      <c r="Q2223" s="145" t="e">
        <f t="shared" si="436"/>
        <v>#DIV/0!</v>
      </c>
      <c r="R2223" s="145" t="e">
        <f t="shared" si="437"/>
        <v>#DIV/0!</v>
      </c>
      <c r="S2223" s="145" t="e">
        <f t="shared" si="438"/>
        <v>#DIV/0!</v>
      </c>
      <c r="T2223" s="145" t="e">
        <f t="shared" si="439"/>
        <v>#DIV/0!</v>
      </c>
      <c r="U2223" s="145" t="e">
        <f t="shared" si="440"/>
        <v>#DIV/0!</v>
      </c>
      <c r="V2223" s="146">
        <f>IF(J2223="nio",0,IF(J2223&gt;0,VLOOKUP(F2223,'3-Productie normen'!A:M,VLOOKUP(J2223,'3-Productie normen'!$B$38:$C$41,2,FALSE),FALSE)))*(VLOOKUP(B2223,'2-Kosten per locatie'!$A$16:$C$48,3,FALSE))</f>
        <v>0</v>
      </c>
      <c r="W2223" s="146">
        <f t="shared" si="441"/>
        <v>0</v>
      </c>
      <c r="X2223" s="146">
        <f t="shared" si="442"/>
        <v>0</v>
      </c>
      <c r="Y2223" s="146">
        <f t="shared" si="443"/>
        <v>0</v>
      </c>
      <c r="Z2223" s="147" t="str">
        <f>VLOOKUP(F2223,'3-Productie normen'!A:Q,12,FALSE)</f>
        <v>B</v>
      </c>
      <c r="AA2223" s="147"/>
      <c r="AC2223" s="148">
        <f t="shared" si="444"/>
        <v>10220</v>
      </c>
    </row>
    <row r="2224" spans="1:29" ht="14.15" customHeight="1">
      <c r="A2224" s="124">
        <f t="shared" si="446"/>
        <v>2224</v>
      </c>
      <c r="B2224" s="139" t="s">
        <v>112</v>
      </c>
      <c r="C2224" s="108" t="s">
        <v>210</v>
      </c>
      <c r="D2224" s="164" t="s">
        <v>1647</v>
      </c>
      <c r="E2224" s="141" t="s">
        <v>224</v>
      </c>
      <c r="F2224" s="141" t="s">
        <v>155</v>
      </c>
      <c r="G2224" s="141" t="s">
        <v>244</v>
      </c>
      <c r="H2224" s="142">
        <v>25.7</v>
      </c>
      <c r="I2224" s="143">
        <f t="shared" si="445"/>
        <v>730</v>
      </c>
      <c r="J2224" s="144">
        <v>255</v>
      </c>
      <c r="K2224" s="144">
        <v>255</v>
      </c>
      <c r="L2224" s="144">
        <v>101</v>
      </c>
      <c r="M2224" s="144">
        <v>101</v>
      </c>
      <c r="N2224" s="144">
        <v>9</v>
      </c>
      <c r="O2224" s="144">
        <v>9</v>
      </c>
      <c r="P2224" s="145" t="e">
        <f t="shared" si="435"/>
        <v>#DIV/0!</v>
      </c>
      <c r="Q2224" s="145" t="e">
        <f t="shared" si="436"/>
        <v>#DIV/0!</v>
      </c>
      <c r="R2224" s="145" t="e">
        <f t="shared" si="437"/>
        <v>#DIV/0!</v>
      </c>
      <c r="S2224" s="145" t="e">
        <f t="shared" si="438"/>
        <v>#DIV/0!</v>
      </c>
      <c r="T2224" s="145" t="e">
        <f t="shared" si="439"/>
        <v>#DIV/0!</v>
      </c>
      <c r="U2224" s="145" t="e">
        <f t="shared" si="440"/>
        <v>#DIV/0!</v>
      </c>
      <c r="V2224" s="146">
        <f>IF(J2224="nio",0,IF(J2224&gt;0,VLOOKUP(F2224,'3-Productie normen'!A:M,VLOOKUP(J2224,'3-Productie normen'!$B$38:$C$41,2,FALSE),FALSE)))*(VLOOKUP(B2224,'2-Kosten per locatie'!$A$16:$C$48,3,FALSE))</f>
        <v>0</v>
      </c>
      <c r="W2224" s="146">
        <f t="shared" si="441"/>
        <v>0</v>
      </c>
      <c r="X2224" s="146">
        <f t="shared" si="442"/>
        <v>0</v>
      </c>
      <c r="Y2224" s="146">
        <f t="shared" si="443"/>
        <v>0</v>
      </c>
      <c r="Z2224" s="147" t="str">
        <f>VLOOKUP(F2224,'3-Productie normen'!A:Q,12,FALSE)</f>
        <v>B</v>
      </c>
      <c r="AA2224" s="147"/>
      <c r="AC2224" s="148">
        <f t="shared" si="444"/>
        <v>18761</v>
      </c>
    </row>
    <row r="2225" spans="1:29" ht="14.15" customHeight="1">
      <c r="A2225" s="124">
        <f t="shared" si="446"/>
        <v>2225</v>
      </c>
      <c r="B2225" s="139" t="s">
        <v>112</v>
      </c>
      <c r="C2225" s="108" t="s">
        <v>210</v>
      </c>
      <c r="D2225" s="164" t="s">
        <v>1648</v>
      </c>
      <c r="E2225" s="141" t="s">
        <v>685</v>
      </c>
      <c r="F2225" s="139" t="s">
        <v>168</v>
      </c>
      <c r="G2225" s="141" t="s">
        <v>227</v>
      </c>
      <c r="H2225" s="142">
        <v>5.14</v>
      </c>
      <c r="I2225" s="143">
        <f t="shared" si="445"/>
        <v>1</v>
      </c>
      <c r="J2225" s="144">
        <v>1</v>
      </c>
      <c r="K2225" s="144"/>
      <c r="L2225" s="144"/>
      <c r="M2225" s="144"/>
      <c r="N2225" s="144"/>
      <c r="O2225" s="144"/>
      <c r="P2225" s="145" t="e">
        <f t="shared" si="435"/>
        <v>#DIV/0!</v>
      </c>
      <c r="Q2225" s="145">
        <f t="shared" si="436"/>
        <v>0</v>
      </c>
      <c r="R2225" s="145">
        <f t="shared" si="437"/>
        <v>0</v>
      </c>
      <c r="S2225" s="145">
        <f t="shared" si="438"/>
        <v>0</v>
      </c>
      <c r="T2225" s="145">
        <f t="shared" si="439"/>
        <v>0</v>
      </c>
      <c r="U2225" s="145">
        <f t="shared" si="440"/>
        <v>0</v>
      </c>
      <c r="V2225" s="146">
        <f>IF(J2225="nio",0,IF(J2225&gt;0,VLOOKUP(F2225,'3-Productie normen'!A:M,VLOOKUP(J2225,'3-Productie normen'!$B$38:$C$41,2,FALSE),FALSE)))*(VLOOKUP(B2225,'2-Kosten per locatie'!$A$16:$C$48,3,FALSE))</f>
        <v>0</v>
      </c>
      <c r="W2225" s="146">
        <f t="shared" si="441"/>
        <v>0</v>
      </c>
      <c r="X2225" s="146">
        <f t="shared" si="442"/>
        <v>0</v>
      </c>
      <c r="Y2225" s="146">
        <f t="shared" si="443"/>
        <v>0</v>
      </c>
      <c r="Z2225" s="147" t="str">
        <f>VLOOKUP(F2225,'3-Productie normen'!A:Q,12,FALSE)</f>
        <v>V</v>
      </c>
      <c r="AA2225" s="147"/>
      <c r="AC2225" s="148">
        <f t="shared" si="444"/>
        <v>5.14</v>
      </c>
    </row>
    <row r="2226" spans="1:29" ht="14.15" customHeight="1">
      <c r="A2226" s="124">
        <f t="shared" si="446"/>
        <v>2226</v>
      </c>
      <c r="B2226" s="139" t="s">
        <v>112</v>
      </c>
      <c r="C2226" s="108" t="s">
        <v>210</v>
      </c>
      <c r="D2226" s="164" t="s">
        <v>1649</v>
      </c>
      <c r="E2226" s="141" t="s">
        <v>765</v>
      </c>
      <c r="F2226" s="139" t="s">
        <v>168</v>
      </c>
      <c r="G2226" s="141" t="s">
        <v>227</v>
      </c>
      <c r="H2226" s="142">
        <v>7.64</v>
      </c>
      <c r="I2226" s="143">
        <f t="shared" si="445"/>
        <v>1</v>
      </c>
      <c r="J2226" s="144">
        <v>1</v>
      </c>
      <c r="K2226" s="144"/>
      <c r="L2226" s="144"/>
      <c r="M2226" s="144"/>
      <c r="N2226" s="144"/>
      <c r="O2226" s="144"/>
      <c r="P2226" s="145" t="e">
        <f t="shared" si="435"/>
        <v>#DIV/0!</v>
      </c>
      <c r="Q2226" s="145">
        <f t="shared" si="436"/>
        <v>0</v>
      </c>
      <c r="R2226" s="145">
        <f t="shared" si="437"/>
        <v>0</v>
      </c>
      <c r="S2226" s="145">
        <f t="shared" si="438"/>
        <v>0</v>
      </c>
      <c r="T2226" s="145">
        <f t="shared" si="439"/>
        <v>0</v>
      </c>
      <c r="U2226" s="145">
        <f t="shared" si="440"/>
        <v>0</v>
      </c>
      <c r="V2226" s="146">
        <f>IF(J2226="nio",0,IF(J2226&gt;0,VLOOKUP(F2226,'3-Productie normen'!A:M,VLOOKUP(J2226,'3-Productie normen'!$B$38:$C$41,2,FALSE),FALSE)))*(VLOOKUP(B2226,'2-Kosten per locatie'!$A$16:$C$48,3,FALSE))</f>
        <v>0</v>
      </c>
      <c r="W2226" s="146">
        <f t="shared" si="441"/>
        <v>0</v>
      </c>
      <c r="X2226" s="146">
        <f t="shared" si="442"/>
        <v>0</v>
      </c>
      <c r="Y2226" s="146">
        <f t="shared" si="443"/>
        <v>0</v>
      </c>
      <c r="Z2226" s="147" t="str">
        <f>VLOOKUP(F2226,'3-Productie normen'!A:Q,12,FALSE)</f>
        <v>V</v>
      </c>
      <c r="AA2226" s="147"/>
      <c r="AC2226" s="148">
        <f t="shared" si="444"/>
        <v>7.64</v>
      </c>
    </row>
    <row r="2227" spans="1:29" ht="14.15" customHeight="1">
      <c r="A2227" s="124">
        <f t="shared" si="446"/>
        <v>2227</v>
      </c>
      <c r="B2227" s="139" t="s">
        <v>112</v>
      </c>
      <c r="C2227" s="108" t="s">
        <v>210</v>
      </c>
      <c r="D2227" s="164" t="s">
        <v>1650</v>
      </c>
      <c r="E2227" s="141" t="s">
        <v>711</v>
      </c>
      <c r="F2227" s="141" t="s">
        <v>168</v>
      </c>
      <c r="G2227" s="141" t="s">
        <v>227</v>
      </c>
      <c r="H2227" s="142">
        <v>6.23</v>
      </c>
      <c r="I2227" s="143">
        <f t="shared" si="445"/>
        <v>1</v>
      </c>
      <c r="J2227" s="144">
        <v>1</v>
      </c>
      <c r="K2227" s="144"/>
      <c r="L2227" s="144"/>
      <c r="M2227" s="144"/>
      <c r="N2227" s="144"/>
      <c r="O2227" s="144"/>
      <c r="P2227" s="145" t="e">
        <f t="shared" si="435"/>
        <v>#DIV/0!</v>
      </c>
      <c r="Q2227" s="145">
        <f t="shared" si="436"/>
        <v>0</v>
      </c>
      <c r="R2227" s="145">
        <f t="shared" si="437"/>
        <v>0</v>
      </c>
      <c r="S2227" s="145">
        <f t="shared" si="438"/>
        <v>0</v>
      </c>
      <c r="T2227" s="145">
        <f t="shared" si="439"/>
        <v>0</v>
      </c>
      <c r="U2227" s="145">
        <f t="shared" si="440"/>
        <v>0</v>
      </c>
      <c r="V2227" s="146">
        <f>IF(J2227="nio",0,IF(J2227&gt;0,VLOOKUP(F2227,'3-Productie normen'!A:M,VLOOKUP(J2227,'3-Productie normen'!$B$38:$C$41,2,FALSE),FALSE)))*(VLOOKUP(B2227,'2-Kosten per locatie'!$A$16:$C$48,3,FALSE))</f>
        <v>0</v>
      </c>
      <c r="W2227" s="146">
        <f t="shared" si="441"/>
        <v>0</v>
      </c>
      <c r="X2227" s="146">
        <f t="shared" si="442"/>
        <v>0</v>
      </c>
      <c r="Y2227" s="146">
        <f t="shared" si="443"/>
        <v>0</v>
      </c>
      <c r="Z2227" s="147" t="str">
        <f>VLOOKUP(F2227,'3-Productie normen'!A:Q,12,FALSE)</f>
        <v>V</v>
      </c>
      <c r="AA2227" s="147"/>
      <c r="AC2227" s="148">
        <f t="shared" si="444"/>
        <v>6.23</v>
      </c>
    </row>
    <row r="2228" spans="1:29" ht="14.15" customHeight="1">
      <c r="A2228" s="124">
        <f t="shared" si="446"/>
        <v>2228</v>
      </c>
      <c r="B2228" s="139" t="s">
        <v>112</v>
      </c>
      <c r="C2228" s="108" t="s">
        <v>210</v>
      </c>
      <c r="D2228" s="164" t="s">
        <v>1652</v>
      </c>
      <c r="E2228" s="141" t="s">
        <v>1976</v>
      </c>
      <c r="F2228" s="141" t="s">
        <v>168</v>
      </c>
      <c r="G2228" s="141" t="s">
        <v>1678</v>
      </c>
      <c r="H2228" s="142">
        <v>52.48</v>
      </c>
      <c r="I2228" s="143">
        <f t="shared" si="445"/>
        <v>1</v>
      </c>
      <c r="J2228" s="144">
        <v>1</v>
      </c>
      <c r="K2228" s="144"/>
      <c r="L2228" s="144"/>
      <c r="M2228" s="144"/>
      <c r="N2228" s="144"/>
      <c r="O2228" s="144"/>
      <c r="P2228" s="145" t="e">
        <f t="shared" si="435"/>
        <v>#DIV/0!</v>
      </c>
      <c r="Q2228" s="145">
        <f t="shared" si="436"/>
        <v>0</v>
      </c>
      <c r="R2228" s="145">
        <f t="shared" si="437"/>
        <v>0</v>
      </c>
      <c r="S2228" s="145">
        <f t="shared" si="438"/>
        <v>0</v>
      </c>
      <c r="T2228" s="145">
        <f t="shared" si="439"/>
        <v>0</v>
      </c>
      <c r="U2228" s="145">
        <f t="shared" si="440"/>
        <v>0</v>
      </c>
      <c r="V2228" s="146">
        <f>IF(J2228="nio",0,IF(J2228&gt;0,VLOOKUP(F2228,'3-Productie normen'!A:M,VLOOKUP(J2228,'3-Productie normen'!$B$38:$C$41,2,FALSE),FALSE)))*(VLOOKUP(B2228,'2-Kosten per locatie'!$A$16:$C$48,3,FALSE))</f>
        <v>0</v>
      </c>
      <c r="W2228" s="146">
        <f t="shared" si="441"/>
        <v>0</v>
      </c>
      <c r="X2228" s="146">
        <f t="shared" si="442"/>
        <v>0</v>
      </c>
      <c r="Y2228" s="146">
        <f t="shared" si="443"/>
        <v>0</v>
      </c>
      <c r="Z2228" s="147" t="str">
        <f>VLOOKUP(F2228,'3-Productie normen'!A:Q,12,FALSE)</f>
        <v>V</v>
      </c>
      <c r="AA2228" s="147"/>
      <c r="AC2228" s="148">
        <f t="shared" si="444"/>
        <v>52.48</v>
      </c>
    </row>
    <row r="2229" spans="1:29" ht="14.15" customHeight="1">
      <c r="A2229" s="124">
        <f t="shared" si="446"/>
        <v>2229</v>
      </c>
      <c r="B2229" s="139" t="s">
        <v>112</v>
      </c>
      <c r="C2229" s="108" t="s">
        <v>210</v>
      </c>
      <c r="D2229" s="164" t="s">
        <v>2154</v>
      </c>
      <c r="E2229" s="141" t="s">
        <v>1976</v>
      </c>
      <c r="F2229" s="141" t="s">
        <v>168</v>
      </c>
      <c r="G2229" s="141" t="s">
        <v>1678</v>
      </c>
      <c r="H2229" s="142">
        <v>13.9</v>
      </c>
      <c r="I2229" s="143">
        <f t="shared" si="445"/>
        <v>1</v>
      </c>
      <c r="J2229" s="144">
        <v>1</v>
      </c>
      <c r="K2229" s="144"/>
      <c r="L2229" s="144"/>
      <c r="M2229" s="144"/>
      <c r="N2229" s="144"/>
      <c r="O2229" s="144"/>
      <c r="P2229" s="145" t="e">
        <f t="shared" si="435"/>
        <v>#DIV/0!</v>
      </c>
      <c r="Q2229" s="145">
        <f t="shared" si="436"/>
        <v>0</v>
      </c>
      <c r="R2229" s="145">
        <f t="shared" si="437"/>
        <v>0</v>
      </c>
      <c r="S2229" s="145">
        <f t="shared" si="438"/>
        <v>0</v>
      </c>
      <c r="T2229" s="145">
        <f t="shared" si="439"/>
        <v>0</v>
      </c>
      <c r="U2229" s="145">
        <f t="shared" si="440"/>
        <v>0</v>
      </c>
      <c r="V2229" s="146">
        <f>IF(J2229="nio",0,IF(J2229&gt;0,VLOOKUP(F2229,'3-Productie normen'!A:M,VLOOKUP(J2229,'3-Productie normen'!$B$38:$C$41,2,FALSE),FALSE)))*(VLOOKUP(B2229,'2-Kosten per locatie'!$A$16:$C$48,3,FALSE))</f>
        <v>0</v>
      </c>
      <c r="W2229" s="146">
        <f t="shared" si="441"/>
        <v>0</v>
      </c>
      <c r="X2229" s="146">
        <f t="shared" si="442"/>
        <v>0</v>
      </c>
      <c r="Y2229" s="146">
        <f t="shared" si="443"/>
        <v>0</v>
      </c>
      <c r="Z2229" s="147" t="str">
        <f>VLOOKUP(F2229,'3-Productie normen'!A:Q,12,FALSE)</f>
        <v>V</v>
      </c>
      <c r="AA2229" s="147"/>
      <c r="AC2229" s="148">
        <f t="shared" si="444"/>
        <v>13.9</v>
      </c>
    </row>
    <row r="2230" spans="1:29" ht="14.15" customHeight="1">
      <c r="A2230" s="124">
        <f t="shared" si="446"/>
        <v>2230</v>
      </c>
      <c r="B2230" s="139" t="s">
        <v>112</v>
      </c>
      <c r="C2230" s="108" t="s">
        <v>210</v>
      </c>
      <c r="D2230" s="164" t="s">
        <v>1653</v>
      </c>
      <c r="E2230" s="141" t="s">
        <v>251</v>
      </c>
      <c r="F2230" s="141" t="s">
        <v>168</v>
      </c>
      <c r="G2230" s="141" t="s">
        <v>244</v>
      </c>
      <c r="H2230" s="142">
        <v>5.58</v>
      </c>
      <c r="I2230" s="143">
        <f t="shared" si="445"/>
        <v>1</v>
      </c>
      <c r="J2230" s="144">
        <v>1</v>
      </c>
      <c r="K2230" s="144"/>
      <c r="L2230" s="144"/>
      <c r="M2230" s="144"/>
      <c r="N2230" s="144"/>
      <c r="O2230" s="144"/>
      <c r="P2230" s="145" t="e">
        <f t="shared" si="435"/>
        <v>#DIV/0!</v>
      </c>
      <c r="Q2230" s="145">
        <f t="shared" si="436"/>
        <v>0</v>
      </c>
      <c r="R2230" s="145">
        <f t="shared" si="437"/>
        <v>0</v>
      </c>
      <c r="S2230" s="145">
        <f t="shared" si="438"/>
        <v>0</v>
      </c>
      <c r="T2230" s="145">
        <f t="shared" si="439"/>
        <v>0</v>
      </c>
      <c r="U2230" s="145">
        <f t="shared" si="440"/>
        <v>0</v>
      </c>
      <c r="V2230" s="146">
        <f>IF(J2230="nio",0,IF(J2230&gt;0,VLOOKUP(F2230,'3-Productie normen'!A:M,VLOOKUP(J2230,'3-Productie normen'!$B$38:$C$41,2,FALSE),FALSE)))*(VLOOKUP(B2230,'2-Kosten per locatie'!$A$16:$C$48,3,FALSE))</f>
        <v>0</v>
      </c>
      <c r="W2230" s="146">
        <f t="shared" si="441"/>
        <v>0</v>
      </c>
      <c r="X2230" s="146">
        <f t="shared" si="442"/>
        <v>0</v>
      </c>
      <c r="Y2230" s="146">
        <f t="shared" si="443"/>
        <v>0</v>
      </c>
      <c r="Z2230" s="147" t="str">
        <f>VLOOKUP(F2230,'3-Productie normen'!A:Q,12,FALSE)</f>
        <v>V</v>
      </c>
      <c r="AA2230" s="147"/>
      <c r="AC2230" s="148">
        <f t="shared" si="444"/>
        <v>5.58</v>
      </c>
    </row>
    <row r="2231" spans="1:29" ht="14.15" customHeight="1">
      <c r="A2231" s="124">
        <f t="shared" si="446"/>
        <v>2231</v>
      </c>
      <c r="B2231" s="139" t="s">
        <v>112</v>
      </c>
      <c r="C2231" s="108" t="s">
        <v>210</v>
      </c>
      <c r="D2231" s="164" t="s">
        <v>2155</v>
      </c>
      <c r="E2231" s="141" t="s">
        <v>249</v>
      </c>
      <c r="F2231" s="141" t="s">
        <v>172</v>
      </c>
      <c r="G2231" s="141" t="s">
        <v>244</v>
      </c>
      <c r="H2231" s="142">
        <v>19.600000000000001</v>
      </c>
      <c r="I2231" s="143">
        <f t="shared" si="445"/>
        <v>730</v>
      </c>
      <c r="J2231" s="144">
        <v>255</v>
      </c>
      <c r="K2231" s="144">
        <v>255</v>
      </c>
      <c r="L2231" s="144">
        <v>101</v>
      </c>
      <c r="M2231" s="144">
        <v>101</v>
      </c>
      <c r="N2231" s="144">
        <v>9</v>
      </c>
      <c r="O2231" s="144">
        <v>9</v>
      </c>
      <c r="P2231" s="145" t="e">
        <f t="shared" si="435"/>
        <v>#DIV/0!</v>
      </c>
      <c r="Q2231" s="145" t="e">
        <f t="shared" si="436"/>
        <v>#DIV/0!</v>
      </c>
      <c r="R2231" s="145" t="e">
        <f t="shared" si="437"/>
        <v>#DIV/0!</v>
      </c>
      <c r="S2231" s="145" t="e">
        <f t="shared" si="438"/>
        <v>#DIV/0!</v>
      </c>
      <c r="T2231" s="145" t="e">
        <f t="shared" si="439"/>
        <v>#DIV/0!</v>
      </c>
      <c r="U2231" s="145" t="e">
        <f t="shared" si="440"/>
        <v>#DIV/0!</v>
      </c>
      <c r="V2231" s="146">
        <f>IF(J2231="nio",0,IF(J2231&gt;0,VLOOKUP(F2231,'3-Productie normen'!A:M,VLOOKUP(J2231,'3-Productie normen'!$B$38:$C$41,2,FALSE),FALSE)))*(VLOOKUP(B2231,'2-Kosten per locatie'!$A$16:$C$48,3,FALSE))</f>
        <v>0</v>
      </c>
      <c r="W2231" s="146">
        <f t="shared" si="441"/>
        <v>0</v>
      </c>
      <c r="X2231" s="146">
        <f t="shared" si="442"/>
        <v>0</v>
      </c>
      <c r="Y2231" s="146">
        <f t="shared" si="443"/>
        <v>0</v>
      </c>
      <c r="Z2231" s="147" t="str">
        <f>VLOOKUP(F2231,'3-Productie normen'!A:Q,12,FALSE)</f>
        <v>V</v>
      </c>
      <c r="AA2231" s="147"/>
      <c r="AC2231" s="148">
        <f t="shared" si="444"/>
        <v>14308.000000000002</v>
      </c>
    </row>
    <row r="2232" spans="1:29" ht="14.15" customHeight="1">
      <c r="A2232" s="124">
        <f t="shared" si="446"/>
        <v>2232</v>
      </c>
      <c r="B2232" s="139" t="s">
        <v>112</v>
      </c>
      <c r="C2232" s="108" t="s">
        <v>210</v>
      </c>
      <c r="D2232" s="164" t="s">
        <v>2028</v>
      </c>
      <c r="E2232" s="141" t="s">
        <v>249</v>
      </c>
      <c r="F2232" s="141" t="s">
        <v>172</v>
      </c>
      <c r="G2232" s="141" t="s">
        <v>213</v>
      </c>
      <c r="H2232" s="142">
        <v>9.66</v>
      </c>
      <c r="I2232" s="143">
        <f t="shared" si="445"/>
        <v>730</v>
      </c>
      <c r="J2232" s="144">
        <v>255</v>
      </c>
      <c r="K2232" s="144">
        <v>255</v>
      </c>
      <c r="L2232" s="144">
        <v>101</v>
      </c>
      <c r="M2232" s="144">
        <v>101</v>
      </c>
      <c r="N2232" s="144">
        <v>9</v>
      </c>
      <c r="O2232" s="144">
        <v>9</v>
      </c>
      <c r="P2232" s="145" t="e">
        <f t="shared" si="435"/>
        <v>#DIV/0!</v>
      </c>
      <c r="Q2232" s="145" t="e">
        <f t="shared" si="436"/>
        <v>#DIV/0!</v>
      </c>
      <c r="R2232" s="145" t="e">
        <f t="shared" si="437"/>
        <v>#DIV/0!</v>
      </c>
      <c r="S2232" s="145" t="e">
        <f t="shared" si="438"/>
        <v>#DIV/0!</v>
      </c>
      <c r="T2232" s="145" t="e">
        <f t="shared" si="439"/>
        <v>#DIV/0!</v>
      </c>
      <c r="U2232" s="145" t="e">
        <f t="shared" si="440"/>
        <v>#DIV/0!</v>
      </c>
      <c r="V2232" s="146">
        <f>IF(J2232="nio",0,IF(J2232&gt;0,VLOOKUP(F2232,'3-Productie normen'!A:M,VLOOKUP(J2232,'3-Productie normen'!$B$38:$C$41,2,FALSE),FALSE)))*(VLOOKUP(B2232,'2-Kosten per locatie'!$A$16:$C$48,3,FALSE))</f>
        <v>0</v>
      </c>
      <c r="W2232" s="146">
        <f t="shared" si="441"/>
        <v>0</v>
      </c>
      <c r="X2232" s="146">
        <f t="shared" si="442"/>
        <v>0</v>
      </c>
      <c r="Y2232" s="146">
        <f t="shared" si="443"/>
        <v>0</v>
      </c>
      <c r="Z2232" s="147" t="str">
        <f>VLOOKUP(F2232,'3-Productie normen'!A:Q,12,FALSE)</f>
        <v>V</v>
      </c>
      <c r="AA2232" s="147"/>
      <c r="AC2232" s="148">
        <f t="shared" si="444"/>
        <v>7051.8</v>
      </c>
    </row>
    <row r="2233" spans="1:29" ht="14.15" customHeight="1">
      <c r="A2233" s="124">
        <f t="shared" si="446"/>
        <v>2233</v>
      </c>
      <c r="B2233" s="139" t="s">
        <v>112</v>
      </c>
      <c r="C2233" s="108" t="s">
        <v>210</v>
      </c>
      <c r="D2233" s="164" t="s">
        <v>2029</v>
      </c>
      <c r="E2233" s="141" t="s">
        <v>249</v>
      </c>
      <c r="F2233" s="141" t="s">
        <v>172</v>
      </c>
      <c r="G2233" s="141" t="s">
        <v>213</v>
      </c>
      <c r="H2233" s="142">
        <v>21.27</v>
      </c>
      <c r="I2233" s="143">
        <f t="shared" si="445"/>
        <v>730</v>
      </c>
      <c r="J2233" s="144">
        <v>255</v>
      </c>
      <c r="K2233" s="144">
        <v>255</v>
      </c>
      <c r="L2233" s="144">
        <v>101</v>
      </c>
      <c r="M2233" s="144">
        <v>101</v>
      </c>
      <c r="N2233" s="144">
        <v>9</v>
      </c>
      <c r="O2233" s="144">
        <v>9</v>
      </c>
      <c r="P2233" s="145" t="e">
        <f t="shared" si="435"/>
        <v>#DIV/0!</v>
      </c>
      <c r="Q2233" s="145" t="e">
        <f t="shared" si="436"/>
        <v>#DIV/0!</v>
      </c>
      <c r="R2233" s="145" t="e">
        <f t="shared" si="437"/>
        <v>#DIV/0!</v>
      </c>
      <c r="S2233" s="145" t="e">
        <f t="shared" si="438"/>
        <v>#DIV/0!</v>
      </c>
      <c r="T2233" s="145" t="e">
        <f t="shared" si="439"/>
        <v>#DIV/0!</v>
      </c>
      <c r="U2233" s="145" t="e">
        <f t="shared" si="440"/>
        <v>#DIV/0!</v>
      </c>
      <c r="V2233" s="146">
        <f>IF(J2233="nio",0,IF(J2233&gt;0,VLOOKUP(F2233,'3-Productie normen'!A:M,VLOOKUP(J2233,'3-Productie normen'!$B$38:$C$41,2,FALSE),FALSE)))*(VLOOKUP(B2233,'2-Kosten per locatie'!$A$16:$C$48,3,FALSE))</f>
        <v>0</v>
      </c>
      <c r="W2233" s="146">
        <f t="shared" si="441"/>
        <v>0</v>
      </c>
      <c r="X2233" s="146">
        <f t="shared" si="442"/>
        <v>0</v>
      </c>
      <c r="Y2233" s="146">
        <f t="shared" si="443"/>
        <v>0</v>
      </c>
      <c r="Z2233" s="147" t="str">
        <f>VLOOKUP(F2233,'3-Productie normen'!A:Q,12,FALSE)</f>
        <v>V</v>
      </c>
      <c r="AA2233" s="147"/>
      <c r="AC2233" s="148">
        <f t="shared" si="444"/>
        <v>15527.1</v>
      </c>
    </row>
    <row r="2234" spans="1:29" ht="14.15" customHeight="1">
      <c r="A2234" s="124">
        <f t="shared" si="446"/>
        <v>2234</v>
      </c>
      <c r="B2234" s="139" t="s">
        <v>112</v>
      </c>
      <c r="C2234" s="108">
        <v>1</v>
      </c>
      <c r="D2234" s="164" t="s">
        <v>1716</v>
      </c>
      <c r="E2234" s="141" t="s">
        <v>420</v>
      </c>
      <c r="F2234" s="141" t="s">
        <v>155</v>
      </c>
      <c r="G2234" s="141" t="s">
        <v>252</v>
      </c>
      <c r="H2234" s="142">
        <v>200.61</v>
      </c>
      <c r="I2234" s="143">
        <f t="shared" si="445"/>
        <v>730</v>
      </c>
      <c r="J2234" s="144">
        <v>255</v>
      </c>
      <c r="K2234" s="144">
        <v>255</v>
      </c>
      <c r="L2234" s="144">
        <v>101</v>
      </c>
      <c r="M2234" s="144">
        <v>101</v>
      </c>
      <c r="N2234" s="144">
        <v>9</v>
      </c>
      <c r="O2234" s="144">
        <v>9</v>
      </c>
      <c r="P2234" s="145" t="e">
        <f t="shared" si="435"/>
        <v>#DIV/0!</v>
      </c>
      <c r="Q2234" s="145" t="e">
        <f t="shared" si="436"/>
        <v>#DIV/0!</v>
      </c>
      <c r="R2234" s="145" t="e">
        <f t="shared" si="437"/>
        <v>#DIV/0!</v>
      </c>
      <c r="S2234" s="145" t="e">
        <f t="shared" si="438"/>
        <v>#DIV/0!</v>
      </c>
      <c r="T2234" s="145" t="e">
        <f t="shared" si="439"/>
        <v>#DIV/0!</v>
      </c>
      <c r="U2234" s="145" t="e">
        <f t="shared" si="440"/>
        <v>#DIV/0!</v>
      </c>
      <c r="V2234" s="146">
        <f>IF(J2234="nio",0,IF(J2234&gt;0,VLOOKUP(F2234,'3-Productie normen'!A:M,VLOOKUP(J2234,'3-Productie normen'!$B$38:$C$41,2,FALSE),FALSE)))*(VLOOKUP(B2234,'2-Kosten per locatie'!$A$16:$C$48,3,FALSE))</f>
        <v>0</v>
      </c>
      <c r="W2234" s="146">
        <f t="shared" si="441"/>
        <v>0</v>
      </c>
      <c r="X2234" s="146">
        <f t="shared" si="442"/>
        <v>0</v>
      </c>
      <c r="Y2234" s="146">
        <f t="shared" si="443"/>
        <v>0</v>
      </c>
      <c r="Z2234" s="147" t="str">
        <f>VLOOKUP(F2234,'3-Productie normen'!A:Q,12,FALSE)</f>
        <v>B</v>
      </c>
      <c r="AA2234" s="147"/>
      <c r="AC2234" s="148">
        <f t="shared" si="444"/>
        <v>146445.30000000002</v>
      </c>
    </row>
    <row r="2235" spans="1:29" ht="14.15" customHeight="1">
      <c r="A2235" s="124">
        <f t="shared" si="446"/>
        <v>2235</v>
      </c>
      <c r="B2235" s="139" t="s">
        <v>112</v>
      </c>
      <c r="C2235" s="108">
        <v>1</v>
      </c>
      <c r="D2235" s="164" t="s">
        <v>2156</v>
      </c>
      <c r="E2235" s="141" t="s">
        <v>230</v>
      </c>
      <c r="F2235" s="141" t="s">
        <v>168</v>
      </c>
      <c r="G2235" s="141" t="s">
        <v>244</v>
      </c>
      <c r="H2235" s="142">
        <v>1.1000000000000001</v>
      </c>
      <c r="I2235" s="143">
        <f t="shared" si="445"/>
        <v>1</v>
      </c>
      <c r="J2235" s="144">
        <v>1</v>
      </c>
      <c r="K2235" s="144"/>
      <c r="L2235" s="144"/>
      <c r="M2235" s="144"/>
      <c r="N2235" s="144"/>
      <c r="O2235" s="144"/>
      <c r="P2235" s="145" t="e">
        <f t="shared" si="435"/>
        <v>#DIV/0!</v>
      </c>
      <c r="Q2235" s="145">
        <f t="shared" si="436"/>
        <v>0</v>
      </c>
      <c r="R2235" s="145">
        <f t="shared" si="437"/>
        <v>0</v>
      </c>
      <c r="S2235" s="145">
        <f t="shared" si="438"/>
        <v>0</v>
      </c>
      <c r="T2235" s="145">
        <f t="shared" si="439"/>
        <v>0</v>
      </c>
      <c r="U2235" s="145">
        <f t="shared" si="440"/>
        <v>0</v>
      </c>
      <c r="V2235" s="146">
        <f>IF(J2235="nio",0,IF(J2235&gt;0,VLOOKUP(F2235,'3-Productie normen'!A:M,VLOOKUP(J2235,'3-Productie normen'!$B$38:$C$41,2,FALSE),FALSE)))*(VLOOKUP(B2235,'2-Kosten per locatie'!$A$16:$C$48,3,FALSE))</f>
        <v>0</v>
      </c>
      <c r="W2235" s="146">
        <f t="shared" si="441"/>
        <v>0</v>
      </c>
      <c r="X2235" s="146">
        <f t="shared" si="442"/>
        <v>0</v>
      </c>
      <c r="Y2235" s="146">
        <f t="shared" si="443"/>
        <v>0</v>
      </c>
      <c r="Z2235" s="147" t="str">
        <f>VLOOKUP(F2235,'3-Productie normen'!A:Q,12,FALSE)</f>
        <v>V</v>
      </c>
      <c r="AA2235" s="147"/>
      <c r="AC2235" s="148">
        <f t="shared" si="444"/>
        <v>1.1000000000000001</v>
      </c>
    </row>
    <row r="2236" spans="1:29" ht="14.15" customHeight="1">
      <c r="A2236" s="124">
        <f t="shared" si="446"/>
        <v>2236</v>
      </c>
      <c r="B2236" s="139" t="s">
        <v>112</v>
      </c>
      <c r="C2236" s="108">
        <v>1</v>
      </c>
      <c r="D2236" s="164" t="s">
        <v>1964</v>
      </c>
      <c r="E2236" s="141" t="s">
        <v>212</v>
      </c>
      <c r="F2236" s="141" t="s">
        <v>167</v>
      </c>
      <c r="G2236" s="141" t="s">
        <v>213</v>
      </c>
      <c r="H2236" s="142">
        <v>3.88</v>
      </c>
      <c r="I2236" s="143">
        <f t="shared" si="445"/>
        <v>730</v>
      </c>
      <c r="J2236" s="144">
        <v>255</v>
      </c>
      <c r="K2236" s="144">
        <v>255</v>
      </c>
      <c r="L2236" s="144">
        <v>101</v>
      </c>
      <c r="M2236" s="144">
        <v>101</v>
      </c>
      <c r="N2236" s="144">
        <v>9</v>
      </c>
      <c r="O2236" s="144">
        <v>9</v>
      </c>
      <c r="P2236" s="145" t="e">
        <f t="shared" si="435"/>
        <v>#DIV/0!</v>
      </c>
      <c r="Q2236" s="145" t="e">
        <f t="shared" si="436"/>
        <v>#DIV/0!</v>
      </c>
      <c r="R2236" s="145" t="e">
        <f t="shared" si="437"/>
        <v>#DIV/0!</v>
      </c>
      <c r="S2236" s="145" t="e">
        <f t="shared" si="438"/>
        <v>#DIV/0!</v>
      </c>
      <c r="T2236" s="145" t="e">
        <f t="shared" si="439"/>
        <v>#DIV/0!</v>
      </c>
      <c r="U2236" s="145" t="e">
        <f t="shared" si="440"/>
        <v>#DIV/0!</v>
      </c>
      <c r="V2236" s="146">
        <f>IF(J2236="nio",0,IF(J2236&gt;0,VLOOKUP(F2236,'3-Productie normen'!A:M,VLOOKUP(J2236,'3-Productie normen'!$B$38:$C$41,2,FALSE),FALSE)))*(VLOOKUP(B2236,'2-Kosten per locatie'!$A$16:$C$48,3,FALSE))</f>
        <v>0</v>
      </c>
      <c r="W2236" s="146">
        <f t="shared" si="441"/>
        <v>0</v>
      </c>
      <c r="X2236" s="146">
        <f t="shared" si="442"/>
        <v>0</v>
      </c>
      <c r="Y2236" s="146">
        <f t="shared" si="443"/>
        <v>0</v>
      </c>
      <c r="Z2236" s="147" t="str">
        <f>VLOOKUP(F2236,'3-Productie normen'!A:Q,12,FALSE)</f>
        <v>S</v>
      </c>
      <c r="AA2236" s="147"/>
      <c r="AC2236" s="148">
        <f t="shared" si="444"/>
        <v>2832.4</v>
      </c>
    </row>
    <row r="2237" spans="1:29" ht="14.15" customHeight="1">
      <c r="A2237" s="124">
        <f t="shared" si="446"/>
        <v>2237</v>
      </c>
      <c r="B2237" s="139" t="s">
        <v>112</v>
      </c>
      <c r="C2237" s="108">
        <v>1</v>
      </c>
      <c r="D2237" s="164" t="s">
        <v>1717</v>
      </c>
      <c r="E2237" s="141" t="s">
        <v>507</v>
      </c>
      <c r="F2237" s="153" t="s">
        <v>157</v>
      </c>
      <c r="G2237" s="141" t="s">
        <v>213</v>
      </c>
      <c r="H2237" s="142">
        <v>4.4800000000000004</v>
      </c>
      <c r="I2237" s="143">
        <f t="shared" si="445"/>
        <v>730</v>
      </c>
      <c r="J2237" s="144">
        <v>255</v>
      </c>
      <c r="K2237" s="144">
        <v>255</v>
      </c>
      <c r="L2237" s="144">
        <v>101</v>
      </c>
      <c r="M2237" s="144">
        <v>101</v>
      </c>
      <c r="N2237" s="144">
        <v>9</v>
      </c>
      <c r="O2237" s="144">
        <v>9</v>
      </c>
      <c r="P2237" s="145" t="e">
        <f t="shared" si="435"/>
        <v>#DIV/0!</v>
      </c>
      <c r="Q2237" s="145" t="e">
        <f t="shared" si="436"/>
        <v>#DIV/0!</v>
      </c>
      <c r="R2237" s="145" t="e">
        <f t="shared" si="437"/>
        <v>#DIV/0!</v>
      </c>
      <c r="S2237" s="145" t="e">
        <f t="shared" si="438"/>
        <v>#DIV/0!</v>
      </c>
      <c r="T2237" s="145" t="e">
        <f t="shared" si="439"/>
        <v>#DIV/0!</v>
      </c>
      <c r="U2237" s="145" t="e">
        <f t="shared" si="440"/>
        <v>#DIV/0!</v>
      </c>
      <c r="V2237" s="146">
        <f>IF(J2237="nio",0,IF(J2237&gt;0,VLOOKUP(F2237,'3-Productie normen'!A:M,VLOOKUP(J2237,'3-Productie normen'!$B$38:$C$41,2,FALSE),FALSE)))*(VLOOKUP(B2237,'2-Kosten per locatie'!$A$16:$C$48,3,FALSE))</f>
        <v>0</v>
      </c>
      <c r="W2237" s="146">
        <f t="shared" si="441"/>
        <v>0</v>
      </c>
      <c r="X2237" s="146">
        <f t="shared" si="442"/>
        <v>0</v>
      </c>
      <c r="Y2237" s="146">
        <f t="shared" si="443"/>
        <v>0</v>
      </c>
      <c r="Z2237" s="147" t="str">
        <f>VLOOKUP(F2237,'3-Productie normen'!A:Q,12,FALSE)</f>
        <v>S</v>
      </c>
      <c r="AA2237" s="147"/>
      <c r="AC2237" s="148">
        <f t="shared" si="444"/>
        <v>3270.4</v>
      </c>
    </row>
    <row r="2238" spans="1:29" ht="14.15" customHeight="1">
      <c r="A2238" s="124">
        <f t="shared" si="446"/>
        <v>2238</v>
      </c>
      <c r="B2238" s="139" t="s">
        <v>112</v>
      </c>
      <c r="C2238" s="108">
        <v>1</v>
      </c>
      <c r="D2238" s="164" t="s">
        <v>1718</v>
      </c>
      <c r="E2238" s="141" t="s">
        <v>216</v>
      </c>
      <c r="F2238" s="141" t="s">
        <v>167</v>
      </c>
      <c r="G2238" s="141" t="s">
        <v>213</v>
      </c>
      <c r="H2238" s="142">
        <v>7.88</v>
      </c>
      <c r="I2238" s="143">
        <f t="shared" si="445"/>
        <v>730</v>
      </c>
      <c r="J2238" s="144">
        <v>255</v>
      </c>
      <c r="K2238" s="144">
        <v>255</v>
      </c>
      <c r="L2238" s="144">
        <v>101</v>
      </c>
      <c r="M2238" s="144">
        <v>101</v>
      </c>
      <c r="N2238" s="144">
        <v>9</v>
      </c>
      <c r="O2238" s="144">
        <v>9</v>
      </c>
      <c r="P2238" s="145" t="e">
        <f t="shared" si="435"/>
        <v>#DIV/0!</v>
      </c>
      <c r="Q2238" s="145" t="e">
        <f t="shared" si="436"/>
        <v>#DIV/0!</v>
      </c>
      <c r="R2238" s="145" t="e">
        <f t="shared" si="437"/>
        <v>#DIV/0!</v>
      </c>
      <c r="S2238" s="145" t="e">
        <f t="shared" si="438"/>
        <v>#DIV/0!</v>
      </c>
      <c r="T2238" s="145" t="e">
        <f t="shared" si="439"/>
        <v>#DIV/0!</v>
      </c>
      <c r="U2238" s="145" t="e">
        <f t="shared" si="440"/>
        <v>#DIV/0!</v>
      </c>
      <c r="V2238" s="146">
        <f>IF(J2238="nio",0,IF(J2238&gt;0,VLOOKUP(F2238,'3-Productie normen'!A:M,VLOOKUP(J2238,'3-Productie normen'!$B$38:$C$41,2,FALSE),FALSE)))*(VLOOKUP(B2238,'2-Kosten per locatie'!$A$16:$C$48,3,FALSE))</f>
        <v>0</v>
      </c>
      <c r="W2238" s="146">
        <f t="shared" si="441"/>
        <v>0</v>
      </c>
      <c r="X2238" s="146">
        <f t="shared" si="442"/>
        <v>0</v>
      </c>
      <c r="Y2238" s="146">
        <f t="shared" si="443"/>
        <v>0</v>
      </c>
      <c r="Z2238" s="147" t="str">
        <f>VLOOKUP(F2238,'3-Productie normen'!A:Q,12,FALSE)</f>
        <v>S</v>
      </c>
      <c r="AA2238" s="147"/>
      <c r="AC2238" s="148">
        <f t="shared" si="444"/>
        <v>5752.4</v>
      </c>
    </row>
    <row r="2239" spans="1:29" ht="14.15" customHeight="1">
      <c r="A2239" s="124">
        <f t="shared" si="446"/>
        <v>2239</v>
      </c>
      <c r="B2239" s="139" t="s">
        <v>112</v>
      </c>
      <c r="C2239" s="108">
        <v>1</v>
      </c>
      <c r="D2239" s="164" t="s">
        <v>2157</v>
      </c>
      <c r="E2239" s="141" t="s">
        <v>216</v>
      </c>
      <c r="F2239" s="141" t="s">
        <v>167</v>
      </c>
      <c r="G2239" s="141" t="s">
        <v>213</v>
      </c>
      <c r="H2239" s="142">
        <v>1.32</v>
      </c>
      <c r="I2239" s="143">
        <f t="shared" si="445"/>
        <v>730</v>
      </c>
      <c r="J2239" s="144">
        <v>255</v>
      </c>
      <c r="K2239" s="144">
        <v>255</v>
      </c>
      <c r="L2239" s="144">
        <v>101</v>
      </c>
      <c r="M2239" s="144">
        <v>101</v>
      </c>
      <c r="N2239" s="144">
        <v>9</v>
      </c>
      <c r="O2239" s="144">
        <v>9</v>
      </c>
      <c r="P2239" s="145" t="e">
        <f t="shared" si="435"/>
        <v>#DIV/0!</v>
      </c>
      <c r="Q2239" s="145" t="e">
        <f t="shared" si="436"/>
        <v>#DIV/0!</v>
      </c>
      <c r="R2239" s="145" t="e">
        <f t="shared" si="437"/>
        <v>#DIV/0!</v>
      </c>
      <c r="S2239" s="145" t="e">
        <f t="shared" si="438"/>
        <v>#DIV/0!</v>
      </c>
      <c r="T2239" s="145" t="e">
        <f t="shared" si="439"/>
        <v>#DIV/0!</v>
      </c>
      <c r="U2239" s="145" t="e">
        <f t="shared" si="440"/>
        <v>#DIV/0!</v>
      </c>
      <c r="V2239" s="146">
        <f>IF(J2239="nio",0,IF(J2239&gt;0,VLOOKUP(F2239,'3-Productie normen'!A:M,VLOOKUP(J2239,'3-Productie normen'!$B$38:$C$41,2,FALSE),FALSE)))*(VLOOKUP(B2239,'2-Kosten per locatie'!$A$16:$C$48,3,FALSE))</f>
        <v>0</v>
      </c>
      <c r="W2239" s="146">
        <f t="shared" si="441"/>
        <v>0</v>
      </c>
      <c r="X2239" s="146">
        <f t="shared" si="442"/>
        <v>0</v>
      </c>
      <c r="Y2239" s="146">
        <f t="shared" si="443"/>
        <v>0</v>
      </c>
      <c r="Z2239" s="147" t="str">
        <f>VLOOKUP(F2239,'3-Productie normen'!A:Q,12,FALSE)</f>
        <v>S</v>
      </c>
      <c r="AA2239" s="147"/>
      <c r="AC2239" s="148">
        <f t="shared" si="444"/>
        <v>963.6</v>
      </c>
    </row>
    <row r="2240" spans="1:29" ht="14.15" customHeight="1">
      <c r="A2240" s="124">
        <f t="shared" si="446"/>
        <v>2240</v>
      </c>
      <c r="B2240" s="139" t="s">
        <v>112</v>
      </c>
      <c r="C2240" s="108">
        <v>1</v>
      </c>
      <c r="D2240" s="164" t="s">
        <v>1967</v>
      </c>
      <c r="E2240" s="141" t="s">
        <v>1577</v>
      </c>
      <c r="F2240" s="141" t="s">
        <v>155</v>
      </c>
      <c r="G2240" s="141" t="s">
        <v>244</v>
      </c>
      <c r="H2240" s="142">
        <v>3.9</v>
      </c>
      <c r="I2240" s="143">
        <f t="shared" si="445"/>
        <v>730</v>
      </c>
      <c r="J2240" s="144">
        <v>255</v>
      </c>
      <c r="K2240" s="144">
        <v>255</v>
      </c>
      <c r="L2240" s="144">
        <v>101</v>
      </c>
      <c r="M2240" s="144">
        <v>101</v>
      </c>
      <c r="N2240" s="144">
        <v>9</v>
      </c>
      <c r="O2240" s="144">
        <v>9</v>
      </c>
      <c r="P2240" s="145" t="e">
        <f t="shared" si="435"/>
        <v>#DIV/0!</v>
      </c>
      <c r="Q2240" s="145" t="e">
        <f t="shared" si="436"/>
        <v>#DIV/0!</v>
      </c>
      <c r="R2240" s="145" t="e">
        <f t="shared" si="437"/>
        <v>#DIV/0!</v>
      </c>
      <c r="S2240" s="145" t="e">
        <f t="shared" si="438"/>
        <v>#DIV/0!</v>
      </c>
      <c r="T2240" s="145" t="e">
        <f t="shared" si="439"/>
        <v>#DIV/0!</v>
      </c>
      <c r="U2240" s="145" t="e">
        <f t="shared" si="440"/>
        <v>#DIV/0!</v>
      </c>
      <c r="V2240" s="146">
        <f>IF(J2240="nio",0,IF(J2240&gt;0,VLOOKUP(F2240,'3-Productie normen'!A:M,VLOOKUP(J2240,'3-Productie normen'!$B$38:$C$41,2,FALSE),FALSE)))*(VLOOKUP(B2240,'2-Kosten per locatie'!$A$16:$C$48,3,FALSE))</f>
        <v>0</v>
      </c>
      <c r="W2240" s="146">
        <f t="shared" si="441"/>
        <v>0</v>
      </c>
      <c r="X2240" s="146">
        <f t="shared" si="442"/>
        <v>0</v>
      </c>
      <c r="Y2240" s="146">
        <f t="shared" si="443"/>
        <v>0</v>
      </c>
      <c r="Z2240" s="147" t="str">
        <f>VLOOKUP(F2240,'3-Productie normen'!A:Q,12,FALSE)</f>
        <v>B</v>
      </c>
      <c r="AA2240" s="147"/>
      <c r="AC2240" s="148">
        <f t="shared" si="444"/>
        <v>2847</v>
      </c>
    </row>
    <row r="2241" spans="1:29" ht="14.15" customHeight="1">
      <c r="A2241" s="124">
        <f t="shared" si="446"/>
        <v>2241</v>
      </c>
      <c r="B2241" s="139" t="s">
        <v>112</v>
      </c>
      <c r="C2241" s="108">
        <v>1</v>
      </c>
      <c r="D2241" s="164" t="s">
        <v>1967</v>
      </c>
      <c r="E2241" s="141" t="s">
        <v>279</v>
      </c>
      <c r="F2241" s="141" t="s">
        <v>168</v>
      </c>
      <c r="G2241" s="141" t="s">
        <v>244</v>
      </c>
      <c r="H2241" s="142">
        <v>0.2</v>
      </c>
      <c r="I2241" s="143">
        <f t="shared" si="445"/>
        <v>1</v>
      </c>
      <c r="J2241" s="144">
        <v>1</v>
      </c>
      <c r="K2241" s="144"/>
      <c r="L2241" s="144"/>
      <c r="M2241" s="144"/>
      <c r="N2241" s="144"/>
      <c r="O2241" s="144"/>
      <c r="P2241" s="145" t="e">
        <f t="shared" si="435"/>
        <v>#DIV/0!</v>
      </c>
      <c r="Q2241" s="145">
        <f t="shared" si="436"/>
        <v>0</v>
      </c>
      <c r="R2241" s="145">
        <f t="shared" si="437"/>
        <v>0</v>
      </c>
      <c r="S2241" s="145">
        <f t="shared" si="438"/>
        <v>0</v>
      </c>
      <c r="T2241" s="145">
        <f t="shared" si="439"/>
        <v>0</v>
      </c>
      <c r="U2241" s="145">
        <f t="shared" si="440"/>
        <v>0</v>
      </c>
      <c r="V2241" s="146">
        <f>IF(J2241="nio",0,IF(J2241&gt;0,VLOOKUP(F2241,'3-Productie normen'!A:M,VLOOKUP(J2241,'3-Productie normen'!$B$38:$C$41,2,FALSE),FALSE)))*(VLOOKUP(B2241,'2-Kosten per locatie'!$A$16:$C$48,3,FALSE))</f>
        <v>0</v>
      </c>
      <c r="W2241" s="146">
        <f t="shared" si="441"/>
        <v>0</v>
      </c>
      <c r="X2241" s="146">
        <f t="shared" si="442"/>
        <v>0</v>
      </c>
      <c r="Y2241" s="146">
        <f t="shared" si="443"/>
        <v>0</v>
      </c>
      <c r="Z2241" s="147" t="str">
        <f>VLOOKUP(F2241,'3-Productie normen'!A:Q,12,FALSE)</f>
        <v>V</v>
      </c>
      <c r="AA2241" s="147"/>
      <c r="AC2241" s="148">
        <f t="shared" si="444"/>
        <v>0.2</v>
      </c>
    </row>
    <row r="2242" spans="1:29" ht="14.15" customHeight="1">
      <c r="A2242" s="124">
        <f t="shared" si="446"/>
        <v>2242</v>
      </c>
      <c r="B2242" s="139" t="s">
        <v>112</v>
      </c>
      <c r="C2242" s="108">
        <v>1</v>
      </c>
      <c r="D2242" s="164" t="s">
        <v>1719</v>
      </c>
      <c r="E2242" s="141" t="s">
        <v>519</v>
      </c>
      <c r="F2242" s="141" t="s">
        <v>174</v>
      </c>
      <c r="G2242" s="141" t="s">
        <v>244</v>
      </c>
      <c r="H2242" s="142">
        <v>4.2</v>
      </c>
      <c r="I2242" s="143">
        <f t="shared" si="445"/>
        <v>0</v>
      </c>
      <c r="J2242" s="144" t="s">
        <v>228</v>
      </c>
      <c r="K2242" s="144"/>
      <c r="L2242" s="144"/>
      <c r="M2242" s="144"/>
      <c r="N2242" s="144"/>
      <c r="O2242" s="144"/>
      <c r="P2242" s="145">
        <f t="shared" si="435"/>
        <v>0</v>
      </c>
      <c r="Q2242" s="145">
        <f t="shared" si="436"/>
        <v>0</v>
      </c>
      <c r="R2242" s="145">
        <f t="shared" si="437"/>
        <v>0</v>
      </c>
      <c r="S2242" s="145">
        <f t="shared" si="438"/>
        <v>0</v>
      </c>
      <c r="T2242" s="145">
        <f t="shared" si="439"/>
        <v>0</v>
      </c>
      <c r="U2242" s="145">
        <f t="shared" si="440"/>
        <v>0</v>
      </c>
      <c r="V2242" s="146">
        <f>IF(J2242="nio",0,IF(J2242&gt;0,VLOOKUP(F2242,'3-Productie normen'!A:M,VLOOKUP(J2242,'3-Productie normen'!$B$38:$C$41,2,FALSE),FALSE)))*(VLOOKUP(B2242,'2-Kosten per locatie'!$A$16:$C$48,3,FALSE))</f>
        <v>0</v>
      </c>
      <c r="W2242" s="146">
        <f t="shared" si="441"/>
        <v>0</v>
      </c>
      <c r="X2242" s="146">
        <f t="shared" si="442"/>
        <v>0</v>
      </c>
      <c r="Y2242" s="146">
        <f t="shared" si="443"/>
        <v>0</v>
      </c>
      <c r="Z2242" s="147">
        <f>VLOOKUP(F2242,'3-Productie normen'!A:Q,12,FALSE)</f>
        <v>0</v>
      </c>
      <c r="AA2242" s="147"/>
      <c r="AC2242" s="148">
        <f t="shared" si="444"/>
        <v>0</v>
      </c>
    </row>
    <row r="2243" spans="1:29" ht="14.15" customHeight="1">
      <c r="A2243" s="124">
        <f t="shared" si="446"/>
        <v>2243</v>
      </c>
      <c r="B2243" s="139" t="s">
        <v>112</v>
      </c>
      <c r="C2243" s="108">
        <v>1</v>
      </c>
      <c r="D2243" s="164" t="s">
        <v>1970</v>
      </c>
      <c r="E2243" s="141" t="s">
        <v>216</v>
      </c>
      <c r="F2243" s="141" t="s">
        <v>167</v>
      </c>
      <c r="G2243" s="141" t="s">
        <v>213</v>
      </c>
      <c r="H2243" s="142">
        <v>1.68</v>
      </c>
      <c r="I2243" s="143">
        <f t="shared" si="445"/>
        <v>730</v>
      </c>
      <c r="J2243" s="144">
        <v>255</v>
      </c>
      <c r="K2243" s="144">
        <v>255</v>
      </c>
      <c r="L2243" s="144">
        <v>101</v>
      </c>
      <c r="M2243" s="144">
        <v>101</v>
      </c>
      <c r="N2243" s="144">
        <v>9</v>
      </c>
      <c r="O2243" s="144">
        <v>9</v>
      </c>
      <c r="P2243" s="145" t="e">
        <f t="shared" ref="P2243:P2303" si="447">IF(J2243="nio",0,IF(J2243&gt;0,J2243*H2243/V2243,0))</f>
        <v>#DIV/0!</v>
      </c>
      <c r="Q2243" s="145" t="e">
        <f t="shared" ref="Q2243:Q2303" si="448">IF(K2243&gt;0,K2243*H2243/W2243,0)</f>
        <v>#DIV/0!</v>
      </c>
      <c r="R2243" s="145" t="e">
        <f t="shared" ref="R2243:R2303" si="449">IF(L2243&gt;0,L2243*H2243/X2243,0)</f>
        <v>#DIV/0!</v>
      </c>
      <c r="S2243" s="145" t="e">
        <f t="shared" ref="S2243:S2303" si="450">IF(M2243&gt;0,M2243*H2243/Y2243,0)</f>
        <v>#DIV/0!</v>
      </c>
      <c r="T2243" s="145" t="e">
        <f t="shared" ref="T2243:T2303" si="451">IF(N2243&gt;0,N2243*H2243/X2243,0)</f>
        <v>#DIV/0!</v>
      </c>
      <c r="U2243" s="145" t="e">
        <f t="shared" ref="U2243:U2303" si="452">IF(O2243&gt;0,O2243*H2243/Y2243,0)</f>
        <v>#DIV/0!</v>
      </c>
      <c r="V2243" s="146">
        <f>IF(J2243="nio",0,IF(J2243&gt;0,VLOOKUP(F2243,'3-Productie normen'!A:M,VLOOKUP(J2243,'3-Productie normen'!$B$38:$C$41,2,FALSE),FALSE)))*(VLOOKUP(B2243,'2-Kosten per locatie'!$A$16:$C$48,3,FALSE))</f>
        <v>0</v>
      </c>
      <c r="W2243" s="146">
        <f t="shared" ref="W2243:W2303" si="453">IF(K2243&gt;0,V2243*$W$8,0)</f>
        <v>0</v>
      </c>
      <c r="X2243" s="146">
        <f t="shared" ref="X2243:X2303" si="454">IF((OR(L2243&gt;0,N2243&gt;0)),V2243*$X$8,0)</f>
        <v>0</v>
      </c>
      <c r="Y2243" s="146">
        <f t="shared" ref="Y2243:Y2303" si="455">IF((OR(M2243&gt;0,O2243&gt;0)),V2243*$Y$8,0)</f>
        <v>0</v>
      </c>
      <c r="Z2243" s="147" t="str">
        <f>VLOOKUP(F2243,'3-Productie normen'!A:Q,12,FALSE)</f>
        <v>S</v>
      </c>
      <c r="AA2243" s="147"/>
      <c r="AC2243" s="148">
        <f t="shared" ref="AC2243:AC2303" si="456">I2243*H2243</f>
        <v>1226.3999999999999</v>
      </c>
    </row>
    <row r="2244" spans="1:29" ht="14.15" customHeight="1">
      <c r="A2244" s="124">
        <f t="shared" si="446"/>
        <v>2244</v>
      </c>
      <c r="B2244" s="139" t="s">
        <v>112</v>
      </c>
      <c r="C2244" s="108">
        <v>1</v>
      </c>
      <c r="D2244" s="164" t="s">
        <v>1720</v>
      </c>
      <c r="E2244" s="141" t="s">
        <v>224</v>
      </c>
      <c r="F2244" s="141" t="s">
        <v>155</v>
      </c>
      <c r="G2244" s="141" t="s">
        <v>244</v>
      </c>
      <c r="H2244" s="142">
        <v>45.4</v>
      </c>
      <c r="I2244" s="143">
        <f t="shared" si="445"/>
        <v>730</v>
      </c>
      <c r="J2244" s="144">
        <v>255</v>
      </c>
      <c r="K2244" s="144">
        <v>255</v>
      </c>
      <c r="L2244" s="144">
        <v>101</v>
      </c>
      <c r="M2244" s="144">
        <v>101</v>
      </c>
      <c r="N2244" s="144">
        <v>9</v>
      </c>
      <c r="O2244" s="144">
        <v>9</v>
      </c>
      <c r="P2244" s="145" t="e">
        <f t="shared" si="447"/>
        <v>#DIV/0!</v>
      </c>
      <c r="Q2244" s="145" t="e">
        <f t="shared" si="448"/>
        <v>#DIV/0!</v>
      </c>
      <c r="R2244" s="145" t="e">
        <f t="shared" si="449"/>
        <v>#DIV/0!</v>
      </c>
      <c r="S2244" s="145" t="e">
        <f t="shared" si="450"/>
        <v>#DIV/0!</v>
      </c>
      <c r="T2244" s="145" t="e">
        <f t="shared" si="451"/>
        <v>#DIV/0!</v>
      </c>
      <c r="U2244" s="145" t="e">
        <f t="shared" si="452"/>
        <v>#DIV/0!</v>
      </c>
      <c r="V2244" s="146">
        <f>IF(J2244="nio",0,IF(J2244&gt;0,VLOOKUP(F2244,'3-Productie normen'!A:M,VLOOKUP(J2244,'3-Productie normen'!$B$38:$C$41,2,FALSE),FALSE)))*(VLOOKUP(B2244,'2-Kosten per locatie'!$A$16:$C$48,3,FALSE))</f>
        <v>0</v>
      </c>
      <c r="W2244" s="146">
        <f t="shared" si="453"/>
        <v>0</v>
      </c>
      <c r="X2244" s="146">
        <f t="shared" si="454"/>
        <v>0</v>
      </c>
      <c r="Y2244" s="146">
        <f t="shared" si="455"/>
        <v>0</v>
      </c>
      <c r="Z2244" s="147" t="str">
        <f>VLOOKUP(F2244,'3-Productie normen'!A:Q,12,FALSE)</f>
        <v>B</v>
      </c>
      <c r="AA2244" s="147"/>
      <c r="AC2244" s="148">
        <f t="shared" si="456"/>
        <v>33142</v>
      </c>
    </row>
    <row r="2245" spans="1:29" ht="14.15" customHeight="1">
      <c r="A2245" s="124">
        <f t="shared" si="446"/>
        <v>2245</v>
      </c>
      <c r="B2245" s="139" t="s">
        <v>112</v>
      </c>
      <c r="C2245" s="108">
        <v>1</v>
      </c>
      <c r="D2245" s="164" t="s">
        <v>1971</v>
      </c>
      <c r="E2245" s="141" t="s">
        <v>330</v>
      </c>
      <c r="F2245" s="153" t="s">
        <v>159</v>
      </c>
      <c r="G2245" s="141" t="s">
        <v>244</v>
      </c>
      <c r="H2245" s="142">
        <v>4.51</v>
      </c>
      <c r="I2245" s="143">
        <f t="shared" si="445"/>
        <v>730</v>
      </c>
      <c r="J2245" s="144">
        <v>255</v>
      </c>
      <c r="K2245" s="144">
        <v>255</v>
      </c>
      <c r="L2245" s="144">
        <v>101</v>
      </c>
      <c r="M2245" s="144">
        <v>101</v>
      </c>
      <c r="N2245" s="144">
        <v>9</v>
      </c>
      <c r="O2245" s="144">
        <v>9</v>
      </c>
      <c r="P2245" s="145" t="e">
        <f t="shared" si="447"/>
        <v>#DIV/0!</v>
      </c>
      <c r="Q2245" s="145" t="e">
        <f t="shared" si="448"/>
        <v>#DIV/0!</v>
      </c>
      <c r="R2245" s="145" t="e">
        <f t="shared" si="449"/>
        <v>#DIV/0!</v>
      </c>
      <c r="S2245" s="145" t="e">
        <f t="shared" si="450"/>
        <v>#DIV/0!</v>
      </c>
      <c r="T2245" s="145" t="e">
        <f t="shared" si="451"/>
        <v>#DIV/0!</v>
      </c>
      <c r="U2245" s="145" t="e">
        <f t="shared" si="452"/>
        <v>#DIV/0!</v>
      </c>
      <c r="V2245" s="146">
        <f>IF(J2245="nio",0,IF(J2245&gt;0,VLOOKUP(F2245,'3-Productie normen'!A:M,VLOOKUP(J2245,'3-Productie normen'!$B$38:$C$41,2,FALSE),FALSE)))*(VLOOKUP(B2245,'2-Kosten per locatie'!$A$16:$C$48,3,FALSE))</f>
        <v>0</v>
      </c>
      <c r="W2245" s="146">
        <f t="shared" si="453"/>
        <v>0</v>
      </c>
      <c r="X2245" s="146">
        <f t="shared" si="454"/>
        <v>0</v>
      </c>
      <c r="Y2245" s="146">
        <f t="shared" si="455"/>
        <v>0</v>
      </c>
      <c r="Z2245" s="147" t="str">
        <f>VLOOKUP(F2245,'3-Productie normen'!A:Q,12,FALSE)</f>
        <v>V</v>
      </c>
      <c r="AA2245" s="147"/>
      <c r="AC2245" s="148">
        <f t="shared" si="456"/>
        <v>3292.2999999999997</v>
      </c>
    </row>
    <row r="2246" spans="1:29" ht="14.15" customHeight="1">
      <c r="A2246" s="124">
        <f t="shared" si="446"/>
        <v>2246</v>
      </c>
      <c r="B2246" s="139" t="s">
        <v>112</v>
      </c>
      <c r="C2246" s="108">
        <v>1</v>
      </c>
      <c r="D2246" s="164" t="s">
        <v>1984</v>
      </c>
      <c r="E2246" s="141" t="s">
        <v>249</v>
      </c>
      <c r="F2246" s="151" t="s">
        <v>172</v>
      </c>
      <c r="G2246" s="141" t="s">
        <v>244</v>
      </c>
      <c r="H2246" s="142">
        <v>11.37</v>
      </c>
      <c r="I2246" s="143">
        <f t="shared" si="445"/>
        <v>730</v>
      </c>
      <c r="J2246" s="144">
        <v>255</v>
      </c>
      <c r="K2246" s="144">
        <v>255</v>
      </c>
      <c r="L2246" s="144">
        <v>101</v>
      </c>
      <c r="M2246" s="144">
        <v>101</v>
      </c>
      <c r="N2246" s="144">
        <v>9</v>
      </c>
      <c r="O2246" s="144">
        <v>9</v>
      </c>
      <c r="P2246" s="145" t="e">
        <f t="shared" si="447"/>
        <v>#DIV/0!</v>
      </c>
      <c r="Q2246" s="145" t="e">
        <f t="shared" si="448"/>
        <v>#DIV/0!</v>
      </c>
      <c r="R2246" s="145" t="e">
        <f t="shared" si="449"/>
        <v>#DIV/0!</v>
      </c>
      <c r="S2246" s="145" t="e">
        <f t="shared" si="450"/>
        <v>#DIV/0!</v>
      </c>
      <c r="T2246" s="145" t="e">
        <f t="shared" si="451"/>
        <v>#DIV/0!</v>
      </c>
      <c r="U2246" s="145" t="e">
        <f t="shared" si="452"/>
        <v>#DIV/0!</v>
      </c>
      <c r="V2246" s="146">
        <f>IF(J2246="nio",0,IF(J2246&gt;0,VLOOKUP(F2246,'3-Productie normen'!A:M,VLOOKUP(J2246,'3-Productie normen'!$B$38:$C$41,2,FALSE),FALSE)))*(VLOOKUP(B2246,'2-Kosten per locatie'!$A$16:$C$48,3,FALSE))</f>
        <v>0</v>
      </c>
      <c r="W2246" s="146">
        <f t="shared" si="453"/>
        <v>0</v>
      </c>
      <c r="X2246" s="146">
        <f t="shared" si="454"/>
        <v>0</v>
      </c>
      <c r="Y2246" s="146">
        <f t="shared" si="455"/>
        <v>0</v>
      </c>
      <c r="Z2246" s="147" t="str">
        <f>VLOOKUP(F2246,'3-Productie normen'!A:Q,12,FALSE)</f>
        <v>V</v>
      </c>
      <c r="AA2246" s="147"/>
      <c r="AC2246" s="148">
        <f t="shared" si="456"/>
        <v>8300.0999999999985</v>
      </c>
    </row>
    <row r="2247" spans="1:29" ht="14.15" customHeight="1">
      <c r="A2247" s="124">
        <f t="shared" si="446"/>
        <v>2247</v>
      </c>
      <c r="B2247" s="139" t="s">
        <v>112</v>
      </c>
      <c r="C2247" s="108">
        <v>1</v>
      </c>
      <c r="D2247" s="164" t="s">
        <v>2158</v>
      </c>
      <c r="E2247" s="141" t="s">
        <v>170</v>
      </c>
      <c r="F2247" s="141" t="s">
        <v>170</v>
      </c>
      <c r="G2247" s="141" t="s">
        <v>323</v>
      </c>
      <c r="H2247" s="142">
        <v>19.71</v>
      </c>
      <c r="I2247" s="143">
        <f t="shared" si="445"/>
        <v>730</v>
      </c>
      <c r="J2247" s="144">
        <v>255</v>
      </c>
      <c r="K2247" s="144">
        <v>255</v>
      </c>
      <c r="L2247" s="144">
        <v>101</v>
      </c>
      <c r="M2247" s="144">
        <v>101</v>
      </c>
      <c r="N2247" s="144">
        <v>9</v>
      </c>
      <c r="O2247" s="144">
        <v>9</v>
      </c>
      <c r="P2247" s="145" t="e">
        <f t="shared" si="447"/>
        <v>#DIV/0!</v>
      </c>
      <c r="Q2247" s="145" t="e">
        <f t="shared" si="448"/>
        <v>#DIV/0!</v>
      </c>
      <c r="R2247" s="145" t="e">
        <f t="shared" si="449"/>
        <v>#DIV/0!</v>
      </c>
      <c r="S2247" s="145" t="e">
        <f t="shared" si="450"/>
        <v>#DIV/0!</v>
      </c>
      <c r="T2247" s="145" t="e">
        <f t="shared" si="451"/>
        <v>#DIV/0!</v>
      </c>
      <c r="U2247" s="145" t="e">
        <f t="shared" si="452"/>
        <v>#DIV/0!</v>
      </c>
      <c r="V2247" s="146">
        <f>IF(J2247="nio",0,IF(J2247&gt;0,VLOOKUP(F2247,'3-Productie normen'!A:M,VLOOKUP(J2247,'3-Productie normen'!$B$38:$C$41,2,FALSE),FALSE)))*(VLOOKUP(B2247,'2-Kosten per locatie'!$A$16:$C$48,3,FALSE))</f>
        <v>0</v>
      </c>
      <c r="W2247" s="146">
        <f t="shared" si="453"/>
        <v>0</v>
      </c>
      <c r="X2247" s="146">
        <f t="shared" si="454"/>
        <v>0</v>
      </c>
      <c r="Y2247" s="146">
        <f t="shared" si="455"/>
        <v>0</v>
      </c>
      <c r="Z2247" s="147" t="str">
        <f>VLOOKUP(F2247,'3-Productie normen'!A:Q,12,FALSE)</f>
        <v>V</v>
      </c>
      <c r="AA2247" s="147"/>
      <c r="AC2247" s="148">
        <f t="shared" si="456"/>
        <v>14388.300000000001</v>
      </c>
    </row>
    <row r="2248" spans="1:29" ht="14.15" customHeight="1">
      <c r="A2248" s="124">
        <f t="shared" si="446"/>
        <v>2248</v>
      </c>
      <c r="B2248" s="139" t="s">
        <v>113</v>
      </c>
      <c r="C2248" s="108">
        <v>-1</v>
      </c>
      <c r="D2248" s="164" t="s">
        <v>2159</v>
      </c>
      <c r="E2248" s="141" t="s">
        <v>249</v>
      </c>
      <c r="F2248" s="141" t="s">
        <v>172</v>
      </c>
      <c r="G2248" s="141" t="s">
        <v>227</v>
      </c>
      <c r="H2248" s="142">
        <v>10.51</v>
      </c>
      <c r="I2248" s="143">
        <f t="shared" ref="I2248:I2309" si="457">SUM(J2248:O2248)</f>
        <v>730</v>
      </c>
      <c r="J2248" s="144">
        <v>255</v>
      </c>
      <c r="K2248" s="144">
        <v>255</v>
      </c>
      <c r="L2248" s="144">
        <v>101</v>
      </c>
      <c r="M2248" s="144">
        <v>101</v>
      </c>
      <c r="N2248" s="144">
        <v>9</v>
      </c>
      <c r="O2248" s="144">
        <v>9</v>
      </c>
      <c r="P2248" s="145" t="e">
        <f t="shared" si="447"/>
        <v>#DIV/0!</v>
      </c>
      <c r="Q2248" s="145" t="e">
        <f t="shared" si="448"/>
        <v>#DIV/0!</v>
      </c>
      <c r="R2248" s="145" t="e">
        <f t="shared" si="449"/>
        <v>#DIV/0!</v>
      </c>
      <c r="S2248" s="145" t="e">
        <f t="shared" si="450"/>
        <v>#DIV/0!</v>
      </c>
      <c r="T2248" s="145" t="e">
        <f t="shared" si="451"/>
        <v>#DIV/0!</v>
      </c>
      <c r="U2248" s="145" t="e">
        <f t="shared" si="452"/>
        <v>#DIV/0!</v>
      </c>
      <c r="V2248" s="146">
        <f>IF(J2248="nio",0,IF(J2248&gt;0,VLOOKUP(F2248,'3-Productie normen'!A:M,VLOOKUP(J2248,'3-Productie normen'!$B$38:$C$41,2,FALSE),FALSE)))*(VLOOKUP(B2248,'2-Kosten per locatie'!$A$16:$C$48,3,FALSE))</f>
        <v>0</v>
      </c>
      <c r="W2248" s="146">
        <f t="shared" si="453"/>
        <v>0</v>
      </c>
      <c r="X2248" s="146">
        <f t="shared" si="454"/>
        <v>0</v>
      </c>
      <c r="Y2248" s="146">
        <f t="shared" si="455"/>
        <v>0</v>
      </c>
      <c r="Z2248" s="147" t="str">
        <f>VLOOKUP(F2248,'3-Productie normen'!A:Q,12,FALSE)</f>
        <v>V</v>
      </c>
      <c r="AA2248" s="147"/>
      <c r="AC2248" s="148">
        <f t="shared" si="456"/>
        <v>7672.3</v>
      </c>
    </row>
    <row r="2249" spans="1:29" ht="14.15" customHeight="1">
      <c r="A2249" s="124">
        <f t="shared" si="446"/>
        <v>2249</v>
      </c>
      <c r="B2249" s="139" t="s">
        <v>113</v>
      </c>
      <c r="C2249" s="108">
        <v>-1</v>
      </c>
      <c r="D2249" s="164" t="s">
        <v>2160</v>
      </c>
      <c r="E2249" s="141" t="s">
        <v>226</v>
      </c>
      <c r="F2249" s="151" t="s">
        <v>174</v>
      </c>
      <c r="G2249" s="141" t="s">
        <v>227</v>
      </c>
      <c r="H2249" s="142">
        <v>38.479999999999997</v>
      </c>
      <c r="I2249" s="143">
        <f t="shared" si="457"/>
        <v>0</v>
      </c>
      <c r="J2249" s="144" t="s">
        <v>228</v>
      </c>
      <c r="K2249" s="144"/>
      <c r="L2249" s="144"/>
      <c r="M2249" s="144"/>
      <c r="N2249" s="144"/>
      <c r="O2249" s="144"/>
      <c r="P2249" s="145">
        <f t="shared" si="447"/>
        <v>0</v>
      </c>
      <c r="Q2249" s="145">
        <f t="shared" si="448"/>
        <v>0</v>
      </c>
      <c r="R2249" s="145">
        <f t="shared" si="449"/>
        <v>0</v>
      </c>
      <c r="S2249" s="145">
        <f t="shared" si="450"/>
        <v>0</v>
      </c>
      <c r="T2249" s="145">
        <f t="shared" si="451"/>
        <v>0</v>
      </c>
      <c r="U2249" s="145">
        <f t="shared" si="452"/>
        <v>0</v>
      </c>
      <c r="V2249" s="146">
        <f>IF(J2249="nio",0,IF(J2249&gt;0,VLOOKUP(F2249,'3-Productie normen'!A:M,VLOOKUP(J2249,'3-Productie normen'!$B$38:$C$41,2,FALSE),FALSE)))*(VLOOKUP(B2249,'2-Kosten per locatie'!$A$16:$C$48,3,FALSE))</f>
        <v>0</v>
      </c>
      <c r="W2249" s="146">
        <f t="shared" si="453"/>
        <v>0</v>
      </c>
      <c r="X2249" s="146">
        <f t="shared" si="454"/>
        <v>0</v>
      </c>
      <c r="Y2249" s="146">
        <f t="shared" si="455"/>
        <v>0</v>
      </c>
      <c r="Z2249" s="147">
        <f>VLOOKUP(F2249,'3-Productie normen'!A:Q,12,FALSE)</f>
        <v>0</v>
      </c>
      <c r="AA2249" s="147"/>
      <c r="AC2249" s="148">
        <f t="shared" si="456"/>
        <v>0</v>
      </c>
    </row>
    <row r="2250" spans="1:29" ht="14.15" customHeight="1">
      <c r="A2250" s="124">
        <f t="shared" si="446"/>
        <v>2250</v>
      </c>
      <c r="B2250" s="139" t="s">
        <v>113</v>
      </c>
      <c r="C2250" s="108">
        <v>-1</v>
      </c>
      <c r="D2250" s="164" t="s">
        <v>2161</v>
      </c>
      <c r="E2250" s="141" t="s">
        <v>168</v>
      </c>
      <c r="F2250" s="141" t="s">
        <v>168</v>
      </c>
      <c r="G2250" s="141" t="s">
        <v>227</v>
      </c>
      <c r="H2250" s="142">
        <v>132.87</v>
      </c>
      <c r="I2250" s="143">
        <f t="shared" si="457"/>
        <v>1</v>
      </c>
      <c r="J2250" s="144">
        <v>1</v>
      </c>
      <c r="K2250" s="144"/>
      <c r="L2250" s="144"/>
      <c r="M2250" s="144"/>
      <c r="N2250" s="144"/>
      <c r="O2250" s="144"/>
      <c r="P2250" s="145" t="e">
        <f t="shared" si="447"/>
        <v>#DIV/0!</v>
      </c>
      <c r="Q2250" s="145">
        <f t="shared" si="448"/>
        <v>0</v>
      </c>
      <c r="R2250" s="145">
        <f t="shared" si="449"/>
        <v>0</v>
      </c>
      <c r="S2250" s="145">
        <f t="shared" si="450"/>
        <v>0</v>
      </c>
      <c r="T2250" s="145">
        <f t="shared" si="451"/>
        <v>0</v>
      </c>
      <c r="U2250" s="145">
        <f t="shared" si="452"/>
        <v>0</v>
      </c>
      <c r="V2250" s="146">
        <f>IF(J2250="nio",0,IF(J2250&gt;0,VLOOKUP(F2250,'3-Productie normen'!A:M,VLOOKUP(J2250,'3-Productie normen'!$B$38:$C$41,2,FALSE),FALSE)))*(VLOOKUP(B2250,'2-Kosten per locatie'!$A$16:$C$48,3,FALSE))</f>
        <v>0</v>
      </c>
      <c r="W2250" s="146">
        <f t="shared" si="453"/>
        <v>0</v>
      </c>
      <c r="X2250" s="146">
        <f t="shared" si="454"/>
        <v>0</v>
      </c>
      <c r="Y2250" s="146">
        <f t="shared" si="455"/>
        <v>0</v>
      </c>
      <c r="Z2250" s="147" t="str">
        <f>VLOOKUP(F2250,'3-Productie normen'!A:Q,12,FALSE)</f>
        <v>V</v>
      </c>
      <c r="AA2250" s="147"/>
      <c r="AC2250" s="148">
        <f t="shared" si="456"/>
        <v>132.87</v>
      </c>
    </row>
    <row r="2251" spans="1:29" ht="14.15" customHeight="1">
      <c r="A2251" s="124">
        <f t="shared" ref="A2251:A2314" si="458">A2250+1</f>
        <v>2251</v>
      </c>
      <c r="B2251" s="139" t="s">
        <v>113</v>
      </c>
      <c r="C2251" s="108">
        <v>-1</v>
      </c>
      <c r="D2251" s="164" t="s">
        <v>2162</v>
      </c>
      <c r="E2251" s="141" t="s">
        <v>230</v>
      </c>
      <c r="F2251" s="151" t="s">
        <v>168</v>
      </c>
      <c r="G2251" s="141" t="s">
        <v>227</v>
      </c>
      <c r="H2251" s="142">
        <v>5.15</v>
      </c>
      <c r="I2251" s="143">
        <f t="shared" si="457"/>
        <v>1</v>
      </c>
      <c r="J2251" s="144">
        <v>1</v>
      </c>
      <c r="K2251" s="144"/>
      <c r="L2251" s="144"/>
      <c r="M2251" s="144"/>
      <c r="N2251" s="144"/>
      <c r="O2251" s="144"/>
      <c r="P2251" s="145" t="e">
        <f t="shared" si="447"/>
        <v>#DIV/0!</v>
      </c>
      <c r="Q2251" s="145">
        <f t="shared" si="448"/>
        <v>0</v>
      </c>
      <c r="R2251" s="145">
        <f t="shared" si="449"/>
        <v>0</v>
      </c>
      <c r="S2251" s="145">
        <f t="shared" si="450"/>
        <v>0</v>
      </c>
      <c r="T2251" s="145">
        <f t="shared" si="451"/>
        <v>0</v>
      </c>
      <c r="U2251" s="145">
        <f t="shared" si="452"/>
        <v>0</v>
      </c>
      <c r="V2251" s="146">
        <f>IF(J2251="nio",0,IF(J2251&gt;0,VLOOKUP(F2251,'3-Productie normen'!A:M,VLOOKUP(J2251,'3-Productie normen'!$B$38:$C$41,2,FALSE),FALSE)))*(VLOOKUP(B2251,'2-Kosten per locatie'!$A$16:$C$48,3,FALSE))</f>
        <v>0</v>
      </c>
      <c r="W2251" s="146">
        <f t="shared" si="453"/>
        <v>0</v>
      </c>
      <c r="X2251" s="146">
        <f t="shared" si="454"/>
        <v>0</v>
      </c>
      <c r="Y2251" s="146">
        <f t="shared" si="455"/>
        <v>0</v>
      </c>
      <c r="Z2251" s="147" t="str">
        <f>VLOOKUP(F2251,'3-Productie normen'!A:Q,12,FALSE)</f>
        <v>V</v>
      </c>
      <c r="AA2251" s="147"/>
      <c r="AC2251" s="148">
        <f t="shared" si="456"/>
        <v>5.15</v>
      </c>
    </row>
    <row r="2252" spans="1:29" ht="14.15" customHeight="1">
      <c r="A2252" s="124">
        <f t="shared" si="458"/>
        <v>2252</v>
      </c>
      <c r="B2252" s="139" t="s">
        <v>113</v>
      </c>
      <c r="C2252" s="108">
        <v>-1</v>
      </c>
      <c r="D2252" s="164" t="s">
        <v>2163</v>
      </c>
      <c r="E2252" s="141" t="s">
        <v>173</v>
      </c>
      <c r="F2252" s="141" t="s">
        <v>173</v>
      </c>
      <c r="G2252" s="141" t="s">
        <v>227</v>
      </c>
      <c r="H2252" s="142">
        <v>132.5</v>
      </c>
      <c r="I2252" s="143">
        <f t="shared" si="457"/>
        <v>730</v>
      </c>
      <c r="J2252" s="144">
        <v>255</v>
      </c>
      <c r="K2252" s="144">
        <v>255</v>
      </c>
      <c r="L2252" s="144">
        <v>101</v>
      </c>
      <c r="M2252" s="144">
        <v>101</v>
      </c>
      <c r="N2252" s="144">
        <v>9</v>
      </c>
      <c r="O2252" s="144">
        <v>9</v>
      </c>
      <c r="P2252" s="145" t="e">
        <f t="shared" si="447"/>
        <v>#DIV/0!</v>
      </c>
      <c r="Q2252" s="145" t="e">
        <f t="shared" si="448"/>
        <v>#DIV/0!</v>
      </c>
      <c r="R2252" s="145" t="e">
        <f t="shared" si="449"/>
        <v>#DIV/0!</v>
      </c>
      <c r="S2252" s="145" t="e">
        <f t="shared" si="450"/>
        <v>#DIV/0!</v>
      </c>
      <c r="T2252" s="145" t="e">
        <f t="shared" si="451"/>
        <v>#DIV/0!</v>
      </c>
      <c r="U2252" s="145" t="e">
        <f t="shared" si="452"/>
        <v>#DIV/0!</v>
      </c>
      <c r="V2252" s="146">
        <f>IF(J2252="nio",0,IF(J2252&gt;0,VLOOKUP(F2252,'3-Productie normen'!A:M,VLOOKUP(J2252,'3-Productie normen'!$B$38:$C$41,2,FALSE),FALSE)))*(VLOOKUP(B2252,'2-Kosten per locatie'!$A$16:$C$48,3,FALSE))</f>
        <v>0</v>
      </c>
      <c r="W2252" s="146">
        <f t="shared" si="453"/>
        <v>0</v>
      </c>
      <c r="X2252" s="146">
        <f t="shared" si="454"/>
        <v>0</v>
      </c>
      <c r="Y2252" s="146">
        <f t="shared" si="455"/>
        <v>0</v>
      </c>
      <c r="Z2252" s="147" t="str">
        <f>VLOOKUP(F2252,'3-Productie normen'!A:Q,12,FALSE)</f>
        <v>V</v>
      </c>
      <c r="AA2252" s="147"/>
      <c r="AC2252" s="148">
        <f t="shared" si="456"/>
        <v>96725</v>
      </c>
    </row>
    <row r="2253" spans="1:29" ht="14.15" customHeight="1">
      <c r="A2253" s="124">
        <f t="shared" si="458"/>
        <v>2253</v>
      </c>
      <c r="B2253" s="139" t="s">
        <v>113</v>
      </c>
      <c r="C2253" s="108">
        <v>-1</v>
      </c>
      <c r="D2253" s="164" t="s">
        <v>2164</v>
      </c>
      <c r="E2253" s="141" t="s">
        <v>168</v>
      </c>
      <c r="F2253" s="141" t="s">
        <v>168</v>
      </c>
      <c r="G2253" s="141" t="s">
        <v>227</v>
      </c>
      <c r="H2253" s="142">
        <v>19.72</v>
      </c>
      <c r="I2253" s="143">
        <f t="shared" si="457"/>
        <v>1</v>
      </c>
      <c r="J2253" s="144">
        <v>1</v>
      </c>
      <c r="K2253" s="144"/>
      <c r="L2253" s="144"/>
      <c r="M2253" s="144"/>
      <c r="N2253" s="144"/>
      <c r="O2253" s="144"/>
      <c r="P2253" s="145" t="e">
        <f t="shared" si="447"/>
        <v>#DIV/0!</v>
      </c>
      <c r="Q2253" s="145">
        <f t="shared" si="448"/>
        <v>0</v>
      </c>
      <c r="R2253" s="145">
        <f t="shared" si="449"/>
        <v>0</v>
      </c>
      <c r="S2253" s="145">
        <f t="shared" si="450"/>
        <v>0</v>
      </c>
      <c r="T2253" s="145">
        <f t="shared" si="451"/>
        <v>0</v>
      </c>
      <c r="U2253" s="145">
        <f t="shared" si="452"/>
        <v>0</v>
      </c>
      <c r="V2253" s="146">
        <f>IF(J2253="nio",0,IF(J2253&gt;0,VLOOKUP(F2253,'3-Productie normen'!A:M,VLOOKUP(J2253,'3-Productie normen'!$B$38:$C$41,2,FALSE),FALSE)))*(VLOOKUP(B2253,'2-Kosten per locatie'!$A$16:$C$48,3,FALSE))</f>
        <v>0</v>
      </c>
      <c r="W2253" s="146">
        <f t="shared" si="453"/>
        <v>0</v>
      </c>
      <c r="X2253" s="146">
        <f t="shared" si="454"/>
        <v>0</v>
      </c>
      <c r="Y2253" s="146">
        <f t="shared" si="455"/>
        <v>0</v>
      </c>
      <c r="Z2253" s="147" t="str">
        <f>VLOOKUP(F2253,'3-Productie normen'!A:Q,12,FALSE)</f>
        <v>V</v>
      </c>
      <c r="AA2253" s="147"/>
      <c r="AC2253" s="148">
        <f t="shared" si="456"/>
        <v>19.72</v>
      </c>
    </row>
    <row r="2254" spans="1:29" ht="14.15" customHeight="1">
      <c r="A2254" s="124">
        <f t="shared" si="458"/>
        <v>2254</v>
      </c>
      <c r="B2254" s="139" t="s">
        <v>113</v>
      </c>
      <c r="C2254" s="108">
        <v>-1</v>
      </c>
      <c r="D2254" s="164" t="s">
        <v>1713</v>
      </c>
      <c r="E2254" s="141" t="s">
        <v>170</v>
      </c>
      <c r="F2254" s="141" t="s">
        <v>170</v>
      </c>
      <c r="G2254" s="141" t="s">
        <v>561</v>
      </c>
      <c r="H2254" s="142">
        <v>6.5</v>
      </c>
      <c r="I2254" s="143">
        <f t="shared" si="457"/>
        <v>730</v>
      </c>
      <c r="J2254" s="144">
        <v>255</v>
      </c>
      <c r="K2254" s="144">
        <v>255</v>
      </c>
      <c r="L2254" s="144">
        <v>101</v>
      </c>
      <c r="M2254" s="144">
        <v>101</v>
      </c>
      <c r="N2254" s="144">
        <v>9</v>
      </c>
      <c r="O2254" s="144">
        <v>9</v>
      </c>
      <c r="P2254" s="145" t="e">
        <f t="shared" si="447"/>
        <v>#DIV/0!</v>
      </c>
      <c r="Q2254" s="145" t="e">
        <f t="shared" si="448"/>
        <v>#DIV/0!</v>
      </c>
      <c r="R2254" s="145" t="e">
        <f t="shared" si="449"/>
        <v>#DIV/0!</v>
      </c>
      <c r="S2254" s="145" t="e">
        <f t="shared" si="450"/>
        <v>#DIV/0!</v>
      </c>
      <c r="T2254" s="145" t="e">
        <f t="shared" si="451"/>
        <v>#DIV/0!</v>
      </c>
      <c r="U2254" s="145" t="e">
        <f t="shared" si="452"/>
        <v>#DIV/0!</v>
      </c>
      <c r="V2254" s="146">
        <f>IF(J2254="nio",0,IF(J2254&gt;0,VLOOKUP(F2254,'3-Productie normen'!A:M,VLOOKUP(J2254,'3-Productie normen'!$B$38:$C$41,2,FALSE),FALSE)))*(VLOOKUP(B2254,'2-Kosten per locatie'!$A$16:$C$48,3,FALSE))</f>
        <v>0</v>
      </c>
      <c r="W2254" s="146">
        <f t="shared" si="453"/>
        <v>0</v>
      </c>
      <c r="X2254" s="146">
        <f t="shared" si="454"/>
        <v>0</v>
      </c>
      <c r="Y2254" s="146">
        <f t="shared" si="455"/>
        <v>0</v>
      </c>
      <c r="Z2254" s="147" t="str">
        <f>VLOOKUP(F2254,'3-Productie normen'!A:Q,12,FALSE)</f>
        <v>V</v>
      </c>
      <c r="AA2254" s="147"/>
      <c r="AC2254" s="148">
        <f t="shared" si="456"/>
        <v>4745</v>
      </c>
    </row>
    <row r="2255" spans="1:29" ht="14.15" customHeight="1">
      <c r="A2255" s="124">
        <f t="shared" si="458"/>
        <v>2255</v>
      </c>
      <c r="B2255" s="139" t="s">
        <v>113</v>
      </c>
      <c r="C2255" s="108" t="s">
        <v>210</v>
      </c>
      <c r="D2255" s="164" t="s">
        <v>1626</v>
      </c>
      <c r="E2255" s="141" t="s">
        <v>171</v>
      </c>
      <c r="F2255" s="141" t="s">
        <v>171</v>
      </c>
      <c r="G2255" s="141" t="s">
        <v>222</v>
      </c>
      <c r="H2255" s="142">
        <v>21.01</v>
      </c>
      <c r="I2255" s="143">
        <f t="shared" si="457"/>
        <v>730</v>
      </c>
      <c r="J2255" s="144">
        <v>255</v>
      </c>
      <c r="K2255" s="144">
        <v>255</v>
      </c>
      <c r="L2255" s="144">
        <v>101</v>
      </c>
      <c r="M2255" s="144">
        <v>101</v>
      </c>
      <c r="N2255" s="144">
        <v>9</v>
      </c>
      <c r="O2255" s="144">
        <v>9</v>
      </c>
      <c r="P2255" s="145" t="e">
        <f t="shared" si="447"/>
        <v>#DIV/0!</v>
      </c>
      <c r="Q2255" s="145" t="e">
        <f t="shared" si="448"/>
        <v>#DIV/0!</v>
      </c>
      <c r="R2255" s="145" t="e">
        <f t="shared" si="449"/>
        <v>#DIV/0!</v>
      </c>
      <c r="S2255" s="145" t="e">
        <f t="shared" si="450"/>
        <v>#DIV/0!</v>
      </c>
      <c r="T2255" s="145" t="e">
        <f t="shared" si="451"/>
        <v>#DIV/0!</v>
      </c>
      <c r="U2255" s="145" t="e">
        <f t="shared" si="452"/>
        <v>#DIV/0!</v>
      </c>
      <c r="V2255" s="146">
        <f>IF(J2255="nio",0,IF(J2255&gt;0,VLOOKUP(F2255,'3-Productie normen'!A:M,VLOOKUP(J2255,'3-Productie normen'!$B$38:$C$41,2,FALSE),FALSE)))*(VLOOKUP(B2255,'2-Kosten per locatie'!$A$16:$C$48,3,FALSE))</f>
        <v>0</v>
      </c>
      <c r="W2255" s="146">
        <f t="shared" si="453"/>
        <v>0</v>
      </c>
      <c r="X2255" s="146">
        <f t="shared" si="454"/>
        <v>0</v>
      </c>
      <c r="Y2255" s="146">
        <f t="shared" si="455"/>
        <v>0</v>
      </c>
      <c r="Z2255" s="147" t="str">
        <f>VLOOKUP(F2255,'3-Productie normen'!A:Q,12,FALSE)</f>
        <v>B</v>
      </c>
      <c r="AA2255" s="147"/>
      <c r="AC2255" s="148">
        <f t="shared" si="456"/>
        <v>15337.300000000001</v>
      </c>
    </row>
    <row r="2256" spans="1:29" ht="14.15" customHeight="1">
      <c r="A2256" s="124">
        <f t="shared" si="458"/>
        <v>2256</v>
      </c>
      <c r="B2256" s="139" t="s">
        <v>113</v>
      </c>
      <c r="C2256" s="108" t="s">
        <v>210</v>
      </c>
      <c r="D2256" s="164" t="s">
        <v>1628</v>
      </c>
      <c r="E2256" s="141" t="s">
        <v>168</v>
      </c>
      <c r="F2256" s="141" t="s">
        <v>168</v>
      </c>
      <c r="G2256" s="141" t="s">
        <v>244</v>
      </c>
      <c r="H2256" s="142">
        <v>27.89</v>
      </c>
      <c r="I2256" s="143">
        <f t="shared" si="457"/>
        <v>1</v>
      </c>
      <c r="J2256" s="144">
        <v>1</v>
      </c>
      <c r="K2256" s="144"/>
      <c r="L2256" s="144"/>
      <c r="M2256" s="144"/>
      <c r="N2256" s="144"/>
      <c r="O2256" s="144"/>
      <c r="P2256" s="145" t="e">
        <f t="shared" si="447"/>
        <v>#DIV/0!</v>
      </c>
      <c r="Q2256" s="145">
        <f t="shared" si="448"/>
        <v>0</v>
      </c>
      <c r="R2256" s="145">
        <f t="shared" si="449"/>
        <v>0</v>
      </c>
      <c r="S2256" s="145">
        <f t="shared" si="450"/>
        <v>0</v>
      </c>
      <c r="T2256" s="145">
        <f t="shared" si="451"/>
        <v>0</v>
      </c>
      <c r="U2256" s="145">
        <f t="shared" si="452"/>
        <v>0</v>
      </c>
      <c r="V2256" s="146">
        <f>IF(J2256="nio",0,IF(J2256&gt;0,VLOOKUP(F2256,'3-Productie normen'!A:M,VLOOKUP(J2256,'3-Productie normen'!$B$38:$C$41,2,FALSE),FALSE)))*(VLOOKUP(B2256,'2-Kosten per locatie'!$A$16:$C$48,3,FALSE))</f>
        <v>0</v>
      </c>
      <c r="W2256" s="146">
        <f t="shared" si="453"/>
        <v>0</v>
      </c>
      <c r="X2256" s="146">
        <f t="shared" si="454"/>
        <v>0</v>
      </c>
      <c r="Y2256" s="146">
        <f t="shared" si="455"/>
        <v>0</v>
      </c>
      <c r="Z2256" s="147" t="str">
        <f>VLOOKUP(F2256,'3-Productie normen'!A:Q,12,FALSE)</f>
        <v>V</v>
      </c>
      <c r="AA2256" s="147"/>
      <c r="AC2256" s="148">
        <f t="shared" si="456"/>
        <v>27.89</v>
      </c>
    </row>
    <row r="2257" spans="1:29" ht="14.15" customHeight="1">
      <c r="A2257" s="124">
        <f t="shared" si="458"/>
        <v>2257</v>
      </c>
      <c r="B2257" s="139" t="s">
        <v>113</v>
      </c>
      <c r="C2257" s="108" t="s">
        <v>210</v>
      </c>
      <c r="D2257" s="164" t="s">
        <v>1629</v>
      </c>
      <c r="E2257" s="141" t="s">
        <v>1983</v>
      </c>
      <c r="F2257" s="141" t="s">
        <v>168</v>
      </c>
      <c r="G2257" s="141" t="s">
        <v>252</v>
      </c>
      <c r="H2257" s="142">
        <v>53.26</v>
      </c>
      <c r="I2257" s="143">
        <f t="shared" si="457"/>
        <v>1</v>
      </c>
      <c r="J2257" s="144">
        <v>1</v>
      </c>
      <c r="K2257" s="144"/>
      <c r="L2257" s="144"/>
      <c r="M2257" s="144"/>
      <c r="N2257" s="144"/>
      <c r="O2257" s="144"/>
      <c r="P2257" s="145" t="e">
        <f t="shared" si="447"/>
        <v>#DIV/0!</v>
      </c>
      <c r="Q2257" s="145">
        <f t="shared" si="448"/>
        <v>0</v>
      </c>
      <c r="R2257" s="145">
        <f t="shared" si="449"/>
        <v>0</v>
      </c>
      <c r="S2257" s="145">
        <f t="shared" si="450"/>
        <v>0</v>
      </c>
      <c r="T2257" s="145">
        <f t="shared" si="451"/>
        <v>0</v>
      </c>
      <c r="U2257" s="145">
        <f t="shared" si="452"/>
        <v>0</v>
      </c>
      <c r="V2257" s="146">
        <f>IF(J2257="nio",0,IF(J2257&gt;0,VLOOKUP(F2257,'3-Productie normen'!A:M,VLOOKUP(J2257,'3-Productie normen'!$B$38:$C$41,2,FALSE),FALSE)))*(VLOOKUP(B2257,'2-Kosten per locatie'!$A$16:$C$48,3,FALSE))</f>
        <v>0</v>
      </c>
      <c r="W2257" s="146">
        <f t="shared" si="453"/>
        <v>0</v>
      </c>
      <c r="X2257" s="146">
        <f t="shared" si="454"/>
        <v>0</v>
      </c>
      <c r="Y2257" s="146">
        <f t="shared" si="455"/>
        <v>0</v>
      </c>
      <c r="Z2257" s="147" t="str">
        <f>VLOOKUP(F2257,'3-Productie normen'!A:Q,12,FALSE)</f>
        <v>V</v>
      </c>
      <c r="AA2257" s="147"/>
      <c r="AC2257" s="148">
        <f t="shared" si="456"/>
        <v>53.26</v>
      </c>
    </row>
    <row r="2258" spans="1:29" ht="14.15" customHeight="1">
      <c r="A2258" s="124">
        <f t="shared" si="458"/>
        <v>2258</v>
      </c>
      <c r="B2258" s="139" t="s">
        <v>113</v>
      </c>
      <c r="C2258" s="108" t="s">
        <v>210</v>
      </c>
      <c r="D2258" s="164" t="s">
        <v>2165</v>
      </c>
      <c r="E2258" s="141" t="s">
        <v>230</v>
      </c>
      <c r="F2258" s="141" t="s">
        <v>168</v>
      </c>
      <c r="G2258" s="141" t="s">
        <v>227</v>
      </c>
      <c r="H2258" s="142">
        <v>1.23</v>
      </c>
      <c r="I2258" s="143">
        <f t="shared" si="457"/>
        <v>1</v>
      </c>
      <c r="J2258" s="144">
        <v>1</v>
      </c>
      <c r="K2258" s="144"/>
      <c r="L2258" s="144"/>
      <c r="M2258" s="144"/>
      <c r="N2258" s="144"/>
      <c r="O2258" s="144"/>
      <c r="P2258" s="145" t="e">
        <f t="shared" si="447"/>
        <v>#DIV/0!</v>
      </c>
      <c r="Q2258" s="145">
        <f t="shared" si="448"/>
        <v>0</v>
      </c>
      <c r="R2258" s="145">
        <f t="shared" si="449"/>
        <v>0</v>
      </c>
      <c r="S2258" s="145">
        <f t="shared" si="450"/>
        <v>0</v>
      </c>
      <c r="T2258" s="145">
        <f t="shared" si="451"/>
        <v>0</v>
      </c>
      <c r="U2258" s="145">
        <f t="shared" si="452"/>
        <v>0</v>
      </c>
      <c r="V2258" s="146">
        <f>IF(J2258="nio",0,IF(J2258&gt;0,VLOOKUP(F2258,'3-Productie normen'!A:M,VLOOKUP(J2258,'3-Productie normen'!$B$38:$C$41,2,FALSE),FALSE)))*(VLOOKUP(B2258,'2-Kosten per locatie'!$A$16:$C$48,3,FALSE))</f>
        <v>0</v>
      </c>
      <c r="W2258" s="146">
        <f t="shared" si="453"/>
        <v>0</v>
      </c>
      <c r="X2258" s="146">
        <f t="shared" si="454"/>
        <v>0</v>
      </c>
      <c r="Y2258" s="146">
        <f t="shared" si="455"/>
        <v>0</v>
      </c>
      <c r="Z2258" s="147" t="str">
        <f>VLOOKUP(F2258,'3-Productie normen'!A:Q,12,FALSE)</f>
        <v>V</v>
      </c>
      <c r="AA2258" s="147"/>
      <c r="AC2258" s="148">
        <f t="shared" si="456"/>
        <v>1.23</v>
      </c>
    </row>
    <row r="2259" spans="1:29" ht="14.15" customHeight="1">
      <c r="A2259" s="124">
        <f t="shared" si="458"/>
        <v>2259</v>
      </c>
      <c r="B2259" s="139" t="s">
        <v>113</v>
      </c>
      <c r="C2259" s="108" t="s">
        <v>210</v>
      </c>
      <c r="D2259" s="164" t="s">
        <v>1630</v>
      </c>
      <c r="E2259" s="141" t="s">
        <v>1976</v>
      </c>
      <c r="F2259" s="141" t="s">
        <v>168</v>
      </c>
      <c r="G2259" s="141" t="s">
        <v>227</v>
      </c>
      <c r="H2259" s="142">
        <v>17.02</v>
      </c>
      <c r="I2259" s="143">
        <f t="shared" si="457"/>
        <v>1</v>
      </c>
      <c r="J2259" s="144">
        <v>1</v>
      </c>
      <c r="K2259" s="144"/>
      <c r="L2259" s="144"/>
      <c r="M2259" s="144"/>
      <c r="N2259" s="144"/>
      <c r="O2259" s="144"/>
      <c r="P2259" s="145" t="e">
        <f t="shared" si="447"/>
        <v>#DIV/0!</v>
      </c>
      <c r="Q2259" s="145">
        <f t="shared" si="448"/>
        <v>0</v>
      </c>
      <c r="R2259" s="145">
        <f t="shared" si="449"/>
        <v>0</v>
      </c>
      <c r="S2259" s="145">
        <f t="shared" si="450"/>
        <v>0</v>
      </c>
      <c r="T2259" s="145">
        <f t="shared" si="451"/>
        <v>0</v>
      </c>
      <c r="U2259" s="145">
        <f t="shared" si="452"/>
        <v>0</v>
      </c>
      <c r="V2259" s="146">
        <f>IF(J2259="nio",0,IF(J2259&gt;0,VLOOKUP(F2259,'3-Productie normen'!A:M,VLOOKUP(J2259,'3-Productie normen'!$B$38:$C$41,2,FALSE),FALSE)))*(VLOOKUP(B2259,'2-Kosten per locatie'!$A$16:$C$48,3,FALSE))</f>
        <v>0</v>
      </c>
      <c r="W2259" s="146">
        <f t="shared" si="453"/>
        <v>0</v>
      </c>
      <c r="X2259" s="146">
        <f t="shared" si="454"/>
        <v>0</v>
      </c>
      <c r="Y2259" s="146">
        <f t="shared" si="455"/>
        <v>0</v>
      </c>
      <c r="Z2259" s="147" t="str">
        <f>VLOOKUP(F2259,'3-Productie normen'!A:Q,12,FALSE)</f>
        <v>V</v>
      </c>
      <c r="AA2259" s="147"/>
      <c r="AC2259" s="148">
        <f t="shared" si="456"/>
        <v>17.02</v>
      </c>
    </row>
    <row r="2260" spans="1:29" ht="14.15" customHeight="1">
      <c r="A2260" s="124">
        <f t="shared" si="458"/>
        <v>2260</v>
      </c>
      <c r="B2260" s="139" t="s">
        <v>113</v>
      </c>
      <c r="C2260" s="108" t="s">
        <v>210</v>
      </c>
      <c r="D2260" s="164" t="s">
        <v>1632</v>
      </c>
      <c r="E2260" s="141" t="s">
        <v>230</v>
      </c>
      <c r="F2260" s="141" t="s">
        <v>168</v>
      </c>
      <c r="G2260" s="141" t="s">
        <v>227</v>
      </c>
      <c r="H2260" s="142">
        <v>5.5</v>
      </c>
      <c r="I2260" s="143">
        <f t="shared" si="457"/>
        <v>1</v>
      </c>
      <c r="J2260" s="144">
        <v>1</v>
      </c>
      <c r="K2260" s="144"/>
      <c r="L2260" s="144"/>
      <c r="M2260" s="144"/>
      <c r="N2260" s="144"/>
      <c r="O2260" s="144"/>
      <c r="P2260" s="145" t="e">
        <f t="shared" si="447"/>
        <v>#DIV/0!</v>
      </c>
      <c r="Q2260" s="145">
        <f t="shared" si="448"/>
        <v>0</v>
      </c>
      <c r="R2260" s="145">
        <f t="shared" si="449"/>
        <v>0</v>
      </c>
      <c r="S2260" s="145">
        <f t="shared" si="450"/>
        <v>0</v>
      </c>
      <c r="T2260" s="145">
        <f t="shared" si="451"/>
        <v>0</v>
      </c>
      <c r="U2260" s="145">
        <f t="shared" si="452"/>
        <v>0</v>
      </c>
      <c r="V2260" s="146">
        <f>IF(J2260="nio",0,IF(J2260&gt;0,VLOOKUP(F2260,'3-Productie normen'!A:M,VLOOKUP(J2260,'3-Productie normen'!$B$38:$C$41,2,FALSE),FALSE)))*(VLOOKUP(B2260,'2-Kosten per locatie'!$A$16:$C$48,3,FALSE))</f>
        <v>0</v>
      </c>
      <c r="W2260" s="146">
        <f t="shared" si="453"/>
        <v>0</v>
      </c>
      <c r="X2260" s="146">
        <f t="shared" si="454"/>
        <v>0</v>
      </c>
      <c r="Y2260" s="146">
        <f t="shared" si="455"/>
        <v>0</v>
      </c>
      <c r="Z2260" s="147" t="str">
        <f>VLOOKUP(F2260,'3-Productie normen'!A:Q,12,FALSE)</f>
        <v>V</v>
      </c>
      <c r="AA2260" s="147"/>
      <c r="AC2260" s="148">
        <f t="shared" si="456"/>
        <v>5.5</v>
      </c>
    </row>
    <row r="2261" spans="1:29" ht="14.15" customHeight="1">
      <c r="A2261" s="124">
        <f t="shared" si="458"/>
        <v>2261</v>
      </c>
      <c r="B2261" s="139" t="s">
        <v>113</v>
      </c>
      <c r="C2261" s="108" t="s">
        <v>210</v>
      </c>
      <c r="D2261" s="164" t="s">
        <v>1633</v>
      </c>
      <c r="E2261" s="141" t="s">
        <v>1976</v>
      </c>
      <c r="F2261" s="141" t="s">
        <v>168</v>
      </c>
      <c r="G2261" s="141" t="s">
        <v>227</v>
      </c>
      <c r="H2261" s="142">
        <v>15.53</v>
      </c>
      <c r="I2261" s="143">
        <f t="shared" si="457"/>
        <v>1</v>
      </c>
      <c r="J2261" s="144">
        <v>1</v>
      </c>
      <c r="K2261" s="144"/>
      <c r="L2261" s="144"/>
      <c r="M2261" s="144"/>
      <c r="N2261" s="144"/>
      <c r="O2261" s="144"/>
      <c r="P2261" s="145" t="e">
        <f t="shared" si="447"/>
        <v>#DIV/0!</v>
      </c>
      <c r="Q2261" s="145">
        <f t="shared" si="448"/>
        <v>0</v>
      </c>
      <c r="R2261" s="145">
        <f t="shared" si="449"/>
        <v>0</v>
      </c>
      <c r="S2261" s="145">
        <f t="shared" si="450"/>
        <v>0</v>
      </c>
      <c r="T2261" s="145">
        <f t="shared" si="451"/>
        <v>0</v>
      </c>
      <c r="U2261" s="145">
        <f t="shared" si="452"/>
        <v>0</v>
      </c>
      <c r="V2261" s="146">
        <f>IF(J2261="nio",0,IF(J2261&gt;0,VLOOKUP(F2261,'3-Productie normen'!A:M,VLOOKUP(J2261,'3-Productie normen'!$B$38:$C$41,2,FALSE),FALSE)))*(VLOOKUP(B2261,'2-Kosten per locatie'!$A$16:$C$48,3,FALSE))</f>
        <v>0</v>
      </c>
      <c r="W2261" s="146">
        <f t="shared" si="453"/>
        <v>0</v>
      </c>
      <c r="X2261" s="146">
        <f t="shared" si="454"/>
        <v>0</v>
      </c>
      <c r="Y2261" s="146">
        <f t="shared" si="455"/>
        <v>0</v>
      </c>
      <c r="Z2261" s="147" t="str">
        <f>VLOOKUP(F2261,'3-Productie normen'!A:Q,12,FALSE)</f>
        <v>V</v>
      </c>
      <c r="AA2261" s="147"/>
      <c r="AC2261" s="148">
        <f t="shared" si="456"/>
        <v>15.53</v>
      </c>
    </row>
    <row r="2262" spans="1:29" ht="14.15" customHeight="1">
      <c r="A2262" s="124">
        <f t="shared" si="458"/>
        <v>2262</v>
      </c>
      <c r="B2262" s="139" t="s">
        <v>113</v>
      </c>
      <c r="C2262" s="108" t="s">
        <v>210</v>
      </c>
      <c r="D2262" s="164" t="s">
        <v>1634</v>
      </c>
      <c r="E2262" s="141" t="s">
        <v>1976</v>
      </c>
      <c r="F2262" s="141" t="s">
        <v>168</v>
      </c>
      <c r="G2262" s="141" t="s">
        <v>252</v>
      </c>
      <c r="H2262" s="142">
        <v>132.86000000000001</v>
      </c>
      <c r="I2262" s="143">
        <f t="shared" si="457"/>
        <v>1</v>
      </c>
      <c r="J2262" s="144">
        <v>1</v>
      </c>
      <c r="K2262" s="144"/>
      <c r="L2262" s="144"/>
      <c r="M2262" s="144"/>
      <c r="N2262" s="144"/>
      <c r="O2262" s="144"/>
      <c r="P2262" s="145" t="e">
        <f t="shared" si="447"/>
        <v>#DIV/0!</v>
      </c>
      <c r="Q2262" s="145">
        <f t="shared" si="448"/>
        <v>0</v>
      </c>
      <c r="R2262" s="145">
        <f t="shared" si="449"/>
        <v>0</v>
      </c>
      <c r="S2262" s="145">
        <f t="shared" si="450"/>
        <v>0</v>
      </c>
      <c r="T2262" s="145">
        <f t="shared" si="451"/>
        <v>0</v>
      </c>
      <c r="U2262" s="145">
        <f t="shared" si="452"/>
        <v>0</v>
      </c>
      <c r="V2262" s="146">
        <f>IF(J2262="nio",0,IF(J2262&gt;0,VLOOKUP(F2262,'3-Productie normen'!A:M,VLOOKUP(J2262,'3-Productie normen'!$B$38:$C$41,2,FALSE),FALSE)))*(VLOOKUP(B2262,'2-Kosten per locatie'!$A$16:$C$48,3,FALSE))</f>
        <v>0</v>
      </c>
      <c r="W2262" s="146">
        <f t="shared" si="453"/>
        <v>0</v>
      </c>
      <c r="X2262" s="146">
        <f t="shared" si="454"/>
        <v>0</v>
      </c>
      <c r="Y2262" s="146">
        <f t="shared" si="455"/>
        <v>0</v>
      </c>
      <c r="Z2262" s="147" t="str">
        <f>VLOOKUP(F2262,'3-Productie normen'!A:Q,12,FALSE)</f>
        <v>V</v>
      </c>
      <c r="AA2262" s="147"/>
      <c r="AC2262" s="148">
        <f t="shared" si="456"/>
        <v>132.86000000000001</v>
      </c>
    </row>
    <row r="2263" spans="1:29" ht="14.15" customHeight="1">
      <c r="A2263" s="124">
        <f t="shared" si="458"/>
        <v>2263</v>
      </c>
      <c r="B2263" s="139" t="s">
        <v>113</v>
      </c>
      <c r="C2263" s="108" t="s">
        <v>210</v>
      </c>
      <c r="D2263" s="164" t="s">
        <v>1636</v>
      </c>
      <c r="E2263" s="141" t="s">
        <v>275</v>
      </c>
      <c r="F2263" s="141" t="s">
        <v>168</v>
      </c>
      <c r="G2263" s="141" t="s">
        <v>227</v>
      </c>
      <c r="H2263" s="142">
        <v>24.93</v>
      </c>
      <c r="I2263" s="143">
        <f t="shared" si="457"/>
        <v>1</v>
      </c>
      <c r="J2263" s="144">
        <v>1</v>
      </c>
      <c r="K2263" s="144"/>
      <c r="L2263" s="144"/>
      <c r="M2263" s="144"/>
      <c r="N2263" s="144"/>
      <c r="O2263" s="144"/>
      <c r="P2263" s="145" t="e">
        <f t="shared" si="447"/>
        <v>#DIV/0!</v>
      </c>
      <c r="Q2263" s="145">
        <f t="shared" si="448"/>
        <v>0</v>
      </c>
      <c r="R2263" s="145">
        <f t="shared" si="449"/>
        <v>0</v>
      </c>
      <c r="S2263" s="145">
        <f t="shared" si="450"/>
        <v>0</v>
      </c>
      <c r="T2263" s="145">
        <f t="shared" si="451"/>
        <v>0</v>
      </c>
      <c r="U2263" s="145">
        <f t="shared" si="452"/>
        <v>0</v>
      </c>
      <c r="V2263" s="146">
        <f>IF(J2263="nio",0,IF(J2263&gt;0,VLOOKUP(F2263,'3-Productie normen'!A:M,VLOOKUP(J2263,'3-Productie normen'!$B$38:$C$41,2,FALSE),FALSE)))*(VLOOKUP(B2263,'2-Kosten per locatie'!$A$16:$C$48,3,FALSE))</f>
        <v>0</v>
      </c>
      <c r="W2263" s="146">
        <f t="shared" si="453"/>
        <v>0</v>
      </c>
      <c r="X2263" s="146">
        <f t="shared" si="454"/>
        <v>0</v>
      </c>
      <c r="Y2263" s="146">
        <f t="shared" si="455"/>
        <v>0</v>
      </c>
      <c r="Z2263" s="147" t="str">
        <f>VLOOKUP(F2263,'3-Productie normen'!A:Q,12,FALSE)</f>
        <v>V</v>
      </c>
      <c r="AA2263" s="147"/>
      <c r="AC2263" s="148">
        <f t="shared" si="456"/>
        <v>24.93</v>
      </c>
    </row>
    <row r="2264" spans="1:29" ht="14.15" customHeight="1">
      <c r="A2264" s="124">
        <f t="shared" si="458"/>
        <v>2264</v>
      </c>
      <c r="B2264" s="139" t="s">
        <v>113</v>
      </c>
      <c r="C2264" s="108" t="s">
        <v>210</v>
      </c>
      <c r="D2264" s="164" t="s">
        <v>2166</v>
      </c>
      <c r="E2264" s="141" t="s">
        <v>168</v>
      </c>
      <c r="F2264" s="141" t="s">
        <v>168</v>
      </c>
      <c r="G2264" s="141" t="s">
        <v>227</v>
      </c>
      <c r="H2264" s="142">
        <v>3.66</v>
      </c>
      <c r="I2264" s="143">
        <f t="shared" si="457"/>
        <v>1</v>
      </c>
      <c r="J2264" s="144">
        <v>1</v>
      </c>
      <c r="K2264" s="144"/>
      <c r="L2264" s="144"/>
      <c r="M2264" s="144"/>
      <c r="N2264" s="144"/>
      <c r="O2264" s="144"/>
      <c r="P2264" s="145" t="e">
        <f t="shared" si="447"/>
        <v>#DIV/0!</v>
      </c>
      <c r="Q2264" s="145">
        <f t="shared" si="448"/>
        <v>0</v>
      </c>
      <c r="R2264" s="145">
        <f t="shared" si="449"/>
        <v>0</v>
      </c>
      <c r="S2264" s="145">
        <f t="shared" si="450"/>
        <v>0</v>
      </c>
      <c r="T2264" s="145">
        <f t="shared" si="451"/>
        <v>0</v>
      </c>
      <c r="U2264" s="145">
        <f t="shared" si="452"/>
        <v>0</v>
      </c>
      <c r="V2264" s="146">
        <f>IF(J2264="nio",0,IF(J2264&gt;0,VLOOKUP(F2264,'3-Productie normen'!A:M,VLOOKUP(J2264,'3-Productie normen'!$B$38:$C$41,2,FALSE),FALSE)))*(VLOOKUP(B2264,'2-Kosten per locatie'!$A$16:$C$48,3,FALSE))</f>
        <v>0</v>
      </c>
      <c r="W2264" s="146">
        <f t="shared" si="453"/>
        <v>0</v>
      </c>
      <c r="X2264" s="146">
        <f t="shared" si="454"/>
        <v>0</v>
      </c>
      <c r="Y2264" s="146">
        <f t="shared" si="455"/>
        <v>0</v>
      </c>
      <c r="Z2264" s="147" t="str">
        <f>VLOOKUP(F2264,'3-Productie normen'!A:Q,12,FALSE)</f>
        <v>V</v>
      </c>
      <c r="AA2264" s="147"/>
      <c r="AC2264" s="148">
        <f t="shared" si="456"/>
        <v>3.66</v>
      </c>
    </row>
    <row r="2265" spans="1:29" ht="14.15" customHeight="1">
      <c r="A2265" s="124">
        <f t="shared" si="458"/>
        <v>2265</v>
      </c>
      <c r="B2265" s="139" t="s">
        <v>113</v>
      </c>
      <c r="C2265" s="108" t="s">
        <v>210</v>
      </c>
      <c r="D2265" s="164" t="s">
        <v>1637</v>
      </c>
      <c r="E2265" s="141" t="s">
        <v>765</v>
      </c>
      <c r="F2265" s="151" t="s">
        <v>168</v>
      </c>
      <c r="G2265" s="141" t="s">
        <v>227</v>
      </c>
      <c r="H2265" s="142">
        <v>16.600000000000001</v>
      </c>
      <c r="I2265" s="143">
        <f t="shared" si="457"/>
        <v>1</v>
      </c>
      <c r="J2265" s="144">
        <v>1</v>
      </c>
      <c r="K2265" s="144"/>
      <c r="L2265" s="144"/>
      <c r="M2265" s="144"/>
      <c r="N2265" s="144"/>
      <c r="O2265" s="144"/>
      <c r="P2265" s="145" t="e">
        <f t="shared" si="447"/>
        <v>#DIV/0!</v>
      </c>
      <c r="Q2265" s="145">
        <f t="shared" si="448"/>
        <v>0</v>
      </c>
      <c r="R2265" s="145">
        <f t="shared" si="449"/>
        <v>0</v>
      </c>
      <c r="S2265" s="145">
        <f t="shared" si="450"/>
        <v>0</v>
      </c>
      <c r="T2265" s="145">
        <f t="shared" si="451"/>
        <v>0</v>
      </c>
      <c r="U2265" s="145">
        <f t="shared" si="452"/>
        <v>0</v>
      </c>
      <c r="V2265" s="146">
        <f>IF(J2265="nio",0,IF(J2265&gt;0,VLOOKUP(F2265,'3-Productie normen'!A:M,VLOOKUP(J2265,'3-Productie normen'!$B$38:$C$41,2,FALSE),FALSE)))*(VLOOKUP(B2265,'2-Kosten per locatie'!$A$16:$C$48,3,FALSE))</f>
        <v>0</v>
      </c>
      <c r="W2265" s="146">
        <f t="shared" si="453"/>
        <v>0</v>
      </c>
      <c r="X2265" s="146">
        <f t="shared" si="454"/>
        <v>0</v>
      </c>
      <c r="Y2265" s="146">
        <f t="shared" si="455"/>
        <v>0</v>
      </c>
      <c r="Z2265" s="147" t="str">
        <f>VLOOKUP(F2265,'3-Productie normen'!A:Q,12,FALSE)</f>
        <v>V</v>
      </c>
      <c r="AA2265" s="147"/>
      <c r="AC2265" s="148">
        <f t="shared" si="456"/>
        <v>16.600000000000001</v>
      </c>
    </row>
    <row r="2266" spans="1:29" ht="14.15" customHeight="1">
      <c r="A2266" s="124">
        <f t="shared" si="458"/>
        <v>2266</v>
      </c>
      <c r="B2266" s="139" t="s">
        <v>113</v>
      </c>
      <c r="C2266" s="108" t="s">
        <v>210</v>
      </c>
      <c r="D2266" s="164" t="s">
        <v>1643</v>
      </c>
      <c r="E2266" s="141" t="s">
        <v>685</v>
      </c>
      <c r="F2266" s="141" t="s">
        <v>168</v>
      </c>
      <c r="G2266" s="141" t="s">
        <v>227</v>
      </c>
      <c r="H2266" s="142">
        <v>16.57</v>
      </c>
      <c r="I2266" s="143">
        <f t="shared" si="457"/>
        <v>1</v>
      </c>
      <c r="J2266" s="144">
        <v>1</v>
      </c>
      <c r="K2266" s="144"/>
      <c r="L2266" s="144"/>
      <c r="M2266" s="144"/>
      <c r="N2266" s="144"/>
      <c r="O2266" s="144"/>
      <c r="P2266" s="145" t="e">
        <f t="shared" si="447"/>
        <v>#DIV/0!</v>
      </c>
      <c r="Q2266" s="145">
        <f t="shared" si="448"/>
        <v>0</v>
      </c>
      <c r="R2266" s="145">
        <f t="shared" si="449"/>
        <v>0</v>
      </c>
      <c r="S2266" s="145">
        <f t="shared" si="450"/>
        <v>0</v>
      </c>
      <c r="T2266" s="145">
        <f t="shared" si="451"/>
        <v>0</v>
      </c>
      <c r="U2266" s="145">
        <f t="shared" si="452"/>
        <v>0</v>
      </c>
      <c r="V2266" s="146">
        <f>IF(J2266="nio",0,IF(J2266&gt;0,VLOOKUP(F2266,'3-Productie normen'!A:M,VLOOKUP(J2266,'3-Productie normen'!$B$38:$C$41,2,FALSE),FALSE)))*(VLOOKUP(B2266,'2-Kosten per locatie'!$A$16:$C$48,3,FALSE))</f>
        <v>0</v>
      </c>
      <c r="W2266" s="146">
        <f t="shared" si="453"/>
        <v>0</v>
      </c>
      <c r="X2266" s="146">
        <f t="shared" si="454"/>
        <v>0</v>
      </c>
      <c r="Y2266" s="146">
        <f t="shared" si="455"/>
        <v>0</v>
      </c>
      <c r="Z2266" s="147" t="str">
        <f>VLOOKUP(F2266,'3-Productie normen'!A:Q,12,FALSE)</f>
        <v>V</v>
      </c>
      <c r="AA2266" s="147"/>
      <c r="AC2266" s="148">
        <f t="shared" si="456"/>
        <v>16.57</v>
      </c>
    </row>
    <row r="2267" spans="1:29" ht="14.15" customHeight="1">
      <c r="A2267" s="124">
        <f t="shared" si="458"/>
        <v>2267</v>
      </c>
      <c r="B2267" s="139" t="s">
        <v>113</v>
      </c>
      <c r="C2267" s="108" t="s">
        <v>210</v>
      </c>
      <c r="D2267" s="164" t="s">
        <v>2167</v>
      </c>
      <c r="E2267" s="141" t="s">
        <v>168</v>
      </c>
      <c r="F2267" s="141" t="s">
        <v>168</v>
      </c>
      <c r="G2267" s="141" t="s">
        <v>227</v>
      </c>
      <c r="H2267" s="142">
        <v>3.8</v>
      </c>
      <c r="I2267" s="143">
        <f t="shared" si="457"/>
        <v>1</v>
      </c>
      <c r="J2267" s="144">
        <v>1</v>
      </c>
      <c r="K2267" s="144"/>
      <c r="L2267" s="144"/>
      <c r="M2267" s="144"/>
      <c r="N2267" s="144"/>
      <c r="O2267" s="144"/>
      <c r="P2267" s="145" t="e">
        <f t="shared" si="447"/>
        <v>#DIV/0!</v>
      </c>
      <c r="Q2267" s="145">
        <f t="shared" si="448"/>
        <v>0</v>
      </c>
      <c r="R2267" s="145">
        <f t="shared" si="449"/>
        <v>0</v>
      </c>
      <c r="S2267" s="145">
        <f t="shared" si="450"/>
        <v>0</v>
      </c>
      <c r="T2267" s="145">
        <f t="shared" si="451"/>
        <v>0</v>
      </c>
      <c r="U2267" s="145">
        <f t="shared" si="452"/>
        <v>0</v>
      </c>
      <c r="V2267" s="146">
        <f>IF(J2267="nio",0,IF(J2267&gt;0,VLOOKUP(F2267,'3-Productie normen'!A:M,VLOOKUP(J2267,'3-Productie normen'!$B$38:$C$41,2,FALSE),FALSE)))*(VLOOKUP(B2267,'2-Kosten per locatie'!$A$16:$C$48,3,FALSE))</f>
        <v>0</v>
      </c>
      <c r="W2267" s="146">
        <f t="shared" si="453"/>
        <v>0</v>
      </c>
      <c r="X2267" s="146">
        <f t="shared" si="454"/>
        <v>0</v>
      </c>
      <c r="Y2267" s="146">
        <f t="shared" si="455"/>
        <v>0</v>
      </c>
      <c r="Z2267" s="147" t="str">
        <f>VLOOKUP(F2267,'3-Productie normen'!A:Q,12,FALSE)</f>
        <v>V</v>
      </c>
      <c r="AA2267" s="147"/>
      <c r="AC2267" s="148">
        <f t="shared" si="456"/>
        <v>3.8</v>
      </c>
    </row>
    <row r="2268" spans="1:29" ht="14.15" customHeight="1">
      <c r="A2268" s="124">
        <f t="shared" si="458"/>
        <v>2268</v>
      </c>
      <c r="B2268" s="139" t="s">
        <v>113</v>
      </c>
      <c r="C2268" s="108" t="s">
        <v>210</v>
      </c>
      <c r="D2268" s="164" t="s">
        <v>1959</v>
      </c>
      <c r="E2268" s="141" t="s">
        <v>249</v>
      </c>
      <c r="F2268" s="151" t="s">
        <v>172</v>
      </c>
      <c r="G2268" s="141" t="s">
        <v>244</v>
      </c>
      <c r="H2268" s="142">
        <v>13.52</v>
      </c>
      <c r="I2268" s="143">
        <f t="shared" si="457"/>
        <v>730</v>
      </c>
      <c r="J2268" s="144">
        <v>255</v>
      </c>
      <c r="K2268" s="144">
        <v>255</v>
      </c>
      <c r="L2268" s="144">
        <v>101</v>
      </c>
      <c r="M2268" s="144">
        <v>101</v>
      </c>
      <c r="N2268" s="144">
        <v>9</v>
      </c>
      <c r="O2268" s="144">
        <v>9</v>
      </c>
      <c r="P2268" s="145" t="e">
        <f t="shared" si="447"/>
        <v>#DIV/0!</v>
      </c>
      <c r="Q2268" s="145" t="e">
        <f t="shared" si="448"/>
        <v>#DIV/0!</v>
      </c>
      <c r="R2268" s="145" t="e">
        <f t="shared" si="449"/>
        <v>#DIV/0!</v>
      </c>
      <c r="S2268" s="145" t="e">
        <f t="shared" si="450"/>
        <v>#DIV/0!</v>
      </c>
      <c r="T2268" s="145" t="e">
        <f t="shared" si="451"/>
        <v>#DIV/0!</v>
      </c>
      <c r="U2268" s="145" t="e">
        <f t="shared" si="452"/>
        <v>#DIV/0!</v>
      </c>
      <c r="V2268" s="146">
        <f>IF(J2268="nio",0,IF(J2268&gt;0,VLOOKUP(F2268,'3-Productie normen'!A:M,VLOOKUP(J2268,'3-Productie normen'!$B$38:$C$41,2,FALSE),FALSE)))*(VLOOKUP(B2268,'2-Kosten per locatie'!$A$16:$C$48,3,FALSE))</f>
        <v>0</v>
      </c>
      <c r="W2268" s="146">
        <f t="shared" si="453"/>
        <v>0</v>
      </c>
      <c r="X2268" s="146">
        <f t="shared" si="454"/>
        <v>0</v>
      </c>
      <c r="Y2268" s="146">
        <f t="shared" si="455"/>
        <v>0</v>
      </c>
      <c r="Z2268" s="147" t="str">
        <f>VLOOKUP(F2268,'3-Productie normen'!A:Q,12,FALSE)</f>
        <v>V</v>
      </c>
      <c r="AA2268" s="147"/>
      <c r="AC2268" s="148">
        <f t="shared" si="456"/>
        <v>9869.6</v>
      </c>
    </row>
    <row r="2269" spans="1:29" ht="14.15" customHeight="1">
      <c r="A2269" s="124">
        <f t="shared" si="458"/>
        <v>2269</v>
      </c>
      <c r="B2269" s="139" t="s">
        <v>113</v>
      </c>
      <c r="C2269" s="108" t="s">
        <v>210</v>
      </c>
      <c r="D2269" s="164" t="s">
        <v>294</v>
      </c>
      <c r="E2269" s="141" t="s">
        <v>249</v>
      </c>
      <c r="F2269" s="141" t="s">
        <v>172</v>
      </c>
      <c r="G2269" s="141" t="s">
        <v>244</v>
      </c>
      <c r="H2269" s="142">
        <v>15.52</v>
      </c>
      <c r="I2269" s="143">
        <f t="shared" si="457"/>
        <v>730</v>
      </c>
      <c r="J2269" s="144">
        <v>255</v>
      </c>
      <c r="K2269" s="144">
        <v>255</v>
      </c>
      <c r="L2269" s="144">
        <v>101</v>
      </c>
      <c r="M2269" s="144">
        <v>101</v>
      </c>
      <c r="N2269" s="144">
        <v>9</v>
      </c>
      <c r="O2269" s="144">
        <v>9</v>
      </c>
      <c r="P2269" s="145" t="e">
        <f t="shared" si="447"/>
        <v>#DIV/0!</v>
      </c>
      <c r="Q2269" s="145" t="e">
        <f t="shared" si="448"/>
        <v>#DIV/0!</v>
      </c>
      <c r="R2269" s="145" t="e">
        <f t="shared" si="449"/>
        <v>#DIV/0!</v>
      </c>
      <c r="S2269" s="145" t="e">
        <f t="shared" si="450"/>
        <v>#DIV/0!</v>
      </c>
      <c r="T2269" s="145" t="e">
        <f t="shared" si="451"/>
        <v>#DIV/0!</v>
      </c>
      <c r="U2269" s="145" t="e">
        <f t="shared" si="452"/>
        <v>#DIV/0!</v>
      </c>
      <c r="V2269" s="146">
        <f>IF(J2269="nio",0,IF(J2269&gt;0,VLOOKUP(F2269,'3-Productie normen'!A:M,VLOOKUP(J2269,'3-Productie normen'!$B$38:$C$41,2,FALSE),FALSE)))*(VLOOKUP(B2269,'2-Kosten per locatie'!$A$16:$C$48,3,FALSE))</f>
        <v>0</v>
      </c>
      <c r="W2269" s="146">
        <f t="shared" si="453"/>
        <v>0</v>
      </c>
      <c r="X2269" s="146">
        <f t="shared" si="454"/>
        <v>0</v>
      </c>
      <c r="Y2269" s="146">
        <f t="shared" si="455"/>
        <v>0</v>
      </c>
      <c r="Z2269" s="147" t="str">
        <f>VLOOKUP(F2269,'3-Productie normen'!A:Q,12,FALSE)</f>
        <v>V</v>
      </c>
      <c r="AA2269" s="147"/>
      <c r="AC2269" s="148">
        <f t="shared" si="456"/>
        <v>11329.6</v>
      </c>
    </row>
    <row r="2270" spans="1:29" ht="14.15" customHeight="1">
      <c r="A2270" s="124">
        <f t="shared" si="458"/>
        <v>2270</v>
      </c>
      <c r="B2270" s="139" t="s">
        <v>113</v>
      </c>
      <c r="C2270" s="108" t="s">
        <v>210</v>
      </c>
      <c r="D2270" s="164" t="s">
        <v>295</v>
      </c>
      <c r="E2270" s="141" t="s">
        <v>249</v>
      </c>
      <c r="F2270" s="141" t="s">
        <v>172</v>
      </c>
      <c r="G2270" s="141" t="s">
        <v>222</v>
      </c>
      <c r="H2270" s="142">
        <v>20.100000000000001</v>
      </c>
      <c r="I2270" s="143">
        <f t="shared" si="457"/>
        <v>730</v>
      </c>
      <c r="J2270" s="144">
        <v>255</v>
      </c>
      <c r="K2270" s="144">
        <v>255</v>
      </c>
      <c r="L2270" s="144">
        <v>101</v>
      </c>
      <c r="M2270" s="144">
        <v>101</v>
      </c>
      <c r="N2270" s="144">
        <v>9</v>
      </c>
      <c r="O2270" s="144">
        <v>9</v>
      </c>
      <c r="P2270" s="145" t="e">
        <f t="shared" si="447"/>
        <v>#DIV/0!</v>
      </c>
      <c r="Q2270" s="145" t="e">
        <f t="shared" si="448"/>
        <v>#DIV/0!</v>
      </c>
      <c r="R2270" s="145" t="e">
        <f t="shared" si="449"/>
        <v>#DIV/0!</v>
      </c>
      <c r="S2270" s="145" t="e">
        <f t="shared" si="450"/>
        <v>#DIV/0!</v>
      </c>
      <c r="T2270" s="145" t="e">
        <f t="shared" si="451"/>
        <v>#DIV/0!</v>
      </c>
      <c r="U2270" s="145" t="e">
        <f t="shared" si="452"/>
        <v>#DIV/0!</v>
      </c>
      <c r="V2270" s="146">
        <f>IF(J2270="nio",0,IF(J2270&gt;0,VLOOKUP(F2270,'3-Productie normen'!A:M,VLOOKUP(J2270,'3-Productie normen'!$B$38:$C$41,2,FALSE),FALSE)))*(VLOOKUP(B2270,'2-Kosten per locatie'!$A$16:$C$48,3,FALSE))</f>
        <v>0</v>
      </c>
      <c r="W2270" s="146">
        <f t="shared" si="453"/>
        <v>0</v>
      </c>
      <c r="X2270" s="146">
        <f t="shared" si="454"/>
        <v>0</v>
      </c>
      <c r="Y2270" s="146">
        <f t="shared" si="455"/>
        <v>0</v>
      </c>
      <c r="Z2270" s="147" t="str">
        <f>VLOOKUP(F2270,'3-Productie normen'!A:Q,12,FALSE)</f>
        <v>V</v>
      </c>
      <c r="AA2270" s="147"/>
      <c r="AC2270" s="148">
        <f t="shared" si="456"/>
        <v>14673.000000000002</v>
      </c>
    </row>
    <row r="2271" spans="1:29" ht="14.15" customHeight="1">
      <c r="A2271" s="124">
        <f t="shared" si="458"/>
        <v>2271</v>
      </c>
      <c r="B2271" s="139" t="s">
        <v>113</v>
      </c>
      <c r="C2271" s="108" t="s">
        <v>210</v>
      </c>
      <c r="D2271" s="164" t="s">
        <v>296</v>
      </c>
      <c r="E2271" s="141" t="s">
        <v>249</v>
      </c>
      <c r="F2271" s="166" t="s">
        <v>172</v>
      </c>
      <c r="G2271" s="141" t="s">
        <v>227</v>
      </c>
      <c r="H2271" s="142">
        <v>12.49</v>
      </c>
      <c r="I2271" s="143">
        <f t="shared" si="457"/>
        <v>730</v>
      </c>
      <c r="J2271" s="144">
        <v>255</v>
      </c>
      <c r="K2271" s="144">
        <v>255</v>
      </c>
      <c r="L2271" s="144">
        <v>101</v>
      </c>
      <c r="M2271" s="144">
        <v>101</v>
      </c>
      <c r="N2271" s="144">
        <v>9</v>
      </c>
      <c r="O2271" s="144">
        <v>9</v>
      </c>
      <c r="P2271" s="145" t="e">
        <f t="shared" si="447"/>
        <v>#DIV/0!</v>
      </c>
      <c r="Q2271" s="145" t="e">
        <f t="shared" si="448"/>
        <v>#DIV/0!</v>
      </c>
      <c r="R2271" s="145" t="e">
        <f t="shared" si="449"/>
        <v>#DIV/0!</v>
      </c>
      <c r="S2271" s="145" t="e">
        <f t="shared" si="450"/>
        <v>#DIV/0!</v>
      </c>
      <c r="T2271" s="145" t="e">
        <f t="shared" si="451"/>
        <v>#DIV/0!</v>
      </c>
      <c r="U2271" s="145" t="e">
        <f t="shared" si="452"/>
        <v>#DIV/0!</v>
      </c>
      <c r="V2271" s="146">
        <f>IF(J2271="nio",0,IF(J2271&gt;0,VLOOKUP(F2271,'3-Productie normen'!A:M,VLOOKUP(J2271,'3-Productie normen'!$B$38:$C$41,2,FALSE),FALSE)))*(VLOOKUP(B2271,'2-Kosten per locatie'!$A$16:$C$48,3,FALSE))</f>
        <v>0</v>
      </c>
      <c r="W2271" s="146">
        <f t="shared" si="453"/>
        <v>0</v>
      </c>
      <c r="X2271" s="146">
        <f t="shared" si="454"/>
        <v>0</v>
      </c>
      <c r="Y2271" s="146">
        <f t="shared" si="455"/>
        <v>0</v>
      </c>
      <c r="Z2271" s="147" t="str">
        <f>VLOOKUP(F2271,'3-Productie normen'!A:Q,12,FALSE)</f>
        <v>V</v>
      </c>
      <c r="AA2271" s="147"/>
      <c r="AC2271" s="148">
        <f t="shared" si="456"/>
        <v>9117.7000000000007</v>
      </c>
    </row>
    <row r="2272" spans="1:29" ht="14.15" customHeight="1">
      <c r="A2272" s="124">
        <f t="shared" si="458"/>
        <v>2272</v>
      </c>
      <c r="B2272" s="139" t="s">
        <v>113</v>
      </c>
      <c r="C2272" s="108" t="s">
        <v>210</v>
      </c>
      <c r="D2272" s="164" t="s">
        <v>2030</v>
      </c>
      <c r="E2272" s="141" t="s">
        <v>162</v>
      </c>
      <c r="F2272" s="166" t="s">
        <v>162</v>
      </c>
      <c r="G2272" s="141" t="s">
        <v>244</v>
      </c>
      <c r="H2272" s="142">
        <v>4.1500000000000004</v>
      </c>
      <c r="I2272" s="143">
        <f t="shared" si="457"/>
        <v>730</v>
      </c>
      <c r="J2272" s="144">
        <v>255</v>
      </c>
      <c r="K2272" s="144">
        <v>255</v>
      </c>
      <c r="L2272" s="144">
        <v>101</v>
      </c>
      <c r="M2272" s="144">
        <v>101</v>
      </c>
      <c r="N2272" s="144">
        <v>9</v>
      </c>
      <c r="O2272" s="144">
        <v>9</v>
      </c>
      <c r="P2272" s="145" t="e">
        <f t="shared" si="447"/>
        <v>#DIV/0!</v>
      </c>
      <c r="Q2272" s="145" t="e">
        <f t="shared" si="448"/>
        <v>#DIV/0!</v>
      </c>
      <c r="R2272" s="145" t="e">
        <f t="shared" si="449"/>
        <v>#DIV/0!</v>
      </c>
      <c r="S2272" s="145" t="e">
        <f t="shared" si="450"/>
        <v>#DIV/0!</v>
      </c>
      <c r="T2272" s="145" t="e">
        <f t="shared" si="451"/>
        <v>#DIV/0!</v>
      </c>
      <c r="U2272" s="145" t="e">
        <f t="shared" si="452"/>
        <v>#DIV/0!</v>
      </c>
      <c r="V2272" s="146">
        <f>IF(J2272="nio",0,IF(J2272&gt;0,VLOOKUP(F2272,'3-Productie normen'!A:M,VLOOKUP(J2272,'3-Productie normen'!$B$38:$C$41,2,FALSE),FALSE)))*(VLOOKUP(B2272,'2-Kosten per locatie'!$A$16:$C$48,3,FALSE))</f>
        <v>0</v>
      </c>
      <c r="W2272" s="146">
        <f t="shared" si="453"/>
        <v>0</v>
      </c>
      <c r="X2272" s="146">
        <f t="shared" si="454"/>
        <v>0</v>
      </c>
      <c r="Y2272" s="146">
        <f t="shared" si="455"/>
        <v>0</v>
      </c>
      <c r="Z2272" s="147" t="str">
        <f>VLOOKUP(F2272,'3-Productie normen'!A:Q,12,FALSE)</f>
        <v>V</v>
      </c>
      <c r="AA2272" s="147"/>
      <c r="AC2272" s="148">
        <f t="shared" si="456"/>
        <v>3029.5000000000005</v>
      </c>
    </row>
    <row r="2273" spans="1:29" ht="14.15" customHeight="1">
      <c r="A2273" s="124">
        <f t="shared" si="458"/>
        <v>2273</v>
      </c>
      <c r="B2273" s="139" t="s">
        <v>113</v>
      </c>
      <c r="C2273" s="108" t="s">
        <v>210</v>
      </c>
      <c r="D2273" s="164" t="s">
        <v>1712</v>
      </c>
      <c r="E2273" s="141" t="s">
        <v>170</v>
      </c>
      <c r="F2273" s="141" t="s">
        <v>170</v>
      </c>
      <c r="G2273" s="141" t="s">
        <v>561</v>
      </c>
      <c r="H2273" s="142">
        <v>9.6300000000000008</v>
      </c>
      <c r="I2273" s="143">
        <f t="shared" si="457"/>
        <v>730</v>
      </c>
      <c r="J2273" s="144">
        <v>255</v>
      </c>
      <c r="K2273" s="144">
        <v>255</v>
      </c>
      <c r="L2273" s="144">
        <v>101</v>
      </c>
      <c r="M2273" s="144">
        <v>101</v>
      </c>
      <c r="N2273" s="144">
        <v>9</v>
      </c>
      <c r="O2273" s="144">
        <v>9</v>
      </c>
      <c r="P2273" s="145" t="e">
        <f t="shared" si="447"/>
        <v>#DIV/0!</v>
      </c>
      <c r="Q2273" s="145" t="e">
        <f t="shared" si="448"/>
        <v>#DIV/0!</v>
      </c>
      <c r="R2273" s="145" t="e">
        <f t="shared" si="449"/>
        <v>#DIV/0!</v>
      </c>
      <c r="S2273" s="145" t="e">
        <f t="shared" si="450"/>
        <v>#DIV/0!</v>
      </c>
      <c r="T2273" s="145" t="e">
        <f t="shared" si="451"/>
        <v>#DIV/0!</v>
      </c>
      <c r="U2273" s="145" t="e">
        <f t="shared" si="452"/>
        <v>#DIV/0!</v>
      </c>
      <c r="V2273" s="146">
        <f>IF(J2273="nio",0,IF(J2273&gt;0,VLOOKUP(F2273,'3-Productie normen'!A:M,VLOOKUP(J2273,'3-Productie normen'!$B$38:$C$41,2,FALSE),FALSE)))*(VLOOKUP(B2273,'2-Kosten per locatie'!$A$16:$C$48,3,FALSE))</f>
        <v>0</v>
      </c>
      <c r="W2273" s="146">
        <f t="shared" si="453"/>
        <v>0</v>
      </c>
      <c r="X2273" s="146">
        <f t="shared" si="454"/>
        <v>0</v>
      </c>
      <c r="Y2273" s="146">
        <f t="shared" si="455"/>
        <v>0</v>
      </c>
      <c r="Z2273" s="147" t="str">
        <f>VLOOKUP(F2273,'3-Productie normen'!A:Q,12,FALSE)</f>
        <v>V</v>
      </c>
      <c r="AA2273" s="147"/>
      <c r="AC2273" s="148">
        <f t="shared" si="456"/>
        <v>7029.9000000000005</v>
      </c>
    </row>
    <row r="2274" spans="1:29" ht="14.15" customHeight="1">
      <c r="A2274" s="124">
        <f t="shared" si="458"/>
        <v>2274</v>
      </c>
      <c r="B2274" s="139" t="s">
        <v>113</v>
      </c>
      <c r="C2274" s="108" t="s">
        <v>210</v>
      </c>
      <c r="D2274" s="164" t="s">
        <v>1713</v>
      </c>
      <c r="E2274" s="141" t="s">
        <v>170</v>
      </c>
      <c r="F2274" s="141" t="s">
        <v>170</v>
      </c>
      <c r="G2274" s="141" t="s">
        <v>561</v>
      </c>
      <c r="H2274" s="142">
        <v>13.66</v>
      </c>
      <c r="I2274" s="143">
        <f t="shared" si="457"/>
        <v>730</v>
      </c>
      <c r="J2274" s="144">
        <v>255</v>
      </c>
      <c r="K2274" s="144">
        <v>255</v>
      </c>
      <c r="L2274" s="144">
        <v>101</v>
      </c>
      <c r="M2274" s="144">
        <v>101</v>
      </c>
      <c r="N2274" s="144">
        <v>9</v>
      </c>
      <c r="O2274" s="144">
        <v>9</v>
      </c>
      <c r="P2274" s="145" t="e">
        <f t="shared" si="447"/>
        <v>#DIV/0!</v>
      </c>
      <c r="Q2274" s="145" t="e">
        <f t="shared" si="448"/>
        <v>#DIV/0!</v>
      </c>
      <c r="R2274" s="145" t="e">
        <f t="shared" si="449"/>
        <v>#DIV/0!</v>
      </c>
      <c r="S2274" s="145" t="e">
        <f t="shared" si="450"/>
        <v>#DIV/0!</v>
      </c>
      <c r="T2274" s="145" t="e">
        <f t="shared" si="451"/>
        <v>#DIV/0!</v>
      </c>
      <c r="U2274" s="145" t="e">
        <f t="shared" si="452"/>
        <v>#DIV/0!</v>
      </c>
      <c r="V2274" s="146">
        <f>IF(J2274="nio",0,IF(J2274&gt;0,VLOOKUP(F2274,'3-Productie normen'!A:M,VLOOKUP(J2274,'3-Productie normen'!$B$38:$C$41,2,FALSE),FALSE)))*(VLOOKUP(B2274,'2-Kosten per locatie'!$A$16:$C$48,3,FALSE))</f>
        <v>0</v>
      </c>
      <c r="W2274" s="146">
        <f t="shared" si="453"/>
        <v>0</v>
      </c>
      <c r="X2274" s="146">
        <f t="shared" si="454"/>
        <v>0</v>
      </c>
      <c r="Y2274" s="146">
        <f t="shared" si="455"/>
        <v>0</v>
      </c>
      <c r="Z2274" s="147" t="str">
        <f>VLOOKUP(F2274,'3-Productie normen'!A:Q,12,FALSE)</f>
        <v>V</v>
      </c>
      <c r="AA2274" s="147"/>
      <c r="AC2274" s="148">
        <f t="shared" si="456"/>
        <v>9971.7999999999993</v>
      </c>
    </row>
    <row r="2275" spans="1:29" ht="14.15" customHeight="1">
      <c r="A2275" s="124">
        <f t="shared" si="458"/>
        <v>2275</v>
      </c>
      <c r="B2275" s="139" t="s">
        <v>113</v>
      </c>
      <c r="C2275" s="108">
        <v>1</v>
      </c>
      <c r="D2275" s="164" t="s">
        <v>2072</v>
      </c>
      <c r="E2275" s="141" t="s">
        <v>230</v>
      </c>
      <c r="F2275" s="141" t="s">
        <v>168</v>
      </c>
      <c r="G2275" s="141" t="s">
        <v>227</v>
      </c>
      <c r="H2275" s="142">
        <v>0.77</v>
      </c>
      <c r="I2275" s="143">
        <f t="shared" si="457"/>
        <v>1</v>
      </c>
      <c r="J2275" s="144">
        <v>1</v>
      </c>
      <c r="K2275" s="144"/>
      <c r="L2275" s="144"/>
      <c r="M2275" s="144"/>
      <c r="N2275" s="144"/>
      <c r="O2275" s="144"/>
      <c r="P2275" s="145" t="e">
        <f t="shared" si="447"/>
        <v>#DIV/0!</v>
      </c>
      <c r="Q2275" s="145">
        <f t="shared" si="448"/>
        <v>0</v>
      </c>
      <c r="R2275" s="145">
        <f t="shared" si="449"/>
        <v>0</v>
      </c>
      <c r="S2275" s="145">
        <f t="shared" si="450"/>
        <v>0</v>
      </c>
      <c r="T2275" s="145">
        <f t="shared" si="451"/>
        <v>0</v>
      </c>
      <c r="U2275" s="145">
        <f t="shared" si="452"/>
        <v>0</v>
      </c>
      <c r="V2275" s="146">
        <f>IF(J2275="nio",0,IF(J2275&gt;0,VLOOKUP(F2275,'3-Productie normen'!A:M,VLOOKUP(J2275,'3-Productie normen'!$B$38:$C$41,2,FALSE),FALSE)))*(VLOOKUP(B2275,'2-Kosten per locatie'!$A$16:$C$48,3,FALSE))</f>
        <v>0</v>
      </c>
      <c r="W2275" s="146">
        <f t="shared" si="453"/>
        <v>0</v>
      </c>
      <c r="X2275" s="146">
        <f t="shared" si="454"/>
        <v>0</v>
      </c>
      <c r="Y2275" s="146">
        <f t="shared" si="455"/>
        <v>0</v>
      </c>
      <c r="Z2275" s="147" t="str">
        <f>VLOOKUP(F2275,'3-Productie normen'!A:Q,12,FALSE)</f>
        <v>V</v>
      </c>
      <c r="AA2275" s="147"/>
      <c r="AC2275" s="148">
        <f t="shared" si="456"/>
        <v>0.77</v>
      </c>
    </row>
    <row r="2276" spans="1:29" ht="14.15" customHeight="1">
      <c r="A2276" s="124">
        <f t="shared" si="458"/>
        <v>2276</v>
      </c>
      <c r="B2276" s="139" t="s">
        <v>113</v>
      </c>
      <c r="C2276" s="108">
        <v>1</v>
      </c>
      <c r="D2276" s="164" t="s">
        <v>1716</v>
      </c>
      <c r="E2276" s="141" t="s">
        <v>420</v>
      </c>
      <c r="F2276" s="141" t="s">
        <v>155</v>
      </c>
      <c r="G2276" s="141" t="s">
        <v>252</v>
      </c>
      <c r="H2276" s="142">
        <v>189.54</v>
      </c>
      <c r="I2276" s="143">
        <f t="shared" si="457"/>
        <v>730</v>
      </c>
      <c r="J2276" s="144">
        <v>255</v>
      </c>
      <c r="K2276" s="144">
        <v>255</v>
      </c>
      <c r="L2276" s="144">
        <v>101</v>
      </c>
      <c r="M2276" s="144">
        <v>101</v>
      </c>
      <c r="N2276" s="144">
        <v>9</v>
      </c>
      <c r="O2276" s="144">
        <v>9</v>
      </c>
      <c r="P2276" s="145" t="e">
        <f t="shared" si="447"/>
        <v>#DIV/0!</v>
      </c>
      <c r="Q2276" s="145" t="e">
        <f t="shared" si="448"/>
        <v>#DIV/0!</v>
      </c>
      <c r="R2276" s="145" t="e">
        <f t="shared" si="449"/>
        <v>#DIV/0!</v>
      </c>
      <c r="S2276" s="145" t="e">
        <f t="shared" si="450"/>
        <v>#DIV/0!</v>
      </c>
      <c r="T2276" s="145" t="e">
        <f t="shared" si="451"/>
        <v>#DIV/0!</v>
      </c>
      <c r="U2276" s="145" t="e">
        <f t="shared" si="452"/>
        <v>#DIV/0!</v>
      </c>
      <c r="V2276" s="146">
        <f>IF(J2276="nio",0,IF(J2276&gt;0,VLOOKUP(F2276,'3-Productie normen'!A:M,VLOOKUP(J2276,'3-Productie normen'!$B$38:$C$41,2,FALSE),FALSE)))*(VLOOKUP(B2276,'2-Kosten per locatie'!$A$16:$C$48,3,FALSE))</f>
        <v>0</v>
      </c>
      <c r="W2276" s="146">
        <f t="shared" si="453"/>
        <v>0</v>
      </c>
      <c r="X2276" s="146">
        <f t="shared" si="454"/>
        <v>0</v>
      </c>
      <c r="Y2276" s="146">
        <f t="shared" si="455"/>
        <v>0</v>
      </c>
      <c r="Z2276" s="147" t="str">
        <f>VLOOKUP(F2276,'3-Productie normen'!A:Q,12,FALSE)</f>
        <v>B</v>
      </c>
      <c r="AA2276" s="147"/>
      <c r="AC2276" s="148">
        <f t="shared" si="456"/>
        <v>138364.19999999998</v>
      </c>
    </row>
    <row r="2277" spans="1:29" ht="14.15" customHeight="1">
      <c r="A2277" s="124">
        <f t="shared" si="458"/>
        <v>2277</v>
      </c>
      <c r="B2277" s="139" t="s">
        <v>113</v>
      </c>
      <c r="C2277" s="108">
        <v>1</v>
      </c>
      <c r="D2277" s="164" t="s">
        <v>2168</v>
      </c>
      <c r="E2277" s="141" t="s">
        <v>168</v>
      </c>
      <c r="F2277" s="141" t="s">
        <v>168</v>
      </c>
      <c r="G2277" s="141" t="s">
        <v>227</v>
      </c>
      <c r="H2277" s="142">
        <v>1.42</v>
      </c>
      <c r="I2277" s="143">
        <f t="shared" si="457"/>
        <v>1</v>
      </c>
      <c r="J2277" s="144">
        <v>1</v>
      </c>
      <c r="K2277" s="144"/>
      <c r="L2277" s="144"/>
      <c r="M2277" s="144"/>
      <c r="N2277" s="144"/>
      <c r="O2277" s="144"/>
      <c r="P2277" s="145" t="e">
        <f t="shared" si="447"/>
        <v>#DIV/0!</v>
      </c>
      <c r="Q2277" s="145">
        <f t="shared" si="448"/>
        <v>0</v>
      </c>
      <c r="R2277" s="145">
        <f t="shared" si="449"/>
        <v>0</v>
      </c>
      <c r="S2277" s="145">
        <f t="shared" si="450"/>
        <v>0</v>
      </c>
      <c r="T2277" s="145">
        <f t="shared" si="451"/>
        <v>0</v>
      </c>
      <c r="U2277" s="145">
        <f t="shared" si="452"/>
        <v>0</v>
      </c>
      <c r="V2277" s="146">
        <f>IF(J2277="nio",0,IF(J2277&gt;0,VLOOKUP(F2277,'3-Productie normen'!A:M,VLOOKUP(J2277,'3-Productie normen'!$B$38:$C$41,2,FALSE),FALSE)))*(VLOOKUP(B2277,'2-Kosten per locatie'!$A$16:$C$48,3,FALSE))</f>
        <v>0</v>
      </c>
      <c r="W2277" s="146">
        <f t="shared" si="453"/>
        <v>0</v>
      </c>
      <c r="X2277" s="146">
        <f t="shared" si="454"/>
        <v>0</v>
      </c>
      <c r="Y2277" s="146">
        <f t="shared" si="455"/>
        <v>0</v>
      </c>
      <c r="Z2277" s="147" t="str">
        <f>VLOOKUP(F2277,'3-Productie normen'!A:Q,12,FALSE)</f>
        <v>V</v>
      </c>
      <c r="AA2277" s="147"/>
      <c r="AC2277" s="148">
        <f t="shared" si="456"/>
        <v>1.42</v>
      </c>
    </row>
    <row r="2278" spans="1:29" ht="14.15" customHeight="1">
      <c r="A2278" s="124">
        <f t="shared" si="458"/>
        <v>2278</v>
      </c>
      <c r="B2278" s="139" t="s">
        <v>113</v>
      </c>
      <c r="C2278" s="108">
        <v>1</v>
      </c>
      <c r="D2278" s="164" t="s">
        <v>2169</v>
      </c>
      <c r="E2278" s="141" t="s">
        <v>168</v>
      </c>
      <c r="F2278" s="141" t="s">
        <v>168</v>
      </c>
      <c r="G2278" s="141" t="s">
        <v>227</v>
      </c>
      <c r="H2278" s="142">
        <v>0.93</v>
      </c>
      <c r="I2278" s="143">
        <f t="shared" si="457"/>
        <v>1</v>
      </c>
      <c r="J2278" s="144">
        <v>1</v>
      </c>
      <c r="K2278" s="144"/>
      <c r="L2278" s="144"/>
      <c r="M2278" s="144"/>
      <c r="N2278" s="144"/>
      <c r="O2278" s="144"/>
      <c r="P2278" s="145" t="e">
        <f t="shared" si="447"/>
        <v>#DIV/0!</v>
      </c>
      <c r="Q2278" s="145">
        <f t="shared" si="448"/>
        <v>0</v>
      </c>
      <c r="R2278" s="145">
        <f t="shared" si="449"/>
        <v>0</v>
      </c>
      <c r="S2278" s="145">
        <f t="shared" si="450"/>
        <v>0</v>
      </c>
      <c r="T2278" s="145">
        <f t="shared" si="451"/>
        <v>0</v>
      </c>
      <c r="U2278" s="145">
        <f t="shared" si="452"/>
        <v>0</v>
      </c>
      <c r="V2278" s="146">
        <f>IF(J2278="nio",0,IF(J2278&gt;0,VLOOKUP(F2278,'3-Productie normen'!A:M,VLOOKUP(J2278,'3-Productie normen'!$B$38:$C$41,2,FALSE),FALSE)))*(VLOOKUP(B2278,'2-Kosten per locatie'!$A$16:$C$48,3,FALSE))</f>
        <v>0</v>
      </c>
      <c r="W2278" s="146">
        <f t="shared" si="453"/>
        <v>0</v>
      </c>
      <c r="X2278" s="146">
        <f t="shared" si="454"/>
        <v>0</v>
      </c>
      <c r="Y2278" s="146">
        <f t="shared" si="455"/>
        <v>0</v>
      </c>
      <c r="Z2278" s="147" t="str">
        <f>VLOOKUP(F2278,'3-Productie normen'!A:Q,12,FALSE)</f>
        <v>V</v>
      </c>
      <c r="AA2278" s="147"/>
      <c r="AC2278" s="148">
        <f t="shared" si="456"/>
        <v>0.93</v>
      </c>
    </row>
    <row r="2279" spans="1:29" ht="14.15" customHeight="1">
      <c r="A2279" s="124">
        <f t="shared" si="458"/>
        <v>2279</v>
      </c>
      <c r="B2279" s="139" t="s">
        <v>113</v>
      </c>
      <c r="C2279" s="108">
        <v>1</v>
      </c>
      <c r="D2279" s="164" t="s">
        <v>1964</v>
      </c>
      <c r="E2279" s="141" t="s">
        <v>334</v>
      </c>
      <c r="F2279" s="141" t="s">
        <v>163</v>
      </c>
      <c r="G2279" s="141" t="s">
        <v>222</v>
      </c>
      <c r="H2279" s="142">
        <v>26.82</v>
      </c>
      <c r="I2279" s="143">
        <f t="shared" si="457"/>
        <v>730</v>
      </c>
      <c r="J2279" s="144">
        <v>255</v>
      </c>
      <c r="K2279" s="144">
        <v>255</v>
      </c>
      <c r="L2279" s="144">
        <v>101</v>
      </c>
      <c r="M2279" s="144">
        <v>101</v>
      </c>
      <c r="N2279" s="144">
        <v>9</v>
      </c>
      <c r="O2279" s="144">
        <v>9</v>
      </c>
      <c r="P2279" s="145" t="e">
        <f t="shared" si="447"/>
        <v>#DIV/0!</v>
      </c>
      <c r="Q2279" s="145" t="e">
        <f t="shared" si="448"/>
        <v>#DIV/0!</v>
      </c>
      <c r="R2279" s="145" t="e">
        <f t="shared" si="449"/>
        <v>#DIV/0!</v>
      </c>
      <c r="S2279" s="145" t="e">
        <f t="shared" si="450"/>
        <v>#DIV/0!</v>
      </c>
      <c r="T2279" s="145" t="e">
        <f t="shared" si="451"/>
        <v>#DIV/0!</v>
      </c>
      <c r="U2279" s="145" t="e">
        <f t="shared" si="452"/>
        <v>#DIV/0!</v>
      </c>
      <c r="V2279" s="146">
        <f>IF(J2279="nio",0,IF(J2279&gt;0,VLOOKUP(F2279,'3-Productie normen'!A:M,VLOOKUP(J2279,'3-Productie normen'!$B$38:$C$41,2,FALSE),FALSE)))*(VLOOKUP(B2279,'2-Kosten per locatie'!$A$16:$C$48,3,FALSE))</f>
        <v>0</v>
      </c>
      <c r="W2279" s="146">
        <f t="shared" si="453"/>
        <v>0</v>
      </c>
      <c r="X2279" s="146">
        <f t="shared" si="454"/>
        <v>0</v>
      </c>
      <c r="Y2279" s="146">
        <f t="shared" si="455"/>
        <v>0</v>
      </c>
      <c r="Z2279" s="147" t="str">
        <f>VLOOKUP(F2279,'3-Productie normen'!A:Q,12,FALSE)</f>
        <v>B</v>
      </c>
      <c r="AA2279" s="147"/>
      <c r="AC2279" s="148">
        <f t="shared" si="456"/>
        <v>19578.599999999999</v>
      </c>
    </row>
    <row r="2280" spans="1:29" ht="14.15" customHeight="1">
      <c r="A2280" s="124">
        <f t="shared" si="458"/>
        <v>2280</v>
      </c>
      <c r="B2280" s="139" t="s">
        <v>113</v>
      </c>
      <c r="C2280" s="108">
        <v>1</v>
      </c>
      <c r="D2280" s="164" t="s">
        <v>1717</v>
      </c>
      <c r="E2280" s="141" t="s">
        <v>212</v>
      </c>
      <c r="F2280" s="141" t="s">
        <v>167</v>
      </c>
      <c r="G2280" s="141" t="s">
        <v>213</v>
      </c>
      <c r="H2280" s="142">
        <v>2.21</v>
      </c>
      <c r="I2280" s="143">
        <f t="shared" si="457"/>
        <v>730</v>
      </c>
      <c r="J2280" s="144">
        <v>255</v>
      </c>
      <c r="K2280" s="144">
        <v>255</v>
      </c>
      <c r="L2280" s="144">
        <v>101</v>
      </c>
      <c r="M2280" s="144">
        <v>101</v>
      </c>
      <c r="N2280" s="144">
        <v>9</v>
      </c>
      <c r="O2280" s="144">
        <v>9</v>
      </c>
      <c r="P2280" s="145" t="e">
        <f t="shared" si="447"/>
        <v>#DIV/0!</v>
      </c>
      <c r="Q2280" s="145" t="e">
        <f t="shared" si="448"/>
        <v>#DIV/0!</v>
      </c>
      <c r="R2280" s="145" t="e">
        <f t="shared" si="449"/>
        <v>#DIV/0!</v>
      </c>
      <c r="S2280" s="145" t="e">
        <f t="shared" si="450"/>
        <v>#DIV/0!</v>
      </c>
      <c r="T2280" s="145" t="e">
        <f t="shared" si="451"/>
        <v>#DIV/0!</v>
      </c>
      <c r="U2280" s="145" t="e">
        <f t="shared" si="452"/>
        <v>#DIV/0!</v>
      </c>
      <c r="V2280" s="146">
        <f>IF(J2280="nio",0,IF(J2280&gt;0,VLOOKUP(F2280,'3-Productie normen'!A:M,VLOOKUP(J2280,'3-Productie normen'!$B$38:$C$41,2,FALSE),FALSE)))*(VLOOKUP(B2280,'2-Kosten per locatie'!$A$16:$C$48,3,FALSE))</f>
        <v>0</v>
      </c>
      <c r="W2280" s="146">
        <f t="shared" si="453"/>
        <v>0</v>
      </c>
      <c r="X2280" s="146">
        <f t="shared" si="454"/>
        <v>0</v>
      </c>
      <c r="Y2280" s="146">
        <f t="shared" si="455"/>
        <v>0</v>
      </c>
      <c r="Z2280" s="147" t="str">
        <f>VLOOKUP(F2280,'3-Productie normen'!A:Q,12,FALSE)</f>
        <v>S</v>
      </c>
      <c r="AA2280" s="147"/>
      <c r="AC2280" s="148">
        <f t="shared" si="456"/>
        <v>1613.3</v>
      </c>
    </row>
    <row r="2281" spans="1:29" ht="14.15" customHeight="1">
      <c r="A2281" s="124">
        <f t="shared" si="458"/>
        <v>2281</v>
      </c>
      <c r="B2281" s="139" t="s">
        <v>113</v>
      </c>
      <c r="C2281" s="108">
        <v>1</v>
      </c>
      <c r="D2281" s="164" t="s">
        <v>1965</v>
      </c>
      <c r="E2281" s="141" t="s">
        <v>212</v>
      </c>
      <c r="F2281" s="141" t="s">
        <v>167</v>
      </c>
      <c r="G2281" s="141" t="s">
        <v>213</v>
      </c>
      <c r="H2281" s="142">
        <v>1</v>
      </c>
      <c r="I2281" s="143">
        <f t="shared" si="457"/>
        <v>730</v>
      </c>
      <c r="J2281" s="144">
        <v>255</v>
      </c>
      <c r="K2281" s="144">
        <v>255</v>
      </c>
      <c r="L2281" s="144">
        <v>101</v>
      </c>
      <c r="M2281" s="144">
        <v>101</v>
      </c>
      <c r="N2281" s="144">
        <v>9</v>
      </c>
      <c r="O2281" s="144">
        <v>9</v>
      </c>
      <c r="P2281" s="145" t="e">
        <f t="shared" si="447"/>
        <v>#DIV/0!</v>
      </c>
      <c r="Q2281" s="145" t="e">
        <f t="shared" si="448"/>
        <v>#DIV/0!</v>
      </c>
      <c r="R2281" s="145" t="e">
        <f t="shared" si="449"/>
        <v>#DIV/0!</v>
      </c>
      <c r="S2281" s="145" t="e">
        <f t="shared" si="450"/>
        <v>#DIV/0!</v>
      </c>
      <c r="T2281" s="145" t="e">
        <f t="shared" si="451"/>
        <v>#DIV/0!</v>
      </c>
      <c r="U2281" s="145" t="e">
        <f t="shared" si="452"/>
        <v>#DIV/0!</v>
      </c>
      <c r="V2281" s="146">
        <f>IF(J2281="nio",0,IF(J2281&gt;0,VLOOKUP(F2281,'3-Productie normen'!A:M,VLOOKUP(J2281,'3-Productie normen'!$B$38:$C$41,2,FALSE),FALSE)))*(VLOOKUP(B2281,'2-Kosten per locatie'!$A$16:$C$48,3,FALSE))</f>
        <v>0</v>
      </c>
      <c r="W2281" s="146">
        <f t="shared" si="453"/>
        <v>0</v>
      </c>
      <c r="X2281" s="146">
        <f t="shared" si="454"/>
        <v>0</v>
      </c>
      <c r="Y2281" s="146">
        <f t="shared" si="455"/>
        <v>0</v>
      </c>
      <c r="Z2281" s="147" t="str">
        <f>VLOOKUP(F2281,'3-Productie normen'!A:Q,12,FALSE)</f>
        <v>S</v>
      </c>
      <c r="AA2281" s="147"/>
      <c r="AC2281" s="148">
        <f t="shared" si="456"/>
        <v>730</v>
      </c>
    </row>
    <row r="2282" spans="1:29" ht="14.15" customHeight="1">
      <c r="A2282" s="124">
        <f t="shared" si="458"/>
        <v>2282</v>
      </c>
      <c r="B2282" s="139" t="s">
        <v>113</v>
      </c>
      <c r="C2282" s="108">
        <v>1</v>
      </c>
      <c r="D2282" s="164" t="s">
        <v>1966</v>
      </c>
      <c r="E2282" s="141" t="s">
        <v>212</v>
      </c>
      <c r="F2282" s="141" t="s">
        <v>167</v>
      </c>
      <c r="G2282" s="141" t="s">
        <v>213</v>
      </c>
      <c r="H2282" s="142">
        <v>1</v>
      </c>
      <c r="I2282" s="143">
        <f t="shared" si="457"/>
        <v>730</v>
      </c>
      <c r="J2282" s="144">
        <v>255</v>
      </c>
      <c r="K2282" s="144">
        <v>255</v>
      </c>
      <c r="L2282" s="144">
        <v>101</v>
      </c>
      <c r="M2282" s="144">
        <v>101</v>
      </c>
      <c r="N2282" s="144">
        <v>9</v>
      </c>
      <c r="O2282" s="144">
        <v>9</v>
      </c>
      <c r="P2282" s="145" t="e">
        <f t="shared" si="447"/>
        <v>#DIV/0!</v>
      </c>
      <c r="Q2282" s="145" t="e">
        <f t="shared" si="448"/>
        <v>#DIV/0!</v>
      </c>
      <c r="R2282" s="145" t="e">
        <f t="shared" si="449"/>
        <v>#DIV/0!</v>
      </c>
      <c r="S2282" s="145" t="e">
        <f t="shared" si="450"/>
        <v>#DIV/0!</v>
      </c>
      <c r="T2282" s="145" t="e">
        <f t="shared" si="451"/>
        <v>#DIV/0!</v>
      </c>
      <c r="U2282" s="145" t="e">
        <f t="shared" si="452"/>
        <v>#DIV/0!</v>
      </c>
      <c r="V2282" s="146">
        <f>IF(J2282="nio",0,IF(J2282&gt;0,VLOOKUP(F2282,'3-Productie normen'!A:M,VLOOKUP(J2282,'3-Productie normen'!$B$38:$C$41,2,FALSE),FALSE)))*(VLOOKUP(B2282,'2-Kosten per locatie'!$A$16:$C$48,3,FALSE))</f>
        <v>0</v>
      </c>
      <c r="W2282" s="146">
        <f t="shared" si="453"/>
        <v>0</v>
      </c>
      <c r="X2282" s="146">
        <f t="shared" si="454"/>
        <v>0</v>
      </c>
      <c r="Y2282" s="146">
        <f t="shared" si="455"/>
        <v>0</v>
      </c>
      <c r="Z2282" s="147" t="str">
        <f>VLOOKUP(F2282,'3-Productie normen'!A:Q,12,FALSE)</f>
        <v>S</v>
      </c>
      <c r="AA2282" s="147"/>
      <c r="AC2282" s="148">
        <f t="shared" si="456"/>
        <v>730</v>
      </c>
    </row>
    <row r="2283" spans="1:29" ht="14.15" customHeight="1">
      <c r="A2283" s="124">
        <f t="shared" si="458"/>
        <v>2283</v>
      </c>
      <c r="B2283" s="139" t="s">
        <v>113</v>
      </c>
      <c r="C2283" s="108">
        <v>1</v>
      </c>
      <c r="D2283" s="164" t="s">
        <v>1718</v>
      </c>
      <c r="E2283" s="141" t="s">
        <v>224</v>
      </c>
      <c r="F2283" s="141" t="s">
        <v>155</v>
      </c>
      <c r="G2283" s="141" t="s">
        <v>222</v>
      </c>
      <c r="H2283" s="142">
        <v>15.63</v>
      </c>
      <c r="I2283" s="143">
        <f t="shared" si="457"/>
        <v>730</v>
      </c>
      <c r="J2283" s="144">
        <v>255</v>
      </c>
      <c r="K2283" s="144">
        <v>255</v>
      </c>
      <c r="L2283" s="144">
        <v>101</v>
      </c>
      <c r="M2283" s="144">
        <v>101</v>
      </c>
      <c r="N2283" s="144">
        <v>9</v>
      </c>
      <c r="O2283" s="144">
        <v>9</v>
      </c>
      <c r="P2283" s="145" t="e">
        <f t="shared" si="447"/>
        <v>#DIV/0!</v>
      </c>
      <c r="Q2283" s="145" t="e">
        <f t="shared" si="448"/>
        <v>#DIV/0!</v>
      </c>
      <c r="R2283" s="145" t="e">
        <f t="shared" si="449"/>
        <v>#DIV/0!</v>
      </c>
      <c r="S2283" s="145" t="e">
        <f t="shared" si="450"/>
        <v>#DIV/0!</v>
      </c>
      <c r="T2283" s="145" t="e">
        <f t="shared" si="451"/>
        <v>#DIV/0!</v>
      </c>
      <c r="U2283" s="145" t="e">
        <f t="shared" si="452"/>
        <v>#DIV/0!</v>
      </c>
      <c r="V2283" s="146">
        <f>IF(J2283="nio",0,IF(J2283&gt;0,VLOOKUP(F2283,'3-Productie normen'!A:M,VLOOKUP(J2283,'3-Productie normen'!$B$38:$C$41,2,FALSE),FALSE)))*(VLOOKUP(B2283,'2-Kosten per locatie'!$A$16:$C$48,3,FALSE))</f>
        <v>0</v>
      </c>
      <c r="W2283" s="146">
        <f t="shared" si="453"/>
        <v>0</v>
      </c>
      <c r="X2283" s="146">
        <f t="shared" si="454"/>
        <v>0</v>
      </c>
      <c r="Y2283" s="146">
        <f t="shared" si="455"/>
        <v>0</v>
      </c>
      <c r="Z2283" s="147" t="str">
        <f>VLOOKUP(F2283,'3-Productie normen'!A:Q,12,FALSE)</f>
        <v>B</v>
      </c>
      <c r="AA2283" s="147"/>
      <c r="AC2283" s="148">
        <f t="shared" si="456"/>
        <v>11409.900000000001</v>
      </c>
    </row>
    <row r="2284" spans="1:29" ht="14.15" customHeight="1">
      <c r="A2284" s="124">
        <f t="shared" si="458"/>
        <v>2284</v>
      </c>
      <c r="B2284" s="139" t="s">
        <v>113</v>
      </c>
      <c r="C2284" s="108">
        <v>1</v>
      </c>
      <c r="D2284" s="164" t="s">
        <v>1967</v>
      </c>
      <c r="E2284" s="141" t="s">
        <v>216</v>
      </c>
      <c r="F2284" s="141" t="s">
        <v>167</v>
      </c>
      <c r="G2284" s="141" t="s">
        <v>213</v>
      </c>
      <c r="H2284" s="142">
        <v>4.72</v>
      </c>
      <c r="I2284" s="143">
        <f t="shared" si="457"/>
        <v>730</v>
      </c>
      <c r="J2284" s="144">
        <v>255</v>
      </c>
      <c r="K2284" s="144">
        <v>255</v>
      </c>
      <c r="L2284" s="144">
        <v>101</v>
      </c>
      <c r="M2284" s="144">
        <v>101</v>
      </c>
      <c r="N2284" s="144">
        <v>9</v>
      </c>
      <c r="O2284" s="144">
        <v>9</v>
      </c>
      <c r="P2284" s="145" t="e">
        <f t="shared" si="447"/>
        <v>#DIV/0!</v>
      </c>
      <c r="Q2284" s="145" t="e">
        <f t="shared" si="448"/>
        <v>#DIV/0!</v>
      </c>
      <c r="R2284" s="145" t="e">
        <f t="shared" si="449"/>
        <v>#DIV/0!</v>
      </c>
      <c r="S2284" s="145" t="e">
        <f t="shared" si="450"/>
        <v>#DIV/0!</v>
      </c>
      <c r="T2284" s="145" t="e">
        <f t="shared" si="451"/>
        <v>#DIV/0!</v>
      </c>
      <c r="U2284" s="145" t="e">
        <f t="shared" si="452"/>
        <v>#DIV/0!</v>
      </c>
      <c r="V2284" s="146">
        <f>IF(J2284="nio",0,IF(J2284&gt;0,VLOOKUP(F2284,'3-Productie normen'!A:M,VLOOKUP(J2284,'3-Productie normen'!$B$38:$C$41,2,FALSE),FALSE)))*(VLOOKUP(B2284,'2-Kosten per locatie'!$A$16:$C$48,3,FALSE))</f>
        <v>0</v>
      </c>
      <c r="W2284" s="146">
        <f t="shared" si="453"/>
        <v>0</v>
      </c>
      <c r="X2284" s="146">
        <f t="shared" si="454"/>
        <v>0</v>
      </c>
      <c r="Y2284" s="146">
        <f t="shared" si="455"/>
        <v>0</v>
      </c>
      <c r="Z2284" s="147" t="str">
        <f>VLOOKUP(F2284,'3-Productie normen'!A:Q,12,FALSE)</f>
        <v>S</v>
      </c>
      <c r="AA2284" s="147"/>
      <c r="AC2284" s="148">
        <f t="shared" si="456"/>
        <v>3445.6</v>
      </c>
    </row>
    <row r="2285" spans="1:29" ht="14.15" customHeight="1">
      <c r="A2285" s="124">
        <f t="shared" si="458"/>
        <v>2285</v>
      </c>
      <c r="B2285" s="139" t="s">
        <v>113</v>
      </c>
      <c r="C2285" s="108">
        <v>1</v>
      </c>
      <c r="D2285" s="164" t="s">
        <v>1968</v>
      </c>
      <c r="E2285" s="141" t="s">
        <v>216</v>
      </c>
      <c r="F2285" s="141" t="s">
        <v>167</v>
      </c>
      <c r="G2285" s="141" t="s">
        <v>213</v>
      </c>
      <c r="H2285" s="142">
        <v>1.34</v>
      </c>
      <c r="I2285" s="143">
        <f t="shared" si="457"/>
        <v>730</v>
      </c>
      <c r="J2285" s="144">
        <v>255</v>
      </c>
      <c r="K2285" s="144">
        <v>255</v>
      </c>
      <c r="L2285" s="144">
        <v>101</v>
      </c>
      <c r="M2285" s="144">
        <v>101</v>
      </c>
      <c r="N2285" s="144">
        <v>9</v>
      </c>
      <c r="O2285" s="144">
        <v>9</v>
      </c>
      <c r="P2285" s="145" t="e">
        <f t="shared" si="447"/>
        <v>#DIV/0!</v>
      </c>
      <c r="Q2285" s="145" t="e">
        <f t="shared" si="448"/>
        <v>#DIV/0!</v>
      </c>
      <c r="R2285" s="145" t="e">
        <f t="shared" si="449"/>
        <v>#DIV/0!</v>
      </c>
      <c r="S2285" s="145" t="e">
        <f t="shared" si="450"/>
        <v>#DIV/0!</v>
      </c>
      <c r="T2285" s="145" t="e">
        <f t="shared" si="451"/>
        <v>#DIV/0!</v>
      </c>
      <c r="U2285" s="145" t="e">
        <f t="shared" si="452"/>
        <v>#DIV/0!</v>
      </c>
      <c r="V2285" s="146">
        <f>IF(J2285="nio",0,IF(J2285&gt;0,VLOOKUP(F2285,'3-Productie normen'!A:M,VLOOKUP(J2285,'3-Productie normen'!$B$38:$C$41,2,FALSE),FALSE)))*(VLOOKUP(B2285,'2-Kosten per locatie'!$A$16:$C$48,3,FALSE))</f>
        <v>0</v>
      </c>
      <c r="W2285" s="146">
        <f t="shared" si="453"/>
        <v>0</v>
      </c>
      <c r="X2285" s="146">
        <f t="shared" si="454"/>
        <v>0</v>
      </c>
      <c r="Y2285" s="146">
        <f t="shared" si="455"/>
        <v>0</v>
      </c>
      <c r="Z2285" s="147" t="str">
        <f>VLOOKUP(F2285,'3-Productie normen'!A:Q,12,FALSE)</f>
        <v>S</v>
      </c>
      <c r="AA2285" s="147"/>
      <c r="AC2285" s="148">
        <f t="shared" si="456"/>
        <v>978.2</v>
      </c>
    </row>
    <row r="2286" spans="1:29" ht="14.15" customHeight="1">
      <c r="A2286" s="124">
        <f t="shared" si="458"/>
        <v>2286</v>
      </c>
      <c r="B2286" s="139" t="s">
        <v>113</v>
      </c>
      <c r="C2286" s="108">
        <v>1</v>
      </c>
      <c r="D2286" s="164" t="s">
        <v>1969</v>
      </c>
      <c r="E2286" s="141" t="s">
        <v>216</v>
      </c>
      <c r="F2286" s="141" t="s">
        <v>167</v>
      </c>
      <c r="G2286" s="141" t="s">
        <v>213</v>
      </c>
      <c r="H2286" s="142">
        <v>1.34</v>
      </c>
      <c r="I2286" s="143">
        <f t="shared" si="457"/>
        <v>730</v>
      </c>
      <c r="J2286" s="144">
        <v>255</v>
      </c>
      <c r="K2286" s="144">
        <v>255</v>
      </c>
      <c r="L2286" s="144">
        <v>101</v>
      </c>
      <c r="M2286" s="144">
        <v>101</v>
      </c>
      <c r="N2286" s="144">
        <v>9</v>
      </c>
      <c r="O2286" s="144">
        <v>9</v>
      </c>
      <c r="P2286" s="145" t="e">
        <f t="shared" si="447"/>
        <v>#DIV/0!</v>
      </c>
      <c r="Q2286" s="145" t="e">
        <f t="shared" si="448"/>
        <v>#DIV/0!</v>
      </c>
      <c r="R2286" s="145" t="e">
        <f t="shared" si="449"/>
        <v>#DIV/0!</v>
      </c>
      <c r="S2286" s="145" t="e">
        <f t="shared" si="450"/>
        <v>#DIV/0!</v>
      </c>
      <c r="T2286" s="145" t="e">
        <f t="shared" si="451"/>
        <v>#DIV/0!</v>
      </c>
      <c r="U2286" s="145" t="e">
        <f t="shared" si="452"/>
        <v>#DIV/0!</v>
      </c>
      <c r="V2286" s="146">
        <f>IF(J2286="nio",0,IF(J2286&gt;0,VLOOKUP(F2286,'3-Productie normen'!A:M,VLOOKUP(J2286,'3-Productie normen'!$B$38:$C$41,2,FALSE),FALSE)))*(VLOOKUP(B2286,'2-Kosten per locatie'!$A$16:$C$48,3,FALSE))</f>
        <v>0</v>
      </c>
      <c r="W2286" s="146">
        <f t="shared" si="453"/>
        <v>0</v>
      </c>
      <c r="X2286" s="146">
        <f t="shared" si="454"/>
        <v>0</v>
      </c>
      <c r="Y2286" s="146">
        <f t="shared" si="455"/>
        <v>0</v>
      </c>
      <c r="Z2286" s="147" t="str">
        <f>VLOOKUP(F2286,'3-Productie normen'!A:Q,12,FALSE)</f>
        <v>S</v>
      </c>
      <c r="AA2286" s="147"/>
      <c r="AC2286" s="148">
        <f t="shared" si="456"/>
        <v>978.2</v>
      </c>
    </row>
    <row r="2287" spans="1:29" ht="14.15" customHeight="1">
      <c r="A2287" s="124">
        <f t="shared" si="458"/>
        <v>2287</v>
      </c>
      <c r="B2287" s="139" t="s">
        <v>113</v>
      </c>
      <c r="C2287" s="108">
        <v>1</v>
      </c>
      <c r="D2287" s="164" t="s">
        <v>1719</v>
      </c>
      <c r="E2287" s="141" t="s">
        <v>224</v>
      </c>
      <c r="F2287" s="141" t="s">
        <v>155</v>
      </c>
      <c r="G2287" s="141" t="s">
        <v>222</v>
      </c>
      <c r="H2287" s="142">
        <v>20.440000000000001</v>
      </c>
      <c r="I2287" s="143">
        <f t="shared" si="457"/>
        <v>730</v>
      </c>
      <c r="J2287" s="144">
        <v>255</v>
      </c>
      <c r="K2287" s="144">
        <v>255</v>
      </c>
      <c r="L2287" s="144">
        <v>101</v>
      </c>
      <c r="M2287" s="144">
        <v>101</v>
      </c>
      <c r="N2287" s="144">
        <v>9</v>
      </c>
      <c r="O2287" s="144">
        <v>9</v>
      </c>
      <c r="P2287" s="145" t="e">
        <f t="shared" si="447"/>
        <v>#DIV/0!</v>
      </c>
      <c r="Q2287" s="145" t="e">
        <f t="shared" si="448"/>
        <v>#DIV/0!</v>
      </c>
      <c r="R2287" s="145" t="e">
        <f t="shared" si="449"/>
        <v>#DIV/0!</v>
      </c>
      <c r="S2287" s="145" t="e">
        <f t="shared" si="450"/>
        <v>#DIV/0!</v>
      </c>
      <c r="T2287" s="145" t="e">
        <f t="shared" si="451"/>
        <v>#DIV/0!</v>
      </c>
      <c r="U2287" s="145" t="e">
        <f t="shared" si="452"/>
        <v>#DIV/0!</v>
      </c>
      <c r="V2287" s="146">
        <f>IF(J2287="nio",0,IF(J2287&gt;0,VLOOKUP(F2287,'3-Productie normen'!A:M,VLOOKUP(J2287,'3-Productie normen'!$B$38:$C$41,2,FALSE),FALSE)))*(VLOOKUP(B2287,'2-Kosten per locatie'!$A$16:$C$48,3,FALSE))</f>
        <v>0</v>
      </c>
      <c r="W2287" s="146">
        <f t="shared" si="453"/>
        <v>0</v>
      </c>
      <c r="X2287" s="146">
        <f t="shared" si="454"/>
        <v>0</v>
      </c>
      <c r="Y2287" s="146">
        <f t="shared" si="455"/>
        <v>0</v>
      </c>
      <c r="Z2287" s="147" t="str">
        <f>VLOOKUP(F2287,'3-Productie normen'!A:Q,12,FALSE)</f>
        <v>B</v>
      </c>
      <c r="AA2287" s="147"/>
      <c r="AC2287" s="148">
        <f t="shared" si="456"/>
        <v>14921.2</v>
      </c>
    </row>
    <row r="2288" spans="1:29" ht="14.15" customHeight="1">
      <c r="A2288" s="124">
        <f t="shared" si="458"/>
        <v>2288</v>
      </c>
      <c r="B2288" s="139" t="s">
        <v>113</v>
      </c>
      <c r="C2288" s="108">
        <v>1</v>
      </c>
      <c r="D2288" s="164" t="s">
        <v>1970</v>
      </c>
      <c r="E2288" s="141" t="s">
        <v>220</v>
      </c>
      <c r="F2288" s="141" t="s">
        <v>167</v>
      </c>
      <c r="G2288" s="141" t="s">
        <v>213</v>
      </c>
      <c r="H2288" s="142">
        <v>3.81</v>
      </c>
      <c r="I2288" s="143">
        <f t="shared" si="457"/>
        <v>730</v>
      </c>
      <c r="J2288" s="144">
        <v>255</v>
      </c>
      <c r="K2288" s="144">
        <v>255</v>
      </c>
      <c r="L2288" s="144">
        <v>101</v>
      </c>
      <c r="M2288" s="144">
        <v>101</v>
      </c>
      <c r="N2288" s="144">
        <v>9</v>
      </c>
      <c r="O2288" s="144">
        <v>9</v>
      </c>
      <c r="P2288" s="145" t="e">
        <f t="shared" si="447"/>
        <v>#DIV/0!</v>
      </c>
      <c r="Q2288" s="145" t="e">
        <f t="shared" si="448"/>
        <v>#DIV/0!</v>
      </c>
      <c r="R2288" s="145" t="e">
        <f t="shared" si="449"/>
        <v>#DIV/0!</v>
      </c>
      <c r="S2288" s="145" t="e">
        <f t="shared" si="450"/>
        <v>#DIV/0!</v>
      </c>
      <c r="T2288" s="145" t="e">
        <f t="shared" si="451"/>
        <v>#DIV/0!</v>
      </c>
      <c r="U2288" s="145" t="e">
        <f t="shared" si="452"/>
        <v>#DIV/0!</v>
      </c>
      <c r="V2288" s="146">
        <f>IF(J2288="nio",0,IF(J2288&gt;0,VLOOKUP(F2288,'3-Productie normen'!A:M,VLOOKUP(J2288,'3-Productie normen'!$B$38:$C$41,2,FALSE),FALSE)))*(VLOOKUP(B2288,'2-Kosten per locatie'!$A$16:$C$48,3,FALSE))</f>
        <v>0</v>
      </c>
      <c r="W2288" s="146">
        <f t="shared" si="453"/>
        <v>0</v>
      </c>
      <c r="X2288" s="146">
        <f t="shared" si="454"/>
        <v>0</v>
      </c>
      <c r="Y2288" s="146">
        <f t="shared" si="455"/>
        <v>0</v>
      </c>
      <c r="Z2288" s="147" t="str">
        <f>VLOOKUP(F2288,'3-Productie normen'!A:Q,12,FALSE)</f>
        <v>S</v>
      </c>
      <c r="AA2288" s="147"/>
      <c r="AC2288" s="148">
        <f t="shared" si="456"/>
        <v>2781.3</v>
      </c>
    </row>
    <row r="2289" spans="1:29" ht="14.15" customHeight="1">
      <c r="A2289" s="124">
        <f t="shared" si="458"/>
        <v>2289</v>
      </c>
      <c r="B2289" s="139" t="s">
        <v>113</v>
      </c>
      <c r="C2289" s="108">
        <v>1</v>
      </c>
      <c r="D2289" s="164" t="s">
        <v>2170</v>
      </c>
      <c r="E2289" s="141" t="s">
        <v>168</v>
      </c>
      <c r="F2289" s="141" t="s">
        <v>168</v>
      </c>
      <c r="G2289" s="141" t="s">
        <v>227</v>
      </c>
      <c r="H2289" s="142">
        <v>0.35</v>
      </c>
      <c r="I2289" s="143">
        <f t="shared" si="457"/>
        <v>1</v>
      </c>
      <c r="J2289" s="144">
        <v>1</v>
      </c>
      <c r="K2289" s="144"/>
      <c r="L2289" s="144"/>
      <c r="M2289" s="144"/>
      <c r="N2289" s="144"/>
      <c r="O2289" s="144"/>
      <c r="P2289" s="145" t="e">
        <f t="shared" si="447"/>
        <v>#DIV/0!</v>
      </c>
      <c r="Q2289" s="145">
        <f t="shared" si="448"/>
        <v>0</v>
      </c>
      <c r="R2289" s="145">
        <f t="shared" si="449"/>
        <v>0</v>
      </c>
      <c r="S2289" s="145">
        <f t="shared" si="450"/>
        <v>0</v>
      </c>
      <c r="T2289" s="145">
        <f t="shared" si="451"/>
        <v>0</v>
      </c>
      <c r="U2289" s="145">
        <f t="shared" si="452"/>
        <v>0</v>
      </c>
      <c r="V2289" s="146">
        <f>IF(J2289="nio",0,IF(J2289&gt;0,VLOOKUP(F2289,'3-Productie normen'!A:M,VLOOKUP(J2289,'3-Productie normen'!$B$38:$C$41,2,FALSE),FALSE)))*(VLOOKUP(B2289,'2-Kosten per locatie'!$A$16:$C$48,3,FALSE))</f>
        <v>0</v>
      </c>
      <c r="W2289" s="146">
        <f t="shared" si="453"/>
        <v>0</v>
      </c>
      <c r="X2289" s="146">
        <f t="shared" si="454"/>
        <v>0</v>
      </c>
      <c r="Y2289" s="146">
        <f t="shared" si="455"/>
        <v>0</v>
      </c>
      <c r="Z2289" s="147" t="str">
        <f>VLOOKUP(F2289,'3-Productie normen'!A:Q,12,FALSE)</f>
        <v>V</v>
      </c>
      <c r="AA2289" s="147"/>
      <c r="AC2289" s="148">
        <f t="shared" si="456"/>
        <v>0.35</v>
      </c>
    </row>
    <row r="2290" spans="1:29" ht="14.15" customHeight="1">
      <c r="A2290" s="124">
        <f t="shared" si="458"/>
        <v>2290</v>
      </c>
      <c r="B2290" s="139" t="s">
        <v>113</v>
      </c>
      <c r="C2290" s="108">
        <v>1</v>
      </c>
      <c r="D2290" s="164" t="s">
        <v>2171</v>
      </c>
      <c r="E2290" s="141" t="s">
        <v>168</v>
      </c>
      <c r="F2290" s="141" t="s">
        <v>168</v>
      </c>
      <c r="G2290" s="141" t="s">
        <v>227</v>
      </c>
      <c r="H2290" s="142">
        <v>0.28999999999999998</v>
      </c>
      <c r="I2290" s="143">
        <f t="shared" si="457"/>
        <v>1</v>
      </c>
      <c r="J2290" s="144">
        <v>1</v>
      </c>
      <c r="K2290" s="144"/>
      <c r="L2290" s="144"/>
      <c r="M2290" s="144"/>
      <c r="N2290" s="144"/>
      <c r="O2290" s="144"/>
      <c r="P2290" s="145" t="e">
        <f t="shared" si="447"/>
        <v>#DIV/0!</v>
      </c>
      <c r="Q2290" s="145">
        <f t="shared" si="448"/>
        <v>0</v>
      </c>
      <c r="R2290" s="145">
        <f t="shared" si="449"/>
        <v>0</v>
      </c>
      <c r="S2290" s="145">
        <f t="shared" si="450"/>
        <v>0</v>
      </c>
      <c r="T2290" s="145">
        <f t="shared" si="451"/>
        <v>0</v>
      </c>
      <c r="U2290" s="145">
        <f t="shared" si="452"/>
        <v>0</v>
      </c>
      <c r="V2290" s="146">
        <f>IF(J2290="nio",0,IF(J2290&gt;0,VLOOKUP(F2290,'3-Productie normen'!A:M,VLOOKUP(J2290,'3-Productie normen'!$B$38:$C$41,2,FALSE),FALSE)))*(VLOOKUP(B2290,'2-Kosten per locatie'!$A$16:$C$48,3,FALSE))</f>
        <v>0</v>
      </c>
      <c r="W2290" s="146">
        <f t="shared" si="453"/>
        <v>0</v>
      </c>
      <c r="X2290" s="146">
        <f t="shared" si="454"/>
        <v>0</v>
      </c>
      <c r="Y2290" s="146">
        <f t="shared" si="455"/>
        <v>0</v>
      </c>
      <c r="Z2290" s="147" t="str">
        <f>VLOOKUP(F2290,'3-Productie normen'!A:Q,12,FALSE)</f>
        <v>V</v>
      </c>
      <c r="AA2290" s="147"/>
      <c r="AC2290" s="148">
        <f t="shared" si="456"/>
        <v>0.28999999999999998</v>
      </c>
    </row>
    <row r="2291" spans="1:29" ht="14.15" customHeight="1">
      <c r="A2291" s="124">
        <f t="shared" si="458"/>
        <v>2291</v>
      </c>
      <c r="B2291" s="139" t="s">
        <v>113</v>
      </c>
      <c r="C2291" s="108">
        <v>1</v>
      </c>
      <c r="D2291" s="164" t="s">
        <v>1720</v>
      </c>
      <c r="E2291" s="141" t="s">
        <v>224</v>
      </c>
      <c r="F2291" s="141" t="s">
        <v>155</v>
      </c>
      <c r="G2291" s="141" t="s">
        <v>222</v>
      </c>
      <c r="H2291" s="142">
        <v>21.38</v>
      </c>
      <c r="I2291" s="143">
        <f t="shared" si="457"/>
        <v>730</v>
      </c>
      <c r="J2291" s="144">
        <v>255</v>
      </c>
      <c r="K2291" s="144">
        <v>255</v>
      </c>
      <c r="L2291" s="144">
        <v>101</v>
      </c>
      <c r="M2291" s="144">
        <v>101</v>
      </c>
      <c r="N2291" s="144">
        <v>9</v>
      </c>
      <c r="O2291" s="144">
        <v>9</v>
      </c>
      <c r="P2291" s="145" t="e">
        <f t="shared" si="447"/>
        <v>#DIV/0!</v>
      </c>
      <c r="Q2291" s="145" t="e">
        <f t="shared" si="448"/>
        <v>#DIV/0!</v>
      </c>
      <c r="R2291" s="145" t="e">
        <f t="shared" si="449"/>
        <v>#DIV/0!</v>
      </c>
      <c r="S2291" s="145" t="e">
        <f t="shared" si="450"/>
        <v>#DIV/0!</v>
      </c>
      <c r="T2291" s="145" t="e">
        <f t="shared" si="451"/>
        <v>#DIV/0!</v>
      </c>
      <c r="U2291" s="145" t="e">
        <f t="shared" si="452"/>
        <v>#DIV/0!</v>
      </c>
      <c r="V2291" s="146">
        <f>IF(J2291="nio",0,IF(J2291&gt;0,VLOOKUP(F2291,'3-Productie normen'!A:M,VLOOKUP(J2291,'3-Productie normen'!$B$38:$C$41,2,FALSE),FALSE)))*(VLOOKUP(B2291,'2-Kosten per locatie'!$A$16:$C$48,3,FALSE))</f>
        <v>0</v>
      </c>
      <c r="W2291" s="146">
        <f t="shared" si="453"/>
        <v>0</v>
      </c>
      <c r="X2291" s="146">
        <f t="shared" si="454"/>
        <v>0</v>
      </c>
      <c r="Y2291" s="146">
        <f t="shared" si="455"/>
        <v>0</v>
      </c>
      <c r="Z2291" s="147" t="str">
        <f>VLOOKUP(F2291,'3-Productie normen'!A:Q,12,FALSE)</f>
        <v>B</v>
      </c>
      <c r="AA2291" s="147"/>
      <c r="AC2291" s="148">
        <f t="shared" si="456"/>
        <v>15607.4</v>
      </c>
    </row>
    <row r="2292" spans="1:29" ht="14.15" customHeight="1">
      <c r="A2292" s="124">
        <f t="shared" si="458"/>
        <v>2292</v>
      </c>
      <c r="B2292" s="139" t="s">
        <v>113</v>
      </c>
      <c r="C2292" s="108">
        <v>1</v>
      </c>
      <c r="D2292" s="164" t="s">
        <v>1971</v>
      </c>
      <c r="E2292" s="141" t="s">
        <v>617</v>
      </c>
      <c r="F2292" s="153" t="s">
        <v>171</v>
      </c>
      <c r="G2292" s="141" t="s">
        <v>222</v>
      </c>
      <c r="H2292" s="142">
        <v>17.829999999999998</v>
      </c>
      <c r="I2292" s="143">
        <f t="shared" si="457"/>
        <v>730</v>
      </c>
      <c r="J2292" s="144">
        <v>255</v>
      </c>
      <c r="K2292" s="144">
        <v>255</v>
      </c>
      <c r="L2292" s="144">
        <v>101</v>
      </c>
      <c r="M2292" s="144">
        <v>101</v>
      </c>
      <c r="N2292" s="144">
        <v>9</v>
      </c>
      <c r="O2292" s="144">
        <v>9</v>
      </c>
      <c r="P2292" s="145" t="e">
        <f t="shared" si="447"/>
        <v>#DIV/0!</v>
      </c>
      <c r="Q2292" s="145" t="e">
        <f t="shared" si="448"/>
        <v>#DIV/0!</v>
      </c>
      <c r="R2292" s="145" t="e">
        <f t="shared" si="449"/>
        <v>#DIV/0!</v>
      </c>
      <c r="S2292" s="145" t="e">
        <f t="shared" si="450"/>
        <v>#DIV/0!</v>
      </c>
      <c r="T2292" s="145" t="e">
        <f t="shared" si="451"/>
        <v>#DIV/0!</v>
      </c>
      <c r="U2292" s="145" t="e">
        <f t="shared" si="452"/>
        <v>#DIV/0!</v>
      </c>
      <c r="V2292" s="146">
        <f>IF(J2292="nio",0,IF(J2292&gt;0,VLOOKUP(F2292,'3-Productie normen'!A:M,VLOOKUP(J2292,'3-Productie normen'!$B$38:$C$41,2,FALSE),FALSE)))*(VLOOKUP(B2292,'2-Kosten per locatie'!$A$16:$C$48,3,FALSE))</f>
        <v>0</v>
      </c>
      <c r="W2292" s="146">
        <f t="shared" si="453"/>
        <v>0</v>
      </c>
      <c r="X2292" s="146">
        <f t="shared" si="454"/>
        <v>0</v>
      </c>
      <c r="Y2292" s="146">
        <f t="shared" si="455"/>
        <v>0</v>
      </c>
      <c r="Z2292" s="147" t="str">
        <f>VLOOKUP(F2292,'3-Productie normen'!A:Q,12,FALSE)</f>
        <v>B</v>
      </c>
      <c r="AA2292" s="147"/>
      <c r="AC2292" s="148">
        <f t="shared" si="456"/>
        <v>13015.9</v>
      </c>
    </row>
    <row r="2293" spans="1:29" ht="14.15" customHeight="1">
      <c r="A2293" s="124">
        <f t="shared" si="458"/>
        <v>2293</v>
      </c>
      <c r="B2293" s="139" t="s">
        <v>113</v>
      </c>
      <c r="C2293" s="108">
        <v>1</v>
      </c>
      <c r="D2293" s="164" t="s">
        <v>1721</v>
      </c>
      <c r="E2293" s="141" t="s">
        <v>224</v>
      </c>
      <c r="F2293" s="141" t="s">
        <v>155</v>
      </c>
      <c r="G2293" s="141" t="s">
        <v>222</v>
      </c>
      <c r="H2293" s="142">
        <v>10.82</v>
      </c>
      <c r="I2293" s="143">
        <f t="shared" si="457"/>
        <v>730</v>
      </c>
      <c r="J2293" s="144">
        <v>255</v>
      </c>
      <c r="K2293" s="144">
        <v>255</v>
      </c>
      <c r="L2293" s="144">
        <v>101</v>
      </c>
      <c r="M2293" s="144">
        <v>101</v>
      </c>
      <c r="N2293" s="144">
        <v>9</v>
      </c>
      <c r="O2293" s="144">
        <v>9</v>
      </c>
      <c r="P2293" s="145" t="e">
        <f t="shared" si="447"/>
        <v>#DIV/0!</v>
      </c>
      <c r="Q2293" s="145" t="e">
        <f t="shared" si="448"/>
        <v>#DIV/0!</v>
      </c>
      <c r="R2293" s="145" t="e">
        <f t="shared" si="449"/>
        <v>#DIV/0!</v>
      </c>
      <c r="S2293" s="145" t="e">
        <f t="shared" si="450"/>
        <v>#DIV/0!</v>
      </c>
      <c r="T2293" s="145" t="e">
        <f t="shared" si="451"/>
        <v>#DIV/0!</v>
      </c>
      <c r="U2293" s="145" t="e">
        <f t="shared" si="452"/>
        <v>#DIV/0!</v>
      </c>
      <c r="V2293" s="146">
        <f>IF(J2293="nio",0,IF(J2293&gt;0,VLOOKUP(F2293,'3-Productie normen'!A:M,VLOOKUP(J2293,'3-Productie normen'!$B$38:$C$41,2,FALSE),FALSE)))*(VLOOKUP(B2293,'2-Kosten per locatie'!$A$16:$C$48,3,FALSE))</f>
        <v>0</v>
      </c>
      <c r="W2293" s="146">
        <f t="shared" si="453"/>
        <v>0</v>
      </c>
      <c r="X2293" s="146">
        <f t="shared" si="454"/>
        <v>0</v>
      </c>
      <c r="Y2293" s="146">
        <f t="shared" si="455"/>
        <v>0</v>
      </c>
      <c r="Z2293" s="147" t="str">
        <f>VLOOKUP(F2293,'3-Productie normen'!A:Q,12,FALSE)</f>
        <v>B</v>
      </c>
      <c r="AA2293" s="147"/>
      <c r="AC2293" s="148">
        <f t="shared" si="456"/>
        <v>7898.6</v>
      </c>
    </row>
    <row r="2294" spans="1:29" ht="14.15" customHeight="1">
      <c r="A2294" s="124">
        <f t="shared" si="458"/>
        <v>2294</v>
      </c>
      <c r="B2294" s="139" t="s">
        <v>113</v>
      </c>
      <c r="C2294" s="108">
        <v>1</v>
      </c>
      <c r="D2294" s="164" t="s">
        <v>1972</v>
      </c>
      <c r="E2294" s="141" t="s">
        <v>168</v>
      </c>
      <c r="F2294" s="141" t="s">
        <v>168</v>
      </c>
      <c r="G2294" s="141" t="s">
        <v>252</v>
      </c>
      <c r="H2294" s="142">
        <v>46.6</v>
      </c>
      <c r="I2294" s="143">
        <f t="shared" si="457"/>
        <v>1</v>
      </c>
      <c r="J2294" s="144">
        <v>1</v>
      </c>
      <c r="K2294" s="144"/>
      <c r="L2294" s="144"/>
      <c r="M2294" s="144"/>
      <c r="N2294" s="144"/>
      <c r="O2294" s="144"/>
      <c r="P2294" s="145" t="e">
        <f t="shared" si="447"/>
        <v>#DIV/0!</v>
      </c>
      <c r="Q2294" s="145">
        <f t="shared" si="448"/>
        <v>0</v>
      </c>
      <c r="R2294" s="145">
        <f t="shared" si="449"/>
        <v>0</v>
      </c>
      <c r="S2294" s="145">
        <f t="shared" si="450"/>
        <v>0</v>
      </c>
      <c r="T2294" s="145">
        <f t="shared" si="451"/>
        <v>0</v>
      </c>
      <c r="U2294" s="145">
        <f t="shared" si="452"/>
        <v>0</v>
      </c>
      <c r="V2294" s="146">
        <f>IF(J2294="nio",0,IF(J2294&gt;0,VLOOKUP(F2294,'3-Productie normen'!A:M,VLOOKUP(J2294,'3-Productie normen'!$B$38:$C$41,2,FALSE),FALSE)))*(VLOOKUP(B2294,'2-Kosten per locatie'!$A$16:$C$48,3,FALSE))</f>
        <v>0</v>
      </c>
      <c r="W2294" s="146">
        <f t="shared" si="453"/>
        <v>0</v>
      </c>
      <c r="X2294" s="146">
        <f t="shared" si="454"/>
        <v>0</v>
      </c>
      <c r="Y2294" s="146">
        <f t="shared" si="455"/>
        <v>0</v>
      </c>
      <c r="Z2294" s="147" t="str">
        <f>VLOOKUP(F2294,'3-Productie normen'!A:Q,12,FALSE)</f>
        <v>V</v>
      </c>
      <c r="AA2294" s="147"/>
      <c r="AC2294" s="148">
        <f t="shared" si="456"/>
        <v>46.6</v>
      </c>
    </row>
    <row r="2295" spans="1:29" ht="14.15" customHeight="1">
      <c r="A2295" s="124">
        <f t="shared" si="458"/>
        <v>2295</v>
      </c>
      <c r="B2295" s="139" t="s">
        <v>113</v>
      </c>
      <c r="C2295" s="108">
        <v>1</v>
      </c>
      <c r="D2295" s="164" t="s">
        <v>1722</v>
      </c>
      <c r="E2295" s="141" t="s">
        <v>711</v>
      </c>
      <c r="F2295" s="141" t="s">
        <v>168</v>
      </c>
      <c r="G2295" s="141" t="s">
        <v>227</v>
      </c>
      <c r="H2295" s="142">
        <v>65.69</v>
      </c>
      <c r="I2295" s="143">
        <f t="shared" si="457"/>
        <v>1</v>
      </c>
      <c r="J2295" s="144">
        <v>1</v>
      </c>
      <c r="K2295" s="144"/>
      <c r="L2295" s="144"/>
      <c r="M2295" s="144"/>
      <c r="N2295" s="144"/>
      <c r="O2295" s="144"/>
      <c r="P2295" s="145" t="e">
        <f t="shared" si="447"/>
        <v>#DIV/0!</v>
      </c>
      <c r="Q2295" s="145">
        <f t="shared" si="448"/>
        <v>0</v>
      </c>
      <c r="R2295" s="145">
        <f t="shared" si="449"/>
        <v>0</v>
      </c>
      <c r="S2295" s="145">
        <f t="shared" si="450"/>
        <v>0</v>
      </c>
      <c r="T2295" s="145">
        <f t="shared" si="451"/>
        <v>0</v>
      </c>
      <c r="U2295" s="145">
        <f t="shared" si="452"/>
        <v>0</v>
      </c>
      <c r="V2295" s="146">
        <f>IF(J2295="nio",0,IF(J2295&gt;0,VLOOKUP(F2295,'3-Productie normen'!A:M,VLOOKUP(J2295,'3-Productie normen'!$B$38:$C$41,2,FALSE),FALSE)))*(VLOOKUP(B2295,'2-Kosten per locatie'!$A$16:$C$48,3,FALSE))</f>
        <v>0</v>
      </c>
      <c r="W2295" s="146">
        <f t="shared" si="453"/>
        <v>0</v>
      </c>
      <c r="X2295" s="146">
        <f t="shared" si="454"/>
        <v>0</v>
      </c>
      <c r="Y2295" s="146">
        <f t="shared" si="455"/>
        <v>0</v>
      </c>
      <c r="Z2295" s="147" t="str">
        <f>VLOOKUP(F2295,'3-Productie normen'!A:Q,12,FALSE)</f>
        <v>V</v>
      </c>
      <c r="AA2295" s="147"/>
      <c r="AC2295" s="148">
        <f t="shared" si="456"/>
        <v>65.69</v>
      </c>
    </row>
    <row r="2296" spans="1:29" ht="14.15" customHeight="1">
      <c r="A2296" s="124">
        <f t="shared" si="458"/>
        <v>2296</v>
      </c>
      <c r="B2296" s="139" t="s">
        <v>113</v>
      </c>
      <c r="C2296" s="108">
        <v>1</v>
      </c>
      <c r="D2296" s="164" t="s">
        <v>1973</v>
      </c>
      <c r="E2296" s="141" t="s">
        <v>230</v>
      </c>
      <c r="F2296" s="141" t="s">
        <v>168</v>
      </c>
      <c r="G2296" s="141" t="s">
        <v>323</v>
      </c>
      <c r="H2296" s="142">
        <v>3.6</v>
      </c>
      <c r="I2296" s="143">
        <f t="shared" si="457"/>
        <v>1</v>
      </c>
      <c r="J2296" s="144">
        <v>1</v>
      </c>
      <c r="K2296" s="144"/>
      <c r="L2296" s="144"/>
      <c r="M2296" s="144"/>
      <c r="N2296" s="144"/>
      <c r="O2296" s="144"/>
      <c r="P2296" s="145" t="e">
        <f t="shared" si="447"/>
        <v>#DIV/0!</v>
      </c>
      <c r="Q2296" s="145">
        <f t="shared" si="448"/>
        <v>0</v>
      </c>
      <c r="R2296" s="145">
        <f t="shared" si="449"/>
        <v>0</v>
      </c>
      <c r="S2296" s="145">
        <f t="shared" si="450"/>
        <v>0</v>
      </c>
      <c r="T2296" s="145">
        <f t="shared" si="451"/>
        <v>0</v>
      </c>
      <c r="U2296" s="145">
        <f t="shared" si="452"/>
        <v>0</v>
      </c>
      <c r="V2296" s="146">
        <f>IF(J2296="nio",0,IF(J2296&gt;0,VLOOKUP(F2296,'3-Productie normen'!A:M,VLOOKUP(J2296,'3-Productie normen'!$B$38:$C$41,2,FALSE),FALSE)))*(VLOOKUP(B2296,'2-Kosten per locatie'!$A$16:$C$48,3,FALSE))</f>
        <v>0</v>
      </c>
      <c r="W2296" s="146">
        <f t="shared" si="453"/>
        <v>0</v>
      </c>
      <c r="X2296" s="146">
        <f t="shared" si="454"/>
        <v>0</v>
      </c>
      <c r="Y2296" s="146">
        <f t="shared" si="455"/>
        <v>0</v>
      </c>
      <c r="Z2296" s="147" t="str">
        <f>VLOOKUP(F2296,'3-Productie normen'!A:Q,12,FALSE)</f>
        <v>V</v>
      </c>
      <c r="AA2296" s="147"/>
      <c r="AC2296" s="148">
        <f t="shared" si="456"/>
        <v>3.6</v>
      </c>
    </row>
    <row r="2297" spans="1:29" ht="14.15" customHeight="1">
      <c r="A2297" s="124">
        <f t="shared" si="458"/>
        <v>2297</v>
      </c>
      <c r="B2297" s="139" t="s">
        <v>113</v>
      </c>
      <c r="C2297" s="108">
        <v>1</v>
      </c>
      <c r="D2297" s="164" t="s">
        <v>1974</v>
      </c>
      <c r="E2297" s="141" t="s">
        <v>2153</v>
      </c>
      <c r="F2297" s="141" t="s">
        <v>168</v>
      </c>
      <c r="G2297" s="141" t="s">
        <v>252</v>
      </c>
      <c r="H2297" s="142">
        <v>8.6300000000000008</v>
      </c>
      <c r="I2297" s="143">
        <f t="shared" si="457"/>
        <v>1</v>
      </c>
      <c r="J2297" s="144">
        <v>1</v>
      </c>
      <c r="K2297" s="144"/>
      <c r="L2297" s="144"/>
      <c r="M2297" s="144"/>
      <c r="N2297" s="144"/>
      <c r="O2297" s="144"/>
      <c r="P2297" s="145" t="e">
        <f t="shared" si="447"/>
        <v>#DIV/0!</v>
      </c>
      <c r="Q2297" s="145">
        <f t="shared" si="448"/>
        <v>0</v>
      </c>
      <c r="R2297" s="145">
        <f t="shared" si="449"/>
        <v>0</v>
      </c>
      <c r="S2297" s="145">
        <f t="shared" si="450"/>
        <v>0</v>
      </c>
      <c r="T2297" s="145">
        <f t="shared" si="451"/>
        <v>0</v>
      </c>
      <c r="U2297" s="145">
        <f t="shared" si="452"/>
        <v>0</v>
      </c>
      <c r="V2297" s="146">
        <f>IF(J2297="nio",0,IF(J2297&gt;0,VLOOKUP(F2297,'3-Productie normen'!A:M,VLOOKUP(J2297,'3-Productie normen'!$B$38:$C$41,2,FALSE),FALSE)))*(VLOOKUP(B2297,'2-Kosten per locatie'!$A$16:$C$48,3,FALSE))</f>
        <v>0</v>
      </c>
      <c r="W2297" s="146">
        <f t="shared" si="453"/>
        <v>0</v>
      </c>
      <c r="X2297" s="146">
        <f t="shared" si="454"/>
        <v>0</v>
      </c>
      <c r="Y2297" s="146">
        <f t="shared" si="455"/>
        <v>0</v>
      </c>
      <c r="Z2297" s="147" t="str">
        <f>VLOOKUP(F2297,'3-Productie normen'!A:Q,12,FALSE)</f>
        <v>V</v>
      </c>
      <c r="AA2297" s="147"/>
      <c r="AC2297" s="148">
        <f t="shared" si="456"/>
        <v>8.6300000000000008</v>
      </c>
    </row>
    <row r="2298" spans="1:29" ht="14.15" customHeight="1">
      <c r="A2298" s="124">
        <f t="shared" si="458"/>
        <v>2298</v>
      </c>
      <c r="B2298" s="139" t="s">
        <v>113</v>
      </c>
      <c r="C2298" s="108">
        <v>1</v>
      </c>
      <c r="D2298" s="164" t="s">
        <v>1975</v>
      </c>
      <c r="E2298" s="141" t="s">
        <v>168</v>
      </c>
      <c r="F2298" s="141" t="s">
        <v>168</v>
      </c>
      <c r="G2298" s="141" t="s">
        <v>227</v>
      </c>
      <c r="H2298" s="142">
        <v>0.26</v>
      </c>
      <c r="I2298" s="143">
        <f t="shared" si="457"/>
        <v>1</v>
      </c>
      <c r="J2298" s="144">
        <v>1</v>
      </c>
      <c r="K2298" s="144"/>
      <c r="L2298" s="144"/>
      <c r="M2298" s="144"/>
      <c r="N2298" s="144"/>
      <c r="O2298" s="144"/>
      <c r="P2298" s="145" t="e">
        <f t="shared" si="447"/>
        <v>#DIV/0!</v>
      </c>
      <c r="Q2298" s="145">
        <f t="shared" si="448"/>
        <v>0</v>
      </c>
      <c r="R2298" s="145">
        <f t="shared" si="449"/>
        <v>0</v>
      </c>
      <c r="S2298" s="145">
        <f t="shared" si="450"/>
        <v>0</v>
      </c>
      <c r="T2298" s="145">
        <f t="shared" si="451"/>
        <v>0</v>
      </c>
      <c r="U2298" s="145">
        <f t="shared" si="452"/>
        <v>0</v>
      </c>
      <c r="V2298" s="146">
        <f>IF(J2298="nio",0,IF(J2298&gt;0,VLOOKUP(F2298,'3-Productie normen'!A:M,VLOOKUP(J2298,'3-Productie normen'!$B$38:$C$41,2,FALSE),FALSE)))*(VLOOKUP(B2298,'2-Kosten per locatie'!$A$16:$C$48,3,FALSE))</f>
        <v>0</v>
      </c>
      <c r="W2298" s="146">
        <f t="shared" si="453"/>
        <v>0</v>
      </c>
      <c r="X2298" s="146">
        <f t="shared" si="454"/>
        <v>0</v>
      </c>
      <c r="Y2298" s="146">
        <f t="shared" si="455"/>
        <v>0</v>
      </c>
      <c r="Z2298" s="147" t="str">
        <f>VLOOKUP(F2298,'3-Productie normen'!A:Q,12,FALSE)</f>
        <v>V</v>
      </c>
      <c r="AA2298" s="147"/>
      <c r="AC2298" s="148">
        <f t="shared" si="456"/>
        <v>0.26</v>
      </c>
    </row>
    <row r="2299" spans="1:29" ht="14.15" customHeight="1">
      <c r="A2299" s="124">
        <f t="shared" si="458"/>
        <v>2299</v>
      </c>
      <c r="B2299" s="139" t="s">
        <v>113</v>
      </c>
      <c r="C2299" s="108">
        <v>1</v>
      </c>
      <c r="D2299" s="164" t="s">
        <v>1984</v>
      </c>
      <c r="E2299" s="141" t="s">
        <v>249</v>
      </c>
      <c r="F2299" s="141" t="s">
        <v>172</v>
      </c>
      <c r="G2299" s="141" t="s">
        <v>222</v>
      </c>
      <c r="H2299" s="142">
        <v>12.12</v>
      </c>
      <c r="I2299" s="143">
        <f t="shared" si="457"/>
        <v>730</v>
      </c>
      <c r="J2299" s="144">
        <v>255</v>
      </c>
      <c r="K2299" s="144">
        <v>255</v>
      </c>
      <c r="L2299" s="144">
        <v>101</v>
      </c>
      <c r="M2299" s="144">
        <v>101</v>
      </c>
      <c r="N2299" s="144">
        <v>9</v>
      </c>
      <c r="O2299" s="144">
        <v>9</v>
      </c>
      <c r="P2299" s="145" t="e">
        <f t="shared" si="447"/>
        <v>#DIV/0!</v>
      </c>
      <c r="Q2299" s="145" t="e">
        <f t="shared" si="448"/>
        <v>#DIV/0!</v>
      </c>
      <c r="R2299" s="145" t="e">
        <f t="shared" si="449"/>
        <v>#DIV/0!</v>
      </c>
      <c r="S2299" s="145" t="e">
        <f t="shared" si="450"/>
        <v>#DIV/0!</v>
      </c>
      <c r="T2299" s="145" t="e">
        <f t="shared" si="451"/>
        <v>#DIV/0!</v>
      </c>
      <c r="U2299" s="145" t="e">
        <f t="shared" si="452"/>
        <v>#DIV/0!</v>
      </c>
      <c r="V2299" s="146">
        <f>IF(J2299="nio",0,IF(J2299&gt;0,VLOOKUP(F2299,'3-Productie normen'!A:M,VLOOKUP(J2299,'3-Productie normen'!$B$38:$C$41,2,FALSE),FALSE)))*(VLOOKUP(B2299,'2-Kosten per locatie'!$A$16:$C$48,3,FALSE))</f>
        <v>0</v>
      </c>
      <c r="W2299" s="146">
        <f t="shared" si="453"/>
        <v>0</v>
      </c>
      <c r="X2299" s="146">
        <f t="shared" si="454"/>
        <v>0</v>
      </c>
      <c r="Y2299" s="146">
        <f t="shared" si="455"/>
        <v>0</v>
      </c>
      <c r="Z2299" s="147" t="str">
        <f>VLOOKUP(F2299,'3-Productie normen'!A:Q,12,FALSE)</f>
        <v>V</v>
      </c>
      <c r="AA2299" s="147"/>
      <c r="AC2299" s="148">
        <f t="shared" si="456"/>
        <v>8847.5999999999985</v>
      </c>
    </row>
    <row r="2300" spans="1:29" ht="14.15" customHeight="1">
      <c r="A2300" s="124">
        <f t="shared" si="458"/>
        <v>2300</v>
      </c>
      <c r="B2300" s="139" t="s">
        <v>113</v>
      </c>
      <c r="C2300" s="108">
        <v>1</v>
      </c>
      <c r="D2300" s="164" t="s">
        <v>1985</v>
      </c>
      <c r="E2300" s="141" t="s">
        <v>249</v>
      </c>
      <c r="F2300" s="141" t="s">
        <v>172</v>
      </c>
      <c r="G2300" s="141" t="s">
        <v>222</v>
      </c>
      <c r="H2300" s="142">
        <v>24.6</v>
      </c>
      <c r="I2300" s="143">
        <f t="shared" si="457"/>
        <v>730</v>
      </c>
      <c r="J2300" s="144">
        <v>255</v>
      </c>
      <c r="K2300" s="144">
        <v>255</v>
      </c>
      <c r="L2300" s="144">
        <v>101</v>
      </c>
      <c r="M2300" s="144">
        <v>101</v>
      </c>
      <c r="N2300" s="144">
        <v>9</v>
      </c>
      <c r="O2300" s="144">
        <v>9</v>
      </c>
      <c r="P2300" s="145" t="e">
        <f t="shared" si="447"/>
        <v>#DIV/0!</v>
      </c>
      <c r="Q2300" s="145" t="e">
        <f t="shared" si="448"/>
        <v>#DIV/0!</v>
      </c>
      <c r="R2300" s="145" t="e">
        <f t="shared" si="449"/>
        <v>#DIV/0!</v>
      </c>
      <c r="S2300" s="145" t="e">
        <f t="shared" si="450"/>
        <v>#DIV/0!</v>
      </c>
      <c r="T2300" s="145" t="e">
        <f t="shared" si="451"/>
        <v>#DIV/0!</v>
      </c>
      <c r="U2300" s="145" t="e">
        <f t="shared" si="452"/>
        <v>#DIV/0!</v>
      </c>
      <c r="V2300" s="146">
        <f>IF(J2300="nio",0,IF(J2300&gt;0,VLOOKUP(F2300,'3-Productie normen'!A:M,VLOOKUP(J2300,'3-Productie normen'!$B$38:$C$41,2,FALSE),FALSE)))*(VLOOKUP(B2300,'2-Kosten per locatie'!$A$16:$C$48,3,FALSE))</f>
        <v>0</v>
      </c>
      <c r="W2300" s="146">
        <f t="shared" si="453"/>
        <v>0</v>
      </c>
      <c r="X2300" s="146">
        <f t="shared" si="454"/>
        <v>0</v>
      </c>
      <c r="Y2300" s="146">
        <f t="shared" si="455"/>
        <v>0</v>
      </c>
      <c r="Z2300" s="147" t="str">
        <f>VLOOKUP(F2300,'3-Productie normen'!A:Q,12,FALSE)</f>
        <v>V</v>
      </c>
      <c r="AA2300" s="147"/>
      <c r="AC2300" s="148">
        <f t="shared" si="456"/>
        <v>17958</v>
      </c>
    </row>
    <row r="2301" spans="1:29" ht="14.15" customHeight="1">
      <c r="A2301" s="124">
        <f t="shared" si="458"/>
        <v>2301</v>
      </c>
      <c r="B2301" s="139" t="s">
        <v>113</v>
      </c>
      <c r="C2301" s="108">
        <v>1</v>
      </c>
      <c r="D2301" s="164" t="s">
        <v>1991</v>
      </c>
      <c r="E2301" s="141" t="s">
        <v>249</v>
      </c>
      <c r="F2301" s="141" t="s">
        <v>172</v>
      </c>
      <c r="G2301" s="141" t="s">
        <v>222</v>
      </c>
      <c r="H2301" s="142">
        <v>20.27</v>
      </c>
      <c r="I2301" s="143">
        <f t="shared" si="457"/>
        <v>730</v>
      </c>
      <c r="J2301" s="144">
        <v>255</v>
      </c>
      <c r="K2301" s="144">
        <v>255</v>
      </c>
      <c r="L2301" s="144">
        <v>101</v>
      </c>
      <c r="M2301" s="144">
        <v>101</v>
      </c>
      <c r="N2301" s="144">
        <v>9</v>
      </c>
      <c r="O2301" s="144">
        <v>9</v>
      </c>
      <c r="P2301" s="145" t="e">
        <f t="shared" si="447"/>
        <v>#DIV/0!</v>
      </c>
      <c r="Q2301" s="145" t="e">
        <f t="shared" si="448"/>
        <v>#DIV/0!</v>
      </c>
      <c r="R2301" s="145" t="e">
        <f t="shared" si="449"/>
        <v>#DIV/0!</v>
      </c>
      <c r="S2301" s="145" t="e">
        <f t="shared" si="450"/>
        <v>#DIV/0!</v>
      </c>
      <c r="T2301" s="145" t="e">
        <f t="shared" si="451"/>
        <v>#DIV/0!</v>
      </c>
      <c r="U2301" s="145" t="e">
        <f t="shared" si="452"/>
        <v>#DIV/0!</v>
      </c>
      <c r="V2301" s="146">
        <f>IF(J2301="nio",0,IF(J2301&gt;0,VLOOKUP(F2301,'3-Productie normen'!A:M,VLOOKUP(J2301,'3-Productie normen'!$B$38:$C$41,2,FALSE),FALSE)))*(VLOOKUP(B2301,'2-Kosten per locatie'!$A$16:$C$48,3,FALSE))</f>
        <v>0</v>
      </c>
      <c r="W2301" s="146">
        <f t="shared" si="453"/>
        <v>0</v>
      </c>
      <c r="X2301" s="146">
        <f t="shared" si="454"/>
        <v>0</v>
      </c>
      <c r="Y2301" s="146">
        <f t="shared" si="455"/>
        <v>0</v>
      </c>
      <c r="Z2301" s="147" t="str">
        <f>VLOOKUP(F2301,'3-Productie normen'!A:Q,12,FALSE)</f>
        <v>V</v>
      </c>
      <c r="AA2301" s="147"/>
      <c r="AC2301" s="148">
        <f t="shared" si="456"/>
        <v>14797.1</v>
      </c>
    </row>
    <row r="2302" spans="1:29" ht="14.15" customHeight="1">
      <c r="A2302" s="124">
        <f t="shared" si="458"/>
        <v>2302</v>
      </c>
      <c r="B2302" s="139" t="s">
        <v>113</v>
      </c>
      <c r="C2302" s="108">
        <v>1</v>
      </c>
      <c r="D2302" s="164" t="s">
        <v>2172</v>
      </c>
      <c r="E2302" s="141" t="s">
        <v>249</v>
      </c>
      <c r="F2302" s="141" t="s">
        <v>172</v>
      </c>
      <c r="G2302" s="141" t="s">
        <v>222</v>
      </c>
      <c r="H2302" s="142">
        <v>5.0999999999999996</v>
      </c>
      <c r="I2302" s="143">
        <f t="shared" si="457"/>
        <v>730</v>
      </c>
      <c r="J2302" s="144">
        <v>255</v>
      </c>
      <c r="K2302" s="144">
        <v>255</v>
      </c>
      <c r="L2302" s="144">
        <v>101</v>
      </c>
      <c r="M2302" s="144">
        <v>101</v>
      </c>
      <c r="N2302" s="144">
        <v>9</v>
      </c>
      <c r="O2302" s="144">
        <v>9</v>
      </c>
      <c r="P2302" s="145" t="e">
        <f t="shared" si="447"/>
        <v>#DIV/0!</v>
      </c>
      <c r="Q2302" s="145" t="e">
        <f t="shared" si="448"/>
        <v>#DIV/0!</v>
      </c>
      <c r="R2302" s="145" t="e">
        <f t="shared" si="449"/>
        <v>#DIV/0!</v>
      </c>
      <c r="S2302" s="145" t="e">
        <f t="shared" si="450"/>
        <v>#DIV/0!</v>
      </c>
      <c r="T2302" s="145" t="e">
        <f t="shared" si="451"/>
        <v>#DIV/0!</v>
      </c>
      <c r="U2302" s="145" t="e">
        <f t="shared" si="452"/>
        <v>#DIV/0!</v>
      </c>
      <c r="V2302" s="146">
        <f>IF(J2302="nio",0,IF(J2302&gt;0,VLOOKUP(F2302,'3-Productie normen'!A:M,VLOOKUP(J2302,'3-Productie normen'!$B$38:$C$41,2,FALSE),FALSE)))*(VLOOKUP(B2302,'2-Kosten per locatie'!$A$16:$C$48,3,FALSE))</f>
        <v>0</v>
      </c>
      <c r="W2302" s="146">
        <f t="shared" si="453"/>
        <v>0</v>
      </c>
      <c r="X2302" s="146">
        <f t="shared" si="454"/>
        <v>0</v>
      </c>
      <c r="Y2302" s="146">
        <f t="shared" si="455"/>
        <v>0</v>
      </c>
      <c r="Z2302" s="147" t="str">
        <f>VLOOKUP(F2302,'3-Productie normen'!A:Q,12,FALSE)</f>
        <v>V</v>
      </c>
      <c r="AA2302" s="147"/>
      <c r="AC2302" s="148">
        <f t="shared" si="456"/>
        <v>3722.9999999999995</v>
      </c>
    </row>
    <row r="2303" spans="1:29" ht="14.15" customHeight="1">
      <c r="A2303" s="124">
        <f t="shared" si="458"/>
        <v>2303</v>
      </c>
      <c r="B2303" s="139" t="s">
        <v>113</v>
      </c>
      <c r="C2303" s="108">
        <v>1</v>
      </c>
      <c r="D2303" s="164" t="s">
        <v>1712</v>
      </c>
      <c r="E2303" s="141" t="s">
        <v>170</v>
      </c>
      <c r="F2303" s="141" t="s">
        <v>170</v>
      </c>
      <c r="G2303" s="141" t="s">
        <v>323</v>
      </c>
      <c r="H2303" s="142">
        <v>11.58</v>
      </c>
      <c r="I2303" s="143">
        <f t="shared" si="457"/>
        <v>730</v>
      </c>
      <c r="J2303" s="144">
        <v>255</v>
      </c>
      <c r="K2303" s="144">
        <v>255</v>
      </c>
      <c r="L2303" s="144">
        <v>101</v>
      </c>
      <c r="M2303" s="144">
        <v>101</v>
      </c>
      <c r="N2303" s="144">
        <v>9</v>
      </c>
      <c r="O2303" s="144">
        <v>9</v>
      </c>
      <c r="P2303" s="145" t="e">
        <f t="shared" si="447"/>
        <v>#DIV/0!</v>
      </c>
      <c r="Q2303" s="145" t="e">
        <f t="shared" si="448"/>
        <v>#DIV/0!</v>
      </c>
      <c r="R2303" s="145" t="e">
        <f t="shared" si="449"/>
        <v>#DIV/0!</v>
      </c>
      <c r="S2303" s="145" t="e">
        <f t="shared" si="450"/>
        <v>#DIV/0!</v>
      </c>
      <c r="T2303" s="145" t="e">
        <f t="shared" si="451"/>
        <v>#DIV/0!</v>
      </c>
      <c r="U2303" s="145" t="e">
        <f t="shared" si="452"/>
        <v>#DIV/0!</v>
      </c>
      <c r="V2303" s="146">
        <f>IF(J2303="nio",0,IF(J2303&gt;0,VLOOKUP(F2303,'3-Productie normen'!A:M,VLOOKUP(J2303,'3-Productie normen'!$B$38:$C$41,2,FALSE),FALSE)))*(VLOOKUP(B2303,'2-Kosten per locatie'!$A$16:$C$48,3,FALSE))</f>
        <v>0</v>
      </c>
      <c r="W2303" s="146">
        <f t="shared" si="453"/>
        <v>0</v>
      </c>
      <c r="X2303" s="146">
        <f t="shared" si="454"/>
        <v>0</v>
      </c>
      <c r="Y2303" s="146">
        <f t="shared" si="455"/>
        <v>0</v>
      </c>
      <c r="Z2303" s="147" t="str">
        <f>VLOOKUP(F2303,'3-Productie normen'!A:Q,12,FALSE)</f>
        <v>V</v>
      </c>
      <c r="AA2303" s="147"/>
      <c r="AC2303" s="148">
        <f t="shared" si="456"/>
        <v>8453.4</v>
      </c>
    </row>
    <row r="2304" spans="1:29" ht="14.15" customHeight="1">
      <c r="A2304" s="124">
        <f t="shared" si="458"/>
        <v>2304</v>
      </c>
      <c r="B2304" s="139" t="s">
        <v>113</v>
      </c>
      <c r="C2304" s="108">
        <v>1</v>
      </c>
      <c r="D2304" s="164" t="s">
        <v>1713</v>
      </c>
      <c r="E2304" s="141" t="s">
        <v>170</v>
      </c>
      <c r="F2304" s="141" t="s">
        <v>170</v>
      </c>
      <c r="G2304" s="141" t="s">
        <v>323</v>
      </c>
      <c r="H2304" s="142">
        <v>11.72</v>
      </c>
      <c r="I2304" s="143">
        <f t="shared" si="457"/>
        <v>730</v>
      </c>
      <c r="J2304" s="144">
        <v>255</v>
      </c>
      <c r="K2304" s="144">
        <v>255</v>
      </c>
      <c r="L2304" s="144">
        <v>101</v>
      </c>
      <c r="M2304" s="144">
        <v>101</v>
      </c>
      <c r="N2304" s="144">
        <v>9</v>
      </c>
      <c r="O2304" s="144">
        <v>9</v>
      </c>
      <c r="P2304" s="145" t="e">
        <f t="shared" ref="P2304:P2367" si="459">IF(J2304="nio",0,IF(J2304&gt;0,J2304*H2304/V2304,0))</f>
        <v>#DIV/0!</v>
      </c>
      <c r="Q2304" s="145" t="e">
        <f t="shared" ref="Q2304:Q2367" si="460">IF(K2304&gt;0,K2304*H2304/W2304,0)</f>
        <v>#DIV/0!</v>
      </c>
      <c r="R2304" s="145" t="e">
        <f t="shared" ref="R2304:R2367" si="461">IF(L2304&gt;0,L2304*H2304/X2304,0)</f>
        <v>#DIV/0!</v>
      </c>
      <c r="S2304" s="145" t="e">
        <f t="shared" ref="S2304:S2367" si="462">IF(M2304&gt;0,M2304*H2304/Y2304,0)</f>
        <v>#DIV/0!</v>
      </c>
      <c r="T2304" s="145" t="e">
        <f t="shared" ref="T2304:T2367" si="463">IF(N2304&gt;0,N2304*H2304/X2304,0)</f>
        <v>#DIV/0!</v>
      </c>
      <c r="U2304" s="145" t="e">
        <f t="shared" ref="U2304:U2367" si="464">IF(O2304&gt;0,O2304*H2304/Y2304,0)</f>
        <v>#DIV/0!</v>
      </c>
      <c r="V2304" s="146">
        <f>IF(J2304="nio",0,IF(J2304&gt;0,VLOOKUP(F2304,'3-Productie normen'!A:M,VLOOKUP(J2304,'3-Productie normen'!$B$38:$C$41,2,FALSE),FALSE)))*(VLOOKUP(B2304,'2-Kosten per locatie'!$A$16:$C$48,3,FALSE))</f>
        <v>0</v>
      </c>
      <c r="W2304" s="146">
        <f t="shared" ref="W2304:W2367" si="465">IF(K2304&gt;0,V2304*$W$8,0)</f>
        <v>0</v>
      </c>
      <c r="X2304" s="146">
        <f t="shared" ref="X2304:X2367" si="466">IF((OR(L2304&gt;0,N2304&gt;0)),V2304*$X$8,0)</f>
        <v>0</v>
      </c>
      <c r="Y2304" s="146">
        <f t="shared" ref="Y2304:Y2367" si="467">IF((OR(M2304&gt;0,O2304&gt;0)),V2304*$Y$8,0)</f>
        <v>0</v>
      </c>
      <c r="Z2304" s="147" t="str">
        <f>VLOOKUP(F2304,'3-Productie normen'!A:Q,12,FALSE)</f>
        <v>V</v>
      </c>
      <c r="AA2304" s="147"/>
      <c r="AC2304" s="148">
        <f t="shared" ref="AC2304:AC2367" si="468">I2304*H2304</f>
        <v>8555.6</v>
      </c>
    </row>
    <row r="2305" spans="1:29" ht="14.15" customHeight="1">
      <c r="A2305" s="124">
        <f t="shared" si="458"/>
        <v>2305</v>
      </c>
      <c r="B2305" s="139" t="s">
        <v>92</v>
      </c>
      <c r="C2305" s="108">
        <v>8</v>
      </c>
      <c r="D2305" s="164" t="s">
        <v>2173</v>
      </c>
      <c r="E2305" s="141" t="s">
        <v>224</v>
      </c>
      <c r="F2305" s="141" t="s">
        <v>155</v>
      </c>
      <c r="G2305" s="141" t="s">
        <v>222</v>
      </c>
      <c r="H2305" s="142">
        <v>50.16</v>
      </c>
      <c r="I2305" s="143">
        <f t="shared" si="457"/>
        <v>255</v>
      </c>
      <c r="J2305" s="144">
        <v>255</v>
      </c>
      <c r="K2305" s="144"/>
      <c r="L2305" s="144"/>
      <c r="M2305" s="144"/>
      <c r="N2305" s="144"/>
      <c r="O2305" s="144"/>
      <c r="P2305" s="145" t="e">
        <f t="shared" si="459"/>
        <v>#DIV/0!</v>
      </c>
      <c r="Q2305" s="145">
        <f t="shared" si="460"/>
        <v>0</v>
      </c>
      <c r="R2305" s="145">
        <f t="shared" si="461"/>
        <v>0</v>
      </c>
      <c r="S2305" s="145">
        <f t="shared" si="462"/>
        <v>0</v>
      </c>
      <c r="T2305" s="145">
        <f t="shared" si="463"/>
        <v>0</v>
      </c>
      <c r="U2305" s="145">
        <f t="shared" si="464"/>
        <v>0</v>
      </c>
      <c r="V2305" s="146">
        <f>IF(J2305="nio",0,IF(J2305&gt;0,VLOOKUP(F2305,'3-Productie normen'!A:M,VLOOKUP(J2305,'3-Productie normen'!$B$38:$C$41,2,FALSE),FALSE)))*(VLOOKUP(B2305,'2-Kosten per locatie'!$A$16:$C$48,3,FALSE))</f>
        <v>0</v>
      </c>
      <c r="W2305" s="146">
        <f t="shared" si="465"/>
        <v>0</v>
      </c>
      <c r="X2305" s="146">
        <f t="shared" si="466"/>
        <v>0</v>
      </c>
      <c r="Y2305" s="146">
        <f t="shared" si="467"/>
        <v>0</v>
      </c>
      <c r="Z2305" s="147" t="str">
        <f>VLOOKUP(F2305,'3-Productie normen'!A:Q,12,FALSE)</f>
        <v>B</v>
      </c>
      <c r="AA2305" s="147"/>
      <c r="AC2305" s="148">
        <f t="shared" si="468"/>
        <v>12790.8</v>
      </c>
    </row>
    <row r="2306" spans="1:29" ht="14.15" customHeight="1">
      <c r="A2306" s="124">
        <f t="shared" si="458"/>
        <v>2306</v>
      </c>
      <c r="B2306" s="139" t="s">
        <v>92</v>
      </c>
      <c r="C2306" s="108">
        <v>8</v>
      </c>
      <c r="D2306" s="164" t="s">
        <v>2174</v>
      </c>
      <c r="E2306" s="141" t="s">
        <v>224</v>
      </c>
      <c r="F2306" s="141" t="s">
        <v>155</v>
      </c>
      <c r="G2306" s="141" t="s">
        <v>222</v>
      </c>
      <c r="H2306" s="142">
        <v>51.65</v>
      </c>
      <c r="I2306" s="143">
        <f t="shared" si="457"/>
        <v>255</v>
      </c>
      <c r="J2306" s="144">
        <v>255</v>
      </c>
      <c r="K2306" s="144"/>
      <c r="L2306" s="144"/>
      <c r="M2306" s="144"/>
      <c r="N2306" s="144"/>
      <c r="O2306" s="144"/>
      <c r="P2306" s="145" t="e">
        <f t="shared" si="459"/>
        <v>#DIV/0!</v>
      </c>
      <c r="Q2306" s="145">
        <f t="shared" si="460"/>
        <v>0</v>
      </c>
      <c r="R2306" s="145">
        <f t="shared" si="461"/>
        <v>0</v>
      </c>
      <c r="S2306" s="145">
        <f t="shared" si="462"/>
        <v>0</v>
      </c>
      <c r="T2306" s="145">
        <f t="shared" si="463"/>
        <v>0</v>
      </c>
      <c r="U2306" s="145">
        <f t="shared" si="464"/>
        <v>0</v>
      </c>
      <c r="V2306" s="146">
        <f>IF(J2306="nio",0,IF(J2306&gt;0,VLOOKUP(F2306,'3-Productie normen'!A:M,VLOOKUP(J2306,'3-Productie normen'!$B$38:$C$41,2,FALSE),FALSE)))*(VLOOKUP(B2306,'2-Kosten per locatie'!$A$16:$C$48,3,FALSE))</f>
        <v>0</v>
      </c>
      <c r="W2306" s="146">
        <f t="shared" si="465"/>
        <v>0</v>
      </c>
      <c r="X2306" s="146">
        <f t="shared" si="466"/>
        <v>0</v>
      </c>
      <c r="Y2306" s="146">
        <f t="shared" si="467"/>
        <v>0</v>
      </c>
      <c r="Z2306" s="147" t="str">
        <f>VLOOKUP(F2306,'3-Productie normen'!A:Q,12,FALSE)</f>
        <v>B</v>
      </c>
      <c r="AA2306" s="147"/>
      <c r="AC2306" s="148">
        <f t="shared" si="468"/>
        <v>13170.75</v>
      </c>
    </row>
    <row r="2307" spans="1:29" ht="14.15" customHeight="1">
      <c r="A2307" s="124">
        <f t="shared" si="458"/>
        <v>2307</v>
      </c>
      <c r="B2307" s="139" t="s">
        <v>92</v>
      </c>
      <c r="C2307" s="108">
        <v>8</v>
      </c>
      <c r="D2307" s="164" t="s">
        <v>2175</v>
      </c>
      <c r="E2307" s="141" t="s">
        <v>224</v>
      </c>
      <c r="F2307" s="141" t="s">
        <v>155</v>
      </c>
      <c r="G2307" s="141" t="s">
        <v>222</v>
      </c>
      <c r="H2307" s="142">
        <v>51.66</v>
      </c>
      <c r="I2307" s="143">
        <f t="shared" si="457"/>
        <v>255</v>
      </c>
      <c r="J2307" s="144">
        <v>255</v>
      </c>
      <c r="K2307" s="144"/>
      <c r="L2307" s="144"/>
      <c r="M2307" s="144"/>
      <c r="N2307" s="144"/>
      <c r="O2307" s="144"/>
      <c r="P2307" s="145" t="e">
        <f t="shared" si="459"/>
        <v>#DIV/0!</v>
      </c>
      <c r="Q2307" s="145">
        <f t="shared" si="460"/>
        <v>0</v>
      </c>
      <c r="R2307" s="145">
        <f t="shared" si="461"/>
        <v>0</v>
      </c>
      <c r="S2307" s="145">
        <f t="shared" si="462"/>
        <v>0</v>
      </c>
      <c r="T2307" s="145">
        <f t="shared" si="463"/>
        <v>0</v>
      </c>
      <c r="U2307" s="145">
        <f t="shared" si="464"/>
        <v>0</v>
      </c>
      <c r="V2307" s="146">
        <f>IF(J2307="nio",0,IF(J2307&gt;0,VLOOKUP(F2307,'3-Productie normen'!A:M,VLOOKUP(J2307,'3-Productie normen'!$B$38:$C$41,2,FALSE),FALSE)))*(VLOOKUP(B2307,'2-Kosten per locatie'!$A$16:$C$48,3,FALSE))</f>
        <v>0</v>
      </c>
      <c r="W2307" s="146">
        <f t="shared" si="465"/>
        <v>0</v>
      </c>
      <c r="X2307" s="146">
        <f t="shared" si="466"/>
        <v>0</v>
      </c>
      <c r="Y2307" s="146">
        <f t="shared" si="467"/>
        <v>0</v>
      </c>
      <c r="Z2307" s="147" t="str">
        <f>VLOOKUP(F2307,'3-Productie normen'!A:Q,12,FALSE)</f>
        <v>B</v>
      </c>
      <c r="AA2307" s="147"/>
      <c r="AC2307" s="148">
        <f t="shared" si="468"/>
        <v>13173.3</v>
      </c>
    </row>
    <row r="2308" spans="1:29" ht="14.15" customHeight="1">
      <c r="A2308" s="124">
        <f t="shared" si="458"/>
        <v>2308</v>
      </c>
      <c r="B2308" s="139" t="s">
        <v>92</v>
      </c>
      <c r="C2308" s="108">
        <v>8</v>
      </c>
      <c r="D2308" s="164" t="s">
        <v>2176</v>
      </c>
      <c r="E2308" s="141" t="s">
        <v>224</v>
      </c>
      <c r="F2308" s="141" t="s">
        <v>155</v>
      </c>
      <c r="G2308" s="141" t="s">
        <v>222</v>
      </c>
      <c r="H2308" s="142">
        <v>51.66</v>
      </c>
      <c r="I2308" s="143">
        <f t="shared" si="457"/>
        <v>255</v>
      </c>
      <c r="J2308" s="144">
        <v>255</v>
      </c>
      <c r="K2308" s="144"/>
      <c r="L2308" s="144"/>
      <c r="M2308" s="144"/>
      <c r="N2308" s="144"/>
      <c r="O2308" s="144"/>
      <c r="P2308" s="145" t="e">
        <f t="shared" si="459"/>
        <v>#DIV/0!</v>
      </c>
      <c r="Q2308" s="145">
        <f t="shared" si="460"/>
        <v>0</v>
      </c>
      <c r="R2308" s="145">
        <f t="shared" si="461"/>
        <v>0</v>
      </c>
      <c r="S2308" s="145">
        <f t="shared" si="462"/>
        <v>0</v>
      </c>
      <c r="T2308" s="145">
        <f t="shared" si="463"/>
        <v>0</v>
      </c>
      <c r="U2308" s="145">
        <f t="shared" si="464"/>
        <v>0</v>
      </c>
      <c r="V2308" s="146">
        <f>IF(J2308="nio",0,IF(J2308&gt;0,VLOOKUP(F2308,'3-Productie normen'!A:M,VLOOKUP(J2308,'3-Productie normen'!$B$38:$C$41,2,FALSE),FALSE)))*(VLOOKUP(B2308,'2-Kosten per locatie'!$A$16:$C$48,3,FALSE))</f>
        <v>0</v>
      </c>
      <c r="W2308" s="146">
        <f t="shared" si="465"/>
        <v>0</v>
      </c>
      <c r="X2308" s="146">
        <f t="shared" si="466"/>
        <v>0</v>
      </c>
      <c r="Y2308" s="146">
        <f t="shared" si="467"/>
        <v>0</v>
      </c>
      <c r="Z2308" s="147" t="str">
        <f>VLOOKUP(F2308,'3-Productie normen'!A:Q,12,FALSE)</f>
        <v>B</v>
      </c>
      <c r="AA2308" s="147"/>
      <c r="AC2308" s="148">
        <f t="shared" si="468"/>
        <v>13173.3</v>
      </c>
    </row>
    <row r="2309" spans="1:29" ht="14.15" customHeight="1">
      <c r="A2309" s="124">
        <f t="shared" si="458"/>
        <v>2309</v>
      </c>
      <c r="B2309" s="139" t="s">
        <v>92</v>
      </c>
      <c r="C2309" s="108">
        <v>8</v>
      </c>
      <c r="D2309" s="164" t="s">
        <v>2177</v>
      </c>
      <c r="E2309" s="141" t="s">
        <v>224</v>
      </c>
      <c r="F2309" s="141" t="s">
        <v>155</v>
      </c>
      <c r="G2309" s="141" t="s">
        <v>222</v>
      </c>
      <c r="H2309" s="142">
        <v>51.66</v>
      </c>
      <c r="I2309" s="143">
        <f t="shared" si="457"/>
        <v>255</v>
      </c>
      <c r="J2309" s="144">
        <v>255</v>
      </c>
      <c r="K2309" s="144"/>
      <c r="L2309" s="144"/>
      <c r="M2309" s="144"/>
      <c r="N2309" s="144"/>
      <c r="O2309" s="144"/>
      <c r="P2309" s="145" t="e">
        <f t="shared" si="459"/>
        <v>#DIV/0!</v>
      </c>
      <c r="Q2309" s="145">
        <f t="shared" si="460"/>
        <v>0</v>
      </c>
      <c r="R2309" s="145">
        <f t="shared" si="461"/>
        <v>0</v>
      </c>
      <c r="S2309" s="145">
        <f t="shared" si="462"/>
        <v>0</v>
      </c>
      <c r="T2309" s="145">
        <f t="shared" si="463"/>
        <v>0</v>
      </c>
      <c r="U2309" s="145">
        <f t="shared" si="464"/>
        <v>0</v>
      </c>
      <c r="V2309" s="146">
        <f>IF(J2309="nio",0,IF(J2309&gt;0,VLOOKUP(F2309,'3-Productie normen'!A:M,VLOOKUP(J2309,'3-Productie normen'!$B$38:$C$41,2,FALSE),FALSE)))*(VLOOKUP(B2309,'2-Kosten per locatie'!$A$16:$C$48,3,FALSE))</f>
        <v>0</v>
      </c>
      <c r="W2309" s="146">
        <f t="shared" si="465"/>
        <v>0</v>
      </c>
      <c r="X2309" s="146">
        <f t="shared" si="466"/>
        <v>0</v>
      </c>
      <c r="Y2309" s="146">
        <f t="shared" si="467"/>
        <v>0</v>
      </c>
      <c r="Z2309" s="147" t="str">
        <f>VLOOKUP(F2309,'3-Productie normen'!A:Q,12,FALSE)</f>
        <v>B</v>
      </c>
      <c r="AA2309" s="147"/>
      <c r="AC2309" s="148">
        <f t="shared" si="468"/>
        <v>13173.3</v>
      </c>
    </row>
    <row r="2310" spans="1:29" ht="14.15" customHeight="1">
      <c r="A2310" s="124">
        <f t="shared" si="458"/>
        <v>2310</v>
      </c>
      <c r="B2310" s="139" t="s">
        <v>92</v>
      </c>
      <c r="C2310" s="108">
        <v>8</v>
      </c>
      <c r="D2310" s="164" t="s">
        <v>2178</v>
      </c>
      <c r="E2310" s="141" t="s">
        <v>224</v>
      </c>
      <c r="F2310" s="141" t="s">
        <v>155</v>
      </c>
      <c r="G2310" s="141" t="s">
        <v>222</v>
      </c>
      <c r="H2310" s="142">
        <v>50.16</v>
      </c>
      <c r="I2310" s="143">
        <f t="shared" ref="I2310:I2373" si="469">SUM(J2310:O2310)</f>
        <v>255</v>
      </c>
      <c r="J2310" s="144">
        <v>255</v>
      </c>
      <c r="K2310" s="144"/>
      <c r="L2310" s="144"/>
      <c r="M2310" s="144"/>
      <c r="N2310" s="144"/>
      <c r="O2310" s="144"/>
      <c r="P2310" s="145" t="e">
        <f t="shared" si="459"/>
        <v>#DIV/0!</v>
      </c>
      <c r="Q2310" s="145">
        <f t="shared" si="460"/>
        <v>0</v>
      </c>
      <c r="R2310" s="145">
        <f t="shared" si="461"/>
        <v>0</v>
      </c>
      <c r="S2310" s="145">
        <f t="shared" si="462"/>
        <v>0</v>
      </c>
      <c r="T2310" s="145">
        <f t="shared" si="463"/>
        <v>0</v>
      </c>
      <c r="U2310" s="145">
        <f t="shared" si="464"/>
        <v>0</v>
      </c>
      <c r="V2310" s="146">
        <f>IF(J2310="nio",0,IF(J2310&gt;0,VLOOKUP(F2310,'3-Productie normen'!A:M,VLOOKUP(J2310,'3-Productie normen'!$B$38:$C$41,2,FALSE),FALSE)))*(VLOOKUP(B2310,'2-Kosten per locatie'!$A$16:$C$48,3,FALSE))</f>
        <v>0</v>
      </c>
      <c r="W2310" s="146">
        <f t="shared" si="465"/>
        <v>0</v>
      </c>
      <c r="X2310" s="146">
        <f t="shared" si="466"/>
        <v>0</v>
      </c>
      <c r="Y2310" s="146">
        <f t="shared" si="467"/>
        <v>0</v>
      </c>
      <c r="Z2310" s="147" t="str">
        <f>VLOOKUP(F2310,'3-Productie normen'!A:Q,12,FALSE)</f>
        <v>B</v>
      </c>
      <c r="AA2310" s="147"/>
      <c r="AC2310" s="148">
        <f t="shared" si="468"/>
        <v>12790.8</v>
      </c>
    </row>
    <row r="2311" spans="1:29" ht="14.15" customHeight="1">
      <c r="A2311" s="124">
        <f t="shared" si="458"/>
        <v>2311</v>
      </c>
      <c r="B2311" s="139" t="s">
        <v>92</v>
      </c>
      <c r="C2311" s="108">
        <v>8</v>
      </c>
      <c r="D2311" s="164" t="s">
        <v>2179</v>
      </c>
      <c r="E2311" s="141" t="s">
        <v>224</v>
      </c>
      <c r="F2311" s="141" t="s">
        <v>155</v>
      </c>
      <c r="G2311" s="141" t="s">
        <v>222</v>
      </c>
      <c r="H2311" s="142">
        <v>53.05</v>
      </c>
      <c r="I2311" s="143">
        <f t="shared" si="469"/>
        <v>255</v>
      </c>
      <c r="J2311" s="144">
        <v>255</v>
      </c>
      <c r="K2311" s="144"/>
      <c r="L2311" s="144"/>
      <c r="M2311" s="144"/>
      <c r="N2311" s="144"/>
      <c r="O2311" s="144"/>
      <c r="P2311" s="145" t="e">
        <f t="shared" si="459"/>
        <v>#DIV/0!</v>
      </c>
      <c r="Q2311" s="145">
        <f t="shared" si="460"/>
        <v>0</v>
      </c>
      <c r="R2311" s="145">
        <f t="shared" si="461"/>
        <v>0</v>
      </c>
      <c r="S2311" s="145">
        <f t="shared" si="462"/>
        <v>0</v>
      </c>
      <c r="T2311" s="145">
        <f t="shared" si="463"/>
        <v>0</v>
      </c>
      <c r="U2311" s="145">
        <f t="shared" si="464"/>
        <v>0</v>
      </c>
      <c r="V2311" s="146">
        <f>IF(J2311="nio",0,IF(J2311&gt;0,VLOOKUP(F2311,'3-Productie normen'!A:M,VLOOKUP(J2311,'3-Productie normen'!$B$38:$C$41,2,FALSE),FALSE)))*(VLOOKUP(B2311,'2-Kosten per locatie'!$A$16:$C$48,3,FALSE))</f>
        <v>0</v>
      </c>
      <c r="W2311" s="146">
        <f t="shared" si="465"/>
        <v>0</v>
      </c>
      <c r="X2311" s="146">
        <f t="shared" si="466"/>
        <v>0</v>
      </c>
      <c r="Y2311" s="146">
        <f t="shared" si="467"/>
        <v>0</v>
      </c>
      <c r="Z2311" s="147" t="str">
        <f>VLOOKUP(F2311,'3-Productie normen'!A:Q,12,FALSE)</f>
        <v>B</v>
      </c>
      <c r="AA2311" s="147"/>
      <c r="AC2311" s="148">
        <f t="shared" si="468"/>
        <v>13527.75</v>
      </c>
    </row>
    <row r="2312" spans="1:29" ht="14.15" customHeight="1">
      <c r="A2312" s="124">
        <f t="shared" si="458"/>
        <v>2312</v>
      </c>
      <c r="B2312" s="139" t="s">
        <v>92</v>
      </c>
      <c r="C2312" s="108">
        <v>8</v>
      </c>
      <c r="D2312" s="164" t="s">
        <v>2180</v>
      </c>
      <c r="E2312" s="141" t="s">
        <v>171</v>
      </c>
      <c r="F2312" s="141" t="s">
        <v>171</v>
      </c>
      <c r="G2312" s="141" t="s">
        <v>222</v>
      </c>
      <c r="H2312" s="142">
        <v>40.770000000000003</v>
      </c>
      <c r="I2312" s="143">
        <f t="shared" si="469"/>
        <v>255</v>
      </c>
      <c r="J2312" s="144">
        <v>255</v>
      </c>
      <c r="K2312" s="144"/>
      <c r="L2312" s="144"/>
      <c r="M2312" s="144"/>
      <c r="N2312" s="144"/>
      <c r="O2312" s="144"/>
      <c r="P2312" s="145" t="e">
        <f t="shared" si="459"/>
        <v>#DIV/0!</v>
      </c>
      <c r="Q2312" s="145">
        <f t="shared" si="460"/>
        <v>0</v>
      </c>
      <c r="R2312" s="145">
        <f t="shared" si="461"/>
        <v>0</v>
      </c>
      <c r="S2312" s="145">
        <f t="shared" si="462"/>
        <v>0</v>
      </c>
      <c r="T2312" s="145">
        <f t="shared" si="463"/>
        <v>0</v>
      </c>
      <c r="U2312" s="145">
        <f t="shared" si="464"/>
        <v>0</v>
      </c>
      <c r="V2312" s="146">
        <f>IF(J2312="nio",0,IF(J2312&gt;0,VLOOKUP(F2312,'3-Productie normen'!A:M,VLOOKUP(J2312,'3-Productie normen'!$B$38:$C$41,2,FALSE),FALSE)))*(VLOOKUP(B2312,'2-Kosten per locatie'!$A$16:$C$48,3,FALSE))</f>
        <v>0</v>
      </c>
      <c r="W2312" s="146">
        <f t="shared" si="465"/>
        <v>0</v>
      </c>
      <c r="X2312" s="146">
        <f t="shared" si="466"/>
        <v>0</v>
      </c>
      <c r="Y2312" s="146">
        <f t="shared" si="467"/>
        <v>0</v>
      </c>
      <c r="Z2312" s="147" t="str">
        <f>VLOOKUP(F2312,'3-Productie normen'!A:Q,12,FALSE)</f>
        <v>B</v>
      </c>
      <c r="AA2312" s="147"/>
      <c r="AC2312" s="148">
        <f t="shared" si="468"/>
        <v>10396.35</v>
      </c>
    </row>
    <row r="2313" spans="1:29" ht="14.15" customHeight="1">
      <c r="A2313" s="124">
        <f t="shared" si="458"/>
        <v>2313</v>
      </c>
      <c r="B2313" s="139" t="s">
        <v>92</v>
      </c>
      <c r="C2313" s="108">
        <v>8</v>
      </c>
      <c r="D2313" s="164" t="s">
        <v>2181</v>
      </c>
      <c r="E2313" s="141" t="s">
        <v>224</v>
      </c>
      <c r="F2313" s="141" t="s">
        <v>155</v>
      </c>
      <c r="G2313" s="141" t="s">
        <v>222</v>
      </c>
      <c r="H2313" s="142">
        <v>5.03</v>
      </c>
      <c r="I2313" s="143">
        <f t="shared" si="469"/>
        <v>255</v>
      </c>
      <c r="J2313" s="144">
        <v>255</v>
      </c>
      <c r="K2313" s="144"/>
      <c r="L2313" s="144"/>
      <c r="M2313" s="144"/>
      <c r="N2313" s="144"/>
      <c r="O2313" s="144"/>
      <c r="P2313" s="145" t="e">
        <f t="shared" si="459"/>
        <v>#DIV/0!</v>
      </c>
      <c r="Q2313" s="145">
        <f t="shared" si="460"/>
        <v>0</v>
      </c>
      <c r="R2313" s="145">
        <f t="shared" si="461"/>
        <v>0</v>
      </c>
      <c r="S2313" s="145">
        <f t="shared" si="462"/>
        <v>0</v>
      </c>
      <c r="T2313" s="145">
        <f t="shared" si="463"/>
        <v>0</v>
      </c>
      <c r="U2313" s="145">
        <f t="shared" si="464"/>
        <v>0</v>
      </c>
      <c r="V2313" s="146">
        <f>IF(J2313="nio",0,IF(J2313&gt;0,VLOOKUP(F2313,'3-Productie normen'!A:M,VLOOKUP(J2313,'3-Productie normen'!$B$38:$C$41,2,FALSE),FALSE)))*(VLOOKUP(B2313,'2-Kosten per locatie'!$A$16:$C$48,3,FALSE))</f>
        <v>0</v>
      </c>
      <c r="W2313" s="146">
        <f t="shared" si="465"/>
        <v>0</v>
      </c>
      <c r="X2313" s="146">
        <f t="shared" si="466"/>
        <v>0</v>
      </c>
      <c r="Y2313" s="146">
        <f t="shared" si="467"/>
        <v>0</v>
      </c>
      <c r="Z2313" s="147" t="str">
        <f>VLOOKUP(F2313,'3-Productie normen'!A:Q,12,FALSE)</f>
        <v>B</v>
      </c>
      <c r="AA2313" s="147"/>
      <c r="AC2313" s="148">
        <f t="shared" si="468"/>
        <v>1282.6500000000001</v>
      </c>
    </row>
    <row r="2314" spans="1:29" ht="14.15" customHeight="1">
      <c r="A2314" s="124">
        <f t="shared" si="458"/>
        <v>2314</v>
      </c>
      <c r="B2314" s="139" t="s">
        <v>92</v>
      </c>
      <c r="C2314" s="108">
        <v>8</v>
      </c>
      <c r="D2314" s="164" t="s">
        <v>2182</v>
      </c>
      <c r="E2314" s="141" t="s">
        <v>171</v>
      </c>
      <c r="F2314" s="141" t="s">
        <v>171</v>
      </c>
      <c r="G2314" s="141" t="s">
        <v>222</v>
      </c>
      <c r="H2314" s="142">
        <v>56.75</v>
      </c>
      <c r="I2314" s="143">
        <f t="shared" si="469"/>
        <v>255</v>
      </c>
      <c r="J2314" s="144">
        <v>255</v>
      </c>
      <c r="K2314" s="144"/>
      <c r="L2314" s="144"/>
      <c r="M2314" s="144"/>
      <c r="N2314" s="144"/>
      <c r="O2314" s="144"/>
      <c r="P2314" s="145" t="e">
        <f t="shared" si="459"/>
        <v>#DIV/0!</v>
      </c>
      <c r="Q2314" s="145">
        <f t="shared" si="460"/>
        <v>0</v>
      </c>
      <c r="R2314" s="145">
        <f t="shared" si="461"/>
        <v>0</v>
      </c>
      <c r="S2314" s="145">
        <f t="shared" si="462"/>
        <v>0</v>
      </c>
      <c r="T2314" s="145">
        <f t="shared" si="463"/>
        <v>0</v>
      </c>
      <c r="U2314" s="145">
        <f t="shared" si="464"/>
        <v>0</v>
      </c>
      <c r="V2314" s="146">
        <f>IF(J2314="nio",0,IF(J2314&gt;0,VLOOKUP(F2314,'3-Productie normen'!A:M,VLOOKUP(J2314,'3-Productie normen'!$B$38:$C$41,2,FALSE),FALSE)))*(VLOOKUP(B2314,'2-Kosten per locatie'!$A$16:$C$48,3,FALSE))</f>
        <v>0</v>
      </c>
      <c r="W2314" s="146">
        <f t="shared" si="465"/>
        <v>0</v>
      </c>
      <c r="X2314" s="146">
        <f t="shared" si="466"/>
        <v>0</v>
      </c>
      <c r="Y2314" s="146">
        <f t="shared" si="467"/>
        <v>0</v>
      </c>
      <c r="Z2314" s="147" t="str">
        <f>VLOOKUP(F2314,'3-Productie normen'!A:Q,12,FALSE)</f>
        <v>B</v>
      </c>
      <c r="AA2314" s="147"/>
      <c r="AC2314" s="148">
        <f t="shared" si="468"/>
        <v>14471.25</v>
      </c>
    </row>
    <row r="2315" spans="1:29" ht="14.15" customHeight="1">
      <c r="A2315" s="124">
        <f t="shared" ref="A2315:A2378" si="470">A2314+1</f>
        <v>2315</v>
      </c>
      <c r="B2315" s="139" t="s">
        <v>92</v>
      </c>
      <c r="C2315" s="108">
        <v>8</v>
      </c>
      <c r="D2315" s="164" t="s">
        <v>2183</v>
      </c>
      <c r="E2315" s="141" t="s">
        <v>1674</v>
      </c>
      <c r="F2315" s="141" t="s">
        <v>163</v>
      </c>
      <c r="G2315" s="141" t="s">
        <v>244</v>
      </c>
      <c r="H2315" s="142">
        <v>10.79</v>
      </c>
      <c r="I2315" s="143">
        <f t="shared" si="469"/>
        <v>255</v>
      </c>
      <c r="J2315" s="144">
        <v>255</v>
      </c>
      <c r="K2315" s="144"/>
      <c r="L2315" s="144"/>
      <c r="M2315" s="144"/>
      <c r="N2315" s="144"/>
      <c r="O2315" s="144"/>
      <c r="P2315" s="145" t="e">
        <f t="shared" si="459"/>
        <v>#DIV/0!</v>
      </c>
      <c r="Q2315" s="145">
        <f t="shared" si="460"/>
        <v>0</v>
      </c>
      <c r="R2315" s="145">
        <f t="shared" si="461"/>
        <v>0</v>
      </c>
      <c r="S2315" s="145">
        <f t="shared" si="462"/>
        <v>0</v>
      </c>
      <c r="T2315" s="145">
        <f t="shared" si="463"/>
        <v>0</v>
      </c>
      <c r="U2315" s="145">
        <f t="shared" si="464"/>
        <v>0</v>
      </c>
      <c r="V2315" s="146">
        <f>IF(J2315="nio",0,IF(J2315&gt;0,VLOOKUP(F2315,'3-Productie normen'!A:M,VLOOKUP(J2315,'3-Productie normen'!$B$38:$C$41,2,FALSE),FALSE)))*(VLOOKUP(B2315,'2-Kosten per locatie'!$A$16:$C$48,3,FALSE))</f>
        <v>0</v>
      </c>
      <c r="W2315" s="146">
        <f t="shared" si="465"/>
        <v>0</v>
      </c>
      <c r="X2315" s="146">
        <f t="shared" si="466"/>
        <v>0</v>
      </c>
      <c r="Y2315" s="146">
        <f t="shared" si="467"/>
        <v>0</v>
      </c>
      <c r="Z2315" s="147" t="str">
        <f>VLOOKUP(F2315,'3-Productie normen'!A:Q,12,FALSE)</f>
        <v>B</v>
      </c>
      <c r="AA2315" s="147"/>
      <c r="AC2315" s="148">
        <f t="shared" si="468"/>
        <v>2751.45</v>
      </c>
    </row>
    <row r="2316" spans="1:29" ht="14.15" customHeight="1">
      <c r="A2316" s="124">
        <f t="shared" si="470"/>
        <v>2316</v>
      </c>
      <c r="B2316" s="139" t="s">
        <v>92</v>
      </c>
      <c r="C2316" s="108">
        <v>8</v>
      </c>
      <c r="D2316" s="164" t="s">
        <v>2184</v>
      </c>
      <c r="E2316" s="141" t="s">
        <v>330</v>
      </c>
      <c r="F2316" s="153" t="s">
        <v>159</v>
      </c>
      <c r="G2316" s="141" t="s">
        <v>244</v>
      </c>
      <c r="H2316" s="142">
        <v>19.45</v>
      </c>
      <c r="I2316" s="143">
        <f t="shared" si="469"/>
        <v>255</v>
      </c>
      <c r="J2316" s="144">
        <v>255</v>
      </c>
      <c r="K2316" s="144"/>
      <c r="L2316" s="144"/>
      <c r="M2316" s="144"/>
      <c r="N2316" s="144"/>
      <c r="O2316" s="144"/>
      <c r="P2316" s="145" t="e">
        <f t="shared" si="459"/>
        <v>#DIV/0!</v>
      </c>
      <c r="Q2316" s="145">
        <f t="shared" si="460"/>
        <v>0</v>
      </c>
      <c r="R2316" s="145">
        <f t="shared" si="461"/>
        <v>0</v>
      </c>
      <c r="S2316" s="145">
        <f t="shared" si="462"/>
        <v>0</v>
      </c>
      <c r="T2316" s="145">
        <f t="shared" si="463"/>
        <v>0</v>
      </c>
      <c r="U2316" s="145">
        <f t="shared" si="464"/>
        <v>0</v>
      </c>
      <c r="V2316" s="146">
        <f>IF(J2316="nio",0,IF(J2316&gt;0,VLOOKUP(F2316,'3-Productie normen'!A:M,VLOOKUP(J2316,'3-Productie normen'!$B$38:$C$41,2,FALSE),FALSE)))*(VLOOKUP(B2316,'2-Kosten per locatie'!$A$16:$C$48,3,FALSE))</f>
        <v>0</v>
      </c>
      <c r="W2316" s="146">
        <f t="shared" si="465"/>
        <v>0</v>
      </c>
      <c r="X2316" s="146">
        <f t="shared" si="466"/>
        <v>0</v>
      </c>
      <c r="Y2316" s="146">
        <f t="shared" si="467"/>
        <v>0</v>
      </c>
      <c r="Z2316" s="147" t="str">
        <f>VLOOKUP(F2316,'3-Productie normen'!A:Q,12,FALSE)</f>
        <v>V</v>
      </c>
      <c r="AA2316" s="147"/>
      <c r="AC2316" s="148">
        <f t="shared" si="468"/>
        <v>4959.75</v>
      </c>
    </row>
    <row r="2317" spans="1:29" ht="14.15" customHeight="1">
      <c r="A2317" s="124">
        <f t="shared" si="470"/>
        <v>2317</v>
      </c>
      <c r="B2317" s="139" t="s">
        <v>92</v>
      </c>
      <c r="C2317" s="108">
        <v>8</v>
      </c>
      <c r="D2317" s="164" t="s">
        <v>2185</v>
      </c>
      <c r="E2317" s="141" t="s">
        <v>224</v>
      </c>
      <c r="F2317" s="141" t="s">
        <v>155</v>
      </c>
      <c r="G2317" s="141" t="s">
        <v>222</v>
      </c>
      <c r="H2317" s="142">
        <v>20.65</v>
      </c>
      <c r="I2317" s="143">
        <f t="shared" si="469"/>
        <v>255</v>
      </c>
      <c r="J2317" s="144">
        <v>255</v>
      </c>
      <c r="K2317" s="144"/>
      <c r="L2317" s="144"/>
      <c r="M2317" s="144"/>
      <c r="N2317" s="144"/>
      <c r="O2317" s="144"/>
      <c r="P2317" s="145" t="e">
        <f t="shared" si="459"/>
        <v>#DIV/0!</v>
      </c>
      <c r="Q2317" s="145">
        <f t="shared" si="460"/>
        <v>0</v>
      </c>
      <c r="R2317" s="145">
        <f t="shared" si="461"/>
        <v>0</v>
      </c>
      <c r="S2317" s="145">
        <f t="shared" si="462"/>
        <v>0</v>
      </c>
      <c r="T2317" s="145">
        <f t="shared" si="463"/>
        <v>0</v>
      </c>
      <c r="U2317" s="145">
        <f t="shared" si="464"/>
        <v>0</v>
      </c>
      <c r="V2317" s="146">
        <f>IF(J2317="nio",0,IF(J2317&gt;0,VLOOKUP(F2317,'3-Productie normen'!A:M,VLOOKUP(J2317,'3-Productie normen'!$B$38:$C$41,2,FALSE),FALSE)))*(VLOOKUP(B2317,'2-Kosten per locatie'!$A$16:$C$48,3,FALSE))</f>
        <v>0</v>
      </c>
      <c r="W2317" s="146">
        <f t="shared" si="465"/>
        <v>0</v>
      </c>
      <c r="X2317" s="146">
        <f t="shared" si="466"/>
        <v>0</v>
      </c>
      <c r="Y2317" s="146">
        <f t="shared" si="467"/>
        <v>0</v>
      </c>
      <c r="Z2317" s="147" t="str">
        <f>VLOOKUP(F2317,'3-Productie normen'!A:Q,12,FALSE)</f>
        <v>B</v>
      </c>
      <c r="AA2317" s="147"/>
      <c r="AC2317" s="148">
        <f t="shared" si="468"/>
        <v>5265.75</v>
      </c>
    </row>
    <row r="2318" spans="1:29" ht="14.15" customHeight="1">
      <c r="A2318" s="124">
        <f t="shared" si="470"/>
        <v>2318</v>
      </c>
      <c r="B2318" s="139" t="s">
        <v>92</v>
      </c>
      <c r="C2318" s="108">
        <v>8</v>
      </c>
      <c r="D2318" s="164" t="s">
        <v>2186</v>
      </c>
      <c r="E2318" s="141" t="s">
        <v>243</v>
      </c>
      <c r="F2318" s="141" t="s">
        <v>155</v>
      </c>
      <c r="G2318" s="141" t="s">
        <v>222</v>
      </c>
      <c r="H2318" s="142">
        <v>8.32</v>
      </c>
      <c r="I2318" s="143">
        <f t="shared" si="469"/>
        <v>255</v>
      </c>
      <c r="J2318" s="144">
        <v>255</v>
      </c>
      <c r="K2318" s="144"/>
      <c r="L2318" s="144"/>
      <c r="M2318" s="144"/>
      <c r="N2318" s="144"/>
      <c r="O2318" s="144"/>
      <c r="P2318" s="145" t="e">
        <f t="shared" si="459"/>
        <v>#DIV/0!</v>
      </c>
      <c r="Q2318" s="145">
        <f t="shared" si="460"/>
        <v>0</v>
      </c>
      <c r="R2318" s="145">
        <f t="shared" si="461"/>
        <v>0</v>
      </c>
      <c r="S2318" s="145">
        <f t="shared" si="462"/>
        <v>0</v>
      </c>
      <c r="T2318" s="145">
        <f t="shared" si="463"/>
        <v>0</v>
      </c>
      <c r="U2318" s="145">
        <f t="shared" si="464"/>
        <v>0</v>
      </c>
      <c r="V2318" s="146">
        <f>IF(J2318="nio",0,IF(J2318&gt;0,VLOOKUP(F2318,'3-Productie normen'!A:M,VLOOKUP(J2318,'3-Productie normen'!$B$38:$C$41,2,FALSE),FALSE)))*(VLOOKUP(B2318,'2-Kosten per locatie'!$A$16:$C$48,3,FALSE))</f>
        <v>0</v>
      </c>
      <c r="W2318" s="146">
        <f t="shared" si="465"/>
        <v>0</v>
      </c>
      <c r="X2318" s="146">
        <f t="shared" si="466"/>
        <v>0</v>
      </c>
      <c r="Y2318" s="146">
        <f t="shared" si="467"/>
        <v>0</v>
      </c>
      <c r="Z2318" s="147" t="str">
        <f>VLOOKUP(F2318,'3-Productie normen'!A:Q,12,FALSE)</f>
        <v>B</v>
      </c>
      <c r="AA2318" s="147"/>
      <c r="AC2318" s="148">
        <f t="shared" si="468"/>
        <v>2121.6</v>
      </c>
    </row>
    <row r="2319" spans="1:29" ht="14.15" customHeight="1">
      <c r="A2319" s="124">
        <f t="shared" si="470"/>
        <v>2319</v>
      </c>
      <c r="B2319" s="139" t="s">
        <v>92</v>
      </c>
      <c r="C2319" s="108">
        <v>8</v>
      </c>
      <c r="D2319" s="164" t="s">
        <v>2187</v>
      </c>
      <c r="E2319" s="141" t="s">
        <v>224</v>
      </c>
      <c r="F2319" s="141" t="s">
        <v>155</v>
      </c>
      <c r="G2319" s="141" t="s">
        <v>222</v>
      </c>
      <c r="H2319" s="142">
        <v>14.91</v>
      </c>
      <c r="I2319" s="143">
        <f t="shared" si="469"/>
        <v>255</v>
      </c>
      <c r="J2319" s="144">
        <v>255</v>
      </c>
      <c r="K2319" s="144"/>
      <c r="L2319" s="144"/>
      <c r="M2319" s="144"/>
      <c r="N2319" s="144"/>
      <c r="O2319" s="144"/>
      <c r="P2319" s="145" t="e">
        <f t="shared" si="459"/>
        <v>#DIV/0!</v>
      </c>
      <c r="Q2319" s="145">
        <f t="shared" si="460"/>
        <v>0</v>
      </c>
      <c r="R2319" s="145">
        <f t="shared" si="461"/>
        <v>0</v>
      </c>
      <c r="S2319" s="145">
        <f t="shared" si="462"/>
        <v>0</v>
      </c>
      <c r="T2319" s="145">
        <f t="shared" si="463"/>
        <v>0</v>
      </c>
      <c r="U2319" s="145">
        <f t="shared" si="464"/>
        <v>0</v>
      </c>
      <c r="V2319" s="146">
        <f>IF(J2319="nio",0,IF(J2319&gt;0,VLOOKUP(F2319,'3-Productie normen'!A:M,VLOOKUP(J2319,'3-Productie normen'!$B$38:$C$41,2,FALSE),FALSE)))*(VLOOKUP(B2319,'2-Kosten per locatie'!$A$16:$C$48,3,FALSE))</f>
        <v>0</v>
      </c>
      <c r="W2319" s="146">
        <f t="shared" si="465"/>
        <v>0</v>
      </c>
      <c r="X2319" s="146">
        <f t="shared" si="466"/>
        <v>0</v>
      </c>
      <c r="Y2319" s="146">
        <f t="shared" si="467"/>
        <v>0</v>
      </c>
      <c r="Z2319" s="147" t="str">
        <f>VLOOKUP(F2319,'3-Productie normen'!A:Q,12,FALSE)</f>
        <v>B</v>
      </c>
      <c r="AA2319" s="147"/>
      <c r="AC2319" s="148">
        <f t="shared" si="468"/>
        <v>3802.05</v>
      </c>
    </row>
    <row r="2320" spans="1:29" ht="14.15" customHeight="1">
      <c r="A2320" s="124">
        <f t="shared" si="470"/>
        <v>2320</v>
      </c>
      <c r="B2320" s="139" t="s">
        <v>92</v>
      </c>
      <c r="C2320" s="108">
        <v>8</v>
      </c>
      <c r="D2320" s="164" t="s">
        <v>2188</v>
      </c>
      <c r="E2320" s="141" t="s">
        <v>224</v>
      </c>
      <c r="F2320" s="141" t="s">
        <v>155</v>
      </c>
      <c r="G2320" s="141" t="s">
        <v>222</v>
      </c>
      <c r="H2320" s="142">
        <v>31.79</v>
      </c>
      <c r="I2320" s="143">
        <f t="shared" si="469"/>
        <v>255</v>
      </c>
      <c r="J2320" s="144">
        <v>255</v>
      </c>
      <c r="K2320" s="144"/>
      <c r="L2320" s="144"/>
      <c r="M2320" s="144"/>
      <c r="N2320" s="144"/>
      <c r="O2320" s="144"/>
      <c r="P2320" s="145" t="e">
        <f t="shared" si="459"/>
        <v>#DIV/0!</v>
      </c>
      <c r="Q2320" s="145">
        <f t="shared" si="460"/>
        <v>0</v>
      </c>
      <c r="R2320" s="145">
        <f t="shared" si="461"/>
        <v>0</v>
      </c>
      <c r="S2320" s="145">
        <f t="shared" si="462"/>
        <v>0</v>
      </c>
      <c r="T2320" s="145">
        <f t="shared" si="463"/>
        <v>0</v>
      </c>
      <c r="U2320" s="145">
        <f t="shared" si="464"/>
        <v>0</v>
      </c>
      <c r="V2320" s="146">
        <f>IF(J2320="nio",0,IF(J2320&gt;0,VLOOKUP(F2320,'3-Productie normen'!A:M,VLOOKUP(J2320,'3-Productie normen'!$B$38:$C$41,2,FALSE),FALSE)))*(VLOOKUP(B2320,'2-Kosten per locatie'!$A$16:$C$48,3,FALSE))</f>
        <v>0</v>
      </c>
      <c r="W2320" s="146">
        <f t="shared" si="465"/>
        <v>0</v>
      </c>
      <c r="X2320" s="146">
        <f t="shared" si="466"/>
        <v>0</v>
      </c>
      <c r="Y2320" s="146">
        <f t="shared" si="467"/>
        <v>0</v>
      </c>
      <c r="Z2320" s="147" t="str">
        <f>VLOOKUP(F2320,'3-Productie normen'!A:Q,12,FALSE)</f>
        <v>B</v>
      </c>
      <c r="AA2320" s="147"/>
      <c r="AC2320" s="148">
        <f t="shared" si="468"/>
        <v>8106.45</v>
      </c>
    </row>
    <row r="2321" spans="1:29" ht="14.15" customHeight="1">
      <c r="A2321" s="124">
        <f t="shared" si="470"/>
        <v>2321</v>
      </c>
      <c r="B2321" s="139" t="s">
        <v>92</v>
      </c>
      <c r="C2321" s="108">
        <v>8</v>
      </c>
      <c r="D2321" s="164" t="s">
        <v>2189</v>
      </c>
      <c r="E2321" s="141" t="s">
        <v>171</v>
      </c>
      <c r="F2321" s="141" t="s">
        <v>171</v>
      </c>
      <c r="G2321" s="141" t="s">
        <v>222</v>
      </c>
      <c r="H2321" s="142">
        <v>30.29</v>
      </c>
      <c r="I2321" s="143">
        <f t="shared" si="469"/>
        <v>255</v>
      </c>
      <c r="J2321" s="144">
        <v>255</v>
      </c>
      <c r="K2321" s="144"/>
      <c r="L2321" s="144"/>
      <c r="M2321" s="144"/>
      <c r="N2321" s="144"/>
      <c r="O2321" s="144"/>
      <c r="P2321" s="145" t="e">
        <f t="shared" si="459"/>
        <v>#DIV/0!</v>
      </c>
      <c r="Q2321" s="145">
        <f t="shared" si="460"/>
        <v>0</v>
      </c>
      <c r="R2321" s="145">
        <f t="shared" si="461"/>
        <v>0</v>
      </c>
      <c r="S2321" s="145">
        <f t="shared" si="462"/>
        <v>0</v>
      </c>
      <c r="T2321" s="145">
        <f t="shared" si="463"/>
        <v>0</v>
      </c>
      <c r="U2321" s="145">
        <f t="shared" si="464"/>
        <v>0</v>
      </c>
      <c r="V2321" s="146">
        <f>IF(J2321="nio",0,IF(J2321&gt;0,VLOOKUP(F2321,'3-Productie normen'!A:M,VLOOKUP(J2321,'3-Productie normen'!$B$38:$C$41,2,FALSE),FALSE)))*(VLOOKUP(B2321,'2-Kosten per locatie'!$A$16:$C$48,3,FALSE))</f>
        <v>0</v>
      </c>
      <c r="W2321" s="146">
        <f t="shared" si="465"/>
        <v>0</v>
      </c>
      <c r="X2321" s="146">
        <f t="shared" si="466"/>
        <v>0</v>
      </c>
      <c r="Y2321" s="146">
        <f t="shared" si="467"/>
        <v>0</v>
      </c>
      <c r="Z2321" s="147" t="str">
        <f>VLOOKUP(F2321,'3-Productie normen'!A:Q,12,FALSE)</f>
        <v>B</v>
      </c>
      <c r="AA2321" s="147"/>
      <c r="AC2321" s="148">
        <f t="shared" si="468"/>
        <v>7723.95</v>
      </c>
    </row>
    <row r="2322" spans="1:29" ht="14.15" customHeight="1">
      <c r="A2322" s="124">
        <f t="shared" si="470"/>
        <v>2322</v>
      </c>
      <c r="B2322" s="139" t="s">
        <v>92</v>
      </c>
      <c r="C2322" s="108">
        <v>8</v>
      </c>
      <c r="D2322" s="164" t="s">
        <v>2190</v>
      </c>
      <c r="E2322" s="141" t="s">
        <v>171</v>
      </c>
      <c r="F2322" s="141" t="s">
        <v>171</v>
      </c>
      <c r="G2322" s="141" t="s">
        <v>222</v>
      </c>
      <c r="H2322" s="142">
        <v>52.86</v>
      </c>
      <c r="I2322" s="143">
        <f t="shared" si="469"/>
        <v>255</v>
      </c>
      <c r="J2322" s="144">
        <v>255</v>
      </c>
      <c r="K2322" s="144"/>
      <c r="L2322" s="144"/>
      <c r="M2322" s="144"/>
      <c r="N2322" s="144"/>
      <c r="O2322" s="144"/>
      <c r="P2322" s="145" t="e">
        <f t="shared" si="459"/>
        <v>#DIV/0!</v>
      </c>
      <c r="Q2322" s="145">
        <f t="shared" si="460"/>
        <v>0</v>
      </c>
      <c r="R2322" s="145">
        <f t="shared" si="461"/>
        <v>0</v>
      </c>
      <c r="S2322" s="145">
        <f t="shared" si="462"/>
        <v>0</v>
      </c>
      <c r="T2322" s="145">
        <f t="shared" si="463"/>
        <v>0</v>
      </c>
      <c r="U2322" s="145">
        <f t="shared" si="464"/>
        <v>0</v>
      </c>
      <c r="V2322" s="146">
        <f>IF(J2322="nio",0,IF(J2322&gt;0,VLOOKUP(F2322,'3-Productie normen'!A:M,VLOOKUP(J2322,'3-Productie normen'!$B$38:$C$41,2,FALSE),FALSE)))*(VLOOKUP(B2322,'2-Kosten per locatie'!$A$16:$C$48,3,FALSE))</f>
        <v>0</v>
      </c>
      <c r="W2322" s="146">
        <f t="shared" si="465"/>
        <v>0</v>
      </c>
      <c r="X2322" s="146">
        <f t="shared" si="466"/>
        <v>0</v>
      </c>
      <c r="Y2322" s="146">
        <f t="shared" si="467"/>
        <v>0</v>
      </c>
      <c r="Z2322" s="147" t="str">
        <f>VLOOKUP(F2322,'3-Productie normen'!A:Q,12,FALSE)</f>
        <v>B</v>
      </c>
      <c r="AA2322" s="147"/>
      <c r="AC2322" s="148">
        <f t="shared" si="468"/>
        <v>13479.3</v>
      </c>
    </row>
    <row r="2323" spans="1:29" ht="14.15" customHeight="1">
      <c r="A2323" s="124">
        <f t="shared" si="470"/>
        <v>2323</v>
      </c>
      <c r="B2323" s="139" t="s">
        <v>92</v>
      </c>
      <c r="C2323" s="108">
        <v>8</v>
      </c>
      <c r="D2323" s="164" t="s">
        <v>2191</v>
      </c>
      <c r="E2323" s="141" t="s">
        <v>171</v>
      </c>
      <c r="F2323" s="141" t="s">
        <v>171</v>
      </c>
      <c r="G2323" s="141" t="s">
        <v>222</v>
      </c>
      <c r="H2323" s="142">
        <v>51.43</v>
      </c>
      <c r="I2323" s="143">
        <f t="shared" si="469"/>
        <v>255</v>
      </c>
      <c r="J2323" s="144">
        <v>255</v>
      </c>
      <c r="K2323" s="144"/>
      <c r="L2323" s="144"/>
      <c r="M2323" s="144"/>
      <c r="N2323" s="144"/>
      <c r="O2323" s="144"/>
      <c r="P2323" s="145" t="e">
        <f t="shared" si="459"/>
        <v>#DIV/0!</v>
      </c>
      <c r="Q2323" s="145">
        <f t="shared" si="460"/>
        <v>0</v>
      </c>
      <c r="R2323" s="145">
        <f t="shared" si="461"/>
        <v>0</v>
      </c>
      <c r="S2323" s="145">
        <f t="shared" si="462"/>
        <v>0</v>
      </c>
      <c r="T2323" s="145">
        <f t="shared" si="463"/>
        <v>0</v>
      </c>
      <c r="U2323" s="145">
        <f t="shared" si="464"/>
        <v>0</v>
      </c>
      <c r="V2323" s="146">
        <f>IF(J2323="nio",0,IF(J2323&gt;0,VLOOKUP(F2323,'3-Productie normen'!A:M,VLOOKUP(J2323,'3-Productie normen'!$B$38:$C$41,2,FALSE),FALSE)))*(VLOOKUP(B2323,'2-Kosten per locatie'!$A$16:$C$48,3,FALSE))</f>
        <v>0</v>
      </c>
      <c r="W2323" s="146">
        <f t="shared" si="465"/>
        <v>0</v>
      </c>
      <c r="X2323" s="146">
        <f t="shared" si="466"/>
        <v>0</v>
      </c>
      <c r="Y2323" s="146">
        <f t="shared" si="467"/>
        <v>0</v>
      </c>
      <c r="Z2323" s="147" t="str">
        <f>VLOOKUP(F2323,'3-Productie normen'!A:Q,12,FALSE)</f>
        <v>B</v>
      </c>
      <c r="AA2323" s="147"/>
      <c r="AC2323" s="148">
        <f t="shared" si="468"/>
        <v>13114.65</v>
      </c>
    </row>
    <row r="2324" spans="1:29" ht="14.15" customHeight="1">
      <c r="A2324" s="124">
        <f t="shared" si="470"/>
        <v>2324</v>
      </c>
      <c r="B2324" s="139" t="s">
        <v>92</v>
      </c>
      <c r="C2324" s="108">
        <v>8</v>
      </c>
      <c r="D2324" s="164" t="s">
        <v>2192</v>
      </c>
      <c r="E2324" s="141" t="s">
        <v>224</v>
      </c>
      <c r="F2324" s="141" t="s">
        <v>155</v>
      </c>
      <c r="G2324" s="141" t="s">
        <v>222</v>
      </c>
      <c r="H2324" s="142">
        <v>51.71</v>
      </c>
      <c r="I2324" s="143">
        <f t="shared" si="469"/>
        <v>255</v>
      </c>
      <c r="J2324" s="144">
        <v>255</v>
      </c>
      <c r="K2324" s="144"/>
      <c r="L2324" s="144"/>
      <c r="M2324" s="144"/>
      <c r="N2324" s="144"/>
      <c r="O2324" s="144"/>
      <c r="P2324" s="145" t="e">
        <f t="shared" si="459"/>
        <v>#DIV/0!</v>
      </c>
      <c r="Q2324" s="145">
        <f t="shared" si="460"/>
        <v>0</v>
      </c>
      <c r="R2324" s="145">
        <f t="shared" si="461"/>
        <v>0</v>
      </c>
      <c r="S2324" s="145">
        <f t="shared" si="462"/>
        <v>0</v>
      </c>
      <c r="T2324" s="145">
        <f t="shared" si="463"/>
        <v>0</v>
      </c>
      <c r="U2324" s="145">
        <f t="shared" si="464"/>
        <v>0</v>
      </c>
      <c r="V2324" s="146">
        <f>IF(J2324="nio",0,IF(J2324&gt;0,VLOOKUP(F2324,'3-Productie normen'!A:M,VLOOKUP(J2324,'3-Productie normen'!$B$38:$C$41,2,FALSE),FALSE)))*(VLOOKUP(B2324,'2-Kosten per locatie'!$A$16:$C$48,3,FALSE))</f>
        <v>0</v>
      </c>
      <c r="W2324" s="146">
        <f t="shared" si="465"/>
        <v>0</v>
      </c>
      <c r="X2324" s="146">
        <f t="shared" si="466"/>
        <v>0</v>
      </c>
      <c r="Y2324" s="146">
        <f t="shared" si="467"/>
        <v>0</v>
      </c>
      <c r="Z2324" s="147" t="str">
        <f>VLOOKUP(F2324,'3-Productie normen'!A:Q,12,FALSE)</f>
        <v>B</v>
      </c>
      <c r="AA2324" s="147"/>
      <c r="AC2324" s="148">
        <f t="shared" si="468"/>
        <v>13186.050000000001</v>
      </c>
    </row>
    <row r="2325" spans="1:29" ht="14.15" customHeight="1">
      <c r="A2325" s="124">
        <f t="shared" si="470"/>
        <v>2325</v>
      </c>
      <c r="B2325" s="139" t="s">
        <v>92</v>
      </c>
      <c r="C2325" s="108">
        <v>8</v>
      </c>
      <c r="D2325" s="164" t="s">
        <v>2193</v>
      </c>
      <c r="E2325" s="141" t="s">
        <v>224</v>
      </c>
      <c r="F2325" s="151" t="s">
        <v>155</v>
      </c>
      <c r="G2325" s="141" t="s">
        <v>222</v>
      </c>
      <c r="H2325" s="142">
        <v>51.8</v>
      </c>
      <c r="I2325" s="143">
        <f t="shared" si="469"/>
        <v>255</v>
      </c>
      <c r="J2325" s="144">
        <v>255</v>
      </c>
      <c r="K2325" s="144"/>
      <c r="L2325" s="144"/>
      <c r="M2325" s="144"/>
      <c r="N2325" s="144"/>
      <c r="O2325" s="144"/>
      <c r="P2325" s="145" t="e">
        <f t="shared" si="459"/>
        <v>#DIV/0!</v>
      </c>
      <c r="Q2325" s="145">
        <f t="shared" si="460"/>
        <v>0</v>
      </c>
      <c r="R2325" s="145">
        <f t="shared" si="461"/>
        <v>0</v>
      </c>
      <c r="S2325" s="145">
        <f t="shared" si="462"/>
        <v>0</v>
      </c>
      <c r="T2325" s="145">
        <f t="shared" si="463"/>
        <v>0</v>
      </c>
      <c r="U2325" s="145">
        <f t="shared" si="464"/>
        <v>0</v>
      </c>
      <c r="V2325" s="146">
        <f>IF(J2325="nio",0,IF(J2325&gt;0,VLOOKUP(F2325,'3-Productie normen'!A:M,VLOOKUP(J2325,'3-Productie normen'!$B$38:$C$41,2,FALSE),FALSE)))*(VLOOKUP(B2325,'2-Kosten per locatie'!$A$16:$C$48,3,FALSE))</f>
        <v>0</v>
      </c>
      <c r="W2325" s="146">
        <f t="shared" si="465"/>
        <v>0</v>
      </c>
      <c r="X2325" s="146">
        <f t="shared" si="466"/>
        <v>0</v>
      </c>
      <c r="Y2325" s="146">
        <f t="shared" si="467"/>
        <v>0</v>
      </c>
      <c r="Z2325" s="147" t="str">
        <f>VLOOKUP(F2325,'3-Productie normen'!A:Q,12,FALSE)</f>
        <v>B</v>
      </c>
      <c r="AA2325" s="147"/>
      <c r="AC2325" s="148">
        <f t="shared" si="468"/>
        <v>13209</v>
      </c>
    </row>
    <row r="2326" spans="1:29" ht="14.15" customHeight="1">
      <c r="A2326" s="124">
        <f t="shared" si="470"/>
        <v>2326</v>
      </c>
      <c r="B2326" s="139" t="s">
        <v>92</v>
      </c>
      <c r="C2326" s="108">
        <v>8</v>
      </c>
      <c r="D2326" s="164" t="s">
        <v>2194</v>
      </c>
      <c r="E2326" s="141" t="s">
        <v>224</v>
      </c>
      <c r="F2326" s="141" t="s">
        <v>155</v>
      </c>
      <c r="G2326" s="141" t="s">
        <v>222</v>
      </c>
      <c r="H2326" s="142">
        <v>32.6</v>
      </c>
      <c r="I2326" s="143">
        <f t="shared" si="469"/>
        <v>255</v>
      </c>
      <c r="J2326" s="144">
        <v>255</v>
      </c>
      <c r="K2326" s="144"/>
      <c r="L2326" s="144"/>
      <c r="M2326" s="144"/>
      <c r="N2326" s="144"/>
      <c r="O2326" s="144"/>
      <c r="P2326" s="145" t="e">
        <f t="shared" si="459"/>
        <v>#DIV/0!</v>
      </c>
      <c r="Q2326" s="145">
        <f t="shared" si="460"/>
        <v>0</v>
      </c>
      <c r="R2326" s="145">
        <f t="shared" si="461"/>
        <v>0</v>
      </c>
      <c r="S2326" s="145">
        <f t="shared" si="462"/>
        <v>0</v>
      </c>
      <c r="T2326" s="145">
        <f t="shared" si="463"/>
        <v>0</v>
      </c>
      <c r="U2326" s="145">
        <f t="shared" si="464"/>
        <v>0</v>
      </c>
      <c r="V2326" s="146">
        <f>IF(J2326="nio",0,IF(J2326&gt;0,VLOOKUP(F2326,'3-Productie normen'!A:M,VLOOKUP(J2326,'3-Productie normen'!$B$38:$C$41,2,FALSE),FALSE)))*(VLOOKUP(B2326,'2-Kosten per locatie'!$A$16:$C$48,3,FALSE))</f>
        <v>0</v>
      </c>
      <c r="W2326" s="146">
        <f t="shared" si="465"/>
        <v>0</v>
      </c>
      <c r="X2326" s="146">
        <f t="shared" si="466"/>
        <v>0</v>
      </c>
      <c r="Y2326" s="146">
        <f t="shared" si="467"/>
        <v>0</v>
      </c>
      <c r="Z2326" s="147" t="str">
        <f>VLOOKUP(F2326,'3-Productie normen'!A:Q,12,FALSE)</f>
        <v>B</v>
      </c>
      <c r="AA2326" s="147"/>
      <c r="AC2326" s="148">
        <f t="shared" si="468"/>
        <v>8313</v>
      </c>
    </row>
    <row r="2327" spans="1:29" ht="14.15" customHeight="1">
      <c r="A2327" s="124">
        <f t="shared" si="470"/>
        <v>2327</v>
      </c>
      <c r="B2327" s="139" t="s">
        <v>92</v>
      </c>
      <c r="C2327" s="108">
        <v>8</v>
      </c>
      <c r="D2327" s="164" t="s">
        <v>2195</v>
      </c>
      <c r="E2327" s="141" t="s">
        <v>224</v>
      </c>
      <c r="F2327" s="141" t="s">
        <v>155</v>
      </c>
      <c r="G2327" s="141" t="s">
        <v>222</v>
      </c>
      <c r="H2327" s="142">
        <v>4.97</v>
      </c>
      <c r="I2327" s="143">
        <f t="shared" si="469"/>
        <v>255</v>
      </c>
      <c r="J2327" s="144">
        <v>255</v>
      </c>
      <c r="K2327" s="144"/>
      <c r="L2327" s="144"/>
      <c r="M2327" s="144"/>
      <c r="N2327" s="144"/>
      <c r="O2327" s="144"/>
      <c r="P2327" s="145" t="e">
        <f t="shared" si="459"/>
        <v>#DIV/0!</v>
      </c>
      <c r="Q2327" s="145">
        <f t="shared" si="460"/>
        <v>0</v>
      </c>
      <c r="R2327" s="145">
        <f t="shared" si="461"/>
        <v>0</v>
      </c>
      <c r="S2327" s="145">
        <f t="shared" si="462"/>
        <v>0</v>
      </c>
      <c r="T2327" s="145">
        <f t="shared" si="463"/>
        <v>0</v>
      </c>
      <c r="U2327" s="145">
        <f t="shared" si="464"/>
        <v>0</v>
      </c>
      <c r="V2327" s="146">
        <f>IF(J2327="nio",0,IF(J2327&gt;0,VLOOKUP(F2327,'3-Productie normen'!A:M,VLOOKUP(J2327,'3-Productie normen'!$B$38:$C$41,2,FALSE),FALSE)))*(VLOOKUP(B2327,'2-Kosten per locatie'!$A$16:$C$48,3,FALSE))</f>
        <v>0</v>
      </c>
      <c r="W2327" s="146">
        <f t="shared" si="465"/>
        <v>0</v>
      </c>
      <c r="X2327" s="146">
        <f t="shared" si="466"/>
        <v>0</v>
      </c>
      <c r="Y2327" s="146">
        <f t="shared" si="467"/>
        <v>0</v>
      </c>
      <c r="Z2327" s="147" t="str">
        <f>VLOOKUP(F2327,'3-Productie normen'!A:Q,12,FALSE)</f>
        <v>B</v>
      </c>
      <c r="AA2327" s="147"/>
      <c r="AC2327" s="148">
        <f t="shared" si="468"/>
        <v>1267.3499999999999</v>
      </c>
    </row>
    <row r="2328" spans="1:29" ht="14.15" customHeight="1">
      <c r="A2328" s="124">
        <f t="shared" si="470"/>
        <v>2328</v>
      </c>
      <c r="B2328" s="139" t="s">
        <v>92</v>
      </c>
      <c r="C2328" s="108">
        <v>8</v>
      </c>
      <c r="D2328" s="164" t="s">
        <v>2196</v>
      </c>
      <c r="E2328" s="141" t="s">
        <v>224</v>
      </c>
      <c r="F2328" s="141" t="s">
        <v>155</v>
      </c>
      <c r="G2328" s="141" t="s">
        <v>222</v>
      </c>
      <c r="H2328" s="142">
        <v>51.62</v>
      </c>
      <c r="I2328" s="143">
        <f t="shared" si="469"/>
        <v>255</v>
      </c>
      <c r="J2328" s="144">
        <v>255</v>
      </c>
      <c r="K2328" s="144"/>
      <c r="L2328" s="144"/>
      <c r="M2328" s="144"/>
      <c r="N2328" s="144"/>
      <c r="O2328" s="144"/>
      <c r="P2328" s="145" t="e">
        <f t="shared" si="459"/>
        <v>#DIV/0!</v>
      </c>
      <c r="Q2328" s="145">
        <f t="shared" si="460"/>
        <v>0</v>
      </c>
      <c r="R2328" s="145">
        <f t="shared" si="461"/>
        <v>0</v>
      </c>
      <c r="S2328" s="145">
        <f t="shared" si="462"/>
        <v>0</v>
      </c>
      <c r="T2328" s="145">
        <f t="shared" si="463"/>
        <v>0</v>
      </c>
      <c r="U2328" s="145">
        <f t="shared" si="464"/>
        <v>0</v>
      </c>
      <c r="V2328" s="146">
        <f>IF(J2328="nio",0,IF(J2328&gt;0,VLOOKUP(F2328,'3-Productie normen'!A:M,VLOOKUP(J2328,'3-Productie normen'!$B$38:$C$41,2,FALSE),FALSE)))*(VLOOKUP(B2328,'2-Kosten per locatie'!$A$16:$C$48,3,FALSE))</f>
        <v>0</v>
      </c>
      <c r="W2328" s="146">
        <f t="shared" si="465"/>
        <v>0</v>
      </c>
      <c r="X2328" s="146">
        <f t="shared" si="466"/>
        <v>0</v>
      </c>
      <c r="Y2328" s="146">
        <f t="shared" si="467"/>
        <v>0</v>
      </c>
      <c r="Z2328" s="147" t="str">
        <f>VLOOKUP(F2328,'3-Productie normen'!A:Q,12,FALSE)</f>
        <v>B</v>
      </c>
      <c r="AA2328" s="147"/>
      <c r="AC2328" s="148">
        <f t="shared" si="468"/>
        <v>13163.099999999999</v>
      </c>
    </row>
    <row r="2329" spans="1:29" ht="14.15" customHeight="1">
      <c r="A2329" s="124">
        <f t="shared" si="470"/>
        <v>2329</v>
      </c>
      <c r="B2329" s="139" t="s">
        <v>92</v>
      </c>
      <c r="C2329" s="108">
        <v>8</v>
      </c>
      <c r="D2329" s="164" t="s">
        <v>2197</v>
      </c>
      <c r="E2329" s="141" t="s">
        <v>224</v>
      </c>
      <c r="F2329" s="141" t="s">
        <v>155</v>
      </c>
      <c r="G2329" s="141" t="s">
        <v>222</v>
      </c>
      <c r="H2329" s="142">
        <v>51.71</v>
      </c>
      <c r="I2329" s="143">
        <f t="shared" si="469"/>
        <v>255</v>
      </c>
      <c r="J2329" s="144">
        <v>255</v>
      </c>
      <c r="K2329" s="144"/>
      <c r="L2329" s="144"/>
      <c r="M2329" s="144"/>
      <c r="N2329" s="144"/>
      <c r="O2329" s="144"/>
      <c r="P2329" s="145" t="e">
        <f t="shared" si="459"/>
        <v>#DIV/0!</v>
      </c>
      <c r="Q2329" s="145">
        <f t="shared" si="460"/>
        <v>0</v>
      </c>
      <c r="R2329" s="145">
        <f t="shared" si="461"/>
        <v>0</v>
      </c>
      <c r="S2329" s="145">
        <f t="shared" si="462"/>
        <v>0</v>
      </c>
      <c r="T2329" s="145">
        <f t="shared" si="463"/>
        <v>0</v>
      </c>
      <c r="U2329" s="145">
        <f t="shared" si="464"/>
        <v>0</v>
      </c>
      <c r="V2329" s="146">
        <f>IF(J2329="nio",0,IF(J2329&gt;0,VLOOKUP(F2329,'3-Productie normen'!A:M,VLOOKUP(J2329,'3-Productie normen'!$B$38:$C$41,2,FALSE),FALSE)))*(VLOOKUP(B2329,'2-Kosten per locatie'!$A$16:$C$48,3,FALSE))</f>
        <v>0</v>
      </c>
      <c r="W2329" s="146">
        <f t="shared" si="465"/>
        <v>0</v>
      </c>
      <c r="X2329" s="146">
        <f t="shared" si="466"/>
        <v>0</v>
      </c>
      <c r="Y2329" s="146">
        <f t="shared" si="467"/>
        <v>0</v>
      </c>
      <c r="Z2329" s="147" t="str">
        <f>VLOOKUP(F2329,'3-Productie normen'!A:Q,12,FALSE)</f>
        <v>B</v>
      </c>
      <c r="AA2329" s="147"/>
      <c r="AC2329" s="148">
        <f t="shared" si="468"/>
        <v>13186.050000000001</v>
      </c>
    </row>
    <row r="2330" spans="1:29" ht="14.15" customHeight="1">
      <c r="A2330" s="124">
        <f t="shared" si="470"/>
        <v>2330</v>
      </c>
      <c r="B2330" s="139" t="s">
        <v>92</v>
      </c>
      <c r="C2330" s="108">
        <v>8</v>
      </c>
      <c r="D2330" s="164" t="s">
        <v>2198</v>
      </c>
      <c r="E2330" s="141" t="s">
        <v>224</v>
      </c>
      <c r="F2330" s="141" t="s">
        <v>155</v>
      </c>
      <c r="G2330" s="141" t="s">
        <v>222</v>
      </c>
      <c r="H2330" s="142">
        <v>51.71</v>
      </c>
      <c r="I2330" s="143">
        <f t="shared" si="469"/>
        <v>255</v>
      </c>
      <c r="J2330" s="144">
        <v>255</v>
      </c>
      <c r="K2330" s="144"/>
      <c r="L2330" s="144"/>
      <c r="M2330" s="144"/>
      <c r="N2330" s="144"/>
      <c r="O2330" s="144"/>
      <c r="P2330" s="145" t="e">
        <f t="shared" si="459"/>
        <v>#DIV/0!</v>
      </c>
      <c r="Q2330" s="145">
        <f t="shared" si="460"/>
        <v>0</v>
      </c>
      <c r="R2330" s="145">
        <f t="shared" si="461"/>
        <v>0</v>
      </c>
      <c r="S2330" s="145">
        <f t="shared" si="462"/>
        <v>0</v>
      </c>
      <c r="T2330" s="145">
        <f t="shared" si="463"/>
        <v>0</v>
      </c>
      <c r="U2330" s="145">
        <f t="shared" si="464"/>
        <v>0</v>
      </c>
      <c r="V2330" s="146">
        <f>IF(J2330="nio",0,IF(J2330&gt;0,VLOOKUP(F2330,'3-Productie normen'!A:M,VLOOKUP(J2330,'3-Productie normen'!$B$38:$C$41,2,FALSE),FALSE)))*(VLOOKUP(B2330,'2-Kosten per locatie'!$A$16:$C$48,3,FALSE))</f>
        <v>0</v>
      </c>
      <c r="W2330" s="146">
        <f t="shared" si="465"/>
        <v>0</v>
      </c>
      <c r="X2330" s="146">
        <f t="shared" si="466"/>
        <v>0</v>
      </c>
      <c r="Y2330" s="146">
        <f t="shared" si="467"/>
        <v>0</v>
      </c>
      <c r="Z2330" s="147" t="str">
        <f>VLOOKUP(F2330,'3-Productie normen'!A:Q,12,FALSE)</f>
        <v>B</v>
      </c>
      <c r="AA2330" s="147"/>
      <c r="AC2330" s="148">
        <f t="shared" si="468"/>
        <v>13186.050000000001</v>
      </c>
    </row>
    <row r="2331" spans="1:29" ht="14.15" customHeight="1">
      <c r="A2331" s="124">
        <f t="shared" si="470"/>
        <v>2331</v>
      </c>
      <c r="B2331" s="139" t="s">
        <v>92</v>
      </c>
      <c r="C2331" s="108">
        <v>8</v>
      </c>
      <c r="D2331" s="164" t="s">
        <v>2199</v>
      </c>
      <c r="E2331" s="141" t="s">
        <v>224</v>
      </c>
      <c r="F2331" s="141" t="s">
        <v>155</v>
      </c>
      <c r="G2331" s="141" t="s">
        <v>222</v>
      </c>
      <c r="H2331" s="142">
        <v>50.21</v>
      </c>
      <c r="I2331" s="143">
        <f t="shared" si="469"/>
        <v>255</v>
      </c>
      <c r="J2331" s="144">
        <v>255</v>
      </c>
      <c r="K2331" s="144"/>
      <c r="L2331" s="144"/>
      <c r="M2331" s="144"/>
      <c r="N2331" s="144"/>
      <c r="O2331" s="144"/>
      <c r="P2331" s="145" t="e">
        <f t="shared" si="459"/>
        <v>#DIV/0!</v>
      </c>
      <c r="Q2331" s="145">
        <f t="shared" si="460"/>
        <v>0</v>
      </c>
      <c r="R2331" s="145">
        <f t="shared" si="461"/>
        <v>0</v>
      </c>
      <c r="S2331" s="145">
        <f t="shared" si="462"/>
        <v>0</v>
      </c>
      <c r="T2331" s="145">
        <f t="shared" si="463"/>
        <v>0</v>
      </c>
      <c r="U2331" s="145">
        <f t="shared" si="464"/>
        <v>0</v>
      </c>
      <c r="V2331" s="146">
        <f>IF(J2331="nio",0,IF(J2331&gt;0,VLOOKUP(F2331,'3-Productie normen'!A:M,VLOOKUP(J2331,'3-Productie normen'!$B$38:$C$41,2,FALSE),FALSE)))*(VLOOKUP(B2331,'2-Kosten per locatie'!$A$16:$C$48,3,FALSE))</f>
        <v>0</v>
      </c>
      <c r="W2331" s="146">
        <f t="shared" si="465"/>
        <v>0</v>
      </c>
      <c r="X2331" s="146">
        <f t="shared" si="466"/>
        <v>0</v>
      </c>
      <c r="Y2331" s="146">
        <f t="shared" si="467"/>
        <v>0</v>
      </c>
      <c r="Z2331" s="147" t="str">
        <f>VLOOKUP(F2331,'3-Productie normen'!A:Q,12,FALSE)</f>
        <v>B</v>
      </c>
      <c r="AA2331" s="147"/>
      <c r="AC2331" s="148">
        <f t="shared" si="468"/>
        <v>12803.550000000001</v>
      </c>
    </row>
    <row r="2332" spans="1:29" ht="14.15" customHeight="1">
      <c r="A2332" s="124">
        <f t="shared" si="470"/>
        <v>2332</v>
      </c>
      <c r="B2332" s="139" t="s">
        <v>92</v>
      </c>
      <c r="C2332" s="108">
        <v>8</v>
      </c>
      <c r="D2332" s="164" t="s">
        <v>2200</v>
      </c>
      <c r="E2332" s="141" t="s">
        <v>682</v>
      </c>
      <c r="F2332" s="151" t="s">
        <v>164</v>
      </c>
      <c r="G2332" s="141" t="s">
        <v>244</v>
      </c>
      <c r="H2332" s="142">
        <v>58.8</v>
      </c>
      <c r="I2332" s="143">
        <f t="shared" si="469"/>
        <v>12</v>
      </c>
      <c r="J2332" s="144">
        <v>12</v>
      </c>
      <c r="K2332" s="144"/>
      <c r="L2332" s="144"/>
      <c r="M2332" s="144"/>
      <c r="N2332" s="144"/>
      <c r="O2332" s="144"/>
      <c r="P2332" s="145" t="e">
        <f t="shared" si="459"/>
        <v>#DIV/0!</v>
      </c>
      <c r="Q2332" s="145">
        <f t="shared" si="460"/>
        <v>0</v>
      </c>
      <c r="R2332" s="145">
        <f t="shared" si="461"/>
        <v>0</v>
      </c>
      <c r="S2332" s="145">
        <f t="shared" si="462"/>
        <v>0</v>
      </c>
      <c r="T2332" s="145">
        <f t="shared" si="463"/>
        <v>0</v>
      </c>
      <c r="U2332" s="145">
        <f t="shared" si="464"/>
        <v>0</v>
      </c>
      <c r="V2332" s="146">
        <f>IF(J2332="nio",0,IF(J2332&gt;0,VLOOKUP(F2332,'3-Productie normen'!A:M,VLOOKUP(J2332,'3-Productie normen'!$B$38:$C$41,2,FALSE),FALSE)))*(VLOOKUP(B2332,'2-Kosten per locatie'!$A$16:$C$48,3,FALSE))</f>
        <v>0</v>
      </c>
      <c r="W2332" s="146">
        <f t="shared" si="465"/>
        <v>0</v>
      </c>
      <c r="X2332" s="146">
        <f t="shared" si="466"/>
        <v>0</v>
      </c>
      <c r="Y2332" s="146">
        <f t="shared" si="467"/>
        <v>0</v>
      </c>
      <c r="Z2332" s="147" t="str">
        <f>VLOOKUP(F2332,'3-Productie normen'!A:Q,12,FALSE)</f>
        <v>V</v>
      </c>
      <c r="AA2332" s="147"/>
      <c r="AC2332" s="148">
        <f t="shared" si="468"/>
        <v>705.59999999999991</v>
      </c>
    </row>
    <row r="2333" spans="1:29" ht="14.15" customHeight="1">
      <c r="A2333" s="124">
        <f t="shared" si="470"/>
        <v>2333</v>
      </c>
      <c r="B2333" s="139" t="s">
        <v>92</v>
      </c>
      <c r="C2333" s="108">
        <v>8</v>
      </c>
      <c r="D2333" s="164" t="s">
        <v>2201</v>
      </c>
      <c r="E2333" s="141" t="s">
        <v>251</v>
      </c>
      <c r="F2333" s="141" t="s">
        <v>174</v>
      </c>
      <c r="G2333" s="141" t="s">
        <v>252</v>
      </c>
      <c r="H2333" s="142">
        <v>0</v>
      </c>
      <c r="I2333" s="143">
        <f t="shared" si="469"/>
        <v>0</v>
      </c>
      <c r="J2333" s="144" t="s">
        <v>228</v>
      </c>
      <c r="K2333" s="144"/>
      <c r="L2333" s="144"/>
      <c r="M2333" s="144"/>
      <c r="N2333" s="144"/>
      <c r="O2333" s="144"/>
      <c r="P2333" s="145">
        <f t="shared" si="459"/>
        <v>0</v>
      </c>
      <c r="Q2333" s="145">
        <f t="shared" si="460"/>
        <v>0</v>
      </c>
      <c r="R2333" s="145">
        <f t="shared" si="461"/>
        <v>0</v>
      </c>
      <c r="S2333" s="145">
        <f t="shared" si="462"/>
        <v>0</v>
      </c>
      <c r="T2333" s="145">
        <f t="shared" si="463"/>
        <v>0</v>
      </c>
      <c r="U2333" s="145">
        <f t="shared" si="464"/>
        <v>0</v>
      </c>
      <c r="V2333" s="146">
        <f>IF(J2333="nio",0,IF(J2333&gt;0,VLOOKUP(F2333,'3-Productie normen'!A:M,VLOOKUP(J2333,'3-Productie normen'!$B$38:$C$41,2,FALSE),FALSE)))*(VLOOKUP(B2333,'2-Kosten per locatie'!$A$16:$C$48,3,FALSE))</f>
        <v>0</v>
      </c>
      <c r="W2333" s="146">
        <f t="shared" si="465"/>
        <v>0</v>
      </c>
      <c r="X2333" s="146">
        <f t="shared" si="466"/>
        <v>0</v>
      </c>
      <c r="Y2333" s="146">
        <f t="shared" si="467"/>
        <v>0</v>
      </c>
      <c r="Z2333" s="147">
        <f>VLOOKUP(F2333,'3-Productie normen'!A:Q,12,FALSE)</f>
        <v>0</v>
      </c>
      <c r="AA2333" s="147"/>
      <c r="AC2333" s="148">
        <f t="shared" si="468"/>
        <v>0</v>
      </c>
    </row>
    <row r="2334" spans="1:29" ht="14.15" customHeight="1">
      <c r="A2334" s="124">
        <f t="shared" si="470"/>
        <v>2334</v>
      </c>
      <c r="B2334" s="139" t="s">
        <v>92</v>
      </c>
      <c r="C2334" s="108">
        <v>8</v>
      </c>
      <c r="D2334" s="164" t="s">
        <v>2202</v>
      </c>
      <c r="E2334" s="141" t="s">
        <v>171</v>
      </c>
      <c r="F2334" s="141" t="s">
        <v>171</v>
      </c>
      <c r="G2334" s="141" t="s">
        <v>222</v>
      </c>
      <c r="H2334" s="142">
        <v>15.89</v>
      </c>
      <c r="I2334" s="143">
        <f t="shared" si="469"/>
        <v>255</v>
      </c>
      <c r="J2334" s="144">
        <v>255</v>
      </c>
      <c r="K2334" s="144"/>
      <c r="L2334" s="144"/>
      <c r="M2334" s="144"/>
      <c r="N2334" s="144"/>
      <c r="O2334" s="144"/>
      <c r="P2334" s="145" t="e">
        <f t="shared" si="459"/>
        <v>#DIV/0!</v>
      </c>
      <c r="Q2334" s="145">
        <f t="shared" si="460"/>
        <v>0</v>
      </c>
      <c r="R2334" s="145">
        <f t="shared" si="461"/>
        <v>0</v>
      </c>
      <c r="S2334" s="145">
        <f t="shared" si="462"/>
        <v>0</v>
      </c>
      <c r="T2334" s="145">
        <f t="shared" si="463"/>
        <v>0</v>
      </c>
      <c r="U2334" s="145">
        <f t="shared" si="464"/>
        <v>0</v>
      </c>
      <c r="V2334" s="146">
        <f>IF(J2334="nio",0,IF(J2334&gt;0,VLOOKUP(F2334,'3-Productie normen'!A:M,VLOOKUP(J2334,'3-Productie normen'!$B$38:$C$41,2,FALSE),FALSE)))*(VLOOKUP(B2334,'2-Kosten per locatie'!$A$16:$C$48,3,FALSE))</f>
        <v>0</v>
      </c>
      <c r="W2334" s="146">
        <f t="shared" si="465"/>
        <v>0</v>
      </c>
      <c r="X2334" s="146">
        <f t="shared" si="466"/>
        <v>0</v>
      </c>
      <c r="Y2334" s="146">
        <f t="shared" si="467"/>
        <v>0</v>
      </c>
      <c r="Z2334" s="147" t="str">
        <f>VLOOKUP(F2334,'3-Productie normen'!A:Q,12,FALSE)</f>
        <v>B</v>
      </c>
      <c r="AA2334" s="147"/>
      <c r="AC2334" s="148">
        <f t="shared" si="468"/>
        <v>4051.9500000000003</v>
      </c>
    </row>
    <row r="2335" spans="1:29" ht="14.15" customHeight="1">
      <c r="A2335" s="124">
        <f t="shared" si="470"/>
        <v>2335</v>
      </c>
      <c r="B2335" s="139" t="s">
        <v>92</v>
      </c>
      <c r="C2335" s="108">
        <v>8</v>
      </c>
      <c r="D2335" s="164" t="s">
        <v>2203</v>
      </c>
      <c r="E2335" s="141" t="s">
        <v>171</v>
      </c>
      <c r="F2335" s="141" t="s">
        <v>171</v>
      </c>
      <c r="G2335" s="141" t="s">
        <v>222</v>
      </c>
      <c r="H2335" s="142">
        <v>15.2</v>
      </c>
      <c r="I2335" s="143">
        <f t="shared" si="469"/>
        <v>255</v>
      </c>
      <c r="J2335" s="144">
        <v>255</v>
      </c>
      <c r="K2335" s="144"/>
      <c r="L2335" s="144"/>
      <c r="M2335" s="144"/>
      <c r="N2335" s="144"/>
      <c r="O2335" s="144"/>
      <c r="P2335" s="145" t="e">
        <f t="shared" si="459"/>
        <v>#DIV/0!</v>
      </c>
      <c r="Q2335" s="145">
        <f t="shared" si="460"/>
        <v>0</v>
      </c>
      <c r="R2335" s="145">
        <f t="shared" si="461"/>
        <v>0</v>
      </c>
      <c r="S2335" s="145">
        <f t="shared" si="462"/>
        <v>0</v>
      </c>
      <c r="T2335" s="145">
        <f t="shared" si="463"/>
        <v>0</v>
      </c>
      <c r="U2335" s="145">
        <f t="shared" si="464"/>
        <v>0</v>
      </c>
      <c r="V2335" s="146">
        <f>IF(J2335="nio",0,IF(J2335&gt;0,VLOOKUP(F2335,'3-Productie normen'!A:M,VLOOKUP(J2335,'3-Productie normen'!$B$38:$C$41,2,FALSE),FALSE)))*(VLOOKUP(B2335,'2-Kosten per locatie'!$A$16:$C$48,3,FALSE))</f>
        <v>0</v>
      </c>
      <c r="W2335" s="146">
        <f t="shared" si="465"/>
        <v>0</v>
      </c>
      <c r="X2335" s="146">
        <f t="shared" si="466"/>
        <v>0</v>
      </c>
      <c r="Y2335" s="146">
        <f t="shared" si="467"/>
        <v>0</v>
      </c>
      <c r="Z2335" s="147" t="str">
        <f>VLOOKUP(F2335,'3-Productie normen'!A:Q,12,FALSE)</f>
        <v>B</v>
      </c>
      <c r="AA2335" s="147"/>
      <c r="AC2335" s="148">
        <f t="shared" si="468"/>
        <v>3876</v>
      </c>
    </row>
    <row r="2336" spans="1:29" ht="14.15" customHeight="1">
      <c r="A2336" s="124">
        <f t="shared" si="470"/>
        <v>2336</v>
      </c>
      <c r="B2336" s="139" t="s">
        <v>92</v>
      </c>
      <c r="C2336" s="108">
        <v>8</v>
      </c>
      <c r="D2336" s="164" t="s">
        <v>2204</v>
      </c>
      <c r="E2336" s="141" t="s">
        <v>330</v>
      </c>
      <c r="F2336" s="153" t="s">
        <v>159</v>
      </c>
      <c r="G2336" s="141" t="s">
        <v>244</v>
      </c>
      <c r="H2336" s="142">
        <v>9.6</v>
      </c>
      <c r="I2336" s="143">
        <f t="shared" si="469"/>
        <v>255</v>
      </c>
      <c r="J2336" s="144">
        <v>255</v>
      </c>
      <c r="K2336" s="144"/>
      <c r="L2336" s="144"/>
      <c r="M2336" s="144"/>
      <c r="N2336" s="144"/>
      <c r="O2336" s="144"/>
      <c r="P2336" s="145" t="e">
        <f t="shared" si="459"/>
        <v>#DIV/0!</v>
      </c>
      <c r="Q2336" s="145">
        <f t="shared" si="460"/>
        <v>0</v>
      </c>
      <c r="R2336" s="145">
        <f t="shared" si="461"/>
        <v>0</v>
      </c>
      <c r="S2336" s="145">
        <f t="shared" si="462"/>
        <v>0</v>
      </c>
      <c r="T2336" s="145">
        <f t="shared" si="463"/>
        <v>0</v>
      </c>
      <c r="U2336" s="145">
        <f t="shared" si="464"/>
        <v>0</v>
      </c>
      <c r="V2336" s="146">
        <f>IF(J2336="nio",0,IF(J2336&gt;0,VLOOKUP(F2336,'3-Productie normen'!A:M,VLOOKUP(J2336,'3-Productie normen'!$B$38:$C$41,2,FALSE),FALSE)))*(VLOOKUP(B2336,'2-Kosten per locatie'!$A$16:$C$48,3,FALSE))</f>
        <v>0</v>
      </c>
      <c r="W2336" s="146">
        <f t="shared" si="465"/>
        <v>0</v>
      </c>
      <c r="X2336" s="146">
        <f t="shared" si="466"/>
        <v>0</v>
      </c>
      <c r="Y2336" s="146">
        <f t="shared" si="467"/>
        <v>0</v>
      </c>
      <c r="Z2336" s="147" t="str">
        <f>VLOOKUP(F2336,'3-Productie normen'!A:Q,12,FALSE)</f>
        <v>V</v>
      </c>
      <c r="AA2336" s="147"/>
      <c r="AC2336" s="148">
        <f t="shared" si="468"/>
        <v>2448</v>
      </c>
    </row>
    <row r="2337" spans="1:29" ht="14.15" customHeight="1">
      <c r="A2337" s="124">
        <f t="shared" si="470"/>
        <v>2337</v>
      </c>
      <c r="B2337" s="139" t="s">
        <v>92</v>
      </c>
      <c r="C2337" s="108">
        <v>8</v>
      </c>
      <c r="D2337" s="164" t="s">
        <v>2205</v>
      </c>
      <c r="E2337" s="141" t="s">
        <v>334</v>
      </c>
      <c r="F2337" s="141" t="s">
        <v>163</v>
      </c>
      <c r="G2337" s="141" t="s">
        <v>244</v>
      </c>
      <c r="H2337" s="142">
        <v>29.73</v>
      </c>
      <c r="I2337" s="143">
        <f t="shared" si="469"/>
        <v>255</v>
      </c>
      <c r="J2337" s="144">
        <v>255</v>
      </c>
      <c r="K2337" s="144"/>
      <c r="L2337" s="144"/>
      <c r="M2337" s="144"/>
      <c r="N2337" s="144"/>
      <c r="O2337" s="144"/>
      <c r="P2337" s="145" t="e">
        <f t="shared" si="459"/>
        <v>#DIV/0!</v>
      </c>
      <c r="Q2337" s="145">
        <f t="shared" si="460"/>
        <v>0</v>
      </c>
      <c r="R2337" s="145">
        <f t="shared" si="461"/>
        <v>0</v>
      </c>
      <c r="S2337" s="145">
        <f t="shared" si="462"/>
        <v>0</v>
      </c>
      <c r="T2337" s="145">
        <f t="shared" si="463"/>
        <v>0</v>
      </c>
      <c r="U2337" s="145">
        <f t="shared" si="464"/>
        <v>0</v>
      </c>
      <c r="V2337" s="146">
        <f>IF(J2337="nio",0,IF(J2337&gt;0,VLOOKUP(F2337,'3-Productie normen'!A:M,VLOOKUP(J2337,'3-Productie normen'!$B$38:$C$41,2,FALSE),FALSE)))*(VLOOKUP(B2337,'2-Kosten per locatie'!$A$16:$C$48,3,FALSE))</f>
        <v>0</v>
      </c>
      <c r="W2337" s="146">
        <f t="shared" si="465"/>
        <v>0</v>
      </c>
      <c r="X2337" s="146">
        <f t="shared" si="466"/>
        <v>0</v>
      </c>
      <c r="Y2337" s="146">
        <f t="shared" si="467"/>
        <v>0</v>
      </c>
      <c r="Z2337" s="147" t="str">
        <f>VLOOKUP(F2337,'3-Productie normen'!A:Q,12,FALSE)</f>
        <v>B</v>
      </c>
      <c r="AA2337" s="147"/>
      <c r="AC2337" s="148">
        <f t="shared" si="468"/>
        <v>7581.1500000000005</v>
      </c>
    </row>
    <row r="2338" spans="1:29" ht="14.15" customHeight="1">
      <c r="A2338" s="124">
        <f t="shared" si="470"/>
        <v>2338</v>
      </c>
      <c r="B2338" s="139" t="s">
        <v>92</v>
      </c>
      <c r="C2338" s="108">
        <v>8</v>
      </c>
      <c r="D2338" s="164" t="s">
        <v>2206</v>
      </c>
      <c r="E2338" s="141" t="s">
        <v>170</v>
      </c>
      <c r="F2338" s="141" t="s">
        <v>170</v>
      </c>
      <c r="G2338" s="141" t="s">
        <v>244</v>
      </c>
      <c r="H2338" s="142">
        <v>30.81</v>
      </c>
      <c r="I2338" s="143">
        <f t="shared" si="469"/>
        <v>255</v>
      </c>
      <c r="J2338" s="144">
        <v>255</v>
      </c>
      <c r="K2338" s="144"/>
      <c r="L2338" s="144"/>
      <c r="M2338" s="144"/>
      <c r="N2338" s="144"/>
      <c r="O2338" s="144"/>
      <c r="P2338" s="145" t="e">
        <f t="shared" si="459"/>
        <v>#DIV/0!</v>
      </c>
      <c r="Q2338" s="145">
        <f t="shared" si="460"/>
        <v>0</v>
      </c>
      <c r="R2338" s="145">
        <f t="shared" si="461"/>
        <v>0</v>
      </c>
      <c r="S2338" s="145">
        <f t="shared" si="462"/>
        <v>0</v>
      </c>
      <c r="T2338" s="145">
        <f t="shared" si="463"/>
        <v>0</v>
      </c>
      <c r="U2338" s="145">
        <f t="shared" si="464"/>
        <v>0</v>
      </c>
      <c r="V2338" s="146">
        <f>IF(J2338="nio",0,IF(J2338&gt;0,VLOOKUP(F2338,'3-Productie normen'!A:M,VLOOKUP(J2338,'3-Productie normen'!$B$38:$C$41,2,FALSE),FALSE)))*(VLOOKUP(B2338,'2-Kosten per locatie'!$A$16:$C$48,3,FALSE))</f>
        <v>0</v>
      </c>
      <c r="W2338" s="146">
        <f t="shared" si="465"/>
        <v>0</v>
      </c>
      <c r="X2338" s="146">
        <f t="shared" si="466"/>
        <v>0</v>
      </c>
      <c r="Y2338" s="146">
        <f t="shared" si="467"/>
        <v>0</v>
      </c>
      <c r="Z2338" s="147" t="str">
        <f>VLOOKUP(F2338,'3-Productie normen'!A:Q,12,FALSE)</f>
        <v>V</v>
      </c>
      <c r="AA2338" s="147"/>
      <c r="AC2338" s="148">
        <f t="shared" si="468"/>
        <v>7856.5499999999993</v>
      </c>
    </row>
    <row r="2339" spans="1:29" ht="14.15" customHeight="1">
      <c r="A2339" s="124">
        <f t="shared" si="470"/>
        <v>2339</v>
      </c>
      <c r="B2339" s="139" t="s">
        <v>92</v>
      </c>
      <c r="C2339" s="108">
        <v>8</v>
      </c>
      <c r="D2339" s="164" t="s">
        <v>2207</v>
      </c>
      <c r="E2339" s="141" t="s">
        <v>666</v>
      </c>
      <c r="F2339" s="141" t="s">
        <v>166</v>
      </c>
      <c r="G2339" s="141" t="s">
        <v>244</v>
      </c>
      <c r="H2339" s="142">
        <v>130.61000000000001</v>
      </c>
      <c r="I2339" s="143">
        <f t="shared" si="469"/>
        <v>255</v>
      </c>
      <c r="J2339" s="144">
        <v>255</v>
      </c>
      <c r="K2339" s="144"/>
      <c r="L2339" s="144"/>
      <c r="M2339" s="144"/>
      <c r="N2339" s="144"/>
      <c r="O2339" s="144"/>
      <c r="P2339" s="145" t="e">
        <f t="shared" si="459"/>
        <v>#DIV/0!</v>
      </c>
      <c r="Q2339" s="145">
        <f t="shared" si="460"/>
        <v>0</v>
      </c>
      <c r="R2339" s="145">
        <f t="shared" si="461"/>
        <v>0</v>
      </c>
      <c r="S2339" s="145">
        <f t="shared" si="462"/>
        <v>0</v>
      </c>
      <c r="T2339" s="145">
        <f t="shared" si="463"/>
        <v>0</v>
      </c>
      <c r="U2339" s="145">
        <f t="shared" si="464"/>
        <v>0</v>
      </c>
      <c r="V2339" s="146">
        <f>IF(J2339="nio",0,IF(J2339&gt;0,VLOOKUP(F2339,'3-Productie normen'!A:M,VLOOKUP(J2339,'3-Productie normen'!$B$38:$C$41,2,FALSE),FALSE)))*(VLOOKUP(B2339,'2-Kosten per locatie'!$A$16:$C$48,3,FALSE))</f>
        <v>0</v>
      </c>
      <c r="W2339" s="146">
        <f t="shared" si="465"/>
        <v>0</v>
      </c>
      <c r="X2339" s="146">
        <f t="shared" si="466"/>
        <v>0</v>
      </c>
      <c r="Y2339" s="146">
        <f t="shared" si="467"/>
        <v>0</v>
      </c>
      <c r="Z2339" s="147" t="str">
        <f>VLOOKUP(F2339,'3-Productie normen'!A:Q,12,FALSE)</f>
        <v>V</v>
      </c>
      <c r="AA2339" s="147"/>
      <c r="AC2339" s="148">
        <f t="shared" si="468"/>
        <v>33305.550000000003</v>
      </c>
    </row>
    <row r="2340" spans="1:29" ht="14.15" customHeight="1">
      <c r="A2340" s="124">
        <f t="shared" si="470"/>
        <v>2340</v>
      </c>
      <c r="B2340" s="139" t="s">
        <v>92</v>
      </c>
      <c r="C2340" s="108">
        <v>8</v>
      </c>
      <c r="D2340" s="164" t="s">
        <v>2208</v>
      </c>
      <c r="E2340" s="141" t="s">
        <v>2209</v>
      </c>
      <c r="F2340" s="141" t="s">
        <v>174</v>
      </c>
      <c r="G2340" s="141"/>
      <c r="H2340" s="142">
        <v>0</v>
      </c>
      <c r="I2340" s="143">
        <f t="shared" si="469"/>
        <v>0</v>
      </c>
      <c r="J2340" s="144" t="s">
        <v>228</v>
      </c>
      <c r="K2340" s="144"/>
      <c r="L2340" s="144"/>
      <c r="M2340" s="144"/>
      <c r="N2340" s="144"/>
      <c r="O2340" s="144"/>
      <c r="P2340" s="145">
        <f t="shared" si="459"/>
        <v>0</v>
      </c>
      <c r="Q2340" s="145">
        <f t="shared" si="460"/>
        <v>0</v>
      </c>
      <c r="R2340" s="145">
        <f t="shared" si="461"/>
        <v>0</v>
      </c>
      <c r="S2340" s="145">
        <f t="shared" si="462"/>
        <v>0</v>
      </c>
      <c r="T2340" s="145">
        <f t="shared" si="463"/>
        <v>0</v>
      </c>
      <c r="U2340" s="145">
        <f t="shared" si="464"/>
        <v>0</v>
      </c>
      <c r="V2340" s="146">
        <f>IF(J2340="nio",0,IF(J2340&gt;0,VLOOKUP(F2340,'3-Productie normen'!A:M,VLOOKUP(J2340,'3-Productie normen'!$B$38:$C$41,2,FALSE),FALSE)))*(VLOOKUP(B2340,'2-Kosten per locatie'!$A$16:$C$48,3,FALSE))</f>
        <v>0</v>
      </c>
      <c r="W2340" s="146">
        <f t="shared" si="465"/>
        <v>0</v>
      </c>
      <c r="X2340" s="146">
        <f t="shared" si="466"/>
        <v>0</v>
      </c>
      <c r="Y2340" s="146">
        <f t="shared" si="467"/>
        <v>0</v>
      </c>
      <c r="Z2340" s="147">
        <f>VLOOKUP(F2340,'3-Productie normen'!A:Q,12,FALSE)</f>
        <v>0</v>
      </c>
      <c r="AA2340" s="147"/>
      <c r="AC2340" s="148">
        <f t="shared" si="468"/>
        <v>0</v>
      </c>
    </row>
    <row r="2341" spans="1:29" ht="14.15" customHeight="1">
      <c r="A2341" s="124">
        <f t="shared" si="470"/>
        <v>2341</v>
      </c>
      <c r="B2341" s="139" t="s">
        <v>92</v>
      </c>
      <c r="C2341" s="108">
        <v>8</v>
      </c>
      <c r="D2341" s="164" t="s">
        <v>2210</v>
      </c>
      <c r="E2341" s="141" t="s">
        <v>413</v>
      </c>
      <c r="F2341" s="400" t="s">
        <v>159</v>
      </c>
      <c r="G2341" s="141" t="s">
        <v>244</v>
      </c>
      <c r="H2341" s="142">
        <v>12.99</v>
      </c>
      <c r="I2341" s="143">
        <f t="shared" si="469"/>
        <v>255</v>
      </c>
      <c r="J2341" s="144">
        <v>255</v>
      </c>
      <c r="K2341" s="144"/>
      <c r="L2341" s="144"/>
      <c r="M2341" s="144"/>
      <c r="N2341" s="144"/>
      <c r="O2341" s="144"/>
      <c r="P2341" s="145" t="e">
        <f t="shared" si="459"/>
        <v>#DIV/0!</v>
      </c>
      <c r="Q2341" s="145">
        <f t="shared" si="460"/>
        <v>0</v>
      </c>
      <c r="R2341" s="145">
        <f t="shared" si="461"/>
        <v>0</v>
      </c>
      <c r="S2341" s="145">
        <f t="shared" si="462"/>
        <v>0</v>
      </c>
      <c r="T2341" s="145">
        <f t="shared" si="463"/>
        <v>0</v>
      </c>
      <c r="U2341" s="145">
        <f t="shared" si="464"/>
        <v>0</v>
      </c>
      <c r="V2341" s="146">
        <f>IF(J2341="nio",0,IF(J2341&gt;0,VLOOKUP(F2341,'3-Productie normen'!A:M,VLOOKUP(J2341,'3-Productie normen'!$B$38:$C$41,2,FALSE),FALSE)))*(VLOOKUP(B2341,'2-Kosten per locatie'!$A$16:$C$48,3,FALSE))</f>
        <v>0</v>
      </c>
      <c r="W2341" s="146">
        <f t="shared" si="465"/>
        <v>0</v>
      </c>
      <c r="X2341" s="146">
        <f t="shared" si="466"/>
        <v>0</v>
      </c>
      <c r="Y2341" s="146">
        <f t="shared" si="467"/>
        <v>0</v>
      </c>
      <c r="Z2341" s="147" t="str">
        <f>VLOOKUP(F2341,'3-Productie normen'!A:Q,12,FALSE)</f>
        <v>V</v>
      </c>
      <c r="AA2341" s="147"/>
      <c r="AC2341" s="148">
        <f t="shared" si="468"/>
        <v>3312.4500000000003</v>
      </c>
    </row>
    <row r="2342" spans="1:29" ht="14.15" customHeight="1">
      <c r="A2342" s="124">
        <f t="shared" si="470"/>
        <v>2342</v>
      </c>
      <c r="B2342" s="139" t="s">
        <v>92</v>
      </c>
      <c r="C2342" s="108">
        <v>8</v>
      </c>
      <c r="D2342" s="164" t="s">
        <v>2211</v>
      </c>
      <c r="E2342" s="141" t="s">
        <v>2209</v>
      </c>
      <c r="F2342" s="141" t="s">
        <v>174</v>
      </c>
      <c r="G2342" s="141" t="s">
        <v>2091</v>
      </c>
      <c r="H2342" s="142">
        <v>0</v>
      </c>
      <c r="I2342" s="143">
        <f t="shared" si="469"/>
        <v>0</v>
      </c>
      <c r="J2342" s="144" t="s">
        <v>228</v>
      </c>
      <c r="K2342" s="144"/>
      <c r="L2342" s="144"/>
      <c r="M2342" s="144"/>
      <c r="N2342" s="144"/>
      <c r="O2342" s="144"/>
      <c r="P2342" s="145">
        <f t="shared" si="459"/>
        <v>0</v>
      </c>
      <c r="Q2342" s="145">
        <f t="shared" si="460"/>
        <v>0</v>
      </c>
      <c r="R2342" s="145">
        <f t="shared" si="461"/>
        <v>0</v>
      </c>
      <c r="S2342" s="145">
        <f t="shared" si="462"/>
        <v>0</v>
      </c>
      <c r="T2342" s="145">
        <f t="shared" si="463"/>
        <v>0</v>
      </c>
      <c r="U2342" s="145">
        <f t="shared" si="464"/>
        <v>0</v>
      </c>
      <c r="V2342" s="146">
        <f>IF(J2342="nio",0,IF(J2342&gt;0,VLOOKUP(F2342,'3-Productie normen'!A:M,VLOOKUP(J2342,'3-Productie normen'!$B$38:$C$41,2,FALSE),FALSE)))*(VLOOKUP(B2342,'2-Kosten per locatie'!$A$16:$C$48,3,FALSE))</f>
        <v>0</v>
      </c>
      <c r="W2342" s="146">
        <f t="shared" si="465"/>
        <v>0</v>
      </c>
      <c r="X2342" s="146">
        <f t="shared" si="466"/>
        <v>0</v>
      </c>
      <c r="Y2342" s="146">
        <f t="shared" si="467"/>
        <v>0</v>
      </c>
      <c r="Z2342" s="147">
        <f>VLOOKUP(F2342,'3-Productie normen'!A:Q,12,FALSE)</f>
        <v>0</v>
      </c>
      <c r="AA2342" s="147"/>
      <c r="AC2342" s="148">
        <f t="shared" si="468"/>
        <v>0</v>
      </c>
    </row>
    <row r="2343" spans="1:29" ht="14.15" customHeight="1">
      <c r="A2343" s="124">
        <f t="shared" si="470"/>
        <v>2343</v>
      </c>
      <c r="B2343" s="139" t="s">
        <v>92</v>
      </c>
      <c r="C2343" s="108">
        <v>8</v>
      </c>
      <c r="D2343" s="164" t="s">
        <v>2212</v>
      </c>
      <c r="E2343" s="141" t="s">
        <v>226</v>
      </c>
      <c r="F2343" s="141" t="s">
        <v>174</v>
      </c>
      <c r="G2343" s="141" t="s">
        <v>2091</v>
      </c>
      <c r="H2343" s="142">
        <v>10.1</v>
      </c>
      <c r="I2343" s="143">
        <f t="shared" si="469"/>
        <v>0</v>
      </c>
      <c r="J2343" s="144" t="s">
        <v>228</v>
      </c>
      <c r="K2343" s="144"/>
      <c r="L2343" s="144"/>
      <c r="M2343" s="144"/>
      <c r="N2343" s="144"/>
      <c r="O2343" s="144"/>
      <c r="P2343" s="145">
        <f t="shared" si="459"/>
        <v>0</v>
      </c>
      <c r="Q2343" s="145">
        <f t="shared" si="460"/>
        <v>0</v>
      </c>
      <c r="R2343" s="145">
        <f t="shared" si="461"/>
        <v>0</v>
      </c>
      <c r="S2343" s="145">
        <f t="shared" si="462"/>
        <v>0</v>
      </c>
      <c r="T2343" s="145">
        <f t="shared" si="463"/>
        <v>0</v>
      </c>
      <c r="U2343" s="145">
        <f t="shared" si="464"/>
        <v>0</v>
      </c>
      <c r="V2343" s="146">
        <f>IF(J2343="nio",0,IF(J2343&gt;0,VLOOKUP(F2343,'3-Productie normen'!A:M,VLOOKUP(J2343,'3-Productie normen'!$B$38:$C$41,2,FALSE),FALSE)))*(VLOOKUP(B2343,'2-Kosten per locatie'!$A$16:$C$48,3,FALSE))</f>
        <v>0</v>
      </c>
      <c r="W2343" s="146">
        <f t="shared" si="465"/>
        <v>0</v>
      </c>
      <c r="X2343" s="146">
        <f t="shared" si="466"/>
        <v>0</v>
      </c>
      <c r="Y2343" s="146">
        <f t="shared" si="467"/>
        <v>0</v>
      </c>
      <c r="Z2343" s="147">
        <f>VLOOKUP(F2343,'3-Productie normen'!A:Q,12,FALSE)</f>
        <v>0</v>
      </c>
      <c r="AA2343" s="147"/>
      <c r="AC2343" s="148">
        <f t="shared" si="468"/>
        <v>0</v>
      </c>
    </row>
    <row r="2344" spans="1:29" ht="14.15" customHeight="1">
      <c r="A2344" s="124">
        <f t="shared" si="470"/>
        <v>2344</v>
      </c>
      <c r="B2344" s="139" t="s">
        <v>92</v>
      </c>
      <c r="C2344" s="108">
        <v>8</v>
      </c>
      <c r="D2344" s="164" t="s">
        <v>2213</v>
      </c>
      <c r="E2344" s="141" t="s">
        <v>2209</v>
      </c>
      <c r="F2344" s="141" t="s">
        <v>174</v>
      </c>
      <c r="G2344" s="141" t="s">
        <v>2091</v>
      </c>
      <c r="H2344" s="142">
        <v>0</v>
      </c>
      <c r="I2344" s="143">
        <f t="shared" si="469"/>
        <v>0</v>
      </c>
      <c r="J2344" s="144" t="s">
        <v>228</v>
      </c>
      <c r="K2344" s="144"/>
      <c r="L2344" s="144"/>
      <c r="M2344" s="144"/>
      <c r="N2344" s="144"/>
      <c r="O2344" s="144"/>
      <c r="P2344" s="145">
        <f t="shared" si="459"/>
        <v>0</v>
      </c>
      <c r="Q2344" s="145">
        <f t="shared" si="460"/>
        <v>0</v>
      </c>
      <c r="R2344" s="145">
        <f t="shared" si="461"/>
        <v>0</v>
      </c>
      <c r="S2344" s="145">
        <f t="shared" si="462"/>
        <v>0</v>
      </c>
      <c r="T2344" s="145">
        <f t="shared" si="463"/>
        <v>0</v>
      </c>
      <c r="U2344" s="145">
        <f t="shared" si="464"/>
        <v>0</v>
      </c>
      <c r="V2344" s="146">
        <f>IF(J2344="nio",0,IF(J2344&gt;0,VLOOKUP(F2344,'3-Productie normen'!A:M,VLOOKUP(J2344,'3-Productie normen'!$B$38:$C$41,2,FALSE),FALSE)))*(VLOOKUP(B2344,'2-Kosten per locatie'!$A$16:$C$48,3,FALSE))</f>
        <v>0</v>
      </c>
      <c r="W2344" s="146">
        <f t="shared" si="465"/>
        <v>0</v>
      </c>
      <c r="X2344" s="146">
        <f t="shared" si="466"/>
        <v>0</v>
      </c>
      <c r="Y2344" s="146">
        <f t="shared" si="467"/>
        <v>0</v>
      </c>
      <c r="Z2344" s="147">
        <f>VLOOKUP(F2344,'3-Productie normen'!A:Q,12,FALSE)</f>
        <v>0</v>
      </c>
      <c r="AA2344" s="147"/>
      <c r="AC2344" s="148">
        <f t="shared" si="468"/>
        <v>0</v>
      </c>
    </row>
    <row r="2345" spans="1:29" ht="14.15" customHeight="1">
      <c r="A2345" s="124">
        <f t="shared" si="470"/>
        <v>2345</v>
      </c>
      <c r="B2345" s="139" t="s">
        <v>92</v>
      </c>
      <c r="C2345" s="108">
        <v>8</v>
      </c>
      <c r="D2345" s="164" t="s">
        <v>2214</v>
      </c>
      <c r="E2345" s="141" t="s">
        <v>216</v>
      </c>
      <c r="F2345" s="141" t="s">
        <v>167</v>
      </c>
      <c r="G2345" s="141" t="s">
        <v>213</v>
      </c>
      <c r="H2345" s="142">
        <v>8.1</v>
      </c>
      <c r="I2345" s="143">
        <f t="shared" si="469"/>
        <v>255</v>
      </c>
      <c r="J2345" s="144">
        <v>255</v>
      </c>
      <c r="K2345" s="144"/>
      <c r="L2345" s="144"/>
      <c r="M2345" s="144"/>
      <c r="N2345" s="144"/>
      <c r="O2345" s="144"/>
      <c r="P2345" s="145" t="e">
        <f t="shared" si="459"/>
        <v>#DIV/0!</v>
      </c>
      <c r="Q2345" s="145">
        <f t="shared" si="460"/>
        <v>0</v>
      </c>
      <c r="R2345" s="145">
        <f t="shared" si="461"/>
        <v>0</v>
      </c>
      <c r="S2345" s="145">
        <f t="shared" si="462"/>
        <v>0</v>
      </c>
      <c r="T2345" s="145">
        <f t="shared" si="463"/>
        <v>0</v>
      </c>
      <c r="U2345" s="145">
        <f t="shared" si="464"/>
        <v>0</v>
      </c>
      <c r="V2345" s="146">
        <f>IF(J2345="nio",0,IF(J2345&gt;0,VLOOKUP(F2345,'3-Productie normen'!A:M,VLOOKUP(J2345,'3-Productie normen'!$B$38:$C$41,2,FALSE),FALSE)))*(VLOOKUP(B2345,'2-Kosten per locatie'!$A$16:$C$48,3,FALSE))</f>
        <v>0</v>
      </c>
      <c r="W2345" s="146">
        <f t="shared" si="465"/>
        <v>0</v>
      </c>
      <c r="X2345" s="146">
        <f t="shared" si="466"/>
        <v>0</v>
      </c>
      <c r="Y2345" s="146">
        <f t="shared" si="467"/>
        <v>0</v>
      </c>
      <c r="Z2345" s="147" t="str">
        <f>VLOOKUP(F2345,'3-Productie normen'!A:Q,12,FALSE)</f>
        <v>S</v>
      </c>
      <c r="AA2345" s="147"/>
      <c r="AC2345" s="148">
        <f t="shared" si="468"/>
        <v>2065.5</v>
      </c>
    </row>
    <row r="2346" spans="1:29" ht="14.15" customHeight="1">
      <c r="A2346" s="124">
        <f t="shared" si="470"/>
        <v>2346</v>
      </c>
      <c r="B2346" s="139" t="s">
        <v>92</v>
      </c>
      <c r="C2346" s="108">
        <v>8</v>
      </c>
      <c r="D2346" s="164" t="s">
        <v>2215</v>
      </c>
      <c r="E2346" s="141" t="s">
        <v>216</v>
      </c>
      <c r="F2346" s="141" t="s">
        <v>167</v>
      </c>
      <c r="G2346" s="141" t="s">
        <v>213</v>
      </c>
      <c r="H2346" s="142">
        <v>5.55</v>
      </c>
      <c r="I2346" s="143">
        <f t="shared" si="469"/>
        <v>255</v>
      </c>
      <c r="J2346" s="144">
        <v>255</v>
      </c>
      <c r="K2346" s="144"/>
      <c r="L2346" s="144"/>
      <c r="M2346" s="144"/>
      <c r="N2346" s="144"/>
      <c r="O2346" s="144"/>
      <c r="P2346" s="145" t="e">
        <f t="shared" si="459"/>
        <v>#DIV/0!</v>
      </c>
      <c r="Q2346" s="145">
        <f t="shared" si="460"/>
        <v>0</v>
      </c>
      <c r="R2346" s="145">
        <f t="shared" si="461"/>
        <v>0</v>
      </c>
      <c r="S2346" s="145">
        <f t="shared" si="462"/>
        <v>0</v>
      </c>
      <c r="T2346" s="145">
        <f t="shared" si="463"/>
        <v>0</v>
      </c>
      <c r="U2346" s="145">
        <f t="shared" si="464"/>
        <v>0</v>
      </c>
      <c r="V2346" s="146">
        <f>IF(J2346="nio",0,IF(J2346&gt;0,VLOOKUP(F2346,'3-Productie normen'!A:M,VLOOKUP(J2346,'3-Productie normen'!$B$38:$C$41,2,FALSE),FALSE)))*(VLOOKUP(B2346,'2-Kosten per locatie'!$A$16:$C$48,3,FALSE))</f>
        <v>0</v>
      </c>
      <c r="W2346" s="146">
        <f t="shared" si="465"/>
        <v>0</v>
      </c>
      <c r="X2346" s="146">
        <f t="shared" si="466"/>
        <v>0</v>
      </c>
      <c r="Y2346" s="146">
        <f t="shared" si="467"/>
        <v>0</v>
      </c>
      <c r="Z2346" s="147" t="str">
        <f>VLOOKUP(F2346,'3-Productie normen'!A:Q,12,FALSE)</f>
        <v>S</v>
      </c>
      <c r="AA2346" s="147"/>
      <c r="AC2346" s="148">
        <f t="shared" si="468"/>
        <v>1415.25</v>
      </c>
    </row>
    <row r="2347" spans="1:29" ht="14.15" customHeight="1">
      <c r="A2347" s="124">
        <f t="shared" si="470"/>
        <v>2347</v>
      </c>
      <c r="B2347" s="139" t="s">
        <v>92</v>
      </c>
      <c r="C2347" s="108">
        <v>8</v>
      </c>
      <c r="D2347" s="164" t="s">
        <v>2216</v>
      </c>
      <c r="E2347" s="141" t="s">
        <v>216</v>
      </c>
      <c r="F2347" s="141" t="s">
        <v>167</v>
      </c>
      <c r="G2347" s="141" t="s">
        <v>213</v>
      </c>
      <c r="H2347" s="142">
        <v>1.31</v>
      </c>
      <c r="I2347" s="143">
        <f t="shared" si="469"/>
        <v>255</v>
      </c>
      <c r="J2347" s="144">
        <v>255</v>
      </c>
      <c r="K2347" s="144"/>
      <c r="L2347" s="144"/>
      <c r="M2347" s="144"/>
      <c r="N2347" s="144"/>
      <c r="O2347" s="144"/>
      <c r="P2347" s="145" t="e">
        <f t="shared" si="459"/>
        <v>#DIV/0!</v>
      </c>
      <c r="Q2347" s="145">
        <f t="shared" si="460"/>
        <v>0</v>
      </c>
      <c r="R2347" s="145">
        <f t="shared" si="461"/>
        <v>0</v>
      </c>
      <c r="S2347" s="145">
        <f t="shared" si="462"/>
        <v>0</v>
      </c>
      <c r="T2347" s="145">
        <f t="shared" si="463"/>
        <v>0</v>
      </c>
      <c r="U2347" s="145">
        <f t="shared" si="464"/>
        <v>0</v>
      </c>
      <c r="V2347" s="146">
        <f>IF(J2347="nio",0,IF(J2347&gt;0,VLOOKUP(F2347,'3-Productie normen'!A:M,VLOOKUP(J2347,'3-Productie normen'!$B$38:$C$41,2,FALSE),FALSE)))*(VLOOKUP(B2347,'2-Kosten per locatie'!$A$16:$C$48,3,FALSE))</f>
        <v>0</v>
      </c>
      <c r="W2347" s="146">
        <f t="shared" si="465"/>
        <v>0</v>
      </c>
      <c r="X2347" s="146">
        <f t="shared" si="466"/>
        <v>0</v>
      </c>
      <c r="Y2347" s="146">
        <f t="shared" si="467"/>
        <v>0</v>
      </c>
      <c r="Z2347" s="147" t="str">
        <f>VLOOKUP(F2347,'3-Productie normen'!A:Q,12,FALSE)</f>
        <v>S</v>
      </c>
      <c r="AA2347" s="147"/>
      <c r="AC2347" s="148">
        <f t="shared" si="468"/>
        <v>334.05</v>
      </c>
    </row>
    <row r="2348" spans="1:29" ht="14.15" customHeight="1">
      <c r="A2348" s="124">
        <f t="shared" si="470"/>
        <v>2348</v>
      </c>
      <c r="B2348" s="139" t="s">
        <v>92</v>
      </c>
      <c r="C2348" s="108">
        <v>8</v>
      </c>
      <c r="D2348" s="164" t="s">
        <v>2217</v>
      </c>
      <c r="E2348" s="141" t="s">
        <v>216</v>
      </c>
      <c r="F2348" s="141" t="s">
        <v>167</v>
      </c>
      <c r="G2348" s="141" t="s">
        <v>213</v>
      </c>
      <c r="H2348" s="142">
        <v>1.31</v>
      </c>
      <c r="I2348" s="143">
        <f t="shared" si="469"/>
        <v>255</v>
      </c>
      <c r="J2348" s="144">
        <v>255</v>
      </c>
      <c r="K2348" s="144"/>
      <c r="L2348" s="144"/>
      <c r="M2348" s="144"/>
      <c r="N2348" s="144"/>
      <c r="O2348" s="144"/>
      <c r="P2348" s="145" t="e">
        <f t="shared" si="459"/>
        <v>#DIV/0!</v>
      </c>
      <c r="Q2348" s="145">
        <f t="shared" si="460"/>
        <v>0</v>
      </c>
      <c r="R2348" s="145">
        <f t="shared" si="461"/>
        <v>0</v>
      </c>
      <c r="S2348" s="145">
        <f t="shared" si="462"/>
        <v>0</v>
      </c>
      <c r="T2348" s="145">
        <f t="shared" si="463"/>
        <v>0</v>
      </c>
      <c r="U2348" s="145">
        <f t="shared" si="464"/>
        <v>0</v>
      </c>
      <c r="V2348" s="146">
        <f>IF(J2348="nio",0,IF(J2348&gt;0,VLOOKUP(F2348,'3-Productie normen'!A:M,VLOOKUP(J2348,'3-Productie normen'!$B$38:$C$41,2,FALSE),FALSE)))*(VLOOKUP(B2348,'2-Kosten per locatie'!$A$16:$C$48,3,FALSE))</f>
        <v>0</v>
      </c>
      <c r="W2348" s="146">
        <f t="shared" si="465"/>
        <v>0</v>
      </c>
      <c r="X2348" s="146">
        <f t="shared" si="466"/>
        <v>0</v>
      </c>
      <c r="Y2348" s="146">
        <f t="shared" si="467"/>
        <v>0</v>
      </c>
      <c r="Z2348" s="147" t="str">
        <f>VLOOKUP(F2348,'3-Productie normen'!A:Q,12,FALSE)</f>
        <v>S</v>
      </c>
      <c r="AA2348" s="147"/>
      <c r="AC2348" s="148">
        <f t="shared" si="468"/>
        <v>334.05</v>
      </c>
    </row>
    <row r="2349" spans="1:29" ht="14.15" customHeight="1">
      <c r="A2349" s="124">
        <f t="shared" si="470"/>
        <v>2349</v>
      </c>
      <c r="B2349" s="139" t="s">
        <v>92</v>
      </c>
      <c r="C2349" s="108">
        <v>8</v>
      </c>
      <c r="D2349" s="164" t="s">
        <v>2218</v>
      </c>
      <c r="E2349" s="141" t="s">
        <v>212</v>
      </c>
      <c r="F2349" s="141" t="s">
        <v>167</v>
      </c>
      <c r="G2349" s="141" t="s">
        <v>213</v>
      </c>
      <c r="H2349" s="142">
        <v>5.03</v>
      </c>
      <c r="I2349" s="143">
        <f t="shared" si="469"/>
        <v>255</v>
      </c>
      <c r="J2349" s="144">
        <v>255</v>
      </c>
      <c r="K2349" s="144"/>
      <c r="L2349" s="144"/>
      <c r="M2349" s="144"/>
      <c r="N2349" s="144"/>
      <c r="O2349" s="144"/>
      <c r="P2349" s="145" t="e">
        <f t="shared" si="459"/>
        <v>#DIV/0!</v>
      </c>
      <c r="Q2349" s="145">
        <f t="shared" si="460"/>
        <v>0</v>
      </c>
      <c r="R2349" s="145">
        <f t="shared" si="461"/>
        <v>0</v>
      </c>
      <c r="S2349" s="145">
        <f t="shared" si="462"/>
        <v>0</v>
      </c>
      <c r="T2349" s="145">
        <f t="shared" si="463"/>
        <v>0</v>
      </c>
      <c r="U2349" s="145">
        <f t="shared" si="464"/>
        <v>0</v>
      </c>
      <c r="V2349" s="146">
        <f>IF(J2349="nio",0,IF(J2349&gt;0,VLOOKUP(F2349,'3-Productie normen'!A:M,VLOOKUP(J2349,'3-Productie normen'!$B$38:$C$41,2,FALSE),FALSE)))*(VLOOKUP(B2349,'2-Kosten per locatie'!$A$16:$C$48,3,FALSE))</f>
        <v>0</v>
      </c>
      <c r="W2349" s="146">
        <f t="shared" si="465"/>
        <v>0</v>
      </c>
      <c r="X2349" s="146">
        <f t="shared" si="466"/>
        <v>0</v>
      </c>
      <c r="Y2349" s="146">
        <f t="shared" si="467"/>
        <v>0</v>
      </c>
      <c r="Z2349" s="147" t="str">
        <f>VLOOKUP(F2349,'3-Productie normen'!A:Q,12,FALSE)</f>
        <v>S</v>
      </c>
      <c r="AA2349" s="147"/>
      <c r="AC2349" s="148">
        <f t="shared" si="468"/>
        <v>1282.6500000000001</v>
      </c>
    </row>
    <row r="2350" spans="1:29" ht="14.15" customHeight="1">
      <c r="A2350" s="124">
        <f t="shared" si="470"/>
        <v>2350</v>
      </c>
      <c r="B2350" s="139" t="s">
        <v>92</v>
      </c>
      <c r="C2350" s="108">
        <v>8</v>
      </c>
      <c r="D2350" s="164" t="s">
        <v>2219</v>
      </c>
      <c r="E2350" s="141" t="s">
        <v>212</v>
      </c>
      <c r="F2350" s="141" t="s">
        <v>167</v>
      </c>
      <c r="G2350" s="141" t="s">
        <v>213</v>
      </c>
      <c r="H2350" s="142">
        <v>1.31</v>
      </c>
      <c r="I2350" s="143">
        <f t="shared" si="469"/>
        <v>255</v>
      </c>
      <c r="J2350" s="144">
        <v>255</v>
      </c>
      <c r="K2350" s="144"/>
      <c r="L2350" s="144"/>
      <c r="M2350" s="144"/>
      <c r="N2350" s="144"/>
      <c r="O2350" s="144"/>
      <c r="P2350" s="145" t="e">
        <f t="shared" si="459"/>
        <v>#DIV/0!</v>
      </c>
      <c r="Q2350" s="145">
        <f t="shared" si="460"/>
        <v>0</v>
      </c>
      <c r="R2350" s="145">
        <f t="shared" si="461"/>
        <v>0</v>
      </c>
      <c r="S2350" s="145">
        <f t="shared" si="462"/>
        <v>0</v>
      </c>
      <c r="T2350" s="145">
        <f t="shared" si="463"/>
        <v>0</v>
      </c>
      <c r="U2350" s="145">
        <f t="shared" si="464"/>
        <v>0</v>
      </c>
      <c r="V2350" s="146">
        <f>IF(J2350="nio",0,IF(J2350&gt;0,VLOOKUP(F2350,'3-Productie normen'!A:M,VLOOKUP(J2350,'3-Productie normen'!$B$38:$C$41,2,FALSE),FALSE)))*(VLOOKUP(B2350,'2-Kosten per locatie'!$A$16:$C$48,3,FALSE))</f>
        <v>0</v>
      </c>
      <c r="W2350" s="146">
        <f t="shared" si="465"/>
        <v>0</v>
      </c>
      <c r="X2350" s="146">
        <f t="shared" si="466"/>
        <v>0</v>
      </c>
      <c r="Y2350" s="146">
        <f t="shared" si="467"/>
        <v>0</v>
      </c>
      <c r="Z2350" s="147" t="str">
        <f>VLOOKUP(F2350,'3-Productie normen'!A:Q,12,FALSE)</f>
        <v>S</v>
      </c>
      <c r="AA2350" s="147"/>
      <c r="AC2350" s="148">
        <f t="shared" si="468"/>
        <v>334.05</v>
      </c>
    </row>
    <row r="2351" spans="1:29" ht="14.15" customHeight="1">
      <c r="A2351" s="124">
        <f t="shared" si="470"/>
        <v>2351</v>
      </c>
      <c r="B2351" s="139" t="s">
        <v>92</v>
      </c>
      <c r="C2351" s="108">
        <v>8</v>
      </c>
      <c r="D2351" s="164" t="s">
        <v>2220</v>
      </c>
      <c r="E2351" s="141" t="s">
        <v>212</v>
      </c>
      <c r="F2351" s="141" t="s">
        <v>167</v>
      </c>
      <c r="G2351" s="141" t="s">
        <v>213</v>
      </c>
      <c r="H2351" s="142">
        <v>1.31</v>
      </c>
      <c r="I2351" s="143">
        <f t="shared" si="469"/>
        <v>255</v>
      </c>
      <c r="J2351" s="144">
        <v>255</v>
      </c>
      <c r="K2351" s="144"/>
      <c r="L2351" s="144"/>
      <c r="M2351" s="144"/>
      <c r="N2351" s="144"/>
      <c r="O2351" s="144"/>
      <c r="P2351" s="145" t="e">
        <f t="shared" si="459"/>
        <v>#DIV/0!</v>
      </c>
      <c r="Q2351" s="145">
        <f t="shared" si="460"/>
        <v>0</v>
      </c>
      <c r="R2351" s="145">
        <f t="shared" si="461"/>
        <v>0</v>
      </c>
      <c r="S2351" s="145">
        <f t="shared" si="462"/>
        <v>0</v>
      </c>
      <c r="T2351" s="145">
        <f t="shared" si="463"/>
        <v>0</v>
      </c>
      <c r="U2351" s="145">
        <f t="shared" si="464"/>
        <v>0</v>
      </c>
      <c r="V2351" s="146">
        <f>IF(J2351="nio",0,IF(J2351&gt;0,VLOOKUP(F2351,'3-Productie normen'!A:M,VLOOKUP(J2351,'3-Productie normen'!$B$38:$C$41,2,FALSE),FALSE)))*(VLOOKUP(B2351,'2-Kosten per locatie'!$A$16:$C$48,3,FALSE))</f>
        <v>0</v>
      </c>
      <c r="W2351" s="146">
        <f t="shared" si="465"/>
        <v>0</v>
      </c>
      <c r="X2351" s="146">
        <f t="shared" si="466"/>
        <v>0</v>
      </c>
      <c r="Y2351" s="146">
        <f t="shared" si="467"/>
        <v>0</v>
      </c>
      <c r="Z2351" s="147" t="str">
        <f>VLOOKUP(F2351,'3-Productie normen'!A:Q,12,FALSE)</f>
        <v>S</v>
      </c>
      <c r="AA2351" s="147"/>
      <c r="AC2351" s="148">
        <f t="shared" si="468"/>
        <v>334.05</v>
      </c>
    </row>
    <row r="2352" spans="1:29" ht="14.15" customHeight="1">
      <c r="A2352" s="124">
        <f t="shared" si="470"/>
        <v>2352</v>
      </c>
      <c r="B2352" s="139" t="s">
        <v>92</v>
      </c>
      <c r="C2352" s="108">
        <v>8</v>
      </c>
      <c r="D2352" s="164" t="s">
        <v>2221</v>
      </c>
      <c r="E2352" s="141" t="s">
        <v>249</v>
      </c>
      <c r="F2352" s="141" t="s">
        <v>172</v>
      </c>
      <c r="G2352" s="141" t="s">
        <v>222</v>
      </c>
      <c r="H2352" s="142">
        <v>9.75</v>
      </c>
      <c r="I2352" s="143">
        <f t="shared" si="469"/>
        <v>255</v>
      </c>
      <c r="J2352" s="144">
        <v>255</v>
      </c>
      <c r="K2352" s="144"/>
      <c r="L2352" s="144"/>
      <c r="M2352" s="144"/>
      <c r="N2352" s="144"/>
      <c r="O2352" s="144"/>
      <c r="P2352" s="145" t="e">
        <f t="shared" si="459"/>
        <v>#DIV/0!</v>
      </c>
      <c r="Q2352" s="145">
        <f t="shared" si="460"/>
        <v>0</v>
      </c>
      <c r="R2352" s="145">
        <f t="shared" si="461"/>
        <v>0</v>
      </c>
      <c r="S2352" s="145">
        <f t="shared" si="462"/>
        <v>0</v>
      </c>
      <c r="T2352" s="145">
        <f t="shared" si="463"/>
        <v>0</v>
      </c>
      <c r="U2352" s="145">
        <f t="shared" si="464"/>
        <v>0</v>
      </c>
      <c r="V2352" s="146">
        <f>IF(J2352="nio",0,IF(J2352&gt;0,VLOOKUP(F2352,'3-Productie normen'!A:M,VLOOKUP(J2352,'3-Productie normen'!$B$38:$C$41,2,FALSE),FALSE)))*(VLOOKUP(B2352,'2-Kosten per locatie'!$A$16:$C$48,3,FALSE))</f>
        <v>0</v>
      </c>
      <c r="W2352" s="146">
        <f t="shared" si="465"/>
        <v>0</v>
      </c>
      <c r="X2352" s="146">
        <f t="shared" si="466"/>
        <v>0</v>
      </c>
      <c r="Y2352" s="146">
        <f t="shared" si="467"/>
        <v>0</v>
      </c>
      <c r="Z2352" s="147" t="str">
        <f>VLOOKUP(F2352,'3-Productie normen'!A:Q,12,FALSE)</f>
        <v>V</v>
      </c>
      <c r="AA2352" s="147"/>
      <c r="AC2352" s="148">
        <f t="shared" si="468"/>
        <v>2486.25</v>
      </c>
    </row>
    <row r="2353" spans="1:29" ht="14.15" customHeight="1">
      <c r="A2353" s="124">
        <f t="shared" si="470"/>
        <v>2353</v>
      </c>
      <c r="B2353" s="139" t="s">
        <v>92</v>
      </c>
      <c r="C2353" s="108">
        <v>8</v>
      </c>
      <c r="D2353" s="164" t="s">
        <v>2222</v>
      </c>
      <c r="E2353" s="141" t="s">
        <v>162</v>
      </c>
      <c r="F2353" s="166" t="s">
        <v>162</v>
      </c>
      <c r="G2353" s="141" t="s">
        <v>244</v>
      </c>
      <c r="H2353" s="142">
        <v>48.13</v>
      </c>
      <c r="I2353" s="143">
        <f t="shared" si="469"/>
        <v>255</v>
      </c>
      <c r="J2353" s="144">
        <v>255</v>
      </c>
      <c r="K2353" s="144"/>
      <c r="L2353" s="144"/>
      <c r="M2353" s="144"/>
      <c r="N2353" s="144"/>
      <c r="O2353" s="144"/>
      <c r="P2353" s="145" t="e">
        <f t="shared" si="459"/>
        <v>#DIV/0!</v>
      </c>
      <c r="Q2353" s="145">
        <f t="shared" si="460"/>
        <v>0</v>
      </c>
      <c r="R2353" s="145">
        <f t="shared" si="461"/>
        <v>0</v>
      </c>
      <c r="S2353" s="145">
        <f t="shared" si="462"/>
        <v>0</v>
      </c>
      <c r="T2353" s="145">
        <f t="shared" si="463"/>
        <v>0</v>
      </c>
      <c r="U2353" s="145">
        <f t="shared" si="464"/>
        <v>0</v>
      </c>
      <c r="V2353" s="146">
        <f>IF(J2353="nio",0,IF(J2353&gt;0,VLOOKUP(F2353,'3-Productie normen'!A:M,VLOOKUP(J2353,'3-Productie normen'!$B$38:$C$41,2,FALSE),FALSE)))*(VLOOKUP(B2353,'2-Kosten per locatie'!$A$16:$C$48,3,FALSE))</f>
        <v>0</v>
      </c>
      <c r="W2353" s="146">
        <f t="shared" si="465"/>
        <v>0</v>
      </c>
      <c r="X2353" s="146">
        <f t="shared" si="466"/>
        <v>0</v>
      </c>
      <c r="Y2353" s="146">
        <f t="shared" si="467"/>
        <v>0</v>
      </c>
      <c r="Z2353" s="147" t="str">
        <f>VLOOKUP(F2353,'3-Productie normen'!A:Q,12,FALSE)</f>
        <v>V</v>
      </c>
      <c r="AA2353" s="147"/>
      <c r="AC2353" s="148">
        <f t="shared" si="468"/>
        <v>12273.150000000001</v>
      </c>
    </row>
    <row r="2354" spans="1:29" ht="14.15" customHeight="1">
      <c r="A2354" s="124">
        <f t="shared" si="470"/>
        <v>2354</v>
      </c>
      <c r="B2354" s="139" t="s">
        <v>92</v>
      </c>
      <c r="C2354" s="108">
        <v>8</v>
      </c>
      <c r="D2354" s="164" t="s">
        <v>2223</v>
      </c>
      <c r="E2354" s="141" t="s">
        <v>685</v>
      </c>
      <c r="F2354" s="141" t="s">
        <v>174</v>
      </c>
      <c r="G2354" s="141" t="s">
        <v>2091</v>
      </c>
      <c r="H2354" s="142">
        <v>0</v>
      </c>
      <c r="I2354" s="143">
        <f t="shared" si="469"/>
        <v>0</v>
      </c>
      <c r="J2354" s="144" t="s">
        <v>228</v>
      </c>
      <c r="K2354" s="144"/>
      <c r="L2354" s="144"/>
      <c r="M2354" s="144"/>
      <c r="N2354" s="144"/>
      <c r="O2354" s="144"/>
      <c r="P2354" s="145">
        <f t="shared" si="459"/>
        <v>0</v>
      </c>
      <c r="Q2354" s="145">
        <f t="shared" si="460"/>
        <v>0</v>
      </c>
      <c r="R2354" s="145">
        <f t="shared" si="461"/>
        <v>0</v>
      </c>
      <c r="S2354" s="145">
        <f t="shared" si="462"/>
        <v>0</v>
      </c>
      <c r="T2354" s="145">
        <f t="shared" si="463"/>
        <v>0</v>
      </c>
      <c r="U2354" s="145">
        <f t="shared" si="464"/>
        <v>0</v>
      </c>
      <c r="V2354" s="146">
        <f>IF(J2354="nio",0,IF(J2354&gt;0,VLOOKUP(F2354,'3-Productie normen'!A:M,VLOOKUP(J2354,'3-Productie normen'!$B$38:$C$41,2,FALSE),FALSE)))*(VLOOKUP(B2354,'2-Kosten per locatie'!$A$16:$C$48,3,FALSE))</f>
        <v>0</v>
      </c>
      <c r="W2354" s="146">
        <f t="shared" si="465"/>
        <v>0</v>
      </c>
      <c r="X2354" s="146">
        <f t="shared" si="466"/>
        <v>0</v>
      </c>
      <c r="Y2354" s="146">
        <f t="shared" si="467"/>
        <v>0</v>
      </c>
      <c r="Z2354" s="147">
        <f>VLOOKUP(F2354,'3-Productie normen'!A:Q,12,FALSE)</f>
        <v>0</v>
      </c>
      <c r="AA2354" s="147"/>
      <c r="AC2354" s="148">
        <f t="shared" si="468"/>
        <v>0</v>
      </c>
    </row>
    <row r="2355" spans="1:29" ht="14.15" customHeight="1">
      <c r="A2355" s="124">
        <f t="shared" si="470"/>
        <v>2355</v>
      </c>
      <c r="B2355" s="139" t="s">
        <v>92</v>
      </c>
      <c r="C2355" s="108">
        <v>8</v>
      </c>
      <c r="D2355" s="164" t="s">
        <v>2224</v>
      </c>
      <c r="E2355" s="141" t="s">
        <v>220</v>
      </c>
      <c r="F2355" s="141" t="s">
        <v>167</v>
      </c>
      <c r="G2355" s="141" t="s">
        <v>213</v>
      </c>
      <c r="H2355" s="142">
        <v>3.55</v>
      </c>
      <c r="I2355" s="143">
        <f t="shared" si="469"/>
        <v>255</v>
      </c>
      <c r="J2355" s="144">
        <v>255</v>
      </c>
      <c r="K2355" s="144"/>
      <c r="L2355" s="144"/>
      <c r="M2355" s="144"/>
      <c r="N2355" s="144"/>
      <c r="O2355" s="144"/>
      <c r="P2355" s="145" t="e">
        <f t="shared" si="459"/>
        <v>#DIV/0!</v>
      </c>
      <c r="Q2355" s="145">
        <f t="shared" si="460"/>
        <v>0</v>
      </c>
      <c r="R2355" s="145">
        <f t="shared" si="461"/>
        <v>0</v>
      </c>
      <c r="S2355" s="145">
        <f t="shared" si="462"/>
        <v>0</v>
      </c>
      <c r="T2355" s="145">
        <f t="shared" si="463"/>
        <v>0</v>
      </c>
      <c r="U2355" s="145">
        <f t="shared" si="464"/>
        <v>0</v>
      </c>
      <c r="V2355" s="146">
        <f>IF(J2355="nio",0,IF(J2355&gt;0,VLOOKUP(F2355,'3-Productie normen'!A:M,VLOOKUP(J2355,'3-Productie normen'!$B$38:$C$41,2,FALSE),FALSE)))*(VLOOKUP(B2355,'2-Kosten per locatie'!$A$16:$C$48,3,FALSE))</f>
        <v>0</v>
      </c>
      <c r="W2355" s="146">
        <f t="shared" si="465"/>
        <v>0</v>
      </c>
      <c r="X2355" s="146">
        <f t="shared" si="466"/>
        <v>0</v>
      </c>
      <c r="Y2355" s="146">
        <f t="shared" si="467"/>
        <v>0</v>
      </c>
      <c r="Z2355" s="147" t="str">
        <f>VLOOKUP(F2355,'3-Productie normen'!A:Q,12,FALSE)</f>
        <v>S</v>
      </c>
      <c r="AA2355" s="147"/>
      <c r="AC2355" s="148">
        <f t="shared" si="468"/>
        <v>905.25</v>
      </c>
    </row>
    <row r="2356" spans="1:29" ht="14.15" customHeight="1">
      <c r="A2356" s="124">
        <f t="shared" si="470"/>
        <v>2356</v>
      </c>
      <c r="B2356" s="139" t="s">
        <v>92</v>
      </c>
      <c r="C2356" s="108">
        <v>8</v>
      </c>
      <c r="D2356" s="164" t="s">
        <v>2225</v>
      </c>
      <c r="E2356" s="141" t="s">
        <v>249</v>
      </c>
      <c r="F2356" s="141" t="s">
        <v>172</v>
      </c>
      <c r="G2356" s="141" t="s">
        <v>222</v>
      </c>
      <c r="H2356" s="142">
        <v>404.86</v>
      </c>
      <c r="I2356" s="143">
        <f t="shared" si="469"/>
        <v>255</v>
      </c>
      <c r="J2356" s="144">
        <v>255</v>
      </c>
      <c r="K2356" s="144"/>
      <c r="L2356" s="144"/>
      <c r="M2356" s="144"/>
      <c r="N2356" s="144"/>
      <c r="O2356" s="144"/>
      <c r="P2356" s="145" t="e">
        <f t="shared" si="459"/>
        <v>#DIV/0!</v>
      </c>
      <c r="Q2356" s="145">
        <f t="shared" si="460"/>
        <v>0</v>
      </c>
      <c r="R2356" s="145">
        <f t="shared" si="461"/>
        <v>0</v>
      </c>
      <c r="S2356" s="145">
        <f t="shared" si="462"/>
        <v>0</v>
      </c>
      <c r="T2356" s="145">
        <f t="shared" si="463"/>
        <v>0</v>
      </c>
      <c r="U2356" s="145">
        <f t="shared" si="464"/>
        <v>0</v>
      </c>
      <c r="V2356" s="146">
        <f>IF(J2356="nio",0,IF(J2356&gt;0,VLOOKUP(F2356,'3-Productie normen'!A:M,VLOOKUP(J2356,'3-Productie normen'!$B$38:$C$41,2,FALSE),FALSE)))*(VLOOKUP(B2356,'2-Kosten per locatie'!$A$16:$C$48,3,FALSE))</f>
        <v>0</v>
      </c>
      <c r="W2356" s="146">
        <f t="shared" si="465"/>
        <v>0</v>
      </c>
      <c r="X2356" s="146">
        <f t="shared" si="466"/>
        <v>0</v>
      </c>
      <c r="Y2356" s="146">
        <f t="shared" si="467"/>
        <v>0</v>
      </c>
      <c r="Z2356" s="147" t="str">
        <f>VLOOKUP(F2356,'3-Productie normen'!A:Q,12,FALSE)</f>
        <v>V</v>
      </c>
      <c r="AA2356" s="147"/>
      <c r="AC2356" s="148">
        <f t="shared" si="468"/>
        <v>103239.3</v>
      </c>
    </row>
    <row r="2357" spans="1:29" ht="14.15" customHeight="1">
      <c r="A2357" s="124">
        <f t="shared" si="470"/>
        <v>2357</v>
      </c>
      <c r="B2357" s="139" t="s">
        <v>92</v>
      </c>
      <c r="C2357" s="108">
        <v>8</v>
      </c>
      <c r="D2357" s="164" t="s">
        <v>2226</v>
      </c>
      <c r="E2357" s="141" t="s">
        <v>170</v>
      </c>
      <c r="F2357" s="141" t="s">
        <v>170</v>
      </c>
      <c r="G2357" s="141" t="s">
        <v>561</v>
      </c>
      <c r="H2357" s="142">
        <v>20.89</v>
      </c>
      <c r="I2357" s="143">
        <f t="shared" si="469"/>
        <v>255</v>
      </c>
      <c r="J2357" s="144">
        <v>255</v>
      </c>
      <c r="K2357" s="144"/>
      <c r="L2357" s="144"/>
      <c r="M2357" s="144"/>
      <c r="N2357" s="144"/>
      <c r="O2357" s="144"/>
      <c r="P2357" s="145" t="e">
        <f t="shared" si="459"/>
        <v>#DIV/0!</v>
      </c>
      <c r="Q2357" s="145">
        <f t="shared" si="460"/>
        <v>0</v>
      </c>
      <c r="R2357" s="145">
        <f t="shared" si="461"/>
        <v>0</v>
      </c>
      <c r="S2357" s="145">
        <f t="shared" si="462"/>
        <v>0</v>
      </c>
      <c r="T2357" s="145">
        <f t="shared" si="463"/>
        <v>0</v>
      </c>
      <c r="U2357" s="145">
        <f t="shared" si="464"/>
        <v>0</v>
      </c>
      <c r="V2357" s="146">
        <f>IF(J2357="nio",0,IF(J2357&gt;0,VLOOKUP(F2357,'3-Productie normen'!A:M,VLOOKUP(J2357,'3-Productie normen'!$B$38:$C$41,2,FALSE),FALSE)))*(VLOOKUP(B2357,'2-Kosten per locatie'!$A$16:$C$48,3,FALSE))</f>
        <v>0</v>
      </c>
      <c r="W2357" s="146">
        <f t="shared" si="465"/>
        <v>0</v>
      </c>
      <c r="X2357" s="146">
        <f t="shared" si="466"/>
        <v>0</v>
      </c>
      <c r="Y2357" s="146">
        <f t="shared" si="467"/>
        <v>0</v>
      </c>
      <c r="Z2357" s="147" t="str">
        <f>VLOOKUP(F2357,'3-Productie normen'!A:Q,12,FALSE)</f>
        <v>V</v>
      </c>
      <c r="AA2357" s="147"/>
      <c r="AC2357" s="148">
        <f t="shared" si="468"/>
        <v>5326.95</v>
      </c>
    </row>
    <row r="2358" spans="1:29" ht="14.15" customHeight="1">
      <c r="A2358" s="124">
        <f t="shared" si="470"/>
        <v>2358</v>
      </c>
      <c r="B2358" s="139" t="s">
        <v>92</v>
      </c>
      <c r="C2358" s="108">
        <v>9</v>
      </c>
      <c r="D2358" s="164" t="s">
        <v>2227</v>
      </c>
      <c r="E2358" s="141" t="s">
        <v>1020</v>
      </c>
      <c r="F2358" s="141" t="s">
        <v>155</v>
      </c>
      <c r="G2358" s="141" t="s">
        <v>244</v>
      </c>
      <c r="H2358" s="142">
        <v>41.06</v>
      </c>
      <c r="I2358" s="143">
        <f t="shared" si="469"/>
        <v>255</v>
      </c>
      <c r="J2358" s="144">
        <v>255</v>
      </c>
      <c r="K2358" s="144"/>
      <c r="L2358" s="144"/>
      <c r="M2358" s="144"/>
      <c r="N2358" s="144"/>
      <c r="O2358" s="144"/>
      <c r="P2358" s="145" t="e">
        <f t="shared" si="459"/>
        <v>#DIV/0!</v>
      </c>
      <c r="Q2358" s="145">
        <f t="shared" si="460"/>
        <v>0</v>
      </c>
      <c r="R2358" s="145">
        <f t="shared" si="461"/>
        <v>0</v>
      </c>
      <c r="S2358" s="145">
        <f t="shared" si="462"/>
        <v>0</v>
      </c>
      <c r="T2358" s="145">
        <f t="shared" si="463"/>
        <v>0</v>
      </c>
      <c r="U2358" s="145">
        <f t="shared" si="464"/>
        <v>0</v>
      </c>
      <c r="V2358" s="146">
        <f>IF(J2358="nio",0,IF(J2358&gt;0,VLOOKUP(F2358,'3-Productie normen'!A:M,VLOOKUP(J2358,'3-Productie normen'!$B$38:$C$41,2,FALSE),FALSE)))*(VLOOKUP(B2358,'2-Kosten per locatie'!$A$16:$C$48,3,FALSE))</f>
        <v>0</v>
      </c>
      <c r="W2358" s="146">
        <f t="shared" si="465"/>
        <v>0</v>
      </c>
      <c r="X2358" s="146">
        <f t="shared" si="466"/>
        <v>0</v>
      </c>
      <c r="Y2358" s="146">
        <f t="shared" si="467"/>
        <v>0</v>
      </c>
      <c r="Z2358" s="147" t="str">
        <f>VLOOKUP(F2358,'3-Productie normen'!A:Q,12,FALSE)</f>
        <v>B</v>
      </c>
      <c r="AA2358" s="147"/>
      <c r="AC2358" s="148">
        <f t="shared" si="468"/>
        <v>10470.300000000001</v>
      </c>
    </row>
    <row r="2359" spans="1:29" ht="14.15" customHeight="1">
      <c r="A2359" s="124">
        <f t="shared" si="470"/>
        <v>2359</v>
      </c>
      <c r="B2359" s="139" t="s">
        <v>92</v>
      </c>
      <c r="C2359" s="108">
        <v>9</v>
      </c>
      <c r="D2359" s="164" t="s">
        <v>2228</v>
      </c>
      <c r="E2359" s="141" t="s">
        <v>868</v>
      </c>
      <c r="F2359" s="141" t="s">
        <v>155</v>
      </c>
      <c r="G2359" s="141" t="s">
        <v>244</v>
      </c>
      <c r="H2359" s="142">
        <v>31.64</v>
      </c>
      <c r="I2359" s="143">
        <f t="shared" si="469"/>
        <v>255</v>
      </c>
      <c r="J2359" s="144">
        <v>255</v>
      </c>
      <c r="K2359" s="144"/>
      <c r="L2359" s="144"/>
      <c r="M2359" s="144"/>
      <c r="N2359" s="144"/>
      <c r="O2359" s="144"/>
      <c r="P2359" s="145" t="e">
        <f t="shared" si="459"/>
        <v>#DIV/0!</v>
      </c>
      <c r="Q2359" s="145">
        <f t="shared" si="460"/>
        <v>0</v>
      </c>
      <c r="R2359" s="145">
        <f t="shared" si="461"/>
        <v>0</v>
      </c>
      <c r="S2359" s="145">
        <f t="shared" si="462"/>
        <v>0</v>
      </c>
      <c r="T2359" s="145">
        <f t="shared" si="463"/>
        <v>0</v>
      </c>
      <c r="U2359" s="145">
        <f t="shared" si="464"/>
        <v>0</v>
      </c>
      <c r="V2359" s="146">
        <f>IF(J2359="nio",0,IF(J2359&gt;0,VLOOKUP(F2359,'3-Productie normen'!A:M,VLOOKUP(J2359,'3-Productie normen'!$B$38:$C$41,2,FALSE),FALSE)))*(VLOOKUP(B2359,'2-Kosten per locatie'!$A$16:$C$48,3,FALSE))</f>
        <v>0</v>
      </c>
      <c r="W2359" s="146">
        <f t="shared" si="465"/>
        <v>0</v>
      </c>
      <c r="X2359" s="146">
        <f t="shared" si="466"/>
        <v>0</v>
      </c>
      <c r="Y2359" s="146">
        <f t="shared" si="467"/>
        <v>0</v>
      </c>
      <c r="Z2359" s="147" t="str">
        <f>VLOOKUP(F2359,'3-Productie normen'!A:Q,12,FALSE)</f>
        <v>B</v>
      </c>
      <c r="AA2359" s="147"/>
      <c r="AC2359" s="148">
        <f t="shared" si="468"/>
        <v>8068.2</v>
      </c>
    </row>
    <row r="2360" spans="1:29" ht="14.15" customHeight="1">
      <c r="A2360" s="124">
        <f t="shared" si="470"/>
        <v>2360</v>
      </c>
      <c r="B2360" s="139" t="s">
        <v>92</v>
      </c>
      <c r="C2360" s="108">
        <v>9</v>
      </c>
      <c r="D2360" s="164" t="s">
        <v>2229</v>
      </c>
      <c r="E2360" s="141" t="s">
        <v>224</v>
      </c>
      <c r="F2360" s="141" t="s">
        <v>155</v>
      </c>
      <c r="G2360" s="141" t="s">
        <v>222</v>
      </c>
      <c r="H2360" s="142">
        <v>19.059999999999999</v>
      </c>
      <c r="I2360" s="143">
        <f t="shared" si="469"/>
        <v>255</v>
      </c>
      <c r="J2360" s="144">
        <v>255</v>
      </c>
      <c r="K2360" s="144"/>
      <c r="L2360" s="144"/>
      <c r="M2360" s="144"/>
      <c r="N2360" s="144"/>
      <c r="O2360" s="144"/>
      <c r="P2360" s="145" t="e">
        <f t="shared" si="459"/>
        <v>#DIV/0!</v>
      </c>
      <c r="Q2360" s="145">
        <f t="shared" si="460"/>
        <v>0</v>
      </c>
      <c r="R2360" s="145">
        <f t="shared" si="461"/>
        <v>0</v>
      </c>
      <c r="S2360" s="145">
        <f t="shared" si="462"/>
        <v>0</v>
      </c>
      <c r="T2360" s="145">
        <f t="shared" si="463"/>
        <v>0</v>
      </c>
      <c r="U2360" s="145">
        <f t="shared" si="464"/>
        <v>0</v>
      </c>
      <c r="V2360" s="146">
        <f>IF(J2360="nio",0,IF(J2360&gt;0,VLOOKUP(F2360,'3-Productie normen'!A:M,VLOOKUP(J2360,'3-Productie normen'!$B$38:$C$41,2,FALSE),FALSE)))*(VLOOKUP(B2360,'2-Kosten per locatie'!$A$16:$C$48,3,FALSE))</f>
        <v>0</v>
      </c>
      <c r="W2360" s="146">
        <f t="shared" si="465"/>
        <v>0</v>
      </c>
      <c r="X2360" s="146">
        <f t="shared" si="466"/>
        <v>0</v>
      </c>
      <c r="Y2360" s="146">
        <f t="shared" si="467"/>
        <v>0</v>
      </c>
      <c r="Z2360" s="147" t="str">
        <f>VLOOKUP(F2360,'3-Productie normen'!A:Q,12,FALSE)</f>
        <v>B</v>
      </c>
      <c r="AA2360" s="147"/>
      <c r="AC2360" s="148">
        <f t="shared" si="468"/>
        <v>4860.2999999999993</v>
      </c>
    </row>
    <row r="2361" spans="1:29" ht="14.15" customHeight="1">
      <c r="A2361" s="124">
        <f t="shared" si="470"/>
        <v>2361</v>
      </c>
      <c r="B2361" s="139" t="s">
        <v>92</v>
      </c>
      <c r="C2361" s="108">
        <v>9</v>
      </c>
      <c r="D2361" s="164" t="s">
        <v>2230</v>
      </c>
      <c r="E2361" s="141" t="s">
        <v>2231</v>
      </c>
      <c r="F2361" s="141" t="s">
        <v>155</v>
      </c>
      <c r="G2361" s="141" t="s">
        <v>222</v>
      </c>
      <c r="H2361" s="142">
        <v>8</v>
      </c>
      <c r="I2361" s="143">
        <f t="shared" si="469"/>
        <v>255</v>
      </c>
      <c r="J2361" s="144">
        <v>255</v>
      </c>
      <c r="K2361" s="144"/>
      <c r="L2361" s="144"/>
      <c r="M2361" s="144"/>
      <c r="N2361" s="144"/>
      <c r="O2361" s="144"/>
      <c r="P2361" s="145" t="e">
        <f t="shared" si="459"/>
        <v>#DIV/0!</v>
      </c>
      <c r="Q2361" s="145">
        <f t="shared" si="460"/>
        <v>0</v>
      </c>
      <c r="R2361" s="145">
        <f t="shared" si="461"/>
        <v>0</v>
      </c>
      <c r="S2361" s="145">
        <f t="shared" si="462"/>
        <v>0</v>
      </c>
      <c r="T2361" s="145">
        <f t="shared" si="463"/>
        <v>0</v>
      </c>
      <c r="U2361" s="145">
        <f t="shared" si="464"/>
        <v>0</v>
      </c>
      <c r="V2361" s="146">
        <f>IF(J2361="nio",0,IF(J2361&gt;0,VLOOKUP(F2361,'3-Productie normen'!A:M,VLOOKUP(J2361,'3-Productie normen'!$B$38:$C$41,2,FALSE),FALSE)))*(VLOOKUP(B2361,'2-Kosten per locatie'!$A$16:$C$48,3,FALSE))</f>
        <v>0</v>
      </c>
      <c r="W2361" s="146">
        <f t="shared" si="465"/>
        <v>0</v>
      </c>
      <c r="X2361" s="146">
        <f t="shared" si="466"/>
        <v>0</v>
      </c>
      <c r="Y2361" s="146">
        <f t="shared" si="467"/>
        <v>0</v>
      </c>
      <c r="Z2361" s="147" t="str">
        <f>VLOOKUP(F2361,'3-Productie normen'!A:Q,12,FALSE)</f>
        <v>B</v>
      </c>
      <c r="AA2361" s="147"/>
      <c r="AC2361" s="148">
        <f t="shared" si="468"/>
        <v>2040</v>
      </c>
    </row>
    <row r="2362" spans="1:29" ht="14.15" customHeight="1">
      <c r="A2362" s="124">
        <f t="shared" si="470"/>
        <v>2362</v>
      </c>
      <c r="B2362" s="139" t="s">
        <v>92</v>
      </c>
      <c r="C2362" s="108">
        <v>9</v>
      </c>
      <c r="D2362" s="164" t="s">
        <v>2232</v>
      </c>
      <c r="E2362" s="141" t="s">
        <v>224</v>
      </c>
      <c r="F2362" s="141" t="s">
        <v>155</v>
      </c>
      <c r="G2362" s="141" t="s">
        <v>222</v>
      </c>
      <c r="H2362" s="142">
        <v>15.26</v>
      </c>
      <c r="I2362" s="143">
        <f t="shared" si="469"/>
        <v>255</v>
      </c>
      <c r="J2362" s="144">
        <v>255</v>
      </c>
      <c r="K2362" s="144"/>
      <c r="L2362" s="144"/>
      <c r="M2362" s="144"/>
      <c r="N2362" s="144"/>
      <c r="O2362" s="144"/>
      <c r="P2362" s="145" t="e">
        <f t="shared" si="459"/>
        <v>#DIV/0!</v>
      </c>
      <c r="Q2362" s="145">
        <f t="shared" si="460"/>
        <v>0</v>
      </c>
      <c r="R2362" s="145">
        <f t="shared" si="461"/>
        <v>0</v>
      </c>
      <c r="S2362" s="145">
        <f t="shared" si="462"/>
        <v>0</v>
      </c>
      <c r="T2362" s="145">
        <f t="shared" si="463"/>
        <v>0</v>
      </c>
      <c r="U2362" s="145">
        <f t="shared" si="464"/>
        <v>0</v>
      </c>
      <c r="V2362" s="146">
        <f>IF(J2362="nio",0,IF(J2362&gt;0,VLOOKUP(F2362,'3-Productie normen'!A:M,VLOOKUP(J2362,'3-Productie normen'!$B$38:$C$41,2,FALSE),FALSE)))*(VLOOKUP(B2362,'2-Kosten per locatie'!$A$16:$C$48,3,FALSE))</f>
        <v>0</v>
      </c>
      <c r="W2362" s="146">
        <f t="shared" si="465"/>
        <v>0</v>
      </c>
      <c r="X2362" s="146">
        <f t="shared" si="466"/>
        <v>0</v>
      </c>
      <c r="Y2362" s="146">
        <f t="shared" si="467"/>
        <v>0</v>
      </c>
      <c r="Z2362" s="147" t="str">
        <f>VLOOKUP(F2362,'3-Productie normen'!A:Q,12,FALSE)</f>
        <v>B</v>
      </c>
      <c r="AA2362" s="147"/>
      <c r="AC2362" s="148">
        <f t="shared" si="468"/>
        <v>3891.2999999999997</v>
      </c>
    </row>
    <row r="2363" spans="1:29" ht="14.15" customHeight="1">
      <c r="A2363" s="124">
        <f t="shared" si="470"/>
        <v>2363</v>
      </c>
      <c r="B2363" s="139" t="s">
        <v>92</v>
      </c>
      <c r="C2363" s="108">
        <v>9</v>
      </c>
      <c r="D2363" s="164" t="s">
        <v>2233</v>
      </c>
      <c r="E2363" s="141" t="s">
        <v>224</v>
      </c>
      <c r="F2363" s="141" t="s">
        <v>155</v>
      </c>
      <c r="G2363" s="141" t="s">
        <v>222</v>
      </c>
      <c r="H2363" s="142">
        <v>39.659999999999997</v>
      </c>
      <c r="I2363" s="143">
        <f t="shared" si="469"/>
        <v>255</v>
      </c>
      <c r="J2363" s="144">
        <v>255</v>
      </c>
      <c r="K2363" s="144"/>
      <c r="L2363" s="144"/>
      <c r="M2363" s="144"/>
      <c r="N2363" s="144"/>
      <c r="O2363" s="144"/>
      <c r="P2363" s="145" t="e">
        <f t="shared" si="459"/>
        <v>#DIV/0!</v>
      </c>
      <c r="Q2363" s="145">
        <f t="shared" si="460"/>
        <v>0</v>
      </c>
      <c r="R2363" s="145">
        <f t="shared" si="461"/>
        <v>0</v>
      </c>
      <c r="S2363" s="145">
        <f t="shared" si="462"/>
        <v>0</v>
      </c>
      <c r="T2363" s="145">
        <f t="shared" si="463"/>
        <v>0</v>
      </c>
      <c r="U2363" s="145">
        <f t="shared" si="464"/>
        <v>0</v>
      </c>
      <c r="V2363" s="146">
        <f>IF(J2363="nio",0,IF(J2363&gt;0,VLOOKUP(F2363,'3-Productie normen'!A:M,VLOOKUP(J2363,'3-Productie normen'!$B$38:$C$41,2,FALSE),FALSE)))*(VLOOKUP(B2363,'2-Kosten per locatie'!$A$16:$C$48,3,FALSE))</f>
        <v>0</v>
      </c>
      <c r="W2363" s="146">
        <f t="shared" si="465"/>
        <v>0</v>
      </c>
      <c r="X2363" s="146">
        <f t="shared" si="466"/>
        <v>0</v>
      </c>
      <c r="Y2363" s="146">
        <f t="shared" si="467"/>
        <v>0</v>
      </c>
      <c r="Z2363" s="147" t="str">
        <f>VLOOKUP(F2363,'3-Productie normen'!A:Q,12,FALSE)</f>
        <v>B</v>
      </c>
      <c r="AA2363" s="147"/>
      <c r="AC2363" s="148">
        <f t="shared" si="468"/>
        <v>10113.299999999999</v>
      </c>
    </row>
    <row r="2364" spans="1:29" ht="14.15" customHeight="1">
      <c r="A2364" s="124">
        <f t="shared" si="470"/>
        <v>2364</v>
      </c>
      <c r="B2364" s="139" t="s">
        <v>92</v>
      </c>
      <c r="C2364" s="108">
        <v>9</v>
      </c>
      <c r="D2364" s="164" t="s">
        <v>2234</v>
      </c>
      <c r="E2364" s="141" t="s">
        <v>224</v>
      </c>
      <c r="F2364" s="141" t="s">
        <v>155</v>
      </c>
      <c r="G2364" s="141" t="s">
        <v>222</v>
      </c>
      <c r="H2364" s="142">
        <v>32.229999999999997</v>
      </c>
      <c r="I2364" s="143">
        <f t="shared" si="469"/>
        <v>255</v>
      </c>
      <c r="J2364" s="144">
        <v>255</v>
      </c>
      <c r="K2364" s="144"/>
      <c r="L2364" s="144"/>
      <c r="M2364" s="144"/>
      <c r="N2364" s="144"/>
      <c r="O2364" s="144"/>
      <c r="P2364" s="145" t="e">
        <f t="shared" si="459"/>
        <v>#DIV/0!</v>
      </c>
      <c r="Q2364" s="145">
        <f t="shared" si="460"/>
        <v>0</v>
      </c>
      <c r="R2364" s="145">
        <f t="shared" si="461"/>
        <v>0</v>
      </c>
      <c r="S2364" s="145">
        <f t="shared" si="462"/>
        <v>0</v>
      </c>
      <c r="T2364" s="145">
        <f t="shared" si="463"/>
        <v>0</v>
      </c>
      <c r="U2364" s="145">
        <f t="shared" si="464"/>
        <v>0</v>
      </c>
      <c r="V2364" s="146">
        <f>IF(J2364="nio",0,IF(J2364&gt;0,VLOOKUP(F2364,'3-Productie normen'!A:M,VLOOKUP(J2364,'3-Productie normen'!$B$38:$C$41,2,FALSE),FALSE)))*(VLOOKUP(B2364,'2-Kosten per locatie'!$A$16:$C$48,3,FALSE))</f>
        <v>0</v>
      </c>
      <c r="W2364" s="146">
        <f t="shared" si="465"/>
        <v>0</v>
      </c>
      <c r="X2364" s="146">
        <f t="shared" si="466"/>
        <v>0</v>
      </c>
      <c r="Y2364" s="146">
        <f t="shared" si="467"/>
        <v>0</v>
      </c>
      <c r="Z2364" s="147" t="str">
        <f>VLOOKUP(F2364,'3-Productie normen'!A:Q,12,FALSE)</f>
        <v>B</v>
      </c>
      <c r="AA2364" s="147"/>
      <c r="AC2364" s="148">
        <f t="shared" si="468"/>
        <v>8218.65</v>
      </c>
    </row>
    <row r="2365" spans="1:29" ht="14.15" customHeight="1">
      <c r="A2365" s="124">
        <f t="shared" si="470"/>
        <v>2365</v>
      </c>
      <c r="B2365" s="139" t="s">
        <v>92</v>
      </c>
      <c r="C2365" s="108">
        <v>9</v>
      </c>
      <c r="D2365" s="164" t="s">
        <v>2235</v>
      </c>
      <c r="E2365" s="141" t="s">
        <v>224</v>
      </c>
      <c r="F2365" s="141" t="s">
        <v>155</v>
      </c>
      <c r="G2365" s="141" t="s">
        <v>222</v>
      </c>
      <c r="H2365" s="142">
        <v>31.04</v>
      </c>
      <c r="I2365" s="143">
        <f t="shared" si="469"/>
        <v>255</v>
      </c>
      <c r="J2365" s="144">
        <v>255</v>
      </c>
      <c r="K2365" s="144"/>
      <c r="L2365" s="144"/>
      <c r="M2365" s="144"/>
      <c r="N2365" s="144"/>
      <c r="O2365" s="144"/>
      <c r="P2365" s="145" t="e">
        <f t="shared" si="459"/>
        <v>#DIV/0!</v>
      </c>
      <c r="Q2365" s="145">
        <f t="shared" si="460"/>
        <v>0</v>
      </c>
      <c r="R2365" s="145">
        <f t="shared" si="461"/>
        <v>0</v>
      </c>
      <c r="S2365" s="145">
        <f t="shared" si="462"/>
        <v>0</v>
      </c>
      <c r="T2365" s="145">
        <f t="shared" si="463"/>
        <v>0</v>
      </c>
      <c r="U2365" s="145">
        <f t="shared" si="464"/>
        <v>0</v>
      </c>
      <c r="V2365" s="146">
        <f>IF(J2365="nio",0,IF(J2365&gt;0,VLOOKUP(F2365,'3-Productie normen'!A:M,VLOOKUP(J2365,'3-Productie normen'!$B$38:$C$41,2,FALSE),FALSE)))*(VLOOKUP(B2365,'2-Kosten per locatie'!$A$16:$C$48,3,FALSE))</f>
        <v>0</v>
      </c>
      <c r="W2365" s="146">
        <f t="shared" si="465"/>
        <v>0</v>
      </c>
      <c r="X2365" s="146">
        <f t="shared" si="466"/>
        <v>0</v>
      </c>
      <c r="Y2365" s="146">
        <f t="shared" si="467"/>
        <v>0</v>
      </c>
      <c r="Z2365" s="147" t="str">
        <f>VLOOKUP(F2365,'3-Productie normen'!A:Q,12,FALSE)</f>
        <v>B</v>
      </c>
      <c r="AA2365" s="147"/>
      <c r="AC2365" s="148">
        <f t="shared" si="468"/>
        <v>7915.2</v>
      </c>
    </row>
    <row r="2366" spans="1:29" ht="14.15" customHeight="1">
      <c r="A2366" s="124">
        <f t="shared" si="470"/>
        <v>2366</v>
      </c>
      <c r="B2366" s="139" t="s">
        <v>92</v>
      </c>
      <c r="C2366" s="108">
        <v>9</v>
      </c>
      <c r="D2366" s="164" t="s">
        <v>2236</v>
      </c>
      <c r="E2366" s="141" t="s">
        <v>334</v>
      </c>
      <c r="F2366" s="141" t="s">
        <v>163</v>
      </c>
      <c r="G2366" s="141" t="s">
        <v>244</v>
      </c>
      <c r="H2366" s="142">
        <v>20.87</v>
      </c>
      <c r="I2366" s="143">
        <f t="shared" si="469"/>
        <v>255</v>
      </c>
      <c r="J2366" s="144">
        <v>255</v>
      </c>
      <c r="K2366" s="144"/>
      <c r="L2366" s="144"/>
      <c r="M2366" s="144"/>
      <c r="N2366" s="144"/>
      <c r="O2366" s="144"/>
      <c r="P2366" s="145" t="e">
        <f t="shared" si="459"/>
        <v>#DIV/0!</v>
      </c>
      <c r="Q2366" s="145">
        <f t="shared" si="460"/>
        <v>0</v>
      </c>
      <c r="R2366" s="145">
        <f t="shared" si="461"/>
        <v>0</v>
      </c>
      <c r="S2366" s="145">
        <f t="shared" si="462"/>
        <v>0</v>
      </c>
      <c r="T2366" s="145">
        <f t="shared" si="463"/>
        <v>0</v>
      </c>
      <c r="U2366" s="145">
        <f t="shared" si="464"/>
        <v>0</v>
      </c>
      <c r="V2366" s="146">
        <f>IF(J2366="nio",0,IF(J2366&gt;0,VLOOKUP(F2366,'3-Productie normen'!A:M,VLOOKUP(J2366,'3-Productie normen'!$B$38:$C$41,2,FALSE),FALSE)))*(VLOOKUP(B2366,'2-Kosten per locatie'!$A$16:$C$48,3,FALSE))</f>
        <v>0</v>
      </c>
      <c r="W2366" s="146">
        <f t="shared" si="465"/>
        <v>0</v>
      </c>
      <c r="X2366" s="146">
        <f t="shared" si="466"/>
        <v>0</v>
      </c>
      <c r="Y2366" s="146">
        <f t="shared" si="467"/>
        <v>0</v>
      </c>
      <c r="Z2366" s="147" t="str">
        <f>VLOOKUP(F2366,'3-Productie normen'!A:Q,12,FALSE)</f>
        <v>B</v>
      </c>
      <c r="AA2366" s="147"/>
      <c r="AC2366" s="148">
        <f t="shared" si="468"/>
        <v>5321.85</v>
      </c>
    </row>
    <row r="2367" spans="1:29" ht="14.15" customHeight="1">
      <c r="A2367" s="124">
        <f t="shared" si="470"/>
        <v>2367</v>
      </c>
      <c r="B2367" s="139" t="s">
        <v>92</v>
      </c>
      <c r="C2367" s="108">
        <v>9</v>
      </c>
      <c r="D2367" s="164" t="s">
        <v>2237</v>
      </c>
      <c r="E2367" s="141" t="s">
        <v>330</v>
      </c>
      <c r="F2367" s="141" t="s">
        <v>159</v>
      </c>
      <c r="G2367" s="141" t="s">
        <v>244</v>
      </c>
      <c r="H2367" s="142">
        <v>9.1999999999999993</v>
      </c>
      <c r="I2367" s="143">
        <f t="shared" si="469"/>
        <v>255</v>
      </c>
      <c r="J2367" s="144">
        <v>255</v>
      </c>
      <c r="K2367" s="144"/>
      <c r="L2367" s="144"/>
      <c r="M2367" s="144"/>
      <c r="N2367" s="144"/>
      <c r="O2367" s="144"/>
      <c r="P2367" s="145" t="e">
        <f t="shared" si="459"/>
        <v>#DIV/0!</v>
      </c>
      <c r="Q2367" s="145">
        <f t="shared" si="460"/>
        <v>0</v>
      </c>
      <c r="R2367" s="145">
        <f t="shared" si="461"/>
        <v>0</v>
      </c>
      <c r="S2367" s="145">
        <f t="shared" si="462"/>
        <v>0</v>
      </c>
      <c r="T2367" s="145">
        <f t="shared" si="463"/>
        <v>0</v>
      </c>
      <c r="U2367" s="145">
        <f t="shared" si="464"/>
        <v>0</v>
      </c>
      <c r="V2367" s="146">
        <f>IF(J2367="nio",0,IF(J2367&gt;0,VLOOKUP(F2367,'3-Productie normen'!A:M,VLOOKUP(J2367,'3-Productie normen'!$B$38:$C$41,2,FALSE),FALSE)))*(VLOOKUP(B2367,'2-Kosten per locatie'!$A$16:$C$48,3,FALSE))</f>
        <v>0</v>
      </c>
      <c r="W2367" s="146">
        <f t="shared" si="465"/>
        <v>0</v>
      </c>
      <c r="X2367" s="146">
        <f t="shared" si="466"/>
        <v>0</v>
      </c>
      <c r="Y2367" s="146">
        <f t="shared" si="467"/>
        <v>0</v>
      </c>
      <c r="Z2367" s="147" t="str">
        <f>VLOOKUP(F2367,'3-Productie normen'!A:Q,12,FALSE)</f>
        <v>V</v>
      </c>
      <c r="AA2367" s="147"/>
      <c r="AC2367" s="148">
        <f t="shared" si="468"/>
        <v>2346</v>
      </c>
    </row>
    <row r="2368" spans="1:29" ht="14.15" customHeight="1">
      <c r="A2368" s="124">
        <f t="shared" si="470"/>
        <v>2368</v>
      </c>
      <c r="B2368" s="139" t="s">
        <v>92</v>
      </c>
      <c r="C2368" s="108">
        <v>9</v>
      </c>
      <c r="D2368" s="164" t="s">
        <v>2238</v>
      </c>
      <c r="E2368" s="141" t="s">
        <v>171</v>
      </c>
      <c r="F2368" s="141" t="s">
        <v>171</v>
      </c>
      <c r="G2368" s="141" t="s">
        <v>244</v>
      </c>
      <c r="H2368" s="142">
        <v>37.520000000000003</v>
      </c>
      <c r="I2368" s="143">
        <f t="shared" si="469"/>
        <v>255</v>
      </c>
      <c r="J2368" s="144">
        <v>255</v>
      </c>
      <c r="K2368" s="144"/>
      <c r="L2368" s="144"/>
      <c r="M2368" s="144"/>
      <c r="N2368" s="144"/>
      <c r="O2368" s="144"/>
      <c r="P2368" s="145" t="e">
        <f t="shared" ref="P2368:P2431" si="471">IF(J2368="nio",0,IF(J2368&gt;0,J2368*H2368/V2368,0))</f>
        <v>#DIV/0!</v>
      </c>
      <c r="Q2368" s="145">
        <f t="shared" ref="Q2368:Q2431" si="472">IF(K2368&gt;0,K2368*H2368/W2368,0)</f>
        <v>0</v>
      </c>
      <c r="R2368" s="145">
        <f t="shared" ref="R2368:R2431" si="473">IF(L2368&gt;0,L2368*H2368/X2368,0)</f>
        <v>0</v>
      </c>
      <c r="S2368" s="145">
        <f t="shared" ref="S2368:S2431" si="474">IF(M2368&gt;0,M2368*H2368/Y2368,0)</f>
        <v>0</v>
      </c>
      <c r="T2368" s="145">
        <f t="shared" ref="T2368:T2431" si="475">IF(N2368&gt;0,N2368*H2368/X2368,0)</f>
        <v>0</v>
      </c>
      <c r="U2368" s="145">
        <f t="shared" ref="U2368:U2431" si="476">IF(O2368&gt;0,O2368*H2368/Y2368,0)</f>
        <v>0</v>
      </c>
      <c r="V2368" s="146">
        <f>IF(J2368="nio",0,IF(J2368&gt;0,VLOOKUP(F2368,'3-Productie normen'!A:M,VLOOKUP(J2368,'3-Productie normen'!$B$38:$C$41,2,FALSE),FALSE)))*(VLOOKUP(B2368,'2-Kosten per locatie'!$A$16:$C$48,3,FALSE))</f>
        <v>0</v>
      </c>
      <c r="W2368" s="146">
        <f t="shared" ref="W2368:W2431" si="477">IF(K2368&gt;0,V2368*$W$8,0)</f>
        <v>0</v>
      </c>
      <c r="X2368" s="146">
        <f t="shared" ref="X2368:X2431" si="478">IF((OR(L2368&gt;0,N2368&gt;0)),V2368*$X$8,0)</f>
        <v>0</v>
      </c>
      <c r="Y2368" s="146">
        <f t="shared" ref="Y2368:Y2431" si="479">IF((OR(M2368&gt;0,O2368&gt;0)),V2368*$Y$8,0)</f>
        <v>0</v>
      </c>
      <c r="Z2368" s="147" t="str">
        <f>VLOOKUP(F2368,'3-Productie normen'!A:Q,12,FALSE)</f>
        <v>B</v>
      </c>
      <c r="AA2368" s="147"/>
      <c r="AC2368" s="148">
        <f t="shared" ref="AC2368:AC2431" si="480">I2368*H2368</f>
        <v>9567.6</v>
      </c>
    </row>
    <row r="2369" spans="1:29" ht="14.15" customHeight="1">
      <c r="A2369" s="124">
        <f t="shared" si="470"/>
        <v>2369</v>
      </c>
      <c r="B2369" s="139" t="s">
        <v>92</v>
      </c>
      <c r="C2369" s="108">
        <v>9</v>
      </c>
      <c r="D2369" s="164" t="s">
        <v>2239</v>
      </c>
      <c r="E2369" s="141" t="s">
        <v>171</v>
      </c>
      <c r="F2369" s="141" t="s">
        <v>171</v>
      </c>
      <c r="G2369" s="141" t="s">
        <v>244</v>
      </c>
      <c r="H2369" s="142">
        <v>8.8000000000000007</v>
      </c>
      <c r="I2369" s="143">
        <f t="shared" si="469"/>
        <v>255</v>
      </c>
      <c r="J2369" s="144">
        <v>255</v>
      </c>
      <c r="K2369" s="144"/>
      <c r="L2369" s="144"/>
      <c r="M2369" s="144"/>
      <c r="N2369" s="144"/>
      <c r="O2369" s="144"/>
      <c r="P2369" s="145" t="e">
        <f t="shared" si="471"/>
        <v>#DIV/0!</v>
      </c>
      <c r="Q2369" s="145">
        <f t="shared" si="472"/>
        <v>0</v>
      </c>
      <c r="R2369" s="145">
        <f t="shared" si="473"/>
        <v>0</v>
      </c>
      <c r="S2369" s="145">
        <f t="shared" si="474"/>
        <v>0</v>
      </c>
      <c r="T2369" s="145">
        <f t="shared" si="475"/>
        <v>0</v>
      </c>
      <c r="U2369" s="145">
        <f t="shared" si="476"/>
        <v>0</v>
      </c>
      <c r="V2369" s="146">
        <f>IF(J2369="nio",0,IF(J2369&gt;0,VLOOKUP(F2369,'3-Productie normen'!A:M,VLOOKUP(J2369,'3-Productie normen'!$B$38:$C$41,2,FALSE),FALSE)))*(VLOOKUP(B2369,'2-Kosten per locatie'!$A$16:$C$48,3,FALSE))</f>
        <v>0</v>
      </c>
      <c r="W2369" s="146">
        <f t="shared" si="477"/>
        <v>0</v>
      </c>
      <c r="X2369" s="146">
        <f t="shared" si="478"/>
        <v>0</v>
      </c>
      <c r="Y2369" s="146">
        <f t="shared" si="479"/>
        <v>0</v>
      </c>
      <c r="Z2369" s="147" t="str">
        <f>VLOOKUP(F2369,'3-Productie normen'!A:Q,12,FALSE)</f>
        <v>B</v>
      </c>
      <c r="AA2369" s="147"/>
      <c r="AC2369" s="148">
        <f t="shared" si="480"/>
        <v>2244</v>
      </c>
    </row>
    <row r="2370" spans="1:29" ht="14.15" customHeight="1">
      <c r="A2370" s="124">
        <f t="shared" si="470"/>
        <v>2370</v>
      </c>
      <c r="B2370" s="139" t="s">
        <v>92</v>
      </c>
      <c r="C2370" s="108">
        <v>9</v>
      </c>
      <c r="D2370" s="164" t="s">
        <v>2240</v>
      </c>
      <c r="E2370" s="141" t="s">
        <v>224</v>
      </c>
      <c r="F2370" s="141" t="s">
        <v>155</v>
      </c>
      <c r="G2370" s="141" t="s">
        <v>222</v>
      </c>
      <c r="H2370" s="142">
        <v>43.18</v>
      </c>
      <c r="I2370" s="143">
        <f t="shared" si="469"/>
        <v>255</v>
      </c>
      <c r="J2370" s="144">
        <v>255</v>
      </c>
      <c r="K2370" s="144"/>
      <c r="L2370" s="144"/>
      <c r="M2370" s="144"/>
      <c r="N2370" s="144"/>
      <c r="O2370" s="144"/>
      <c r="P2370" s="145" t="e">
        <f t="shared" si="471"/>
        <v>#DIV/0!</v>
      </c>
      <c r="Q2370" s="145">
        <f t="shared" si="472"/>
        <v>0</v>
      </c>
      <c r="R2370" s="145">
        <f t="shared" si="473"/>
        <v>0</v>
      </c>
      <c r="S2370" s="145">
        <f t="shared" si="474"/>
        <v>0</v>
      </c>
      <c r="T2370" s="145">
        <f t="shared" si="475"/>
        <v>0</v>
      </c>
      <c r="U2370" s="145">
        <f t="shared" si="476"/>
        <v>0</v>
      </c>
      <c r="V2370" s="146">
        <f>IF(J2370="nio",0,IF(J2370&gt;0,VLOOKUP(F2370,'3-Productie normen'!A:M,VLOOKUP(J2370,'3-Productie normen'!$B$38:$C$41,2,FALSE),FALSE)))*(VLOOKUP(B2370,'2-Kosten per locatie'!$A$16:$C$48,3,FALSE))</f>
        <v>0</v>
      </c>
      <c r="W2370" s="146">
        <f t="shared" si="477"/>
        <v>0</v>
      </c>
      <c r="X2370" s="146">
        <f t="shared" si="478"/>
        <v>0</v>
      </c>
      <c r="Y2370" s="146">
        <f t="shared" si="479"/>
        <v>0</v>
      </c>
      <c r="Z2370" s="147" t="str">
        <f>VLOOKUP(F2370,'3-Productie normen'!A:Q,12,FALSE)</f>
        <v>B</v>
      </c>
      <c r="AA2370" s="147"/>
      <c r="AC2370" s="148">
        <f t="shared" si="480"/>
        <v>11010.9</v>
      </c>
    </row>
    <row r="2371" spans="1:29" ht="14.15" customHeight="1">
      <c r="A2371" s="124">
        <f t="shared" si="470"/>
        <v>2371</v>
      </c>
      <c r="B2371" s="139" t="s">
        <v>92</v>
      </c>
      <c r="C2371" s="108">
        <v>9</v>
      </c>
      <c r="D2371" s="164" t="s">
        <v>2241</v>
      </c>
      <c r="E2371" s="141" t="s">
        <v>224</v>
      </c>
      <c r="F2371" s="141" t="s">
        <v>155</v>
      </c>
      <c r="G2371" s="141" t="s">
        <v>222</v>
      </c>
      <c r="H2371" s="142">
        <v>44.53</v>
      </c>
      <c r="I2371" s="143">
        <f t="shared" si="469"/>
        <v>255</v>
      </c>
      <c r="J2371" s="144">
        <v>255</v>
      </c>
      <c r="K2371" s="144"/>
      <c r="L2371" s="144"/>
      <c r="M2371" s="144"/>
      <c r="N2371" s="144"/>
      <c r="O2371" s="144"/>
      <c r="P2371" s="145" t="e">
        <f t="shared" si="471"/>
        <v>#DIV/0!</v>
      </c>
      <c r="Q2371" s="145">
        <f t="shared" si="472"/>
        <v>0</v>
      </c>
      <c r="R2371" s="145">
        <f t="shared" si="473"/>
        <v>0</v>
      </c>
      <c r="S2371" s="145">
        <f t="shared" si="474"/>
        <v>0</v>
      </c>
      <c r="T2371" s="145">
        <f t="shared" si="475"/>
        <v>0</v>
      </c>
      <c r="U2371" s="145">
        <f t="shared" si="476"/>
        <v>0</v>
      </c>
      <c r="V2371" s="146">
        <f>IF(J2371="nio",0,IF(J2371&gt;0,VLOOKUP(F2371,'3-Productie normen'!A:M,VLOOKUP(J2371,'3-Productie normen'!$B$38:$C$41,2,FALSE),FALSE)))*(VLOOKUP(B2371,'2-Kosten per locatie'!$A$16:$C$48,3,FALSE))</f>
        <v>0</v>
      </c>
      <c r="W2371" s="146">
        <f t="shared" si="477"/>
        <v>0</v>
      </c>
      <c r="X2371" s="146">
        <f t="shared" si="478"/>
        <v>0</v>
      </c>
      <c r="Y2371" s="146">
        <f t="shared" si="479"/>
        <v>0</v>
      </c>
      <c r="Z2371" s="147" t="str">
        <f>VLOOKUP(F2371,'3-Productie normen'!A:Q,12,FALSE)</f>
        <v>B</v>
      </c>
      <c r="AA2371" s="147"/>
      <c r="AC2371" s="148">
        <f t="shared" si="480"/>
        <v>11355.15</v>
      </c>
    </row>
    <row r="2372" spans="1:29" ht="14.15" customHeight="1">
      <c r="A2372" s="124">
        <f t="shared" si="470"/>
        <v>2372</v>
      </c>
      <c r="B2372" s="139" t="s">
        <v>92</v>
      </c>
      <c r="C2372" s="108">
        <v>9</v>
      </c>
      <c r="D2372" s="164" t="s">
        <v>2242</v>
      </c>
      <c r="E2372" s="141" t="s">
        <v>224</v>
      </c>
      <c r="F2372" s="141" t="s">
        <v>155</v>
      </c>
      <c r="G2372" s="141" t="s">
        <v>222</v>
      </c>
      <c r="H2372" s="142">
        <v>44.53</v>
      </c>
      <c r="I2372" s="143">
        <f t="shared" si="469"/>
        <v>255</v>
      </c>
      <c r="J2372" s="144">
        <v>255</v>
      </c>
      <c r="K2372" s="144"/>
      <c r="L2372" s="144"/>
      <c r="M2372" s="144"/>
      <c r="N2372" s="144"/>
      <c r="O2372" s="144"/>
      <c r="P2372" s="145" t="e">
        <f t="shared" si="471"/>
        <v>#DIV/0!</v>
      </c>
      <c r="Q2372" s="145">
        <f t="shared" si="472"/>
        <v>0</v>
      </c>
      <c r="R2372" s="145">
        <f t="shared" si="473"/>
        <v>0</v>
      </c>
      <c r="S2372" s="145">
        <f t="shared" si="474"/>
        <v>0</v>
      </c>
      <c r="T2372" s="145">
        <f t="shared" si="475"/>
        <v>0</v>
      </c>
      <c r="U2372" s="145">
        <f t="shared" si="476"/>
        <v>0</v>
      </c>
      <c r="V2372" s="146">
        <f>IF(J2372="nio",0,IF(J2372&gt;0,VLOOKUP(F2372,'3-Productie normen'!A:M,VLOOKUP(J2372,'3-Productie normen'!$B$38:$C$41,2,FALSE),FALSE)))*(VLOOKUP(B2372,'2-Kosten per locatie'!$A$16:$C$48,3,FALSE))</f>
        <v>0</v>
      </c>
      <c r="W2372" s="146">
        <f t="shared" si="477"/>
        <v>0</v>
      </c>
      <c r="X2372" s="146">
        <f t="shared" si="478"/>
        <v>0</v>
      </c>
      <c r="Y2372" s="146">
        <f t="shared" si="479"/>
        <v>0</v>
      </c>
      <c r="Z2372" s="147" t="str">
        <f>VLOOKUP(F2372,'3-Productie normen'!A:Q,12,FALSE)</f>
        <v>B</v>
      </c>
      <c r="AA2372" s="147"/>
      <c r="AC2372" s="148">
        <f t="shared" si="480"/>
        <v>11355.15</v>
      </c>
    </row>
    <row r="2373" spans="1:29" ht="14.15" customHeight="1">
      <c r="A2373" s="124">
        <f t="shared" si="470"/>
        <v>2373</v>
      </c>
      <c r="B2373" s="139" t="s">
        <v>92</v>
      </c>
      <c r="C2373" s="108">
        <v>9</v>
      </c>
      <c r="D2373" s="164" t="s">
        <v>2243</v>
      </c>
      <c r="E2373" s="141" t="s">
        <v>224</v>
      </c>
      <c r="F2373" s="141" t="s">
        <v>155</v>
      </c>
      <c r="G2373" s="141" t="s">
        <v>222</v>
      </c>
      <c r="H2373" s="142">
        <v>44.29</v>
      </c>
      <c r="I2373" s="143">
        <f t="shared" si="469"/>
        <v>255</v>
      </c>
      <c r="J2373" s="144">
        <v>255</v>
      </c>
      <c r="K2373" s="144"/>
      <c r="L2373" s="144"/>
      <c r="M2373" s="144"/>
      <c r="N2373" s="144"/>
      <c r="O2373" s="144"/>
      <c r="P2373" s="145" t="e">
        <f t="shared" si="471"/>
        <v>#DIV/0!</v>
      </c>
      <c r="Q2373" s="145">
        <f t="shared" si="472"/>
        <v>0</v>
      </c>
      <c r="R2373" s="145">
        <f t="shared" si="473"/>
        <v>0</v>
      </c>
      <c r="S2373" s="145">
        <f t="shared" si="474"/>
        <v>0</v>
      </c>
      <c r="T2373" s="145">
        <f t="shared" si="475"/>
        <v>0</v>
      </c>
      <c r="U2373" s="145">
        <f t="shared" si="476"/>
        <v>0</v>
      </c>
      <c r="V2373" s="146">
        <f>IF(J2373="nio",0,IF(J2373&gt;0,VLOOKUP(F2373,'3-Productie normen'!A:M,VLOOKUP(J2373,'3-Productie normen'!$B$38:$C$41,2,FALSE),FALSE)))*(VLOOKUP(B2373,'2-Kosten per locatie'!$A$16:$C$48,3,FALSE))</f>
        <v>0</v>
      </c>
      <c r="W2373" s="146">
        <f t="shared" si="477"/>
        <v>0</v>
      </c>
      <c r="X2373" s="146">
        <f t="shared" si="478"/>
        <v>0</v>
      </c>
      <c r="Y2373" s="146">
        <f t="shared" si="479"/>
        <v>0</v>
      </c>
      <c r="Z2373" s="147" t="str">
        <f>VLOOKUP(F2373,'3-Productie normen'!A:Q,12,FALSE)</f>
        <v>B</v>
      </c>
      <c r="AA2373" s="147"/>
      <c r="AC2373" s="148">
        <f t="shared" si="480"/>
        <v>11293.949999999999</v>
      </c>
    </row>
    <row r="2374" spans="1:29" ht="14.15" customHeight="1">
      <c r="A2374" s="124">
        <f t="shared" si="470"/>
        <v>2374</v>
      </c>
      <c r="B2374" s="139" t="s">
        <v>92</v>
      </c>
      <c r="C2374" s="108">
        <v>9</v>
      </c>
      <c r="D2374" s="164" t="s">
        <v>2244</v>
      </c>
      <c r="E2374" s="141" t="s">
        <v>224</v>
      </c>
      <c r="F2374" s="141" t="s">
        <v>155</v>
      </c>
      <c r="G2374" s="141" t="s">
        <v>222</v>
      </c>
      <c r="H2374" s="142">
        <v>38.65</v>
      </c>
      <c r="I2374" s="143">
        <f t="shared" ref="I2374:I2437" si="481">SUM(J2374:O2374)</f>
        <v>255</v>
      </c>
      <c r="J2374" s="144">
        <v>255</v>
      </c>
      <c r="K2374" s="144"/>
      <c r="L2374" s="144"/>
      <c r="M2374" s="144"/>
      <c r="N2374" s="144"/>
      <c r="O2374" s="144"/>
      <c r="P2374" s="145" t="e">
        <f t="shared" si="471"/>
        <v>#DIV/0!</v>
      </c>
      <c r="Q2374" s="145">
        <f t="shared" si="472"/>
        <v>0</v>
      </c>
      <c r="R2374" s="145">
        <f t="shared" si="473"/>
        <v>0</v>
      </c>
      <c r="S2374" s="145">
        <f t="shared" si="474"/>
        <v>0</v>
      </c>
      <c r="T2374" s="145">
        <f t="shared" si="475"/>
        <v>0</v>
      </c>
      <c r="U2374" s="145">
        <f t="shared" si="476"/>
        <v>0</v>
      </c>
      <c r="V2374" s="146">
        <f>IF(J2374="nio",0,IF(J2374&gt;0,VLOOKUP(F2374,'3-Productie normen'!A:M,VLOOKUP(J2374,'3-Productie normen'!$B$38:$C$41,2,FALSE),FALSE)))*(VLOOKUP(B2374,'2-Kosten per locatie'!$A$16:$C$48,3,FALSE))</f>
        <v>0</v>
      </c>
      <c r="W2374" s="146">
        <f t="shared" si="477"/>
        <v>0</v>
      </c>
      <c r="X2374" s="146">
        <f t="shared" si="478"/>
        <v>0</v>
      </c>
      <c r="Y2374" s="146">
        <f t="shared" si="479"/>
        <v>0</v>
      </c>
      <c r="Z2374" s="147" t="str">
        <f>VLOOKUP(F2374,'3-Productie normen'!A:Q,12,FALSE)</f>
        <v>B</v>
      </c>
      <c r="AA2374" s="147"/>
      <c r="AC2374" s="148">
        <f t="shared" si="480"/>
        <v>9855.75</v>
      </c>
    </row>
    <row r="2375" spans="1:29" ht="14.15" customHeight="1">
      <c r="A2375" s="124">
        <f t="shared" si="470"/>
        <v>2375</v>
      </c>
      <c r="B2375" s="139" t="s">
        <v>92</v>
      </c>
      <c r="C2375" s="108">
        <v>9</v>
      </c>
      <c r="D2375" s="164" t="s">
        <v>2245</v>
      </c>
      <c r="E2375" s="141" t="s">
        <v>224</v>
      </c>
      <c r="F2375" s="141" t="s">
        <v>155</v>
      </c>
      <c r="G2375" s="141" t="s">
        <v>222</v>
      </c>
      <c r="H2375" s="142">
        <v>43.09</v>
      </c>
      <c r="I2375" s="143">
        <f t="shared" si="481"/>
        <v>255</v>
      </c>
      <c r="J2375" s="144">
        <v>255</v>
      </c>
      <c r="K2375" s="144"/>
      <c r="L2375" s="144"/>
      <c r="M2375" s="144"/>
      <c r="N2375" s="144"/>
      <c r="O2375" s="144"/>
      <c r="P2375" s="145" t="e">
        <f t="shared" si="471"/>
        <v>#DIV/0!</v>
      </c>
      <c r="Q2375" s="145">
        <f t="shared" si="472"/>
        <v>0</v>
      </c>
      <c r="R2375" s="145">
        <f t="shared" si="473"/>
        <v>0</v>
      </c>
      <c r="S2375" s="145">
        <f t="shared" si="474"/>
        <v>0</v>
      </c>
      <c r="T2375" s="145">
        <f t="shared" si="475"/>
        <v>0</v>
      </c>
      <c r="U2375" s="145">
        <f t="shared" si="476"/>
        <v>0</v>
      </c>
      <c r="V2375" s="146">
        <f>IF(J2375="nio",0,IF(J2375&gt;0,VLOOKUP(F2375,'3-Productie normen'!A:M,VLOOKUP(J2375,'3-Productie normen'!$B$38:$C$41,2,FALSE),FALSE)))*(VLOOKUP(B2375,'2-Kosten per locatie'!$A$16:$C$48,3,FALSE))</f>
        <v>0</v>
      </c>
      <c r="W2375" s="146">
        <f t="shared" si="477"/>
        <v>0</v>
      </c>
      <c r="X2375" s="146">
        <f t="shared" si="478"/>
        <v>0</v>
      </c>
      <c r="Y2375" s="146">
        <f t="shared" si="479"/>
        <v>0</v>
      </c>
      <c r="Z2375" s="147" t="str">
        <f>VLOOKUP(F2375,'3-Productie normen'!A:Q,12,FALSE)</f>
        <v>B</v>
      </c>
      <c r="AA2375" s="147"/>
      <c r="AC2375" s="148">
        <f t="shared" si="480"/>
        <v>10987.95</v>
      </c>
    </row>
    <row r="2376" spans="1:29" ht="14.15" customHeight="1">
      <c r="A2376" s="124">
        <f t="shared" si="470"/>
        <v>2376</v>
      </c>
      <c r="B2376" s="139" t="s">
        <v>92</v>
      </c>
      <c r="C2376" s="108">
        <v>9</v>
      </c>
      <c r="D2376" s="164" t="s">
        <v>2246</v>
      </c>
      <c r="E2376" s="141" t="s">
        <v>224</v>
      </c>
      <c r="F2376" s="153" t="s">
        <v>155</v>
      </c>
      <c r="G2376" s="141" t="s">
        <v>222</v>
      </c>
      <c r="H2376" s="142">
        <v>44.52</v>
      </c>
      <c r="I2376" s="143">
        <f t="shared" si="481"/>
        <v>255</v>
      </c>
      <c r="J2376" s="144">
        <v>255</v>
      </c>
      <c r="K2376" s="144"/>
      <c r="L2376" s="144"/>
      <c r="M2376" s="144"/>
      <c r="N2376" s="144"/>
      <c r="O2376" s="144"/>
      <c r="P2376" s="145" t="e">
        <f t="shared" si="471"/>
        <v>#DIV/0!</v>
      </c>
      <c r="Q2376" s="145">
        <f t="shared" si="472"/>
        <v>0</v>
      </c>
      <c r="R2376" s="145">
        <f t="shared" si="473"/>
        <v>0</v>
      </c>
      <c r="S2376" s="145">
        <f t="shared" si="474"/>
        <v>0</v>
      </c>
      <c r="T2376" s="145">
        <f t="shared" si="475"/>
        <v>0</v>
      </c>
      <c r="U2376" s="145">
        <f t="shared" si="476"/>
        <v>0</v>
      </c>
      <c r="V2376" s="146">
        <f>IF(J2376="nio",0,IF(J2376&gt;0,VLOOKUP(F2376,'3-Productie normen'!A:M,VLOOKUP(J2376,'3-Productie normen'!$B$38:$C$41,2,FALSE),FALSE)))*(VLOOKUP(B2376,'2-Kosten per locatie'!$A$16:$C$48,3,FALSE))</f>
        <v>0</v>
      </c>
      <c r="W2376" s="146">
        <f t="shared" si="477"/>
        <v>0</v>
      </c>
      <c r="X2376" s="146">
        <f t="shared" si="478"/>
        <v>0</v>
      </c>
      <c r="Y2376" s="146">
        <f t="shared" si="479"/>
        <v>0</v>
      </c>
      <c r="Z2376" s="147" t="str">
        <f>VLOOKUP(F2376,'3-Productie normen'!A:Q,12,FALSE)</f>
        <v>B</v>
      </c>
      <c r="AA2376" s="147"/>
      <c r="AC2376" s="148">
        <f t="shared" si="480"/>
        <v>11352.6</v>
      </c>
    </row>
    <row r="2377" spans="1:29" ht="14.15" customHeight="1">
      <c r="A2377" s="124">
        <f t="shared" si="470"/>
        <v>2377</v>
      </c>
      <c r="B2377" s="139" t="s">
        <v>92</v>
      </c>
      <c r="C2377" s="108">
        <v>9</v>
      </c>
      <c r="D2377" s="164" t="s">
        <v>2247</v>
      </c>
      <c r="E2377" s="141" t="s">
        <v>224</v>
      </c>
      <c r="F2377" s="141" t="s">
        <v>155</v>
      </c>
      <c r="G2377" s="141" t="s">
        <v>222</v>
      </c>
      <c r="H2377" s="142">
        <v>54.77</v>
      </c>
      <c r="I2377" s="143">
        <f t="shared" si="481"/>
        <v>255</v>
      </c>
      <c r="J2377" s="144">
        <v>255</v>
      </c>
      <c r="K2377" s="144"/>
      <c r="L2377" s="144"/>
      <c r="M2377" s="144"/>
      <c r="N2377" s="144"/>
      <c r="O2377" s="144"/>
      <c r="P2377" s="145" t="e">
        <f t="shared" si="471"/>
        <v>#DIV/0!</v>
      </c>
      <c r="Q2377" s="145">
        <f t="shared" si="472"/>
        <v>0</v>
      </c>
      <c r="R2377" s="145">
        <f t="shared" si="473"/>
        <v>0</v>
      </c>
      <c r="S2377" s="145">
        <f t="shared" si="474"/>
        <v>0</v>
      </c>
      <c r="T2377" s="145">
        <f t="shared" si="475"/>
        <v>0</v>
      </c>
      <c r="U2377" s="145">
        <f t="shared" si="476"/>
        <v>0</v>
      </c>
      <c r="V2377" s="146">
        <f>IF(J2377="nio",0,IF(J2377&gt;0,VLOOKUP(F2377,'3-Productie normen'!A:M,VLOOKUP(J2377,'3-Productie normen'!$B$38:$C$41,2,FALSE),FALSE)))*(VLOOKUP(B2377,'2-Kosten per locatie'!$A$16:$C$48,3,FALSE))</f>
        <v>0</v>
      </c>
      <c r="W2377" s="146">
        <f t="shared" si="477"/>
        <v>0</v>
      </c>
      <c r="X2377" s="146">
        <f t="shared" si="478"/>
        <v>0</v>
      </c>
      <c r="Y2377" s="146">
        <f t="shared" si="479"/>
        <v>0</v>
      </c>
      <c r="Z2377" s="147" t="str">
        <f>VLOOKUP(F2377,'3-Productie normen'!A:Q,12,FALSE)</f>
        <v>B</v>
      </c>
      <c r="AA2377" s="147"/>
      <c r="AC2377" s="148">
        <f t="shared" si="480"/>
        <v>13966.35</v>
      </c>
    </row>
    <row r="2378" spans="1:29" ht="14.15" customHeight="1">
      <c r="A2378" s="124">
        <f t="shared" si="470"/>
        <v>2378</v>
      </c>
      <c r="B2378" s="139" t="s">
        <v>92</v>
      </c>
      <c r="C2378" s="108">
        <v>9</v>
      </c>
      <c r="D2378" s="164" t="s">
        <v>2248</v>
      </c>
      <c r="E2378" s="141" t="s">
        <v>171</v>
      </c>
      <c r="F2378" s="141" t="s">
        <v>171</v>
      </c>
      <c r="G2378" s="141" t="s">
        <v>244</v>
      </c>
      <c r="H2378" s="142">
        <v>13.61</v>
      </c>
      <c r="I2378" s="143">
        <f t="shared" si="481"/>
        <v>255</v>
      </c>
      <c r="J2378" s="144">
        <v>255</v>
      </c>
      <c r="K2378" s="144"/>
      <c r="L2378" s="144"/>
      <c r="M2378" s="144"/>
      <c r="N2378" s="144"/>
      <c r="O2378" s="144"/>
      <c r="P2378" s="145" t="e">
        <f t="shared" si="471"/>
        <v>#DIV/0!</v>
      </c>
      <c r="Q2378" s="145">
        <f t="shared" si="472"/>
        <v>0</v>
      </c>
      <c r="R2378" s="145">
        <f t="shared" si="473"/>
        <v>0</v>
      </c>
      <c r="S2378" s="145">
        <f t="shared" si="474"/>
        <v>0</v>
      </c>
      <c r="T2378" s="145">
        <f t="shared" si="475"/>
        <v>0</v>
      </c>
      <c r="U2378" s="145">
        <f t="shared" si="476"/>
        <v>0</v>
      </c>
      <c r="V2378" s="146">
        <f>IF(J2378="nio",0,IF(J2378&gt;0,VLOOKUP(F2378,'3-Productie normen'!A:M,VLOOKUP(J2378,'3-Productie normen'!$B$38:$C$41,2,FALSE),FALSE)))*(VLOOKUP(B2378,'2-Kosten per locatie'!$A$16:$C$48,3,FALSE))</f>
        <v>0</v>
      </c>
      <c r="W2378" s="146">
        <f t="shared" si="477"/>
        <v>0</v>
      </c>
      <c r="X2378" s="146">
        <f t="shared" si="478"/>
        <v>0</v>
      </c>
      <c r="Y2378" s="146">
        <f t="shared" si="479"/>
        <v>0</v>
      </c>
      <c r="Z2378" s="147" t="str">
        <f>VLOOKUP(F2378,'3-Productie normen'!A:Q,12,FALSE)</f>
        <v>B</v>
      </c>
      <c r="AA2378" s="147"/>
      <c r="AC2378" s="148">
        <f t="shared" si="480"/>
        <v>3470.5499999999997</v>
      </c>
    </row>
    <row r="2379" spans="1:29" ht="14.15" customHeight="1">
      <c r="A2379" s="124">
        <f t="shared" ref="A2379:A2442" si="482">A2378+1</f>
        <v>2379</v>
      </c>
      <c r="B2379" s="139" t="s">
        <v>92</v>
      </c>
      <c r="C2379" s="108">
        <v>9</v>
      </c>
      <c r="D2379" s="164" t="s">
        <v>2249</v>
      </c>
      <c r="E2379" s="141" t="s">
        <v>226</v>
      </c>
      <c r="F2379" s="153" t="s">
        <v>174</v>
      </c>
      <c r="G2379" s="141" t="s">
        <v>222</v>
      </c>
      <c r="H2379" s="142">
        <v>20.2</v>
      </c>
      <c r="I2379" s="143">
        <f t="shared" si="481"/>
        <v>0</v>
      </c>
      <c r="J2379" s="144" t="s">
        <v>228</v>
      </c>
      <c r="K2379" s="144"/>
      <c r="L2379" s="144"/>
      <c r="M2379" s="144"/>
      <c r="N2379" s="144"/>
      <c r="O2379" s="144"/>
      <c r="P2379" s="145">
        <f t="shared" si="471"/>
        <v>0</v>
      </c>
      <c r="Q2379" s="145">
        <f t="shared" si="472"/>
        <v>0</v>
      </c>
      <c r="R2379" s="145">
        <f t="shared" si="473"/>
        <v>0</v>
      </c>
      <c r="S2379" s="145">
        <f t="shared" si="474"/>
        <v>0</v>
      </c>
      <c r="T2379" s="145">
        <f t="shared" si="475"/>
        <v>0</v>
      </c>
      <c r="U2379" s="145">
        <f t="shared" si="476"/>
        <v>0</v>
      </c>
      <c r="V2379" s="146">
        <f>IF(J2379="nio",0,IF(J2379&gt;0,VLOOKUP(F2379,'3-Productie normen'!A:M,VLOOKUP(J2379,'3-Productie normen'!$B$38:$C$41,2,FALSE),FALSE)))*(VLOOKUP(B2379,'2-Kosten per locatie'!$A$16:$C$48,3,FALSE))</f>
        <v>0</v>
      </c>
      <c r="W2379" s="146">
        <f t="shared" si="477"/>
        <v>0</v>
      </c>
      <c r="X2379" s="146">
        <f t="shared" si="478"/>
        <v>0</v>
      </c>
      <c r="Y2379" s="146">
        <f t="shared" si="479"/>
        <v>0</v>
      </c>
      <c r="Z2379" s="147">
        <f>VLOOKUP(F2379,'3-Productie normen'!A:Q,12,FALSE)</f>
        <v>0</v>
      </c>
      <c r="AA2379" s="147"/>
      <c r="AC2379" s="148">
        <f t="shared" si="480"/>
        <v>0</v>
      </c>
    </row>
    <row r="2380" spans="1:29" ht="14.15" customHeight="1">
      <c r="A2380" s="124">
        <f t="shared" si="482"/>
        <v>2380</v>
      </c>
      <c r="B2380" s="139" t="s">
        <v>92</v>
      </c>
      <c r="C2380" s="108">
        <v>9</v>
      </c>
      <c r="D2380" s="164" t="s">
        <v>2250</v>
      </c>
      <c r="E2380" s="141" t="s">
        <v>171</v>
      </c>
      <c r="F2380" s="141" t="s">
        <v>171</v>
      </c>
      <c r="G2380" s="141" t="s">
        <v>222</v>
      </c>
      <c r="H2380" s="142">
        <v>19.489999999999998</v>
      </c>
      <c r="I2380" s="143">
        <f t="shared" si="481"/>
        <v>255</v>
      </c>
      <c r="J2380" s="144">
        <v>255</v>
      </c>
      <c r="K2380" s="144"/>
      <c r="L2380" s="144"/>
      <c r="M2380" s="144"/>
      <c r="N2380" s="144"/>
      <c r="O2380" s="144"/>
      <c r="P2380" s="145" t="e">
        <f t="shared" si="471"/>
        <v>#DIV/0!</v>
      </c>
      <c r="Q2380" s="145">
        <f t="shared" si="472"/>
        <v>0</v>
      </c>
      <c r="R2380" s="145">
        <f t="shared" si="473"/>
        <v>0</v>
      </c>
      <c r="S2380" s="145">
        <f t="shared" si="474"/>
        <v>0</v>
      </c>
      <c r="T2380" s="145">
        <f t="shared" si="475"/>
        <v>0</v>
      </c>
      <c r="U2380" s="145">
        <f t="shared" si="476"/>
        <v>0</v>
      </c>
      <c r="V2380" s="146">
        <f>IF(J2380="nio",0,IF(J2380&gt;0,VLOOKUP(F2380,'3-Productie normen'!A:M,VLOOKUP(J2380,'3-Productie normen'!$B$38:$C$41,2,FALSE),FALSE)))*(VLOOKUP(B2380,'2-Kosten per locatie'!$A$16:$C$48,3,FALSE))</f>
        <v>0</v>
      </c>
      <c r="W2380" s="146">
        <f t="shared" si="477"/>
        <v>0</v>
      </c>
      <c r="X2380" s="146">
        <f t="shared" si="478"/>
        <v>0</v>
      </c>
      <c r="Y2380" s="146">
        <f t="shared" si="479"/>
        <v>0</v>
      </c>
      <c r="Z2380" s="147" t="str">
        <f>VLOOKUP(F2380,'3-Productie normen'!A:Q,12,FALSE)</f>
        <v>B</v>
      </c>
      <c r="AA2380" s="147"/>
      <c r="AC2380" s="148">
        <f t="shared" si="480"/>
        <v>4969.95</v>
      </c>
    </row>
    <row r="2381" spans="1:29" ht="14.15" customHeight="1">
      <c r="A2381" s="124">
        <f t="shared" si="482"/>
        <v>2381</v>
      </c>
      <c r="B2381" s="139" t="s">
        <v>92</v>
      </c>
      <c r="C2381" s="108">
        <v>9</v>
      </c>
      <c r="D2381" s="164" t="s">
        <v>2251</v>
      </c>
      <c r="E2381" s="141" t="s">
        <v>171</v>
      </c>
      <c r="F2381" s="141" t="s">
        <v>171</v>
      </c>
      <c r="G2381" s="141" t="s">
        <v>222</v>
      </c>
      <c r="H2381" s="142">
        <v>20.68</v>
      </c>
      <c r="I2381" s="143">
        <f t="shared" si="481"/>
        <v>255</v>
      </c>
      <c r="J2381" s="144">
        <v>255</v>
      </c>
      <c r="K2381" s="144"/>
      <c r="L2381" s="144"/>
      <c r="M2381" s="144"/>
      <c r="N2381" s="144"/>
      <c r="O2381" s="144"/>
      <c r="P2381" s="145" t="e">
        <f t="shared" si="471"/>
        <v>#DIV/0!</v>
      </c>
      <c r="Q2381" s="145">
        <f t="shared" si="472"/>
        <v>0</v>
      </c>
      <c r="R2381" s="145">
        <f t="shared" si="473"/>
        <v>0</v>
      </c>
      <c r="S2381" s="145">
        <f t="shared" si="474"/>
        <v>0</v>
      </c>
      <c r="T2381" s="145">
        <f t="shared" si="475"/>
        <v>0</v>
      </c>
      <c r="U2381" s="145">
        <f t="shared" si="476"/>
        <v>0</v>
      </c>
      <c r="V2381" s="146">
        <f>IF(J2381="nio",0,IF(J2381&gt;0,VLOOKUP(F2381,'3-Productie normen'!A:M,VLOOKUP(J2381,'3-Productie normen'!$B$38:$C$41,2,FALSE),FALSE)))*(VLOOKUP(B2381,'2-Kosten per locatie'!$A$16:$C$48,3,FALSE))</f>
        <v>0</v>
      </c>
      <c r="W2381" s="146">
        <f t="shared" si="477"/>
        <v>0</v>
      </c>
      <c r="X2381" s="146">
        <f t="shared" si="478"/>
        <v>0</v>
      </c>
      <c r="Y2381" s="146">
        <f t="shared" si="479"/>
        <v>0</v>
      </c>
      <c r="Z2381" s="147" t="str">
        <f>VLOOKUP(F2381,'3-Productie normen'!A:Q,12,FALSE)</f>
        <v>B</v>
      </c>
      <c r="AA2381" s="147"/>
      <c r="AC2381" s="148">
        <f t="shared" si="480"/>
        <v>5273.4</v>
      </c>
    </row>
    <row r="2382" spans="1:29" ht="14.15" customHeight="1">
      <c r="A2382" s="124">
        <f t="shared" si="482"/>
        <v>2382</v>
      </c>
      <c r="B2382" s="139" t="s">
        <v>92</v>
      </c>
      <c r="C2382" s="108">
        <v>9</v>
      </c>
      <c r="D2382" s="164" t="s">
        <v>2252</v>
      </c>
      <c r="E2382" s="141" t="s">
        <v>171</v>
      </c>
      <c r="F2382" s="141" t="s">
        <v>171</v>
      </c>
      <c r="G2382" s="141" t="s">
        <v>222</v>
      </c>
      <c r="H2382" s="142">
        <v>31.79</v>
      </c>
      <c r="I2382" s="143">
        <f t="shared" si="481"/>
        <v>255</v>
      </c>
      <c r="J2382" s="144">
        <v>255</v>
      </c>
      <c r="K2382" s="144"/>
      <c r="L2382" s="144"/>
      <c r="M2382" s="144"/>
      <c r="N2382" s="144"/>
      <c r="O2382" s="144"/>
      <c r="P2382" s="145" t="e">
        <f t="shared" si="471"/>
        <v>#DIV/0!</v>
      </c>
      <c r="Q2382" s="145">
        <f t="shared" si="472"/>
        <v>0</v>
      </c>
      <c r="R2382" s="145">
        <f t="shared" si="473"/>
        <v>0</v>
      </c>
      <c r="S2382" s="145">
        <f t="shared" si="474"/>
        <v>0</v>
      </c>
      <c r="T2382" s="145">
        <f t="shared" si="475"/>
        <v>0</v>
      </c>
      <c r="U2382" s="145">
        <f t="shared" si="476"/>
        <v>0</v>
      </c>
      <c r="V2382" s="146">
        <f>IF(J2382="nio",0,IF(J2382&gt;0,VLOOKUP(F2382,'3-Productie normen'!A:M,VLOOKUP(J2382,'3-Productie normen'!$B$38:$C$41,2,FALSE),FALSE)))*(VLOOKUP(B2382,'2-Kosten per locatie'!$A$16:$C$48,3,FALSE))</f>
        <v>0</v>
      </c>
      <c r="W2382" s="146">
        <f t="shared" si="477"/>
        <v>0</v>
      </c>
      <c r="X2382" s="146">
        <f t="shared" si="478"/>
        <v>0</v>
      </c>
      <c r="Y2382" s="146">
        <f t="shared" si="479"/>
        <v>0</v>
      </c>
      <c r="Z2382" s="147" t="str">
        <f>VLOOKUP(F2382,'3-Productie normen'!A:Q,12,FALSE)</f>
        <v>B</v>
      </c>
      <c r="AA2382" s="147"/>
      <c r="AC2382" s="148">
        <f t="shared" si="480"/>
        <v>8106.45</v>
      </c>
    </row>
    <row r="2383" spans="1:29" ht="14.15" customHeight="1">
      <c r="A2383" s="124">
        <f t="shared" si="482"/>
        <v>2383</v>
      </c>
      <c r="B2383" s="139" t="s">
        <v>92</v>
      </c>
      <c r="C2383" s="108">
        <v>9</v>
      </c>
      <c r="D2383" s="164" t="s">
        <v>2253</v>
      </c>
      <c r="E2383" s="141" t="s">
        <v>171</v>
      </c>
      <c r="F2383" s="141" t="s">
        <v>171</v>
      </c>
      <c r="G2383" s="141" t="s">
        <v>222</v>
      </c>
      <c r="H2383" s="142">
        <v>30.29</v>
      </c>
      <c r="I2383" s="143">
        <f t="shared" si="481"/>
        <v>255</v>
      </c>
      <c r="J2383" s="144">
        <v>255</v>
      </c>
      <c r="K2383" s="144"/>
      <c r="L2383" s="144"/>
      <c r="M2383" s="144"/>
      <c r="N2383" s="144"/>
      <c r="O2383" s="144"/>
      <c r="P2383" s="145" t="e">
        <f t="shared" si="471"/>
        <v>#DIV/0!</v>
      </c>
      <c r="Q2383" s="145">
        <f t="shared" si="472"/>
        <v>0</v>
      </c>
      <c r="R2383" s="145">
        <f t="shared" si="473"/>
        <v>0</v>
      </c>
      <c r="S2383" s="145">
        <f t="shared" si="474"/>
        <v>0</v>
      </c>
      <c r="T2383" s="145">
        <f t="shared" si="475"/>
        <v>0</v>
      </c>
      <c r="U2383" s="145">
        <f t="shared" si="476"/>
        <v>0</v>
      </c>
      <c r="V2383" s="146">
        <f>IF(J2383="nio",0,IF(J2383&gt;0,VLOOKUP(F2383,'3-Productie normen'!A:M,VLOOKUP(J2383,'3-Productie normen'!$B$38:$C$41,2,FALSE),FALSE)))*(VLOOKUP(B2383,'2-Kosten per locatie'!$A$16:$C$48,3,FALSE))</f>
        <v>0</v>
      </c>
      <c r="W2383" s="146">
        <f t="shared" si="477"/>
        <v>0</v>
      </c>
      <c r="X2383" s="146">
        <f t="shared" si="478"/>
        <v>0</v>
      </c>
      <c r="Y2383" s="146">
        <f t="shared" si="479"/>
        <v>0</v>
      </c>
      <c r="Z2383" s="147" t="str">
        <f>VLOOKUP(F2383,'3-Productie normen'!A:Q,12,FALSE)</f>
        <v>B</v>
      </c>
      <c r="AA2383" s="147"/>
      <c r="AC2383" s="148">
        <f t="shared" si="480"/>
        <v>7723.95</v>
      </c>
    </row>
    <row r="2384" spans="1:29" ht="14.15" customHeight="1">
      <c r="A2384" s="124">
        <f t="shared" si="482"/>
        <v>2384</v>
      </c>
      <c r="B2384" s="139" t="s">
        <v>92</v>
      </c>
      <c r="C2384" s="108">
        <v>9</v>
      </c>
      <c r="D2384" s="164" t="s">
        <v>2254</v>
      </c>
      <c r="E2384" s="141" t="s">
        <v>226</v>
      </c>
      <c r="F2384" s="141" t="s">
        <v>174</v>
      </c>
      <c r="G2384" s="141" t="s">
        <v>222</v>
      </c>
      <c r="H2384" s="142">
        <v>13.34</v>
      </c>
      <c r="I2384" s="143">
        <f t="shared" si="481"/>
        <v>0</v>
      </c>
      <c r="J2384" s="144" t="s">
        <v>228</v>
      </c>
      <c r="K2384" s="144"/>
      <c r="L2384" s="144"/>
      <c r="M2384" s="144"/>
      <c r="N2384" s="144"/>
      <c r="O2384" s="144"/>
      <c r="P2384" s="145">
        <f t="shared" si="471"/>
        <v>0</v>
      </c>
      <c r="Q2384" s="145">
        <f t="shared" si="472"/>
        <v>0</v>
      </c>
      <c r="R2384" s="145">
        <f t="shared" si="473"/>
        <v>0</v>
      </c>
      <c r="S2384" s="145">
        <f t="shared" si="474"/>
        <v>0</v>
      </c>
      <c r="T2384" s="145">
        <f t="shared" si="475"/>
        <v>0</v>
      </c>
      <c r="U2384" s="145">
        <f t="shared" si="476"/>
        <v>0</v>
      </c>
      <c r="V2384" s="146">
        <f>IF(J2384="nio",0,IF(J2384&gt;0,VLOOKUP(F2384,'3-Productie normen'!A:M,VLOOKUP(J2384,'3-Productie normen'!$B$38:$C$41,2,FALSE),FALSE)))*(VLOOKUP(B2384,'2-Kosten per locatie'!$A$16:$C$48,3,FALSE))</f>
        <v>0</v>
      </c>
      <c r="W2384" s="146">
        <f t="shared" si="477"/>
        <v>0</v>
      </c>
      <c r="X2384" s="146">
        <f t="shared" si="478"/>
        <v>0</v>
      </c>
      <c r="Y2384" s="146">
        <f t="shared" si="479"/>
        <v>0</v>
      </c>
      <c r="Z2384" s="147">
        <f>VLOOKUP(F2384,'3-Productie normen'!A:Q,12,FALSE)</f>
        <v>0</v>
      </c>
      <c r="AA2384" s="147"/>
      <c r="AC2384" s="148">
        <f t="shared" si="480"/>
        <v>0</v>
      </c>
    </row>
    <row r="2385" spans="1:29" ht="14.15" customHeight="1">
      <c r="A2385" s="124">
        <f t="shared" si="482"/>
        <v>2385</v>
      </c>
      <c r="B2385" s="139" t="s">
        <v>92</v>
      </c>
      <c r="C2385" s="108">
        <v>9</v>
      </c>
      <c r="D2385" s="164" t="s">
        <v>2255</v>
      </c>
      <c r="E2385" s="141" t="s">
        <v>224</v>
      </c>
      <c r="F2385" s="141" t="s">
        <v>155</v>
      </c>
      <c r="G2385" s="141" t="s">
        <v>222</v>
      </c>
      <c r="H2385" s="142">
        <v>52.59</v>
      </c>
      <c r="I2385" s="143">
        <f t="shared" si="481"/>
        <v>255</v>
      </c>
      <c r="J2385" s="144">
        <v>255</v>
      </c>
      <c r="K2385" s="144"/>
      <c r="L2385" s="144"/>
      <c r="M2385" s="144"/>
      <c r="N2385" s="144"/>
      <c r="O2385" s="144"/>
      <c r="P2385" s="145" t="e">
        <f t="shared" si="471"/>
        <v>#DIV/0!</v>
      </c>
      <c r="Q2385" s="145">
        <f t="shared" si="472"/>
        <v>0</v>
      </c>
      <c r="R2385" s="145">
        <f t="shared" si="473"/>
        <v>0</v>
      </c>
      <c r="S2385" s="145">
        <f t="shared" si="474"/>
        <v>0</v>
      </c>
      <c r="T2385" s="145">
        <f t="shared" si="475"/>
        <v>0</v>
      </c>
      <c r="U2385" s="145">
        <f t="shared" si="476"/>
        <v>0</v>
      </c>
      <c r="V2385" s="146">
        <f>IF(J2385="nio",0,IF(J2385&gt;0,VLOOKUP(F2385,'3-Productie normen'!A:M,VLOOKUP(J2385,'3-Productie normen'!$B$38:$C$41,2,FALSE),FALSE)))*(VLOOKUP(B2385,'2-Kosten per locatie'!$A$16:$C$48,3,FALSE))</f>
        <v>0</v>
      </c>
      <c r="W2385" s="146">
        <f t="shared" si="477"/>
        <v>0</v>
      </c>
      <c r="X2385" s="146">
        <f t="shared" si="478"/>
        <v>0</v>
      </c>
      <c r="Y2385" s="146">
        <f t="shared" si="479"/>
        <v>0</v>
      </c>
      <c r="Z2385" s="147" t="str">
        <f>VLOOKUP(F2385,'3-Productie normen'!A:Q,12,FALSE)</f>
        <v>B</v>
      </c>
      <c r="AA2385" s="147"/>
      <c r="AC2385" s="148">
        <f t="shared" si="480"/>
        <v>13410.45</v>
      </c>
    </row>
    <row r="2386" spans="1:29" ht="14.15" customHeight="1">
      <c r="A2386" s="124">
        <f t="shared" si="482"/>
        <v>2386</v>
      </c>
      <c r="B2386" s="139" t="s">
        <v>92</v>
      </c>
      <c r="C2386" s="108">
        <v>9</v>
      </c>
      <c r="D2386" s="164" t="s">
        <v>2256</v>
      </c>
      <c r="E2386" s="141" t="s">
        <v>224</v>
      </c>
      <c r="F2386" s="141" t="s">
        <v>155</v>
      </c>
      <c r="G2386" s="141" t="s">
        <v>222</v>
      </c>
      <c r="H2386" s="142">
        <v>44.53</v>
      </c>
      <c r="I2386" s="143">
        <f t="shared" si="481"/>
        <v>255</v>
      </c>
      <c r="J2386" s="144">
        <v>255</v>
      </c>
      <c r="K2386" s="144"/>
      <c r="L2386" s="144"/>
      <c r="M2386" s="144"/>
      <c r="N2386" s="144"/>
      <c r="O2386" s="144"/>
      <c r="P2386" s="145" t="e">
        <f t="shared" si="471"/>
        <v>#DIV/0!</v>
      </c>
      <c r="Q2386" s="145">
        <f t="shared" si="472"/>
        <v>0</v>
      </c>
      <c r="R2386" s="145">
        <f t="shared" si="473"/>
        <v>0</v>
      </c>
      <c r="S2386" s="145">
        <f t="shared" si="474"/>
        <v>0</v>
      </c>
      <c r="T2386" s="145">
        <f t="shared" si="475"/>
        <v>0</v>
      </c>
      <c r="U2386" s="145">
        <f t="shared" si="476"/>
        <v>0</v>
      </c>
      <c r="V2386" s="146">
        <f>IF(J2386="nio",0,IF(J2386&gt;0,VLOOKUP(F2386,'3-Productie normen'!A:M,VLOOKUP(J2386,'3-Productie normen'!$B$38:$C$41,2,FALSE),FALSE)))*(VLOOKUP(B2386,'2-Kosten per locatie'!$A$16:$C$48,3,FALSE))</f>
        <v>0</v>
      </c>
      <c r="W2386" s="146">
        <f t="shared" si="477"/>
        <v>0</v>
      </c>
      <c r="X2386" s="146">
        <f t="shared" si="478"/>
        <v>0</v>
      </c>
      <c r="Y2386" s="146">
        <f t="shared" si="479"/>
        <v>0</v>
      </c>
      <c r="Z2386" s="147" t="str">
        <f>VLOOKUP(F2386,'3-Productie normen'!A:Q,12,FALSE)</f>
        <v>B</v>
      </c>
      <c r="AA2386" s="147"/>
      <c r="AC2386" s="148">
        <f t="shared" si="480"/>
        <v>11355.15</v>
      </c>
    </row>
    <row r="2387" spans="1:29" ht="14.15" customHeight="1">
      <c r="A2387" s="124">
        <f t="shared" si="482"/>
        <v>2387</v>
      </c>
      <c r="B2387" s="139" t="s">
        <v>92</v>
      </c>
      <c r="C2387" s="108">
        <v>9</v>
      </c>
      <c r="D2387" s="164" t="s">
        <v>2257</v>
      </c>
      <c r="E2387" s="141" t="s">
        <v>224</v>
      </c>
      <c r="F2387" s="141" t="s">
        <v>155</v>
      </c>
      <c r="G2387" s="141" t="s">
        <v>222</v>
      </c>
      <c r="H2387" s="142">
        <v>44.53</v>
      </c>
      <c r="I2387" s="143">
        <f t="shared" si="481"/>
        <v>255</v>
      </c>
      <c r="J2387" s="144">
        <v>255</v>
      </c>
      <c r="K2387" s="144"/>
      <c r="L2387" s="144"/>
      <c r="M2387" s="144"/>
      <c r="N2387" s="144"/>
      <c r="O2387" s="144"/>
      <c r="P2387" s="145" t="e">
        <f t="shared" si="471"/>
        <v>#DIV/0!</v>
      </c>
      <c r="Q2387" s="145">
        <f t="shared" si="472"/>
        <v>0</v>
      </c>
      <c r="R2387" s="145">
        <f t="shared" si="473"/>
        <v>0</v>
      </c>
      <c r="S2387" s="145">
        <f t="shared" si="474"/>
        <v>0</v>
      </c>
      <c r="T2387" s="145">
        <f t="shared" si="475"/>
        <v>0</v>
      </c>
      <c r="U2387" s="145">
        <f t="shared" si="476"/>
        <v>0</v>
      </c>
      <c r="V2387" s="146">
        <f>IF(J2387="nio",0,IF(J2387&gt;0,VLOOKUP(F2387,'3-Productie normen'!A:M,VLOOKUP(J2387,'3-Productie normen'!$B$38:$C$41,2,FALSE),FALSE)))*(VLOOKUP(B2387,'2-Kosten per locatie'!$A$16:$C$48,3,FALSE))</f>
        <v>0</v>
      </c>
      <c r="W2387" s="146">
        <f t="shared" si="477"/>
        <v>0</v>
      </c>
      <c r="X2387" s="146">
        <f t="shared" si="478"/>
        <v>0</v>
      </c>
      <c r="Y2387" s="146">
        <f t="shared" si="479"/>
        <v>0</v>
      </c>
      <c r="Z2387" s="147" t="str">
        <f>VLOOKUP(F2387,'3-Productie normen'!A:Q,12,FALSE)</f>
        <v>B</v>
      </c>
      <c r="AA2387" s="147"/>
      <c r="AC2387" s="148">
        <f t="shared" si="480"/>
        <v>11355.15</v>
      </c>
    </row>
    <row r="2388" spans="1:29" ht="14.15" customHeight="1">
      <c r="A2388" s="124">
        <f t="shared" si="482"/>
        <v>2388</v>
      </c>
      <c r="B2388" s="139" t="s">
        <v>92</v>
      </c>
      <c r="C2388" s="108">
        <v>9</v>
      </c>
      <c r="D2388" s="164" t="s">
        <v>2258</v>
      </c>
      <c r="E2388" s="141" t="s">
        <v>224</v>
      </c>
      <c r="F2388" s="141" t="s">
        <v>155</v>
      </c>
      <c r="G2388" s="141" t="s">
        <v>222</v>
      </c>
      <c r="H2388" s="142">
        <v>32.07</v>
      </c>
      <c r="I2388" s="143">
        <f t="shared" si="481"/>
        <v>255</v>
      </c>
      <c r="J2388" s="144">
        <v>255</v>
      </c>
      <c r="K2388" s="144"/>
      <c r="L2388" s="144"/>
      <c r="M2388" s="144"/>
      <c r="N2388" s="144"/>
      <c r="O2388" s="144"/>
      <c r="P2388" s="145" t="e">
        <f t="shared" si="471"/>
        <v>#DIV/0!</v>
      </c>
      <c r="Q2388" s="145">
        <f t="shared" si="472"/>
        <v>0</v>
      </c>
      <c r="R2388" s="145">
        <f t="shared" si="473"/>
        <v>0</v>
      </c>
      <c r="S2388" s="145">
        <f t="shared" si="474"/>
        <v>0</v>
      </c>
      <c r="T2388" s="145">
        <f t="shared" si="475"/>
        <v>0</v>
      </c>
      <c r="U2388" s="145">
        <f t="shared" si="476"/>
        <v>0</v>
      </c>
      <c r="V2388" s="146">
        <f>IF(J2388="nio",0,IF(J2388&gt;0,VLOOKUP(F2388,'3-Productie normen'!A:M,VLOOKUP(J2388,'3-Productie normen'!$B$38:$C$41,2,FALSE),FALSE)))*(VLOOKUP(B2388,'2-Kosten per locatie'!$A$16:$C$48,3,FALSE))</f>
        <v>0</v>
      </c>
      <c r="W2388" s="146">
        <f t="shared" si="477"/>
        <v>0</v>
      </c>
      <c r="X2388" s="146">
        <f t="shared" si="478"/>
        <v>0</v>
      </c>
      <c r="Y2388" s="146">
        <f t="shared" si="479"/>
        <v>0</v>
      </c>
      <c r="Z2388" s="147" t="str">
        <f>VLOOKUP(F2388,'3-Productie normen'!A:Q,12,FALSE)</f>
        <v>B</v>
      </c>
      <c r="AA2388" s="147"/>
      <c r="AC2388" s="148">
        <f t="shared" si="480"/>
        <v>8177.85</v>
      </c>
    </row>
    <row r="2389" spans="1:29" ht="14.15" customHeight="1">
      <c r="A2389" s="124">
        <f t="shared" si="482"/>
        <v>2389</v>
      </c>
      <c r="B2389" s="139" t="s">
        <v>92</v>
      </c>
      <c r="C2389" s="108">
        <v>9</v>
      </c>
      <c r="D2389" s="164" t="s">
        <v>2259</v>
      </c>
      <c r="E2389" s="141" t="s">
        <v>224</v>
      </c>
      <c r="F2389" s="141" t="s">
        <v>155</v>
      </c>
      <c r="G2389" s="141" t="s">
        <v>222</v>
      </c>
      <c r="H2389" s="142">
        <v>5.0599999999999996</v>
      </c>
      <c r="I2389" s="143">
        <f t="shared" si="481"/>
        <v>255</v>
      </c>
      <c r="J2389" s="144">
        <v>255</v>
      </c>
      <c r="K2389" s="144"/>
      <c r="L2389" s="144"/>
      <c r="M2389" s="144"/>
      <c r="N2389" s="144"/>
      <c r="O2389" s="144"/>
      <c r="P2389" s="145" t="e">
        <f t="shared" si="471"/>
        <v>#DIV/0!</v>
      </c>
      <c r="Q2389" s="145">
        <f t="shared" si="472"/>
        <v>0</v>
      </c>
      <c r="R2389" s="145">
        <f t="shared" si="473"/>
        <v>0</v>
      </c>
      <c r="S2389" s="145">
        <f t="shared" si="474"/>
        <v>0</v>
      </c>
      <c r="T2389" s="145">
        <f t="shared" si="475"/>
        <v>0</v>
      </c>
      <c r="U2389" s="145">
        <f t="shared" si="476"/>
        <v>0</v>
      </c>
      <c r="V2389" s="146">
        <f>IF(J2389="nio",0,IF(J2389&gt;0,VLOOKUP(F2389,'3-Productie normen'!A:M,VLOOKUP(J2389,'3-Productie normen'!$B$38:$C$41,2,FALSE),FALSE)))*(VLOOKUP(B2389,'2-Kosten per locatie'!$A$16:$C$48,3,FALSE))</f>
        <v>0</v>
      </c>
      <c r="W2389" s="146">
        <f t="shared" si="477"/>
        <v>0</v>
      </c>
      <c r="X2389" s="146">
        <f t="shared" si="478"/>
        <v>0</v>
      </c>
      <c r="Y2389" s="146">
        <f t="shared" si="479"/>
        <v>0</v>
      </c>
      <c r="Z2389" s="147" t="str">
        <f>VLOOKUP(F2389,'3-Productie normen'!A:Q,12,FALSE)</f>
        <v>B</v>
      </c>
      <c r="AA2389" s="147"/>
      <c r="AC2389" s="148">
        <f t="shared" si="480"/>
        <v>1290.3</v>
      </c>
    </row>
    <row r="2390" spans="1:29" ht="14.15" customHeight="1">
      <c r="A2390" s="124">
        <f t="shared" si="482"/>
        <v>2390</v>
      </c>
      <c r="B2390" s="139" t="s">
        <v>92</v>
      </c>
      <c r="C2390" s="108">
        <v>9</v>
      </c>
      <c r="D2390" s="164" t="s">
        <v>2260</v>
      </c>
      <c r="E2390" s="141" t="s">
        <v>224</v>
      </c>
      <c r="F2390" s="141" t="s">
        <v>155</v>
      </c>
      <c r="G2390" s="141" t="s">
        <v>222</v>
      </c>
      <c r="H2390" s="142">
        <v>44.53</v>
      </c>
      <c r="I2390" s="143">
        <f t="shared" si="481"/>
        <v>255</v>
      </c>
      <c r="J2390" s="144">
        <v>255</v>
      </c>
      <c r="K2390" s="144"/>
      <c r="L2390" s="144"/>
      <c r="M2390" s="144"/>
      <c r="N2390" s="144"/>
      <c r="O2390" s="144"/>
      <c r="P2390" s="145" t="e">
        <f t="shared" si="471"/>
        <v>#DIV/0!</v>
      </c>
      <c r="Q2390" s="145">
        <f t="shared" si="472"/>
        <v>0</v>
      </c>
      <c r="R2390" s="145">
        <f t="shared" si="473"/>
        <v>0</v>
      </c>
      <c r="S2390" s="145">
        <f t="shared" si="474"/>
        <v>0</v>
      </c>
      <c r="T2390" s="145">
        <f t="shared" si="475"/>
        <v>0</v>
      </c>
      <c r="U2390" s="145">
        <f t="shared" si="476"/>
        <v>0</v>
      </c>
      <c r="V2390" s="146">
        <f>IF(J2390="nio",0,IF(J2390&gt;0,VLOOKUP(F2390,'3-Productie normen'!A:M,VLOOKUP(J2390,'3-Productie normen'!$B$38:$C$41,2,FALSE),FALSE)))*(VLOOKUP(B2390,'2-Kosten per locatie'!$A$16:$C$48,3,FALSE))</f>
        <v>0</v>
      </c>
      <c r="W2390" s="146">
        <f t="shared" si="477"/>
        <v>0</v>
      </c>
      <c r="X2390" s="146">
        <f t="shared" si="478"/>
        <v>0</v>
      </c>
      <c r="Y2390" s="146">
        <f t="shared" si="479"/>
        <v>0</v>
      </c>
      <c r="Z2390" s="147" t="str">
        <f>VLOOKUP(F2390,'3-Productie normen'!A:Q,12,FALSE)</f>
        <v>B</v>
      </c>
      <c r="AA2390" s="147"/>
      <c r="AC2390" s="148">
        <f t="shared" si="480"/>
        <v>11355.15</v>
      </c>
    </row>
    <row r="2391" spans="1:29" ht="14.15" customHeight="1">
      <c r="A2391" s="124">
        <f t="shared" si="482"/>
        <v>2391</v>
      </c>
      <c r="B2391" s="139" t="s">
        <v>92</v>
      </c>
      <c r="C2391" s="108">
        <v>9</v>
      </c>
      <c r="D2391" s="164" t="s">
        <v>2261</v>
      </c>
      <c r="E2391" s="141" t="s">
        <v>224</v>
      </c>
      <c r="F2391" s="141" t="s">
        <v>155</v>
      </c>
      <c r="G2391" s="141" t="s">
        <v>222</v>
      </c>
      <c r="H2391" s="142">
        <v>44.53</v>
      </c>
      <c r="I2391" s="143">
        <f t="shared" si="481"/>
        <v>255</v>
      </c>
      <c r="J2391" s="144">
        <v>255</v>
      </c>
      <c r="K2391" s="144"/>
      <c r="L2391" s="144"/>
      <c r="M2391" s="144"/>
      <c r="N2391" s="144"/>
      <c r="O2391" s="144"/>
      <c r="P2391" s="145" t="e">
        <f t="shared" si="471"/>
        <v>#DIV/0!</v>
      </c>
      <c r="Q2391" s="145">
        <f t="shared" si="472"/>
        <v>0</v>
      </c>
      <c r="R2391" s="145">
        <f t="shared" si="473"/>
        <v>0</v>
      </c>
      <c r="S2391" s="145">
        <f t="shared" si="474"/>
        <v>0</v>
      </c>
      <c r="T2391" s="145">
        <f t="shared" si="475"/>
        <v>0</v>
      </c>
      <c r="U2391" s="145">
        <f t="shared" si="476"/>
        <v>0</v>
      </c>
      <c r="V2391" s="146">
        <f>IF(J2391="nio",0,IF(J2391&gt;0,VLOOKUP(F2391,'3-Productie normen'!A:M,VLOOKUP(J2391,'3-Productie normen'!$B$38:$C$41,2,FALSE),FALSE)))*(VLOOKUP(B2391,'2-Kosten per locatie'!$A$16:$C$48,3,FALSE))</f>
        <v>0</v>
      </c>
      <c r="W2391" s="146">
        <f t="shared" si="477"/>
        <v>0</v>
      </c>
      <c r="X2391" s="146">
        <f t="shared" si="478"/>
        <v>0</v>
      </c>
      <c r="Y2391" s="146">
        <f t="shared" si="479"/>
        <v>0</v>
      </c>
      <c r="Z2391" s="147" t="str">
        <f>VLOOKUP(F2391,'3-Productie normen'!A:Q,12,FALSE)</f>
        <v>B</v>
      </c>
      <c r="AA2391" s="147"/>
      <c r="AC2391" s="148">
        <f t="shared" si="480"/>
        <v>11355.15</v>
      </c>
    </row>
    <row r="2392" spans="1:29" ht="14.15" customHeight="1">
      <c r="A2392" s="124">
        <f t="shared" si="482"/>
        <v>2392</v>
      </c>
      <c r="B2392" s="139" t="s">
        <v>92</v>
      </c>
      <c r="C2392" s="108">
        <v>9</v>
      </c>
      <c r="D2392" s="164" t="s">
        <v>2262</v>
      </c>
      <c r="E2392" s="141" t="s">
        <v>224</v>
      </c>
      <c r="F2392" s="151" t="s">
        <v>155</v>
      </c>
      <c r="G2392" s="141" t="s">
        <v>222</v>
      </c>
      <c r="H2392" s="142">
        <v>44.53</v>
      </c>
      <c r="I2392" s="143">
        <f t="shared" si="481"/>
        <v>255</v>
      </c>
      <c r="J2392" s="144">
        <v>255</v>
      </c>
      <c r="K2392" s="144"/>
      <c r="L2392" s="144"/>
      <c r="M2392" s="144"/>
      <c r="N2392" s="144"/>
      <c r="O2392" s="144"/>
      <c r="P2392" s="145" t="e">
        <f t="shared" si="471"/>
        <v>#DIV/0!</v>
      </c>
      <c r="Q2392" s="145">
        <f t="shared" si="472"/>
        <v>0</v>
      </c>
      <c r="R2392" s="145">
        <f t="shared" si="473"/>
        <v>0</v>
      </c>
      <c r="S2392" s="145">
        <f t="shared" si="474"/>
        <v>0</v>
      </c>
      <c r="T2392" s="145">
        <f t="shared" si="475"/>
        <v>0</v>
      </c>
      <c r="U2392" s="145">
        <f t="shared" si="476"/>
        <v>0</v>
      </c>
      <c r="V2392" s="146">
        <f>IF(J2392="nio",0,IF(J2392&gt;0,VLOOKUP(F2392,'3-Productie normen'!A:M,VLOOKUP(J2392,'3-Productie normen'!$B$38:$C$41,2,FALSE),FALSE)))*(VLOOKUP(B2392,'2-Kosten per locatie'!$A$16:$C$48,3,FALSE))</f>
        <v>0</v>
      </c>
      <c r="W2392" s="146">
        <f t="shared" si="477"/>
        <v>0</v>
      </c>
      <c r="X2392" s="146">
        <f t="shared" si="478"/>
        <v>0</v>
      </c>
      <c r="Y2392" s="146">
        <f t="shared" si="479"/>
        <v>0</v>
      </c>
      <c r="Z2392" s="147" t="str">
        <f>VLOOKUP(F2392,'3-Productie normen'!A:Q,12,FALSE)</f>
        <v>B</v>
      </c>
      <c r="AA2392" s="147"/>
      <c r="AC2392" s="148">
        <f t="shared" si="480"/>
        <v>11355.15</v>
      </c>
    </row>
    <row r="2393" spans="1:29" ht="14.15" customHeight="1">
      <c r="A2393" s="124">
        <f t="shared" si="482"/>
        <v>2393</v>
      </c>
      <c r="B2393" s="139" t="s">
        <v>92</v>
      </c>
      <c r="C2393" s="108">
        <v>9</v>
      </c>
      <c r="D2393" s="164" t="s">
        <v>2263</v>
      </c>
      <c r="E2393" s="141" t="s">
        <v>224</v>
      </c>
      <c r="F2393" s="141" t="s">
        <v>155</v>
      </c>
      <c r="G2393" s="141" t="s">
        <v>222</v>
      </c>
      <c r="H2393" s="142">
        <v>43.18</v>
      </c>
      <c r="I2393" s="143">
        <f t="shared" si="481"/>
        <v>255</v>
      </c>
      <c r="J2393" s="144">
        <v>255</v>
      </c>
      <c r="K2393" s="144"/>
      <c r="L2393" s="144"/>
      <c r="M2393" s="144"/>
      <c r="N2393" s="144"/>
      <c r="O2393" s="144"/>
      <c r="P2393" s="145" t="e">
        <f t="shared" si="471"/>
        <v>#DIV/0!</v>
      </c>
      <c r="Q2393" s="145">
        <f t="shared" si="472"/>
        <v>0</v>
      </c>
      <c r="R2393" s="145">
        <f t="shared" si="473"/>
        <v>0</v>
      </c>
      <c r="S2393" s="145">
        <f t="shared" si="474"/>
        <v>0</v>
      </c>
      <c r="T2393" s="145">
        <f t="shared" si="475"/>
        <v>0</v>
      </c>
      <c r="U2393" s="145">
        <f t="shared" si="476"/>
        <v>0</v>
      </c>
      <c r="V2393" s="146">
        <f>IF(J2393="nio",0,IF(J2393&gt;0,VLOOKUP(F2393,'3-Productie normen'!A:M,VLOOKUP(J2393,'3-Productie normen'!$B$38:$C$41,2,FALSE),FALSE)))*(VLOOKUP(B2393,'2-Kosten per locatie'!$A$16:$C$48,3,FALSE))</f>
        <v>0</v>
      </c>
      <c r="W2393" s="146">
        <f t="shared" si="477"/>
        <v>0</v>
      </c>
      <c r="X2393" s="146">
        <f t="shared" si="478"/>
        <v>0</v>
      </c>
      <c r="Y2393" s="146">
        <f t="shared" si="479"/>
        <v>0</v>
      </c>
      <c r="Z2393" s="147" t="str">
        <f>VLOOKUP(F2393,'3-Productie normen'!A:Q,12,FALSE)</f>
        <v>B</v>
      </c>
      <c r="AA2393" s="147"/>
      <c r="AC2393" s="148">
        <f t="shared" si="480"/>
        <v>11010.9</v>
      </c>
    </row>
    <row r="2394" spans="1:29" ht="14.15" customHeight="1">
      <c r="A2394" s="124">
        <f t="shared" si="482"/>
        <v>2394</v>
      </c>
      <c r="B2394" s="139" t="s">
        <v>92</v>
      </c>
      <c r="C2394" s="108">
        <v>9</v>
      </c>
      <c r="D2394" s="164" t="s">
        <v>2264</v>
      </c>
      <c r="E2394" s="141" t="s">
        <v>251</v>
      </c>
      <c r="F2394" s="141" t="s">
        <v>168</v>
      </c>
      <c r="G2394" s="141" t="s">
        <v>252</v>
      </c>
      <c r="H2394" s="142">
        <v>13.5</v>
      </c>
      <c r="I2394" s="143">
        <f t="shared" si="481"/>
        <v>1</v>
      </c>
      <c r="J2394" s="144">
        <v>1</v>
      </c>
      <c r="K2394" s="144"/>
      <c r="L2394" s="144"/>
      <c r="M2394" s="144"/>
      <c r="N2394" s="144"/>
      <c r="O2394" s="144"/>
      <c r="P2394" s="145" t="e">
        <f t="shared" si="471"/>
        <v>#DIV/0!</v>
      </c>
      <c r="Q2394" s="145">
        <f t="shared" si="472"/>
        <v>0</v>
      </c>
      <c r="R2394" s="145">
        <f t="shared" si="473"/>
        <v>0</v>
      </c>
      <c r="S2394" s="145">
        <f t="shared" si="474"/>
        <v>0</v>
      </c>
      <c r="T2394" s="145">
        <f t="shared" si="475"/>
        <v>0</v>
      </c>
      <c r="U2394" s="145">
        <f t="shared" si="476"/>
        <v>0</v>
      </c>
      <c r="V2394" s="146">
        <f>IF(J2394="nio",0,IF(J2394&gt;0,VLOOKUP(F2394,'3-Productie normen'!A:M,VLOOKUP(J2394,'3-Productie normen'!$B$38:$C$41,2,FALSE),FALSE)))*(VLOOKUP(B2394,'2-Kosten per locatie'!$A$16:$C$48,3,FALSE))</f>
        <v>0</v>
      </c>
      <c r="W2394" s="146">
        <f t="shared" si="477"/>
        <v>0</v>
      </c>
      <c r="X2394" s="146">
        <f t="shared" si="478"/>
        <v>0</v>
      </c>
      <c r="Y2394" s="146">
        <f t="shared" si="479"/>
        <v>0</v>
      </c>
      <c r="Z2394" s="147" t="str">
        <f>VLOOKUP(F2394,'3-Productie normen'!A:Q,12,FALSE)</f>
        <v>V</v>
      </c>
      <c r="AA2394" s="147"/>
      <c r="AC2394" s="148">
        <f t="shared" si="480"/>
        <v>13.5</v>
      </c>
    </row>
    <row r="2395" spans="1:29" ht="14.15" customHeight="1">
      <c r="A2395" s="124">
        <f t="shared" si="482"/>
        <v>2395</v>
      </c>
      <c r="B2395" s="139" t="s">
        <v>92</v>
      </c>
      <c r="C2395" s="108">
        <v>9</v>
      </c>
      <c r="D2395" s="164" t="s">
        <v>2265</v>
      </c>
      <c r="E2395" s="141" t="s">
        <v>243</v>
      </c>
      <c r="F2395" s="151" t="s">
        <v>155</v>
      </c>
      <c r="G2395" s="141" t="s">
        <v>244</v>
      </c>
      <c r="H2395" s="142">
        <v>18.43</v>
      </c>
      <c r="I2395" s="143">
        <f t="shared" si="481"/>
        <v>255</v>
      </c>
      <c r="J2395" s="144">
        <v>255</v>
      </c>
      <c r="K2395" s="144"/>
      <c r="L2395" s="144"/>
      <c r="M2395" s="144"/>
      <c r="N2395" s="144"/>
      <c r="O2395" s="144"/>
      <c r="P2395" s="145" t="e">
        <f t="shared" si="471"/>
        <v>#DIV/0!</v>
      </c>
      <c r="Q2395" s="145">
        <f t="shared" si="472"/>
        <v>0</v>
      </c>
      <c r="R2395" s="145">
        <f t="shared" si="473"/>
        <v>0</v>
      </c>
      <c r="S2395" s="145">
        <f t="shared" si="474"/>
        <v>0</v>
      </c>
      <c r="T2395" s="145">
        <f t="shared" si="475"/>
        <v>0</v>
      </c>
      <c r="U2395" s="145">
        <f t="shared" si="476"/>
        <v>0</v>
      </c>
      <c r="V2395" s="146">
        <f>IF(J2395="nio",0,IF(J2395&gt;0,VLOOKUP(F2395,'3-Productie normen'!A:M,VLOOKUP(J2395,'3-Productie normen'!$B$38:$C$41,2,FALSE),FALSE)))*(VLOOKUP(B2395,'2-Kosten per locatie'!$A$16:$C$48,3,FALSE))</f>
        <v>0</v>
      </c>
      <c r="W2395" s="146">
        <f t="shared" si="477"/>
        <v>0</v>
      </c>
      <c r="X2395" s="146">
        <f t="shared" si="478"/>
        <v>0</v>
      </c>
      <c r="Y2395" s="146">
        <f t="shared" si="479"/>
        <v>0</v>
      </c>
      <c r="Z2395" s="147" t="str">
        <f>VLOOKUP(F2395,'3-Productie normen'!A:Q,12,FALSE)</f>
        <v>B</v>
      </c>
      <c r="AA2395" s="147"/>
      <c r="AC2395" s="148">
        <f t="shared" si="480"/>
        <v>4699.6499999999996</v>
      </c>
    </row>
    <row r="2396" spans="1:29" ht="14.15" customHeight="1">
      <c r="A2396" s="124">
        <f t="shared" si="482"/>
        <v>2396</v>
      </c>
      <c r="B2396" s="139" t="s">
        <v>92</v>
      </c>
      <c r="C2396" s="108">
        <v>9</v>
      </c>
      <c r="D2396" s="164" t="s">
        <v>2266</v>
      </c>
      <c r="E2396" s="141" t="s">
        <v>334</v>
      </c>
      <c r="F2396" s="141" t="s">
        <v>163</v>
      </c>
      <c r="G2396" s="141" t="s">
        <v>244</v>
      </c>
      <c r="H2396" s="142">
        <v>19.48</v>
      </c>
      <c r="I2396" s="143">
        <f t="shared" si="481"/>
        <v>255</v>
      </c>
      <c r="J2396" s="144">
        <v>255</v>
      </c>
      <c r="K2396" s="144"/>
      <c r="L2396" s="144"/>
      <c r="M2396" s="144"/>
      <c r="N2396" s="144"/>
      <c r="O2396" s="144"/>
      <c r="P2396" s="145" t="e">
        <f t="shared" si="471"/>
        <v>#DIV/0!</v>
      </c>
      <c r="Q2396" s="145">
        <f t="shared" si="472"/>
        <v>0</v>
      </c>
      <c r="R2396" s="145">
        <f t="shared" si="473"/>
        <v>0</v>
      </c>
      <c r="S2396" s="145">
        <f t="shared" si="474"/>
        <v>0</v>
      </c>
      <c r="T2396" s="145">
        <f t="shared" si="475"/>
        <v>0</v>
      </c>
      <c r="U2396" s="145">
        <f t="shared" si="476"/>
        <v>0</v>
      </c>
      <c r="V2396" s="146">
        <f>IF(J2396="nio",0,IF(J2396&gt;0,VLOOKUP(F2396,'3-Productie normen'!A:M,VLOOKUP(J2396,'3-Productie normen'!$B$38:$C$41,2,FALSE),FALSE)))*(VLOOKUP(B2396,'2-Kosten per locatie'!$A$16:$C$48,3,FALSE))</f>
        <v>0</v>
      </c>
      <c r="W2396" s="146">
        <f t="shared" si="477"/>
        <v>0</v>
      </c>
      <c r="X2396" s="146">
        <f t="shared" si="478"/>
        <v>0</v>
      </c>
      <c r="Y2396" s="146">
        <f t="shared" si="479"/>
        <v>0</v>
      </c>
      <c r="Z2396" s="147" t="str">
        <f>VLOOKUP(F2396,'3-Productie normen'!A:Q,12,FALSE)</f>
        <v>B</v>
      </c>
      <c r="AA2396" s="147"/>
      <c r="AC2396" s="148">
        <f t="shared" si="480"/>
        <v>4967.4000000000005</v>
      </c>
    </row>
    <row r="2397" spans="1:29" ht="14.15" customHeight="1">
      <c r="A2397" s="124">
        <f t="shared" si="482"/>
        <v>2397</v>
      </c>
      <c r="B2397" s="139" t="s">
        <v>92</v>
      </c>
      <c r="C2397" s="108">
        <v>9</v>
      </c>
      <c r="D2397" s="164" t="s">
        <v>2267</v>
      </c>
      <c r="E2397" s="141" t="s">
        <v>171</v>
      </c>
      <c r="F2397" s="141" t="s">
        <v>171</v>
      </c>
      <c r="G2397" s="141" t="s">
        <v>222</v>
      </c>
      <c r="H2397" s="142">
        <v>40.159999999999997</v>
      </c>
      <c r="I2397" s="143">
        <f t="shared" si="481"/>
        <v>255</v>
      </c>
      <c r="J2397" s="144">
        <v>255</v>
      </c>
      <c r="K2397" s="144"/>
      <c r="L2397" s="144"/>
      <c r="M2397" s="144"/>
      <c r="N2397" s="144"/>
      <c r="O2397" s="144"/>
      <c r="P2397" s="145" t="e">
        <f t="shared" si="471"/>
        <v>#DIV/0!</v>
      </c>
      <c r="Q2397" s="145">
        <f t="shared" si="472"/>
        <v>0</v>
      </c>
      <c r="R2397" s="145">
        <f t="shared" si="473"/>
        <v>0</v>
      </c>
      <c r="S2397" s="145">
        <f t="shared" si="474"/>
        <v>0</v>
      </c>
      <c r="T2397" s="145">
        <f t="shared" si="475"/>
        <v>0</v>
      </c>
      <c r="U2397" s="145">
        <f t="shared" si="476"/>
        <v>0</v>
      </c>
      <c r="V2397" s="146">
        <f>IF(J2397="nio",0,IF(J2397&gt;0,VLOOKUP(F2397,'3-Productie normen'!A:M,VLOOKUP(J2397,'3-Productie normen'!$B$38:$C$41,2,FALSE),FALSE)))*(VLOOKUP(B2397,'2-Kosten per locatie'!$A$16:$C$48,3,FALSE))</f>
        <v>0</v>
      </c>
      <c r="W2397" s="146">
        <f t="shared" si="477"/>
        <v>0</v>
      </c>
      <c r="X2397" s="146">
        <f t="shared" si="478"/>
        <v>0</v>
      </c>
      <c r="Y2397" s="146">
        <f t="shared" si="479"/>
        <v>0</v>
      </c>
      <c r="Z2397" s="147" t="str">
        <f>VLOOKUP(F2397,'3-Productie normen'!A:Q,12,FALSE)</f>
        <v>B</v>
      </c>
      <c r="AA2397" s="147"/>
      <c r="AC2397" s="148">
        <f t="shared" si="480"/>
        <v>10240.799999999999</v>
      </c>
    </row>
    <row r="2398" spans="1:29" ht="14.15" customHeight="1">
      <c r="A2398" s="124">
        <f t="shared" si="482"/>
        <v>2398</v>
      </c>
      <c r="B2398" s="139" t="s">
        <v>92</v>
      </c>
      <c r="C2398" s="108">
        <v>9</v>
      </c>
      <c r="D2398" s="164" t="s">
        <v>2268</v>
      </c>
      <c r="E2398" s="141" t="s">
        <v>334</v>
      </c>
      <c r="F2398" s="141" t="s">
        <v>163</v>
      </c>
      <c r="G2398" s="141" t="s">
        <v>244</v>
      </c>
      <c r="H2398" s="142">
        <v>48.32</v>
      </c>
      <c r="I2398" s="143">
        <f t="shared" si="481"/>
        <v>255</v>
      </c>
      <c r="J2398" s="144">
        <v>255</v>
      </c>
      <c r="K2398" s="144"/>
      <c r="L2398" s="144"/>
      <c r="M2398" s="144"/>
      <c r="N2398" s="144"/>
      <c r="O2398" s="144"/>
      <c r="P2398" s="145" t="e">
        <f t="shared" si="471"/>
        <v>#DIV/0!</v>
      </c>
      <c r="Q2398" s="145">
        <f t="shared" si="472"/>
        <v>0</v>
      </c>
      <c r="R2398" s="145">
        <f t="shared" si="473"/>
        <v>0</v>
      </c>
      <c r="S2398" s="145">
        <f t="shared" si="474"/>
        <v>0</v>
      </c>
      <c r="T2398" s="145">
        <f t="shared" si="475"/>
        <v>0</v>
      </c>
      <c r="U2398" s="145">
        <f t="shared" si="476"/>
        <v>0</v>
      </c>
      <c r="V2398" s="146">
        <f>IF(J2398="nio",0,IF(J2398&gt;0,VLOOKUP(F2398,'3-Productie normen'!A:M,VLOOKUP(J2398,'3-Productie normen'!$B$38:$C$41,2,FALSE),FALSE)))*(VLOOKUP(B2398,'2-Kosten per locatie'!$A$16:$C$48,3,FALSE))</f>
        <v>0</v>
      </c>
      <c r="W2398" s="146">
        <f t="shared" si="477"/>
        <v>0</v>
      </c>
      <c r="X2398" s="146">
        <f t="shared" si="478"/>
        <v>0</v>
      </c>
      <c r="Y2398" s="146">
        <f t="shared" si="479"/>
        <v>0</v>
      </c>
      <c r="Z2398" s="147" t="str">
        <f>VLOOKUP(F2398,'3-Productie normen'!A:Q,12,FALSE)</f>
        <v>B</v>
      </c>
      <c r="AA2398" s="147"/>
      <c r="AC2398" s="148">
        <f t="shared" si="480"/>
        <v>12321.6</v>
      </c>
    </row>
    <row r="2399" spans="1:29" ht="14.15" customHeight="1">
      <c r="A2399" s="124">
        <f t="shared" si="482"/>
        <v>2399</v>
      </c>
      <c r="B2399" s="139" t="s">
        <v>92</v>
      </c>
      <c r="C2399" s="108">
        <v>9</v>
      </c>
      <c r="D2399" s="164" t="s">
        <v>2269</v>
      </c>
      <c r="E2399" s="141" t="s">
        <v>334</v>
      </c>
      <c r="F2399" s="141" t="s">
        <v>163</v>
      </c>
      <c r="G2399" s="141" t="s">
        <v>244</v>
      </c>
      <c r="H2399" s="142">
        <v>32.39</v>
      </c>
      <c r="I2399" s="143">
        <f t="shared" si="481"/>
        <v>255</v>
      </c>
      <c r="J2399" s="144">
        <v>255</v>
      </c>
      <c r="K2399" s="144"/>
      <c r="L2399" s="144"/>
      <c r="M2399" s="144"/>
      <c r="N2399" s="144"/>
      <c r="O2399" s="144"/>
      <c r="P2399" s="145" t="e">
        <f t="shared" si="471"/>
        <v>#DIV/0!</v>
      </c>
      <c r="Q2399" s="145">
        <f t="shared" si="472"/>
        <v>0</v>
      </c>
      <c r="R2399" s="145">
        <f t="shared" si="473"/>
        <v>0</v>
      </c>
      <c r="S2399" s="145">
        <f t="shared" si="474"/>
        <v>0</v>
      </c>
      <c r="T2399" s="145">
        <f t="shared" si="475"/>
        <v>0</v>
      </c>
      <c r="U2399" s="145">
        <f t="shared" si="476"/>
        <v>0</v>
      </c>
      <c r="V2399" s="146">
        <f>IF(J2399="nio",0,IF(J2399&gt;0,VLOOKUP(F2399,'3-Productie normen'!A:M,VLOOKUP(J2399,'3-Productie normen'!$B$38:$C$41,2,FALSE),FALSE)))*(VLOOKUP(B2399,'2-Kosten per locatie'!$A$16:$C$48,3,FALSE))</f>
        <v>0</v>
      </c>
      <c r="W2399" s="146">
        <f t="shared" si="477"/>
        <v>0</v>
      </c>
      <c r="X2399" s="146">
        <f t="shared" si="478"/>
        <v>0</v>
      </c>
      <c r="Y2399" s="146">
        <f t="shared" si="479"/>
        <v>0</v>
      </c>
      <c r="Z2399" s="147" t="str">
        <f>VLOOKUP(F2399,'3-Productie normen'!A:Q,12,FALSE)</f>
        <v>B</v>
      </c>
      <c r="AA2399" s="147"/>
      <c r="AC2399" s="148">
        <f t="shared" si="480"/>
        <v>8259.4500000000007</v>
      </c>
    </row>
    <row r="2400" spans="1:29" ht="14.15" customHeight="1">
      <c r="A2400" s="124">
        <f t="shared" si="482"/>
        <v>2400</v>
      </c>
      <c r="B2400" s="139" t="s">
        <v>92</v>
      </c>
      <c r="C2400" s="108">
        <v>9</v>
      </c>
      <c r="D2400" s="164" t="s">
        <v>2270</v>
      </c>
      <c r="E2400" s="141" t="s">
        <v>334</v>
      </c>
      <c r="F2400" s="141" t="s">
        <v>163</v>
      </c>
      <c r="G2400" s="141" t="s">
        <v>244</v>
      </c>
      <c r="H2400" s="142">
        <v>30.68</v>
      </c>
      <c r="I2400" s="143">
        <f t="shared" si="481"/>
        <v>255</v>
      </c>
      <c r="J2400" s="144">
        <v>255</v>
      </c>
      <c r="K2400" s="144"/>
      <c r="L2400" s="144"/>
      <c r="M2400" s="144"/>
      <c r="N2400" s="144"/>
      <c r="O2400" s="144"/>
      <c r="P2400" s="145" t="e">
        <f t="shared" si="471"/>
        <v>#DIV/0!</v>
      </c>
      <c r="Q2400" s="145">
        <f t="shared" si="472"/>
        <v>0</v>
      </c>
      <c r="R2400" s="145">
        <f t="shared" si="473"/>
        <v>0</v>
      </c>
      <c r="S2400" s="145">
        <f t="shared" si="474"/>
        <v>0</v>
      </c>
      <c r="T2400" s="145">
        <f t="shared" si="475"/>
        <v>0</v>
      </c>
      <c r="U2400" s="145">
        <f t="shared" si="476"/>
        <v>0</v>
      </c>
      <c r="V2400" s="146">
        <f>IF(J2400="nio",0,IF(J2400&gt;0,VLOOKUP(F2400,'3-Productie normen'!A:M,VLOOKUP(J2400,'3-Productie normen'!$B$38:$C$41,2,FALSE),FALSE)))*(VLOOKUP(B2400,'2-Kosten per locatie'!$A$16:$C$48,3,FALSE))</f>
        <v>0</v>
      </c>
      <c r="W2400" s="146">
        <f t="shared" si="477"/>
        <v>0</v>
      </c>
      <c r="X2400" s="146">
        <f t="shared" si="478"/>
        <v>0</v>
      </c>
      <c r="Y2400" s="146">
        <f t="shared" si="479"/>
        <v>0</v>
      </c>
      <c r="Z2400" s="147" t="str">
        <f>VLOOKUP(F2400,'3-Productie normen'!A:Q,12,FALSE)</f>
        <v>B</v>
      </c>
      <c r="AA2400" s="147"/>
      <c r="AC2400" s="148">
        <f t="shared" si="480"/>
        <v>7823.4</v>
      </c>
    </row>
    <row r="2401" spans="1:29" ht="14.15" customHeight="1">
      <c r="A2401" s="124">
        <f t="shared" si="482"/>
        <v>2401</v>
      </c>
      <c r="B2401" s="139" t="s">
        <v>92</v>
      </c>
      <c r="C2401" s="108">
        <v>9</v>
      </c>
      <c r="D2401" s="164" t="s">
        <v>2271</v>
      </c>
      <c r="E2401" s="141" t="s">
        <v>334</v>
      </c>
      <c r="F2401" s="141" t="s">
        <v>163</v>
      </c>
      <c r="G2401" s="141" t="s">
        <v>244</v>
      </c>
      <c r="H2401" s="142">
        <v>30.68</v>
      </c>
      <c r="I2401" s="143">
        <f t="shared" si="481"/>
        <v>255</v>
      </c>
      <c r="J2401" s="144">
        <v>255</v>
      </c>
      <c r="K2401" s="144"/>
      <c r="L2401" s="144"/>
      <c r="M2401" s="144"/>
      <c r="N2401" s="144"/>
      <c r="O2401" s="144"/>
      <c r="P2401" s="145" t="e">
        <f t="shared" si="471"/>
        <v>#DIV/0!</v>
      </c>
      <c r="Q2401" s="145">
        <f t="shared" si="472"/>
        <v>0</v>
      </c>
      <c r="R2401" s="145">
        <f t="shared" si="473"/>
        <v>0</v>
      </c>
      <c r="S2401" s="145">
        <f t="shared" si="474"/>
        <v>0</v>
      </c>
      <c r="T2401" s="145">
        <f t="shared" si="475"/>
        <v>0</v>
      </c>
      <c r="U2401" s="145">
        <f t="shared" si="476"/>
        <v>0</v>
      </c>
      <c r="V2401" s="146">
        <f>IF(J2401="nio",0,IF(J2401&gt;0,VLOOKUP(F2401,'3-Productie normen'!A:M,VLOOKUP(J2401,'3-Productie normen'!$B$38:$C$41,2,FALSE),FALSE)))*(VLOOKUP(B2401,'2-Kosten per locatie'!$A$16:$C$48,3,FALSE))</f>
        <v>0</v>
      </c>
      <c r="W2401" s="146">
        <f t="shared" si="477"/>
        <v>0</v>
      </c>
      <c r="X2401" s="146">
        <f t="shared" si="478"/>
        <v>0</v>
      </c>
      <c r="Y2401" s="146">
        <f t="shared" si="479"/>
        <v>0</v>
      </c>
      <c r="Z2401" s="147" t="str">
        <f>VLOOKUP(F2401,'3-Productie normen'!A:Q,12,FALSE)</f>
        <v>B</v>
      </c>
      <c r="AA2401" s="147"/>
      <c r="AC2401" s="148">
        <f t="shared" si="480"/>
        <v>7823.4</v>
      </c>
    </row>
    <row r="2402" spans="1:29" ht="14.15" customHeight="1">
      <c r="A2402" s="124">
        <f t="shared" si="482"/>
        <v>2402</v>
      </c>
      <c r="B2402" s="139" t="s">
        <v>92</v>
      </c>
      <c r="C2402" s="108">
        <v>9</v>
      </c>
      <c r="D2402" s="164" t="s">
        <v>2272</v>
      </c>
      <c r="E2402" s="141" t="s">
        <v>330</v>
      </c>
      <c r="F2402" s="153" t="s">
        <v>159</v>
      </c>
      <c r="G2402" s="141" t="s">
        <v>244</v>
      </c>
      <c r="H2402" s="142">
        <v>12.9</v>
      </c>
      <c r="I2402" s="143">
        <f t="shared" si="481"/>
        <v>255</v>
      </c>
      <c r="J2402" s="144">
        <v>255</v>
      </c>
      <c r="K2402" s="144"/>
      <c r="L2402" s="144"/>
      <c r="M2402" s="144"/>
      <c r="N2402" s="144"/>
      <c r="O2402" s="144"/>
      <c r="P2402" s="145" t="e">
        <f t="shared" si="471"/>
        <v>#DIV/0!</v>
      </c>
      <c r="Q2402" s="145">
        <f t="shared" si="472"/>
        <v>0</v>
      </c>
      <c r="R2402" s="145">
        <f t="shared" si="473"/>
        <v>0</v>
      </c>
      <c r="S2402" s="145">
        <f t="shared" si="474"/>
        <v>0</v>
      </c>
      <c r="T2402" s="145">
        <f t="shared" si="475"/>
        <v>0</v>
      </c>
      <c r="U2402" s="145">
        <f t="shared" si="476"/>
        <v>0</v>
      </c>
      <c r="V2402" s="146">
        <f>IF(J2402="nio",0,IF(J2402&gt;0,VLOOKUP(F2402,'3-Productie normen'!A:M,VLOOKUP(J2402,'3-Productie normen'!$B$38:$C$41,2,FALSE),FALSE)))*(VLOOKUP(B2402,'2-Kosten per locatie'!$A$16:$C$48,3,FALSE))</f>
        <v>0</v>
      </c>
      <c r="W2402" s="146">
        <f t="shared" si="477"/>
        <v>0</v>
      </c>
      <c r="X2402" s="146">
        <f t="shared" si="478"/>
        <v>0</v>
      </c>
      <c r="Y2402" s="146">
        <f t="shared" si="479"/>
        <v>0</v>
      </c>
      <c r="Z2402" s="147" t="str">
        <f>VLOOKUP(F2402,'3-Productie normen'!A:Q,12,FALSE)</f>
        <v>V</v>
      </c>
      <c r="AA2402" s="147"/>
      <c r="AC2402" s="148">
        <f t="shared" si="480"/>
        <v>3289.5</v>
      </c>
    </row>
    <row r="2403" spans="1:29" ht="14.15" customHeight="1">
      <c r="A2403" s="124">
        <f t="shared" si="482"/>
        <v>2403</v>
      </c>
      <c r="B2403" s="139" t="s">
        <v>92</v>
      </c>
      <c r="C2403" s="108">
        <v>9</v>
      </c>
      <c r="D2403" s="164" t="s">
        <v>2273</v>
      </c>
      <c r="E2403" s="141" t="s">
        <v>334</v>
      </c>
      <c r="F2403" s="141" t="s">
        <v>163</v>
      </c>
      <c r="G2403" s="141" t="s">
        <v>244</v>
      </c>
      <c r="H2403" s="142">
        <v>65.680000000000007</v>
      </c>
      <c r="I2403" s="143">
        <f t="shared" si="481"/>
        <v>255</v>
      </c>
      <c r="J2403" s="144">
        <v>255</v>
      </c>
      <c r="K2403" s="144"/>
      <c r="L2403" s="144"/>
      <c r="M2403" s="144"/>
      <c r="N2403" s="144"/>
      <c r="O2403" s="144"/>
      <c r="P2403" s="145" t="e">
        <f t="shared" si="471"/>
        <v>#DIV/0!</v>
      </c>
      <c r="Q2403" s="145">
        <f t="shared" si="472"/>
        <v>0</v>
      </c>
      <c r="R2403" s="145">
        <f t="shared" si="473"/>
        <v>0</v>
      </c>
      <c r="S2403" s="145">
        <f t="shared" si="474"/>
        <v>0</v>
      </c>
      <c r="T2403" s="145">
        <f t="shared" si="475"/>
        <v>0</v>
      </c>
      <c r="U2403" s="145">
        <f t="shared" si="476"/>
        <v>0</v>
      </c>
      <c r="V2403" s="146">
        <f>IF(J2403="nio",0,IF(J2403&gt;0,VLOOKUP(F2403,'3-Productie normen'!A:M,VLOOKUP(J2403,'3-Productie normen'!$B$38:$C$41,2,FALSE),FALSE)))*(VLOOKUP(B2403,'2-Kosten per locatie'!$A$16:$C$48,3,FALSE))</f>
        <v>0</v>
      </c>
      <c r="W2403" s="146">
        <f t="shared" si="477"/>
        <v>0</v>
      </c>
      <c r="X2403" s="146">
        <f t="shared" si="478"/>
        <v>0</v>
      </c>
      <c r="Y2403" s="146">
        <f t="shared" si="479"/>
        <v>0</v>
      </c>
      <c r="Z2403" s="147" t="str">
        <f>VLOOKUP(F2403,'3-Productie normen'!A:Q,12,FALSE)</f>
        <v>B</v>
      </c>
      <c r="AA2403" s="147"/>
      <c r="AC2403" s="148">
        <f t="shared" si="480"/>
        <v>16748.400000000001</v>
      </c>
    </row>
    <row r="2404" spans="1:29" ht="14.15" customHeight="1">
      <c r="A2404" s="124">
        <f t="shared" si="482"/>
        <v>2404</v>
      </c>
      <c r="B2404" s="139" t="s">
        <v>92</v>
      </c>
      <c r="C2404" s="108">
        <v>9</v>
      </c>
      <c r="D2404" s="164" t="s">
        <v>2274</v>
      </c>
      <c r="E2404" s="141" t="s">
        <v>171</v>
      </c>
      <c r="F2404" s="141" t="s">
        <v>171</v>
      </c>
      <c r="G2404" s="141" t="s">
        <v>222</v>
      </c>
      <c r="H2404" s="142">
        <v>35.01</v>
      </c>
      <c r="I2404" s="143">
        <f t="shared" si="481"/>
        <v>255</v>
      </c>
      <c r="J2404" s="144">
        <v>255</v>
      </c>
      <c r="K2404" s="144"/>
      <c r="L2404" s="144"/>
      <c r="M2404" s="144"/>
      <c r="N2404" s="144"/>
      <c r="O2404" s="144"/>
      <c r="P2404" s="145" t="e">
        <f t="shared" si="471"/>
        <v>#DIV/0!</v>
      </c>
      <c r="Q2404" s="145">
        <f t="shared" si="472"/>
        <v>0</v>
      </c>
      <c r="R2404" s="145">
        <f t="shared" si="473"/>
        <v>0</v>
      </c>
      <c r="S2404" s="145">
        <f t="shared" si="474"/>
        <v>0</v>
      </c>
      <c r="T2404" s="145">
        <f t="shared" si="475"/>
        <v>0</v>
      </c>
      <c r="U2404" s="145">
        <f t="shared" si="476"/>
        <v>0</v>
      </c>
      <c r="V2404" s="146">
        <f>IF(J2404="nio",0,IF(J2404&gt;0,VLOOKUP(F2404,'3-Productie normen'!A:M,VLOOKUP(J2404,'3-Productie normen'!$B$38:$C$41,2,FALSE),FALSE)))*(VLOOKUP(B2404,'2-Kosten per locatie'!$A$16:$C$48,3,FALSE))</f>
        <v>0</v>
      </c>
      <c r="W2404" s="146">
        <f t="shared" si="477"/>
        <v>0</v>
      </c>
      <c r="X2404" s="146">
        <f t="shared" si="478"/>
        <v>0</v>
      </c>
      <c r="Y2404" s="146">
        <f t="shared" si="479"/>
        <v>0</v>
      </c>
      <c r="Z2404" s="147" t="str">
        <f>VLOOKUP(F2404,'3-Productie normen'!A:Q,12,FALSE)</f>
        <v>B</v>
      </c>
      <c r="AA2404" s="147"/>
      <c r="AC2404" s="148">
        <f t="shared" si="480"/>
        <v>8927.5499999999993</v>
      </c>
    </row>
    <row r="2405" spans="1:29" ht="14.15" customHeight="1">
      <c r="A2405" s="124">
        <f t="shared" si="482"/>
        <v>2405</v>
      </c>
      <c r="B2405" s="139" t="s">
        <v>92</v>
      </c>
      <c r="C2405" s="108">
        <v>9</v>
      </c>
      <c r="D2405" s="164" t="s">
        <v>2275</v>
      </c>
      <c r="E2405" s="141" t="s">
        <v>243</v>
      </c>
      <c r="F2405" s="141" t="s">
        <v>155</v>
      </c>
      <c r="G2405" s="141" t="s">
        <v>244</v>
      </c>
      <c r="H2405" s="142">
        <v>15.59</v>
      </c>
      <c r="I2405" s="143">
        <f t="shared" si="481"/>
        <v>255</v>
      </c>
      <c r="J2405" s="144">
        <v>255</v>
      </c>
      <c r="K2405" s="144"/>
      <c r="L2405" s="144"/>
      <c r="M2405" s="144"/>
      <c r="N2405" s="144"/>
      <c r="O2405" s="144"/>
      <c r="P2405" s="145" t="e">
        <f t="shared" si="471"/>
        <v>#DIV/0!</v>
      </c>
      <c r="Q2405" s="145">
        <f t="shared" si="472"/>
        <v>0</v>
      </c>
      <c r="R2405" s="145">
        <f t="shared" si="473"/>
        <v>0</v>
      </c>
      <c r="S2405" s="145">
        <f t="shared" si="474"/>
        <v>0</v>
      </c>
      <c r="T2405" s="145">
        <f t="shared" si="475"/>
        <v>0</v>
      </c>
      <c r="U2405" s="145">
        <f t="shared" si="476"/>
        <v>0</v>
      </c>
      <c r="V2405" s="146">
        <f>IF(J2405="nio",0,IF(J2405&gt;0,VLOOKUP(F2405,'3-Productie normen'!A:M,VLOOKUP(J2405,'3-Productie normen'!$B$38:$C$41,2,FALSE),FALSE)))*(VLOOKUP(B2405,'2-Kosten per locatie'!$A$16:$C$48,3,FALSE))</f>
        <v>0</v>
      </c>
      <c r="W2405" s="146">
        <f t="shared" si="477"/>
        <v>0</v>
      </c>
      <c r="X2405" s="146">
        <f t="shared" si="478"/>
        <v>0</v>
      </c>
      <c r="Y2405" s="146">
        <f t="shared" si="479"/>
        <v>0</v>
      </c>
      <c r="Z2405" s="147" t="str">
        <f>VLOOKUP(F2405,'3-Productie normen'!A:Q,12,FALSE)</f>
        <v>B</v>
      </c>
      <c r="AA2405" s="147"/>
      <c r="AC2405" s="148">
        <f t="shared" si="480"/>
        <v>3975.45</v>
      </c>
    </row>
    <row r="2406" spans="1:29" ht="14.15" customHeight="1">
      <c r="A2406" s="124">
        <f t="shared" si="482"/>
        <v>2406</v>
      </c>
      <c r="B2406" s="139" t="s">
        <v>92</v>
      </c>
      <c r="C2406" s="108">
        <v>9</v>
      </c>
      <c r="D2406" s="164" t="s">
        <v>2276</v>
      </c>
      <c r="E2406" s="141" t="s">
        <v>2209</v>
      </c>
      <c r="F2406" s="141" t="s">
        <v>174</v>
      </c>
      <c r="G2406" s="141" t="s">
        <v>2091</v>
      </c>
      <c r="H2406" s="142">
        <v>0</v>
      </c>
      <c r="I2406" s="143">
        <f t="shared" si="481"/>
        <v>0</v>
      </c>
      <c r="J2406" s="144" t="s">
        <v>228</v>
      </c>
      <c r="K2406" s="144"/>
      <c r="L2406" s="144"/>
      <c r="M2406" s="144"/>
      <c r="N2406" s="144"/>
      <c r="O2406" s="144"/>
      <c r="P2406" s="145">
        <f t="shared" si="471"/>
        <v>0</v>
      </c>
      <c r="Q2406" s="145">
        <f t="shared" si="472"/>
        <v>0</v>
      </c>
      <c r="R2406" s="145">
        <f t="shared" si="473"/>
        <v>0</v>
      </c>
      <c r="S2406" s="145">
        <f t="shared" si="474"/>
        <v>0</v>
      </c>
      <c r="T2406" s="145">
        <f t="shared" si="475"/>
        <v>0</v>
      </c>
      <c r="U2406" s="145">
        <f t="shared" si="476"/>
        <v>0</v>
      </c>
      <c r="V2406" s="146">
        <f>IF(J2406="nio",0,IF(J2406&gt;0,VLOOKUP(F2406,'3-Productie normen'!A:M,VLOOKUP(J2406,'3-Productie normen'!$B$38:$C$41,2,FALSE),FALSE)))*(VLOOKUP(B2406,'2-Kosten per locatie'!$A$16:$C$48,3,FALSE))</f>
        <v>0</v>
      </c>
      <c r="W2406" s="146">
        <f t="shared" si="477"/>
        <v>0</v>
      </c>
      <c r="X2406" s="146">
        <f t="shared" si="478"/>
        <v>0</v>
      </c>
      <c r="Y2406" s="146">
        <f t="shared" si="479"/>
        <v>0</v>
      </c>
      <c r="Z2406" s="147">
        <f>VLOOKUP(F2406,'3-Productie normen'!A:Q,12,FALSE)</f>
        <v>0</v>
      </c>
      <c r="AA2406" s="147"/>
      <c r="AC2406" s="148">
        <f t="shared" si="480"/>
        <v>0</v>
      </c>
    </row>
    <row r="2407" spans="1:29" ht="14.15" customHeight="1">
      <c r="A2407" s="124">
        <f t="shared" si="482"/>
        <v>2407</v>
      </c>
      <c r="B2407" s="139" t="s">
        <v>92</v>
      </c>
      <c r="C2407" s="108">
        <v>9</v>
      </c>
      <c r="D2407" s="164" t="s">
        <v>2277</v>
      </c>
      <c r="E2407" s="141" t="s">
        <v>2209</v>
      </c>
      <c r="F2407" s="141" t="s">
        <v>174</v>
      </c>
      <c r="G2407" s="141" t="s">
        <v>2091</v>
      </c>
      <c r="H2407" s="142">
        <v>0</v>
      </c>
      <c r="I2407" s="143">
        <f t="shared" si="481"/>
        <v>0</v>
      </c>
      <c r="J2407" s="144" t="s">
        <v>228</v>
      </c>
      <c r="K2407" s="144"/>
      <c r="L2407" s="144"/>
      <c r="M2407" s="144"/>
      <c r="N2407" s="144"/>
      <c r="O2407" s="144"/>
      <c r="P2407" s="145">
        <f t="shared" si="471"/>
        <v>0</v>
      </c>
      <c r="Q2407" s="145">
        <f t="shared" si="472"/>
        <v>0</v>
      </c>
      <c r="R2407" s="145">
        <f t="shared" si="473"/>
        <v>0</v>
      </c>
      <c r="S2407" s="145">
        <f t="shared" si="474"/>
        <v>0</v>
      </c>
      <c r="T2407" s="145">
        <f t="shared" si="475"/>
        <v>0</v>
      </c>
      <c r="U2407" s="145">
        <f t="shared" si="476"/>
        <v>0</v>
      </c>
      <c r="V2407" s="146">
        <f>IF(J2407="nio",0,IF(J2407&gt;0,VLOOKUP(F2407,'3-Productie normen'!A:M,VLOOKUP(J2407,'3-Productie normen'!$B$38:$C$41,2,FALSE),FALSE)))*(VLOOKUP(B2407,'2-Kosten per locatie'!$A$16:$C$48,3,FALSE))</f>
        <v>0</v>
      </c>
      <c r="W2407" s="146">
        <f t="shared" si="477"/>
        <v>0</v>
      </c>
      <c r="X2407" s="146">
        <f t="shared" si="478"/>
        <v>0</v>
      </c>
      <c r="Y2407" s="146">
        <f t="shared" si="479"/>
        <v>0</v>
      </c>
      <c r="Z2407" s="147">
        <f>VLOOKUP(F2407,'3-Productie normen'!A:Q,12,FALSE)</f>
        <v>0</v>
      </c>
      <c r="AA2407" s="147"/>
      <c r="AC2407" s="148">
        <f t="shared" si="480"/>
        <v>0</v>
      </c>
    </row>
    <row r="2408" spans="1:29" ht="14.15" customHeight="1">
      <c r="A2408" s="124">
        <f t="shared" si="482"/>
        <v>2408</v>
      </c>
      <c r="B2408" s="139" t="s">
        <v>92</v>
      </c>
      <c r="C2408" s="108">
        <v>9</v>
      </c>
      <c r="D2408" s="164" t="s">
        <v>2278</v>
      </c>
      <c r="E2408" s="141" t="s">
        <v>2209</v>
      </c>
      <c r="F2408" s="141" t="s">
        <v>174</v>
      </c>
      <c r="G2408" s="141" t="s">
        <v>2091</v>
      </c>
      <c r="H2408" s="142">
        <v>0</v>
      </c>
      <c r="I2408" s="143">
        <f t="shared" si="481"/>
        <v>0</v>
      </c>
      <c r="J2408" s="144" t="s">
        <v>228</v>
      </c>
      <c r="K2408" s="144"/>
      <c r="L2408" s="144"/>
      <c r="M2408" s="144"/>
      <c r="N2408" s="144"/>
      <c r="O2408" s="144"/>
      <c r="P2408" s="145">
        <f t="shared" si="471"/>
        <v>0</v>
      </c>
      <c r="Q2408" s="145">
        <f t="shared" si="472"/>
        <v>0</v>
      </c>
      <c r="R2408" s="145">
        <f t="shared" si="473"/>
        <v>0</v>
      </c>
      <c r="S2408" s="145">
        <f t="shared" si="474"/>
        <v>0</v>
      </c>
      <c r="T2408" s="145">
        <f t="shared" si="475"/>
        <v>0</v>
      </c>
      <c r="U2408" s="145">
        <f t="shared" si="476"/>
        <v>0</v>
      </c>
      <c r="V2408" s="146">
        <f>IF(J2408="nio",0,IF(J2408&gt;0,VLOOKUP(F2408,'3-Productie normen'!A:M,VLOOKUP(J2408,'3-Productie normen'!$B$38:$C$41,2,FALSE),FALSE)))*(VLOOKUP(B2408,'2-Kosten per locatie'!$A$16:$C$48,3,FALSE))</f>
        <v>0</v>
      </c>
      <c r="W2408" s="146">
        <f t="shared" si="477"/>
        <v>0</v>
      </c>
      <c r="X2408" s="146">
        <f t="shared" si="478"/>
        <v>0</v>
      </c>
      <c r="Y2408" s="146">
        <f t="shared" si="479"/>
        <v>0</v>
      </c>
      <c r="Z2408" s="147">
        <f>VLOOKUP(F2408,'3-Productie normen'!A:Q,12,FALSE)</f>
        <v>0</v>
      </c>
      <c r="AA2408" s="147"/>
      <c r="AC2408" s="148">
        <f t="shared" si="480"/>
        <v>0</v>
      </c>
    </row>
    <row r="2409" spans="1:29" ht="14.15" customHeight="1">
      <c r="A2409" s="124">
        <f t="shared" si="482"/>
        <v>2409</v>
      </c>
      <c r="B2409" s="139" t="s">
        <v>92</v>
      </c>
      <c r="C2409" s="108">
        <v>9</v>
      </c>
      <c r="D2409" s="164" t="s">
        <v>2279</v>
      </c>
      <c r="E2409" s="141" t="s">
        <v>2209</v>
      </c>
      <c r="F2409" s="141" t="s">
        <v>174</v>
      </c>
      <c r="G2409" s="141" t="s">
        <v>2091</v>
      </c>
      <c r="H2409" s="142">
        <v>0</v>
      </c>
      <c r="I2409" s="143">
        <f t="shared" si="481"/>
        <v>0</v>
      </c>
      <c r="J2409" s="144" t="s">
        <v>228</v>
      </c>
      <c r="K2409" s="144"/>
      <c r="L2409" s="144"/>
      <c r="M2409" s="144"/>
      <c r="N2409" s="144"/>
      <c r="O2409" s="144"/>
      <c r="P2409" s="145">
        <f t="shared" si="471"/>
        <v>0</v>
      </c>
      <c r="Q2409" s="145">
        <f t="shared" si="472"/>
        <v>0</v>
      </c>
      <c r="R2409" s="145">
        <f t="shared" si="473"/>
        <v>0</v>
      </c>
      <c r="S2409" s="145">
        <f t="shared" si="474"/>
        <v>0</v>
      </c>
      <c r="T2409" s="145">
        <f t="shared" si="475"/>
        <v>0</v>
      </c>
      <c r="U2409" s="145">
        <f t="shared" si="476"/>
        <v>0</v>
      </c>
      <c r="V2409" s="146">
        <f>IF(J2409="nio",0,IF(J2409&gt;0,VLOOKUP(F2409,'3-Productie normen'!A:M,VLOOKUP(J2409,'3-Productie normen'!$B$38:$C$41,2,FALSE),FALSE)))*(VLOOKUP(B2409,'2-Kosten per locatie'!$A$16:$C$48,3,FALSE))</f>
        <v>0</v>
      </c>
      <c r="W2409" s="146">
        <f t="shared" si="477"/>
        <v>0</v>
      </c>
      <c r="X2409" s="146">
        <f t="shared" si="478"/>
        <v>0</v>
      </c>
      <c r="Y2409" s="146">
        <f t="shared" si="479"/>
        <v>0</v>
      </c>
      <c r="Z2409" s="147">
        <f>VLOOKUP(F2409,'3-Productie normen'!A:Q,12,FALSE)</f>
        <v>0</v>
      </c>
      <c r="AA2409" s="147"/>
      <c r="AC2409" s="148">
        <f t="shared" si="480"/>
        <v>0</v>
      </c>
    </row>
    <row r="2410" spans="1:29" ht="14.15" customHeight="1">
      <c r="A2410" s="124">
        <f t="shared" si="482"/>
        <v>2410</v>
      </c>
      <c r="B2410" s="139" t="s">
        <v>92</v>
      </c>
      <c r="C2410" s="108">
        <v>9</v>
      </c>
      <c r="D2410" s="164" t="s">
        <v>2280</v>
      </c>
      <c r="E2410" s="141" t="s">
        <v>2209</v>
      </c>
      <c r="F2410" s="141" t="s">
        <v>174</v>
      </c>
      <c r="G2410" s="141" t="s">
        <v>2091</v>
      </c>
      <c r="H2410" s="142">
        <v>0</v>
      </c>
      <c r="I2410" s="143">
        <f t="shared" si="481"/>
        <v>0</v>
      </c>
      <c r="J2410" s="144" t="s">
        <v>228</v>
      </c>
      <c r="K2410" s="144"/>
      <c r="L2410" s="144"/>
      <c r="M2410" s="144"/>
      <c r="N2410" s="144"/>
      <c r="O2410" s="144"/>
      <c r="P2410" s="145">
        <f t="shared" si="471"/>
        <v>0</v>
      </c>
      <c r="Q2410" s="145">
        <f t="shared" si="472"/>
        <v>0</v>
      </c>
      <c r="R2410" s="145">
        <f t="shared" si="473"/>
        <v>0</v>
      </c>
      <c r="S2410" s="145">
        <f t="shared" si="474"/>
        <v>0</v>
      </c>
      <c r="T2410" s="145">
        <f t="shared" si="475"/>
        <v>0</v>
      </c>
      <c r="U2410" s="145">
        <f t="shared" si="476"/>
        <v>0</v>
      </c>
      <c r="V2410" s="146">
        <f>IF(J2410="nio",0,IF(J2410&gt;0,VLOOKUP(F2410,'3-Productie normen'!A:M,VLOOKUP(J2410,'3-Productie normen'!$B$38:$C$41,2,FALSE),FALSE)))*(VLOOKUP(B2410,'2-Kosten per locatie'!$A$16:$C$48,3,FALSE))</f>
        <v>0</v>
      </c>
      <c r="W2410" s="146">
        <f t="shared" si="477"/>
        <v>0</v>
      </c>
      <c r="X2410" s="146">
        <f t="shared" si="478"/>
        <v>0</v>
      </c>
      <c r="Y2410" s="146">
        <f t="shared" si="479"/>
        <v>0</v>
      </c>
      <c r="Z2410" s="147">
        <f>VLOOKUP(F2410,'3-Productie normen'!A:Q,12,FALSE)</f>
        <v>0</v>
      </c>
      <c r="AA2410" s="147"/>
      <c r="AC2410" s="148">
        <f t="shared" si="480"/>
        <v>0</v>
      </c>
    </row>
    <row r="2411" spans="1:29" ht="14.15" customHeight="1">
      <c r="A2411" s="124">
        <f t="shared" si="482"/>
        <v>2411</v>
      </c>
      <c r="B2411" s="139" t="s">
        <v>92</v>
      </c>
      <c r="C2411" s="108">
        <v>9</v>
      </c>
      <c r="D2411" s="164" t="s">
        <v>2281</v>
      </c>
      <c r="E2411" s="141" t="s">
        <v>249</v>
      </c>
      <c r="F2411" s="141" t="s">
        <v>172</v>
      </c>
      <c r="G2411" s="141" t="s">
        <v>222</v>
      </c>
      <c r="H2411" s="142">
        <v>99.65</v>
      </c>
      <c r="I2411" s="143">
        <f t="shared" si="481"/>
        <v>255</v>
      </c>
      <c r="J2411" s="144">
        <v>255</v>
      </c>
      <c r="K2411" s="144"/>
      <c r="L2411" s="144"/>
      <c r="M2411" s="144"/>
      <c r="N2411" s="144"/>
      <c r="O2411" s="144"/>
      <c r="P2411" s="145" t="e">
        <f t="shared" si="471"/>
        <v>#DIV/0!</v>
      </c>
      <c r="Q2411" s="145">
        <f t="shared" si="472"/>
        <v>0</v>
      </c>
      <c r="R2411" s="145">
        <f t="shared" si="473"/>
        <v>0</v>
      </c>
      <c r="S2411" s="145">
        <f t="shared" si="474"/>
        <v>0</v>
      </c>
      <c r="T2411" s="145">
        <f t="shared" si="475"/>
        <v>0</v>
      </c>
      <c r="U2411" s="145">
        <f t="shared" si="476"/>
        <v>0</v>
      </c>
      <c r="V2411" s="146">
        <f>IF(J2411="nio",0,IF(J2411&gt;0,VLOOKUP(F2411,'3-Productie normen'!A:M,VLOOKUP(J2411,'3-Productie normen'!$B$38:$C$41,2,FALSE),FALSE)))*(VLOOKUP(B2411,'2-Kosten per locatie'!$A$16:$C$48,3,FALSE))</f>
        <v>0</v>
      </c>
      <c r="W2411" s="146">
        <f t="shared" si="477"/>
        <v>0</v>
      </c>
      <c r="X2411" s="146">
        <f t="shared" si="478"/>
        <v>0</v>
      </c>
      <c r="Y2411" s="146">
        <f t="shared" si="479"/>
        <v>0</v>
      </c>
      <c r="Z2411" s="147" t="str">
        <f>VLOOKUP(F2411,'3-Productie normen'!A:Q,12,FALSE)</f>
        <v>V</v>
      </c>
      <c r="AA2411" s="147"/>
      <c r="AC2411" s="148">
        <f t="shared" si="480"/>
        <v>25410.75</v>
      </c>
    </row>
    <row r="2412" spans="1:29" ht="14.15" customHeight="1">
      <c r="A2412" s="124">
        <f t="shared" si="482"/>
        <v>2412</v>
      </c>
      <c r="B2412" s="139" t="s">
        <v>92</v>
      </c>
      <c r="C2412" s="108">
        <v>9</v>
      </c>
      <c r="D2412" s="164" t="s">
        <v>2282</v>
      </c>
      <c r="E2412" s="141" t="s">
        <v>249</v>
      </c>
      <c r="F2412" s="141" t="s">
        <v>172</v>
      </c>
      <c r="G2412" s="141" t="s">
        <v>222</v>
      </c>
      <c r="H2412" s="142">
        <v>159.82</v>
      </c>
      <c r="I2412" s="143">
        <f t="shared" si="481"/>
        <v>255</v>
      </c>
      <c r="J2412" s="144">
        <v>255</v>
      </c>
      <c r="K2412" s="144"/>
      <c r="L2412" s="144"/>
      <c r="M2412" s="144"/>
      <c r="N2412" s="144"/>
      <c r="O2412" s="144"/>
      <c r="P2412" s="145" t="e">
        <f t="shared" si="471"/>
        <v>#DIV/0!</v>
      </c>
      <c r="Q2412" s="145">
        <f t="shared" si="472"/>
        <v>0</v>
      </c>
      <c r="R2412" s="145">
        <f t="shared" si="473"/>
        <v>0</v>
      </c>
      <c r="S2412" s="145">
        <f t="shared" si="474"/>
        <v>0</v>
      </c>
      <c r="T2412" s="145">
        <f t="shared" si="475"/>
        <v>0</v>
      </c>
      <c r="U2412" s="145">
        <f t="shared" si="476"/>
        <v>0</v>
      </c>
      <c r="V2412" s="146">
        <f>IF(J2412="nio",0,IF(J2412&gt;0,VLOOKUP(F2412,'3-Productie normen'!A:M,VLOOKUP(J2412,'3-Productie normen'!$B$38:$C$41,2,FALSE),FALSE)))*(VLOOKUP(B2412,'2-Kosten per locatie'!$A$16:$C$48,3,FALSE))</f>
        <v>0</v>
      </c>
      <c r="W2412" s="146">
        <f t="shared" si="477"/>
        <v>0</v>
      </c>
      <c r="X2412" s="146">
        <f t="shared" si="478"/>
        <v>0</v>
      </c>
      <c r="Y2412" s="146">
        <f t="shared" si="479"/>
        <v>0</v>
      </c>
      <c r="Z2412" s="147" t="str">
        <f>VLOOKUP(F2412,'3-Productie normen'!A:Q,12,FALSE)</f>
        <v>V</v>
      </c>
      <c r="AA2412" s="147"/>
      <c r="AC2412" s="148">
        <f t="shared" si="480"/>
        <v>40754.1</v>
      </c>
    </row>
    <row r="2413" spans="1:29" ht="14.15" customHeight="1">
      <c r="A2413" s="124">
        <f t="shared" si="482"/>
        <v>2413</v>
      </c>
      <c r="B2413" s="139" t="s">
        <v>92</v>
      </c>
      <c r="C2413" s="108">
        <v>9</v>
      </c>
      <c r="D2413" s="164" t="s">
        <v>2283</v>
      </c>
      <c r="E2413" s="141" t="s">
        <v>249</v>
      </c>
      <c r="F2413" s="141" t="s">
        <v>172</v>
      </c>
      <c r="G2413" s="141" t="s">
        <v>222</v>
      </c>
      <c r="H2413" s="142">
        <v>195.94</v>
      </c>
      <c r="I2413" s="143">
        <f t="shared" si="481"/>
        <v>255</v>
      </c>
      <c r="J2413" s="144">
        <v>255</v>
      </c>
      <c r="K2413" s="144"/>
      <c r="L2413" s="144"/>
      <c r="M2413" s="144"/>
      <c r="N2413" s="144"/>
      <c r="O2413" s="144"/>
      <c r="P2413" s="145" t="e">
        <f t="shared" si="471"/>
        <v>#DIV/0!</v>
      </c>
      <c r="Q2413" s="145">
        <f t="shared" si="472"/>
        <v>0</v>
      </c>
      <c r="R2413" s="145">
        <f t="shared" si="473"/>
        <v>0</v>
      </c>
      <c r="S2413" s="145">
        <f t="shared" si="474"/>
        <v>0</v>
      </c>
      <c r="T2413" s="145">
        <f t="shared" si="475"/>
        <v>0</v>
      </c>
      <c r="U2413" s="145">
        <f t="shared" si="476"/>
        <v>0</v>
      </c>
      <c r="V2413" s="146">
        <f>IF(J2413="nio",0,IF(J2413&gt;0,VLOOKUP(F2413,'3-Productie normen'!A:M,VLOOKUP(J2413,'3-Productie normen'!$B$38:$C$41,2,FALSE),FALSE)))*(VLOOKUP(B2413,'2-Kosten per locatie'!$A$16:$C$48,3,FALSE))</f>
        <v>0</v>
      </c>
      <c r="W2413" s="146">
        <f t="shared" si="477"/>
        <v>0</v>
      </c>
      <c r="X2413" s="146">
        <f t="shared" si="478"/>
        <v>0</v>
      </c>
      <c r="Y2413" s="146">
        <f t="shared" si="479"/>
        <v>0</v>
      </c>
      <c r="Z2413" s="147" t="str">
        <f>VLOOKUP(F2413,'3-Productie normen'!A:Q,12,FALSE)</f>
        <v>V</v>
      </c>
      <c r="AA2413" s="147"/>
      <c r="AC2413" s="148">
        <f t="shared" si="480"/>
        <v>49964.7</v>
      </c>
    </row>
    <row r="2414" spans="1:29" ht="14.15" customHeight="1">
      <c r="A2414" s="124">
        <f t="shared" si="482"/>
        <v>2414</v>
      </c>
      <c r="B2414" s="139" t="s">
        <v>92</v>
      </c>
      <c r="C2414" s="108">
        <v>9</v>
      </c>
      <c r="D2414" s="164" t="s">
        <v>2284</v>
      </c>
      <c r="E2414" s="141" t="s">
        <v>212</v>
      </c>
      <c r="F2414" s="141" t="s">
        <v>167</v>
      </c>
      <c r="G2414" s="141" t="s">
        <v>213</v>
      </c>
      <c r="H2414" s="142">
        <v>9.2100000000000009</v>
      </c>
      <c r="I2414" s="143">
        <f t="shared" si="481"/>
        <v>255</v>
      </c>
      <c r="J2414" s="144">
        <v>255</v>
      </c>
      <c r="K2414" s="144"/>
      <c r="L2414" s="144"/>
      <c r="M2414" s="144"/>
      <c r="N2414" s="144"/>
      <c r="O2414" s="144"/>
      <c r="P2414" s="145" t="e">
        <f t="shared" si="471"/>
        <v>#DIV/0!</v>
      </c>
      <c r="Q2414" s="145">
        <f t="shared" si="472"/>
        <v>0</v>
      </c>
      <c r="R2414" s="145">
        <f t="shared" si="473"/>
        <v>0</v>
      </c>
      <c r="S2414" s="145">
        <f t="shared" si="474"/>
        <v>0</v>
      </c>
      <c r="T2414" s="145">
        <f t="shared" si="475"/>
        <v>0</v>
      </c>
      <c r="U2414" s="145">
        <f t="shared" si="476"/>
        <v>0</v>
      </c>
      <c r="V2414" s="146">
        <f>IF(J2414="nio",0,IF(J2414&gt;0,VLOOKUP(F2414,'3-Productie normen'!A:M,VLOOKUP(J2414,'3-Productie normen'!$B$38:$C$41,2,FALSE),FALSE)))*(VLOOKUP(B2414,'2-Kosten per locatie'!$A$16:$C$48,3,FALSE))</f>
        <v>0</v>
      </c>
      <c r="W2414" s="146">
        <f t="shared" si="477"/>
        <v>0</v>
      </c>
      <c r="X2414" s="146">
        <f t="shared" si="478"/>
        <v>0</v>
      </c>
      <c r="Y2414" s="146">
        <f t="shared" si="479"/>
        <v>0</v>
      </c>
      <c r="Z2414" s="147" t="str">
        <f>VLOOKUP(F2414,'3-Productie normen'!A:Q,12,FALSE)</f>
        <v>S</v>
      </c>
      <c r="AA2414" s="147"/>
      <c r="AC2414" s="148">
        <f t="shared" si="480"/>
        <v>2348.5500000000002</v>
      </c>
    </row>
    <row r="2415" spans="1:29" ht="14.15" customHeight="1">
      <c r="A2415" s="124">
        <f t="shared" si="482"/>
        <v>2415</v>
      </c>
      <c r="B2415" s="139" t="s">
        <v>92</v>
      </c>
      <c r="C2415" s="108">
        <v>9</v>
      </c>
      <c r="D2415" s="164" t="s">
        <v>2285</v>
      </c>
      <c r="E2415" s="141" t="s">
        <v>212</v>
      </c>
      <c r="F2415" s="141" t="s">
        <v>167</v>
      </c>
      <c r="G2415" s="141" t="s">
        <v>213</v>
      </c>
      <c r="H2415" s="142">
        <v>6.43</v>
      </c>
      <c r="I2415" s="143">
        <f t="shared" si="481"/>
        <v>255</v>
      </c>
      <c r="J2415" s="144">
        <v>255</v>
      </c>
      <c r="K2415" s="144"/>
      <c r="L2415" s="144"/>
      <c r="M2415" s="144"/>
      <c r="N2415" s="144"/>
      <c r="O2415" s="144"/>
      <c r="P2415" s="145" t="e">
        <f t="shared" si="471"/>
        <v>#DIV/0!</v>
      </c>
      <c r="Q2415" s="145">
        <f t="shared" si="472"/>
        <v>0</v>
      </c>
      <c r="R2415" s="145">
        <f t="shared" si="473"/>
        <v>0</v>
      </c>
      <c r="S2415" s="145">
        <f t="shared" si="474"/>
        <v>0</v>
      </c>
      <c r="T2415" s="145">
        <f t="shared" si="475"/>
        <v>0</v>
      </c>
      <c r="U2415" s="145">
        <f t="shared" si="476"/>
        <v>0</v>
      </c>
      <c r="V2415" s="146">
        <f>IF(J2415="nio",0,IF(J2415&gt;0,VLOOKUP(F2415,'3-Productie normen'!A:M,VLOOKUP(J2415,'3-Productie normen'!$B$38:$C$41,2,FALSE),FALSE)))*(VLOOKUP(B2415,'2-Kosten per locatie'!$A$16:$C$48,3,FALSE))</f>
        <v>0</v>
      </c>
      <c r="W2415" s="146">
        <f t="shared" si="477"/>
        <v>0</v>
      </c>
      <c r="X2415" s="146">
        <f t="shared" si="478"/>
        <v>0</v>
      </c>
      <c r="Y2415" s="146">
        <f t="shared" si="479"/>
        <v>0</v>
      </c>
      <c r="Z2415" s="147" t="str">
        <f>VLOOKUP(F2415,'3-Productie normen'!A:Q,12,FALSE)</f>
        <v>S</v>
      </c>
      <c r="AA2415" s="147"/>
      <c r="AC2415" s="148">
        <f t="shared" si="480"/>
        <v>1639.6499999999999</v>
      </c>
    </row>
    <row r="2416" spans="1:29" ht="14.15" customHeight="1">
      <c r="A2416" s="124">
        <f t="shared" si="482"/>
        <v>2416</v>
      </c>
      <c r="B2416" s="139" t="s">
        <v>92</v>
      </c>
      <c r="C2416" s="108">
        <v>9</v>
      </c>
      <c r="D2416" s="164" t="s">
        <v>2286</v>
      </c>
      <c r="E2416" s="141" t="s">
        <v>212</v>
      </c>
      <c r="F2416" s="141" t="s">
        <v>167</v>
      </c>
      <c r="G2416" s="141" t="s">
        <v>213</v>
      </c>
      <c r="H2416" s="142">
        <v>1.31</v>
      </c>
      <c r="I2416" s="143">
        <f t="shared" si="481"/>
        <v>255</v>
      </c>
      <c r="J2416" s="144">
        <v>255</v>
      </c>
      <c r="K2416" s="144"/>
      <c r="L2416" s="144"/>
      <c r="M2416" s="144"/>
      <c r="N2416" s="144"/>
      <c r="O2416" s="144"/>
      <c r="P2416" s="145" t="e">
        <f t="shared" si="471"/>
        <v>#DIV/0!</v>
      </c>
      <c r="Q2416" s="145">
        <f t="shared" si="472"/>
        <v>0</v>
      </c>
      <c r="R2416" s="145">
        <f t="shared" si="473"/>
        <v>0</v>
      </c>
      <c r="S2416" s="145">
        <f t="shared" si="474"/>
        <v>0</v>
      </c>
      <c r="T2416" s="145">
        <f t="shared" si="475"/>
        <v>0</v>
      </c>
      <c r="U2416" s="145">
        <f t="shared" si="476"/>
        <v>0</v>
      </c>
      <c r="V2416" s="146">
        <f>IF(J2416="nio",0,IF(J2416&gt;0,VLOOKUP(F2416,'3-Productie normen'!A:M,VLOOKUP(J2416,'3-Productie normen'!$B$38:$C$41,2,FALSE),FALSE)))*(VLOOKUP(B2416,'2-Kosten per locatie'!$A$16:$C$48,3,FALSE))</f>
        <v>0</v>
      </c>
      <c r="W2416" s="146">
        <f t="shared" si="477"/>
        <v>0</v>
      </c>
      <c r="X2416" s="146">
        <f t="shared" si="478"/>
        <v>0</v>
      </c>
      <c r="Y2416" s="146">
        <f t="shared" si="479"/>
        <v>0</v>
      </c>
      <c r="Z2416" s="147" t="str">
        <f>VLOOKUP(F2416,'3-Productie normen'!A:Q,12,FALSE)</f>
        <v>S</v>
      </c>
      <c r="AA2416" s="147"/>
      <c r="AC2416" s="148">
        <f t="shared" si="480"/>
        <v>334.05</v>
      </c>
    </row>
    <row r="2417" spans="1:29" ht="14.15" customHeight="1">
      <c r="A2417" s="124">
        <f t="shared" si="482"/>
        <v>2417</v>
      </c>
      <c r="B2417" s="139" t="s">
        <v>92</v>
      </c>
      <c r="C2417" s="108">
        <v>9</v>
      </c>
      <c r="D2417" s="164" t="s">
        <v>2287</v>
      </c>
      <c r="E2417" s="141" t="s">
        <v>212</v>
      </c>
      <c r="F2417" s="139" t="s">
        <v>167</v>
      </c>
      <c r="G2417" s="141" t="s">
        <v>213</v>
      </c>
      <c r="H2417" s="142">
        <v>1.31</v>
      </c>
      <c r="I2417" s="143">
        <f t="shared" si="481"/>
        <v>255</v>
      </c>
      <c r="J2417" s="144">
        <v>255</v>
      </c>
      <c r="K2417" s="144"/>
      <c r="L2417" s="144"/>
      <c r="M2417" s="144"/>
      <c r="N2417" s="144"/>
      <c r="O2417" s="144"/>
      <c r="P2417" s="145" t="e">
        <f t="shared" si="471"/>
        <v>#DIV/0!</v>
      </c>
      <c r="Q2417" s="145">
        <f t="shared" si="472"/>
        <v>0</v>
      </c>
      <c r="R2417" s="145">
        <f t="shared" si="473"/>
        <v>0</v>
      </c>
      <c r="S2417" s="145">
        <f t="shared" si="474"/>
        <v>0</v>
      </c>
      <c r="T2417" s="145">
        <f t="shared" si="475"/>
        <v>0</v>
      </c>
      <c r="U2417" s="145">
        <f t="shared" si="476"/>
        <v>0</v>
      </c>
      <c r="V2417" s="146">
        <f>IF(J2417="nio",0,IF(J2417&gt;0,VLOOKUP(F2417,'3-Productie normen'!A:M,VLOOKUP(J2417,'3-Productie normen'!$B$38:$C$41,2,FALSE),FALSE)))*(VLOOKUP(B2417,'2-Kosten per locatie'!$A$16:$C$48,3,FALSE))</f>
        <v>0</v>
      </c>
      <c r="W2417" s="146">
        <f t="shared" si="477"/>
        <v>0</v>
      </c>
      <c r="X2417" s="146">
        <f t="shared" si="478"/>
        <v>0</v>
      </c>
      <c r="Y2417" s="146">
        <f t="shared" si="479"/>
        <v>0</v>
      </c>
      <c r="Z2417" s="147" t="str">
        <f>VLOOKUP(F2417,'3-Productie normen'!A:Q,12,FALSE)</f>
        <v>S</v>
      </c>
      <c r="AA2417" s="147"/>
      <c r="AC2417" s="148">
        <f t="shared" si="480"/>
        <v>334.05</v>
      </c>
    </row>
    <row r="2418" spans="1:29" ht="14.15" customHeight="1">
      <c r="A2418" s="124">
        <f t="shared" si="482"/>
        <v>2418</v>
      </c>
      <c r="B2418" s="139" t="s">
        <v>92</v>
      </c>
      <c r="C2418" s="108">
        <v>9</v>
      </c>
      <c r="D2418" s="164" t="s">
        <v>2288</v>
      </c>
      <c r="E2418" s="141" t="s">
        <v>216</v>
      </c>
      <c r="F2418" s="141" t="s">
        <v>167</v>
      </c>
      <c r="G2418" s="141" t="s">
        <v>213</v>
      </c>
      <c r="H2418" s="142">
        <v>6.26</v>
      </c>
      <c r="I2418" s="143">
        <f t="shared" si="481"/>
        <v>255</v>
      </c>
      <c r="J2418" s="144">
        <v>255</v>
      </c>
      <c r="K2418" s="144"/>
      <c r="L2418" s="144"/>
      <c r="M2418" s="144"/>
      <c r="N2418" s="144"/>
      <c r="O2418" s="144"/>
      <c r="P2418" s="145" t="e">
        <f t="shared" si="471"/>
        <v>#DIV/0!</v>
      </c>
      <c r="Q2418" s="145">
        <f t="shared" si="472"/>
        <v>0</v>
      </c>
      <c r="R2418" s="145">
        <f t="shared" si="473"/>
        <v>0</v>
      </c>
      <c r="S2418" s="145">
        <f t="shared" si="474"/>
        <v>0</v>
      </c>
      <c r="T2418" s="145">
        <f t="shared" si="475"/>
        <v>0</v>
      </c>
      <c r="U2418" s="145">
        <f t="shared" si="476"/>
        <v>0</v>
      </c>
      <c r="V2418" s="146">
        <f>IF(J2418="nio",0,IF(J2418&gt;0,VLOOKUP(F2418,'3-Productie normen'!A:M,VLOOKUP(J2418,'3-Productie normen'!$B$38:$C$41,2,FALSE),FALSE)))*(VLOOKUP(B2418,'2-Kosten per locatie'!$A$16:$C$48,3,FALSE))</f>
        <v>0</v>
      </c>
      <c r="W2418" s="146">
        <f t="shared" si="477"/>
        <v>0</v>
      </c>
      <c r="X2418" s="146">
        <f t="shared" si="478"/>
        <v>0</v>
      </c>
      <c r="Y2418" s="146">
        <f t="shared" si="479"/>
        <v>0</v>
      </c>
      <c r="Z2418" s="147" t="str">
        <f>VLOOKUP(F2418,'3-Productie normen'!A:Q,12,FALSE)</f>
        <v>S</v>
      </c>
      <c r="AA2418" s="147"/>
      <c r="AC2418" s="148">
        <f t="shared" si="480"/>
        <v>1596.3</v>
      </c>
    </row>
    <row r="2419" spans="1:29" ht="14.15" customHeight="1">
      <c r="A2419" s="124">
        <f t="shared" si="482"/>
        <v>2419</v>
      </c>
      <c r="B2419" s="139" t="s">
        <v>92</v>
      </c>
      <c r="C2419" s="108">
        <v>9</v>
      </c>
      <c r="D2419" s="164" t="s">
        <v>2289</v>
      </c>
      <c r="E2419" s="141" t="s">
        <v>216</v>
      </c>
      <c r="F2419" s="139" t="s">
        <v>167</v>
      </c>
      <c r="G2419" s="141" t="s">
        <v>213</v>
      </c>
      <c r="H2419" s="142">
        <v>1.31</v>
      </c>
      <c r="I2419" s="143">
        <f t="shared" si="481"/>
        <v>255</v>
      </c>
      <c r="J2419" s="144">
        <v>255</v>
      </c>
      <c r="K2419" s="144"/>
      <c r="L2419" s="144"/>
      <c r="M2419" s="144"/>
      <c r="N2419" s="144"/>
      <c r="O2419" s="144"/>
      <c r="P2419" s="145" t="e">
        <f t="shared" si="471"/>
        <v>#DIV/0!</v>
      </c>
      <c r="Q2419" s="145">
        <f t="shared" si="472"/>
        <v>0</v>
      </c>
      <c r="R2419" s="145">
        <f t="shared" si="473"/>
        <v>0</v>
      </c>
      <c r="S2419" s="145">
        <f t="shared" si="474"/>
        <v>0</v>
      </c>
      <c r="T2419" s="145">
        <f t="shared" si="475"/>
        <v>0</v>
      </c>
      <c r="U2419" s="145">
        <f t="shared" si="476"/>
        <v>0</v>
      </c>
      <c r="V2419" s="146">
        <f>IF(J2419="nio",0,IF(J2419&gt;0,VLOOKUP(F2419,'3-Productie normen'!A:M,VLOOKUP(J2419,'3-Productie normen'!$B$38:$C$41,2,FALSE),FALSE)))*(VLOOKUP(B2419,'2-Kosten per locatie'!$A$16:$C$48,3,FALSE))</f>
        <v>0</v>
      </c>
      <c r="W2419" s="146">
        <f t="shared" si="477"/>
        <v>0</v>
      </c>
      <c r="X2419" s="146">
        <f t="shared" si="478"/>
        <v>0</v>
      </c>
      <c r="Y2419" s="146">
        <f t="shared" si="479"/>
        <v>0</v>
      </c>
      <c r="Z2419" s="147" t="str">
        <f>VLOOKUP(F2419,'3-Productie normen'!A:Q,12,FALSE)</f>
        <v>S</v>
      </c>
      <c r="AA2419" s="147"/>
      <c r="AC2419" s="148">
        <f t="shared" si="480"/>
        <v>334.05</v>
      </c>
    </row>
    <row r="2420" spans="1:29" ht="14.15" customHeight="1">
      <c r="A2420" s="124">
        <f t="shared" si="482"/>
        <v>2420</v>
      </c>
      <c r="B2420" s="139" t="s">
        <v>92</v>
      </c>
      <c r="C2420" s="108">
        <v>9</v>
      </c>
      <c r="D2420" s="164" t="s">
        <v>2290</v>
      </c>
      <c r="E2420" s="141" t="s">
        <v>216</v>
      </c>
      <c r="F2420" s="141" t="s">
        <v>167</v>
      </c>
      <c r="G2420" s="141" t="s">
        <v>213</v>
      </c>
      <c r="H2420" s="142">
        <v>1.31</v>
      </c>
      <c r="I2420" s="143">
        <f t="shared" si="481"/>
        <v>255</v>
      </c>
      <c r="J2420" s="144">
        <v>255</v>
      </c>
      <c r="K2420" s="144"/>
      <c r="L2420" s="144"/>
      <c r="M2420" s="144"/>
      <c r="N2420" s="144"/>
      <c r="O2420" s="144"/>
      <c r="P2420" s="145" t="e">
        <f t="shared" si="471"/>
        <v>#DIV/0!</v>
      </c>
      <c r="Q2420" s="145">
        <f t="shared" si="472"/>
        <v>0</v>
      </c>
      <c r="R2420" s="145">
        <f t="shared" si="473"/>
        <v>0</v>
      </c>
      <c r="S2420" s="145">
        <f t="shared" si="474"/>
        <v>0</v>
      </c>
      <c r="T2420" s="145">
        <f t="shared" si="475"/>
        <v>0</v>
      </c>
      <c r="U2420" s="145">
        <f t="shared" si="476"/>
        <v>0</v>
      </c>
      <c r="V2420" s="146">
        <f>IF(J2420="nio",0,IF(J2420&gt;0,VLOOKUP(F2420,'3-Productie normen'!A:M,VLOOKUP(J2420,'3-Productie normen'!$B$38:$C$41,2,FALSE),FALSE)))*(VLOOKUP(B2420,'2-Kosten per locatie'!$A$16:$C$48,3,FALSE))</f>
        <v>0</v>
      </c>
      <c r="W2420" s="146">
        <f t="shared" si="477"/>
        <v>0</v>
      </c>
      <c r="X2420" s="146">
        <f t="shared" si="478"/>
        <v>0</v>
      </c>
      <c r="Y2420" s="146">
        <f t="shared" si="479"/>
        <v>0</v>
      </c>
      <c r="Z2420" s="147" t="str">
        <f>VLOOKUP(F2420,'3-Productie normen'!A:Q,12,FALSE)</f>
        <v>S</v>
      </c>
      <c r="AA2420" s="147"/>
      <c r="AC2420" s="148">
        <f t="shared" si="480"/>
        <v>334.05</v>
      </c>
    </row>
    <row r="2421" spans="1:29" ht="14.15" customHeight="1">
      <c r="A2421" s="124">
        <f t="shared" si="482"/>
        <v>2421</v>
      </c>
      <c r="B2421" s="139" t="s">
        <v>92</v>
      </c>
      <c r="C2421" s="108">
        <v>9</v>
      </c>
      <c r="D2421" s="164" t="s">
        <v>2291</v>
      </c>
      <c r="E2421" s="141" t="s">
        <v>249</v>
      </c>
      <c r="F2421" s="141" t="s">
        <v>172</v>
      </c>
      <c r="G2421" s="141" t="s">
        <v>213</v>
      </c>
      <c r="H2421" s="142">
        <v>8.1</v>
      </c>
      <c r="I2421" s="143">
        <f t="shared" si="481"/>
        <v>255</v>
      </c>
      <c r="J2421" s="144">
        <v>255</v>
      </c>
      <c r="K2421" s="144"/>
      <c r="L2421" s="144"/>
      <c r="M2421" s="144"/>
      <c r="N2421" s="144"/>
      <c r="O2421" s="144"/>
      <c r="P2421" s="145" t="e">
        <f t="shared" si="471"/>
        <v>#DIV/0!</v>
      </c>
      <c r="Q2421" s="145">
        <f t="shared" si="472"/>
        <v>0</v>
      </c>
      <c r="R2421" s="145">
        <f t="shared" si="473"/>
        <v>0</v>
      </c>
      <c r="S2421" s="145">
        <f t="shared" si="474"/>
        <v>0</v>
      </c>
      <c r="T2421" s="145">
        <f t="shared" si="475"/>
        <v>0</v>
      </c>
      <c r="U2421" s="145">
        <f t="shared" si="476"/>
        <v>0</v>
      </c>
      <c r="V2421" s="146">
        <f>IF(J2421="nio",0,IF(J2421&gt;0,VLOOKUP(F2421,'3-Productie normen'!A:M,VLOOKUP(J2421,'3-Productie normen'!$B$38:$C$41,2,FALSE),FALSE)))*(VLOOKUP(B2421,'2-Kosten per locatie'!$A$16:$C$48,3,FALSE))</f>
        <v>0</v>
      </c>
      <c r="W2421" s="146">
        <f t="shared" si="477"/>
        <v>0</v>
      </c>
      <c r="X2421" s="146">
        <f t="shared" si="478"/>
        <v>0</v>
      </c>
      <c r="Y2421" s="146">
        <f t="shared" si="479"/>
        <v>0</v>
      </c>
      <c r="Z2421" s="147" t="str">
        <f>VLOOKUP(F2421,'3-Productie normen'!A:Q,12,FALSE)</f>
        <v>V</v>
      </c>
      <c r="AA2421" s="147"/>
      <c r="AC2421" s="148">
        <f t="shared" si="480"/>
        <v>2065.5</v>
      </c>
    </row>
    <row r="2422" spans="1:29" ht="14.15" customHeight="1">
      <c r="A2422" s="124">
        <f t="shared" si="482"/>
        <v>2422</v>
      </c>
      <c r="B2422" s="139" t="s">
        <v>92</v>
      </c>
      <c r="C2422" s="108">
        <v>9</v>
      </c>
      <c r="D2422" s="164" t="s">
        <v>2292</v>
      </c>
      <c r="E2422" s="141" t="s">
        <v>262</v>
      </c>
      <c r="F2422" s="141" t="s">
        <v>164</v>
      </c>
      <c r="G2422" s="141" t="s">
        <v>213</v>
      </c>
      <c r="H2422" s="142">
        <v>2.5</v>
      </c>
      <c r="I2422" s="143">
        <f t="shared" si="481"/>
        <v>12</v>
      </c>
      <c r="J2422" s="144">
        <v>12</v>
      </c>
      <c r="K2422" s="144"/>
      <c r="L2422" s="144"/>
      <c r="M2422" s="144"/>
      <c r="N2422" s="144"/>
      <c r="O2422" s="144"/>
      <c r="P2422" s="145" t="e">
        <f t="shared" si="471"/>
        <v>#DIV/0!</v>
      </c>
      <c r="Q2422" s="145">
        <f t="shared" si="472"/>
        <v>0</v>
      </c>
      <c r="R2422" s="145">
        <f t="shared" si="473"/>
        <v>0</v>
      </c>
      <c r="S2422" s="145">
        <f t="shared" si="474"/>
        <v>0</v>
      </c>
      <c r="T2422" s="145">
        <f t="shared" si="475"/>
        <v>0</v>
      </c>
      <c r="U2422" s="145">
        <f t="shared" si="476"/>
        <v>0</v>
      </c>
      <c r="V2422" s="146">
        <f>IF(J2422="nio",0,IF(J2422&gt;0,VLOOKUP(F2422,'3-Productie normen'!A:M,VLOOKUP(J2422,'3-Productie normen'!$B$38:$C$41,2,FALSE),FALSE)))*(VLOOKUP(B2422,'2-Kosten per locatie'!$A$16:$C$48,3,FALSE))</f>
        <v>0</v>
      </c>
      <c r="W2422" s="146">
        <f t="shared" si="477"/>
        <v>0</v>
      </c>
      <c r="X2422" s="146">
        <f t="shared" si="478"/>
        <v>0</v>
      </c>
      <c r="Y2422" s="146">
        <f t="shared" si="479"/>
        <v>0</v>
      </c>
      <c r="Z2422" s="147" t="str">
        <f>VLOOKUP(F2422,'3-Productie normen'!A:Q,12,FALSE)</f>
        <v>V</v>
      </c>
      <c r="AA2422" s="147"/>
      <c r="AC2422" s="148">
        <f t="shared" si="480"/>
        <v>30</v>
      </c>
    </row>
    <row r="2423" spans="1:29" ht="14.15" customHeight="1">
      <c r="A2423" s="124">
        <f t="shared" si="482"/>
        <v>2423</v>
      </c>
      <c r="B2423" s="139" t="s">
        <v>92</v>
      </c>
      <c r="C2423" s="108">
        <v>9</v>
      </c>
      <c r="D2423" s="164" t="s">
        <v>2293</v>
      </c>
      <c r="E2423" s="141" t="s">
        <v>212</v>
      </c>
      <c r="F2423" s="141" t="s">
        <v>167</v>
      </c>
      <c r="G2423" s="141" t="s">
        <v>213</v>
      </c>
      <c r="H2423" s="142">
        <v>5.67</v>
      </c>
      <c r="I2423" s="143">
        <f t="shared" si="481"/>
        <v>255</v>
      </c>
      <c r="J2423" s="144">
        <v>255</v>
      </c>
      <c r="K2423" s="144"/>
      <c r="L2423" s="144"/>
      <c r="M2423" s="144"/>
      <c r="N2423" s="144"/>
      <c r="O2423" s="144"/>
      <c r="P2423" s="145" t="e">
        <f t="shared" si="471"/>
        <v>#DIV/0!</v>
      </c>
      <c r="Q2423" s="145">
        <f t="shared" si="472"/>
        <v>0</v>
      </c>
      <c r="R2423" s="145">
        <f t="shared" si="473"/>
        <v>0</v>
      </c>
      <c r="S2423" s="145">
        <f t="shared" si="474"/>
        <v>0</v>
      </c>
      <c r="T2423" s="145">
        <f t="shared" si="475"/>
        <v>0</v>
      </c>
      <c r="U2423" s="145">
        <f t="shared" si="476"/>
        <v>0</v>
      </c>
      <c r="V2423" s="146">
        <f>IF(J2423="nio",0,IF(J2423&gt;0,VLOOKUP(F2423,'3-Productie normen'!A:M,VLOOKUP(J2423,'3-Productie normen'!$B$38:$C$41,2,FALSE),FALSE)))*(VLOOKUP(B2423,'2-Kosten per locatie'!$A$16:$C$48,3,FALSE))</f>
        <v>0</v>
      </c>
      <c r="W2423" s="146">
        <f t="shared" si="477"/>
        <v>0</v>
      </c>
      <c r="X2423" s="146">
        <f t="shared" si="478"/>
        <v>0</v>
      </c>
      <c r="Y2423" s="146">
        <f t="shared" si="479"/>
        <v>0</v>
      </c>
      <c r="Z2423" s="147" t="str">
        <f>VLOOKUP(F2423,'3-Productie normen'!A:Q,12,FALSE)</f>
        <v>S</v>
      </c>
      <c r="AA2423" s="147"/>
      <c r="AC2423" s="148">
        <f t="shared" si="480"/>
        <v>1445.85</v>
      </c>
    </row>
    <row r="2424" spans="1:29" ht="14.15" customHeight="1">
      <c r="A2424" s="124">
        <f t="shared" si="482"/>
        <v>2424</v>
      </c>
      <c r="B2424" s="139" t="s">
        <v>92</v>
      </c>
      <c r="C2424" s="108">
        <v>9</v>
      </c>
      <c r="D2424" s="164" t="s">
        <v>2294</v>
      </c>
      <c r="E2424" s="141" t="s">
        <v>212</v>
      </c>
      <c r="F2424" s="141" t="s">
        <v>167</v>
      </c>
      <c r="G2424" s="141" t="s">
        <v>213</v>
      </c>
      <c r="H2424" s="142">
        <v>1.31</v>
      </c>
      <c r="I2424" s="143">
        <f t="shared" si="481"/>
        <v>255</v>
      </c>
      <c r="J2424" s="144">
        <v>255</v>
      </c>
      <c r="K2424" s="144"/>
      <c r="L2424" s="144"/>
      <c r="M2424" s="144"/>
      <c r="N2424" s="144"/>
      <c r="O2424" s="144"/>
      <c r="P2424" s="145" t="e">
        <f t="shared" si="471"/>
        <v>#DIV/0!</v>
      </c>
      <c r="Q2424" s="145">
        <f t="shared" si="472"/>
        <v>0</v>
      </c>
      <c r="R2424" s="145">
        <f t="shared" si="473"/>
        <v>0</v>
      </c>
      <c r="S2424" s="145">
        <f t="shared" si="474"/>
        <v>0</v>
      </c>
      <c r="T2424" s="145">
        <f t="shared" si="475"/>
        <v>0</v>
      </c>
      <c r="U2424" s="145">
        <f t="shared" si="476"/>
        <v>0</v>
      </c>
      <c r="V2424" s="146">
        <f>IF(J2424="nio",0,IF(J2424&gt;0,VLOOKUP(F2424,'3-Productie normen'!A:M,VLOOKUP(J2424,'3-Productie normen'!$B$38:$C$41,2,FALSE),FALSE)))*(VLOOKUP(B2424,'2-Kosten per locatie'!$A$16:$C$48,3,FALSE))</f>
        <v>0</v>
      </c>
      <c r="W2424" s="146">
        <f t="shared" si="477"/>
        <v>0</v>
      </c>
      <c r="X2424" s="146">
        <f t="shared" si="478"/>
        <v>0</v>
      </c>
      <c r="Y2424" s="146">
        <f t="shared" si="479"/>
        <v>0</v>
      </c>
      <c r="Z2424" s="147" t="str">
        <f>VLOOKUP(F2424,'3-Productie normen'!A:Q,12,FALSE)</f>
        <v>S</v>
      </c>
      <c r="AA2424" s="147"/>
      <c r="AC2424" s="148">
        <f t="shared" si="480"/>
        <v>334.05</v>
      </c>
    </row>
    <row r="2425" spans="1:29" ht="14.15" customHeight="1">
      <c r="A2425" s="124">
        <f t="shared" si="482"/>
        <v>2425</v>
      </c>
      <c r="B2425" s="139" t="s">
        <v>92</v>
      </c>
      <c r="C2425" s="108">
        <v>9</v>
      </c>
      <c r="D2425" s="164" t="s">
        <v>2295</v>
      </c>
      <c r="E2425" s="141" t="s">
        <v>212</v>
      </c>
      <c r="F2425" s="141" t="s">
        <v>167</v>
      </c>
      <c r="G2425" s="141" t="s">
        <v>213</v>
      </c>
      <c r="H2425" s="142">
        <v>1.31</v>
      </c>
      <c r="I2425" s="143">
        <f t="shared" si="481"/>
        <v>255</v>
      </c>
      <c r="J2425" s="144">
        <v>255</v>
      </c>
      <c r="K2425" s="144"/>
      <c r="L2425" s="144"/>
      <c r="M2425" s="144"/>
      <c r="N2425" s="144"/>
      <c r="O2425" s="144"/>
      <c r="P2425" s="145" t="e">
        <f t="shared" si="471"/>
        <v>#DIV/0!</v>
      </c>
      <c r="Q2425" s="145">
        <f t="shared" si="472"/>
        <v>0</v>
      </c>
      <c r="R2425" s="145">
        <f t="shared" si="473"/>
        <v>0</v>
      </c>
      <c r="S2425" s="145">
        <f t="shared" si="474"/>
        <v>0</v>
      </c>
      <c r="T2425" s="145">
        <f t="shared" si="475"/>
        <v>0</v>
      </c>
      <c r="U2425" s="145">
        <f t="shared" si="476"/>
        <v>0</v>
      </c>
      <c r="V2425" s="146">
        <f>IF(J2425="nio",0,IF(J2425&gt;0,VLOOKUP(F2425,'3-Productie normen'!A:M,VLOOKUP(J2425,'3-Productie normen'!$B$38:$C$41,2,FALSE),FALSE)))*(VLOOKUP(B2425,'2-Kosten per locatie'!$A$16:$C$48,3,FALSE))</f>
        <v>0</v>
      </c>
      <c r="W2425" s="146">
        <f t="shared" si="477"/>
        <v>0</v>
      </c>
      <c r="X2425" s="146">
        <f t="shared" si="478"/>
        <v>0</v>
      </c>
      <c r="Y2425" s="146">
        <f t="shared" si="479"/>
        <v>0</v>
      </c>
      <c r="Z2425" s="147" t="str">
        <f>VLOOKUP(F2425,'3-Productie normen'!A:Q,12,FALSE)</f>
        <v>S</v>
      </c>
      <c r="AA2425" s="147"/>
      <c r="AC2425" s="148">
        <f t="shared" si="480"/>
        <v>334.05</v>
      </c>
    </row>
    <row r="2426" spans="1:29" ht="14.15" customHeight="1">
      <c r="A2426" s="124">
        <f t="shared" si="482"/>
        <v>2426</v>
      </c>
      <c r="B2426" s="139" t="s">
        <v>92</v>
      </c>
      <c r="C2426" s="108">
        <v>9</v>
      </c>
      <c r="D2426" s="164" t="s">
        <v>2296</v>
      </c>
      <c r="E2426" s="141" t="s">
        <v>216</v>
      </c>
      <c r="F2426" s="141" t="s">
        <v>167</v>
      </c>
      <c r="G2426" s="141" t="s">
        <v>213</v>
      </c>
      <c r="H2426" s="142">
        <v>6.21</v>
      </c>
      <c r="I2426" s="143">
        <f t="shared" si="481"/>
        <v>255</v>
      </c>
      <c r="J2426" s="144">
        <v>255</v>
      </c>
      <c r="K2426" s="144"/>
      <c r="L2426" s="144"/>
      <c r="M2426" s="144"/>
      <c r="N2426" s="144"/>
      <c r="O2426" s="144"/>
      <c r="P2426" s="145" t="e">
        <f t="shared" si="471"/>
        <v>#DIV/0!</v>
      </c>
      <c r="Q2426" s="145">
        <f t="shared" si="472"/>
        <v>0</v>
      </c>
      <c r="R2426" s="145">
        <f t="shared" si="473"/>
        <v>0</v>
      </c>
      <c r="S2426" s="145">
        <f t="shared" si="474"/>
        <v>0</v>
      </c>
      <c r="T2426" s="145">
        <f t="shared" si="475"/>
        <v>0</v>
      </c>
      <c r="U2426" s="145">
        <f t="shared" si="476"/>
        <v>0</v>
      </c>
      <c r="V2426" s="146">
        <f>IF(J2426="nio",0,IF(J2426&gt;0,VLOOKUP(F2426,'3-Productie normen'!A:M,VLOOKUP(J2426,'3-Productie normen'!$B$38:$C$41,2,FALSE),FALSE)))*(VLOOKUP(B2426,'2-Kosten per locatie'!$A$16:$C$48,3,FALSE))</f>
        <v>0</v>
      </c>
      <c r="W2426" s="146">
        <f t="shared" si="477"/>
        <v>0</v>
      </c>
      <c r="X2426" s="146">
        <f t="shared" si="478"/>
        <v>0</v>
      </c>
      <c r="Y2426" s="146">
        <f t="shared" si="479"/>
        <v>0</v>
      </c>
      <c r="Z2426" s="147" t="str">
        <f>VLOOKUP(F2426,'3-Productie normen'!A:Q,12,FALSE)</f>
        <v>S</v>
      </c>
      <c r="AA2426" s="147"/>
      <c r="AC2426" s="148">
        <f t="shared" si="480"/>
        <v>1583.55</v>
      </c>
    </row>
    <row r="2427" spans="1:29" ht="14.15" customHeight="1">
      <c r="A2427" s="124">
        <f t="shared" si="482"/>
        <v>2427</v>
      </c>
      <c r="B2427" s="139" t="s">
        <v>92</v>
      </c>
      <c r="C2427" s="108">
        <v>9</v>
      </c>
      <c r="D2427" s="164" t="s">
        <v>2297</v>
      </c>
      <c r="E2427" s="141" t="s">
        <v>216</v>
      </c>
      <c r="F2427" s="141" t="s">
        <v>167</v>
      </c>
      <c r="G2427" s="141" t="s">
        <v>213</v>
      </c>
      <c r="H2427" s="142">
        <v>1.31</v>
      </c>
      <c r="I2427" s="143">
        <f t="shared" si="481"/>
        <v>255</v>
      </c>
      <c r="J2427" s="144">
        <v>255</v>
      </c>
      <c r="K2427" s="144"/>
      <c r="L2427" s="144"/>
      <c r="M2427" s="144"/>
      <c r="N2427" s="144"/>
      <c r="O2427" s="144"/>
      <c r="P2427" s="145" t="e">
        <f t="shared" si="471"/>
        <v>#DIV/0!</v>
      </c>
      <c r="Q2427" s="145">
        <f t="shared" si="472"/>
        <v>0</v>
      </c>
      <c r="R2427" s="145">
        <f t="shared" si="473"/>
        <v>0</v>
      </c>
      <c r="S2427" s="145">
        <f t="shared" si="474"/>
        <v>0</v>
      </c>
      <c r="T2427" s="145">
        <f t="shared" si="475"/>
        <v>0</v>
      </c>
      <c r="U2427" s="145">
        <f t="shared" si="476"/>
        <v>0</v>
      </c>
      <c r="V2427" s="146">
        <f>IF(J2427="nio",0,IF(J2427&gt;0,VLOOKUP(F2427,'3-Productie normen'!A:M,VLOOKUP(J2427,'3-Productie normen'!$B$38:$C$41,2,FALSE),FALSE)))*(VLOOKUP(B2427,'2-Kosten per locatie'!$A$16:$C$48,3,FALSE))</f>
        <v>0</v>
      </c>
      <c r="W2427" s="146">
        <f t="shared" si="477"/>
        <v>0</v>
      </c>
      <c r="X2427" s="146">
        <f t="shared" si="478"/>
        <v>0</v>
      </c>
      <c r="Y2427" s="146">
        <f t="shared" si="479"/>
        <v>0</v>
      </c>
      <c r="Z2427" s="147" t="str">
        <f>VLOOKUP(F2427,'3-Productie normen'!A:Q,12,FALSE)</f>
        <v>S</v>
      </c>
      <c r="AA2427" s="147"/>
      <c r="AC2427" s="148">
        <f t="shared" si="480"/>
        <v>334.05</v>
      </c>
    </row>
    <row r="2428" spans="1:29" ht="14.15" customHeight="1">
      <c r="A2428" s="124">
        <f t="shared" si="482"/>
        <v>2428</v>
      </c>
      <c r="B2428" s="139" t="s">
        <v>92</v>
      </c>
      <c r="C2428" s="108">
        <v>9</v>
      </c>
      <c r="D2428" s="164" t="s">
        <v>2298</v>
      </c>
      <c r="E2428" s="141" t="s">
        <v>216</v>
      </c>
      <c r="F2428" s="141" t="s">
        <v>167</v>
      </c>
      <c r="G2428" s="141" t="s">
        <v>213</v>
      </c>
      <c r="H2428" s="142">
        <v>1.31</v>
      </c>
      <c r="I2428" s="143">
        <f t="shared" si="481"/>
        <v>255</v>
      </c>
      <c r="J2428" s="144">
        <v>255</v>
      </c>
      <c r="K2428" s="144"/>
      <c r="L2428" s="144"/>
      <c r="M2428" s="144"/>
      <c r="N2428" s="144"/>
      <c r="O2428" s="144"/>
      <c r="P2428" s="145" t="e">
        <f t="shared" si="471"/>
        <v>#DIV/0!</v>
      </c>
      <c r="Q2428" s="145">
        <f t="shared" si="472"/>
        <v>0</v>
      </c>
      <c r="R2428" s="145">
        <f t="shared" si="473"/>
        <v>0</v>
      </c>
      <c r="S2428" s="145">
        <f t="shared" si="474"/>
        <v>0</v>
      </c>
      <c r="T2428" s="145">
        <f t="shared" si="475"/>
        <v>0</v>
      </c>
      <c r="U2428" s="145">
        <f t="shared" si="476"/>
        <v>0</v>
      </c>
      <c r="V2428" s="146">
        <f>IF(J2428="nio",0,IF(J2428&gt;0,VLOOKUP(F2428,'3-Productie normen'!A:M,VLOOKUP(J2428,'3-Productie normen'!$B$38:$C$41,2,FALSE),FALSE)))*(VLOOKUP(B2428,'2-Kosten per locatie'!$A$16:$C$48,3,FALSE))</f>
        <v>0</v>
      </c>
      <c r="W2428" s="146">
        <f t="shared" si="477"/>
        <v>0</v>
      </c>
      <c r="X2428" s="146">
        <f t="shared" si="478"/>
        <v>0</v>
      </c>
      <c r="Y2428" s="146">
        <f t="shared" si="479"/>
        <v>0</v>
      </c>
      <c r="Z2428" s="147" t="str">
        <f>VLOOKUP(F2428,'3-Productie normen'!A:Q,12,FALSE)</f>
        <v>S</v>
      </c>
      <c r="AA2428" s="147"/>
      <c r="AC2428" s="148">
        <f t="shared" si="480"/>
        <v>334.05</v>
      </c>
    </row>
    <row r="2429" spans="1:29" ht="14.15" customHeight="1">
      <c r="A2429" s="124">
        <f t="shared" si="482"/>
        <v>2429</v>
      </c>
      <c r="B2429" s="139" t="s">
        <v>92</v>
      </c>
      <c r="C2429" s="108">
        <v>9</v>
      </c>
      <c r="D2429" s="164" t="s">
        <v>2299</v>
      </c>
      <c r="E2429" s="141" t="s">
        <v>249</v>
      </c>
      <c r="F2429" s="141" t="s">
        <v>172</v>
      </c>
      <c r="G2429" s="141" t="s">
        <v>222</v>
      </c>
      <c r="H2429" s="142">
        <v>8.83</v>
      </c>
      <c r="I2429" s="143">
        <f t="shared" si="481"/>
        <v>255</v>
      </c>
      <c r="J2429" s="144">
        <v>255</v>
      </c>
      <c r="K2429" s="144"/>
      <c r="L2429" s="144"/>
      <c r="M2429" s="144"/>
      <c r="N2429" s="144"/>
      <c r="O2429" s="144"/>
      <c r="P2429" s="145" t="e">
        <f t="shared" si="471"/>
        <v>#DIV/0!</v>
      </c>
      <c r="Q2429" s="145">
        <f t="shared" si="472"/>
        <v>0</v>
      </c>
      <c r="R2429" s="145">
        <f t="shared" si="473"/>
        <v>0</v>
      </c>
      <c r="S2429" s="145">
        <f t="shared" si="474"/>
        <v>0</v>
      </c>
      <c r="T2429" s="145">
        <f t="shared" si="475"/>
        <v>0</v>
      </c>
      <c r="U2429" s="145">
        <f t="shared" si="476"/>
        <v>0</v>
      </c>
      <c r="V2429" s="146">
        <f>IF(J2429="nio",0,IF(J2429&gt;0,VLOOKUP(F2429,'3-Productie normen'!A:M,VLOOKUP(J2429,'3-Productie normen'!$B$38:$C$41,2,FALSE),FALSE)))*(VLOOKUP(B2429,'2-Kosten per locatie'!$A$16:$C$48,3,FALSE))</f>
        <v>0</v>
      </c>
      <c r="W2429" s="146">
        <f t="shared" si="477"/>
        <v>0</v>
      </c>
      <c r="X2429" s="146">
        <f t="shared" si="478"/>
        <v>0</v>
      </c>
      <c r="Y2429" s="146">
        <f t="shared" si="479"/>
        <v>0</v>
      </c>
      <c r="Z2429" s="147" t="str">
        <f>VLOOKUP(F2429,'3-Productie normen'!A:Q,12,FALSE)</f>
        <v>V</v>
      </c>
      <c r="AA2429" s="147"/>
      <c r="AC2429" s="148">
        <f t="shared" si="480"/>
        <v>2251.65</v>
      </c>
    </row>
    <row r="2430" spans="1:29" ht="14.15" customHeight="1">
      <c r="A2430" s="124">
        <f t="shared" si="482"/>
        <v>2430</v>
      </c>
      <c r="B2430" s="139" t="s">
        <v>92</v>
      </c>
      <c r="C2430" s="108">
        <v>9</v>
      </c>
      <c r="D2430" s="164" t="s">
        <v>2300</v>
      </c>
      <c r="E2430" s="141" t="s">
        <v>249</v>
      </c>
      <c r="F2430" s="141" t="s">
        <v>172</v>
      </c>
      <c r="G2430" s="141" t="s">
        <v>222</v>
      </c>
      <c r="H2430" s="142">
        <v>48.13</v>
      </c>
      <c r="I2430" s="143">
        <f t="shared" si="481"/>
        <v>255</v>
      </c>
      <c r="J2430" s="144">
        <v>255</v>
      </c>
      <c r="K2430" s="144"/>
      <c r="L2430" s="144"/>
      <c r="M2430" s="144"/>
      <c r="N2430" s="144"/>
      <c r="O2430" s="144"/>
      <c r="P2430" s="145" t="e">
        <f t="shared" si="471"/>
        <v>#DIV/0!</v>
      </c>
      <c r="Q2430" s="145">
        <f t="shared" si="472"/>
        <v>0</v>
      </c>
      <c r="R2430" s="145">
        <f t="shared" si="473"/>
        <v>0</v>
      </c>
      <c r="S2430" s="145">
        <f t="shared" si="474"/>
        <v>0</v>
      </c>
      <c r="T2430" s="145">
        <f t="shared" si="475"/>
        <v>0</v>
      </c>
      <c r="U2430" s="145">
        <f t="shared" si="476"/>
        <v>0</v>
      </c>
      <c r="V2430" s="146">
        <f>IF(J2430="nio",0,IF(J2430&gt;0,VLOOKUP(F2430,'3-Productie normen'!A:M,VLOOKUP(J2430,'3-Productie normen'!$B$38:$C$41,2,FALSE),FALSE)))*(VLOOKUP(B2430,'2-Kosten per locatie'!$A$16:$C$48,3,FALSE))</f>
        <v>0</v>
      </c>
      <c r="W2430" s="146">
        <f t="shared" si="477"/>
        <v>0</v>
      </c>
      <c r="X2430" s="146">
        <f t="shared" si="478"/>
        <v>0</v>
      </c>
      <c r="Y2430" s="146">
        <f t="shared" si="479"/>
        <v>0</v>
      </c>
      <c r="Z2430" s="147" t="str">
        <f>VLOOKUP(F2430,'3-Productie normen'!A:Q,12,FALSE)</f>
        <v>V</v>
      </c>
      <c r="AA2430" s="147"/>
      <c r="AC2430" s="148">
        <f t="shared" si="480"/>
        <v>12273.150000000001</v>
      </c>
    </row>
    <row r="2431" spans="1:29" ht="14.15" customHeight="1">
      <c r="A2431" s="124">
        <f t="shared" si="482"/>
        <v>2431</v>
      </c>
      <c r="B2431" s="139" t="s">
        <v>92</v>
      </c>
      <c r="C2431" s="108">
        <v>9</v>
      </c>
      <c r="D2431" s="164" t="s">
        <v>2301</v>
      </c>
      <c r="E2431" s="141" t="s">
        <v>685</v>
      </c>
      <c r="F2431" s="141" t="s">
        <v>174</v>
      </c>
      <c r="G2431" s="141"/>
      <c r="H2431" s="142">
        <v>0</v>
      </c>
      <c r="I2431" s="143">
        <f t="shared" si="481"/>
        <v>0</v>
      </c>
      <c r="J2431" s="144" t="s">
        <v>228</v>
      </c>
      <c r="K2431" s="144"/>
      <c r="L2431" s="144"/>
      <c r="M2431" s="144"/>
      <c r="N2431" s="144"/>
      <c r="O2431" s="144"/>
      <c r="P2431" s="145">
        <f t="shared" si="471"/>
        <v>0</v>
      </c>
      <c r="Q2431" s="145">
        <f t="shared" si="472"/>
        <v>0</v>
      </c>
      <c r="R2431" s="145">
        <f t="shared" si="473"/>
        <v>0</v>
      </c>
      <c r="S2431" s="145">
        <f t="shared" si="474"/>
        <v>0</v>
      </c>
      <c r="T2431" s="145">
        <f t="shared" si="475"/>
        <v>0</v>
      </c>
      <c r="U2431" s="145">
        <f t="shared" si="476"/>
        <v>0</v>
      </c>
      <c r="V2431" s="146">
        <f>IF(J2431="nio",0,IF(J2431&gt;0,VLOOKUP(F2431,'3-Productie normen'!A:M,VLOOKUP(J2431,'3-Productie normen'!$B$38:$C$41,2,FALSE),FALSE)))*(VLOOKUP(B2431,'2-Kosten per locatie'!$A$16:$C$48,3,FALSE))</f>
        <v>0</v>
      </c>
      <c r="W2431" s="146">
        <f t="shared" si="477"/>
        <v>0</v>
      </c>
      <c r="X2431" s="146">
        <f t="shared" si="478"/>
        <v>0</v>
      </c>
      <c r="Y2431" s="146">
        <f t="shared" si="479"/>
        <v>0</v>
      </c>
      <c r="Z2431" s="147">
        <f>VLOOKUP(F2431,'3-Productie normen'!A:Q,12,FALSE)</f>
        <v>0</v>
      </c>
      <c r="AA2431" s="147"/>
      <c r="AC2431" s="148">
        <f t="shared" si="480"/>
        <v>0</v>
      </c>
    </row>
    <row r="2432" spans="1:29" ht="14.15" customHeight="1">
      <c r="A2432" s="124">
        <f t="shared" si="482"/>
        <v>2432</v>
      </c>
      <c r="B2432" s="139" t="s">
        <v>92</v>
      </c>
      <c r="C2432" s="108">
        <v>9</v>
      </c>
      <c r="D2432" s="164" t="s">
        <v>2302</v>
      </c>
      <c r="E2432" s="141" t="s">
        <v>249</v>
      </c>
      <c r="F2432" s="141" t="s">
        <v>172</v>
      </c>
      <c r="G2432" s="141" t="s">
        <v>222</v>
      </c>
      <c r="H2432" s="142">
        <v>25.94</v>
      </c>
      <c r="I2432" s="143">
        <f t="shared" si="481"/>
        <v>255</v>
      </c>
      <c r="J2432" s="144">
        <v>255</v>
      </c>
      <c r="K2432" s="144"/>
      <c r="L2432" s="144"/>
      <c r="M2432" s="144"/>
      <c r="N2432" s="144"/>
      <c r="O2432" s="144"/>
      <c r="P2432" s="145" t="e">
        <f t="shared" ref="P2432:P2493" si="483">IF(J2432="nio",0,IF(J2432&gt;0,J2432*H2432/V2432,0))</f>
        <v>#DIV/0!</v>
      </c>
      <c r="Q2432" s="145">
        <f t="shared" ref="Q2432:Q2493" si="484">IF(K2432&gt;0,K2432*H2432/W2432,0)</f>
        <v>0</v>
      </c>
      <c r="R2432" s="145">
        <f t="shared" ref="R2432:R2493" si="485">IF(L2432&gt;0,L2432*H2432/X2432,0)</f>
        <v>0</v>
      </c>
      <c r="S2432" s="145">
        <f t="shared" ref="S2432:S2493" si="486">IF(M2432&gt;0,M2432*H2432/Y2432,0)</f>
        <v>0</v>
      </c>
      <c r="T2432" s="145">
        <f t="shared" ref="T2432:T2493" si="487">IF(N2432&gt;0,N2432*H2432/X2432,0)</f>
        <v>0</v>
      </c>
      <c r="U2432" s="145">
        <f t="shared" ref="U2432:U2493" si="488">IF(O2432&gt;0,O2432*H2432/Y2432,0)</f>
        <v>0</v>
      </c>
      <c r="V2432" s="146">
        <f>IF(J2432="nio",0,IF(J2432&gt;0,VLOOKUP(F2432,'3-Productie normen'!A:M,VLOOKUP(J2432,'3-Productie normen'!$B$38:$C$41,2,FALSE),FALSE)))*(VLOOKUP(B2432,'2-Kosten per locatie'!$A$16:$C$48,3,FALSE))</f>
        <v>0</v>
      </c>
      <c r="W2432" s="146">
        <f t="shared" ref="W2432:W2493" si="489">IF(K2432&gt;0,V2432*$W$8,0)</f>
        <v>0</v>
      </c>
      <c r="X2432" s="146">
        <f t="shared" ref="X2432:X2493" si="490">IF((OR(L2432&gt;0,N2432&gt;0)),V2432*$X$8,0)</f>
        <v>0</v>
      </c>
      <c r="Y2432" s="146">
        <f t="shared" ref="Y2432:Y2493" si="491">IF((OR(M2432&gt;0,O2432&gt;0)),V2432*$Y$8,0)</f>
        <v>0</v>
      </c>
      <c r="Z2432" s="147" t="str">
        <f>VLOOKUP(F2432,'3-Productie normen'!A:Q,12,FALSE)</f>
        <v>V</v>
      </c>
      <c r="AA2432" s="147"/>
      <c r="AC2432" s="148">
        <f t="shared" ref="AC2432:AC2493" si="492">I2432*H2432</f>
        <v>6614.7000000000007</v>
      </c>
    </row>
    <row r="2433" spans="1:29" ht="14.15" customHeight="1">
      <c r="A2433" s="124">
        <f t="shared" si="482"/>
        <v>2433</v>
      </c>
      <c r="B2433" s="139" t="s">
        <v>92</v>
      </c>
      <c r="C2433" s="108">
        <v>9</v>
      </c>
      <c r="D2433" s="164" t="s">
        <v>2303</v>
      </c>
      <c r="E2433" s="141" t="s">
        <v>249</v>
      </c>
      <c r="F2433" s="141" t="s">
        <v>172</v>
      </c>
      <c r="G2433" s="141" t="s">
        <v>222</v>
      </c>
      <c r="H2433" s="142">
        <v>40.76</v>
      </c>
      <c r="I2433" s="143">
        <f t="shared" si="481"/>
        <v>255</v>
      </c>
      <c r="J2433" s="144">
        <v>255</v>
      </c>
      <c r="K2433" s="144"/>
      <c r="L2433" s="144"/>
      <c r="M2433" s="144"/>
      <c r="N2433" s="144"/>
      <c r="O2433" s="144"/>
      <c r="P2433" s="145" t="e">
        <f t="shared" si="483"/>
        <v>#DIV/0!</v>
      </c>
      <c r="Q2433" s="145">
        <f t="shared" si="484"/>
        <v>0</v>
      </c>
      <c r="R2433" s="145">
        <f t="shared" si="485"/>
        <v>0</v>
      </c>
      <c r="S2433" s="145">
        <f t="shared" si="486"/>
        <v>0</v>
      </c>
      <c r="T2433" s="145">
        <f t="shared" si="487"/>
        <v>0</v>
      </c>
      <c r="U2433" s="145">
        <f t="shared" si="488"/>
        <v>0</v>
      </c>
      <c r="V2433" s="146">
        <f>IF(J2433="nio",0,IF(J2433&gt;0,VLOOKUP(F2433,'3-Productie normen'!A:M,VLOOKUP(J2433,'3-Productie normen'!$B$38:$C$41,2,FALSE),FALSE)))*(VLOOKUP(B2433,'2-Kosten per locatie'!$A$16:$C$48,3,FALSE))</f>
        <v>0</v>
      </c>
      <c r="W2433" s="146">
        <f t="shared" si="489"/>
        <v>0</v>
      </c>
      <c r="X2433" s="146">
        <f t="shared" si="490"/>
        <v>0</v>
      </c>
      <c r="Y2433" s="146">
        <f t="shared" si="491"/>
        <v>0</v>
      </c>
      <c r="Z2433" s="147" t="str">
        <f>VLOOKUP(F2433,'3-Productie normen'!A:Q,12,FALSE)</f>
        <v>V</v>
      </c>
      <c r="AA2433" s="147"/>
      <c r="AC2433" s="148">
        <f t="shared" si="492"/>
        <v>10393.799999999999</v>
      </c>
    </row>
    <row r="2434" spans="1:29" ht="14.15" customHeight="1">
      <c r="A2434" s="124">
        <f t="shared" si="482"/>
        <v>2434</v>
      </c>
      <c r="B2434" s="139" t="s">
        <v>92</v>
      </c>
      <c r="C2434" s="108">
        <v>9</v>
      </c>
      <c r="D2434" s="164" t="s">
        <v>2304</v>
      </c>
      <c r="E2434" s="141" t="s">
        <v>220</v>
      </c>
      <c r="F2434" s="141" t="s">
        <v>167</v>
      </c>
      <c r="G2434" s="141" t="s">
        <v>213</v>
      </c>
      <c r="H2434" s="142">
        <v>3.55</v>
      </c>
      <c r="I2434" s="143">
        <f t="shared" si="481"/>
        <v>255</v>
      </c>
      <c r="J2434" s="144">
        <v>255</v>
      </c>
      <c r="K2434" s="144"/>
      <c r="L2434" s="144"/>
      <c r="M2434" s="144"/>
      <c r="N2434" s="144"/>
      <c r="O2434" s="144"/>
      <c r="P2434" s="145" t="e">
        <f t="shared" si="483"/>
        <v>#DIV/0!</v>
      </c>
      <c r="Q2434" s="145">
        <f t="shared" si="484"/>
        <v>0</v>
      </c>
      <c r="R2434" s="145">
        <f t="shared" si="485"/>
        <v>0</v>
      </c>
      <c r="S2434" s="145">
        <f t="shared" si="486"/>
        <v>0</v>
      </c>
      <c r="T2434" s="145">
        <f t="shared" si="487"/>
        <v>0</v>
      </c>
      <c r="U2434" s="145">
        <f t="shared" si="488"/>
        <v>0</v>
      </c>
      <c r="V2434" s="146">
        <f>IF(J2434="nio",0,IF(J2434&gt;0,VLOOKUP(F2434,'3-Productie normen'!A:M,VLOOKUP(J2434,'3-Productie normen'!$B$38:$C$41,2,FALSE),FALSE)))*(VLOOKUP(B2434,'2-Kosten per locatie'!$A$16:$C$48,3,FALSE))</f>
        <v>0</v>
      </c>
      <c r="W2434" s="146">
        <f t="shared" si="489"/>
        <v>0</v>
      </c>
      <c r="X2434" s="146">
        <f t="shared" si="490"/>
        <v>0</v>
      </c>
      <c r="Y2434" s="146">
        <f t="shared" si="491"/>
        <v>0</v>
      </c>
      <c r="Z2434" s="147" t="str">
        <f>VLOOKUP(F2434,'3-Productie normen'!A:Q,12,FALSE)</f>
        <v>S</v>
      </c>
      <c r="AA2434" s="147"/>
      <c r="AC2434" s="148">
        <f t="shared" si="492"/>
        <v>905.25</v>
      </c>
    </row>
    <row r="2435" spans="1:29" ht="14.15" customHeight="1">
      <c r="A2435" s="124">
        <f t="shared" si="482"/>
        <v>2435</v>
      </c>
      <c r="B2435" s="139" t="s">
        <v>92</v>
      </c>
      <c r="C2435" s="108">
        <v>9</v>
      </c>
      <c r="D2435" s="164" t="s">
        <v>2305</v>
      </c>
      <c r="E2435" s="141" t="s">
        <v>162</v>
      </c>
      <c r="F2435" s="166" t="s">
        <v>162</v>
      </c>
      <c r="G2435" s="141" t="s">
        <v>244</v>
      </c>
      <c r="H2435" s="142">
        <v>3.2</v>
      </c>
      <c r="I2435" s="143">
        <f t="shared" si="481"/>
        <v>255</v>
      </c>
      <c r="J2435" s="144">
        <v>255</v>
      </c>
      <c r="K2435" s="144"/>
      <c r="L2435" s="144"/>
      <c r="M2435" s="144"/>
      <c r="N2435" s="144"/>
      <c r="O2435" s="144"/>
      <c r="P2435" s="145" t="e">
        <f t="shared" si="483"/>
        <v>#DIV/0!</v>
      </c>
      <c r="Q2435" s="145">
        <f t="shared" si="484"/>
        <v>0</v>
      </c>
      <c r="R2435" s="145">
        <f t="shared" si="485"/>
        <v>0</v>
      </c>
      <c r="S2435" s="145">
        <f t="shared" si="486"/>
        <v>0</v>
      </c>
      <c r="T2435" s="145">
        <f t="shared" si="487"/>
        <v>0</v>
      </c>
      <c r="U2435" s="145">
        <f t="shared" si="488"/>
        <v>0</v>
      </c>
      <c r="V2435" s="146">
        <f>IF(J2435="nio",0,IF(J2435&gt;0,VLOOKUP(F2435,'3-Productie normen'!A:M,VLOOKUP(J2435,'3-Productie normen'!$B$38:$C$41,2,FALSE),FALSE)))*(VLOOKUP(B2435,'2-Kosten per locatie'!$A$16:$C$48,3,FALSE))</f>
        <v>0</v>
      </c>
      <c r="W2435" s="146">
        <f t="shared" si="489"/>
        <v>0</v>
      </c>
      <c r="X2435" s="146">
        <f t="shared" si="490"/>
        <v>0</v>
      </c>
      <c r="Y2435" s="146">
        <f t="shared" si="491"/>
        <v>0</v>
      </c>
      <c r="Z2435" s="147" t="str">
        <f>VLOOKUP(F2435,'3-Productie normen'!A:Q,12,FALSE)</f>
        <v>V</v>
      </c>
      <c r="AA2435" s="147"/>
      <c r="AC2435" s="148">
        <f t="shared" si="492"/>
        <v>816</v>
      </c>
    </row>
    <row r="2436" spans="1:29" ht="14.15" customHeight="1">
      <c r="A2436" s="124">
        <f t="shared" si="482"/>
        <v>2436</v>
      </c>
      <c r="B2436" s="139" t="s">
        <v>92</v>
      </c>
      <c r="C2436" s="108">
        <v>9</v>
      </c>
      <c r="D2436" s="164" t="s">
        <v>2306</v>
      </c>
      <c r="E2436" s="141" t="s">
        <v>162</v>
      </c>
      <c r="F2436" s="166" t="s">
        <v>162</v>
      </c>
      <c r="G2436" s="141" t="s">
        <v>244</v>
      </c>
      <c r="H2436" s="142">
        <v>2.7</v>
      </c>
      <c r="I2436" s="143">
        <f t="shared" si="481"/>
        <v>255</v>
      </c>
      <c r="J2436" s="144">
        <v>255</v>
      </c>
      <c r="K2436" s="144"/>
      <c r="L2436" s="144"/>
      <c r="M2436" s="144"/>
      <c r="N2436" s="144"/>
      <c r="O2436" s="144"/>
      <c r="P2436" s="145" t="e">
        <f t="shared" si="483"/>
        <v>#DIV/0!</v>
      </c>
      <c r="Q2436" s="145">
        <f t="shared" si="484"/>
        <v>0</v>
      </c>
      <c r="R2436" s="145">
        <f t="shared" si="485"/>
        <v>0</v>
      </c>
      <c r="S2436" s="145">
        <f t="shared" si="486"/>
        <v>0</v>
      </c>
      <c r="T2436" s="145">
        <f t="shared" si="487"/>
        <v>0</v>
      </c>
      <c r="U2436" s="145">
        <f t="shared" si="488"/>
        <v>0</v>
      </c>
      <c r="V2436" s="146">
        <f>IF(J2436="nio",0,IF(J2436&gt;0,VLOOKUP(F2436,'3-Productie normen'!A:M,VLOOKUP(J2436,'3-Productie normen'!$B$38:$C$41,2,FALSE),FALSE)))*(VLOOKUP(B2436,'2-Kosten per locatie'!$A$16:$C$48,3,FALSE))</f>
        <v>0</v>
      </c>
      <c r="W2436" s="146">
        <f t="shared" si="489"/>
        <v>0</v>
      </c>
      <c r="X2436" s="146">
        <f t="shared" si="490"/>
        <v>0</v>
      </c>
      <c r="Y2436" s="146">
        <f t="shared" si="491"/>
        <v>0</v>
      </c>
      <c r="Z2436" s="147" t="str">
        <f>VLOOKUP(F2436,'3-Productie normen'!A:Q,12,FALSE)</f>
        <v>V</v>
      </c>
      <c r="AA2436" s="147"/>
      <c r="AC2436" s="148">
        <f t="shared" si="492"/>
        <v>688.5</v>
      </c>
    </row>
    <row r="2437" spans="1:29" ht="14.15" customHeight="1">
      <c r="A2437" s="124">
        <f t="shared" si="482"/>
        <v>2437</v>
      </c>
      <c r="B2437" s="139" t="s">
        <v>92</v>
      </c>
      <c r="C2437" s="108">
        <v>9</v>
      </c>
      <c r="D2437" s="164" t="s">
        <v>2307</v>
      </c>
      <c r="E2437" s="141" t="s">
        <v>170</v>
      </c>
      <c r="F2437" s="141" t="s">
        <v>170</v>
      </c>
      <c r="G2437" s="141" t="s">
        <v>561</v>
      </c>
      <c r="H2437" s="142">
        <v>34.9</v>
      </c>
      <c r="I2437" s="143">
        <f t="shared" si="481"/>
        <v>255</v>
      </c>
      <c r="J2437" s="144">
        <v>255</v>
      </c>
      <c r="K2437" s="144"/>
      <c r="L2437" s="144"/>
      <c r="M2437" s="144"/>
      <c r="N2437" s="144"/>
      <c r="O2437" s="144"/>
      <c r="P2437" s="145" t="e">
        <f t="shared" si="483"/>
        <v>#DIV/0!</v>
      </c>
      <c r="Q2437" s="145">
        <f t="shared" si="484"/>
        <v>0</v>
      </c>
      <c r="R2437" s="145">
        <f t="shared" si="485"/>
        <v>0</v>
      </c>
      <c r="S2437" s="145">
        <f t="shared" si="486"/>
        <v>0</v>
      </c>
      <c r="T2437" s="145">
        <f t="shared" si="487"/>
        <v>0</v>
      </c>
      <c r="U2437" s="145">
        <f t="shared" si="488"/>
        <v>0</v>
      </c>
      <c r="V2437" s="146">
        <f>IF(J2437="nio",0,IF(J2437&gt;0,VLOOKUP(F2437,'3-Productie normen'!A:M,VLOOKUP(J2437,'3-Productie normen'!$B$38:$C$41,2,FALSE),FALSE)))*(VLOOKUP(B2437,'2-Kosten per locatie'!$A$16:$C$48,3,FALSE))</f>
        <v>0</v>
      </c>
      <c r="W2437" s="146">
        <f t="shared" si="489"/>
        <v>0</v>
      </c>
      <c r="X2437" s="146">
        <f t="shared" si="490"/>
        <v>0</v>
      </c>
      <c r="Y2437" s="146">
        <f t="shared" si="491"/>
        <v>0</v>
      </c>
      <c r="Z2437" s="147" t="str">
        <f>VLOOKUP(F2437,'3-Productie normen'!A:Q,12,FALSE)</f>
        <v>V</v>
      </c>
      <c r="AA2437" s="147"/>
      <c r="AC2437" s="148">
        <f t="shared" si="492"/>
        <v>8899.5</v>
      </c>
    </row>
    <row r="2438" spans="1:29" ht="14.15" customHeight="1">
      <c r="A2438" s="124">
        <f t="shared" si="482"/>
        <v>2438</v>
      </c>
      <c r="B2438" s="139" t="s">
        <v>92</v>
      </c>
      <c r="C2438" s="108">
        <v>9</v>
      </c>
      <c r="D2438" s="164" t="s">
        <v>2308</v>
      </c>
      <c r="E2438" s="141" t="s">
        <v>170</v>
      </c>
      <c r="F2438" s="141" t="s">
        <v>170</v>
      </c>
      <c r="G2438" s="141" t="s">
        <v>561</v>
      </c>
      <c r="H2438" s="142">
        <v>17.600000000000001</v>
      </c>
      <c r="I2438" s="143">
        <f t="shared" ref="I2438:I2501" si="493">SUM(J2438:O2438)</f>
        <v>255</v>
      </c>
      <c r="J2438" s="144">
        <v>255</v>
      </c>
      <c r="K2438" s="144"/>
      <c r="L2438" s="144"/>
      <c r="M2438" s="144"/>
      <c r="N2438" s="144"/>
      <c r="O2438" s="144"/>
      <c r="P2438" s="145" t="e">
        <f t="shared" si="483"/>
        <v>#DIV/0!</v>
      </c>
      <c r="Q2438" s="145">
        <f t="shared" si="484"/>
        <v>0</v>
      </c>
      <c r="R2438" s="145">
        <f t="shared" si="485"/>
        <v>0</v>
      </c>
      <c r="S2438" s="145">
        <f t="shared" si="486"/>
        <v>0</v>
      </c>
      <c r="T2438" s="145">
        <f t="shared" si="487"/>
        <v>0</v>
      </c>
      <c r="U2438" s="145">
        <f t="shared" si="488"/>
        <v>0</v>
      </c>
      <c r="V2438" s="146">
        <f>IF(J2438="nio",0,IF(J2438&gt;0,VLOOKUP(F2438,'3-Productie normen'!A:M,VLOOKUP(J2438,'3-Productie normen'!$B$38:$C$41,2,FALSE),FALSE)))*(VLOOKUP(B2438,'2-Kosten per locatie'!$A$16:$C$48,3,FALSE))</f>
        <v>0</v>
      </c>
      <c r="W2438" s="146">
        <f t="shared" si="489"/>
        <v>0</v>
      </c>
      <c r="X2438" s="146">
        <f t="shared" si="490"/>
        <v>0</v>
      </c>
      <c r="Y2438" s="146">
        <f t="shared" si="491"/>
        <v>0</v>
      </c>
      <c r="Z2438" s="147" t="str">
        <f>VLOOKUP(F2438,'3-Productie normen'!A:Q,12,FALSE)</f>
        <v>V</v>
      </c>
      <c r="AA2438" s="147"/>
      <c r="AC2438" s="148">
        <f t="shared" si="492"/>
        <v>4488</v>
      </c>
    </row>
    <row r="2439" spans="1:29" ht="14.15" customHeight="1">
      <c r="A2439" s="124">
        <f t="shared" si="482"/>
        <v>2439</v>
      </c>
      <c r="B2439" s="139" t="s">
        <v>92</v>
      </c>
      <c r="C2439" s="108">
        <v>9</v>
      </c>
      <c r="D2439" s="164" t="s">
        <v>2309</v>
      </c>
      <c r="E2439" s="141" t="s">
        <v>170</v>
      </c>
      <c r="F2439" s="141" t="s">
        <v>170</v>
      </c>
      <c r="G2439" s="141" t="s">
        <v>561</v>
      </c>
      <c r="H2439" s="142">
        <v>20.9</v>
      </c>
      <c r="I2439" s="143">
        <f t="shared" si="493"/>
        <v>255</v>
      </c>
      <c r="J2439" s="144">
        <v>255</v>
      </c>
      <c r="K2439" s="144"/>
      <c r="L2439" s="144"/>
      <c r="M2439" s="144"/>
      <c r="N2439" s="144"/>
      <c r="O2439" s="144"/>
      <c r="P2439" s="145" t="e">
        <f t="shared" si="483"/>
        <v>#DIV/0!</v>
      </c>
      <c r="Q2439" s="145">
        <f t="shared" si="484"/>
        <v>0</v>
      </c>
      <c r="R2439" s="145">
        <f t="shared" si="485"/>
        <v>0</v>
      </c>
      <c r="S2439" s="145">
        <f t="shared" si="486"/>
        <v>0</v>
      </c>
      <c r="T2439" s="145">
        <f t="shared" si="487"/>
        <v>0</v>
      </c>
      <c r="U2439" s="145">
        <f t="shared" si="488"/>
        <v>0</v>
      </c>
      <c r="V2439" s="146">
        <f>IF(J2439="nio",0,IF(J2439&gt;0,VLOOKUP(F2439,'3-Productie normen'!A:M,VLOOKUP(J2439,'3-Productie normen'!$B$38:$C$41,2,FALSE),FALSE)))*(VLOOKUP(B2439,'2-Kosten per locatie'!$A$16:$C$48,3,FALSE))</f>
        <v>0</v>
      </c>
      <c r="W2439" s="146">
        <f t="shared" si="489"/>
        <v>0</v>
      </c>
      <c r="X2439" s="146">
        <f t="shared" si="490"/>
        <v>0</v>
      </c>
      <c r="Y2439" s="146">
        <f t="shared" si="491"/>
        <v>0</v>
      </c>
      <c r="Z2439" s="147" t="str">
        <f>VLOOKUP(F2439,'3-Productie normen'!A:Q,12,FALSE)</f>
        <v>V</v>
      </c>
      <c r="AA2439" s="147"/>
      <c r="AC2439" s="148">
        <f t="shared" si="492"/>
        <v>5329.5</v>
      </c>
    </row>
    <row r="2440" spans="1:29" ht="14.15" customHeight="1">
      <c r="A2440" s="124">
        <f t="shared" si="482"/>
        <v>2440</v>
      </c>
      <c r="B2440" s="139" t="s">
        <v>99</v>
      </c>
      <c r="C2440" s="108" t="s">
        <v>210</v>
      </c>
      <c r="D2440" s="164" t="s">
        <v>1626</v>
      </c>
      <c r="E2440" s="141" t="s">
        <v>468</v>
      </c>
      <c r="F2440" s="141" t="s">
        <v>168</v>
      </c>
      <c r="G2440" s="141" t="s">
        <v>244</v>
      </c>
      <c r="H2440" s="142">
        <v>6.2</v>
      </c>
      <c r="I2440" s="143">
        <f t="shared" si="493"/>
        <v>1</v>
      </c>
      <c r="J2440" s="144">
        <v>1</v>
      </c>
      <c r="K2440" s="144"/>
      <c r="L2440" s="144"/>
      <c r="M2440" s="144"/>
      <c r="N2440" s="144"/>
      <c r="O2440" s="144"/>
      <c r="P2440" s="145" t="e">
        <f t="shared" si="483"/>
        <v>#DIV/0!</v>
      </c>
      <c r="Q2440" s="145">
        <f t="shared" si="484"/>
        <v>0</v>
      </c>
      <c r="R2440" s="145">
        <f t="shared" si="485"/>
        <v>0</v>
      </c>
      <c r="S2440" s="145">
        <f t="shared" si="486"/>
        <v>0</v>
      </c>
      <c r="T2440" s="145">
        <f t="shared" si="487"/>
        <v>0</v>
      </c>
      <c r="U2440" s="145">
        <f t="shared" si="488"/>
        <v>0</v>
      </c>
      <c r="V2440" s="146">
        <f>IF(J2440="nio",0,IF(J2440&gt;0,VLOOKUP(F2440,'3-Productie normen'!A:M,VLOOKUP(J2440,'3-Productie normen'!$B$38:$C$41,2,FALSE),FALSE)))*(VLOOKUP(B2440,'2-Kosten per locatie'!$A$16:$C$48,3,FALSE))</f>
        <v>0</v>
      </c>
      <c r="W2440" s="146">
        <f t="shared" si="489"/>
        <v>0</v>
      </c>
      <c r="X2440" s="146">
        <f t="shared" si="490"/>
        <v>0</v>
      </c>
      <c r="Y2440" s="146">
        <f t="shared" si="491"/>
        <v>0</v>
      </c>
      <c r="Z2440" s="147" t="str">
        <f>VLOOKUP(F2440,'3-Productie normen'!A:Q,12,FALSE)</f>
        <v>V</v>
      </c>
      <c r="AA2440" s="147"/>
      <c r="AC2440" s="148">
        <f t="shared" si="492"/>
        <v>6.2</v>
      </c>
    </row>
    <row r="2441" spans="1:29" ht="14.15" customHeight="1">
      <c r="A2441" s="124">
        <f t="shared" si="482"/>
        <v>2441</v>
      </c>
      <c r="B2441" s="139" t="s">
        <v>99</v>
      </c>
      <c r="C2441" s="108" t="s">
        <v>210</v>
      </c>
      <c r="D2441" s="164" t="s">
        <v>2057</v>
      </c>
      <c r="E2441" s="141" t="s">
        <v>685</v>
      </c>
      <c r="F2441" s="141" t="s">
        <v>168</v>
      </c>
      <c r="G2441" s="141" t="s">
        <v>244</v>
      </c>
      <c r="H2441" s="142">
        <v>1.57</v>
      </c>
      <c r="I2441" s="143">
        <f t="shared" si="493"/>
        <v>1</v>
      </c>
      <c r="J2441" s="144">
        <v>1</v>
      </c>
      <c r="K2441" s="144"/>
      <c r="L2441" s="144"/>
      <c r="M2441" s="144"/>
      <c r="N2441" s="144"/>
      <c r="O2441" s="144"/>
      <c r="P2441" s="145" t="e">
        <f t="shared" si="483"/>
        <v>#DIV/0!</v>
      </c>
      <c r="Q2441" s="145">
        <f t="shared" si="484"/>
        <v>0</v>
      </c>
      <c r="R2441" s="145">
        <f t="shared" si="485"/>
        <v>0</v>
      </c>
      <c r="S2441" s="145">
        <f t="shared" si="486"/>
        <v>0</v>
      </c>
      <c r="T2441" s="145">
        <f t="shared" si="487"/>
        <v>0</v>
      </c>
      <c r="U2441" s="145">
        <f t="shared" si="488"/>
        <v>0</v>
      </c>
      <c r="V2441" s="146">
        <f>IF(J2441="nio",0,IF(J2441&gt;0,VLOOKUP(F2441,'3-Productie normen'!A:M,VLOOKUP(J2441,'3-Productie normen'!$B$38:$C$41,2,FALSE),FALSE)))*(VLOOKUP(B2441,'2-Kosten per locatie'!$A$16:$C$48,3,FALSE))</f>
        <v>0</v>
      </c>
      <c r="W2441" s="146">
        <f t="shared" si="489"/>
        <v>0</v>
      </c>
      <c r="X2441" s="146">
        <f t="shared" si="490"/>
        <v>0</v>
      </c>
      <c r="Y2441" s="146">
        <f t="shared" si="491"/>
        <v>0</v>
      </c>
      <c r="Z2441" s="147" t="str">
        <f>VLOOKUP(F2441,'3-Productie normen'!A:Q,12,FALSE)</f>
        <v>V</v>
      </c>
      <c r="AA2441" s="147"/>
      <c r="AC2441" s="148">
        <f t="shared" si="492"/>
        <v>1.57</v>
      </c>
    </row>
    <row r="2442" spans="1:29" ht="14.15" customHeight="1">
      <c r="A2442" s="124">
        <f t="shared" si="482"/>
        <v>2442</v>
      </c>
      <c r="B2442" s="139" t="s">
        <v>99</v>
      </c>
      <c r="C2442" s="108" t="s">
        <v>210</v>
      </c>
      <c r="D2442" s="164" t="s">
        <v>2058</v>
      </c>
      <c r="E2442" s="141" t="s">
        <v>711</v>
      </c>
      <c r="F2442" s="141" t="s">
        <v>168</v>
      </c>
      <c r="G2442" s="141" t="s">
        <v>244</v>
      </c>
      <c r="H2442" s="142">
        <v>1.01</v>
      </c>
      <c r="I2442" s="143">
        <f t="shared" si="493"/>
        <v>1</v>
      </c>
      <c r="J2442" s="144">
        <v>1</v>
      </c>
      <c r="K2442" s="144"/>
      <c r="L2442" s="144"/>
      <c r="M2442" s="144"/>
      <c r="N2442" s="144"/>
      <c r="O2442" s="144"/>
      <c r="P2442" s="145" t="e">
        <f t="shared" si="483"/>
        <v>#DIV/0!</v>
      </c>
      <c r="Q2442" s="145">
        <f t="shared" si="484"/>
        <v>0</v>
      </c>
      <c r="R2442" s="145">
        <f t="shared" si="485"/>
        <v>0</v>
      </c>
      <c r="S2442" s="145">
        <f t="shared" si="486"/>
        <v>0</v>
      </c>
      <c r="T2442" s="145">
        <f t="shared" si="487"/>
        <v>0</v>
      </c>
      <c r="U2442" s="145">
        <f t="shared" si="488"/>
        <v>0</v>
      </c>
      <c r="V2442" s="146">
        <f>IF(J2442="nio",0,IF(J2442&gt;0,VLOOKUP(F2442,'3-Productie normen'!A:M,VLOOKUP(J2442,'3-Productie normen'!$B$38:$C$41,2,FALSE),FALSE)))*(VLOOKUP(B2442,'2-Kosten per locatie'!$A$16:$C$48,3,FALSE))</f>
        <v>0</v>
      </c>
      <c r="W2442" s="146">
        <f t="shared" si="489"/>
        <v>0</v>
      </c>
      <c r="X2442" s="146">
        <f t="shared" si="490"/>
        <v>0</v>
      </c>
      <c r="Y2442" s="146">
        <f t="shared" si="491"/>
        <v>0</v>
      </c>
      <c r="Z2442" s="147" t="str">
        <f>VLOOKUP(F2442,'3-Productie normen'!A:Q,12,FALSE)</f>
        <v>V</v>
      </c>
      <c r="AA2442" s="147"/>
      <c r="AC2442" s="148">
        <f t="shared" si="492"/>
        <v>1.01</v>
      </c>
    </row>
    <row r="2443" spans="1:29" ht="14.15" customHeight="1">
      <c r="A2443" s="124">
        <f t="shared" ref="A2443:A2506" si="494">A2442+1</f>
        <v>2443</v>
      </c>
      <c r="B2443" s="139" t="s">
        <v>99</v>
      </c>
      <c r="C2443" s="108" t="s">
        <v>210</v>
      </c>
      <c r="D2443" s="164" t="s">
        <v>1628</v>
      </c>
      <c r="E2443" s="141" t="s">
        <v>265</v>
      </c>
      <c r="F2443" s="141" t="s">
        <v>167</v>
      </c>
      <c r="G2443" s="141" t="s">
        <v>213</v>
      </c>
      <c r="H2443" s="142">
        <v>3.19</v>
      </c>
      <c r="I2443" s="143">
        <f t="shared" si="493"/>
        <v>730</v>
      </c>
      <c r="J2443" s="144">
        <v>255</v>
      </c>
      <c r="K2443" s="144">
        <v>255</v>
      </c>
      <c r="L2443" s="144">
        <v>101</v>
      </c>
      <c r="M2443" s="144">
        <v>101</v>
      </c>
      <c r="N2443" s="144">
        <v>9</v>
      </c>
      <c r="O2443" s="144">
        <v>9</v>
      </c>
      <c r="P2443" s="145" t="e">
        <f t="shared" si="483"/>
        <v>#DIV/0!</v>
      </c>
      <c r="Q2443" s="145" t="e">
        <f t="shared" si="484"/>
        <v>#DIV/0!</v>
      </c>
      <c r="R2443" s="145" t="e">
        <f t="shared" si="485"/>
        <v>#DIV/0!</v>
      </c>
      <c r="S2443" s="145" t="e">
        <f t="shared" si="486"/>
        <v>#DIV/0!</v>
      </c>
      <c r="T2443" s="145" t="e">
        <f t="shared" si="487"/>
        <v>#DIV/0!</v>
      </c>
      <c r="U2443" s="145" t="e">
        <f t="shared" si="488"/>
        <v>#DIV/0!</v>
      </c>
      <c r="V2443" s="146">
        <f>IF(J2443="nio",0,IF(J2443&gt;0,VLOOKUP(F2443,'3-Productie normen'!A:M,VLOOKUP(J2443,'3-Productie normen'!$B$38:$C$41,2,FALSE),FALSE)))*(VLOOKUP(B2443,'2-Kosten per locatie'!$A$16:$C$48,3,FALSE))</f>
        <v>0</v>
      </c>
      <c r="W2443" s="146">
        <f t="shared" si="489"/>
        <v>0</v>
      </c>
      <c r="X2443" s="146">
        <f t="shared" si="490"/>
        <v>0</v>
      </c>
      <c r="Y2443" s="146">
        <f t="shared" si="491"/>
        <v>0</v>
      </c>
      <c r="Z2443" s="147" t="str">
        <f>VLOOKUP(F2443,'3-Productie normen'!A:Q,12,FALSE)</f>
        <v>S</v>
      </c>
      <c r="AA2443" s="147"/>
      <c r="AC2443" s="148">
        <f t="shared" si="492"/>
        <v>2328.6999999999998</v>
      </c>
    </row>
    <row r="2444" spans="1:29" ht="14.15" customHeight="1">
      <c r="A2444" s="124">
        <f t="shared" si="494"/>
        <v>2444</v>
      </c>
      <c r="B2444" s="139" t="s">
        <v>99</v>
      </c>
      <c r="C2444" s="108" t="s">
        <v>210</v>
      </c>
      <c r="D2444" s="164" t="s">
        <v>1629</v>
      </c>
      <c r="E2444" s="141" t="s">
        <v>265</v>
      </c>
      <c r="F2444" s="141" t="s">
        <v>167</v>
      </c>
      <c r="G2444" s="141" t="s">
        <v>213</v>
      </c>
      <c r="H2444" s="142">
        <v>2.42</v>
      </c>
      <c r="I2444" s="143">
        <f t="shared" si="493"/>
        <v>730</v>
      </c>
      <c r="J2444" s="144">
        <v>255</v>
      </c>
      <c r="K2444" s="144">
        <v>255</v>
      </c>
      <c r="L2444" s="144">
        <v>101</v>
      </c>
      <c r="M2444" s="144">
        <v>101</v>
      </c>
      <c r="N2444" s="144">
        <v>9</v>
      </c>
      <c r="O2444" s="144">
        <v>9</v>
      </c>
      <c r="P2444" s="145" t="e">
        <f t="shared" si="483"/>
        <v>#DIV/0!</v>
      </c>
      <c r="Q2444" s="145" t="e">
        <f t="shared" si="484"/>
        <v>#DIV/0!</v>
      </c>
      <c r="R2444" s="145" t="e">
        <f t="shared" si="485"/>
        <v>#DIV/0!</v>
      </c>
      <c r="S2444" s="145" t="e">
        <f t="shared" si="486"/>
        <v>#DIV/0!</v>
      </c>
      <c r="T2444" s="145" t="e">
        <f t="shared" si="487"/>
        <v>#DIV/0!</v>
      </c>
      <c r="U2444" s="145" t="e">
        <f t="shared" si="488"/>
        <v>#DIV/0!</v>
      </c>
      <c r="V2444" s="146">
        <f>IF(J2444="nio",0,IF(J2444&gt;0,VLOOKUP(F2444,'3-Productie normen'!A:M,VLOOKUP(J2444,'3-Productie normen'!$B$38:$C$41,2,FALSE),FALSE)))*(VLOOKUP(B2444,'2-Kosten per locatie'!$A$16:$C$48,3,FALSE))</f>
        <v>0</v>
      </c>
      <c r="W2444" s="146">
        <f t="shared" si="489"/>
        <v>0</v>
      </c>
      <c r="X2444" s="146">
        <f t="shared" si="490"/>
        <v>0</v>
      </c>
      <c r="Y2444" s="146">
        <f t="shared" si="491"/>
        <v>0</v>
      </c>
      <c r="Z2444" s="147" t="str">
        <f>VLOOKUP(F2444,'3-Productie normen'!A:Q,12,FALSE)</f>
        <v>S</v>
      </c>
      <c r="AA2444" s="147"/>
      <c r="AC2444" s="148">
        <f t="shared" si="492"/>
        <v>1766.6</v>
      </c>
    </row>
    <row r="2445" spans="1:29" ht="14.15" customHeight="1">
      <c r="A2445" s="124">
        <f t="shared" si="494"/>
        <v>2445</v>
      </c>
      <c r="B2445" s="139" t="s">
        <v>99</v>
      </c>
      <c r="C2445" s="108" t="s">
        <v>210</v>
      </c>
      <c r="D2445" s="164" t="s">
        <v>1630</v>
      </c>
      <c r="E2445" s="141" t="s">
        <v>265</v>
      </c>
      <c r="F2445" s="141" t="s">
        <v>167</v>
      </c>
      <c r="G2445" s="141" t="s">
        <v>213</v>
      </c>
      <c r="H2445" s="142">
        <v>2.42</v>
      </c>
      <c r="I2445" s="143">
        <f t="shared" si="493"/>
        <v>730</v>
      </c>
      <c r="J2445" s="144">
        <v>255</v>
      </c>
      <c r="K2445" s="144">
        <v>255</v>
      </c>
      <c r="L2445" s="144">
        <v>101</v>
      </c>
      <c r="M2445" s="144">
        <v>101</v>
      </c>
      <c r="N2445" s="144">
        <v>9</v>
      </c>
      <c r="O2445" s="144">
        <v>9</v>
      </c>
      <c r="P2445" s="145" t="e">
        <f t="shared" si="483"/>
        <v>#DIV/0!</v>
      </c>
      <c r="Q2445" s="145" t="e">
        <f t="shared" si="484"/>
        <v>#DIV/0!</v>
      </c>
      <c r="R2445" s="145" t="e">
        <f t="shared" si="485"/>
        <v>#DIV/0!</v>
      </c>
      <c r="S2445" s="145" t="e">
        <f t="shared" si="486"/>
        <v>#DIV/0!</v>
      </c>
      <c r="T2445" s="145" t="e">
        <f t="shared" si="487"/>
        <v>#DIV/0!</v>
      </c>
      <c r="U2445" s="145" t="e">
        <f t="shared" si="488"/>
        <v>#DIV/0!</v>
      </c>
      <c r="V2445" s="146">
        <f>IF(J2445="nio",0,IF(J2445&gt;0,VLOOKUP(F2445,'3-Productie normen'!A:M,VLOOKUP(J2445,'3-Productie normen'!$B$38:$C$41,2,FALSE),FALSE)))*(VLOOKUP(B2445,'2-Kosten per locatie'!$A$16:$C$48,3,FALSE))</f>
        <v>0</v>
      </c>
      <c r="W2445" s="146">
        <f t="shared" si="489"/>
        <v>0</v>
      </c>
      <c r="X2445" s="146">
        <f t="shared" si="490"/>
        <v>0</v>
      </c>
      <c r="Y2445" s="146">
        <f t="shared" si="491"/>
        <v>0</v>
      </c>
      <c r="Z2445" s="147" t="str">
        <f>VLOOKUP(F2445,'3-Productie normen'!A:Q,12,FALSE)</f>
        <v>S</v>
      </c>
      <c r="AA2445" s="147"/>
      <c r="AC2445" s="148">
        <f t="shared" si="492"/>
        <v>1766.6</v>
      </c>
    </row>
    <row r="2446" spans="1:29" ht="14.15" customHeight="1">
      <c r="A2446" s="124">
        <f t="shared" si="494"/>
        <v>2446</v>
      </c>
      <c r="B2446" s="139" t="s">
        <v>99</v>
      </c>
      <c r="C2446" s="108" t="s">
        <v>210</v>
      </c>
      <c r="D2446" s="164" t="s">
        <v>1632</v>
      </c>
      <c r="E2446" s="141" t="s">
        <v>507</v>
      </c>
      <c r="F2446" s="153" t="s">
        <v>157</v>
      </c>
      <c r="G2446" s="141" t="s">
        <v>213</v>
      </c>
      <c r="H2446" s="142">
        <v>15.89</v>
      </c>
      <c r="I2446" s="143">
        <f t="shared" si="493"/>
        <v>730</v>
      </c>
      <c r="J2446" s="144">
        <v>255</v>
      </c>
      <c r="K2446" s="144">
        <v>255</v>
      </c>
      <c r="L2446" s="144">
        <v>101</v>
      </c>
      <c r="M2446" s="144">
        <v>101</v>
      </c>
      <c r="N2446" s="144">
        <v>9</v>
      </c>
      <c r="O2446" s="144">
        <v>9</v>
      </c>
      <c r="P2446" s="145" t="e">
        <f t="shared" si="483"/>
        <v>#DIV/0!</v>
      </c>
      <c r="Q2446" s="145" t="e">
        <f t="shared" si="484"/>
        <v>#DIV/0!</v>
      </c>
      <c r="R2446" s="145" t="e">
        <f t="shared" si="485"/>
        <v>#DIV/0!</v>
      </c>
      <c r="S2446" s="145" t="e">
        <f t="shared" si="486"/>
        <v>#DIV/0!</v>
      </c>
      <c r="T2446" s="145" t="e">
        <f t="shared" si="487"/>
        <v>#DIV/0!</v>
      </c>
      <c r="U2446" s="145" t="e">
        <f t="shared" si="488"/>
        <v>#DIV/0!</v>
      </c>
      <c r="V2446" s="146">
        <f>IF(J2446="nio",0,IF(J2446&gt;0,VLOOKUP(F2446,'3-Productie normen'!A:M,VLOOKUP(J2446,'3-Productie normen'!$B$38:$C$41,2,FALSE),FALSE)))*(VLOOKUP(B2446,'2-Kosten per locatie'!$A$16:$C$48,3,FALSE))</f>
        <v>0</v>
      </c>
      <c r="W2446" s="146">
        <f t="shared" si="489"/>
        <v>0</v>
      </c>
      <c r="X2446" s="146">
        <f t="shared" si="490"/>
        <v>0</v>
      </c>
      <c r="Y2446" s="146">
        <f t="shared" si="491"/>
        <v>0</v>
      </c>
      <c r="Z2446" s="147" t="str">
        <f>VLOOKUP(F2446,'3-Productie normen'!A:Q,12,FALSE)</f>
        <v>S</v>
      </c>
      <c r="AA2446" s="147"/>
      <c r="AC2446" s="148">
        <f t="shared" si="492"/>
        <v>11599.7</v>
      </c>
    </row>
    <row r="2447" spans="1:29" ht="14.15" customHeight="1">
      <c r="A2447" s="124">
        <f t="shared" si="494"/>
        <v>2447</v>
      </c>
      <c r="B2447" s="139" t="s">
        <v>99</v>
      </c>
      <c r="C2447" s="108" t="s">
        <v>210</v>
      </c>
      <c r="D2447" s="164" t="s">
        <v>1633</v>
      </c>
      <c r="E2447" s="141" t="s">
        <v>1631</v>
      </c>
      <c r="F2447" s="141" t="s">
        <v>161</v>
      </c>
      <c r="G2447" s="141" t="s">
        <v>213</v>
      </c>
      <c r="H2447" s="142">
        <v>48.23</v>
      </c>
      <c r="I2447" s="143">
        <f t="shared" si="493"/>
        <v>730</v>
      </c>
      <c r="J2447" s="144">
        <v>255</v>
      </c>
      <c r="K2447" s="144">
        <v>255</v>
      </c>
      <c r="L2447" s="144">
        <v>101</v>
      </c>
      <c r="M2447" s="144">
        <v>101</v>
      </c>
      <c r="N2447" s="144">
        <v>9</v>
      </c>
      <c r="O2447" s="144">
        <v>9</v>
      </c>
      <c r="P2447" s="145" t="e">
        <f t="shared" si="483"/>
        <v>#DIV/0!</v>
      </c>
      <c r="Q2447" s="145" t="e">
        <f t="shared" si="484"/>
        <v>#DIV/0!</v>
      </c>
      <c r="R2447" s="145" t="e">
        <f t="shared" si="485"/>
        <v>#DIV/0!</v>
      </c>
      <c r="S2447" s="145" t="e">
        <f t="shared" si="486"/>
        <v>#DIV/0!</v>
      </c>
      <c r="T2447" s="145" t="e">
        <f t="shared" si="487"/>
        <v>#DIV/0!</v>
      </c>
      <c r="U2447" s="145" t="e">
        <f t="shared" si="488"/>
        <v>#DIV/0!</v>
      </c>
      <c r="V2447" s="146">
        <f>IF(J2447="nio",0,IF(J2447&gt;0,VLOOKUP(F2447,'3-Productie normen'!A:M,VLOOKUP(J2447,'3-Productie normen'!$B$38:$C$41,2,FALSE),FALSE)))*(VLOOKUP(B2447,'2-Kosten per locatie'!$A$16:$C$48,3,FALSE))</f>
        <v>0</v>
      </c>
      <c r="W2447" s="146">
        <f t="shared" si="489"/>
        <v>0</v>
      </c>
      <c r="X2447" s="146">
        <f t="shared" si="490"/>
        <v>0</v>
      </c>
      <c r="Y2447" s="146">
        <f t="shared" si="491"/>
        <v>0</v>
      </c>
      <c r="Z2447" s="147" t="str">
        <f>VLOOKUP(F2447,'3-Productie normen'!A:Q,12,FALSE)</f>
        <v>S</v>
      </c>
      <c r="AA2447" s="147"/>
      <c r="AC2447" s="148">
        <f t="shared" si="492"/>
        <v>35207.899999999994</v>
      </c>
    </row>
    <row r="2448" spans="1:29" ht="14.15" customHeight="1">
      <c r="A2448" s="124">
        <f t="shared" si="494"/>
        <v>2448</v>
      </c>
      <c r="B2448" s="139" t="s">
        <v>99</v>
      </c>
      <c r="C2448" s="108" t="s">
        <v>210</v>
      </c>
      <c r="D2448" s="164" t="s">
        <v>2310</v>
      </c>
      <c r="E2448" s="141" t="s">
        <v>507</v>
      </c>
      <c r="F2448" s="153" t="s">
        <v>157</v>
      </c>
      <c r="G2448" s="141" t="s">
        <v>213</v>
      </c>
      <c r="H2448" s="142">
        <v>1.72</v>
      </c>
      <c r="I2448" s="143">
        <f t="shared" si="493"/>
        <v>730</v>
      </c>
      <c r="J2448" s="144">
        <v>255</v>
      </c>
      <c r="K2448" s="144">
        <v>255</v>
      </c>
      <c r="L2448" s="144">
        <v>101</v>
      </c>
      <c r="M2448" s="144">
        <v>101</v>
      </c>
      <c r="N2448" s="144">
        <v>9</v>
      </c>
      <c r="O2448" s="144">
        <v>9</v>
      </c>
      <c r="P2448" s="145" t="e">
        <f t="shared" si="483"/>
        <v>#DIV/0!</v>
      </c>
      <c r="Q2448" s="145" t="e">
        <f t="shared" si="484"/>
        <v>#DIV/0!</v>
      </c>
      <c r="R2448" s="145" t="e">
        <f t="shared" si="485"/>
        <v>#DIV/0!</v>
      </c>
      <c r="S2448" s="145" t="e">
        <f t="shared" si="486"/>
        <v>#DIV/0!</v>
      </c>
      <c r="T2448" s="145" t="e">
        <f t="shared" si="487"/>
        <v>#DIV/0!</v>
      </c>
      <c r="U2448" s="145" t="e">
        <f t="shared" si="488"/>
        <v>#DIV/0!</v>
      </c>
      <c r="V2448" s="146">
        <f>IF(J2448="nio",0,IF(J2448&gt;0,VLOOKUP(F2448,'3-Productie normen'!A:M,VLOOKUP(J2448,'3-Productie normen'!$B$38:$C$41,2,FALSE),FALSE)))*(VLOOKUP(B2448,'2-Kosten per locatie'!$A$16:$C$48,3,FALSE))</f>
        <v>0</v>
      </c>
      <c r="W2448" s="146">
        <f t="shared" si="489"/>
        <v>0</v>
      </c>
      <c r="X2448" s="146">
        <f t="shared" si="490"/>
        <v>0</v>
      </c>
      <c r="Y2448" s="146">
        <f t="shared" si="491"/>
        <v>0</v>
      </c>
      <c r="Z2448" s="147" t="str">
        <f>VLOOKUP(F2448,'3-Productie normen'!A:Q,12,FALSE)</f>
        <v>S</v>
      </c>
      <c r="AA2448" s="147"/>
      <c r="AC2448" s="148">
        <f t="shared" si="492"/>
        <v>1255.5999999999999</v>
      </c>
    </row>
    <row r="2449" spans="1:29" ht="14.15" customHeight="1">
      <c r="A2449" s="124">
        <f t="shared" si="494"/>
        <v>2449</v>
      </c>
      <c r="B2449" s="139" t="s">
        <v>99</v>
      </c>
      <c r="C2449" s="108" t="s">
        <v>210</v>
      </c>
      <c r="D2449" s="164" t="s">
        <v>2311</v>
      </c>
      <c r="E2449" s="141" t="s">
        <v>507</v>
      </c>
      <c r="F2449" s="153" t="s">
        <v>157</v>
      </c>
      <c r="G2449" s="141" t="s">
        <v>213</v>
      </c>
      <c r="H2449" s="142">
        <v>1.73</v>
      </c>
      <c r="I2449" s="143">
        <f t="shared" si="493"/>
        <v>730</v>
      </c>
      <c r="J2449" s="144">
        <v>255</v>
      </c>
      <c r="K2449" s="144">
        <v>255</v>
      </c>
      <c r="L2449" s="144">
        <v>101</v>
      </c>
      <c r="M2449" s="144">
        <v>101</v>
      </c>
      <c r="N2449" s="144">
        <v>9</v>
      </c>
      <c r="O2449" s="144">
        <v>9</v>
      </c>
      <c r="P2449" s="145" t="e">
        <f t="shared" si="483"/>
        <v>#DIV/0!</v>
      </c>
      <c r="Q2449" s="145" t="e">
        <f t="shared" si="484"/>
        <v>#DIV/0!</v>
      </c>
      <c r="R2449" s="145" t="e">
        <f t="shared" si="485"/>
        <v>#DIV/0!</v>
      </c>
      <c r="S2449" s="145" t="e">
        <f t="shared" si="486"/>
        <v>#DIV/0!</v>
      </c>
      <c r="T2449" s="145" t="e">
        <f t="shared" si="487"/>
        <v>#DIV/0!</v>
      </c>
      <c r="U2449" s="145" t="e">
        <f t="shared" si="488"/>
        <v>#DIV/0!</v>
      </c>
      <c r="V2449" s="146">
        <f>IF(J2449="nio",0,IF(J2449&gt;0,VLOOKUP(F2449,'3-Productie normen'!A:M,VLOOKUP(J2449,'3-Productie normen'!$B$38:$C$41,2,FALSE),FALSE)))*(VLOOKUP(B2449,'2-Kosten per locatie'!$A$16:$C$48,3,FALSE))</f>
        <v>0</v>
      </c>
      <c r="W2449" s="146">
        <f t="shared" si="489"/>
        <v>0</v>
      </c>
      <c r="X2449" s="146">
        <f t="shared" si="490"/>
        <v>0</v>
      </c>
      <c r="Y2449" s="146">
        <f t="shared" si="491"/>
        <v>0</v>
      </c>
      <c r="Z2449" s="147" t="str">
        <f>VLOOKUP(F2449,'3-Productie normen'!A:Q,12,FALSE)</f>
        <v>S</v>
      </c>
      <c r="AA2449" s="147"/>
      <c r="AC2449" s="148">
        <f t="shared" si="492"/>
        <v>1262.9000000000001</v>
      </c>
    </row>
    <row r="2450" spans="1:29" ht="14.15" customHeight="1">
      <c r="A2450" s="124">
        <f t="shared" si="494"/>
        <v>2450</v>
      </c>
      <c r="B2450" s="139" t="s">
        <v>99</v>
      </c>
      <c r="C2450" s="108" t="s">
        <v>210</v>
      </c>
      <c r="D2450" s="164" t="s">
        <v>2312</v>
      </c>
      <c r="E2450" s="141" t="s">
        <v>507</v>
      </c>
      <c r="F2450" s="153" t="s">
        <v>157</v>
      </c>
      <c r="G2450" s="141" t="s">
        <v>213</v>
      </c>
      <c r="H2450" s="142">
        <v>1.73</v>
      </c>
      <c r="I2450" s="143">
        <f t="shared" si="493"/>
        <v>730</v>
      </c>
      <c r="J2450" s="144">
        <v>255</v>
      </c>
      <c r="K2450" s="144">
        <v>255</v>
      </c>
      <c r="L2450" s="144">
        <v>101</v>
      </c>
      <c r="M2450" s="144">
        <v>101</v>
      </c>
      <c r="N2450" s="144">
        <v>9</v>
      </c>
      <c r="O2450" s="144">
        <v>9</v>
      </c>
      <c r="P2450" s="145" t="e">
        <f t="shared" si="483"/>
        <v>#DIV/0!</v>
      </c>
      <c r="Q2450" s="145" t="e">
        <f t="shared" si="484"/>
        <v>#DIV/0!</v>
      </c>
      <c r="R2450" s="145" t="e">
        <f t="shared" si="485"/>
        <v>#DIV/0!</v>
      </c>
      <c r="S2450" s="145" t="e">
        <f t="shared" si="486"/>
        <v>#DIV/0!</v>
      </c>
      <c r="T2450" s="145" t="e">
        <f t="shared" si="487"/>
        <v>#DIV/0!</v>
      </c>
      <c r="U2450" s="145" t="e">
        <f t="shared" si="488"/>
        <v>#DIV/0!</v>
      </c>
      <c r="V2450" s="146">
        <f>IF(J2450="nio",0,IF(J2450&gt;0,VLOOKUP(F2450,'3-Productie normen'!A:M,VLOOKUP(J2450,'3-Productie normen'!$B$38:$C$41,2,FALSE),FALSE)))*(VLOOKUP(B2450,'2-Kosten per locatie'!$A$16:$C$48,3,FALSE))</f>
        <v>0</v>
      </c>
      <c r="W2450" s="146">
        <f t="shared" si="489"/>
        <v>0</v>
      </c>
      <c r="X2450" s="146">
        <f t="shared" si="490"/>
        <v>0</v>
      </c>
      <c r="Y2450" s="146">
        <f t="shared" si="491"/>
        <v>0</v>
      </c>
      <c r="Z2450" s="147" t="str">
        <f>VLOOKUP(F2450,'3-Productie normen'!A:Q,12,FALSE)</f>
        <v>S</v>
      </c>
      <c r="AA2450" s="147"/>
      <c r="AC2450" s="148">
        <f t="shared" si="492"/>
        <v>1262.9000000000001</v>
      </c>
    </row>
    <row r="2451" spans="1:29" ht="14.15" customHeight="1">
      <c r="A2451" s="124">
        <f t="shared" si="494"/>
        <v>2451</v>
      </c>
      <c r="B2451" s="139" t="s">
        <v>99</v>
      </c>
      <c r="C2451" s="108" t="s">
        <v>210</v>
      </c>
      <c r="D2451" s="164" t="s">
        <v>1634</v>
      </c>
      <c r="E2451" s="141" t="s">
        <v>1631</v>
      </c>
      <c r="F2451" s="141" t="s">
        <v>161</v>
      </c>
      <c r="G2451" s="141" t="s">
        <v>244</v>
      </c>
      <c r="H2451" s="142">
        <v>27.29</v>
      </c>
      <c r="I2451" s="143">
        <f t="shared" si="493"/>
        <v>730</v>
      </c>
      <c r="J2451" s="144">
        <v>255</v>
      </c>
      <c r="K2451" s="144">
        <v>255</v>
      </c>
      <c r="L2451" s="144">
        <v>101</v>
      </c>
      <c r="M2451" s="144">
        <v>101</v>
      </c>
      <c r="N2451" s="144">
        <v>9</v>
      </c>
      <c r="O2451" s="144">
        <v>9</v>
      </c>
      <c r="P2451" s="145" t="e">
        <f t="shared" si="483"/>
        <v>#DIV/0!</v>
      </c>
      <c r="Q2451" s="145" t="e">
        <f t="shared" si="484"/>
        <v>#DIV/0!</v>
      </c>
      <c r="R2451" s="145" t="e">
        <f t="shared" si="485"/>
        <v>#DIV/0!</v>
      </c>
      <c r="S2451" s="145" t="e">
        <f t="shared" si="486"/>
        <v>#DIV/0!</v>
      </c>
      <c r="T2451" s="145" t="e">
        <f t="shared" si="487"/>
        <v>#DIV/0!</v>
      </c>
      <c r="U2451" s="145" t="e">
        <f t="shared" si="488"/>
        <v>#DIV/0!</v>
      </c>
      <c r="V2451" s="146">
        <f>IF(J2451="nio",0,IF(J2451&gt;0,VLOOKUP(F2451,'3-Productie normen'!A:M,VLOOKUP(J2451,'3-Productie normen'!$B$38:$C$41,2,FALSE),FALSE)))*(VLOOKUP(B2451,'2-Kosten per locatie'!$A$16:$C$48,3,FALSE))</f>
        <v>0</v>
      </c>
      <c r="W2451" s="146">
        <f t="shared" si="489"/>
        <v>0</v>
      </c>
      <c r="X2451" s="146">
        <f t="shared" si="490"/>
        <v>0</v>
      </c>
      <c r="Y2451" s="146">
        <f t="shared" si="491"/>
        <v>0</v>
      </c>
      <c r="Z2451" s="147" t="str">
        <f>VLOOKUP(F2451,'3-Productie normen'!A:Q,12,FALSE)</f>
        <v>S</v>
      </c>
      <c r="AA2451" s="147"/>
      <c r="AC2451" s="148">
        <f t="shared" si="492"/>
        <v>19921.7</v>
      </c>
    </row>
    <row r="2452" spans="1:29" ht="14.15" customHeight="1">
      <c r="A2452" s="124">
        <f t="shared" si="494"/>
        <v>2452</v>
      </c>
      <c r="B2452" s="139" t="s">
        <v>99</v>
      </c>
      <c r="C2452" s="108" t="s">
        <v>210</v>
      </c>
      <c r="D2452" s="164" t="s">
        <v>1636</v>
      </c>
      <c r="E2452" s="141" t="s">
        <v>224</v>
      </c>
      <c r="F2452" s="141" t="s">
        <v>155</v>
      </c>
      <c r="G2452" s="141" t="s">
        <v>244</v>
      </c>
      <c r="H2452" s="142">
        <v>43.16</v>
      </c>
      <c r="I2452" s="143">
        <f t="shared" si="493"/>
        <v>730</v>
      </c>
      <c r="J2452" s="144">
        <v>255</v>
      </c>
      <c r="K2452" s="144">
        <v>255</v>
      </c>
      <c r="L2452" s="144">
        <v>101</v>
      </c>
      <c r="M2452" s="144">
        <v>101</v>
      </c>
      <c r="N2452" s="144">
        <v>9</v>
      </c>
      <c r="O2452" s="144">
        <v>9</v>
      </c>
      <c r="P2452" s="145" t="e">
        <f t="shared" si="483"/>
        <v>#DIV/0!</v>
      </c>
      <c r="Q2452" s="145" t="e">
        <f t="shared" si="484"/>
        <v>#DIV/0!</v>
      </c>
      <c r="R2452" s="145" t="e">
        <f t="shared" si="485"/>
        <v>#DIV/0!</v>
      </c>
      <c r="S2452" s="145" t="e">
        <f t="shared" si="486"/>
        <v>#DIV/0!</v>
      </c>
      <c r="T2452" s="145" t="e">
        <f t="shared" si="487"/>
        <v>#DIV/0!</v>
      </c>
      <c r="U2452" s="145" t="e">
        <f t="shared" si="488"/>
        <v>#DIV/0!</v>
      </c>
      <c r="V2452" s="146">
        <f>IF(J2452="nio",0,IF(J2452&gt;0,VLOOKUP(F2452,'3-Productie normen'!A:M,VLOOKUP(J2452,'3-Productie normen'!$B$38:$C$41,2,FALSE),FALSE)))*(VLOOKUP(B2452,'2-Kosten per locatie'!$A$16:$C$48,3,FALSE))</f>
        <v>0</v>
      </c>
      <c r="W2452" s="146">
        <f t="shared" si="489"/>
        <v>0</v>
      </c>
      <c r="X2452" s="146">
        <f t="shared" si="490"/>
        <v>0</v>
      </c>
      <c r="Y2452" s="146">
        <f t="shared" si="491"/>
        <v>0</v>
      </c>
      <c r="Z2452" s="147" t="str">
        <f>VLOOKUP(F2452,'3-Productie normen'!A:Q,12,FALSE)</f>
        <v>B</v>
      </c>
      <c r="AA2452" s="147"/>
      <c r="AC2452" s="148">
        <f t="shared" si="492"/>
        <v>31506.799999999999</v>
      </c>
    </row>
    <row r="2453" spans="1:29" ht="14.15" customHeight="1">
      <c r="A2453" s="124">
        <f t="shared" si="494"/>
        <v>2453</v>
      </c>
      <c r="B2453" s="139" t="s">
        <v>99</v>
      </c>
      <c r="C2453" s="108" t="s">
        <v>210</v>
      </c>
      <c r="D2453" s="164" t="s">
        <v>1637</v>
      </c>
      <c r="E2453" s="141" t="s">
        <v>1674</v>
      </c>
      <c r="F2453" s="141" t="s">
        <v>163</v>
      </c>
      <c r="G2453" s="141" t="s">
        <v>244</v>
      </c>
      <c r="H2453" s="142">
        <v>52.62</v>
      </c>
      <c r="I2453" s="143">
        <f t="shared" si="493"/>
        <v>730</v>
      </c>
      <c r="J2453" s="144">
        <v>255</v>
      </c>
      <c r="K2453" s="144">
        <v>255</v>
      </c>
      <c r="L2453" s="144">
        <v>101</v>
      </c>
      <c r="M2453" s="144">
        <v>101</v>
      </c>
      <c r="N2453" s="144">
        <v>9</v>
      </c>
      <c r="O2453" s="144">
        <v>9</v>
      </c>
      <c r="P2453" s="145" t="e">
        <f t="shared" si="483"/>
        <v>#DIV/0!</v>
      </c>
      <c r="Q2453" s="145" t="e">
        <f t="shared" si="484"/>
        <v>#DIV/0!</v>
      </c>
      <c r="R2453" s="145" t="e">
        <f t="shared" si="485"/>
        <v>#DIV/0!</v>
      </c>
      <c r="S2453" s="145" t="e">
        <f t="shared" si="486"/>
        <v>#DIV/0!</v>
      </c>
      <c r="T2453" s="145" t="e">
        <f t="shared" si="487"/>
        <v>#DIV/0!</v>
      </c>
      <c r="U2453" s="145" t="e">
        <f t="shared" si="488"/>
        <v>#DIV/0!</v>
      </c>
      <c r="V2453" s="146">
        <f>IF(J2453="nio",0,IF(J2453&gt;0,VLOOKUP(F2453,'3-Productie normen'!A:M,VLOOKUP(J2453,'3-Productie normen'!$B$38:$C$41,2,FALSE),FALSE)))*(VLOOKUP(B2453,'2-Kosten per locatie'!$A$16:$C$48,3,FALSE))</f>
        <v>0</v>
      </c>
      <c r="W2453" s="146">
        <f t="shared" si="489"/>
        <v>0</v>
      </c>
      <c r="X2453" s="146">
        <f t="shared" si="490"/>
        <v>0</v>
      </c>
      <c r="Y2453" s="146">
        <f t="shared" si="491"/>
        <v>0</v>
      </c>
      <c r="Z2453" s="147" t="str">
        <f>VLOOKUP(F2453,'3-Productie normen'!A:Q,12,FALSE)</f>
        <v>B</v>
      </c>
      <c r="AA2453" s="147"/>
      <c r="AC2453" s="148">
        <f t="shared" si="492"/>
        <v>38412.6</v>
      </c>
    </row>
    <row r="2454" spans="1:29" ht="14.15" customHeight="1">
      <c r="A2454" s="124">
        <f t="shared" si="494"/>
        <v>2454</v>
      </c>
      <c r="B2454" s="139" t="s">
        <v>99</v>
      </c>
      <c r="C2454" s="108" t="s">
        <v>210</v>
      </c>
      <c r="D2454" s="164" t="s">
        <v>1643</v>
      </c>
      <c r="E2454" s="141" t="s">
        <v>413</v>
      </c>
      <c r="F2454" s="400" t="s">
        <v>159</v>
      </c>
      <c r="G2454" s="141" t="s">
        <v>244</v>
      </c>
      <c r="H2454" s="142">
        <v>19.79</v>
      </c>
      <c r="I2454" s="143">
        <f t="shared" si="493"/>
        <v>730</v>
      </c>
      <c r="J2454" s="144">
        <v>255</v>
      </c>
      <c r="K2454" s="144">
        <v>255</v>
      </c>
      <c r="L2454" s="144">
        <v>101</v>
      </c>
      <c r="M2454" s="144">
        <v>101</v>
      </c>
      <c r="N2454" s="144">
        <v>9</v>
      </c>
      <c r="O2454" s="144">
        <v>9</v>
      </c>
      <c r="P2454" s="145" t="e">
        <f t="shared" si="483"/>
        <v>#DIV/0!</v>
      </c>
      <c r="Q2454" s="145" t="e">
        <f t="shared" si="484"/>
        <v>#DIV/0!</v>
      </c>
      <c r="R2454" s="145" t="e">
        <f t="shared" si="485"/>
        <v>#DIV/0!</v>
      </c>
      <c r="S2454" s="145" t="e">
        <f t="shared" si="486"/>
        <v>#DIV/0!</v>
      </c>
      <c r="T2454" s="145" t="e">
        <f t="shared" si="487"/>
        <v>#DIV/0!</v>
      </c>
      <c r="U2454" s="145" t="e">
        <f t="shared" si="488"/>
        <v>#DIV/0!</v>
      </c>
      <c r="V2454" s="146">
        <f>IF(J2454="nio",0,IF(J2454&gt;0,VLOOKUP(F2454,'3-Productie normen'!A:M,VLOOKUP(J2454,'3-Productie normen'!$B$38:$C$41,2,FALSE),FALSE)))*(VLOOKUP(B2454,'2-Kosten per locatie'!$A$16:$C$48,3,FALSE))</f>
        <v>0</v>
      </c>
      <c r="W2454" s="146">
        <f t="shared" si="489"/>
        <v>0</v>
      </c>
      <c r="X2454" s="146">
        <f t="shared" si="490"/>
        <v>0</v>
      </c>
      <c r="Y2454" s="146">
        <f t="shared" si="491"/>
        <v>0</v>
      </c>
      <c r="Z2454" s="147" t="str">
        <f>VLOOKUP(F2454,'3-Productie normen'!A:Q,12,FALSE)</f>
        <v>V</v>
      </c>
      <c r="AA2454" s="147"/>
      <c r="AC2454" s="148">
        <f t="shared" si="492"/>
        <v>14446.699999999999</v>
      </c>
    </row>
    <row r="2455" spans="1:29" ht="14.15" customHeight="1">
      <c r="A2455" s="124">
        <f t="shared" si="494"/>
        <v>2455</v>
      </c>
      <c r="B2455" s="139" t="s">
        <v>99</v>
      </c>
      <c r="C2455" s="108" t="s">
        <v>210</v>
      </c>
      <c r="D2455" s="164" t="s">
        <v>1647</v>
      </c>
      <c r="E2455" s="141" t="s">
        <v>165</v>
      </c>
      <c r="F2455" s="141" t="s">
        <v>165</v>
      </c>
      <c r="G2455" s="141" t="s">
        <v>227</v>
      </c>
      <c r="H2455" s="142">
        <v>630.20000000000005</v>
      </c>
      <c r="I2455" s="143">
        <f t="shared" si="493"/>
        <v>487</v>
      </c>
      <c r="J2455" s="144">
        <v>12</v>
      </c>
      <c r="K2455" s="144">
        <v>255</v>
      </c>
      <c r="L2455" s="144">
        <v>101</v>
      </c>
      <c r="M2455" s="144">
        <v>101</v>
      </c>
      <c r="N2455" s="144">
        <v>9</v>
      </c>
      <c r="O2455" s="144">
        <v>9</v>
      </c>
      <c r="P2455" s="145" t="e">
        <f t="shared" si="483"/>
        <v>#DIV/0!</v>
      </c>
      <c r="Q2455" s="145" t="e">
        <f t="shared" si="484"/>
        <v>#DIV/0!</v>
      </c>
      <c r="R2455" s="145" t="e">
        <f t="shared" si="485"/>
        <v>#DIV/0!</v>
      </c>
      <c r="S2455" s="145" t="e">
        <f t="shared" si="486"/>
        <v>#DIV/0!</v>
      </c>
      <c r="T2455" s="145" t="e">
        <f t="shared" si="487"/>
        <v>#DIV/0!</v>
      </c>
      <c r="U2455" s="145" t="e">
        <f t="shared" si="488"/>
        <v>#DIV/0!</v>
      </c>
      <c r="V2455" s="146">
        <f>IF(J2455="nio",0,IF(J2455&gt;0,VLOOKUP(F2455,'3-Productie normen'!A:M,VLOOKUP(J2455,'3-Productie normen'!$B$38:$C$41,2,FALSE),FALSE)))*(VLOOKUP(B2455,'2-Kosten per locatie'!$A$16:$C$48,3,FALSE))</f>
        <v>0</v>
      </c>
      <c r="W2455" s="146">
        <f t="shared" si="489"/>
        <v>0</v>
      </c>
      <c r="X2455" s="146">
        <f t="shared" si="490"/>
        <v>0</v>
      </c>
      <c r="Y2455" s="146">
        <f t="shared" si="491"/>
        <v>0</v>
      </c>
      <c r="Z2455" s="147" t="str">
        <f>VLOOKUP(F2455,'3-Productie normen'!A:Q,12,FALSE)</f>
        <v>V</v>
      </c>
      <c r="AA2455" s="147"/>
      <c r="AC2455" s="148">
        <f t="shared" si="492"/>
        <v>306907.40000000002</v>
      </c>
    </row>
    <row r="2456" spans="1:29" ht="14.15" customHeight="1">
      <c r="A2456" s="124">
        <f t="shared" si="494"/>
        <v>2456</v>
      </c>
      <c r="B2456" s="139" t="s">
        <v>99</v>
      </c>
      <c r="C2456" s="108" t="s">
        <v>210</v>
      </c>
      <c r="D2456" s="164" t="s">
        <v>2313</v>
      </c>
      <c r="E2456" s="141" t="s">
        <v>262</v>
      </c>
      <c r="F2456" s="141" t="s">
        <v>164</v>
      </c>
      <c r="G2456" s="141" t="s">
        <v>227</v>
      </c>
      <c r="H2456" s="142">
        <v>1.32</v>
      </c>
      <c r="I2456" s="143">
        <f t="shared" si="493"/>
        <v>12</v>
      </c>
      <c r="J2456" s="144">
        <v>12</v>
      </c>
      <c r="K2456" s="144"/>
      <c r="L2456" s="144"/>
      <c r="M2456" s="144"/>
      <c r="N2456" s="144"/>
      <c r="O2456" s="144"/>
      <c r="P2456" s="145" t="e">
        <f t="shared" si="483"/>
        <v>#DIV/0!</v>
      </c>
      <c r="Q2456" s="145">
        <f t="shared" si="484"/>
        <v>0</v>
      </c>
      <c r="R2456" s="145">
        <f t="shared" si="485"/>
        <v>0</v>
      </c>
      <c r="S2456" s="145">
        <f t="shared" si="486"/>
        <v>0</v>
      </c>
      <c r="T2456" s="145">
        <f t="shared" si="487"/>
        <v>0</v>
      </c>
      <c r="U2456" s="145">
        <f t="shared" si="488"/>
        <v>0</v>
      </c>
      <c r="V2456" s="146">
        <f>IF(J2456="nio",0,IF(J2456&gt;0,VLOOKUP(F2456,'3-Productie normen'!A:M,VLOOKUP(J2456,'3-Productie normen'!$B$38:$C$41,2,FALSE),FALSE)))*(VLOOKUP(B2456,'2-Kosten per locatie'!$A$16:$C$48,3,FALSE))</f>
        <v>0</v>
      </c>
      <c r="W2456" s="146">
        <f t="shared" si="489"/>
        <v>0</v>
      </c>
      <c r="X2456" s="146">
        <f t="shared" si="490"/>
        <v>0</v>
      </c>
      <c r="Y2456" s="146">
        <f t="shared" si="491"/>
        <v>0</v>
      </c>
      <c r="Z2456" s="147" t="str">
        <f>VLOOKUP(F2456,'3-Productie normen'!A:Q,12,FALSE)</f>
        <v>V</v>
      </c>
      <c r="AA2456" s="147"/>
      <c r="AC2456" s="148">
        <f t="shared" si="492"/>
        <v>15.84</v>
      </c>
    </row>
    <row r="2457" spans="1:29" ht="14.15" customHeight="1">
      <c r="A2457" s="124">
        <f t="shared" si="494"/>
        <v>2457</v>
      </c>
      <c r="B2457" s="139" t="s">
        <v>99</v>
      </c>
      <c r="C2457" s="108" t="s">
        <v>210</v>
      </c>
      <c r="D2457" s="164" t="s">
        <v>1648</v>
      </c>
      <c r="E2457" s="141" t="s">
        <v>519</v>
      </c>
      <c r="F2457" s="141" t="s">
        <v>174</v>
      </c>
      <c r="G2457" s="141" t="s">
        <v>244</v>
      </c>
      <c r="H2457" s="142">
        <v>45.59</v>
      </c>
      <c r="I2457" s="143">
        <f t="shared" si="493"/>
        <v>0</v>
      </c>
      <c r="J2457" s="144" t="s">
        <v>228</v>
      </c>
      <c r="K2457" s="144"/>
      <c r="L2457" s="144"/>
      <c r="M2457" s="144"/>
      <c r="N2457" s="144"/>
      <c r="O2457" s="144"/>
      <c r="P2457" s="145">
        <f t="shared" si="483"/>
        <v>0</v>
      </c>
      <c r="Q2457" s="145">
        <f t="shared" si="484"/>
        <v>0</v>
      </c>
      <c r="R2457" s="145">
        <f t="shared" si="485"/>
        <v>0</v>
      </c>
      <c r="S2457" s="145">
        <f t="shared" si="486"/>
        <v>0</v>
      </c>
      <c r="T2457" s="145">
        <f t="shared" si="487"/>
        <v>0</v>
      </c>
      <c r="U2457" s="145">
        <f t="shared" si="488"/>
        <v>0</v>
      </c>
      <c r="V2457" s="146">
        <f>IF(J2457="nio",0,IF(J2457&gt;0,VLOOKUP(F2457,'3-Productie normen'!A:M,VLOOKUP(J2457,'3-Productie normen'!$B$38:$C$41,2,FALSE),FALSE)))*(VLOOKUP(B2457,'2-Kosten per locatie'!$A$16:$C$48,3,FALSE))</f>
        <v>0</v>
      </c>
      <c r="W2457" s="146">
        <f t="shared" si="489"/>
        <v>0</v>
      </c>
      <c r="X2457" s="146">
        <f t="shared" si="490"/>
        <v>0</v>
      </c>
      <c r="Y2457" s="146">
        <f t="shared" si="491"/>
        <v>0</v>
      </c>
      <c r="Z2457" s="147">
        <f>VLOOKUP(F2457,'3-Productie normen'!A:Q,12,FALSE)</f>
        <v>0</v>
      </c>
      <c r="AA2457" s="147"/>
      <c r="AC2457" s="148">
        <f t="shared" si="492"/>
        <v>0</v>
      </c>
    </row>
    <row r="2458" spans="1:29" ht="14.15" customHeight="1">
      <c r="A2458" s="124">
        <f t="shared" si="494"/>
        <v>2458</v>
      </c>
      <c r="B2458" s="139" t="s">
        <v>99</v>
      </c>
      <c r="C2458" s="108" t="s">
        <v>210</v>
      </c>
      <c r="D2458" s="164" t="s">
        <v>1649</v>
      </c>
      <c r="E2458" s="141" t="s">
        <v>519</v>
      </c>
      <c r="F2458" s="141" t="s">
        <v>174</v>
      </c>
      <c r="G2458" s="141" t="s">
        <v>227</v>
      </c>
      <c r="H2458" s="142">
        <v>11.9</v>
      </c>
      <c r="I2458" s="143">
        <f t="shared" si="493"/>
        <v>0</v>
      </c>
      <c r="J2458" s="144" t="s">
        <v>228</v>
      </c>
      <c r="K2458" s="144"/>
      <c r="L2458" s="144"/>
      <c r="M2458" s="144"/>
      <c r="N2458" s="144"/>
      <c r="O2458" s="144"/>
      <c r="P2458" s="145">
        <f t="shared" si="483"/>
        <v>0</v>
      </c>
      <c r="Q2458" s="145">
        <f t="shared" si="484"/>
        <v>0</v>
      </c>
      <c r="R2458" s="145">
        <f t="shared" si="485"/>
        <v>0</v>
      </c>
      <c r="S2458" s="145">
        <f t="shared" si="486"/>
        <v>0</v>
      </c>
      <c r="T2458" s="145">
        <f t="shared" si="487"/>
        <v>0</v>
      </c>
      <c r="U2458" s="145">
        <f t="shared" si="488"/>
        <v>0</v>
      </c>
      <c r="V2458" s="146">
        <f>IF(J2458="nio",0,IF(J2458&gt;0,VLOOKUP(F2458,'3-Productie normen'!A:M,VLOOKUP(J2458,'3-Productie normen'!$B$38:$C$41,2,FALSE),FALSE)))*(VLOOKUP(B2458,'2-Kosten per locatie'!$A$16:$C$48,3,FALSE))</f>
        <v>0</v>
      </c>
      <c r="W2458" s="146">
        <f t="shared" si="489"/>
        <v>0</v>
      </c>
      <c r="X2458" s="146">
        <f t="shared" si="490"/>
        <v>0</v>
      </c>
      <c r="Y2458" s="146">
        <f t="shared" si="491"/>
        <v>0</v>
      </c>
      <c r="Z2458" s="147">
        <f>VLOOKUP(F2458,'3-Productie normen'!A:Q,12,FALSE)</f>
        <v>0</v>
      </c>
      <c r="AA2458" s="147"/>
      <c r="AC2458" s="148">
        <f t="shared" si="492"/>
        <v>0</v>
      </c>
    </row>
    <row r="2459" spans="1:29" ht="14.15" customHeight="1">
      <c r="A2459" s="124">
        <f t="shared" si="494"/>
        <v>2459</v>
      </c>
      <c r="B2459" s="139" t="s">
        <v>99</v>
      </c>
      <c r="C2459" s="108" t="s">
        <v>210</v>
      </c>
      <c r="D2459" s="164" t="s">
        <v>1650</v>
      </c>
      <c r="E2459" s="141" t="s">
        <v>519</v>
      </c>
      <c r="F2459" s="141" t="s">
        <v>174</v>
      </c>
      <c r="G2459" s="141" t="s">
        <v>227</v>
      </c>
      <c r="H2459" s="142">
        <v>76.52</v>
      </c>
      <c r="I2459" s="143">
        <f t="shared" si="493"/>
        <v>0</v>
      </c>
      <c r="J2459" s="144" t="s">
        <v>228</v>
      </c>
      <c r="K2459" s="144"/>
      <c r="L2459" s="144"/>
      <c r="M2459" s="144"/>
      <c r="N2459" s="144"/>
      <c r="O2459" s="144"/>
      <c r="P2459" s="145">
        <f t="shared" si="483"/>
        <v>0</v>
      </c>
      <c r="Q2459" s="145">
        <f t="shared" si="484"/>
        <v>0</v>
      </c>
      <c r="R2459" s="145">
        <f t="shared" si="485"/>
        <v>0</v>
      </c>
      <c r="S2459" s="145">
        <f t="shared" si="486"/>
        <v>0</v>
      </c>
      <c r="T2459" s="145">
        <f t="shared" si="487"/>
        <v>0</v>
      </c>
      <c r="U2459" s="145">
        <f t="shared" si="488"/>
        <v>0</v>
      </c>
      <c r="V2459" s="146">
        <f>IF(J2459="nio",0,IF(J2459&gt;0,VLOOKUP(F2459,'3-Productie normen'!A:M,VLOOKUP(J2459,'3-Productie normen'!$B$38:$C$41,2,FALSE),FALSE)))*(VLOOKUP(B2459,'2-Kosten per locatie'!$A$16:$C$48,3,FALSE))</f>
        <v>0</v>
      </c>
      <c r="W2459" s="146">
        <f t="shared" si="489"/>
        <v>0</v>
      </c>
      <c r="X2459" s="146">
        <f t="shared" si="490"/>
        <v>0</v>
      </c>
      <c r="Y2459" s="146">
        <f t="shared" si="491"/>
        <v>0</v>
      </c>
      <c r="Z2459" s="147">
        <f>VLOOKUP(F2459,'3-Productie normen'!A:Q,12,FALSE)</f>
        <v>0</v>
      </c>
      <c r="AA2459" s="147"/>
      <c r="AC2459" s="148">
        <f t="shared" si="492"/>
        <v>0</v>
      </c>
    </row>
    <row r="2460" spans="1:29" ht="14.15" customHeight="1">
      <c r="A2460" s="124">
        <f t="shared" si="494"/>
        <v>2460</v>
      </c>
      <c r="B2460" s="139" t="s">
        <v>99</v>
      </c>
      <c r="C2460" s="108" t="s">
        <v>210</v>
      </c>
      <c r="D2460" s="164" t="s">
        <v>1652</v>
      </c>
      <c r="E2460" s="141" t="s">
        <v>519</v>
      </c>
      <c r="F2460" s="141" t="s">
        <v>174</v>
      </c>
      <c r="G2460" s="141" t="s">
        <v>227</v>
      </c>
      <c r="H2460" s="142">
        <v>90.1</v>
      </c>
      <c r="I2460" s="143">
        <f t="shared" si="493"/>
        <v>0</v>
      </c>
      <c r="J2460" s="144" t="s">
        <v>228</v>
      </c>
      <c r="K2460" s="144"/>
      <c r="L2460" s="144"/>
      <c r="M2460" s="144"/>
      <c r="N2460" s="144"/>
      <c r="O2460" s="144"/>
      <c r="P2460" s="145">
        <f t="shared" si="483"/>
        <v>0</v>
      </c>
      <c r="Q2460" s="145">
        <f t="shared" si="484"/>
        <v>0</v>
      </c>
      <c r="R2460" s="145">
        <f t="shared" si="485"/>
        <v>0</v>
      </c>
      <c r="S2460" s="145">
        <f t="shared" si="486"/>
        <v>0</v>
      </c>
      <c r="T2460" s="145">
        <f t="shared" si="487"/>
        <v>0</v>
      </c>
      <c r="U2460" s="145">
        <f t="shared" si="488"/>
        <v>0</v>
      </c>
      <c r="V2460" s="146">
        <f>IF(J2460="nio",0,IF(J2460&gt;0,VLOOKUP(F2460,'3-Productie normen'!A:M,VLOOKUP(J2460,'3-Productie normen'!$B$38:$C$41,2,FALSE),FALSE)))*(VLOOKUP(B2460,'2-Kosten per locatie'!$A$16:$C$48,3,FALSE))</f>
        <v>0</v>
      </c>
      <c r="W2460" s="146">
        <f t="shared" si="489"/>
        <v>0</v>
      </c>
      <c r="X2460" s="146">
        <f t="shared" si="490"/>
        <v>0</v>
      </c>
      <c r="Y2460" s="146">
        <f t="shared" si="491"/>
        <v>0</v>
      </c>
      <c r="Z2460" s="147">
        <f>VLOOKUP(F2460,'3-Productie normen'!A:Q,12,FALSE)</f>
        <v>0</v>
      </c>
      <c r="AA2460" s="147"/>
      <c r="AC2460" s="148">
        <f t="shared" si="492"/>
        <v>0</v>
      </c>
    </row>
    <row r="2461" spans="1:29" ht="14.15" customHeight="1">
      <c r="A2461" s="124">
        <f t="shared" si="494"/>
        <v>2461</v>
      </c>
      <c r="B2461" s="139" t="s">
        <v>99</v>
      </c>
      <c r="C2461" s="108" t="s">
        <v>210</v>
      </c>
      <c r="D2461" s="164" t="s">
        <v>1959</v>
      </c>
      <c r="E2461" s="141" t="s">
        <v>249</v>
      </c>
      <c r="F2461" s="141" t="s">
        <v>172</v>
      </c>
      <c r="G2461" s="141" t="s">
        <v>244</v>
      </c>
      <c r="H2461" s="142">
        <v>7.05</v>
      </c>
      <c r="I2461" s="143">
        <f t="shared" si="493"/>
        <v>730</v>
      </c>
      <c r="J2461" s="144">
        <v>255</v>
      </c>
      <c r="K2461" s="144">
        <v>255</v>
      </c>
      <c r="L2461" s="144">
        <v>101</v>
      </c>
      <c r="M2461" s="144">
        <v>101</v>
      </c>
      <c r="N2461" s="144">
        <v>9</v>
      </c>
      <c r="O2461" s="144">
        <v>9</v>
      </c>
      <c r="P2461" s="145" t="e">
        <f t="shared" si="483"/>
        <v>#DIV/0!</v>
      </c>
      <c r="Q2461" s="145" t="e">
        <f t="shared" si="484"/>
        <v>#DIV/0!</v>
      </c>
      <c r="R2461" s="145" t="e">
        <f t="shared" si="485"/>
        <v>#DIV/0!</v>
      </c>
      <c r="S2461" s="145" t="e">
        <f t="shared" si="486"/>
        <v>#DIV/0!</v>
      </c>
      <c r="T2461" s="145" t="e">
        <f t="shared" si="487"/>
        <v>#DIV/0!</v>
      </c>
      <c r="U2461" s="145" t="e">
        <f t="shared" si="488"/>
        <v>#DIV/0!</v>
      </c>
      <c r="V2461" s="146">
        <f>IF(J2461="nio",0,IF(J2461&gt;0,VLOOKUP(F2461,'3-Productie normen'!A:M,VLOOKUP(J2461,'3-Productie normen'!$B$38:$C$41,2,FALSE),FALSE)))*(VLOOKUP(B2461,'2-Kosten per locatie'!$A$16:$C$48,3,FALSE))</f>
        <v>0</v>
      </c>
      <c r="W2461" s="146">
        <f t="shared" si="489"/>
        <v>0</v>
      </c>
      <c r="X2461" s="146">
        <f t="shared" si="490"/>
        <v>0</v>
      </c>
      <c r="Y2461" s="146">
        <f t="shared" si="491"/>
        <v>0</v>
      </c>
      <c r="Z2461" s="147" t="str">
        <f>VLOOKUP(F2461,'3-Productie normen'!A:Q,12,FALSE)</f>
        <v>V</v>
      </c>
      <c r="AA2461" s="147"/>
      <c r="AC2461" s="148">
        <f t="shared" si="492"/>
        <v>5146.5</v>
      </c>
    </row>
    <row r="2462" spans="1:29" ht="14.15" customHeight="1">
      <c r="A2462" s="124">
        <f t="shared" si="494"/>
        <v>2462</v>
      </c>
      <c r="B2462" s="139" t="s">
        <v>99</v>
      </c>
      <c r="C2462" s="108" t="s">
        <v>210</v>
      </c>
      <c r="D2462" s="164" t="s">
        <v>1960</v>
      </c>
      <c r="E2462" s="141" t="s">
        <v>249</v>
      </c>
      <c r="F2462" s="141" t="s">
        <v>172</v>
      </c>
      <c r="G2462" s="141" t="s">
        <v>244</v>
      </c>
      <c r="H2462" s="142">
        <v>24.46</v>
      </c>
      <c r="I2462" s="143">
        <f t="shared" si="493"/>
        <v>730</v>
      </c>
      <c r="J2462" s="144">
        <v>255</v>
      </c>
      <c r="K2462" s="144">
        <v>255</v>
      </c>
      <c r="L2462" s="144">
        <v>101</v>
      </c>
      <c r="M2462" s="144">
        <v>101</v>
      </c>
      <c r="N2462" s="144">
        <v>9</v>
      </c>
      <c r="O2462" s="144">
        <v>9</v>
      </c>
      <c r="P2462" s="145" t="e">
        <f t="shared" si="483"/>
        <v>#DIV/0!</v>
      </c>
      <c r="Q2462" s="145" t="e">
        <f t="shared" si="484"/>
        <v>#DIV/0!</v>
      </c>
      <c r="R2462" s="145" t="e">
        <f t="shared" si="485"/>
        <v>#DIV/0!</v>
      </c>
      <c r="S2462" s="145" t="e">
        <f t="shared" si="486"/>
        <v>#DIV/0!</v>
      </c>
      <c r="T2462" s="145" t="e">
        <f t="shared" si="487"/>
        <v>#DIV/0!</v>
      </c>
      <c r="U2462" s="145" t="e">
        <f t="shared" si="488"/>
        <v>#DIV/0!</v>
      </c>
      <c r="V2462" s="146">
        <f>IF(J2462="nio",0,IF(J2462&gt;0,VLOOKUP(F2462,'3-Productie normen'!A:M,VLOOKUP(J2462,'3-Productie normen'!$B$38:$C$41,2,FALSE),FALSE)))*(VLOOKUP(B2462,'2-Kosten per locatie'!$A$16:$C$48,3,FALSE))</f>
        <v>0</v>
      </c>
      <c r="W2462" s="146">
        <f t="shared" si="489"/>
        <v>0</v>
      </c>
      <c r="X2462" s="146">
        <f t="shared" si="490"/>
        <v>0</v>
      </c>
      <c r="Y2462" s="146">
        <f t="shared" si="491"/>
        <v>0</v>
      </c>
      <c r="Z2462" s="147" t="str">
        <f>VLOOKUP(F2462,'3-Productie normen'!A:Q,12,FALSE)</f>
        <v>V</v>
      </c>
      <c r="AA2462" s="147"/>
      <c r="AC2462" s="148">
        <f t="shared" si="492"/>
        <v>17855.8</v>
      </c>
    </row>
    <row r="2463" spans="1:29" ht="14.15" customHeight="1">
      <c r="A2463" s="124">
        <f t="shared" si="494"/>
        <v>2463</v>
      </c>
      <c r="B2463" s="139" t="s">
        <v>99</v>
      </c>
      <c r="C2463" s="108" t="s">
        <v>210</v>
      </c>
      <c r="D2463" s="164" t="s">
        <v>1962</v>
      </c>
      <c r="E2463" s="141" t="s">
        <v>170</v>
      </c>
      <c r="F2463" s="141" t="s">
        <v>170</v>
      </c>
      <c r="G2463" s="141" t="s">
        <v>323</v>
      </c>
      <c r="H2463" s="142">
        <v>11.1</v>
      </c>
      <c r="I2463" s="143">
        <f t="shared" si="493"/>
        <v>730</v>
      </c>
      <c r="J2463" s="144">
        <v>255</v>
      </c>
      <c r="K2463" s="144">
        <v>255</v>
      </c>
      <c r="L2463" s="144">
        <v>101</v>
      </c>
      <c r="M2463" s="144">
        <v>101</v>
      </c>
      <c r="N2463" s="144">
        <v>9</v>
      </c>
      <c r="O2463" s="144">
        <v>9</v>
      </c>
      <c r="P2463" s="145" t="e">
        <f t="shared" si="483"/>
        <v>#DIV/0!</v>
      </c>
      <c r="Q2463" s="145" t="e">
        <f t="shared" si="484"/>
        <v>#DIV/0!</v>
      </c>
      <c r="R2463" s="145" t="e">
        <f t="shared" si="485"/>
        <v>#DIV/0!</v>
      </c>
      <c r="S2463" s="145" t="e">
        <f t="shared" si="486"/>
        <v>#DIV/0!</v>
      </c>
      <c r="T2463" s="145" t="e">
        <f t="shared" si="487"/>
        <v>#DIV/0!</v>
      </c>
      <c r="U2463" s="145" t="e">
        <f t="shared" si="488"/>
        <v>#DIV/0!</v>
      </c>
      <c r="V2463" s="146">
        <f>IF(J2463="nio",0,IF(J2463&gt;0,VLOOKUP(F2463,'3-Productie normen'!A:M,VLOOKUP(J2463,'3-Productie normen'!$B$38:$C$41,2,FALSE),FALSE)))*(VLOOKUP(B2463,'2-Kosten per locatie'!$A$16:$C$48,3,FALSE))</f>
        <v>0</v>
      </c>
      <c r="W2463" s="146">
        <f t="shared" si="489"/>
        <v>0</v>
      </c>
      <c r="X2463" s="146">
        <f t="shared" si="490"/>
        <v>0</v>
      </c>
      <c r="Y2463" s="146">
        <f t="shared" si="491"/>
        <v>0</v>
      </c>
      <c r="Z2463" s="147" t="str">
        <f>VLOOKUP(F2463,'3-Productie normen'!A:Q,12,FALSE)</f>
        <v>V</v>
      </c>
      <c r="AA2463" s="147"/>
      <c r="AC2463" s="148">
        <f t="shared" si="492"/>
        <v>8103</v>
      </c>
    </row>
    <row r="2464" spans="1:29" ht="14.15" customHeight="1">
      <c r="A2464" s="124">
        <f t="shared" si="494"/>
        <v>2464</v>
      </c>
      <c r="B2464" s="139" t="s">
        <v>99</v>
      </c>
      <c r="C2464" s="108" t="s">
        <v>210</v>
      </c>
      <c r="D2464" s="164" t="s">
        <v>1963</v>
      </c>
      <c r="E2464" s="141" t="s">
        <v>170</v>
      </c>
      <c r="F2464" s="141" t="s">
        <v>170</v>
      </c>
      <c r="G2464" s="141" t="s">
        <v>323</v>
      </c>
      <c r="H2464" s="142">
        <v>2.84</v>
      </c>
      <c r="I2464" s="143">
        <f t="shared" si="493"/>
        <v>730</v>
      </c>
      <c r="J2464" s="144">
        <v>255</v>
      </c>
      <c r="K2464" s="144">
        <v>255</v>
      </c>
      <c r="L2464" s="144">
        <v>101</v>
      </c>
      <c r="M2464" s="144">
        <v>101</v>
      </c>
      <c r="N2464" s="144">
        <v>9</v>
      </c>
      <c r="O2464" s="144">
        <v>9</v>
      </c>
      <c r="P2464" s="145" t="e">
        <f t="shared" si="483"/>
        <v>#DIV/0!</v>
      </c>
      <c r="Q2464" s="145" t="e">
        <f t="shared" si="484"/>
        <v>#DIV/0!</v>
      </c>
      <c r="R2464" s="145" t="e">
        <f t="shared" si="485"/>
        <v>#DIV/0!</v>
      </c>
      <c r="S2464" s="145" t="e">
        <f t="shared" si="486"/>
        <v>#DIV/0!</v>
      </c>
      <c r="T2464" s="145" t="e">
        <f t="shared" si="487"/>
        <v>#DIV/0!</v>
      </c>
      <c r="U2464" s="145" t="e">
        <f t="shared" si="488"/>
        <v>#DIV/0!</v>
      </c>
      <c r="V2464" s="146">
        <f>IF(J2464="nio",0,IF(J2464&gt;0,VLOOKUP(F2464,'3-Productie normen'!A:M,VLOOKUP(J2464,'3-Productie normen'!$B$38:$C$41,2,FALSE),FALSE)))*(VLOOKUP(B2464,'2-Kosten per locatie'!$A$16:$C$48,3,FALSE))</f>
        <v>0</v>
      </c>
      <c r="W2464" s="146">
        <f t="shared" si="489"/>
        <v>0</v>
      </c>
      <c r="X2464" s="146">
        <f t="shared" si="490"/>
        <v>0</v>
      </c>
      <c r="Y2464" s="146">
        <f t="shared" si="491"/>
        <v>0</v>
      </c>
      <c r="Z2464" s="147" t="str">
        <f>VLOOKUP(F2464,'3-Productie normen'!A:Q,12,FALSE)</f>
        <v>V</v>
      </c>
      <c r="AA2464" s="147"/>
      <c r="AC2464" s="148">
        <f t="shared" si="492"/>
        <v>2073.1999999999998</v>
      </c>
    </row>
    <row r="2465" spans="1:29" ht="14.15" customHeight="1">
      <c r="A2465" s="124">
        <f t="shared" si="494"/>
        <v>2465</v>
      </c>
      <c r="B2465" s="139" t="s">
        <v>99</v>
      </c>
      <c r="C2465" s="108">
        <v>1</v>
      </c>
      <c r="D2465" s="164" t="s">
        <v>1716</v>
      </c>
      <c r="E2465" s="141" t="s">
        <v>330</v>
      </c>
      <c r="F2465" s="153" t="s">
        <v>159</v>
      </c>
      <c r="G2465" s="141" t="s">
        <v>213</v>
      </c>
      <c r="H2465" s="142">
        <v>5.99</v>
      </c>
      <c r="I2465" s="143">
        <f t="shared" si="493"/>
        <v>730</v>
      </c>
      <c r="J2465" s="144">
        <v>255</v>
      </c>
      <c r="K2465" s="144">
        <v>255</v>
      </c>
      <c r="L2465" s="144">
        <v>101</v>
      </c>
      <c r="M2465" s="144">
        <v>101</v>
      </c>
      <c r="N2465" s="144">
        <v>9</v>
      </c>
      <c r="O2465" s="144">
        <v>9</v>
      </c>
      <c r="P2465" s="145" t="e">
        <f t="shared" si="483"/>
        <v>#DIV/0!</v>
      </c>
      <c r="Q2465" s="145" t="e">
        <f t="shared" si="484"/>
        <v>#DIV/0!</v>
      </c>
      <c r="R2465" s="145" t="e">
        <f t="shared" si="485"/>
        <v>#DIV/0!</v>
      </c>
      <c r="S2465" s="145" t="e">
        <f t="shared" si="486"/>
        <v>#DIV/0!</v>
      </c>
      <c r="T2465" s="145" t="e">
        <f t="shared" si="487"/>
        <v>#DIV/0!</v>
      </c>
      <c r="U2465" s="145" t="e">
        <f t="shared" si="488"/>
        <v>#DIV/0!</v>
      </c>
      <c r="V2465" s="146">
        <f>IF(J2465="nio",0,IF(J2465&gt;0,VLOOKUP(F2465,'3-Productie normen'!A:M,VLOOKUP(J2465,'3-Productie normen'!$B$38:$C$41,2,FALSE),FALSE)))*(VLOOKUP(B2465,'2-Kosten per locatie'!$A$16:$C$48,3,FALSE))</f>
        <v>0</v>
      </c>
      <c r="W2465" s="146">
        <f t="shared" si="489"/>
        <v>0</v>
      </c>
      <c r="X2465" s="146">
        <f t="shared" si="490"/>
        <v>0</v>
      </c>
      <c r="Y2465" s="146">
        <f t="shared" si="491"/>
        <v>0</v>
      </c>
      <c r="Z2465" s="147" t="str">
        <f>VLOOKUP(F2465,'3-Productie normen'!A:Q,12,FALSE)</f>
        <v>V</v>
      </c>
      <c r="AA2465" s="147"/>
      <c r="AC2465" s="148">
        <f t="shared" si="492"/>
        <v>4372.7</v>
      </c>
    </row>
    <row r="2466" spans="1:29" ht="14.15" customHeight="1">
      <c r="A2466" s="124">
        <f t="shared" si="494"/>
        <v>2466</v>
      </c>
      <c r="B2466" s="139" t="s">
        <v>99</v>
      </c>
      <c r="C2466" s="108">
        <v>1</v>
      </c>
      <c r="D2466" s="164" t="s">
        <v>2156</v>
      </c>
      <c r="E2466" s="141" t="s">
        <v>279</v>
      </c>
      <c r="F2466" s="141" t="s">
        <v>168</v>
      </c>
      <c r="G2466" s="141" t="s">
        <v>213</v>
      </c>
      <c r="H2466" s="142">
        <v>0.45</v>
      </c>
      <c r="I2466" s="143">
        <f t="shared" si="493"/>
        <v>1</v>
      </c>
      <c r="J2466" s="144">
        <v>1</v>
      </c>
      <c r="K2466" s="144"/>
      <c r="L2466" s="144"/>
      <c r="M2466" s="144"/>
      <c r="N2466" s="144"/>
      <c r="O2466" s="144"/>
      <c r="P2466" s="145" t="e">
        <f t="shared" si="483"/>
        <v>#DIV/0!</v>
      </c>
      <c r="Q2466" s="145">
        <f t="shared" si="484"/>
        <v>0</v>
      </c>
      <c r="R2466" s="145">
        <f t="shared" si="485"/>
        <v>0</v>
      </c>
      <c r="S2466" s="145">
        <f t="shared" si="486"/>
        <v>0</v>
      </c>
      <c r="T2466" s="145">
        <f t="shared" si="487"/>
        <v>0</v>
      </c>
      <c r="U2466" s="145">
        <f t="shared" si="488"/>
        <v>0</v>
      </c>
      <c r="V2466" s="146">
        <f>IF(J2466="nio",0,IF(J2466&gt;0,VLOOKUP(F2466,'3-Productie normen'!A:M,VLOOKUP(J2466,'3-Productie normen'!$B$38:$C$41,2,FALSE),FALSE)))*(VLOOKUP(B2466,'2-Kosten per locatie'!$A$16:$C$48,3,FALSE))</f>
        <v>0</v>
      </c>
      <c r="W2466" s="146">
        <f t="shared" si="489"/>
        <v>0</v>
      </c>
      <c r="X2466" s="146">
        <f t="shared" si="490"/>
        <v>0</v>
      </c>
      <c r="Y2466" s="146">
        <f t="shared" si="491"/>
        <v>0</v>
      </c>
      <c r="Z2466" s="147" t="str">
        <f>VLOOKUP(F2466,'3-Productie normen'!A:Q,12,FALSE)</f>
        <v>V</v>
      </c>
      <c r="AA2466" s="147"/>
      <c r="AC2466" s="148">
        <f t="shared" si="492"/>
        <v>0.45</v>
      </c>
    </row>
    <row r="2467" spans="1:29" ht="14.15" customHeight="1">
      <c r="A2467" s="124">
        <f t="shared" si="494"/>
        <v>2467</v>
      </c>
      <c r="B2467" s="139" t="s">
        <v>99</v>
      </c>
      <c r="C2467" s="108">
        <v>1</v>
      </c>
      <c r="D2467" s="164" t="s">
        <v>1964</v>
      </c>
      <c r="E2467" s="141" t="s">
        <v>212</v>
      </c>
      <c r="F2467" s="141" t="s">
        <v>167</v>
      </c>
      <c r="G2467" s="141" t="s">
        <v>213</v>
      </c>
      <c r="H2467" s="142">
        <v>1.01</v>
      </c>
      <c r="I2467" s="143">
        <f t="shared" si="493"/>
        <v>730</v>
      </c>
      <c r="J2467" s="144">
        <v>255</v>
      </c>
      <c r="K2467" s="144">
        <v>255</v>
      </c>
      <c r="L2467" s="144">
        <v>101</v>
      </c>
      <c r="M2467" s="144">
        <v>101</v>
      </c>
      <c r="N2467" s="144">
        <v>9</v>
      </c>
      <c r="O2467" s="144">
        <v>9</v>
      </c>
      <c r="P2467" s="145" t="e">
        <f t="shared" si="483"/>
        <v>#DIV/0!</v>
      </c>
      <c r="Q2467" s="145" t="e">
        <f t="shared" si="484"/>
        <v>#DIV/0!</v>
      </c>
      <c r="R2467" s="145" t="e">
        <f t="shared" si="485"/>
        <v>#DIV/0!</v>
      </c>
      <c r="S2467" s="145" t="e">
        <f t="shared" si="486"/>
        <v>#DIV/0!</v>
      </c>
      <c r="T2467" s="145" t="e">
        <f t="shared" si="487"/>
        <v>#DIV/0!</v>
      </c>
      <c r="U2467" s="145" t="e">
        <f t="shared" si="488"/>
        <v>#DIV/0!</v>
      </c>
      <c r="V2467" s="146">
        <f>IF(J2467="nio",0,IF(J2467&gt;0,VLOOKUP(F2467,'3-Productie normen'!A:M,VLOOKUP(J2467,'3-Productie normen'!$B$38:$C$41,2,FALSE),FALSE)))*(VLOOKUP(B2467,'2-Kosten per locatie'!$A$16:$C$48,3,FALSE))</f>
        <v>0</v>
      </c>
      <c r="W2467" s="146">
        <f t="shared" si="489"/>
        <v>0</v>
      </c>
      <c r="X2467" s="146">
        <f t="shared" si="490"/>
        <v>0</v>
      </c>
      <c r="Y2467" s="146">
        <f t="shared" si="491"/>
        <v>0</v>
      </c>
      <c r="Z2467" s="147" t="str">
        <f>VLOOKUP(F2467,'3-Productie normen'!A:Q,12,FALSE)</f>
        <v>S</v>
      </c>
      <c r="AA2467" s="147"/>
      <c r="AC2467" s="148">
        <f t="shared" si="492"/>
        <v>737.3</v>
      </c>
    </row>
    <row r="2468" spans="1:29" ht="14.15" customHeight="1">
      <c r="A2468" s="124">
        <f t="shared" si="494"/>
        <v>2468</v>
      </c>
      <c r="B2468" s="139" t="s">
        <v>99</v>
      </c>
      <c r="C2468" s="108">
        <v>1</v>
      </c>
      <c r="D2468" s="164" t="s">
        <v>2074</v>
      </c>
      <c r="E2468" s="141" t="s">
        <v>212</v>
      </c>
      <c r="F2468" s="141" t="s">
        <v>167</v>
      </c>
      <c r="G2468" s="141" t="s">
        <v>213</v>
      </c>
      <c r="H2468" s="142">
        <v>1.49</v>
      </c>
      <c r="I2468" s="143">
        <f t="shared" si="493"/>
        <v>730</v>
      </c>
      <c r="J2468" s="144">
        <v>255</v>
      </c>
      <c r="K2468" s="144">
        <v>255</v>
      </c>
      <c r="L2468" s="144">
        <v>101</v>
      </c>
      <c r="M2468" s="144">
        <v>101</v>
      </c>
      <c r="N2468" s="144">
        <v>9</v>
      </c>
      <c r="O2468" s="144">
        <v>9</v>
      </c>
      <c r="P2468" s="145" t="e">
        <f t="shared" si="483"/>
        <v>#DIV/0!</v>
      </c>
      <c r="Q2468" s="145" t="e">
        <f t="shared" si="484"/>
        <v>#DIV/0!</v>
      </c>
      <c r="R2468" s="145" t="e">
        <f t="shared" si="485"/>
        <v>#DIV/0!</v>
      </c>
      <c r="S2468" s="145" t="e">
        <f t="shared" si="486"/>
        <v>#DIV/0!</v>
      </c>
      <c r="T2468" s="145" t="e">
        <f t="shared" si="487"/>
        <v>#DIV/0!</v>
      </c>
      <c r="U2468" s="145" t="e">
        <f t="shared" si="488"/>
        <v>#DIV/0!</v>
      </c>
      <c r="V2468" s="146">
        <f>IF(J2468="nio",0,IF(J2468&gt;0,VLOOKUP(F2468,'3-Productie normen'!A:M,VLOOKUP(J2468,'3-Productie normen'!$B$38:$C$41,2,FALSE),FALSE)))*(VLOOKUP(B2468,'2-Kosten per locatie'!$A$16:$C$48,3,FALSE))</f>
        <v>0</v>
      </c>
      <c r="W2468" s="146">
        <f t="shared" si="489"/>
        <v>0</v>
      </c>
      <c r="X2468" s="146">
        <f t="shared" si="490"/>
        <v>0</v>
      </c>
      <c r="Y2468" s="146">
        <f t="shared" si="491"/>
        <v>0</v>
      </c>
      <c r="Z2468" s="147" t="str">
        <f>VLOOKUP(F2468,'3-Productie normen'!A:Q,12,FALSE)</f>
        <v>S</v>
      </c>
      <c r="AA2468" s="147"/>
      <c r="AC2468" s="148">
        <f t="shared" si="492"/>
        <v>1087.7</v>
      </c>
    </row>
    <row r="2469" spans="1:29" ht="14.15" customHeight="1">
      <c r="A2469" s="124">
        <f t="shared" si="494"/>
        <v>2469</v>
      </c>
      <c r="B2469" s="139" t="s">
        <v>99</v>
      </c>
      <c r="C2469" s="108">
        <v>1</v>
      </c>
      <c r="D2469" s="164" t="s">
        <v>1717</v>
      </c>
      <c r="E2469" s="141" t="s">
        <v>216</v>
      </c>
      <c r="F2469" s="141" t="s">
        <v>167</v>
      </c>
      <c r="G2469" s="141" t="s">
        <v>213</v>
      </c>
      <c r="H2469" s="142">
        <v>2.36</v>
      </c>
      <c r="I2469" s="143">
        <f t="shared" si="493"/>
        <v>730</v>
      </c>
      <c r="J2469" s="144">
        <v>255</v>
      </c>
      <c r="K2469" s="144">
        <v>255</v>
      </c>
      <c r="L2469" s="144">
        <v>101</v>
      </c>
      <c r="M2469" s="144">
        <v>101</v>
      </c>
      <c r="N2469" s="144">
        <v>9</v>
      </c>
      <c r="O2469" s="144">
        <v>9</v>
      </c>
      <c r="P2469" s="145" t="e">
        <f t="shared" si="483"/>
        <v>#DIV/0!</v>
      </c>
      <c r="Q2469" s="145" t="e">
        <f t="shared" si="484"/>
        <v>#DIV/0!</v>
      </c>
      <c r="R2469" s="145" t="e">
        <f t="shared" si="485"/>
        <v>#DIV/0!</v>
      </c>
      <c r="S2469" s="145" t="e">
        <f t="shared" si="486"/>
        <v>#DIV/0!</v>
      </c>
      <c r="T2469" s="145" t="e">
        <f t="shared" si="487"/>
        <v>#DIV/0!</v>
      </c>
      <c r="U2469" s="145" t="e">
        <f t="shared" si="488"/>
        <v>#DIV/0!</v>
      </c>
      <c r="V2469" s="146">
        <f>IF(J2469="nio",0,IF(J2469&gt;0,VLOOKUP(F2469,'3-Productie normen'!A:M,VLOOKUP(J2469,'3-Productie normen'!$B$38:$C$41,2,FALSE),FALSE)))*(VLOOKUP(B2469,'2-Kosten per locatie'!$A$16:$C$48,3,FALSE))</f>
        <v>0</v>
      </c>
      <c r="W2469" s="146">
        <f t="shared" si="489"/>
        <v>0</v>
      </c>
      <c r="X2469" s="146">
        <f t="shared" si="490"/>
        <v>0</v>
      </c>
      <c r="Y2469" s="146">
        <f t="shared" si="491"/>
        <v>0</v>
      </c>
      <c r="Z2469" s="147" t="str">
        <f>VLOOKUP(F2469,'3-Productie normen'!A:Q,12,FALSE)</f>
        <v>S</v>
      </c>
      <c r="AA2469" s="147"/>
      <c r="AC2469" s="148">
        <f t="shared" si="492"/>
        <v>1722.8</v>
      </c>
    </row>
    <row r="2470" spans="1:29" ht="14.15" customHeight="1">
      <c r="A2470" s="124">
        <f t="shared" si="494"/>
        <v>2470</v>
      </c>
      <c r="B2470" s="139" t="s">
        <v>99</v>
      </c>
      <c r="C2470" s="108">
        <v>1</v>
      </c>
      <c r="D2470" s="164" t="s">
        <v>1965</v>
      </c>
      <c r="E2470" s="141" t="s">
        <v>216</v>
      </c>
      <c r="F2470" s="141" t="s">
        <v>167</v>
      </c>
      <c r="G2470" s="141" t="s">
        <v>213</v>
      </c>
      <c r="H2470" s="142">
        <v>0.93</v>
      </c>
      <c r="I2470" s="143">
        <f t="shared" si="493"/>
        <v>730</v>
      </c>
      <c r="J2470" s="144">
        <v>255</v>
      </c>
      <c r="K2470" s="144">
        <v>255</v>
      </c>
      <c r="L2470" s="144">
        <v>101</v>
      </c>
      <c r="M2470" s="144">
        <v>101</v>
      </c>
      <c r="N2470" s="144">
        <v>9</v>
      </c>
      <c r="O2470" s="144">
        <v>9</v>
      </c>
      <c r="P2470" s="145" t="e">
        <f t="shared" si="483"/>
        <v>#DIV/0!</v>
      </c>
      <c r="Q2470" s="145" t="e">
        <f t="shared" si="484"/>
        <v>#DIV/0!</v>
      </c>
      <c r="R2470" s="145" t="e">
        <f t="shared" si="485"/>
        <v>#DIV/0!</v>
      </c>
      <c r="S2470" s="145" t="e">
        <f t="shared" si="486"/>
        <v>#DIV/0!</v>
      </c>
      <c r="T2470" s="145" t="e">
        <f t="shared" si="487"/>
        <v>#DIV/0!</v>
      </c>
      <c r="U2470" s="145" t="e">
        <f t="shared" si="488"/>
        <v>#DIV/0!</v>
      </c>
      <c r="V2470" s="146">
        <f>IF(J2470="nio",0,IF(J2470&gt;0,VLOOKUP(F2470,'3-Productie normen'!A:M,VLOOKUP(J2470,'3-Productie normen'!$B$38:$C$41,2,FALSE),FALSE)))*(VLOOKUP(B2470,'2-Kosten per locatie'!$A$16:$C$48,3,FALSE))</f>
        <v>0</v>
      </c>
      <c r="W2470" s="146">
        <f t="shared" si="489"/>
        <v>0</v>
      </c>
      <c r="X2470" s="146">
        <f t="shared" si="490"/>
        <v>0</v>
      </c>
      <c r="Y2470" s="146">
        <f t="shared" si="491"/>
        <v>0</v>
      </c>
      <c r="Z2470" s="147" t="str">
        <f>VLOOKUP(F2470,'3-Productie normen'!A:Q,12,FALSE)</f>
        <v>S</v>
      </c>
      <c r="AA2470" s="147"/>
      <c r="AC2470" s="148">
        <f t="shared" si="492"/>
        <v>678.90000000000009</v>
      </c>
    </row>
    <row r="2471" spans="1:29" ht="14.15" customHeight="1">
      <c r="A2471" s="124">
        <f t="shared" si="494"/>
        <v>2471</v>
      </c>
      <c r="B2471" s="139" t="s">
        <v>99</v>
      </c>
      <c r="C2471" s="108">
        <v>1</v>
      </c>
      <c r="D2471" s="164" t="s">
        <v>1966</v>
      </c>
      <c r="E2471" s="141" t="s">
        <v>216</v>
      </c>
      <c r="F2471" s="141" t="s">
        <v>167</v>
      </c>
      <c r="G2471" s="141" t="s">
        <v>213</v>
      </c>
      <c r="H2471" s="142">
        <v>1.2</v>
      </c>
      <c r="I2471" s="143">
        <f t="shared" si="493"/>
        <v>730</v>
      </c>
      <c r="J2471" s="144">
        <v>255</v>
      </c>
      <c r="K2471" s="144">
        <v>255</v>
      </c>
      <c r="L2471" s="144">
        <v>101</v>
      </c>
      <c r="M2471" s="144">
        <v>101</v>
      </c>
      <c r="N2471" s="144">
        <v>9</v>
      </c>
      <c r="O2471" s="144">
        <v>9</v>
      </c>
      <c r="P2471" s="145" t="e">
        <f t="shared" si="483"/>
        <v>#DIV/0!</v>
      </c>
      <c r="Q2471" s="145" t="e">
        <f t="shared" si="484"/>
        <v>#DIV/0!</v>
      </c>
      <c r="R2471" s="145" t="e">
        <f t="shared" si="485"/>
        <v>#DIV/0!</v>
      </c>
      <c r="S2471" s="145" t="e">
        <f t="shared" si="486"/>
        <v>#DIV/0!</v>
      </c>
      <c r="T2471" s="145" t="e">
        <f t="shared" si="487"/>
        <v>#DIV/0!</v>
      </c>
      <c r="U2471" s="145" t="e">
        <f t="shared" si="488"/>
        <v>#DIV/0!</v>
      </c>
      <c r="V2471" s="146">
        <f>IF(J2471="nio",0,IF(J2471&gt;0,VLOOKUP(F2471,'3-Productie normen'!A:M,VLOOKUP(J2471,'3-Productie normen'!$B$38:$C$41,2,FALSE),FALSE)))*(VLOOKUP(B2471,'2-Kosten per locatie'!$A$16:$C$48,3,FALSE))</f>
        <v>0</v>
      </c>
      <c r="W2471" s="146">
        <f t="shared" si="489"/>
        <v>0</v>
      </c>
      <c r="X2471" s="146">
        <f t="shared" si="490"/>
        <v>0</v>
      </c>
      <c r="Y2471" s="146">
        <f t="shared" si="491"/>
        <v>0</v>
      </c>
      <c r="Z2471" s="147" t="str">
        <f>VLOOKUP(F2471,'3-Productie normen'!A:Q,12,FALSE)</f>
        <v>S</v>
      </c>
      <c r="AA2471" s="147"/>
      <c r="AC2471" s="148">
        <f t="shared" si="492"/>
        <v>876</v>
      </c>
    </row>
    <row r="2472" spans="1:29" ht="14.15" customHeight="1">
      <c r="A2472" s="124">
        <f t="shared" si="494"/>
        <v>2472</v>
      </c>
      <c r="B2472" s="139" t="s">
        <v>99</v>
      </c>
      <c r="C2472" s="108">
        <v>1</v>
      </c>
      <c r="D2472" s="164" t="s">
        <v>1718</v>
      </c>
      <c r="E2472" s="141" t="s">
        <v>171</v>
      </c>
      <c r="F2472" s="141" t="s">
        <v>171</v>
      </c>
      <c r="G2472" s="141" t="s">
        <v>222</v>
      </c>
      <c r="H2472" s="142">
        <v>17.97</v>
      </c>
      <c r="I2472" s="143">
        <f t="shared" si="493"/>
        <v>730</v>
      </c>
      <c r="J2472" s="144">
        <v>255</v>
      </c>
      <c r="K2472" s="144">
        <v>255</v>
      </c>
      <c r="L2472" s="144">
        <v>101</v>
      </c>
      <c r="M2472" s="144">
        <v>101</v>
      </c>
      <c r="N2472" s="144">
        <v>9</v>
      </c>
      <c r="O2472" s="144">
        <v>9</v>
      </c>
      <c r="P2472" s="145" t="e">
        <f t="shared" si="483"/>
        <v>#DIV/0!</v>
      </c>
      <c r="Q2472" s="145" t="e">
        <f t="shared" si="484"/>
        <v>#DIV/0!</v>
      </c>
      <c r="R2472" s="145" t="e">
        <f t="shared" si="485"/>
        <v>#DIV/0!</v>
      </c>
      <c r="S2472" s="145" t="e">
        <f t="shared" si="486"/>
        <v>#DIV/0!</v>
      </c>
      <c r="T2472" s="145" t="e">
        <f t="shared" si="487"/>
        <v>#DIV/0!</v>
      </c>
      <c r="U2472" s="145" t="e">
        <f t="shared" si="488"/>
        <v>#DIV/0!</v>
      </c>
      <c r="V2472" s="146">
        <f>IF(J2472="nio",0,IF(J2472&gt;0,VLOOKUP(F2472,'3-Productie normen'!A:M,VLOOKUP(J2472,'3-Productie normen'!$B$38:$C$41,2,FALSE),FALSE)))*(VLOOKUP(B2472,'2-Kosten per locatie'!$A$16:$C$48,3,FALSE))</f>
        <v>0</v>
      </c>
      <c r="W2472" s="146">
        <f t="shared" si="489"/>
        <v>0</v>
      </c>
      <c r="X2472" s="146">
        <f t="shared" si="490"/>
        <v>0</v>
      </c>
      <c r="Y2472" s="146">
        <f t="shared" si="491"/>
        <v>0</v>
      </c>
      <c r="Z2472" s="147" t="str">
        <f>VLOOKUP(F2472,'3-Productie normen'!A:Q,12,FALSE)</f>
        <v>B</v>
      </c>
      <c r="AA2472" s="147"/>
      <c r="AC2472" s="148">
        <f t="shared" si="492"/>
        <v>13118.099999999999</v>
      </c>
    </row>
    <row r="2473" spans="1:29" ht="14.15" customHeight="1">
      <c r="A2473" s="124">
        <f t="shared" si="494"/>
        <v>2473</v>
      </c>
      <c r="B2473" s="139" t="s">
        <v>99</v>
      </c>
      <c r="C2473" s="108">
        <v>1</v>
      </c>
      <c r="D2473" s="164" t="s">
        <v>1967</v>
      </c>
      <c r="E2473" s="141" t="s">
        <v>171</v>
      </c>
      <c r="F2473" s="141" t="s">
        <v>171</v>
      </c>
      <c r="G2473" s="141" t="s">
        <v>222</v>
      </c>
      <c r="H2473" s="142">
        <v>28.71</v>
      </c>
      <c r="I2473" s="143">
        <f t="shared" si="493"/>
        <v>730</v>
      </c>
      <c r="J2473" s="144">
        <v>255</v>
      </c>
      <c r="K2473" s="144">
        <v>255</v>
      </c>
      <c r="L2473" s="144">
        <v>101</v>
      </c>
      <c r="M2473" s="144">
        <v>101</v>
      </c>
      <c r="N2473" s="144">
        <v>9</v>
      </c>
      <c r="O2473" s="144">
        <v>9</v>
      </c>
      <c r="P2473" s="145" t="e">
        <f t="shared" si="483"/>
        <v>#DIV/0!</v>
      </c>
      <c r="Q2473" s="145" t="e">
        <f t="shared" si="484"/>
        <v>#DIV/0!</v>
      </c>
      <c r="R2473" s="145" t="e">
        <f t="shared" si="485"/>
        <v>#DIV/0!</v>
      </c>
      <c r="S2473" s="145" t="e">
        <f t="shared" si="486"/>
        <v>#DIV/0!</v>
      </c>
      <c r="T2473" s="145" t="e">
        <f t="shared" si="487"/>
        <v>#DIV/0!</v>
      </c>
      <c r="U2473" s="145" t="e">
        <f t="shared" si="488"/>
        <v>#DIV/0!</v>
      </c>
      <c r="V2473" s="146">
        <f>IF(J2473="nio",0,IF(J2473&gt;0,VLOOKUP(F2473,'3-Productie normen'!A:M,VLOOKUP(J2473,'3-Productie normen'!$B$38:$C$41,2,FALSE),FALSE)))*(VLOOKUP(B2473,'2-Kosten per locatie'!$A$16:$C$48,3,FALSE))</f>
        <v>0</v>
      </c>
      <c r="W2473" s="146">
        <f t="shared" si="489"/>
        <v>0</v>
      </c>
      <c r="X2473" s="146">
        <f t="shared" si="490"/>
        <v>0</v>
      </c>
      <c r="Y2473" s="146">
        <f t="shared" si="491"/>
        <v>0</v>
      </c>
      <c r="Z2473" s="147" t="str">
        <f>VLOOKUP(F2473,'3-Productie normen'!A:Q,12,FALSE)</f>
        <v>B</v>
      </c>
      <c r="AA2473" s="147"/>
      <c r="AC2473" s="148">
        <f t="shared" si="492"/>
        <v>20958.3</v>
      </c>
    </row>
    <row r="2474" spans="1:29" ht="14.15" customHeight="1">
      <c r="A2474" s="124">
        <f t="shared" si="494"/>
        <v>2474</v>
      </c>
      <c r="B2474" s="139" t="s">
        <v>99</v>
      </c>
      <c r="C2474" s="108">
        <v>1</v>
      </c>
      <c r="D2474" s="164" t="s">
        <v>1719</v>
      </c>
      <c r="E2474" s="141" t="s">
        <v>224</v>
      </c>
      <c r="F2474" s="141" t="s">
        <v>155</v>
      </c>
      <c r="G2474" s="141" t="s">
        <v>222</v>
      </c>
      <c r="H2474" s="142">
        <v>19.190000000000001</v>
      </c>
      <c r="I2474" s="143">
        <f t="shared" si="493"/>
        <v>730</v>
      </c>
      <c r="J2474" s="144">
        <v>255</v>
      </c>
      <c r="K2474" s="144">
        <v>255</v>
      </c>
      <c r="L2474" s="144">
        <v>101</v>
      </c>
      <c r="M2474" s="144">
        <v>101</v>
      </c>
      <c r="N2474" s="144">
        <v>9</v>
      </c>
      <c r="O2474" s="144">
        <v>9</v>
      </c>
      <c r="P2474" s="145" t="e">
        <f t="shared" si="483"/>
        <v>#DIV/0!</v>
      </c>
      <c r="Q2474" s="145" t="e">
        <f t="shared" si="484"/>
        <v>#DIV/0!</v>
      </c>
      <c r="R2474" s="145" t="e">
        <f t="shared" si="485"/>
        <v>#DIV/0!</v>
      </c>
      <c r="S2474" s="145" t="e">
        <f t="shared" si="486"/>
        <v>#DIV/0!</v>
      </c>
      <c r="T2474" s="145" t="e">
        <f t="shared" si="487"/>
        <v>#DIV/0!</v>
      </c>
      <c r="U2474" s="145" t="e">
        <f t="shared" si="488"/>
        <v>#DIV/0!</v>
      </c>
      <c r="V2474" s="146">
        <f>IF(J2474="nio",0,IF(J2474&gt;0,VLOOKUP(F2474,'3-Productie normen'!A:M,VLOOKUP(J2474,'3-Productie normen'!$B$38:$C$41,2,FALSE),FALSE)))*(VLOOKUP(B2474,'2-Kosten per locatie'!$A$16:$C$48,3,FALSE))</f>
        <v>0</v>
      </c>
      <c r="W2474" s="146">
        <f t="shared" si="489"/>
        <v>0</v>
      </c>
      <c r="X2474" s="146">
        <f t="shared" si="490"/>
        <v>0</v>
      </c>
      <c r="Y2474" s="146">
        <f t="shared" si="491"/>
        <v>0</v>
      </c>
      <c r="Z2474" s="147" t="str">
        <f>VLOOKUP(F2474,'3-Productie normen'!A:Q,12,FALSE)</f>
        <v>B</v>
      </c>
      <c r="AA2474" s="147"/>
      <c r="AC2474" s="148">
        <f t="shared" si="492"/>
        <v>14008.7</v>
      </c>
    </row>
    <row r="2475" spans="1:29" ht="14.15" customHeight="1">
      <c r="A2475" s="124">
        <f t="shared" si="494"/>
        <v>2475</v>
      </c>
      <c r="B2475" s="139" t="s">
        <v>99</v>
      </c>
      <c r="C2475" s="108">
        <v>1</v>
      </c>
      <c r="D2475" s="164" t="s">
        <v>1970</v>
      </c>
      <c r="E2475" s="141" t="s">
        <v>224</v>
      </c>
      <c r="F2475" s="139" t="s">
        <v>155</v>
      </c>
      <c r="G2475" s="141" t="s">
        <v>222</v>
      </c>
      <c r="H2475" s="142">
        <v>84.8</v>
      </c>
      <c r="I2475" s="143">
        <f t="shared" si="493"/>
        <v>730</v>
      </c>
      <c r="J2475" s="144">
        <v>255</v>
      </c>
      <c r="K2475" s="144">
        <v>255</v>
      </c>
      <c r="L2475" s="144">
        <v>101</v>
      </c>
      <c r="M2475" s="144">
        <v>101</v>
      </c>
      <c r="N2475" s="144">
        <v>9</v>
      </c>
      <c r="O2475" s="144">
        <v>9</v>
      </c>
      <c r="P2475" s="145" t="e">
        <f t="shared" si="483"/>
        <v>#DIV/0!</v>
      </c>
      <c r="Q2475" s="145" t="e">
        <f t="shared" si="484"/>
        <v>#DIV/0!</v>
      </c>
      <c r="R2475" s="145" t="e">
        <f t="shared" si="485"/>
        <v>#DIV/0!</v>
      </c>
      <c r="S2475" s="145" t="e">
        <f t="shared" si="486"/>
        <v>#DIV/0!</v>
      </c>
      <c r="T2475" s="145" t="e">
        <f t="shared" si="487"/>
        <v>#DIV/0!</v>
      </c>
      <c r="U2475" s="145" t="e">
        <f t="shared" si="488"/>
        <v>#DIV/0!</v>
      </c>
      <c r="V2475" s="146">
        <f>IF(J2475="nio",0,IF(J2475&gt;0,VLOOKUP(F2475,'3-Productie normen'!A:M,VLOOKUP(J2475,'3-Productie normen'!$B$38:$C$41,2,FALSE),FALSE)))*(VLOOKUP(B2475,'2-Kosten per locatie'!$A$16:$C$48,3,FALSE))</f>
        <v>0</v>
      </c>
      <c r="W2475" s="146">
        <f t="shared" si="489"/>
        <v>0</v>
      </c>
      <c r="X2475" s="146">
        <f t="shared" si="490"/>
        <v>0</v>
      </c>
      <c r="Y2475" s="146">
        <f t="shared" si="491"/>
        <v>0</v>
      </c>
      <c r="Z2475" s="147" t="str">
        <f>VLOOKUP(F2475,'3-Productie normen'!A:Q,12,FALSE)</f>
        <v>B</v>
      </c>
      <c r="AA2475" s="147"/>
      <c r="AC2475" s="148">
        <f t="shared" si="492"/>
        <v>61904</v>
      </c>
    </row>
    <row r="2476" spans="1:29" ht="14.15" customHeight="1">
      <c r="A2476" s="124">
        <f t="shared" si="494"/>
        <v>2476</v>
      </c>
      <c r="B2476" s="139" t="s">
        <v>99</v>
      </c>
      <c r="C2476" s="108">
        <v>1</v>
      </c>
      <c r="D2476" s="164" t="s">
        <v>1720</v>
      </c>
      <c r="E2476" s="141" t="s">
        <v>224</v>
      </c>
      <c r="F2476" s="141" t="s">
        <v>155</v>
      </c>
      <c r="G2476" s="141" t="s">
        <v>222</v>
      </c>
      <c r="H2476" s="142">
        <v>24</v>
      </c>
      <c r="I2476" s="143">
        <f t="shared" si="493"/>
        <v>730</v>
      </c>
      <c r="J2476" s="144">
        <v>255</v>
      </c>
      <c r="K2476" s="144">
        <v>255</v>
      </c>
      <c r="L2476" s="144">
        <v>101</v>
      </c>
      <c r="M2476" s="144">
        <v>101</v>
      </c>
      <c r="N2476" s="144">
        <v>9</v>
      </c>
      <c r="O2476" s="144">
        <v>9</v>
      </c>
      <c r="P2476" s="145" t="e">
        <f t="shared" si="483"/>
        <v>#DIV/0!</v>
      </c>
      <c r="Q2476" s="145" t="e">
        <f t="shared" si="484"/>
        <v>#DIV/0!</v>
      </c>
      <c r="R2476" s="145" t="e">
        <f t="shared" si="485"/>
        <v>#DIV/0!</v>
      </c>
      <c r="S2476" s="145" t="e">
        <f t="shared" si="486"/>
        <v>#DIV/0!</v>
      </c>
      <c r="T2476" s="145" t="e">
        <f t="shared" si="487"/>
        <v>#DIV/0!</v>
      </c>
      <c r="U2476" s="145" t="e">
        <f t="shared" si="488"/>
        <v>#DIV/0!</v>
      </c>
      <c r="V2476" s="146">
        <f>IF(J2476="nio",0,IF(J2476&gt;0,VLOOKUP(F2476,'3-Productie normen'!A:M,VLOOKUP(J2476,'3-Productie normen'!$B$38:$C$41,2,FALSE),FALSE)))*(VLOOKUP(B2476,'2-Kosten per locatie'!$A$16:$C$48,3,FALSE))</f>
        <v>0</v>
      </c>
      <c r="W2476" s="146">
        <f t="shared" si="489"/>
        <v>0</v>
      </c>
      <c r="X2476" s="146">
        <f t="shared" si="490"/>
        <v>0</v>
      </c>
      <c r="Y2476" s="146">
        <f t="shared" si="491"/>
        <v>0</v>
      </c>
      <c r="Z2476" s="147" t="str">
        <f>VLOOKUP(F2476,'3-Productie normen'!A:Q,12,FALSE)</f>
        <v>B</v>
      </c>
      <c r="AA2476" s="147"/>
      <c r="AC2476" s="148">
        <f t="shared" si="492"/>
        <v>17520</v>
      </c>
    </row>
    <row r="2477" spans="1:29" ht="14.15" customHeight="1">
      <c r="A2477" s="124">
        <f t="shared" si="494"/>
        <v>2477</v>
      </c>
      <c r="B2477" s="139" t="s">
        <v>99</v>
      </c>
      <c r="C2477" s="108">
        <v>1</v>
      </c>
      <c r="D2477" s="164" t="s">
        <v>1971</v>
      </c>
      <c r="E2477" s="141" t="s">
        <v>243</v>
      </c>
      <c r="F2477" s="141" t="s">
        <v>155</v>
      </c>
      <c r="G2477" s="141" t="s">
        <v>222</v>
      </c>
      <c r="H2477" s="142">
        <v>11.3</v>
      </c>
      <c r="I2477" s="143">
        <f t="shared" si="493"/>
        <v>730</v>
      </c>
      <c r="J2477" s="144">
        <v>255</v>
      </c>
      <c r="K2477" s="144">
        <v>255</v>
      </c>
      <c r="L2477" s="144">
        <v>101</v>
      </c>
      <c r="M2477" s="144">
        <v>101</v>
      </c>
      <c r="N2477" s="144">
        <v>9</v>
      </c>
      <c r="O2477" s="144">
        <v>9</v>
      </c>
      <c r="P2477" s="145" t="e">
        <f t="shared" si="483"/>
        <v>#DIV/0!</v>
      </c>
      <c r="Q2477" s="145" t="e">
        <f t="shared" si="484"/>
        <v>#DIV/0!</v>
      </c>
      <c r="R2477" s="145" t="e">
        <f t="shared" si="485"/>
        <v>#DIV/0!</v>
      </c>
      <c r="S2477" s="145" t="e">
        <f t="shared" si="486"/>
        <v>#DIV/0!</v>
      </c>
      <c r="T2477" s="145" t="e">
        <f t="shared" si="487"/>
        <v>#DIV/0!</v>
      </c>
      <c r="U2477" s="145" t="e">
        <f t="shared" si="488"/>
        <v>#DIV/0!</v>
      </c>
      <c r="V2477" s="146">
        <f>IF(J2477="nio",0,IF(J2477&gt;0,VLOOKUP(F2477,'3-Productie normen'!A:M,VLOOKUP(J2477,'3-Productie normen'!$B$38:$C$41,2,FALSE),FALSE)))*(VLOOKUP(B2477,'2-Kosten per locatie'!$A$16:$C$48,3,FALSE))</f>
        <v>0</v>
      </c>
      <c r="W2477" s="146">
        <f t="shared" si="489"/>
        <v>0</v>
      </c>
      <c r="X2477" s="146">
        <f t="shared" si="490"/>
        <v>0</v>
      </c>
      <c r="Y2477" s="146">
        <f t="shared" si="491"/>
        <v>0</v>
      </c>
      <c r="Z2477" s="147" t="str">
        <f>VLOOKUP(F2477,'3-Productie normen'!A:Q,12,FALSE)</f>
        <v>B</v>
      </c>
      <c r="AA2477" s="147"/>
      <c r="AC2477" s="148">
        <f t="shared" si="492"/>
        <v>8249</v>
      </c>
    </row>
    <row r="2478" spans="1:29" ht="14.15" customHeight="1">
      <c r="A2478" s="124">
        <f t="shared" si="494"/>
        <v>2478</v>
      </c>
      <c r="B2478" s="139" t="s">
        <v>99</v>
      </c>
      <c r="C2478" s="108">
        <v>1</v>
      </c>
      <c r="D2478" s="164" t="s">
        <v>1721</v>
      </c>
      <c r="E2478" s="141" t="s">
        <v>711</v>
      </c>
      <c r="F2478" s="141" t="s">
        <v>168</v>
      </c>
      <c r="G2478" s="141" t="s">
        <v>227</v>
      </c>
      <c r="H2478" s="142">
        <v>36.58</v>
      </c>
      <c r="I2478" s="143">
        <f t="shared" si="493"/>
        <v>1</v>
      </c>
      <c r="J2478" s="144">
        <v>1</v>
      </c>
      <c r="K2478" s="144"/>
      <c r="L2478" s="144"/>
      <c r="M2478" s="144"/>
      <c r="N2478" s="144"/>
      <c r="O2478" s="144"/>
      <c r="P2478" s="145" t="e">
        <f t="shared" si="483"/>
        <v>#DIV/0!</v>
      </c>
      <c r="Q2478" s="145">
        <f t="shared" si="484"/>
        <v>0</v>
      </c>
      <c r="R2478" s="145">
        <f t="shared" si="485"/>
        <v>0</v>
      </c>
      <c r="S2478" s="145">
        <f t="shared" si="486"/>
        <v>0</v>
      </c>
      <c r="T2478" s="145">
        <f t="shared" si="487"/>
        <v>0</v>
      </c>
      <c r="U2478" s="145">
        <f t="shared" si="488"/>
        <v>0</v>
      </c>
      <c r="V2478" s="146">
        <f>IF(J2478="nio",0,IF(J2478&gt;0,VLOOKUP(F2478,'3-Productie normen'!A:M,VLOOKUP(J2478,'3-Productie normen'!$B$38:$C$41,2,FALSE),FALSE)))*(VLOOKUP(B2478,'2-Kosten per locatie'!$A$16:$C$48,3,FALSE))</f>
        <v>0</v>
      </c>
      <c r="W2478" s="146">
        <f t="shared" si="489"/>
        <v>0</v>
      </c>
      <c r="X2478" s="146">
        <f t="shared" si="490"/>
        <v>0</v>
      </c>
      <c r="Y2478" s="146">
        <f t="shared" si="491"/>
        <v>0</v>
      </c>
      <c r="Z2478" s="147" t="str">
        <f>VLOOKUP(F2478,'3-Productie normen'!A:Q,12,FALSE)</f>
        <v>V</v>
      </c>
      <c r="AA2478" s="147"/>
      <c r="AC2478" s="148">
        <f t="shared" si="492"/>
        <v>36.58</v>
      </c>
    </row>
    <row r="2479" spans="1:29" ht="14.15" customHeight="1">
      <c r="A2479" s="124">
        <f t="shared" si="494"/>
        <v>2479</v>
      </c>
      <c r="B2479" s="139" t="s">
        <v>99</v>
      </c>
      <c r="C2479" s="108">
        <v>1</v>
      </c>
      <c r="D2479" s="164" t="s">
        <v>1972</v>
      </c>
      <c r="E2479" s="141" t="s">
        <v>519</v>
      </c>
      <c r="F2479" s="139" t="s">
        <v>174</v>
      </c>
      <c r="G2479" s="141" t="s">
        <v>227</v>
      </c>
      <c r="H2479" s="142">
        <v>19.5</v>
      </c>
      <c r="I2479" s="143">
        <f t="shared" si="493"/>
        <v>0</v>
      </c>
      <c r="J2479" s="144" t="s">
        <v>228</v>
      </c>
      <c r="K2479" s="144"/>
      <c r="L2479" s="144"/>
      <c r="M2479" s="144"/>
      <c r="N2479" s="144"/>
      <c r="O2479" s="144"/>
      <c r="P2479" s="145">
        <f t="shared" si="483"/>
        <v>0</v>
      </c>
      <c r="Q2479" s="145">
        <f t="shared" si="484"/>
        <v>0</v>
      </c>
      <c r="R2479" s="145">
        <f t="shared" si="485"/>
        <v>0</v>
      </c>
      <c r="S2479" s="145">
        <f t="shared" si="486"/>
        <v>0</v>
      </c>
      <c r="T2479" s="145">
        <f t="shared" si="487"/>
        <v>0</v>
      </c>
      <c r="U2479" s="145">
        <f t="shared" si="488"/>
        <v>0</v>
      </c>
      <c r="V2479" s="146">
        <f>IF(J2479="nio",0,IF(J2479&gt;0,VLOOKUP(F2479,'3-Productie normen'!A:M,VLOOKUP(J2479,'3-Productie normen'!$B$38:$C$41,2,FALSE),FALSE)))*(VLOOKUP(B2479,'2-Kosten per locatie'!$A$16:$C$48,3,FALSE))</f>
        <v>0</v>
      </c>
      <c r="W2479" s="146">
        <f t="shared" si="489"/>
        <v>0</v>
      </c>
      <c r="X2479" s="146">
        <f t="shared" si="490"/>
        <v>0</v>
      </c>
      <c r="Y2479" s="146">
        <f t="shared" si="491"/>
        <v>0</v>
      </c>
      <c r="Z2479" s="147">
        <f>VLOOKUP(F2479,'3-Productie normen'!A:Q,12,FALSE)</f>
        <v>0</v>
      </c>
      <c r="AA2479" s="147"/>
      <c r="AC2479" s="148">
        <f t="shared" si="492"/>
        <v>0</v>
      </c>
    </row>
    <row r="2480" spans="1:29" ht="14.15" customHeight="1">
      <c r="A2480" s="124">
        <f t="shared" si="494"/>
        <v>2480</v>
      </c>
      <c r="B2480" s="139" t="s">
        <v>99</v>
      </c>
      <c r="C2480" s="108">
        <v>1</v>
      </c>
      <c r="D2480" s="164" t="s">
        <v>1984</v>
      </c>
      <c r="E2480" s="141" t="s">
        <v>249</v>
      </c>
      <c r="F2480" s="141" t="s">
        <v>172</v>
      </c>
      <c r="G2480" s="141" t="s">
        <v>222</v>
      </c>
      <c r="H2480" s="142">
        <v>7.05</v>
      </c>
      <c r="I2480" s="143">
        <f t="shared" si="493"/>
        <v>730</v>
      </c>
      <c r="J2480" s="144">
        <v>255</v>
      </c>
      <c r="K2480" s="144">
        <v>255</v>
      </c>
      <c r="L2480" s="144">
        <v>101</v>
      </c>
      <c r="M2480" s="144">
        <v>101</v>
      </c>
      <c r="N2480" s="144">
        <v>9</v>
      </c>
      <c r="O2480" s="144">
        <v>9</v>
      </c>
      <c r="P2480" s="145" t="e">
        <f t="shared" si="483"/>
        <v>#DIV/0!</v>
      </c>
      <c r="Q2480" s="145" t="e">
        <f t="shared" si="484"/>
        <v>#DIV/0!</v>
      </c>
      <c r="R2480" s="145" t="e">
        <f t="shared" si="485"/>
        <v>#DIV/0!</v>
      </c>
      <c r="S2480" s="145" t="e">
        <f t="shared" si="486"/>
        <v>#DIV/0!</v>
      </c>
      <c r="T2480" s="145" t="e">
        <f t="shared" si="487"/>
        <v>#DIV/0!</v>
      </c>
      <c r="U2480" s="145" t="e">
        <f t="shared" si="488"/>
        <v>#DIV/0!</v>
      </c>
      <c r="V2480" s="146">
        <f>IF(J2480="nio",0,IF(J2480&gt;0,VLOOKUP(F2480,'3-Productie normen'!A:M,VLOOKUP(J2480,'3-Productie normen'!$B$38:$C$41,2,FALSE),FALSE)))*(VLOOKUP(B2480,'2-Kosten per locatie'!$A$16:$C$48,3,FALSE))</f>
        <v>0</v>
      </c>
      <c r="W2480" s="146">
        <f t="shared" si="489"/>
        <v>0</v>
      </c>
      <c r="X2480" s="146">
        <f t="shared" si="490"/>
        <v>0</v>
      </c>
      <c r="Y2480" s="146">
        <f t="shared" si="491"/>
        <v>0</v>
      </c>
      <c r="Z2480" s="147" t="str">
        <f>VLOOKUP(F2480,'3-Productie normen'!A:Q,12,FALSE)</f>
        <v>V</v>
      </c>
      <c r="AA2480" s="147"/>
      <c r="AC2480" s="148">
        <f t="shared" si="492"/>
        <v>5146.5</v>
      </c>
    </row>
    <row r="2481" spans="1:29" ht="14.15" customHeight="1">
      <c r="A2481" s="124">
        <f t="shared" si="494"/>
        <v>2481</v>
      </c>
      <c r="B2481" s="139" t="s">
        <v>99</v>
      </c>
      <c r="C2481" s="108">
        <v>1</v>
      </c>
      <c r="D2481" s="164" t="s">
        <v>1985</v>
      </c>
      <c r="E2481" s="141" t="s">
        <v>249</v>
      </c>
      <c r="F2481" s="141" t="s">
        <v>172</v>
      </c>
      <c r="G2481" s="141" t="s">
        <v>222</v>
      </c>
      <c r="H2481" s="142">
        <v>27.18</v>
      </c>
      <c r="I2481" s="143">
        <f t="shared" si="493"/>
        <v>730</v>
      </c>
      <c r="J2481" s="144">
        <v>255</v>
      </c>
      <c r="K2481" s="144">
        <v>255</v>
      </c>
      <c r="L2481" s="144">
        <v>101</v>
      </c>
      <c r="M2481" s="144">
        <v>101</v>
      </c>
      <c r="N2481" s="144">
        <v>9</v>
      </c>
      <c r="O2481" s="144">
        <v>9</v>
      </c>
      <c r="P2481" s="145" t="e">
        <f t="shared" si="483"/>
        <v>#DIV/0!</v>
      </c>
      <c r="Q2481" s="145" t="e">
        <f t="shared" si="484"/>
        <v>#DIV/0!</v>
      </c>
      <c r="R2481" s="145" t="e">
        <f t="shared" si="485"/>
        <v>#DIV/0!</v>
      </c>
      <c r="S2481" s="145" t="e">
        <f t="shared" si="486"/>
        <v>#DIV/0!</v>
      </c>
      <c r="T2481" s="145" t="e">
        <f t="shared" si="487"/>
        <v>#DIV/0!</v>
      </c>
      <c r="U2481" s="145" t="e">
        <f t="shared" si="488"/>
        <v>#DIV/0!</v>
      </c>
      <c r="V2481" s="146">
        <f>IF(J2481="nio",0,IF(J2481&gt;0,VLOOKUP(F2481,'3-Productie normen'!A:M,VLOOKUP(J2481,'3-Productie normen'!$B$38:$C$41,2,FALSE),FALSE)))*(VLOOKUP(B2481,'2-Kosten per locatie'!$A$16:$C$48,3,FALSE))</f>
        <v>0</v>
      </c>
      <c r="W2481" s="146">
        <f t="shared" si="489"/>
        <v>0</v>
      </c>
      <c r="X2481" s="146">
        <f t="shared" si="490"/>
        <v>0</v>
      </c>
      <c r="Y2481" s="146">
        <f t="shared" si="491"/>
        <v>0</v>
      </c>
      <c r="Z2481" s="147" t="str">
        <f>VLOOKUP(F2481,'3-Productie normen'!A:Q,12,FALSE)</f>
        <v>V</v>
      </c>
      <c r="AA2481" s="147"/>
      <c r="AC2481" s="148">
        <f t="shared" si="492"/>
        <v>19841.400000000001</v>
      </c>
    </row>
    <row r="2482" spans="1:29" ht="14.15" customHeight="1">
      <c r="A2482" s="124">
        <f t="shared" si="494"/>
        <v>2482</v>
      </c>
      <c r="B2482" s="139" t="s">
        <v>99</v>
      </c>
      <c r="C2482" s="108">
        <v>1</v>
      </c>
      <c r="D2482" s="164" t="s">
        <v>1987</v>
      </c>
      <c r="E2482" s="141" t="s">
        <v>249</v>
      </c>
      <c r="F2482" s="141" t="s">
        <v>172</v>
      </c>
      <c r="G2482" s="141" t="s">
        <v>222</v>
      </c>
      <c r="H2482" s="142">
        <v>48.86</v>
      </c>
      <c r="I2482" s="143">
        <f t="shared" si="493"/>
        <v>730</v>
      </c>
      <c r="J2482" s="144">
        <v>255</v>
      </c>
      <c r="K2482" s="144">
        <v>255</v>
      </c>
      <c r="L2482" s="144">
        <v>101</v>
      </c>
      <c r="M2482" s="144">
        <v>101</v>
      </c>
      <c r="N2482" s="144">
        <v>9</v>
      </c>
      <c r="O2482" s="144">
        <v>9</v>
      </c>
      <c r="P2482" s="145" t="e">
        <f t="shared" si="483"/>
        <v>#DIV/0!</v>
      </c>
      <c r="Q2482" s="145" t="e">
        <f t="shared" si="484"/>
        <v>#DIV/0!</v>
      </c>
      <c r="R2482" s="145" t="e">
        <f t="shared" si="485"/>
        <v>#DIV/0!</v>
      </c>
      <c r="S2482" s="145" t="e">
        <f t="shared" si="486"/>
        <v>#DIV/0!</v>
      </c>
      <c r="T2482" s="145" t="e">
        <f t="shared" si="487"/>
        <v>#DIV/0!</v>
      </c>
      <c r="U2482" s="145" t="e">
        <f t="shared" si="488"/>
        <v>#DIV/0!</v>
      </c>
      <c r="V2482" s="146">
        <f>IF(J2482="nio",0,IF(J2482&gt;0,VLOOKUP(F2482,'3-Productie normen'!A:M,VLOOKUP(J2482,'3-Productie normen'!$B$38:$C$41,2,FALSE),FALSE)))*(VLOOKUP(B2482,'2-Kosten per locatie'!$A$16:$C$48,3,FALSE))</f>
        <v>0</v>
      </c>
      <c r="W2482" s="146">
        <f t="shared" si="489"/>
        <v>0</v>
      </c>
      <c r="X2482" s="146">
        <f t="shared" si="490"/>
        <v>0</v>
      </c>
      <c r="Y2482" s="146">
        <f t="shared" si="491"/>
        <v>0</v>
      </c>
      <c r="Z2482" s="147" t="str">
        <f>VLOOKUP(F2482,'3-Productie normen'!A:Q,12,FALSE)</f>
        <v>V</v>
      </c>
      <c r="AA2482" s="147"/>
      <c r="AC2482" s="148">
        <f t="shared" si="492"/>
        <v>35667.800000000003</v>
      </c>
    </row>
    <row r="2483" spans="1:29" ht="14.15" customHeight="1">
      <c r="A2483" s="124">
        <f t="shared" si="494"/>
        <v>2483</v>
      </c>
      <c r="B2483" s="139" t="s">
        <v>99</v>
      </c>
      <c r="C2483" s="108">
        <v>1</v>
      </c>
      <c r="D2483" s="164" t="s">
        <v>1988</v>
      </c>
      <c r="E2483" s="141" t="s">
        <v>249</v>
      </c>
      <c r="F2483" s="141" t="s">
        <v>172</v>
      </c>
      <c r="G2483" s="141" t="s">
        <v>222</v>
      </c>
      <c r="H2483" s="142">
        <v>30.5</v>
      </c>
      <c r="I2483" s="143">
        <f t="shared" si="493"/>
        <v>730</v>
      </c>
      <c r="J2483" s="144">
        <v>255</v>
      </c>
      <c r="K2483" s="144">
        <v>255</v>
      </c>
      <c r="L2483" s="144">
        <v>101</v>
      </c>
      <c r="M2483" s="144">
        <v>101</v>
      </c>
      <c r="N2483" s="144">
        <v>9</v>
      </c>
      <c r="O2483" s="144">
        <v>9</v>
      </c>
      <c r="P2483" s="145" t="e">
        <f t="shared" si="483"/>
        <v>#DIV/0!</v>
      </c>
      <c r="Q2483" s="145" t="e">
        <f t="shared" si="484"/>
        <v>#DIV/0!</v>
      </c>
      <c r="R2483" s="145" t="e">
        <f t="shared" si="485"/>
        <v>#DIV/0!</v>
      </c>
      <c r="S2483" s="145" t="e">
        <f t="shared" si="486"/>
        <v>#DIV/0!</v>
      </c>
      <c r="T2483" s="145" t="e">
        <f t="shared" si="487"/>
        <v>#DIV/0!</v>
      </c>
      <c r="U2483" s="145" t="e">
        <f t="shared" si="488"/>
        <v>#DIV/0!</v>
      </c>
      <c r="V2483" s="146">
        <f>IF(J2483="nio",0,IF(J2483&gt;0,VLOOKUP(F2483,'3-Productie normen'!A:M,VLOOKUP(J2483,'3-Productie normen'!$B$38:$C$41,2,FALSE),FALSE)))*(VLOOKUP(B2483,'2-Kosten per locatie'!$A$16:$C$48,3,FALSE))</f>
        <v>0</v>
      </c>
      <c r="W2483" s="146">
        <f t="shared" si="489"/>
        <v>0</v>
      </c>
      <c r="X2483" s="146">
        <f t="shared" si="490"/>
        <v>0</v>
      </c>
      <c r="Y2483" s="146">
        <f t="shared" si="491"/>
        <v>0</v>
      </c>
      <c r="Z2483" s="147" t="str">
        <f>VLOOKUP(F2483,'3-Productie normen'!A:Q,12,FALSE)</f>
        <v>V</v>
      </c>
      <c r="AA2483" s="147"/>
      <c r="AC2483" s="148">
        <f t="shared" si="492"/>
        <v>22265</v>
      </c>
    </row>
    <row r="2484" spans="1:29" ht="14.15" customHeight="1">
      <c r="A2484" s="124">
        <f t="shared" si="494"/>
        <v>2484</v>
      </c>
      <c r="B2484" s="139" t="s">
        <v>99</v>
      </c>
      <c r="C2484" s="108">
        <v>1</v>
      </c>
      <c r="D2484" s="164" t="s">
        <v>1989</v>
      </c>
      <c r="E2484" s="141" t="s">
        <v>170</v>
      </c>
      <c r="F2484" s="141" t="s">
        <v>170</v>
      </c>
      <c r="G2484" s="141" t="s">
        <v>1783</v>
      </c>
      <c r="H2484" s="142">
        <v>11.1</v>
      </c>
      <c r="I2484" s="143">
        <f t="shared" si="493"/>
        <v>730</v>
      </c>
      <c r="J2484" s="144">
        <v>255</v>
      </c>
      <c r="K2484" s="144">
        <v>255</v>
      </c>
      <c r="L2484" s="144">
        <v>101</v>
      </c>
      <c r="M2484" s="144">
        <v>101</v>
      </c>
      <c r="N2484" s="144">
        <v>9</v>
      </c>
      <c r="O2484" s="144">
        <v>9</v>
      </c>
      <c r="P2484" s="145" t="e">
        <f t="shared" si="483"/>
        <v>#DIV/0!</v>
      </c>
      <c r="Q2484" s="145" t="e">
        <f t="shared" si="484"/>
        <v>#DIV/0!</v>
      </c>
      <c r="R2484" s="145" t="e">
        <f t="shared" si="485"/>
        <v>#DIV/0!</v>
      </c>
      <c r="S2484" s="145" t="e">
        <f t="shared" si="486"/>
        <v>#DIV/0!</v>
      </c>
      <c r="T2484" s="145" t="e">
        <f t="shared" si="487"/>
        <v>#DIV/0!</v>
      </c>
      <c r="U2484" s="145" t="e">
        <f t="shared" si="488"/>
        <v>#DIV/0!</v>
      </c>
      <c r="V2484" s="146">
        <f>IF(J2484="nio",0,IF(J2484&gt;0,VLOOKUP(F2484,'3-Productie normen'!A:M,VLOOKUP(J2484,'3-Productie normen'!$B$38:$C$41,2,FALSE),FALSE)))*(VLOOKUP(B2484,'2-Kosten per locatie'!$A$16:$C$48,3,FALSE))</f>
        <v>0</v>
      </c>
      <c r="W2484" s="146">
        <f t="shared" si="489"/>
        <v>0</v>
      </c>
      <c r="X2484" s="146">
        <f t="shared" si="490"/>
        <v>0</v>
      </c>
      <c r="Y2484" s="146">
        <f t="shared" si="491"/>
        <v>0</v>
      </c>
      <c r="Z2484" s="147" t="str">
        <f>VLOOKUP(F2484,'3-Productie normen'!A:Q,12,FALSE)</f>
        <v>V</v>
      </c>
      <c r="AA2484" s="147"/>
      <c r="AC2484" s="148">
        <f t="shared" si="492"/>
        <v>8103</v>
      </c>
    </row>
    <row r="2485" spans="1:29" ht="14.15" customHeight="1">
      <c r="A2485" s="124">
        <f t="shared" si="494"/>
        <v>2485</v>
      </c>
      <c r="B2485" s="139" t="s">
        <v>115</v>
      </c>
      <c r="C2485" s="108" t="s">
        <v>210</v>
      </c>
      <c r="D2485" s="164" t="s">
        <v>1626</v>
      </c>
      <c r="E2485" s="141" t="s">
        <v>249</v>
      </c>
      <c r="F2485" s="141" t="s">
        <v>172</v>
      </c>
      <c r="G2485" s="141" t="s">
        <v>222</v>
      </c>
      <c r="H2485" s="142">
        <v>28</v>
      </c>
      <c r="I2485" s="143">
        <f t="shared" si="493"/>
        <v>730</v>
      </c>
      <c r="J2485" s="144">
        <v>255</v>
      </c>
      <c r="K2485" s="144">
        <v>255</v>
      </c>
      <c r="L2485" s="144">
        <v>101</v>
      </c>
      <c r="M2485" s="144">
        <v>101</v>
      </c>
      <c r="N2485" s="144">
        <v>9</v>
      </c>
      <c r="O2485" s="144">
        <v>9</v>
      </c>
      <c r="P2485" s="145" t="e">
        <f t="shared" si="483"/>
        <v>#DIV/0!</v>
      </c>
      <c r="Q2485" s="145" t="e">
        <f t="shared" si="484"/>
        <v>#DIV/0!</v>
      </c>
      <c r="R2485" s="145" t="e">
        <f t="shared" si="485"/>
        <v>#DIV/0!</v>
      </c>
      <c r="S2485" s="145" t="e">
        <f t="shared" si="486"/>
        <v>#DIV/0!</v>
      </c>
      <c r="T2485" s="145" t="e">
        <f t="shared" si="487"/>
        <v>#DIV/0!</v>
      </c>
      <c r="U2485" s="145" t="e">
        <f t="shared" si="488"/>
        <v>#DIV/0!</v>
      </c>
      <c r="V2485" s="146">
        <f>IF(J2485="nio",0,IF(J2485&gt;0,VLOOKUP(F2485,'3-Productie normen'!A:M,VLOOKUP(J2485,'3-Productie normen'!$B$38:$C$41,2,FALSE),FALSE)))*(VLOOKUP(B2485,'2-Kosten per locatie'!$A$16:$C$48,3,FALSE))</f>
        <v>0</v>
      </c>
      <c r="W2485" s="146">
        <f t="shared" si="489"/>
        <v>0</v>
      </c>
      <c r="X2485" s="146">
        <f t="shared" si="490"/>
        <v>0</v>
      </c>
      <c r="Y2485" s="146">
        <f t="shared" si="491"/>
        <v>0</v>
      </c>
      <c r="Z2485" s="147" t="str">
        <f>VLOOKUP(F2485,'3-Productie normen'!A:Q,12,FALSE)</f>
        <v>V</v>
      </c>
      <c r="AA2485" s="147"/>
      <c r="AC2485" s="148">
        <f t="shared" si="492"/>
        <v>20440</v>
      </c>
    </row>
    <row r="2486" spans="1:29" ht="14.15" customHeight="1">
      <c r="A2486" s="124">
        <f t="shared" si="494"/>
        <v>2486</v>
      </c>
      <c r="B2486" s="139" t="s">
        <v>115</v>
      </c>
      <c r="C2486" s="108" t="s">
        <v>210</v>
      </c>
      <c r="D2486" s="164" t="s">
        <v>1628</v>
      </c>
      <c r="E2486" s="141" t="s">
        <v>226</v>
      </c>
      <c r="F2486" s="141" t="s">
        <v>174</v>
      </c>
      <c r="G2486" s="141" t="s">
        <v>222</v>
      </c>
      <c r="H2486" s="142">
        <v>2.85</v>
      </c>
      <c r="I2486" s="143">
        <f t="shared" si="493"/>
        <v>0</v>
      </c>
      <c r="J2486" s="144" t="s">
        <v>228</v>
      </c>
      <c r="K2486" s="144"/>
      <c r="L2486" s="144"/>
      <c r="M2486" s="144"/>
      <c r="N2486" s="144"/>
      <c r="O2486" s="144"/>
      <c r="P2486" s="145">
        <f t="shared" si="483"/>
        <v>0</v>
      </c>
      <c r="Q2486" s="145">
        <f t="shared" si="484"/>
        <v>0</v>
      </c>
      <c r="R2486" s="145">
        <f t="shared" si="485"/>
        <v>0</v>
      </c>
      <c r="S2486" s="145">
        <f t="shared" si="486"/>
        <v>0</v>
      </c>
      <c r="T2486" s="145">
        <f t="shared" si="487"/>
        <v>0</v>
      </c>
      <c r="U2486" s="145">
        <f t="shared" si="488"/>
        <v>0</v>
      </c>
      <c r="V2486" s="146">
        <f>IF(J2486="nio",0,IF(J2486&gt;0,VLOOKUP(F2486,'3-Productie normen'!A:M,VLOOKUP(J2486,'3-Productie normen'!$B$38:$C$41,2,FALSE),FALSE)))*(VLOOKUP(B2486,'2-Kosten per locatie'!$A$16:$C$48,3,FALSE))</f>
        <v>0</v>
      </c>
      <c r="W2486" s="146">
        <f t="shared" si="489"/>
        <v>0</v>
      </c>
      <c r="X2486" s="146">
        <f t="shared" si="490"/>
        <v>0</v>
      </c>
      <c r="Y2486" s="146">
        <f t="shared" si="491"/>
        <v>0</v>
      </c>
      <c r="Z2486" s="147">
        <f>VLOOKUP(F2486,'3-Productie normen'!A:Q,12,FALSE)</f>
        <v>0</v>
      </c>
      <c r="AA2486" s="147"/>
      <c r="AC2486" s="148">
        <f t="shared" si="492"/>
        <v>0</v>
      </c>
    </row>
    <row r="2487" spans="1:29" ht="14.15" customHeight="1">
      <c r="A2487" s="124">
        <f t="shared" si="494"/>
        <v>2487</v>
      </c>
      <c r="B2487" s="139" t="s">
        <v>115</v>
      </c>
      <c r="C2487" s="108" t="s">
        <v>210</v>
      </c>
      <c r="D2487" s="164" t="s">
        <v>1947</v>
      </c>
      <c r="E2487" s="141" t="s">
        <v>226</v>
      </c>
      <c r="F2487" s="151" t="s">
        <v>174</v>
      </c>
      <c r="G2487" s="141" t="s">
        <v>222</v>
      </c>
      <c r="H2487" s="142">
        <v>2.2799999999999998</v>
      </c>
      <c r="I2487" s="143">
        <f t="shared" si="493"/>
        <v>0</v>
      </c>
      <c r="J2487" s="144" t="s">
        <v>228</v>
      </c>
      <c r="K2487" s="144"/>
      <c r="L2487" s="144"/>
      <c r="M2487" s="144"/>
      <c r="N2487" s="144"/>
      <c r="O2487" s="144"/>
      <c r="P2487" s="145">
        <f t="shared" si="483"/>
        <v>0</v>
      </c>
      <c r="Q2487" s="145">
        <f t="shared" si="484"/>
        <v>0</v>
      </c>
      <c r="R2487" s="145">
        <f t="shared" si="485"/>
        <v>0</v>
      </c>
      <c r="S2487" s="145">
        <f t="shared" si="486"/>
        <v>0</v>
      </c>
      <c r="T2487" s="145">
        <f t="shared" si="487"/>
        <v>0</v>
      </c>
      <c r="U2487" s="145">
        <f t="shared" si="488"/>
        <v>0</v>
      </c>
      <c r="V2487" s="146">
        <f>IF(J2487="nio",0,IF(J2487&gt;0,VLOOKUP(F2487,'3-Productie normen'!A:M,VLOOKUP(J2487,'3-Productie normen'!$B$38:$C$41,2,FALSE),FALSE)))*(VLOOKUP(B2487,'2-Kosten per locatie'!$A$16:$C$48,3,FALSE))</f>
        <v>0</v>
      </c>
      <c r="W2487" s="146">
        <f t="shared" si="489"/>
        <v>0</v>
      </c>
      <c r="X2487" s="146">
        <f t="shared" si="490"/>
        <v>0</v>
      </c>
      <c r="Y2487" s="146">
        <f t="shared" si="491"/>
        <v>0</v>
      </c>
      <c r="Z2487" s="147">
        <f>VLOOKUP(F2487,'3-Productie normen'!A:Q,12,FALSE)</f>
        <v>0</v>
      </c>
      <c r="AA2487" s="147"/>
      <c r="AC2487" s="148">
        <f t="shared" si="492"/>
        <v>0</v>
      </c>
    </row>
    <row r="2488" spans="1:29" ht="14.15" customHeight="1">
      <c r="A2488" s="124">
        <f t="shared" si="494"/>
        <v>2488</v>
      </c>
      <c r="B2488" s="139" t="s">
        <v>115</v>
      </c>
      <c r="C2488" s="108" t="s">
        <v>210</v>
      </c>
      <c r="D2488" s="164" t="s">
        <v>1629</v>
      </c>
      <c r="E2488" s="141" t="s">
        <v>1983</v>
      </c>
      <c r="F2488" s="141" t="s">
        <v>168</v>
      </c>
      <c r="G2488" s="141" t="s">
        <v>244</v>
      </c>
      <c r="H2488" s="142">
        <v>49.87</v>
      </c>
      <c r="I2488" s="143">
        <f t="shared" si="493"/>
        <v>1</v>
      </c>
      <c r="J2488" s="144">
        <v>1</v>
      </c>
      <c r="K2488" s="144"/>
      <c r="L2488" s="144"/>
      <c r="M2488" s="144"/>
      <c r="N2488" s="144"/>
      <c r="O2488" s="144"/>
      <c r="P2488" s="145" t="e">
        <f t="shared" si="483"/>
        <v>#DIV/0!</v>
      </c>
      <c r="Q2488" s="145">
        <f t="shared" si="484"/>
        <v>0</v>
      </c>
      <c r="R2488" s="145">
        <f t="shared" si="485"/>
        <v>0</v>
      </c>
      <c r="S2488" s="145">
        <f t="shared" si="486"/>
        <v>0</v>
      </c>
      <c r="T2488" s="145">
        <f t="shared" si="487"/>
        <v>0</v>
      </c>
      <c r="U2488" s="145">
        <f t="shared" si="488"/>
        <v>0</v>
      </c>
      <c r="V2488" s="146">
        <f>IF(J2488="nio",0,IF(J2488&gt;0,VLOOKUP(F2488,'3-Productie normen'!A:M,VLOOKUP(J2488,'3-Productie normen'!$B$38:$C$41,2,FALSE),FALSE)))*(VLOOKUP(B2488,'2-Kosten per locatie'!$A$16:$C$48,3,FALSE))</f>
        <v>0</v>
      </c>
      <c r="W2488" s="146">
        <f t="shared" si="489"/>
        <v>0</v>
      </c>
      <c r="X2488" s="146">
        <f t="shared" si="490"/>
        <v>0</v>
      </c>
      <c r="Y2488" s="146">
        <f t="shared" si="491"/>
        <v>0</v>
      </c>
      <c r="Z2488" s="147" t="str">
        <f>VLOOKUP(F2488,'3-Productie normen'!A:Q,12,FALSE)</f>
        <v>V</v>
      </c>
      <c r="AA2488" s="147"/>
      <c r="AC2488" s="148">
        <f t="shared" si="492"/>
        <v>49.87</v>
      </c>
    </row>
    <row r="2489" spans="1:29" ht="14.15" customHeight="1">
      <c r="A2489" s="124">
        <f t="shared" si="494"/>
        <v>2489</v>
      </c>
      <c r="B2489" s="139" t="s">
        <v>115</v>
      </c>
      <c r="C2489" s="108" t="s">
        <v>210</v>
      </c>
      <c r="D2489" s="164" t="s">
        <v>1630</v>
      </c>
      <c r="E2489" s="141" t="s">
        <v>226</v>
      </c>
      <c r="F2489" s="141" t="s">
        <v>174</v>
      </c>
      <c r="G2489" s="141" t="s">
        <v>244</v>
      </c>
      <c r="H2489" s="142">
        <v>1.4</v>
      </c>
      <c r="I2489" s="143">
        <f t="shared" si="493"/>
        <v>0</v>
      </c>
      <c r="J2489" s="144" t="s">
        <v>228</v>
      </c>
      <c r="K2489" s="144"/>
      <c r="L2489" s="144"/>
      <c r="M2489" s="144"/>
      <c r="N2489" s="144"/>
      <c r="O2489" s="144"/>
      <c r="P2489" s="145">
        <f t="shared" si="483"/>
        <v>0</v>
      </c>
      <c r="Q2489" s="145">
        <f t="shared" si="484"/>
        <v>0</v>
      </c>
      <c r="R2489" s="145">
        <f t="shared" si="485"/>
        <v>0</v>
      </c>
      <c r="S2489" s="145">
        <f t="shared" si="486"/>
        <v>0</v>
      </c>
      <c r="T2489" s="145">
        <f t="shared" si="487"/>
        <v>0</v>
      </c>
      <c r="U2489" s="145">
        <f t="shared" si="488"/>
        <v>0</v>
      </c>
      <c r="V2489" s="146">
        <f>IF(J2489="nio",0,IF(J2489&gt;0,VLOOKUP(F2489,'3-Productie normen'!A:M,VLOOKUP(J2489,'3-Productie normen'!$B$38:$C$41,2,FALSE),FALSE)))*(VLOOKUP(B2489,'2-Kosten per locatie'!$A$16:$C$48,3,FALSE))</f>
        <v>0</v>
      </c>
      <c r="W2489" s="146">
        <f t="shared" si="489"/>
        <v>0</v>
      </c>
      <c r="X2489" s="146">
        <f t="shared" si="490"/>
        <v>0</v>
      </c>
      <c r="Y2489" s="146">
        <f t="shared" si="491"/>
        <v>0</v>
      </c>
      <c r="Z2489" s="147">
        <f>VLOOKUP(F2489,'3-Productie normen'!A:Q,12,FALSE)</f>
        <v>0</v>
      </c>
      <c r="AA2489" s="147"/>
      <c r="AC2489" s="148">
        <f t="shared" si="492"/>
        <v>0</v>
      </c>
    </row>
    <row r="2490" spans="1:29" ht="14.15" customHeight="1">
      <c r="A2490" s="124">
        <f t="shared" si="494"/>
        <v>2490</v>
      </c>
      <c r="B2490" s="139" t="s">
        <v>115</v>
      </c>
      <c r="C2490" s="108" t="s">
        <v>210</v>
      </c>
      <c r="D2490" s="164" t="s">
        <v>1636</v>
      </c>
      <c r="E2490" s="141" t="s">
        <v>230</v>
      </c>
      <c r="F2490" s="141" t="s">
        <v>168</v>
      </c>
      <c r="G2490" s="141" t="s">
        <v>244</v>
      </c>
      <c r="H2490" s="142">
        <v>8.34</v>
      </c>
      <c r="I2490" s="143">
        <f t="shared" si="493"/>
        <v>1</v>
      </c>
      <c r="J2490" s="144">
        <v>1</v>
      </c>
      <c r="K2490" s="144"/>
      <c r="L2490" s="144"/>
      <c r="M2490" s="144"/>
      <c r="N2490" s="144"/>
      <c r="O2490" s="144"/>
      <c r="P2490" s="145" t="e">
        <f t="shared" si="483"/>
        <v>#DIV/0!</v>
      </c>
      <c r="Q2490" s="145">
        <f t="shared" si="484"/>
        <v>0</v>
      </c>
      <c r="R2490" s="145">
        <f t="shared" si="485"/>
        <v>0</v>
      </c>
      <c r="S2490" s="145">
        <f t="shared" si="486"/>
        <v>0</v>
      </c>
      <c r="T2490" s="145">
        <f t="shared" si="487"/>
        <v>0</v>
      </c>
      <c r="U2490" s="145">
        <f t="shared" si="488"/>
        <v>0</v>
      </c>
      <c r="V2490" s="146">
        <f>IF(J2490="nio",0,IF(J2490&gt;0,VLOOKUP(F2490,'3-Productie normen'!A:M,VLOOKUP(J2490,'3-Productie normen'!$B$38:$C$41,2,FALSE),FALSE)))*(VLOOKUP(B2490,'2-Kosten per locatie'!$A$16:$C$48,3,FALSE))</f>
        <v>0</v>
      </c>
      <c r="W2490" s="146">
        <f t="shared" si="489"/>
        <v>0</v>
      </c>
      <c r="X2490" s="146">
        <f t="shared" si="490"/>
        <v>0</v>
      </c>
      <c r="Y2490" s="146">
        <f t="shared" si="491"/>
        <v>0</v>
      </c>
      <c r="Z2490" s="147" t="str">
        <f>VLOOKUP(F2490,'3-Productie normen'!A:Q,12,FALSE)</f>
        <v>V</v>
      </c>
      <c r="AA2490" s="147"/>
      <c r="AC2490" s="148">
        <f t="shared" si="492"/>
        <v>8.34</v>
      </c>
    </row>
    <row r="2491" spans="1:29" ht="14.15" customHeight="1">
      <c r="A2491" s="124">
        <f t="shared" si="494"/>
        <v>2491</v>
      </c>
      <c r="B2491" s="139" t="s">
        <v>115</v>
      </c>
      <c r="C2491" s="108" t="s">
        <v>210</v>
      </c>
      <c r="D2491" s="164" t="s">
        <v>1637</v>
      </c>
      <c r="E2491" s="141" t="s">
        <v>2026</v>
      </c>
      <c r="F2491" s="141" t="s">
        <v>168</v>
      </c>
      <c r="G2491" s="141" t="s">
        <v>244</v>
      </c>
      <c r="H2491" s="142">
        <v>7.5</v>
      </c>
      <c r="I2491" s="143">
        <f t="shared" si="493"/>
        <v>1</v>
      </c>
      <c r="J2491" s="144">
        <v>1</v>
      </c>
      <c r="K2491" s="144"/>
      <c r="L2491" s="144"/>
      <c r="M2491" s="144"/>
      <c r="N2491" s="144"/>
      <c r="O2491" s="144"/>
      <c r="P2491" s="145" t="e">
        <f t="shared" si="483"/>
        <v>#DIV/0!</v>
      </c>
      <c r="Q2491" s="145">
        <f t="shared" si="484"/>
        <v>0</v>
      </c>
      <c r="R2491" s="145">
        <f t="shared" si="485"/>
        <v>0</v>
      </c>
      <c r="S2491" s="145">
        <f t="shared" si="486"/>
        <v>0</v>
      </c>
      <c r="T2491" s="145">
        <f t="shared" si="487"/>
        <v>0</v>
      </c>
      <c r="U2491" s="145">
        <f t="shared" si="488"/>
        <v>0</v>
      </c>
      <c r="V2491" s="146">
        <f>IF(J2491="nio",0,IF(J2491&gt;0,VLOOKUP(F2491,'3-Productie normen'!A:M,VLOOKUP(J2491,'3-Productie normen'!$B$38:$C$41,2,FALSE),FALSE)))*(VLOOKUP(B2491,'2-Kosten per locatie'!$A$16:$C$48,3,FALSE))</f>
        <v>0</v>
      </c>
      <c r="W2491" s="146">
        <f t="shared" si="489"/>
        <v>0</v>
      </c>
      <c r="X2491" s="146">
        <f t="shared" si="490"/>
        <v>0</v>
      </c>
      <c r="Y2491" s="146">
        <f t="shared" si="491"/>
        <v>0</v>
      </c>
      <c r="Z2491" s="147" t="str">
        <f>VLOOKUP(F2491,'3-Productie normen'!A:Q,12,FALSE)</f>
        <v>V</v>
      </c>
      <c r="AA2491" s="147"/>
      <c r="AC2491" s="148">
        <f t="shared" si="492"/>
        <v>7.5</v>
      </c>
    </row>
    <row r="2492" spans="1:29" ht="14.15" customHeight="1">
      <c r="A2492" s="124">
        <f t="shared" si="494"/>
        <v>2492</v>
      </c>
      <c r="B2492" s="139" t="s">
        <v>115</v>
      </c>
      <c r="C2492" s="108" t="s">
        <v>210</v>
      </c>
      <c r="D2492" s="164" t="s">
        <v>1643</v>
      </c>
      <c r="E2492" s="141" t="s">
        <v>230</v>
      </c>
      <c r="F2492" s="151" t="s">
        <v>168</v>
      </c>
      <c r="G2492" s="141" t="s">
        <v>244</v>
      </c>
      <c r="H2492" s="142">
        <v>9.66</v>
      </c>
      <c r="I2492" s="143">
        <f t="shared" si="493"/>
        <v>1</v>
      </c>
      <c r="J2492" s="144">
        <v>1</v>
      </c>
      <c r="K2492" s="144"/>
      <c r="L2492" s="144"/>
      <c r="M2492" s="144"/>
      <c r="N2492" s="144"/>
      <c r="O2492" s="144"/>
      <c r="P2492" s="145" t="e">
        <f t="shared" si="483"/>
        <v>#DIV/0!</v>
      </c>
      <c r="Q2492" s="145">
        <f t="shared" si="484"/>
        <v>0</v>
      </c>
      <c r="R2492" s="145">
        <f t="shared" si="485"/>
        <v>0</v>
      </c>
      <c r="S2492" s="145">
        <f t="shared" si="486"/>
        <v>0</v>
      </c>
      <c r="T2492" s="145">
        <f t="shared" si="487"/>
        <v>0</v>
      </c>
      <c r="U2492" s="145">
        <f t="shared" si="488"/>
        <v>0</v>
      </c>
      <c r="V2492" s="146">
        <f>IF(J2492="nio",0,IF(J2492&gt;0,VLOOKUP(F2492,'3-Productie normen'!A:M,VLOOKUP(J2492,'3-Productie normen'!$B$38:$C$41,2,FALSE),FALSE)))*(VLOOKUP(B2492,'2-Kosten per locatie'!$A$16:$C$48,3,FALSE))</f>
        <v>0</v>
      </c>
      <c r="W2492" s="146">
        <f t="shared" si="489"/>
        <v>0</v>
      </c>
      <c r="X2492" s="146">
        <f t="shared" si="490"/>
        <v>0</v>
      </c>
      <c r="Y2492" s="146">
        <f t="shared" si="491"/>
        <v>0</v>
      </c>
      <c r="Z2492" s="147" t="str">
        <f>VLOOKUP(F2492,'3-Productie normen'!A:Q,12,FALSE)</f>
        <v>V</v>
      </c>
      <c r="AA2492" s="147"/>
      <c r="AC2492" s="148">
        <f t="shared" si="492"/>
        <v>9.66</v>
      </c>
    </row>
    <row r="2493" spans="1:29" ht="14.15" customHeight="1">
      <c r="A2493" s="124">
        <f t="shared" si="494"/>
        <v>2493</v>
      </c>
      <c r="B2493" s="139" t="s">
        <v>115</v>
      </c>
      <c r="C2493" s="108" t="s">
        <v>210</v>
      </c>
      <c r="D2493" s="164" t="s">
        <v>1647</v>
      </c>
      <c r="E2493" s="141" t="s">
        <v>1982</v>
      </c>
      <c r="F2493" s="141" t="s">
        <v>168</v>
      </c>
      <c r="G2493" s="141" t="s">
        <v>244</v>
      </c>
      <c r="H2493" s="142">
        <v>11.31</v>
      </c>
      <c r="I2493" s="143">
        <f t="shared" si="493"/>
        <v>1</v>
      </c>
      <c r="J2493" s="144">
        <v>1</v>
      </c>
      <c r="K2493" s="144"/>
      <c r="L2493" s="144"/>
      <c r="M2493" s="144"/>
      <c r="N2493" s="144"/>
      <c r="O2493" s="144"/>
      <c r="P2493" s="145" t="e">
        <f t="shared" si="483"/>
        <v>#DIV/0!</v>
      </c>
      <c r="Q2493" s="145">
        <f t="shared" si="484"/>
        <v>0</v>
      </c>
      <c r="R2493" s="145">
        <f t="shared" si="485"/>
        <v>0</v>
      </c>
      <c r="S2493" s="145">
        <f t="shared" si="486"/>
        <v>0</v>
      </c>
      <c r="T2493" s="145">
        <f t="shared" si="487"/>
        <v>0</v>
      </c>
      <c r="U2493" s="145">
        <f t="shared" si="488"/>
        <v>0</v>
      </c>
      <c r="V2493" s="146">
        <f>IF(J2493="nio",0,IF(J2493&gt;0,VLOOKUP(F2493,'3-Productie normen'!A:M,VLOOKUP(J2493,'3-Productie normen'!$B$38:$C$41,2,FALSE),FALSE)))*(VLOOKUP(B2493,'2-Kosten per locatie'!$A$16:$C$48,3,FALSE))</f>
        <v>0</v>
      </c>
      <c r="W2493" s="146">
        <f t="shared" si="489"/>
        <v>0</v>
      </c>
      <c r="X2493" s="146">
        <f t="shared" si="490"/>
        <v>0</v>
      </c>
      <c r="Y2493" s="146">
        <f t="shared" si="491"/>
        <v>0</v>
      </c>
      <c r="Z2493" s="147" t="str">
        <f>VLOOKUP(F2493,'3-Productie normen'!A:Q,12,FALSE)</f>
        <v>V</v>
      </c>
      <c r="AA2493" s="147"/>
      <c r="AC2493" s="148">
        <f t="shared" si="492"/>
        <v>11.31</v>
      </c>
    </row>
    <row r="2494" spans="1:29" ht="14.15" customHeight="1">
      <c r="A2494" s="124">
        <f t="shared" si="494"/>
        <v>2494</v>
      </c>
      <c r="B2494" s="139" t="s">
        <v>115</v>
      </c>
      <c r="C2494" s="108" t="s">
        <v>210</v>
      </c>
      <c r="D2494" s="164" t="s">
        <v>1648</v>
      </c>
      <c r="E2494" s="141" t="s">
        <v>685</v>
      </c>
      <c r="F2494" s="141" t="s">
        <v>168</v>
      </c>
      <c r="G2494" s="141" t="s">
        <v>244</v>
      </c>
      <c r="H2494" s="142">
        <v>9.7100000000000009</v>
      </c>
      <c r="I2494" s="143">
        <f t="shared" si="493"/>
        <v>1</v>
      </c>
      <c r="J2494" s="144">
        <v>1</v>
      </c>
      <c r="K2494" s="144"/>
      <c r="L2494" s="144"/>
      <c r="M2494" s="144"/>
      <c r="N2494" s="144"/>
      <c r="O2494" s="144"/>
      <c r="P2494" s="145" t="e">
        <f t="shared" ref="P2494:P2555" si="495">IF(J2494="nio",0,IF(J2494&gt;0,J2494*H2494/V2494,0))</f>
        <v>#DIV/0!</v>
      </c>
      <c r="Q2494" s="145">
        <f t="shared" ref="Q2494:Q2555" si="496">IF(K2494&gt;0,K2494*H2494/W2494,0)</f>
        <v>0</v>
      </c>
      <c r="R2494" s="145">
        <f t="shared" ref="R2494:R2555" si="497">IF(L2494&gt;0,L2494*H2494/X2494,0)</f>
        <v>0</v>
      </c>
      <c r="S2494" s="145">
        <f t="shared" ref="S2494:S2555" si="498">IF(M2494&gt;0,M2494*H2494/Y2494,0)</f>
        <v>0</v>
      </c>
      <c r="T2494" s="145">
        <f t="shared" ref="T2494:T2555" si="499">IF(N2494&gt;0,N2494*H2494/X2494,0)</f>
        <v>0</v>
      </c>
      <c r="U2494" s="145">
        <f t="shared" ref="U2494:U2555" si="500">IF(O2494&gt;0,O2494*H2494/Y2494,0)</f>
        <v>0</v>
      </c>
      <c r="V2494" s="146">
        <f>IF(J2494="nio",0,IF(J2494&gt;0,VLOOKUP(F2494,'3-Productie normen'!A:M,VLOOKUP(J2494,'3-Productie normen'!$B$38:$C$41,2,FALSE),FALSE)))*(VLOOKUP(B2494,'2-Kosten per locatie'!$A$16:$C$48,3,FALSE))</f>
        <v>0</v>
      </c>
      <c r="W2494" s="146">
        <f t="shared" ref="W2494:W2555" si="501">IF(K2494&gt;0,V2494*$W$8,0)</f>
        <v>0</v>
      </c>
      <c r="X2494" s="146">
        <f t="shared" ref="X2494:X2555" si="502">IF((OR(L2494&gt;0,N2494&gt;0)),V2494*$X$8,0)</f>
        <v>0</v>
      </c>
      <c r="Y2494" s="146">
        <f t="shared" ref="Y2494:Y2555" si="503">IF((OR(M2494&gt;0,O2494&gt;0)),V2494*$Y$8,0)</f>
        <v>0</v>
      </c>
      <c r="Z2494" s="147" t="str">
        <f>VLOOKUP(F2494,'3-Productie normen'!A:Q,12,FALSE)</f>
        <v>V</v>
      </c>
      <c r="AA2494" s="147"/>
      <c r="AC2494" s="148">
        <f t="shared" ref="AC2494:AC2555" si="504">I2494*H2494</f>
        <v>9.7100000000000009</v>
      </c>
    </row>
    <row r="2495" spans="1:29" ht="14.15" customHeight="1">
      <c r="A2495" s="124">
        <f t="shared" si="494"/>
        <v>2495</v>
      </c>
      <c r="B2495" s="139" t="s">
        <v>115</v>
      </c>
      <c r="C2495" s="108" t="s">
        <v>210</v>
      </c>
      <c r="D2495" s="164" t="s">
        <v>2314</v>
      </c>
      <c r="E2495" s="141" t="s">
        <v>1976</v>
      </c>
      <c r="F2495" s="151" t="s">
        <v>168</v>
      </c>
      <c r="G2495" s="141" t="s">
        <v>244</v>
      </c>
      <c r="H2495" s="142">
        <v>20.66</v>
      </c>
      <c r="I2495" s="143">
        <f t="shared" si="493"/>
        <v>1</v>
      </c>
      <c r="J2495" s="144">
        <v>1</v>
      </c>
      <c r="K2495" s="144"/>
      <c r="L2495" s="144"/>
      <c r="M2495" s="144"/>
      <c r="N2495" s="144"/>
      <c r="O2495" s="144"/>
      <c r="P2495" s="145" t="e">
        <f t="shared" si="495"/>
        <v>#DIV/0!</v>
      </c>
      <c r="Q2495" s="145">
        <f t="shared" si="496"/>
        <v>0</v>
      </c>
      <c r="R2495" s="145">
        <f t="shared" si="497"/>
        <v>0</v>
      </c>
      <c r="S2495" s="145">
        <f t="shared" si="498"/>
        <v>0</v>
      </c>
      <c r="T2495" s="145">
        <f t="shared" si="499"/>
        <v>0</v>
      </c>
      <c r="U2495" s="145">
        <f t="shared" si="500"/>
        <v>0</v>
      </c>
      <c r="V2495" s="146">
        <f>IF(J2495="nio",0,IF(J2495&gt;0,VLOOKUP(F2495,'3-Productie normen'!A:M,VLOOKUP(J2495,'3-Productie normen'!$B$38:$C$41,2,FALSE),FALSE)))*(VLOOKUP(B2495,'2-Kosten per locatie'!$A$16:$C$48,3,FALSE))</f>
        <v>0</v>
      </c>
      <c r="W2495" s="146">
        <f t="shared" si="501"/>
        <v>0</v>
      </c>
      <c r="X2495" s="146">
        <f t="shared" si="502"/>
        <v>0</v>
      </c>
      <c r="Y2495" s="146">
        <f t="shared" si="503"/>
        <v>0</v>
      </c>
      <c r="Z2495" s="147" t="str">
        <f>VLOOKUP(F2495,'3-Productie normen'!A:Q,12,FALSE)</f>
        <v>V</v>
      </c>
      <c r="AA2495" s="147"/>
      <c r="AC2495" s="148">
        <f t="shared" si="504"/>
        <v>20.66</v>
      </c>
    </row>
    <row r="2496" spans="1:29" ht="14.15" customHeight="1">
      <c r="A2496" s="124">
        <f t="shared" si="494"/>
        <v>2496</v>
      </c>
      <c r="B2496" s="139" t="s">
        <v>115</v>
      </c>
      <c r="C2496" s="108" t="s">
        <v>210</v>
      </c>
      <c r="D2496" s="164" t="s">
        <v>1649</v>
      </c>
      <c r="E2496" s="141" t="s">
        <v>685</v>
      </c>
      <c r="F2496" s="141" t="s">
        <v>168</v>
      </c>
      <c r="G2496" s="141" t="s">
        <v>244</v>
      </c>
      <c r="H2496" s="142">
        <v>16.850000000000001</v>
      </c>
      <c r="I2496" s="143">
        <f t="shared" si="493"/>
        <v>1</v>
      </c>
      <c r="J2496" s="144">
        <v>1</v>
      </c>
      <c r="K2496" s="144"/>
      <c r="L2496" s="144"/>
      <c r="M2496" s="144"/>
      <c r="N2496" s="144"/>
      <c r="O2496" s="144"/>
      <c r="P2496" s="145" t="e">
        <f t="shared" si="495"/>
        <v>#DIV/0!</v>
      </c>
      <c r="Q2496" s="145">
        <f t="shared" si="496"/>
        <v>0</v>
      </c>
      <c r="R2496" s="145">
        <f t="shared" si="497"/>
        <v>0</v>
      </c>
      <c r="S2496" s="145">
        <f t="shared" si="498"/>
        <v>0</v>
      </c>
      <c r="T2496" s="145">
        <f t="shared" si="499"/>
        <v>0</v>
      </c>
      <c r="U2496" s="145">
        <f t="shared" si="500"/>
        <v>0</v>
      </c>
      <c r="V2496" s="146">
        <f>IF(J2496="nio",0,IF(J2496&gt;0,VLOOKUP(F2496,'3-Productie normen'!A:M,VLOOKUP(J2496,'3-Productie normen'!$B$38:$C$41,2,FALSE),FALSE)))*(VLOOKUP(B2496,'2-Kosten per locatie'!$A$16:$C$48,3,FALSE))</f>
        <v>0</v>
      </c>
      <c r="W2496" s="146">
        <f t="shared" si="501"/>
        <v>0</v>
      </c>
      <c r="X2496" s="146">
        <f t="shared" si="502"/>
        <v>0</v>
      </c>
      <c r="Y2496" s="146">
        <f t="shared" si="503"/>
        <v>0</v>
      </c>
      <c r="Z2496" s="147" t="str">
        <f>VLOOKUP(F2496,'3-Productie normen'!A:Q,12,FALSE)</f>
        <v>V</v>
      </c>
      <c r="AA2496" s="147"/>
      <c r="AC2496" s="148">
        <f t="shared" si="504"/>
        <v>16.850000000000001</v>
      </c>
    </row>
    <row r="2497" spans="1:29" ht="14.15" customHeight="1">
      <c r="A2497" s="124">
        <f t="shared" si="494"/>
        <v>2497</v>
      </c>
      <c r="B2497" s="139" t="s">
        <v>115</v>
      </c>
      <c r="C2497" s="108" t="s">
        <v>210</v>
      </c>
      <c r="D2497" s="164" t="s">
        <v>1650</v>
      </c>
      <c r="E2497" s="141" t="s">
        <v>1976</v>
      </c>
      <c r="F2497" s="141" t="s">
        <v>168</v>
      </c>
      <c r="G2497" s="141" t="s">
        <v>244</v>
      </c>
      <c r="H2497" s="142">
        <v>28.43</v>
      </c>
      <c r="I2497" s="143">
        <f t="shared" si="493"/>
        <v>1</v>
      </c>
      <c r="J2497" s="144">
        <v>1</v>
      </c>
      <c r="K2497" s="144"/>
      <c r="L2497" s="144"/>
      <c r="M2497" s="144"/>
      <c r="N2497" s="144"/>
      <c r="O2497" s="144"/>
      <c r="P2497" s="145" t="e">
        <f t="shared" si="495"/>
        <v>#DIV/0!</v>
      </c>
      <c r="Q2497" s="145">
        <f t="shared" si="496"/>
        <v>0</v>
      </c>
      <c r="R2497" s="145">
        <f t="shared" si="497"/>
        <v>0</v>
      </c>
      <c r="S2497" s="145">
        <f t="shared" si="498"/>
        <v>0</v>
      </c>
      <c r="T2497" s="145">
        <f t="shared" si="499"/>
        <v>0</v>
      </c>
      <c r="U2497" s="145">
        <f t="shared" si="500"/>
        <v>0</v>
      </c>
      <c r="V2497" s="146">
        <f>IF(J2497="nio",0,IF(J2497&gt;0,VLOOKUP(F2497,'3-Productie normen'!A:M,VLOOKUP(J2497,'3-Productie normen'!$B$38:$C$41,2,FALSE),FALSE)))*(VLOOKUP(B2497,'2-Kosten per locatie'!$A$16:$C$48,3,FALSE))</f>
        <v>0</v>
      </c>
      <c r="W2497" s="146">
        <f t="shared" si="501"/>
        <v>0</v>
      </c>
      <c r="X2497" s="146">
        <f t="shared" si="502"/>
        <v>0</v>
      </c>
      <c r="Y2497" s="146">
        <f t="shared" si="503"/>
        <v>0</v>
      </c>
      <c r="Z2497" s="147" t="str">
        <f>VLOOKUP(F2497,'3-Productie normen'!A:Q,12,FALSE)</f>
        <v>V</v>
      </c>
      <c r="AA2497" s="147"/>
      <c r="AC2497" s="148">
        <f t="shared" si="504"/>
        <v>28.43</v>
      </c>
    </row>
    <row r="2498" spans="1:29" ht="14.15" customHeight="1">
      <c r="A2498" s="124">
        <f t="shared" si="494"/>
        <v>2498</v>
      </c>
      <c r="B2498" s="139" t="s">
        <v>115</v>
      </c>
      <c r="C2498" s="108" t="s">
        <v>210</v>
      </c>
      <c r="D2498" s="164" t="s">
        <v>1652</v>
      </c>
      <c r="E2498" s="141" t="s">
        <v>1983</v>
      </c>
      <c r="F2498" s="141" t="s">
        <v>168</v>
      </c>
      <c r="G2498" s="141" t="s">
        <v>244</v>
      </c>
      <c r="H2498" s="142">
        <v>32.020000000000003</v>
      </c>
      <c r="I2498" s="143">
        <f t="shared" si="493"/>
        <v>1</v>
      </c>
      <c r="J2498" s="144">
        <v>1</v>
      </c>
      <c r="K2498" s="144"/>
      <c r="L2498" s="144"/>
      <c r="M2498" s="144"/>
      <c r="N2498" s="144"/>
      <c r="O2498" s="144"/>
      <c r="P2498" s="145" t="e">
        <f t="shared" si="495"/>
        <v>#DIV/0!</v>
      </c>
      <c r="Q2498" s="145">
        <f t="shared" si="496"/>
        <v>0</v>
      </c>
      <c r="R2498" s="145">
        <f t="shared" si="497"/>
        <v>0</v>
      </c>
      <c r="S2498" s="145">
        <f t="shared" si="498"/>
        <v>0</v>
      </c>
      <c r="T2498" s="145">
        <f t="shared" si="499"/>
        <v>0</v>
      </c>
      <c r="U2498" s="145">
        <f t="shared" si="500"/>
        <v>0</v>
      </c>
      <c r="V2498" s="146">
        <f>IF(J2498="nio",0,IF(J2498&gt;0,VLOOKUP(F2498,'3-Productie normen'!A:M,VLOOKUP(J2498,'3-Productie normen'!$B$38:$C$41,2,FALSE),FALSE)))*(VLOOKUP(B2498,'2-Kosten per locatie'!$A$16:$C$48,3,FALSE))</f>
        <v>0</v>
      </c>
      <c r="W2498" s="146">
        <f t="shared" si="501"/>
        <v>0</v>
      </c>
      <c r="X2498" s="146">
        <f t="shared" si="502"/>
        <v>0</v>
      </c>
      <c r="Y2498" s="146">
        <f t="shared" si="503"/>
        <v>0</v>
      </c>
      <c r="Z2498" s="147" t="str">
        <f>VLOOKUP(F2498,'3-Productie normen'!A:Q,12,FALSE)</f>
        <v>V</v>
      </c>
      <c r="AA2498" s="147"/>
      <c r="AC2498" s="148">
        <f t="shared" si="504"/>
        <v>32.020000000000003</v>
      </c>
    </row>
    <row r="2499" spans="1:29" ht="14.15" customHeight="1">
      <c r="A2499" s="124">
        <f t="shared" si="494"/>
        <v>2499</v>
      </c>
      <c r="B2499" s="139" t="s">
        <v>115</v>
      </c>
      <c r="C2499" s="108" t="s">
        <v>210</v>
      </c>
      <c r="D2499" s="164" t="s">
        <v>1653</v>
      </c>
      <c r="E2499" s="141" t="s">
        <v>230</v>
      </c>
      <c r="F2499" s="141" t="s">
        <v>168</v>
      </c>
      <c r="G2499" s="141" t="s">
        <v>244</v>
      </c>
      <c r="H2499" s="142">
        <v>16.100000000000001</v>
      </c>
      <c r="I2499" s="143">
        <f t="shared" si="493"/>
        <v>1</v>
      </c>
      <c r="J2499" s="144">
        <v>1</v>
      </c>
      <c r="K2499" s="144"/>
      <c r="L2499" s="144"/>
      <c r="M2499" s="144"/>
      <c r="N2499" s="144"/>
      <c r="O2499" s="144"/>
      <c r="P2499" s="145" t="e">
        <f t="shared" si="495"/>
        <v>#DIV/0!</v>
      </c>
      <c r="Q2499" s="145">
        <f t="shared" si="496"/>
        <v>0</v>
      </c>
      <c r="R2499" s="145">
        <f t="shared" si="497"/>
        <v>0</v>
      </c>
      <c r="S2499" s="145">
        <f t="shared" si="498"/>
        <v>0</v>
      </c>
      <c r="T2499" s="145">
        <f t="shared" si="499"/>
        <v>0</v>
      </c>
      <c r="U2499" s="145">
        <f t="shared" si="500"/>
        <v>0</v>
      </c>
      <c r="V2499" s="146">
        <f>IF(J2499="nio",0,IF(J2499&gt;0,VLOOKUP(F2499,'3-Productie normen'!A:M,VLOOKUP(J2499,'3-Productie normen'!$B$38:$C$41,2,FALSE),FALSE)))*(VLOOKUP(B2499,'2-Kosten per locatie'!$A$16:$C$48,3,FALSE))</f>
        <v>0</v>
      </c>
      <c r="W2499" s="146">
        <f t="shared" si="501"/>
        <v>0</v>
      </c>
      <c r="X2499" s="146">
        <f t="shared" si="502"/>
        <v>0</v>
      </c>
      <c r="Y2499" s="146">
        <f t="shared" si="503"/>
        <v>0</v>
      </c>
      <c r="Z2499" s="147" t="str">
        <f>VLOOKUP(F2499,'3-Productie normen'!A:Q,12,FALSE)</f>
        <v>V</v>
      </c>
      <c r="AA2499" s="147"/>
      <c r="AC2499" s="148">
        <f t="shared" si="504"/>
        <v>16.100000000000001</v>
      </c>
    </row>
    <row r="2500" spans="1:29" ht="14.15" customHeight="1">
      <c r="A2500" s="124">
        <f t="shared" si="494"/>
        <v>2500</v>
      </c>
      <c r="B2500" s="139" t="s">
        <v>115</v>
      </c>
      <c r="C2500" s="108" t="s">
        <v>210</v>
      </c>
      <c r="D2500" s="164" t="s">
        <v>1959</v>
      </c>
      <c r="E2500" s="141" t="s">
        <v>249</v>
      </c>
      <c r="F2500" s="141" t="s">
        <v>172</v>
      </c>
      <c r="G2500" s="141" t="s">
        <v>222</v>
      </c>
      <c r="H2500" s="142">
        <v>6.79</v>
      </c>
      <c r="I2500" s="143">
        <f t="shared" si="493"/>
        <v>730</v>
      </c>
      <c r="J2500" s="144">
        <v>255</v>
      </c>
      <c r="K2500" s="144">
        <v>255</v>
      </c>
      <c r="L2500" s="144">
        <v>101</v>
      </c>
      <c r="M2500" s="144">
        <v>101</v>
      </c>
      <c r="N2500" s="144">
        <v>9</v>
      </c>
      <c r="O2500" s="144">
        <v>9</v>
      </c>
      <c r="P2500" s="145" t="e">
        <f t="shared" si="495"/>
        <v>#DIV/0!</v>
      </c>
      <c r="Q2500" s="145" t="e">
        <f t="shared" si="496"/>
        <v>#DIV/0!</v>
      </c>
      <c r="R2500" s="145" t="e">
        <f t="shared" si="497"/>
        <v>#DIV/0!</v>
      </c>
      <c r="S2500" s="145" t="e">
        <f t="shared" si="498"/>
        <v>#DIV/0!</v>
      </c>
      <c r="T2500" s="145" t="e">
        <f t="shared" si="499"/>
        <v>#DIV/0!</v>
      </c>
      <c r="U2500" s="145" t="e">
        <f t="shared" si="500"/>
        <v>#DIV/0!</v>
      </c>
      <c r="V2500" s="146">
        <f>IF(J2500="nio",0,IF(J2500&gt;0,VLOOKUP(F2500,'3-Productie normen'!A:M,VLOOKUP(J2500,'3-Productie normen'!$B$38:$C$41,2,FALSE),FALSE)))*(VLOOKUP(B2500,'2-Kosten per locatie'!$A$16:$C$48,3,FALSE))</f>
        <v>0</v>
      </c>
      <c r="W2500" s="146">
        <f t="shared" si="501"/>
        <v>0</v>
      </c>
      <c r="X2500" s="146">
        <f t="shared" si="502"/>
        <v>0</v>
      </c>
      <c r="Y2500" s="146">
        <f t="shared" si="503"/>
        <v>0</v>
      </c>
      <c r="Z2500" s="147" t="str">
        <f>VLOOKUP(F2500,'3-Productie normen'!A:Q,12,FALSE)</f>
        <v>V</v>
      </c>
      <c r="AA2500" s="147"/>
      <c r="AC2500" s="148">
        <f t="shared" si="504"/>
        <v>4956.7</v>
      </c>
    </row>
    <row r="2501" spans="1:29" ht="14.15" customHeight="1">
      <c r="A2501" s="124">
        <f t="shared" si="494"/>
        <v>2501</v>
      </c>
      <c r="B2501" s="139" t="s">
        <v>115</v>
      </c>
      <c r="C2501" s="108" t="s">
        <v>210</v>
      </c>
      <c r="D2501" s="164" t="s">
        <v>1960</v>
      </c>
      <c r="E2501" s="141" t="s">
        <v>249</v>
      </c>
      <c r="F2501" s="141" t="s">
        <v>172</v>
      </c>
      <c r="G2501" s="141" t="s">
        <v>222</v>
      </c>
      <c r="H2501" s="142">
        <v>9.24</v>
      </c>
      <c r="I2501" s="143">
        <f t="shared" si="493"/>
        <v>730</v>
      </c>
      <c r="J2501" s="144">
        <v>255</v>
      </c>
      <c r="K2501" s="144">
        <v>255</v>
      </c>
      <c r="L2501" s="144">
        <v>101</v>
      </c>
      <c r="M2501" s="144">
        <v>101</v>
      </c>
      <c r="N2501" s="144">
        <v>9</v>
      </c>
      <c r="O2501" s="144">
        <v>9</v>
      </c>
      <c r="P2501" s="145" t="e">
        <f t="shared" si="495"/>
        <v>#DIV/0!</v>
      </c>
      <c r="Q2501" s="145" t="e">
        <f t="shared" si="496"/>
        <v>#DIV/0!</v>
      </c>
      <c r="R2501" s="145" t="e">
        <f t="shared" si="497"/>
        <v>#DIV/0!</v>
      </c>
      <c r="S2501" s="145" t="e">
        <f t="shared" si="498"/>
        <v>#DIV/0!</v>
      </c>
      <c r="T2501" s="145" t="e">
        <f t="shared" si="499"/>
        <v>#DIV/0!</v>
      </c>
      <c r="U2501" s="145" t="e">
        <f t="shared" si="500"/>
        <v>#DIV/0!</v>
      </c>
      <c r="V2501" s="146">
        <f>IF(J2501="nio",0,IF(J2501&gt;0,VLOOKUP(F2501,'3-Productie normen'!A:M,VLOOKUP(J2501,'3-Productie normen'!$B$38:$C$41,2,FALSE),FALSE)))*(VLOOKUP(B2501,'2-Kosten per locatie'!$A$16:$C$48,3,FALSE))</f>
        <v>0</v>
      </c>
      <c r="W2501" s="146">
        <f t="shared" si="501"/>
        <v>0</v>
      </c>
      <c r="X2501" s="146">
        <f t="shared" si="502"/>
        <v>0</v>
      </c>
      <c r="Y2501" s="146">
        <f t="shared" si="503"/>
        <v>0</v>
      </c>
      <c r="Z2501" s="147" t="str">
        <f>VLOOKUP(F2501,'3-Productie normen'!A:Q,12,FALSE)</f>
        <v>V</v>
      </c>
      <c r="AA2501" s="147"/>
      <c r="AC2501" s="148">
        <f t="shared" si="504"/>
        <v>6745.2</v>
      </c>
    </row>
    <row r="2502" spans="1:29" ht="14.15" customHeight="1">
      <c r="A2502" s="124">
        <f t="shared" si="494"/>
        <v>2502</v>
      </c>
      <c r="B2502" s="139" t="s">
        <v>115</v>
      </c>
      <c r="C2502" s="108" t="s">
        <v>210</v>
      </c>
      <c r="D2502" s="164" t="s">
        <v>1961</v>
      </c>
      <c r="E2502" s="141" t="s">
        <v>249</v>
      </c>
      <c r="F2502" s="141" t="s">
        <v>172</v>
      </c>
      <c r="G2502" s="141" t="s">
        <v>222</v>
      </c>
      <c r="H2502" s="142">
        <v>7.85</v>
      </c>
      <c r="I2502" s="143">
        <f t="shared" ref="I2502:I2563" si="505">SUM(J2502:O2502)</f>
        <v>730</v>
      </c>
      <c r="J2502" s="144">
        <v>255</v>
      </c>
      <c r="K2502" s="144">
        <v>255</v>
      </c>
      <c r="L2502" s="144">
        <v>101</v>
      </c>
      <c r="M2502" s="144">
        <v>101</v>
      </c>
      <c r="N2502" s="144">
        <v>9</v>
      </c>
      <c r="O2502" s="144">
        <v>9</v>
      </c>
      <c r="P2502" s="145" t="e">
        <f t="shared" si="495"/>
        <v>#DIV/0!</v>
      </c>
      <c r="Q2502" s="145" t="e">
        <f t="shared" si="496"/>
        <v>#DIV/0!</v>
      </c>
      <c r="R2502" s="145" t="e">
        <f t="shared" si="497"/>
        <v>#DIV/0!</v>
      </c>
      <c r="S2502" s="145" t="e">
        <f t="shared" si="498"/>
        <v>#DIV/0!</v>
      </c>
      <c r="T2502" s="145" t="e">
        <f t="shared" si="499"/>
        <v>#DIV/0!</v>
      </c>
      <c r="U2502" s="145" t="e">
        <f t="shared" si="500"/>
        <v>#DIV/0!</v>
      </c>
      <c r="V2502" s="146">
        <f>IF(J2502="nio",0,IF(J2502&gt;0,VLOOKUP(F2502,'3-Productie normen'!A:M,VLOOKUP(J2502,'3-Productie normen'!$B$38:$C$41,2,FALSE),FALSE)))*(VLOOKUP(B2502,'2-Kosten per locatie'!$A$16:$C$48,3,FALSE))</f>
        <v>0</v>
      </c>
      <c r="W2502" s="146">
        <f t="shared" si="501"/>
        <v>0</v>
      </c>
      <c r="X2502" s="146">
        <f t="shared" si="502"/>
        <v>0</v>
      </c>
      <c r="Y2502" s="146">
        <f t="shared" si="503"/>
        <v>0</v>
      </c>
      <c r="Z2502" s="147" t="str">
        <f>VLOOKUP(F2502,'3-Productie normen'!A:Q,12,FALSE)</f>
        <v>V</v>
      </c>
      <c r="AA2502" s="147"/>
      <c r="AC2502" s="148">
        <f t="shared" si="504"/>
        <v>5730.5</v>
      </c>
    </row>
    <row r="2503" spans="1:29" ht="14.15" customHeight="1">
      <c r="A2503" s="124">
        <f t="shared" si="494"/>
        <v>2503</v>
      </c>
      <c r="B2503" s="139" t="s">
        <v>115</v>
      </c>
      <c r="C2503" s="108" t="s">
        <v>210</v>
      </c>
      <c r="D2503" s="164" t="s">
        <v>2067</v>
      </c>
      <c r="E2503" s="141" t="s">
        <v>249</v>
      </c>
      <c r="F2503" s="139" t="s">
        <v>172</v>
      </c>
      <c r="G2503" s="141" t="s">
        <v>222</v>
      </c>
      <c r="H2503" s="142">
        <v>4.32</v>
      </c>
      <c r="I2503" s="143">
        <f t="shared" si="505"/>
        <v>730</v>
      </c>
      <c r="J2503" s="144">
        <v>255</v>
      </c>
      <c r="K2503" s="144">
        <v>255</v>
      </c>
      <c r="L2503" s="144">
        <v>101</v>
      </c>
      <c r="M2503" s="144">
        <v>101</v>
      </c>
      <c r="N2503" s="144">
        <v>9</v>
      </c>
      <c r="O2503" s="144">
        <v>9</v>
      </c>
      <c r="P2503" s="145" t="e">
        <f t="shared" si="495"/>
        <v>#DIV/0!</v>
      </c>
      <c r="Q2503" s="145" t="e">
        <f t="shared" si="496"/>
        <v>#DIV/0!</v>
      </c>
      <c r="R2503" s="145" t="e">
        <f t="shared" si="497"/>
        <v>#DIV/0!</v>
      </c>
      <c r="S2503" s="145" t="e">
        <f t="shared" si="498"/>
        <v>#DIV/0!</v>
      </c>
      <c r="T2503" s="145" t="e">
        <f t="shared" si="499"/>
        <v>#DIV/0!</v>
      </c>
      <c r="U2503" s="145" t="e">
        <f t="shared" si="500"/>
        <v>#DIV/0!</v>
      </c>
      <c r="V2503" s="146">
        <f>IF(J2503="nio",0,IF(J2503&gt;0,VLOOKUP(F2503,'3-Productie normen'!A:M,VLOOKUP(J2503,'3-Productie normen'!$B$38:$C$41,2,FALSE),FALSE)))*(VLOOKUP(B2503,'2-Kosten per locatie'!$A$16:$C$48,3,FALSE))</f>
        <v>0</v>
      </c>
      <c r="W2503" s="146">
        <f t="shared" si="501"/>
        <v>0</v>
      </c>
      <c r="X2503" s="146">
        <f t="shared" si="502"/>
        <v>0</v>
      </c>
      <c r="Y2503" s="146">
        <f t="shared" si="503"/>
        <v>0</v>
      </c>
      <c r="Z2503" s="147" t="str">
        <f>VLOOKUP(F2503,'3-Productie normen'!A:Q,12,FALSE)</f>
        <v>V</v>
      </c>
      <c r="AA2503" s="147"/>
      <c r="AC2503" s="148">
        <f t="shared" si="504"/>
        <v>3153.6000000000004</v>
      </c>
    </row>
    <row r="2504" spans="1:29" ht="14.15" customHeight="1">
      <c r="A2504" s="124">
        <f t="shared" si="494"/>
        <v>2504</v>
      </c>
      <c r="B2504" s="139" t="s">
        <v>115</v>
      </c>
      <c r="C2504" s="108" t="s">
        <v>210</v>
      </c>
      <c r="D2504" s="164" t="s">
        <v>2305</v>
      </c>
      <c r="E2504" s="141" t="s">
        <v>162</v>
      </c>
      <c r="F2504" s="166" t="s">
        <v>162</v>
      </c>
      <c r="G2504" s="141" t="s">
        <v>244</v>
      </c>
      <c r="H2504" s="142">
        <v>2.34</v>
      </c>
      <c r="I2504" s="143">
        <f t="shared" si="505"/>
        <v>730</v>
      </c>
      <c r="J2504" s="144">
        <v>255</v>
      </c>
      <c r="K2504" s="144">
        <v>255</v>
      </c>
      <c r="L2504" s="144">
        <v>101</v>
      </c>
      <c r="M2504" s="144">
        <v>101</v>
      </c>
      <c r="N2504" s="144">
        <v>9</v>
      </c>
      <c r="O2504" s="144">
        <v>9</v>
      </c>
      <c r="P2504" s="145" t="e">
        <f t="shared" si="495"/>
        <v>#DIV/0!</v>
      </c>
      <c r="Q2504" s="145" t="e">
        <f t="shared" si="496"/>
        <v>#DIV/0!</v>
      </c>
      <c r="R2504" s="145" t="e">
        <f t="shared" si="497"/>
        <v>#DIV/0!</v>
      </c>
      <c r="S2504" s="145" t="e">
        <f t="shared" si="498"/>
        <v>#DIV/0!</v>
      </c>
      <c r="T2504" s="145" t="e">
        <f t="shared" si="499"/>
        <v>#DIV/0!</v>
      </c>
      <c r="U2504" s="145" t="e">
        <f t="shared" si="500"/>
        <v>#DIV/0!</v>
      </c>
      <c r="V2504" s="146">
        <f>IF(J2504="nio",0,IF(J2504&gt;0,VLOOKUP(F2504,'3-Productie normen'!A:M,VLOOKUP(J2504,'3-Productie normen'!$B$38:$C$41,2,FALSE),FALSE)))*(VLOOKUP(B2504,'2-Kosten per locatie'!$A$16:$C$48,3,FALSE))</f>
        <v>0</v>
      </c>
      <c r="W2504" s="146">
        <f t="shared" si="501"/>
        <v>0</v>
      </c>
      <c r="X2504" s="146">
        <f t="shared" si="502"/>
        <v>0</v>
      </c>
      <c r="Y2504" s="146">
        <f t="shared" si="503"/>
        <v>0</v>
      </c>
      <c r="Z2504" s="147" t="str">
        <f>VLOOKUP(F2504,'3-Productie normen'!A:Q,12,FALSE)</f>
        <v>V</v>
      </c>
      <c r="AA2504" s="147"/>
      <c r="AC2504" s="148">
        <f t="shared" si="504"/>
        <v>1708.1999999999998</v>
      </c>
    </row>
    <row r="2505" spans="1:29" ht="14.15" customHeight="1">
      <c r="A2505" s="124">
        <f t="shared" si="494"/>
        <v>2505</v>
      </c>
      <c r="B2505" s="139" t="s">
        <v>115</v>
      </c>
      <c r="C2505" s="108" t="s">
        <v>210</v>
      </c>
      <c r="D2505" s="164" t="s">
        <v>1962</v>
      </c>
      <c r="E2505" s="141" t="s">
        <v>170</v>
      </c>
      <c r="F2505" s="141" t="s">
        <v>170</v>
      </c>
      <c r="G2505" s="141" t="s">
        <v>561</v>
      </c>
      <c r="H2505" s="142">
        <v>11.51</v>
      </c>
      <c r="I2505" s="143">
        <f t="shared" si="505"/>
        <v>730</v>
      </c>
      <c r="J2505" s="144">
        <v>255</v>
      </c>
      <c r="K2505" s="144">
        <v>255</v>
      </c>
      <c r="L2505" s="144">
        <v>101</v>
      </c>
      <c r="M2505" s="144">
        <v>101</v>
      </c>
      <c r="N2505" s="144">
        <v>9</v>
      </c>
      <c r="O2505" s="144">
        <v>9</v>
      </c>
      <c r="P2505" s="145" t="e">
        <f t="shared" si="495"/>
        <v>#DIV/0!</v>
      </c>
      <c r="Q2505" s="145" t="e">
        <f t="shared" si="496"/>
        <v>#DIV/0!</v>
      </c>
      <c r="R2505" s="145" t="e">
        <f t="shared" si="497"/>
        <v>#DIV/0!</v>
      </c>
      <c r="S2505" s="145" t="e">
        <f t="shared" si="498"/>
        <v>#DIV/0!</v>
      </c>
      <c r="T2505" s="145" t="e">
        <f t="shared" si="499"/>
        <v>#DIV/0!</v>
      </c>
      <c r="U2505" s="145" t="e">
        <f t="shared" si="500"/>
        <v>#DIV/0!</v>
      </c>
      <c r="V2505" s="146">
        <f>IF(J2505="nio",0,IF(J2505&gt;0,VLOOKUP(F2505,'3-Productie normen'!A:M,VLOOKUP(J2505,'3-Productie normen'!$B$38:$C$41,2,FALSE),FALSE)))*(VLOOKUP(B2505,'2-Kosten per locatie'!$A$16:$C$48,3,FALSE))</f>
        <v>0</v>
      </c>
      <c r="W2505" s="146">
        <f t="shared" si="501"/>
        <v>0</v>
      </c>
      <c r="X2505" s="146">
        <f t="shared" si="502"/>
        <v>0</v>
      </c>
      <c r="Y2505" s="146">
        <f t="shared" si="503"/>
        <v>0</v>
      </c>
      <c r="Z2505" s="147" t="str">
        <f>VLOOKUP(F2505,'3-Productie normen'!A:Q,12,FALSE)</f>
        <v>V</v>
      </c>
      <c r="AA2505" s="147"/>
      <c r="AC2505" s="148">
        <f t="shared" si="504"/>
        <v>8402.2999999999993</v>
      </c>
    </row>
    <row r="2506" spans="1:29" ht="14.15" customHeight="1">
      <c r="A2506" s="124">
        <f t="shared" si="494"/>
        <v>2506</v>
      </c>
      <c r="B2506" s="139" t="s">
        <v>115</v>
      </c>
      <c r="C2506" s="108" t="s">
        <v>210</v>
      </c>
      <c r="D2506" s="164" t="s">
        <v>1963</v>
      </c>
      <c r="E2506" s="141" t="s">
        <v>170</v>
      </c>
      <c r="F2506" s="141" t="s">
        <v>170</v>
      </c>
      <c r="G2506" s="141" t="s">
        <v>561</v>
      </c>
      <c r="H2506" s="142">
        <v>5.0599999999999996</v>
      </c>
      <c r="I2506" s="143">
        <f t="shared" si="505"/>
        <v>730</v>
      </c>
      <c r="J2506" s="144">
        <v>255</v>
      </c>
      <c r="K2506" s="144">
        <v>255</v>
      </c>
      <c r="L2506" s="144">
        <v>101</v>
      </c>
      <c r="M2506" s="144">
        <v>101</v>
      </c>
      <c r="N2506" s="144">
        <v>9</v>
      </c>
      <c r="O2506" s="144">
        <v>9</v>
      </c>
      <c r="P2506" s="145" t="e">
        <f t="shared" si="495"/>
        <v>#DIV/0!</v>
      </c>
      <c r="Q2506" s="145" t="e">
        <f t="shared" si="496"/>
        <v>#DIV/0!</v>
      </c>
      <c r="R2506" s="145" t="e">
        <f t="shared" si="497"/>
        <v>#DIV/0!</v>
      </c>
      <c r="S2506" s="145" t="e">
        <f t="shared" si="498"/>
        <v>#DIV/0!</v>
      </c>
      <c r="T2506" s="145" t="e">
        <f t="shared" si="499"/>
        <v>#DIV/0!</v>
      </c>
      <c r="U2506" s="145" t="e">
        <f t="shared" si="500"/>
        <v>#DIV/0!</v>
      </c>
      <c r="V2506" s="146">
        <f>IF(J2506="nio",0,IF(J2506&gt;0,VLOOKUP(F2506,'3-Productie normen'!A:M,VLOOKUP(J2506,'3-Productie normen'!$B$38:$C$41,2,FALSE),FALSE)))*(VLOOKUP(B2506,'2-Kosten per locatie'!$A$16:$C$48,3,FALSE))</f>
        <v>0</v>
      </c>
      <c r="W2506" s="146">
        <f t="shared" si="501"/>
        <v>0</v>
      </c>
      <c r="X2506" s="146">
        <f t="shared" si="502"/>
        <v>0</v>
      </c>
      <c r="Y2506" s="146">
        <f t="shared" si="503"/>
        <v>0</v>
      </c>
      <c r="Z2506" s="147" t="str">
        <f>VLOOKUP(F2506,'3-Productie normen'!A:Q,12,FALSE)</f>
        <v>V</v>
      </c>
      <c r="AA2506" s="147"/>
      <c r="AC2506" s="148">
        <f t="shared" si="504"/>
        <v>3693.7999999999997</v>
      </c>
    </row>
    <row r="2507" spans="1:29" ht="14.15" customHeight="1">
      <c r="A2507" s="124">
        <f t="shared" ref="A2507:A2570" si="506">A2506+1</f>
        <v>2507</v>
      </c>
      <c r="B2507" s="139" t="s">
        <v>115</v>
      </c>
      <c r="C2507" s="108">
        <v>1</v>
      </c>
      <c r="D2507" s="164" t="s">
        <v>1716</v>
      </c>
      <c r="E2507" s="141" t="s">
        <v>224</v>
      </c>
      <c r="F2507" s="141" t="s">
        <v>155</v>
      </c>
      <c r="G2507" s="141" t="s">
        <v>222</v>
      </c>
      <c r="H2507" s="142">
        <v>17.27</v>
      </c>
      <c r="I2507" s="143">
        <f t="shared" si="505"/>
        <v>730</v>
      </c>
      <c r="J2507" s="144">
        <v>255</v>
      </c>
      <c r="K2507" s="144">
        <v>255</v>
      </c>
      <c r="L2507" s="144">
        <v>101</v>
      </c>
      <c r="M2507" s="144">
        <v>101</v>
      </c>
      <c r="N2507" s="144">
        <v>9</v>
      </c>
      <c r="O2507" s="144">
        <v>9</v>
      </c>
      <c r="P2507" s="145" t="e">
        <f t="shared" si="495"/>
        <v>#DIV/0!</v>
      </c>
      <c r="Q2507" s="145" t="e">
        <f t="shared" si="496"/>
        <v>#DIV/0!</v>
      </c>
      <c r="R2507" s="145" t="e">
        <f t="shared" si="497"/>
        <v>#DIV/0!</v>
      </c>
      <c r="S2507" s="145" t="e">
        <f t="shared" si="498"/>
        <v>#DIV/0!</v>
      </c>
      <c r="T2507" s="145" t="e">
        <f t="shared" si="499"/>
        <v>#DIV/0!</v>
      </c>
      <c r="U2507" s="145" t="e">
        <f t="shared" si="500"/>
        <v>#DIV/0!</v>
      </c>
      <c r="V2507" s="146">
        <f>IF(J2507="nio",0,IF(J2507&gt;0,VLOOKUP(F2507,'3-Productie normen'!A:M,VLOOKUP(J2507,'3-Productie normen'!$B$38:$C$41,2,FALSE),FALSE)))*(VLOOKUP(B2507,'2-Kosten per locatie'!$A$16:$C$48,3,FALSE))</f>
        <v>0</v>
      </c>
      <c r="W2507" s="146">
        <f t="shared" si="501"/>
        <v>0</v>
      </c>
      <c r="X2507" s="146">
        <f t="shared" si="502"/>
        <v>0</v>
      </c>
      <c r="Y2507" s="146">
        <f t="shared" si="503"/>
        <v>0</v>
      </c>
      <c r="Z2507" s="147" t="str">
        <f>VLOOKUP(F2507,'3-Productie normen'!A:Q,12,FALSE)</f>
        <v>B</v>
      </c>
      <c r="AA2507" s="147"/>
      <c r="AC2507" s="148">
        <f t="shared" si="504"/>
        <v>12607.1</v>
      </c>
    </row>
    <row r="2508" spans="1:29" ht="14.15" customHeight="1">
      <c r="A2508" s="124">
        <f t="shared" si="506"/>
        <v>2508</v>
      </c>
      <c r="B2508" s="139" t="s">
        <v>115</v>
      </c>
      <c r="C2508" s="108">
        <v>1</v>
      </c>
      <c r="D2508" s="164" t="s">
        <v>2156</v>
      </c>
      <c r="E2508" s="141" t="s">
        <v>279</v>
      </c>
      <c r="F2508" s="141" t="s">
        <v>168</v>
      </c>
      <c r="G2508" s="141" t="s">
        <v>222</v>
      </c>
      <c r="H2508" s="142">
        <v>0.72</v>
      </c>
      <c r="I2508" s="143">
        <f t="shared" si="505"/>
        <v>1</v>
      </c>
      <c r="J2508" s="144">
        <v>1</v>
      </c>
      <c r="K2508" s="144"/>
      <c r="L2508" s="144"/>
      <c r="M2508" s="144"/>
      <c r="N2508" s="144"/>
      <c r="O2508" s="144"/>
      <c r="P2508" s="145" t="e">
        <f t="shared" si="495"/>
        <v>#DIV/0!</v>
      </c>
      <c r="Q2508" s="145">
        <f t="shared" si="496"/>
        <v>0</v>
      </c>
      <c r="R2508" s="145">
        <f t="shared" si="497"/>
        <v>0</v>
      </c>
      <c r="S2508" s="145">
        <f t="shared" si="498"/>
        <v>0</v>
      </c>
      <c r="T2508" s="145">
        <f t="shared" si="499"/>
        <v>0</v>
      </c>
      <c r="U2508" s="145">
        <f t="shared" si="500"/>
        <v>0</v>
      </c>
      <c r="V2508" s="146">
        <f>IF(J2508="nio",0,IF(J2508&gt;0,VLOOKUP(F2508,'3-Productie normen'!A:M,VLOOKUP(J2508,'3-Productie normen'!$B$38:$C$41,2,FALSE),FALSE)))*(VLOOKUP(B2508,'2-Kosten per locatie'!$A$16:$C$48,3,FALSE))</f>
        <v>0</v>
      </c>
      <c r="W2508" s="146">
        <f t="shared" si="501"/>
        <v>0</v>
      </c>
      <c r="X2508" s="146">
        <f t="shared" si="502"/>
        <v>0</v>
      </c>
      <c r="Y2508" s="146">
        <f t="shared" si="503"/>
        <v>0</v>
      </c>
      <c r="Z2508" s="147" t="str">
        <f>VLOOKUP(F2508,'3-Productie normen'!A:Q,12,FALSE)</f>
        <v>V</v>
      </c>
      <c r="AA2508" s="147"/>
      <c r="AC2508" s="148">
        <f t="shared" si="504"/>
        <v>0.72</v>
      </c>
    </row>
    <row r="2509" spans="1:29" ht="14.15" customHeight="1">
      <c r="A2509" s="124">
        <f t="shared" si="506"/>
        <v>2509</v>
      </c>
      <c r="B2509" s="139" t="s">
        <v>115</v>
      </c>
      <c r="C2509" s="108">
        <v>1</v>
      </c>
      <c r="D2509" s="164" t="s">
        <v>2315</v>
      </c>
      <c r="E2509" s="141" t="s">
        <v>355</v>
      </c>
      <c r="F2509" s="141" t="s">
        <v>174</v>
      </c>
      <c r="G2509" s="141" t="s">
        <v>227</v>
      </c>
      <c r="H2509" s="142">
        <v>0.51</v>
      </c>
      <c r="I2509" s="143">
        <f t="shared" si="505"/>
        <v>0</v>
      </c>
      <c r="J2509" s="144" t="s">
        <v>228</v>
      </c>
      <c r="K2509" s="144"/>
      <c r="L2509" s="144"/>
      <c r="M2509" s="144"/>
      <c r="N2509" s="144"/>
      <c r="O2509" s="144"/>
      <c r="P2509" s="145">
        <f t="shared" si="495"/>
        <v>0</v>
      </c>
      <c r="Q2509" s="145">
        <f t="shared" si="496"/>
        <v>0</v>
      </c>
      <c r="R2509" s="145">
        <f t="shared" si="497"/>
        <v>0</v>
      </c>
      <c r="S2509" s="145">
        <f t="shared" si="498"/>
        <v>0</v>
      </c>
      <c r="T2509" s="145">
        <f t="shared" si="499"/>
        <v>0</v>
      </c>
      <c r="U2509" s="145">
        <f t="shared" si="500"/>
        <v>0</v>
      </c>
      <c r="V2509" s="146">
        <f>IF(J2509="nio",0,IF(J2509&gt;0,VLOOKUP(F2509,'3-Productie normen'!A:M,VLOOKUP(J2509,'3-Productie normen'!$B$38:$C$41,2,FALSE),FALSE)))*(VLOOKUP(B2509,'2-Kosten per locatie'!$A$16:$C$48,3,FALSE))</f>
        <v>0</v>
      </c>
      <c r="W2509" s="146">
        <f t="shared" si="501"/>
        <v>0</v>
      </c>
      <c r="X2509" s="146">
        <f t="shared" si="502"/>
        <v>0</v>
      </c>
      <c r="Y2509" s="146">
        <f t="shared" si="503"/>
        <v>0</v>
      </c>
      <c r="Z2509" s="147">
        <f>VLOOKUP(F2509,'3-Productie normen'!A:Q,12,FALSE)</f>
        <v>0</v>
      </c>
      <c r="AA2509" s="147"/>
      <c r="AC2509" s="148">
        <f t="shared" si="504"/>
        <v>0</v>
      </c>
    </row>
    <row r="2510" spans="1:29" ht="14.15" customHeight="1">
      <c r="A2510" s="124">
        <f t="shared" si="506"/>
        <v>2510</v>
      </c>
      <c r="B2510" s="139" t="s">
        <v>115</v>
      </c>
      <c r="C2510" s="108">
        <v>1</v>
      </c>
      <c r="D2510" s="164" t="s">
        <v>1964</v>
      </c>
      <c r="E2510" s="141" t="s">
        <v>1979</v>
      </c>
      <c r="F2510" s="141" t="s">
        <v>168</v>
      </c>
      <c r="G2510" s="141" t="s">
        <v>244</v>
      </c>
      <c r="H2510" s="142">
        <v>105.57</v>
      </c>
      <c r="I2510" s="143">
        <f t="shared" si="505"/>
        <v>1</v>
      </c>
      <c r="J2510" s="144">
        <v>1</v>
      </c>
      <c r="K2510" s="144"/>
      <c r="L2510" s="144"/>
      <c r="M2510" s="144"/>
      <c r="N2510" s="144"/>
      <c r="O2510" s="144"/>
      <c r="P2510" s="145" t="e">
        <f t="shared" si="495"/>
        <v>#DIV/0!</v>
      </c>
      <c r="Q2510" s="145">
        <f t="shared" si="496"/>
        <v>0</v>
      </c>
      <c r="R2510" s="145">
        <f t="shared" si="497"/>
        <v>0</v>
      </c>
      <c r="S2510" s="145">
        <f t="shared" si="498"/>
        <v>0</v>
      </c>
      <c r="T2510" s="145">
        <f t="shared" si="499"/>
        <v>0</v>
      </c>
      <c r="U2510" s="145">
        <f t="shared" si="500"/>
        <v>0</v>
      </c>
      <c r="V2510" s="146">
        <f>IF(J2510="nio",0,IF(J2510&gt;0,VLOOKUP(F2510,'3-Productie normen'!A:M,VLOOKUP(J2510,'3-Productie normen'!$B$38:$C$41,2,FALSE),FALSE)))*(VLOOKUP(B2510,'2-Kosten per locatie'!$A$16:$C$48,3,FALSE))</f>
        <v>0</v>
      </c>
      <c r="W2510" s="146">
        <f t="shared" si="501"/>
        <v>0</v>
      </c>
      <c r="X2510" s="146">
        <f t="shared" si="502"/>
        <v>0</v>
      </c>
      <c r="Y2510" s="146">
        <f t="shared" si="503"/>
        <v>0</v>
      </c>
      <c r="Z2510" s="147" t="str">
        <f>VLOOKUP(F2510,'3-Productie normen'!A:Q,12,FALSE)</f>
        <v>V</v>
      </c>
      <c r="AA2510" s="147"/>
      <c r="AC2510" s="148">
        <f t="shared" si="504"/>
        <v>105.57</v>
      </c>
    </row>
    <row r="2511" spans="1:29" ht="14.15" customHeight="1">
      <c r="A2511" s="124">
        <f t="shared" si="506"/>
        <v>2511</v>
      </c>
      <c r="B2511" s="139" t="s">
        <v>115</v>
      </c>
      <c r="C2511" s="108">
        <v>1</v>
      </c>
      <c r="D2511" s="164" t="s">
        <v>1717</v>
      </c>
      <c r="E2511" s="141" t="s">
        <v>171</v>
      </c>
      <c r="F2511" s="141" t="s">
        <v>171</v>
      </c>
      <c r="G2511" s="141" t="s">
        <v>222</v>
      </c>
      <c r="H2511" s="142">
        <v>16.18</v>
      </c>
      <c r="I2511" s="143">
        <f t="shared" si="505"/>
        <v>730</v>
      </c>
      <c r="J2511" s="144">
        <v>255</v>
      </c>
      <c r="K2511" s="144">
        <v>255</v>
      </c>
      <c r="L2511" s="144">
        <v>101</v>
      </c>
      <c r="M2511" s="144">
        <v>101</v>
      </c>
      <c r="N2511" s="144">
        <v>9</v>
      </c>
      <c r="O2511" s="144">
        <v>9</v>
      </c>
      <c r="P2511" s="145" t="e">
        <f t="shared" si="495"/>
        <v>#DIV/0!</v>
      </c>
      <c r="Q2511" s="145" t="e">
        <f t="shared" si="496"/>
        <v>#DIV/0!</v>
      </c>
      <c r="R2511" s="145" t="e">
        <f t="shared" si="497"/>
        <v>#DIV/0!</v>
      </c>
      <c r="S2511" s="145" t="e">
        <f t="shared" si="498"/>
        <v>#DIV/0!</v>
      </c>
      <c r="T2511" s="145" t="e">
        <f t="shared" si="499"/>
        <v>#DIV/0!</v>
      </c>
      <c r="U2511" s="145" t="e">
        <f t="shared" si="500"/>
        <v>#DIV/0!</v>
      </c>
      <c r="V2511" s="146">
        <f>IF(J2511="nio",0,IF(J2511&gt;0,VLOOKUP(F2511,'3-Productie normen'!A:M,VLOOKUP(J2511,'3-Productie normen'!$B$38:$C$41,2,FALSE),FALSE)))*(VLOOKUP(B2511,'2-Kosten per locatie'!$A$16:$C$48,3,FALSE))</f>
        <v>0</v>
      </c>
      <c r="W2511" s="146">
        <f t="shared" si="501"/>
        <v>0</v>
      </c>
      <c r="X2511" s="146">
        <f t="shared" si="502"/>
        <v>0</v>
      </c>
      <c r="Y2511" s="146">
        <f t="shared" si="503"/>
        <v>0</v>
      </c>
      <c r="Z2511" s="147" t="str">
        <f>VLOOKUP(F2511,'3-Productie normen'!A:Q,12,FALSE)</f>
        <v>B</v>
      </c>
      <c r="AA2511" s="147"/>
      <c r="AC2511" s="148">
        <f t="shared" si="504"/>
        <v>11811.4</v>
      </c>
    </row>
    <row r="2512" spans="1:29" ht="14.15" customHeight="1">
      <c r="A2512" s="124">
        <f t="shared" si="506"/>
        <v>2512</v>
      </c>
      <c r="B2512" s="139" t="s">
        <v>115</v>
      </c>
      <c r="C2512" s="108">
        <v>1</v>
      </c>
      <c r="D2512" s="164" t="s">
        <v>1970</v>
      </c>
      <c r="E2512" s="141" t="s">
        <v>519</v>
      </c>
      <c r="F2512" s="141" t="s">
        <v>174</v>
      </c>
      <c r="G2512" s="141" t="s">
        <v>244</v>
      </c>
      <c r="H2512" s="142">
        <v>36.090000000000003</v>
      </c>
      <c r="I2512" s="143">
        <f t="shared" si="505"/>
        <v>0</v>
      </c>
      <c r="J2512" s="144" t="s">
        <v>228</v>
      </c>
      <c r="K2512" s="144"/>
      <c r="L2512" s="144"/>
      <c r="M2512" s="144"/>
      <c r="N2512" s="144"/>
      <c r="O2512" s="144"/>
      <c r="P2512" s="145">
        <f t="shared" si="495"/>
        <v>0</v>
      </c>
      <c r="Q2512" s="145">
        <f t="shared" si="496"/>
        <v>0</v>
      </c>
      <c r="R2512" s="145">
        <f t="shared" si="497"/>
        <v>0</v>
      </c>
      <c r="S2512" s="145">
        <f t="shared" si="498"/>
        <v>0</v>
      </c>
      <c r="T2512" s="145">
        <f t="shared" si="499"/>
        <v>0</v>
      </c>
      <c r="U2512" s="145">
        <f t="shared" si="500"/>
        <v>0</v>
      </c>
      <c r="V2512" s="146">
        <f>IF(J2512="nio",0,IF(J2512&gt;0,VLOOKUP(F2512,'3-Productie normen'!A:M,VLOOKUP(J2512,'3-Productie normen'!$B$38:$C$41,2,FALSE),FALSE)))*(VLOOKUP(B2512,'2-Kosten per locatie'!$A$16:$C$48,3,FALSE))</f>
        <v>0</v>
      </c>
      <c r="W2512" s="146">
        <f t="shared" si="501"/>
        <v>0</v>
      </c>
      <c r="X2512" s="146">
        <f t="shared" si="502"/>
        <v>0</v>
      </c>
      <c r="Y2512" s="146">
        <f t="shared" si="503"/>
        <v>0</v>
      </c>
      <c r="Z2512" s="147">
        <f>VLOOKUP(F2512,'3-Productie normen'!A:Q,12,FALSE)</f>
        <v>0</v>
      </c>
      <c r="AA2512" s="147"/>
      <c r="AC2512" s="148">
        <f t="shared" si="504"/>
        <v>0</v>
      </c>
    </row>
    <row r="2513" spans="1:29" ht="14.15" customHeight="1">
      <c r="A2513" s="124">
        <f t="shared" si="506"/>
        <v>2513</v>
      </c>
      <c r="B2513" s="139" t="s">
        <v>115</v>
      </c>
      <c r="C2513" s="108">
        <v>1</v>
      </c>
      <c r="D2513" s="164" t="s">
        <v>1720</v>
      </c>
      <c r="E2513" s="141" t="s">
        <v>251</v>
      </c>
      <c r="F2513" s="141" t="s">
        <v>168</v>
      </c>
      <c r="G2513" s="141" t="s">
        <v>244</v>
      </c>
      <c r="H2513" s="142">
        <v>92.17</v>
      </c>
      <c r="I2513" s="143">
        <f t="shared" si="505"/>
        <v>1</v>
      </c>
      <c r="J2513" s="144">
        <v>1</v>
      </c>
      <c r="K2513" s="144"/>
      <c r="L2513" s="144"/>
      <c r="M2513" s="144"/>
      <c r="N2513" s="144"/>
      <c r="O2513" s="144"/>
      <c r="P2513" s="145" t="e">
        <f t="shared" si="495"/>
        <v>#DIV/0!</v>
      </c>
      <c r="Q2513" s="145">
        <f t="shared" si="496"/>
        <v>0</v>
      </c>
      <c r="R2513" s="145">
        <f t="shared" si="497"/>
        <v>0</v>
      </c>
      <c r="S2513" s="145">
        <f t="shared" si="498"/>
        <v>0</v>
      </c>
      <c r="T2513" s="145">
        <f t="shared" si="499"/>
        <v>0</v>
      </c>
      <c r="U2513" s="145">
        <f t="shared" si="500"/>
        <v>0</v>
      </c>
      <c r="V2513" s="146">
        <f>IF(J2513="nio",0,IF(J2513&gt;0,VLOOKUP(F2513,'3-Productie normen'!A:M,VLOOKUP(J2513,'3-Productie normen'!$B$38:$C$41,2,FALSE),FALSE)))*(VLOOKUP(B2513,'2-Kosten per locatie'!$A$16:$C$48,3,FALSE))</f>
        <v>0</v>
      </c>
      <c r="W2513" s="146">
        <f t="shared" si="501"/>
        <v>0</v>
      </c>
      <c r="X2513" s="146">
        <f t="shared" si="502"/>
        <v>0</v>
      </c>
      <c r="Y2513" s="146">
        <f t="shared" si="503"/>
        <v>0</v>
      </c>
      <c r="Z2513" s="147" t="str">
        <f>VLOOKUP(F2513,'3-Productie normen'!A:Q,12,FALSE)</f>
        <v>V</v>
      </c>
      <c r="AA2513" s="147"/>
      <c r="AC2513" s="148">
        <f t="shared" si="504"/>
        <v>92.17</v>
      </c>
    </row>
    <row r="2514" spans="1:29" ht="14.15" customHeight="1">
      <c r="A2514" s="124">
        <f t="shared" si="506"/>
        <v>2514</v>
      </c>
      <c r="B2514" s="139" t="s">
        <v>115</v>
      </c>
      <c r="C2514" s="108">
        <v>1</v>
      </c>
      <c r="D2514" s="164" t="s">
        <v>1971</v>
      </c>
      <c r="E2514" s="141" t="s">
        <v>171</v>
      </c>
      <c r="F2514" s="141" t="s">
        <v>171</v>
      </c>
      <c r="G2514" s="141" t="s">
        <v>244</v>
      </c>
      <c r="H2514" s="142">
        <v>31.39</v>
      </c>
      <c r="I2514" s="143">
        <f t="shared" si="505"/>
        <v>730</v>
      </c>
      <c r="J2514" s="144">
        <v>255</v>
      </c>
      <c r="K2514" s="144">
        <v>255</v>
      </c>
      <c r="L2514" s="144">
        <v>101</v>
      </c>
      <c r="M2514" s="144">
        <v>101</v>
      </c>
      <c r="N2514" s="144">
        <v>9</v>
      </c>
      <c r="O2514" s="144">
        <v>9</v>
      </c>
      <c r="P2514" s="145" t="e">
        <f t="shared" si="495"/>
        <v>#DIV/0!</v>
      </c>
      <c r="Q2514" s="145" t="e">
        <f t="shared" si="496"/>
        <v>#DIV/0!</v>
      </c>
      <c r="R2514" s="145" t="e">
        <f t="shared" si="497"/>
        <v>#DIV/0!</v>
      </c>
      <c r="S2514" s="145" t="e">
        <f t="shared" si="498"/>
        <v>#DIV/0!</v>
      </c>
      <c r="T2514" s="145" t="e">
        <f t="shared" si="499"/>
        <v>#DIV/0!</v>
      </c>
      <c r="U2514" s="145" t="e">
        <f t="shared" si="500"/>
        <v>#DIV/0!</v>
      </c>
      <c r="V2514" s="146">
        <f>IF(J2514="nio",0,IF(J2514&gt;0,VLOOKUP(F2514,'3-Productie normen'!A:M,VLOOKUP(J2514,'3-Productie normen'!$B$38:$C$41,2,FALSE),FALSE)))*(VLOOKUP(B2514,'2-Kosten per locatie'!$A$16:$C$48,3,FALSE))</f>
        <v>0</v>
      </c>
      <c r="W2514" s="146">
        <f t="shared" si="501"/>
        <v>0</v>
      </c>
      <c r="X2514" s="146">
        <f t="shared" si="502"/>
        <v>0</v>
      </c>
      <c r="Y2514" s="146">
        <f t="shared" si="503"/>
        <v>0</v>
      </c>
      <c r="Z2514" s="147" t="str">
        <f>VLOOKUP(F2514,'3-Productie normen'!A:Q,12,FALSE)</f>
        <v>B</v>
      </c>
      <c r="AA2514" s="147"/>
      <c r="AC2514" s="148">
        <f t="shared" si="504"/>
        <v>22914.7</v>
      </c>
    </row>
    <row r="2515" spans="1:29" ht="14.15" customHeight="1">
      <c r="A2515" s="124">
        <f t="shared" si="506"/>
        <v>2515</v>
      </c>
      <c r="B2515" s="139" t="s">
        <v>115</v>
      </c>
      <c r="C2515" s="108">
        <v>1</v>
      </c>
      <c r="D2515" s="164" t="s">
        <v>1984</v>
      </c>
      <c r="E2515" s="141" t="s">
        <v>249</v>
      </c>
      <c r="F2515" s="141" t="s">
        <v>172</v>
      </c>
      <c r="G2515" s="141" t="s">
        <v>222</v>
      </c>
      <c r="H2515" s="142">
        <v>3.69</v>
      </c>
      <c r="I2515" s="143">
        <f t="shared" si="505"/>
        <v>730</v>
      </c>
      <c r="J2515" s="144">
        <v>255</v>
      </c>
      <c r="K2515" s="144">
        <v>255</v>
      </c>
      <c r="L2515" s="144">
        <v>101</v>
      </c>
      <c r="M2515" s="144">
        <v>101</v>
      </c>
      <c r="N2515" s="144">
        <v>9</v>
      </c>
      <c r="O2515" s="144">
        <v>9</v>
      </c>
      <c r="P2515" s="145" t="e">
        <f t="shared" si="495"/>
        <v>#DIV/0!</v>
      </c>
      <c r="Q2515" s="145" t="e">
        <f t="shared" si="496"/>
        <v>#DIV/0!</v>
      </c>
      <c r="R2515" s="145" t="e">
        <f t="shared" si="497"/>
        <v>#DIV/0!</v>
      </c>
      <c r="S2515" s="145" t="e">
        <f t="shared" si="498"/>
        <v>#DIV/0!</v>
      </c>
      <c r="T2515" s="145" t="e">
        <f t="shared" si="499"/>
        <v>#DIV/0!</v>
      </c>
      <c r="U2515" s="145" t="e">
        <f t="shared" si="500"/>
        <v>#DIV/0!</v>
      </c>
      <c r="V2515" s="146">
        <f>IF(J2515="nio",0,IF(J2515&gt;0,VLOOKUP(F2515,'3-Productie normen'!A:M,VLOOKUP(J2515,'3-Productie normen'!$B$38:$C$41,2,FALSE),FALSE)))*(VLOOKUP(B2515,'2-Kosten per locatie'!$A$16:$C$48,3,FALSE))</f>
        <v>0</v>
      </c>
      <c r="W2515" s="146">
        <f t="shared" si="501"/>
        <v>0</v>
      </c>
      <c r="X2515" s="146">
        <f t="shared" si="502"/>
        <v>0</v>
      </c>
      <c r="Y2515" s="146">
        <f t="shared" si="503"/>
        <v>0</v>
      </c>
      <c r="Z2515" s="147" t="str">
        <f>VLOOKUP(F2515,'3-Productie normen'!A:Q,12,FALSE)</f>
        <v>V</v>
      </c>
      <c r="AA2515" s="147"/>
      <c r="AC2515" s="148">
        <f t="shared" si="504"/>
        <v>2693.7</v>
      </c>
    </row>
    <row r="2516" spans="1:29" ht="14.15" customHeight="1">
      <c r="A2516" s="124">
        <f t="shared" si="506"/>
        <v>2516</v>
      </c>
      <c r="B2516" s="139" t="s">
        <v>115</v>
      </c>
      <c r="C2516" s="108">
        <v>1</v>
      </c>
      <c r="D2516" s="164" t="s">
        <v>1985</v>
      </c>
      <c r="E2516" s="141" t="s">
        <v>249</v>
      </c>
      <c r="F2516" s="141" t="s">
        <v>172</v>
      </c>
      <c r="G2516" s="141" t="s">
        <v>222</v>
      </c>
      <c r="H2516" s="142">
        <v>15.02</v>
      </c>
      <c r="I2516" s="143">
        <f t="shared" si="505"/>
        <v>730</v>
      </c>
      <c r="J2516" s="144">
        <v>255</v>
      </c>
      <c r="K2516" s="144">
        <v>255</v>
      </c>
      <c r="L2516" s="144">
        <v>101</v>
      </c>
      <c r="M2516" s="144">
        <v>101</v>
      </c>
      <c r="N2516" s="144">
        <v>9</v>
      </c>
      <c r="O2516" s="144">
        <v>9</v>
      </c>
      <c r="P2516" s="145" t="e">
        <f t="shared" si="495"/>
        <v>#DIV/0!</v>
      </c>
      <c r="Q2516" s="145" t="e">
        <f t="shared" si="496"/>
        <v>#DIV/0!</v>
      </c>
      <c r="R2516" s="145" t="e">
        <f t="shared" si="497"/>
        <v>#DIV/0!</v>
      </c>
      <c r="S2516" s="145" t="e">
        <f t="shared" si="498"/>
        <v>#DIV/0!</v>
      </c>
      <c r="T2516" s="145" t="e">
        <f t="shared" si="499"/>
        <v>#DIV/0!</v>
      </c>
      <c r="U2516" s="145" t="e">
        <f t="shared" si="500"/>
        <v>#DIV/0!</v>
      </c>
      <c r="V2516" s="146">
        <f>IF(J2516="nio",0,IF(J2516&gt;0,VLOOKUP(F2516,'3-Productie normen'!A:M,VLOOKUP(J2516,'3-Productie normen'!$B$38:$C$41,2,FALSE),FALSE)))*(VLOOKUP(B2516,'2-Kosten per locatie'!$A$16:$C$48,3,FALSE))</f>
        <v>0</v>
      </c>
      <c r="W2516" s="146">
        <f t="shared" si="501"/>
        <v>0</v>
      </c>
      <c r="X2516" s="146">
        <f t="shared" si="502"/>
        <v>0</v>
      </c>
      <c r="Y2516" s="146">
        <f t="shared" si="503"/>
        <v>0</v>
      </c>
      <c r="Z2516" s="147" t="str">
        <f>VLOOKUP(F2516,'3-Productie normen'!A:Q,12,FALSE)</f>
        <v>V</v>
      </c>
      <c r="AA2516" s="147"/>
      <c r="AC2516" s="148">
        <f t="shared" si="504"/>
        <v>10964.6</v>
      </c>
    </row>
    <row r="2517" spans="1:29" ht="14.15" customHeight="1">
      <c r="A2517" s="124">
        <f t="shared" si="506"/>
        <v>2517</v>
      </c>
      <c r="B2517" s="139" t="s">
        <v>115</v>
      </c>
      <c r="C2517" s="108">
        <v>1</v>
      </c>
      <c r="D2517" s="164" t="s">
        <v>1989</v>
      </c>
      <c r="E2517" s="141" t="s">
        <v>170</v>
      </c>
      <c r="F2517" s="141" t="s">
        <v>170</v>
      </c>
      <c r="G2517" s="141" t="s">
        <v>561</v>
      </c>
      <c r="H2517" s="142">
        <v>16.22</v>
      </c>
      <c r="I2517" s="143">
        <f t="shared" si="505"/>
        <v>730</v>
      </c>
      <c r="J2517" s="144">
        <v>255</v>
      </c>
      <c r="K2517" s="144">
        <v>255</v>
      </c>
      <c r="L2517" s="144">
        <v>101</v>
      </c>
      <c r="M2517" s="144">
        <v>101</v>
      </c>
      <c r="N2517" s="144">
        <v>9</v>
      </c>
      <c r="O2517" s="144">
        <v>9</v>
      </c>
      <c r="P2517" s="145" t="e">
        <f t="shared" si="495"/>
        <v>#DIV/0!</v>
      </c>
      <c r="Q2517" s="145" t="e">
        <f t="shared" si="496"/>
        <v>#DIV/0!</v>
      </c>
      <c r="R2517" s="145" t="e">
        <f t="shared" si="497"/>
        <v>#DIV/0!</v>
      </c>
      <c r="S2517" s="145" t="e">
        <f t="shared" si="498"/>
        <v>#DIV/0!</v>
      </c>
      <c r="T2517" s="145" t="e">
        <f t="shared" si="499"/>
        <v>#DIV/0!</v>
      </c>
      <c r="U2517" s="145" t="e">
        <f t="shared" si="500"/>
        <v>#DIV/0!</v>
      </c>
      <c r="V2517" s="146">
        <f>IF(J2517="nio",0,IF(J2517&gt;0,VLOOKUP(F2517,'3-Productie normen'!A:M,VLOOKUP(J2517,'3-Productie normen'!$B$38:$C$41,2,FALSE),FALSE)))*(VLOOKUP(B2517,'2-Kosten per locatie'!$A$16:$C$48,3,FALSE))</f>
        <v>0</v>
      </c>
      <c r="W2517" s="146">
        <f t="shared" si="501"/>
        <v>0</v>
      </c>
      <c r="X2517" s="146">
        <f t="shared" si="502"/>
        <v>0</v>
      </c>
      <c r="Y2517" s="146">
        <f t="shared" si="503"/>
        <v>0</v>
      </c>
      <c r="Z2517" s="147" t="str">
        <f>VLOOKUP(F2517,'3-Productie normen'!A:Q,12,FALSE)</f>
        <v>V</v>
      </c>
      <c r="AA2517" s="147"/>
      <c r="AC2517" s="148">
        <f t="shared" si="504"/>
        <v>11840.599999999999</v>
      </c>
    </row>
    <row r="2518" spans="1:29" ht="14.15" customHeight="1">
      <c r="A2518" s="124">
        <f t="shared" si="506"/>
        <v>2518</v>
      </c>
      <c r="B2518" s="139" t="s">
        <v>115</v>
      </c>
      <c r="C2518" s="108">
        <v>1</v>
      </c>
      <c r="D2518" s="164" t="s">
        <v>1990</v>
      </c>
      <c r="E2518" s="141" t="s">
        <v>170</v>
      </c>
      <c r="F2518" s="141" t="s">
        <v>170</v>
      </c>
      <c r="G2518" s="141" t="s">
        <v>561</v>
      </c>
      <c r="H2518" s="142">
        <v>9.75</v>
      </c>
      <c r="I2518" s="143">
        <f t="shared" si="505"/>
        <v>730</v>
      </c>
      <c r="J2518" s="144">
        <v>255</v>
      </c>
      <c r="K2518" s="144">
        <v>255</v>
      </c>
      <c r="L2518" s="144">
        <v>101</v>
      </c>
      <c r="M2518" s="144">
        <v>101</v>
      </c>
      <c r="N2518" s="144">
        <v>9</v>
      </c>
      <c r="O2518" s="144">
        <v>9</v>
      </c>
      <c r="P2518" s="145" t="e">
        <f t="shared" si="495"/>
        <v>#DIV/0!</v>
      </c>
      <c r="Q2518" s="145" t="e">
        <f t="shared" si="496"/>
        <v>#DIV/0!</v>
      </c>
      <c r="R2518" s="145" t="e">
        <f t="shared" si="497"/>
        <v>#DIV/0!</v>
      </c>
      <c r="S2518" s="145" t="e">
        <f t="shared" si="498"/>
        <v>#DIV/0!</v>
      </c>
      <c r="T2518" s="145" t="e">
        <f t="shared" si="499"/>
        <v>#DIV/0!</v>
      </c>
      <c r="U2518" s="145" t="e">
        <f t="shared" si="500"/>
        <v>#DIV/0!</v>
      </c>
      <c r="V2518" s="146">
        <f>IF(J2518="nio",0,IF(J2518&gt;0,VLOOKUP(F2518,'3-Productie normen'!A:M,VLOOKUP(J2518,'3-Productie normen'!$B$38:$C$41,2,FALSE),FALSE)))*(VLOOKUP(B2518,'2-Kosten per locatie'!$A$16:$C$48,3,FALSE))</f>
        <v>0</v>
      </c>
      <c r="W2518" s="146">
        <f t="shared" si="501"/>
        <v>0</v>
      </c>
      <c r="X2518" s="146">
        <f t="shared" si="502"/>
        <v>0</v>
      </c>
      <c r="Y2518" s="146">
        <f t="shared" si="503"/>
        <v>0</v>
      </c>
      <c r="Z2518" s="147" t="str">
        <f>VLOOKUP(F2518,'3-Productie normen'!A:Q,12,FALSE)</f>
        <v>V</v>
      </c>
      <c r="AA2518" s="147"/>
      <c r="AC2518" s="148">
        <f t="shared" si="504"/>
        <v>7117.5</v>
      </c>
    </row>
    <row r="2519" spans="1:29" ht="14.15" customHeight="1">
      <c r="A2519" s="124">
        <f t="shared" si="506"/>
        <v>2519</v>
      </c>
      <c r="B2519" s="139" t="s">
        <v>115</v>
      </c>
      <c r="C2519" s="108">
        <v>2</v>
      </c>
      <c r="D2519" s="164" t="s">
        <v>1782</v>
      </c>
      <c r="E2519" s="141" t="s">
        <v>420</v>
      </c>
      <c r="F2519" s="141" t="s">
        <v>155</v>
      </c>
      <c r="G2519" s="141" t="s">
        <v>222</v>
      </c>
      <c r="H2519" s="142">
        <v>298.5</v>
      </c>
      <c r="I2519" s="143">
        <f t="shared" si="505"/>
        <v>730</v>
      </c>
      <c r="J2519" s="144">
        <v>255</v>
      </c>
      <c r="K2519" s="144">
        <v>255</v>
      </c>
      <c r="L2519" s="144">
        <v>101</v>
      </c>
      <c r="M2519" s="144">
        <v>101</v>
      </c>
      <c r="N2519" s="144">
        <v>9</v>
      </c>
      <c r="O2519" s="144">
        <v>9</v>
      </c>
      <c r="P2519" s="145" t="e">
        <f t="shared" si="495"/>
        <v>#DIV/0!</v>
      </c>
      <c r="Q2519" s="145" t="e">
        <f t="shared" si="496"/>
        <v>#DIV/0!</v>
      </c>
      <c r="R2519" s="145" t="e">
        <f t="shared" si="497"/>
        <v>#DIV/0!</v>
      </c>
      <c r="S2519" s="145" t="e">
        <f t="shared" si="498"/>
        <v>#DIV/0!</v>
      </c>
      <c r="T2519" s="145" t="e">
        <f t="shared" si="499"/>
        <v>#DIV/0!</v>
      </c>
      <c r="U2519" s="145" t="e">
        <f t="shared" si="500"/>
        <v>#DIV/0!</v>
      </c>
      <c r="V2519" s="146">
        <f>IF(J2519="nio",0,IF(J2519&gt;0,VLOOKUP(F2519,'3-Productie normen'!A:M,VLOOKUP(J2519,'3-Productie normen'!$B$38:$C$41,2,FALSE),FALSE)))*(VLOOKUP(B2519,'2-Kosten per locatie'!$A$16:$C$48,3,FALSE))</f>
        <v>0</v>
      </c>
      <c r="W2519" s="146">
        <f t="shared" si="501"/>
        <v>0</v>
      </c>
      <c r="X2519" s="146">
        <f t="shared" si="502"/>
        <v>0</v>
      </c>
      <c r="Y2519" s="146">
        <f t="shared" si="503"/>
        <v>0</v>
      </c>
      <c r="Z2519" s="147" t="str">
        <f>VLOOKUP(F2519,'3-Productie normen'!A:Q,12,FALSE)</f>
        <v>B</v>
      </c>
      <c r="AA2519" s="147"/>
      <c r="AC2519" s="148">
        <f t="shared" si="504"/>
        <v>217905</v>
      </c>
    </row>
    <row r="2520" spans="1:29" ht="14.15" customHeight="1">
      <c r="A2520" s="124">
        <f t="shared" si="506"/>
        <v>2520</v>
      </c>
      <c r="B2520" s="139" t="s">
        <v>115</v>
      </c>
      <c r="C2520" s="108">
        <v>2</v>
      </c>
      <c r="D2520" s="164" t="s">
        <v>1992</v>
      </c>
      <c r="E2520" s="141" t="s">
        <v>413</v>
      </c>
      <c r="F2520" s="400" t="s">
        <v>159</v>
      </c>
      <c r="G2520" s="141" t="s">
        <v>222</v>
      </c>
      <c r="H2520" s="142">
        <v>44.2</v>
      </c>
      <c r="I2520" s="143">
        <f t="shared" si="505"/>
        <v>730</v>
      </c>
      <c r="J2520" s="144">
        <v>255</v>
      </c>
      <c r="K2520" s="144">
        <v>255</v>
      </c>
      <c r="L2520" s="144">
        <v>101</v>
      </c>
      <c r="M2520" s="144">
        <v>101</v>
      </c>
      <c r="N2520" s="144">
        <v>9</v>
      </c>
      <c r="O2520" s="144">
        <v>9</v>
      </c>
      <c r="P2520" s="145" t="e">
        <f t="shared" si="495"/>
        <v>#DIV/0!</v>
      </c>
      <c r="Q2520" s="145" t="e">
        <f t="shared" si="496"/>
        <v>#DIV/0!</v>
      </c>
      <c r="R2520" s="145" t="e">
        <f t="shared" si="497"/>
        <v>#DIV/0!</v>
      </c>
      <c r="S2520" s="145" t="e">
        <f t="shared" si="498"/>
        <v>#DIV/0!</v>
      </c>
      <c r="T2520" s="145" t="e">
        <f t="shared" si="499"/>
        <v>#DIV/0!</v>
      </c>
      <c r="U2520" s="145" t="e">
        <f t="shared" si="500"/>
        <v>#DIV/0!</v>
      </c>
      <c r="V2520" s="146">
        <f>IF(J2520="nio",0,IF(J2520&gt;0,VLOOKUP(F2520,'3-Productie normen'!A:M,VLOOKUP(J2520,'3-Productie normen'!$B$38:$C$41,2,FALSE),FALSE)))*(VLOOKUP(B2520,'2-Kosten per locatie'!$A$16:$C$48,3,FALSE))</f>
        <v>0</v>
      </c>
      <c r="W2520" s="146">
        <f t="shared" si="501"/>
        <v>0</v>
      </c>
      <c r="X2520" s="146">
        <f t="shared" si="502"/>
        <v>0</v>
      </c>
      <c r="Y2520" s="146">
        <f t="shared" si="503"/>
        <v>0</v>
      </c>
      <c r="Z2520" s="147" t="str">
        <f>VLOOKUP(F2520,'3-Productie normen'!A:Q,12,FALSE)</f>
        <v>V</v>
      </c>
      <c r="AA2520" s="147"/>
      <c r="AC2520" s="148">
        <f t="shared" si="504"/>
        <v>32266.000000000004</v>
      </c>
    </row>
    <row r="2521" spans="1:29" ht="14.15" customHeight="1">
      <c r="A2521" s="124">
        <f t="shared" si="506"/>
        <v>2521</v>
      </c>
      <c r="B2521" s="139" t="s">
        <v>115</v>
      </c>
      <c r="C2521" s="108">
        <v>2</v>
      </c>
      <c r="D2521" s="164" t="s">
        <v>1994</v>
      </c>
      <c r="E2521" s="141" t="s">
        <v>1674</v>
      </c>
      <c r="F2521" s="141" t="s">
        <v>163</v>
      </c>
      <c r="G2521" s="141" t="s">
        <v>222</v>
      </c>
      <c r="H2521" s="142">
        <v>24.1</v>
      </c>
      <c r="I2521" s="143">
        <f t="shared" si="505"/>
        <v>730</v>
      </c>
      <c r="J2521" s="144">
        <v>255</v>
      </c>
      <c r="K2521" s="144">
        <v>255</v>
      </c>
      <c r="L2521" s="144">
        <v>101</v>
      </c>
      <c r="M2521" s="144">
        <v>101</v>
      </c>
      <c r="N2521" s="144">
        <v>9</v>
      </c>
      <c r="O2521" s="144">
        <v>9</v>
      </c>
      <c r="P2521" s="145" t="e">
        <f t="shared" si="495"/>
        <v>#DIV/0!</v>
      </c>
      <c r="Q2521" s="145" t="e">
        <f t="shared" si="496"/>
        <v>#DIV/0!</v>
      </c>
      <c r="R2521" s="145" t="e">
        <f t="shared" si="497"/>
        <v>#DIV/0!</v>
      </c>
      <c r="S2521" s="145" t="e">
        <f t="shared" si="498"/>
        <v>#DIV/0!</v>
      </c>
      <c r="T2521" s="145" t="e">
        <f t="shared" si="499"/>
        <v>#DIV/0!</v>
      </c>
      <c r="U2521" s="145" t="e">
        <f t="shared" si="500"/>
        <v>#DIV/0!</v>
      </c>
      <c r="V2521" s="146">
        <f>IF(J2521="nio",0,IF(J2521&gt;0,VLOOKUP(F2521,'3-Productie normen'!A:M,VLOOKUP(J2521,'3-Productie normen'!$B$38:$C$41,2,FALSE),FALSE)))*(VLOOKUP(B2521,'2-Kosten per locatie'!$A$16:$C$48,3,FALSE))</f>
        <v>0</v>
      </c>
      <c r="W2521" s="146">
        <f t="shared" si="501"/>
        <v>0</v>
      </c>
      <c r="X2521" s="146">
        <f t="shared" si="502"/>
        <v>0</v>
      </c>
      <c r="Y2521" s="146">
        <f t="shared" si="503"/>
        <v>0</v>
      </c>
      <c r="Z2521" s="147" t="str">
        <f>VLOOKUP(F2521,'3-Productie normen'!A:Q,12,FALSE)</f>
        <v>B</v>
      </c>
      <c r="AA2521" s="147"/>
      <c r="AC2521" s="148">
        <f t="shared" si="504"/>
        <v>17593</v>
      </c>
    </row>
    <row r="2522" spans="1:29" ht="14.15" customHeight="1">
      <c r="A2522" s="124">
        <f t="shared" si="506"/>
        <v>2522</v>
      </c>
      <c r="B2522" s="139" t="s">
        <v>115</v>
      </c>
      <c r="C2522" s="108">
        <v>2</v>
      </c>
      <c r="D2522" s="164" t="s">
        <v>1784</v>
      </c>
      <c r="E2522" s="141" t="s">
        <v>230</v>
      </c>
      <c r="F2522" s="139" t="s">
        <v>168</v>
      </c>
      <c r="G2522" s="141" t="s">
        <v>227</v>
      </c>
      <c r="H2522" s="142">
        <v>25.11</v>
      </c>
      <c r="I2522" s="143">
        <f t="shared" si="505"/>
        <v>1</v>
      </c>
      <c r="J2522" s="144">
        <v>1</v>
      </c>
      <c r="K2522" s="144"/>
      <c r="L2522" s="144"/>
      <c r="M2522" s="144"/>
      <c r="N2522" s="144"/>
      <c r="O2522" s="144"/>
      <c r="P2522" s="145" t="e">
        <f t="shared" si="495"/>
        <v>#DIV/0!</v>
      </c>
      <c r="Q2522" s="145">
        <f t="shared" si="496"/>
        <v>0</v>
      </c>
      <c r="R2522" s="145">
        <f t="shared" si="497"/>
        <v>0</v>
      </c>
      <c r="S2522" s="145">
        <f t="shared" si="498"/>
        <v>0</v>
      </c>
      <c r="T2522" s="145">
        <f t="shared" si="499"/>
        <v>0</v>
      </c>
      <c r="U2522" s="145">
        <f t="shared" si="500"/>
        <v>0</v>
      </c>
      <c r="V2522" s="146">
        <f>IF(J2522="nio",0,IF(J2522&gt;0,VLOOKUP(F2522,'3-Productie normen'!A:M,VLOOKUP(J2522,'3-Productie normen'!$B$38:$C$41,2,FALSE),FALSE)))*(VLOOKUP(B2522,'2-Kosten per locatie'!$A$16:$C$48,3,FALSE))</f>
        <v>0</v>
      </c>
      <c r="W2522" s="146">
        <f t="shared" si="501"/>
        <v>0</v>
      </c>
      <c r="X2522" s="146">
        <f t="shared" si="502"/>
        <v>0</v>
      </c>
      <c r="Y2522" s="146">
        <f t="shared" si="503"/>
        <v>0</v>
      </c>
      <c r="Z2522" s="147" t="str">
        <f>VLOOKUP(F2522,'3-Productie normen'!A:Q,12,FALSE)</f>
        <v>V</v>
      </c>
      <c r="AA2522" s="147"/>
      <c r="AC2522" s="148">
        <f t="shared" si="504"/>
        <v>25.11</v>
      </c>
    </row>
    <row r="2523" spans="1:29" ht="14.15" customHeight="1">
      <c r="A2523" s="124">
        <f t="shared" si="506"/>
        <v>2523</v>
      </c>
      <c r="B2523" s="139" t="s">
        <v>115</v>
      </c>
      <c r="C2523" s="108">
        <v>2</v>
      </c>
      <c r="D2523" s="164" t="s">
        <v>1785</v>
      </c>
      <c r="E2523" s="141" t="s">
        <v>224</v>
      </c>
      <c r="F2523" s="141" t="s">
        <v>155</v>
      </c>
      <c r="G2523" s="141" t="s">
        <v>222</v>
      </c>
      <c r="H2523" s="142">
        <v>17.87</v>
      </c>
      <c r="I2523" s="143">
        <f t="shared" si="505"/>
        <v>730</v>
      </c>
      <c r="J2523" s="144">
        <v>255</v>
      </c>
      <c r="K2523" s="144">
        <v>255</v>
      </c>
      <c r="L2523" s="144">
        <v>101</v>
      </c>
      <c r="M2523" s="144">
        <v>101</v>
      </c>
      <c r="N2523" s="144">
        <v>9</v>
      </c>
      <c r="O2523" s="144">
        <v>9</v>
      </c>
      <c r="P2523" s="145" t="e">
        <f t="shared" si="495"/>
        <v>#DIV/0!</v>
      </c>
      <c r="Q2523" s="145" t="e">
        <f t="shared" si="496"/>
        <v>#DIV/0!</v>
      </c>
      <c r="R2523" s="145" t="e">
        <f t="shared" si="497"/>
        <v>#DIV/0!</v>
      </c>
      <c r="S2523" s="145" t="e">
        <f t="shared" si="498"/>
        <v>#DIV/0!</v>
      </c>
      <c r="T2523" s="145" t="e">
        <f t="shared" si="499"/>
        <v>#DIV/0!</v>
      </c>
      <c r="U2523" s="145" t="e">
        <f t="shared" si="500"/>
        <v>#DIV/0!</v>
      </c>
      <c r="V2523" s="146">
        <f>IF(J2523="nio",0,IF(J2523&gt;0,VLOOKUP(F2523,'3-Productie normen'!A:M,VLOOKUP(J2523,'3-Productie normen'!$B$38:$C$41,2,FALSE),FALSE)))*(VLOOKUP(B2523,'2-Kosten per locatie'!$A$16:$C$48,3,FALSE))</f>
        <v>0</v>
      </c>
      <c r="W2523" s="146">
        <f t="shared" si="501"/>
        <v>0</v>
      </c>
      <c r="X2523" s="146">
        <f t="shared" si="502"/>
        <v>0</v>
      </c>
      <c r="Y2523" s="146">
        <f t="shared" si="503"/>
        <v>0</v>
      </c>
      <c r="Z2523" s="147" t="str">
        <f>VLOOKUP(F2523,'3-Productie normen'!A:Q,12,FALSE)</f>
        <v>B</v>
      </c>
      <c r="AA2523" s="147"/>
      <c r="AC2523" s="148">
        <f t="shared" si="504"/>
        <v>13045.1</v>
      </c>
    </row>
    <row r="2524" spans="1:29" ht="14.15" customHeight="1">
      <c r="A2524" s="124">
        <f t="shared" si="506"/>
        <v>2524</v>
      </c>
      <c r="B2524" s="139" t="s">
        <v>115</v>
      </c>
      <c r="C2524" s="108">
        <v>2</v>
      </c>
      <c r="D2524" s="164" t="s">
        <v>2002</v>
      </c>
      <c r="E2524" s="141" t="s">
        <v>224</v>
      </c>
      <c r="F2524" s="141" t="s">
        <v>155</v>
      </c>
      <c r="G2524" s="141" t="s">
        <v>222</v>
      </c>
      <c r="H2524" s="142">
        <v>13.77</v>
      </c>
      <c r="I2524" s="143">
        <f t="shared" si="505"/>
        <v>730</v>
      </c>
      <c r="J2524" s="144">
        <v>255</v>
      </c>
      <c r="K2524" s="144">
        <v>255</v>
      </c>
      <c r="L2524" s="144">
        <v>101</v>
      </c>
      <c r="M2524" s="144">
        <v>101</v>
      </c>
      <c r="N2524" s="144">
        <v>9</v>
      </c>
      <c r="O2524" s="144">
        <v>9</v>
      </c>
      <c r="P2524" s="145" t="e">
        <f t="shared" si="495"/>
        <v>#DIV/0!</v>
      </c>
      <c r="Q2524" s="145" t="e">
        <f t="shared" si="496"/>
        <v>#DIV/0!</v>
      </c>
      <c r="R2524" s="145" t="e">
        <f t="shared" si="497"/>
        <v>#DIV/0!</v>
      </c>
      <c r="S2524" s="145" t="e">
        <f t="shared" si="498"/>
        <v>#DIV/0!</v>
      </c>
      <c r="T2524" s="145" t="e">
        <f t="shared" si="499"/>
        <v>#DIV/0!</v>
      </c>
      <c r="U2524" s="145" t="e">
        <f t="shared" si="500"/>
        <v>#DIV/0!</v>
      </c>
      <c r="V2524" s="146">
        <f>IF(J2524="nio",0,IF(J2524&gt;0,VLOOKUP(F2524,'3-Productie normen'!A:M,VLOOKUP(J2524,'3-Productie normen'!$B$38:$C$41,2,FALSE),FALSE)))*(VLOOKUP(B2524,'2-Kosten per locatie'!$A$16:$C$48,3,FALSE))</f>
        <v>0</v>
      </c>
      <c r="W2524" s="146">
        <f t="shared" si="501"/>
        <v>0</v>
      </c>
      <c r="X2524" s="146">
        <f t="shared" si="502"/>
        <v>0</v>
      </c>
      <c r="Y2524" s="146">
        <f t="shared" si="503"/>
        <v>0</v>
      </c>
      <c r="Z2524" s="147" t="str">
        <f>VLOOKUP(F2524,'3-Productie normen'!A:Q,12,FALSE)</f>
        <v>B</v>
      </c>
      <c r="AA2524" s="147"/>
      <c r="AC2524" s="148">
        <f t="shared" si="504"/>
        <v>10052.1</v>
      </c>
    </row>
    <row r="2525" spans="1:29" ht="14.15" customHeight="1">
      <c r="A2525" s="124">
        <f t="shared" si="506"/>
        <v>2525</v>
      </c>
      <c r="B2525" s="139" t="s">
        <v>115</v>
      </c>
      <c r="C2525" s="108">
        <v>2</v>
      </c>
      <c r="D2525" s="164" t="s">
        <v>2003</v>
      </c>
      <c r="E2525" s="141" t="s">
        <v>224</v>
      </c>
      <c r="F2525" s="166" t="s">
        <v>155</v>
      </c>
      <c r="G2525" s="141" t="s">
        <v>222</v>
      </c>
      <c r="H2525" s="142">
        <v>14.54</v>
      </c>
      <c r="I2525" s="143">
        <f t="shared" si="505"/>
        <v>730</v>
      </c>
      <c r="J2525" s="144">
        <v>255</v>
      </c>
      <c r="K2525" s="144">
        <v>255</v>
      </c>
      <c r="L2525" s="144">
        <v>101</v>
      </c>
      <c r="M2525" s="144">
        <v>101</v>
      </c>
      <c r="N2525" s="144">
        <v>9</v>
      </c>
      <c r="O2525" s="144">
        <v>9</v>
      </c>
      <c r="P2525" s="145" t="e">
        <f t="shared" si="495"/>
        <v>#DIV/0!</v>
      </c>
      <c r="Q2525" s="145" t="e">
        <f t="shared" si="496"/>
        <v>#DIV/0!</v>
      </c>
      <c r="R2525" s="145" t="e">
        <f t="shared" si="497"/>
        <v>#DIV/0!</v>
      </c>
      <c r="S2525" s="145" t="e">
        <f t="shared" si="498"/>
        <v>#DIV/0!</v>
      </c>
      <c r="T2525" s="145" t="e">
        <f t="shared" si="499"/>
        <v>#DIV/0!</v>
      </c>
      <c r="U2525" s="145" t="e">
        <f t="shared" si="500"/>
        <v>#DIV/0!</v>
      </c>
      <c r="V2525" s="146">
        <f>IF(J2525="nio",0,IF(J2525&gt;0,VLOOKUP(F2525,'3-Productie normen'!A:M,VLOOKUP(J2525,'3-Productie normen'!$B$38:$C$41,2,FALSE),FALSE)))*(VLOOKUP(B2525,'2-Kosten per locatie'!$A$16:$C$48,3,FALSE))</f>
        <v>0</v>
      </c>
      <c r="W2525" s="146">
        <f t="shared" si="501"/>
        <v>0</v>
      </c>
      <c r="X2525" s="146">
        <f t="shared" si="502"/>
        <v>0</v>
      </c>
      <c r="Y2525" s="146">
        <f t="shared" si="503"/>
        <v>0</v>
      </c>
      <c r="Z2525" s="147" t="str">
        <f>VLOOKUP(F2525,'3-Productie normen'!A:Q,12,FALSE)</f>
        <v>B</v>
      </c>
      <c r="AA2525" s="147"/>
      <c r="AC2525" s="148">
        <f t="shared" si="504"/>
        <v>10614.199999999999</v>
      </c>
    </row>
    <row r="2526" spans="1:29" ht="14.15" customHeight="1">
      <c r="A2526" s="124">
        <f t="shared" si="506"/>
        <v>2526</v>
      </c>
      <c r="B2526" s="139" t="s">
        <v>115</v>
      </c>
      <c r="C2526" s="108">
        <v>2</v>
      </c>
      <c r="D2526" s="164" t="s">
        <v>2004</v>
      </c>
      <c r="E2526" s="141" t="s">
        <v>212</v>
      </c>
      <c r="F2526" s="166" t="s">
        <v>167</v>
      </c>
      <c r="G2526" s="141" t="s">
        <v>213</v>
      </c>
      <c r="H2526" s="142">
        <v>5.82</v>
      </c>
      <c r="I2526" s="143">
        <f t="shared" si="505"/>
        <v>730</v>
      </c>
      <c r="J2526" s="144">
        <v>255</v>
      </c>
      <c r="K2526" s="144">
        <v>255</v>
      </c>
      <c r="L2526" s="144">
        <v>101</v>
      </c>
      <c r="M2526" s="144">
        <v>101</v>
      </c>
      <c r="N2526" s="144">
        <v>9</v>
      </c>
      <c r="O2526" s="144">
        <v>9</v>
      </c>
      <c r="P2526" s="145" t="e">
        <f t="shared" si="495"/>
        <v>#DIV/0!</v>
      </c>
      <c r="Q2526" s="145" t="e">
        <f t="shared" si="496"/>
        <v>#DIV/0!</v>
      </c>
      <c r="R2526" s="145" t="e">
        <f t="shared" si="497"/>
        <v>#DIV/0!</v>
      </c>
      <c r="S2526" s="145" t="e">
        <f t="shared" si="498"/>
        <v>#DIV/0!</v>
      </c>
      <c r="T2526" s="145" t="e">
        <f t="shared" si="499"/>
        <v>#DIV/0!</v>
      </c>
      <c r="U2526" s="145" t="e">
        <f t="shared" si="500"/>
        <v>#DIV/0!</v>
      </c>
      <c r="V2526" s="146">
        <f>IF(J2526="nio",0,IF(J2526&gt;0,VLOOKUP(F2526,'3-Productie normen'!A:M,VLOOKUP(J2526,'3-Productie normen'!$B$38:$C$41,2,FALSE),FALSE)))*(VLOOKUP(B2526,'2-Kosten per locatie'!$A$16:$C$48,3,FALSE))</f>
        <v>0</v>
      </c>
      <c r="W2526" s="146">
        <f t="shared" si="501"/>
        <v>0</v>
      </c>
      <c r="X2526" s="146">
        <f t="shared" si="502"/>
        <v>0</v>
      </c>
      <c r="Y2526" s="146">
        <f t="shared" si="503"/>
        <v>0</v>
      </c>
      <c r="Z2526" s="147" t="str">
        <f>VLOOKUP(F2526,'3-Productie normen'!A:Q,12,FALSE)</f>
        <v>S</v>
      </c>
      <c r="AA2526" s="147"/>
      <c r="AC2526" s="148">
        <f t="shared" si="504"/>
        <v>4248.6000000000004</v>
      </c>
    </row>
    <row r="2527" spans="1:29" ht="14.15" customHeight="1">
      <c r="A2527" s="124">
        <f t="shared" si="506"/>
        <v>2527</v>
      </c>
      <c r="B2527" s="139" t="s">
        <v>115</v>
      </c>
      <c r="C2527" s="108">
        <v>2</v>
      </c>
      <c r="D2527" s="164" t="s">
        <v>2316</v>
      </c>
      <c r="E2527" s="141" t="s">
        <v>230</v>
      </c>
      <c r="F2527" s="141" t="s">
        <v>168</v>
      </c>
      <c r="G2527" s="141" t="s">
        <v>227</v>
      </c>
      <c r="H2527" s="142">
        <v>3.65</v>
      </c>
      <c r="I2527" s="143">
        <f t="shared" si="505"/>
        <v>1</v>
      </c>
      <c r="J2527" s="144">
        <v>1</v>
      </c>
      <c r="K2527" s="144"/>
      <c r="L2527" s="144"/>
      <c r="M2527" s="144"/>
      <c r="N2527" s="144"/>
      <c r="O2527" s="144"/>
      <c r="P2527" s="145" t="e">
        <f t="shared" si="495"/>
        <v>#DIV/0!</v>
      </c>
      <c r="Q2527" s="145">
        <f t="shared" si="496"/>
        <v>0</v>
      </c>
      <c r="R2527" s="145">
        <f t="shared" si="497"/>
        <v>0</v>
      </c>
      <c r="S2527" s="145">
        <f t="shared" si="498"/>
        <v>0</v>
      </c>
      <c r="T2527" s="145">
        <f t="shared" si="499"/>
        <v>0</v>
      </c>
      <c r="U2527" s="145">
        <f t="shared" si="500"/>
        <v>0</v>
      </c>
      <c r="V2527" s="146">
        <f>IF(J2527="nio",0,IF(J2527&gt;0,VLOOKUP(F2527,'3-Productie normen'!A:M,VLOOKUP(J2527,'3-Productie normen'!$B$38:$C$41,2,FALSE),FALSE)))*(VLOOKUP(B2527,'2-Kosten per locatie'!$A$16:$C$48,3,FALSE))</f>
        <v>0</v>
      </c>
      <c r="W2527" s="146">
        <f t="shared" si="501"/>
        <v>0</v>
      </c>
      <c r="X2527" s="146">
        <f t="shared" si="502"/>
        <v>0</v>
      </c>
      <c r="Y2527" s="146">
        <f t="shared" si="503"/>
        <v>0</v>
      </c>
      <c r="Z2527" s="147" t="str">
        <f>VLOOKUP(F2527,'3-Productie normen'!A:Q,12,FALSE)</f>
        <v>V</v>
      </c>
      <c r="AA2527" s="147"/>
      <c r="AC2527" s="148">
        <f t="shared" si="504"/>
        <v>3.65</v>
      </c>
    </row>
    <row r="2528" spans="1:29" ht="14.15" customHeight="1">
      <c r="A2528" s="124">
        <f t="shared" si="506"/>
        <v>2528</v>
      </c>
      <c r="B2528" s="139" t="s">
        <v>115</v>
      </c>
      <c r="C2528" s="108">
        <v>2</v>
      </c>
      <c r="D2528" s="164" t="s">
        <v>2005</v>
      </c>
      <c r="E2528" s="141" t="s">
        <v>212</v>
      </c>
      <c r="F2528" s="141" t="s">
        <v>167</v>
      </c>
      <c r="G2528" s="141" t="s">
        <v>213</v>
      </c>
      <c r="H2528" s="142">
        <v>2.66</v>
      </c>
      <c r="I2528" s="143">
        <f t="shared" si="505"/>
        <v>730</v>
      </c>
      <c r="J2528" s="144">
        <v>255</v>
      </c>
      <c r="K2528" s="144">
        <v>255</v>
      </c>
      <c r="L2528" s="144">
        <v>101</v>
      </c>
      <c r="M2528" s="144">
        <v>101</v>
      </c>
      <c r="N2528" s="144">
        <v>9</v>
      </c>
      <c r="O2528" s="144">
        <v>9</v>
      </c>
      <c r="P2528" s="145" t="e">
        <f t="shared" si="495"/>
        <v>#DIV/0!</v>
      </c>
      <c r="Q2528" s="145" t="e">
        <f t="shared" si="496"/>
        <v>#DIV/0!</v>
      </c>
      <c r="R2528" s="145" t="e">
        <f t="shared" si="497"/>
        <v>#DIV/0!</v>
      </c>
      <c r="S2528" s="145" t="e">
        <f t="shared" si="498"/>
        <v>#DIV/0!</v>
      </c>
      <c r="T2528" s="145" t="e">
        <f t="shared" si="499"/>
        <v>#DIV/0!</v>
      </c>
      <c r="U2528" s="145" t="e">
        <f t="shared" si="500"/>
        <v>#DIV/0!</v>
      </c>
      <c r="V2528" s="146">
        <f>IF(J2528="nio",0,IF(J2528&gt;0,VLOOKUP(F2528,'3-Productie normen'!A:M,VLOOKUP(J2528,'3-Productie normen'!$B$38:$C$41,2,FALSE),FALSE)))*(VLOOKUP(B2528,'2-Kosten per locatie'!$A$16:$C$48,3,FALSE))</f>
        <v>0</v>
      </c>
      <c r="W2528" s="146">
        <f t="shared" si="501"/>
        <v>0</v>
      </c>
      <c r="X2528" s="146">
        <f t="shared" si="502"/>
        <v>0</v>
      </c>
      <c r="Y2528" s="146">
        <f t="shared" si="503"/>
        <v>0</v>
      </c>
      <c r="Z2528" s="147" t="str">
        <f>VLOOKUP(F2528,'3-Productie normen'!A:Q,12,FALSE)</f>
        <v>S</v>
      </c>
      <c r="AA2528" s="147"/>
      <c r="AC2528" s="148">
        <f t="shared" si="504"/>
        <v>1941.8000000000002</v>
      </c>
    </row>
    <row r="2529" spans="1:29" ht="14.15" customHeight="1">
      <c r="A2529" s="124">
        <f t="shared" si="506"/>
        <v>2529</v>
      </c>
      <c r="B2529" s="139" t="s">
        <v>115</v>
      </c>
      <c r="C2529" s="108">
        <v>2</v>
      </c>
      <c r="D2529" s="164" t="s">
        <v>2317</v>
      </c>
      <c r="E2529" s="141" t="s">
        <v>212</v>
      </c>
      <c r="F2529" s="166" t="s">
        <v>167</v>
      </c>
      <c r="G2529" s="141" t="s">
        <v>213</v>
      </c>
      <c r="H2529" s="142">
        <v>1.75</v>
      </c>
      <c r="I2529" s="143">
        <f t="shared" si="505"/>
        <v>730</v>
      </c>
      <c r="J2529" s="144">
        <v>255</v>
      </c>
      <c r="K2529" s="144">
        <v>255</v>
      </c>
      <c r="L2529" s="144">
        <v>101</v>
      </c>
      <c r="M2529" s="144">
        <v>101</v>
      </c>
      <c r="N2529" s="144">
        <v>9</v>
      </c>
      <c r="O2529" s="144">
        <v>9</v>
      </c>
      <c r="P2529" s="145" t="e">
        <f t="shared" si="495"/>
        <v>#DIV/0!</v>
      </c>
      <c r="Q2529" s="145" t="e">
        <f t="shared" si="496"/>
        <v>#DIV/0!</v>
      </c>
      <c r="R2529" s="145" t="e">
        <f t="shared" si="497"/>
        <v>#DIV/0!</v>
      </c>
      <c r="S2529" s="145" t="e">
        <f t="shared" si="498"/>
        <v>#DIV/0!</v>
      </c>
      <c r="T2529" s="145" t="e">
        <f t="shared" si="499"/>
        <v>#DIV/0!</v>
      </c>
      <c r="U2529" s="145" t="e">
        <f t="shared" si="500"/>
        <v>#DIV/0!</v>
      </c>
      <c r="V2529" s="146">
        <f>IF(J2529="nio",0,IF(J2529&gt;0,VLOOKUP(F2529,'3-Productie normen'!A:M,VLOOKUP(J2529,'3-Productie normen'!$B$38:$C$41,2,FALSE),FALSE)))*(VLOOKUP(B2529,'2-Kosten per locatie'!$A$16:$C$48,3,FALSE))</f>
        <v>0</v>
      </c>
      <c r="W2529" s="146">
        <f t="shared" si="501"/>
        <v>0</v>
      </c>
      <c r="X2529" s="146">
        <f t="shared" si="502"/>
        <v>0</v>
      </c>
      <c r="Y2529" s="146">
        <f t="shared" si="503"/>
        <v>0</v>
      </c>
      <c r="Z2529" s="147" t="str">
        <f>VLOOKUP(F2529,'3-Productie normen'!A:Q,12,FALSE)</f>
        <v>S</v>
      </c>
      <c r="AA2529" s="147"/>
      <c r="AC2529" s="148">
        <f t="shared" si="504"/>
        <v>1277.5</v>
      </c>
    </row>
    <row r="2530" spans="1:29" ht="14.15" customHeight="1">
      <c r="A2530" s="124">
        <f t="shared" si="506"/>
        <v>2530</v>
      </c>
      <c r="B2530" s="139" t="s">
        <v>115</v>
      </c>
      <c r="C2530" s="108">
        <v>2</v>
      </c>
      <c r="D2530" s="164" t="s">
        <v>1786</v>
      </c>
      <c r="E2530" s="141" t="s">
        <v>216</v>
      </c>
      <c r="F2530" s="141" t="s">
        <v>167</v>
      </c>
      <c r="G2530" s="141" t="s">
        <v>213</v>
      </c>
      <c r="H2530" s="142">
        <v>7.65</v>
      </c>
      <c r="I2530" s="143">
        <f t="shared" si="505"/>
        <v>730</v>
      </c>
      <c r="J2530" s="144">
        <v>255</v>
      </c>
      <c r="K2530" s="144">
        <v>255</v>
      </c>
      <c r="L2530" s="144">
        <v>101</v>
      </c>
      <c r="M2530" s="144">
        <v>101</v>
      </c>
      <c r="N2530" s="144">
        <v>9</v>
      </c>
      <c r="O2530" s="144">
        <v>9</v>
      </c>
      <c r="P2530" s="145" t="e">
        <f t="shared" si="495"/>
        <v>#DIV/0!</v>
      </c>
      <c r="Q2530" s="145" t="e">
        <f t="shared" si="496"/>
        <v>#DIV/0!</v>
      </c>
      <c r="R2530" s="145" t="e">
        <f t="shared" si="497"/>
        <v>#DIV/0!</v>
      </c>
      <c r="S2530" s="145" t="e">
        <f t="shared" si="498"/>
        <v>#DIV/0!</v>
      </c>
      <c r="T2530" s="145" t="e">
        <f t="shared" si="499"/>
        <v>#DIV/0!</v>
      </c>
      <c r="U2530" s="145" t="e">
        <f t="shared" si="500"/>
        <v>#DIV/0!</v>
      </c>
      <c r="V2530" s="146">
        <f>IF(J2530="nio",0,IF(J2530&gt;0,VLOOKUP(F2530,'3-Productie normen'!A:M,VLOOKUP(J2530,'3-Productie normen'!$B$38:$C$41,2,FALSE),FALSE)))*(VLOOKUP(B2530,'2-Kosten per locatie'!$A$16:$C$48,3,FALSE))</f>
        <v>0</v>
      </c>
      <c r="W2530" s="146">
        <f t="shared" si="501"/>
        <v>0</v>
      </c>
      <c r="X2530" s="146">
        <f t="shared" si="502"/>
        <v>0</v>
      </c>
      <c r="Y2530" s="146">
        <f t="shared" si="503"/>
        <v>0</v>
      </c>
      <c r="Z2530" s="147" t="str">
        <f>VLOOKUP(F2530,'3-Productie normen'!A:Q,12,FALSE)</f>
        <v>S</v>
      </c>
      <c r="AA2530" s="147"/>
      <c r="AC2530" s="148">
        <f t="shared" si="504"/>
        <v>5584.5</v>
      </c>
    </row>
    <row r="2531" spans="1:29" ht="14.15" customHeight="1">
      <c r="A2531" s="124">
        <f t="shared" si="506"/>
        <v>2531</v>
      </c>
      <c r="B2531" s="139" t="s">
        <v>115</v>
      </c>
      <c r="C2531" s="108">
        <v>2</v>
      </c>
      <c r="D2531" s="164" t="s">
        <v>2318</v>
      </c>
      <c r="E2531" s="141" t="s">
        <v>216</v>
      </c>
      <c r="F2531" s="141" t="s">
        <v>167</v>
      </c>
      <c r="G2531" s="141" t="s">
        <v>213</v>
      </c>
      <c r="H2531" s="142">
        <v>1.55</v>
      </c>
      <c r="I2531" s="143">
        <f t="shared" si="505"/>
        <v>730</v>
      </c>
      <c r="J2531" s="144">
        <v>255</v>
      </c>
      <c r="K2531" s="144">
        <v>255</v>
      </c>
      <c r="L2531" s="144">
        <v>101</v>
      </c>
      <c r="M2531" s="144">
        <v>101</v>
      </c>
      <c r="N2531" s="144">
        <v>9</v>
      </c>
      <c r="O2531" s="144">
        <v>9</v>
      </c>
      <c r="P2531" s="145" t="e">
        <f t="shared" si="495"/>
        <v>#DIV/0!</v>
      </c>
      <c r="Q2531" s="145" t="e">
        <f t="shared" si="496"/>
        <v>#DIV/0!</v>
      </c>
      <c r="R2531" s="145" t="e">
        <f t="shared" si="497"/>
        <v>#DIV/0!</v>
      </c>
      <c r="S2531" s="145" t="e">
        <f t="shared" si="498"/>
        <v>#DIV/0!</v>
      </c>
      <c r="T2531" s="145" t="e">
        <f t="shared" si="499"/>
        <v>#DIV/0!</v>
      </c>
      <c r="U2531" s="145" t="e">
        <f t="shared" si="500"/>
        <v>#DIV/0!</v>
      </c>
      <c r="V2531" s="146">
        <f>IF(J2531="nio",0,IF(J2531&gt;0,VLOOKUP(F2531,'3-Productie normen'!A:M,VLOOKUP(J2531,'3-Productie normen'!$B$38:$C$41,2,FALSE),FALSE)))*(VLOOKUP(B2531,'2-Kosten per locatie'!$A$16:$C$48,3,FALSE))</f>
        <v>0</v>
      </c>
      <c r="W2531" s="146">
        <f t="shared" si="501"/>
        <v>0</v>
      </c>
      <c r="X2531" s="146">
        <f t="shared" si="502"/>
        <v>0</v>
      </c>
      <c r="Y2531" s="146">
        <f t="shared" si="503"/>
        <v>0</v>
      </c>
      <c r="Z2531" s="147" t="str">
        <f>VLOOKUP(F2531,'3-Productie normen'!A:Q,12,FALSE)</f>
        <v>S</v>
      </c>
      <c r="AA2531" s="147"/>
      <c r="AC2531" s="148">
        <f t="shared" si="504"/>
        <v>1131.5</v>
      </c>
    </row>
    <row r="2532" spans="1:29" ht="14.15" customHeight="1">
      <c r="A2532" s="124">
        <f t="shared" si="506"/>
        <v>2532</v>
      </c>
      <c r="B2532" s="139" t="s">
        <v>115</v>
      </c>
      <c r="C2532" s="108">
        <v>2</v>
      </c>
      <c r="D2532" s="164" t="s">
        <v>2319</v>
      </c>
      <c r="E2532" s="141" t="s">
        <v>216</v>
      </c>
      <c r="F2532" s="141" t="s">
        <v>167</v>
      </c>
      <c r="G2532" s="141" t="s">
        <v>213</v>
      </c>
      <c r="H2532" s="142">
        <v>1.73</v>
      </c>
      <c r="I2532" s="143">
        <f t="shared" si="505"/>
        <v>730</v>
      </c>
      <c r="J2532" s="144">
        <v>255</v>
      </c>
      <c r="K2532" s="144">
        <v>255</v>
      </c>
      <c r="L2532" s="144">
        <v>101</v>
      </c>
      <c r="M2532" s="144">
        <v>101</v>
      </c>
      <c r="N2532" s="144">
        <v>9</v>
      </c>
      <c r="O2532" s="144">
        <v>9</v>
      </c>
      <c r="P2532" s="145" t="e">
        <f t="shared" si="495"/>
        <v>#DIV/0!</v>
      </c>
      <c r="Q2532" s="145" t="e">
        <f t="shared" si="496"/>
        <v>#DIV/0!</v>
      </c>
      <c r="R2532" s="145" t="e">
        <f t="shared" si="497"/>
        <v>#DIV/0!</v>
      </c>
      <c r="S2532" s="145" t="e">
        <f t="shared" si="498"/>
        <v>#DIV/0!</v>
      </c>
      <c r="T2532" s="145" t="e">
        <f t="shared" si="499"/>
        <v>#DIV/0!</v>
      </c>
      <c r="U2532" s="145" t="e">
        <f t="shared" si="500"/>
        <v>#DIV/0!</v>
      </c>
      <c r="V2532" s="146">
        <f>IF(J2532="nio",0,IF(J2532&gt;0,VLOOKUP(F2532,'3-Productie normen'!A:M,VLOOKUP(J2532,'3-Productie normen'!$B$38:$C$41,2,FALSE),FALSE)))*(VLOOKUP(B2532,'2-Kosten per locatie'!$A$16:$C$48,3,FALSE))</f>
        <v>0</v>
      </c>
      <c r="W2532" s="146">
        <f t="shared" si="501"/>
        <v>0</v>
      </c>
      <c r="X2532" s="146">
        <f t="shared" si="502"/>
        <v>0</v>
      </c>
      <c r="Y2532" s="146">
        <f t="shared" si="503"/>
        <v>0</v>
      </c>
      <c r="Z2532" s="147" t="str">
        <f>VLOOKUP(F2532,'3-Productie normen'!A:Q,12,FALSE)</f>
        <v>S</v>
      </c>
      <c r="AA2532" s="147"/>
      <c r="AC2532" s="148">
        <f t="shared" si="504"/>
        <v>1262.9000000000001</v>
      </c>
    </row>
    <row r="2533" spans="1:29" ht="14.15" customHeight="1">
      <c r="A2533" s="124">
        <f t="shared" si="506"/>
        <v>2533</v>
      </c>
      <c r="B2533" s="139" t="s">
        <v>115</v>
      </c>
      <c r="C2533" s="108">
        <v>2</v>
      </c>
      <c r="D2533" s="164" t="s">
        <v>2006</v>
      </c>
      <c r="E2533" s="141" t="s">
        <v>262</v>
      </c>
      <c r="F2533" s="141" t="s">
        <v>164</v>
      </c>
      <c r="G2533" s="141" t="s">
        <v>244</v>
      </c>
      <c r="H2533" s="142">
        <v>1.21</v>
      </c>
      <c r="I2533" s="143">
        <f t="shared" si="505"/>
        <v>12</v>
      </c>
      <c r="J2533" s="144">
        <v>12</v>
      </c>
      <c r="K2533" s="144"/>
      <c r="L2533" s="144"/>
      <c r="M2533" s="144"/>
      <c r="N2533" s="144"/>
      <c r="O2533" s="144"/>
      <c r="P2533" s="145" t="e">
        <f t="shared" si="495"/>
        <v>#DIV/0!</v>
      </c>
      <c r="Q2533" s="145">
        <f t="shared" si="496"/>
        <v>0</v>
      </c>
      <c r="R2533" s="145">
        <f t="shared" si="497"/>
        <v>0</v>
      </c>
      <c r="S2533" s="145">
        <f t="shared" si="498"/>
        <v>0</v>
      </c>
      <c r="T2533" s="145">
        <f t="shared" si="499"/>
        <v>0</v>
      </c>
      <c r="U2533" s="145">
        <f t="shared" si="500"/>
        <v>0</v>
      </c>
      <c r="V2533" s="146">
        <f>IF(J2533="nio",0,IF(J2533&gt;0,VLOOKUP(F2533,'3-Productie normen'!A:M,VLOOKUP(J2533,'3-Productie normen'!$B$38:$C$41,2,FALSE),FALSE)))*(VLOOKUP(B2533,'2-Kosten per locatie'!$A$16:$C$48,3,FALSE))</f>
        <v>0</v>
      </c>
      <c r="W2533" s="146">
        <f t="shared" si="501"/>
        <v>0</v>
      </c>
      <c r="X2533" s="146">
        <f t="shared" si="502"/>
        <v>0</v>
      </c>
      <c r="Y2533" s="146">
        <f t="shared" si="503"/>
        <v>0</v>
      </c>
      <c r="Z2533" s="147" t="str">
        <f>VLOOKUP(F2533,'3-Productie normen'!A:Q,12,FALSE)</f>
        <v>V</v>
      </c>
      <c r="AA2533" s="147"/>
      <c r="AC2533" s="148">
        <f t="shared" si="504"/>
        <v>14.52</v>
      </c>
    </row>
    <row r="2534" spans="1:29" ht="14.15" customHeight="1">
      <c r="A2534" s="124">
        <f t="shared" si="506"/>
        <v>2534</v>
      </c>
      <c r="B2534" s="139" t="s">
        <v>115</v>
      </c>
      <c r="C2534" s="108">
        <v>2</v>
      </c>
      <c r="D2534" s="164" t="s">
        <v>2008</v>
      </c>
      <c r="E2534" s="141" t="s">
        <v>249</v>
      </c>
      <c r="F2534" s="141" t="s">
        <v>172</v>
      </c>
      <c r="G2534" s="141" t="s">
        <v>222</v>
      </c>
      <c r="H2534" s="142">
        <v>4.3899999999999997</v>
      </c>
      <c r="I2534" s="143">
        <f t="shared" si="505"/>
        <v>730</v>
      </c>
      <c r="J2534" s="144">
        <v>255</v>
      </c>
      <c r="K2534" s="144">
        <v>255</v>
      </c>
      <c r="L2534" s="144">
        <v>101</v>
      </c>
      <c r="M2534" s="144">
        <v>101</v>
      </c>
      <c r="N2534" s="144">
        <v>9</v>
      </c>
      <c r="O2534" s="144">
        <v>9</v>
      </c>
      <c r="P2534" s="145" t="e">
        <f t="shared" si="495"/>
        <v>#DIV/0!</v>
      </c>
      <c r="Q2534" s="145" t="e">
        <f t="shared" si="496"/>
        <v>#DIV/0!</v>
      </c>
      <c r="R2534" s="145" t="e">
        <f t="shared" si="497"/>
        <v>#DIV/0!</v>
      </c>
      <c r="S2534" s="145" t="e">
        <f t="shared" si="498"/>
        <v>#DIV/0!</v>
      </c>
      <c r="T2534" s="145" t="e">
        <f t="shared" si="499"/>
        <v>#DIV/0!</v>
      </c>
      <c r="U2534" s="145" t="e">
        <f t="shared" si="500"/>
        <v>#DIV/0!</v>
      </c>
      <c r="V2534" s="146">
        <f>IF(J2534="nio",0,IF(J2534&gt;0,VLOOKUP(F2534,'3-Productie normen'!A:M,VLOOKUP(J2534,'3-Productie normen'!$B$38:$C$41,2,FALSE),FALSE)))*(VLOOKUP(B2534,'2-Kosten per locatie'!$A$16:$C$48,3,FALSE))</f>
        <v>0</v>
      </c>
      <c r="W2534" s="146">
        <f t="shared" si="501"/>
        <v>0</v>
      </c>
      <c r="X2534" s="146">
        <f t="shared" si="502"/>
        <v>0</v>
      </c>
      <c r="Y2534" s="146">
        <f t="shared" si="503"/>
        <v>0</v>
      </c>
      <c r="Z2534" s="147" t="str">
        <f>VLOOKUP(F2534,'3-Productie normen'!A:Q,12,FALSE)</f>
        <v>V</v>
      </c>
      <c r="AA2534" s="147"/>
      <c r="AC2534" s="148">
        <f t="shared" si="504"/>
        <v>3204.7</v>
      </c>
    </row>
    <row r="2535" spans="1:29" ht="14.15" customHeight="1">
      <c r="A2535" s="124">
        <f t="shared" si="506"/>
        <v>2535</v>
      </c>
      <c r="B2535" s="139" t="s">
        <v>115</v>
      </c>
      <c r="C2535" s="108">
        <v>2</v>
      </c>
      <c r="D2535" s="164" t="s">
        <v>2055</v>
      </c>
      <c r="E2535" s="141" t="s">
        <v>249</v>
      </c>
      <c r="F2535" s="141" t="s">
        <v>172</v>
      </c>
      <c r="G2535" s="141" t="s">
        <v>222</v>
      </c>
      <c r="H2535" s="142">
        <v>16.07</v>
      </c>
      <c r="I2535" s="143">
        <f t="shared" si="505"/>
        <v>730</v>
      </c>
      <c r="J2535" s="144">
        <v>255</v>
      </c>
      <c r="K2535" s="144">
        <v>255</v>
      </c>
      <c r="L2535" s="144">
        <v>101</v>
      </c>
      <c r="M2535" s="144">
        <v>101</v>
      </c>
      <c r="N2535" s="144">
        <v>9</v>
      </c>
      <c r="O2535" s="144">
        <v>9</v>
      </c>
      <c r="P2535" s="145" t="e">
        <f t="shared" si="495"/>
        <v>#DIV/0!</v>
      </c>
      <c r="Q2535" s="145" t="e">
        <f t="shared" si="496"/>
        <v>#DIV/0!</v>
      </c>
      <c r="R2535" s="145" t="e">
        <f t="shared" si="497"/>
        <v>#DIV/0!</v>
      </c>
      <c r="S2535" s="145" t="e">
        <f t="shared" si="498"/>
        <v>#DIV/0!</v>
      </c>
      <c r="T2535" s="145" t="e">
        <f t="shared" si="499"/>
        <v>#DIV/0!</v>
      </c>
      <c r="U2535" s="145" t="e">
        <f t="shared" si="500"/>
        <v>#DIV/0!</v>
      </c>
      <c r="V2535" s="146">
        <f>IF(J2535="nio",0,IF(J2535&gt;0,VLOOKUP(F2535,'3-Productie normen'!A:M,VLOOKUP(J2535,'3-Productie normen'!$B$38:$C$41,2,FALSE),FALSE)))*(VLOOKUP(B2535,'2-Kosten per locatie'!$A$16:$C$48,3,FALSE))</f>
        <v>0</v>
      </c>
      <c r="W2535" s="146">
        <f t="shared" si="501"/>
        <v>0</v>
      </c>
      <c r="X2535" s="146">
        <f t="shared" si="502"/>
        <v>0</v>
      </c>
      <c r="Y2535" s="146">
        <f t="shared" si="503"/>
        <v>0</v>
      </c>
      <c r="Z2535" s="147" t="str">
        <f>VLOOKUP(F2535,'3-Productie normen'!A:Q,12,FALSE)</f>
        <v>V</v>
      </c>
      <c r="AA2535" s="147"/>
      <c r="AC2535" s="148">
        <f t="shared" si="504"/>
        <v>11731.1</v>
      </c>
    </row>
    <row r="2536" spans="1:29" ht="14.15" customHeight="1">
      <c r="A2536" s="124">
        <f t="shared" si="506"/>
        <v>2536</v>
      </c>
      <c r="B2536" s="139" t="s">
        <v>115</v>
      </c>
      <c r="C2536" s="108">
        <v>2</v>
      </c>
      <c r="D2536" s="164" t="s">
        <v>2320</v>
      </c>
      <c r="E2536" s="141" t="s">
        <v>249</v>
      </c>
      <c r="F2536" s="141" t="s">
        <v>172</v>
      </c>
      <c r="G2536" s="141" t="s">
        <v>222</v>
      </c>
      <c r="H2536" s="142">
        <v>5.87</v>
      </c>
      <c r="I2536" s="143">
        <f t="shared" si="505"/>
        <v>730</v>
      </c>
      <c r="J2536" s="144">
        <v>255</v>
      </c>
      <c r="K2536" s="144">
        <v>255</v>
      </c>
      <c r="L2536" s="144">
        <v>101</v>
      </c>
      <c r="M2536" s="144">
        <v>101</v>
      </c>
      <c r="N2536" s="144">
        <v>9</v>
      </c>
      <c r="O2536" s="144">
        <v>9</v>
      </c>
      <c r="P2536" s="145" t="e">
        <f t="shared" si="495"/>
        <v>#DIV/0!</v>
      </c>
      <c r="Q2536" s="145" t="e">
        <f t="shared" si="496"/>
        <v>#DIV/0!</v>
      </c>
      <c r="R2536" s="145" t="e">
        <f t="shared" si="497"/>
        <v>#DIV/0!</v>
      </c>
      <c r="S2536" s="145" t="e">
        <f t="shared" si="498"/>
        <v>#DIV/0!</v>
      </c>
      <c r="T2536" s="145" t="e">
        <f t="shared" si="499"/>
        <v>#DIV/0!</v>
      </c>
      <c r="U2536" s="145" t="e">
        <f t="shared" si="500"/>
        <v>#DIV/0!</v>
      </c>
      <c r="V2536" s="146">
        <f>IF(J2536="nio",0,IF(J2536&gt;0,VLOOKUP(F2536,'3-Productie normen'!A:M,VLOOKUP(J2536,'3-Productie normen'!$B$38:$C$41,2,FALSE),FALSE)))*(VLOOKUP(B2536,'2-Kosten per locatie'!$A$16:$C$48,3,FALSE))</f>
        <v>0</v>
      </c>
      <c r="W2536" s="146">
        <f t="shared" si="501"/>
        <v>0</v>
      </c>
      <c r="X2536" s="146">
        <f t="shared" si="502"/>
        <v>0</v>
      </c>
      <c r="Y2536" s="146">
        <f t="shared" si="503"/>
        <v>0</v>
      </c>
      <c r="Z2536" s="147" t="str">
        <f>VLOOKUP(F2536,'3-Productie normen'!A:Q,12,FALSE)</f>
        <v>V</v>
      </c>
      <c r="AA2536" s="147"/>
      <c r="AC2536" s="148">
        <f t="shared" si="504"/>
        <v>4285.1000000000004</v>
      </c>
    </row>
    <row r="2537" spans="1:29" ht="14.15" customHeight="1">
      <c r="A2537" s="124">
        <f t="shared" si="506"/>
        <v>2537</v>
      </c>
      <c r="B2537" s="139" t="s">
        <v>115</v>
      </c>
      <c r="C2537" s="108">
        <v>2</v>
      </c>
      <c r="D2537" s="164" t="s">
        <v>2321</v>
      </c>
      <c r="E2537" s="141" t="s">
        <v>249</v>
      </c>
      <c r="F2537" s="141" t="s">
        <v>172</v>
      </c>
      <c r="G2537" s="141" t="s">
        <v>222</v>
      </c>
      <c r="H2537" s="142">
        <v>5.82</v>
      </c>
      <c r="I2537" s="143">
        <f t="shared" si="505"/>
        <v>730</v>
      </c>
      <c r="J2537" s="144">
        <v>255</v>
      </c>
      <c r="K2537" s="144">
        <v>255</v>
      </c>
      <c r="L2537" s="144">
        <v>101</v>
      </c>
      <c r="M2537" s="144">
        <v>101</v>
      </c>
      <c r="N2537" s="144">
        <v>9</v>
      </c>
      <c r="O2537" s="144">
        <v>9</v>
      </c>
      <c r="P2537" s="145" t="e">
        <f t="shared" si="495"/>
        <v>#DIV/0!</v>
      </c>
      <c r="Q2537" s="145" t="e">
        <f t="shared" si="496"/>
        <v>#DIV/0!</v>
      </c>
      <c r="R2537" s="145" t="e">
        <f t="shared" si="497"/>
        <v>#DIV/0!</v>
      </c>
      <c r="S2537" s="145" t="e">
        <f t="shared" si="498"/>
        <v>#DIV/0!</v>
      </c>
      <c r="T2537" s="145" t="e">
        <f t="shared" si="499"/>
        <v>#DIV/0!</v>
      </c>
      <c r="U2537" s="145" t="e">
        <f t="shared" si="500"/>
        <v>#DIV/0!</v>
      </c>
      <c r="V2537" s="146">
        <f>IF(J2537="nio",0,IF(J2537&gt;0,VLOOKUP(F2537,'3-Productie normen'!A:M,VLOOKUP(J2537,'3-Productie normen'!$B$38:$C$41,2,FALSE),FALSE)))*(VLOOKUP(B2537,'2-Kosten per locatie'!$A$16:$C$48,3,FALSE))</f>
        <v>0</v>
      </c>
      <c r="W2537" s="146">
        <f t="shared" si="501"/>
        <v>0</v>
      </c>
      <c r="X2537" s="146">
        <f t="shared" si="502"/>
        <v>0</v>
      </c>
      <c r="Y2537" s="146">
        <f t="shared" si="503"/>
        <v>0</v>
      </c>
      <c r="Z2537" s="147" t="str">
        <f>VLOOKUP(F2537,'3-Productie normen'!A:Q,12,FALSE)</f>
        <v>V</v>
      </c>
      <c r="AA2537" s="147"/>
      <c r="AC2537" s="148">
        <f t="shared" si="504"/>
        <v>4248.6000000000004</v>
      </c>
    </row>
    <row r="2538" spans="1:29" ht="14.15" customHeight="1">
      <c r="A2538" s="124">
        <f t="shared" si="506"/>
        <v>2538</v>
      </c>
      <c r="B2538" s="139" t="s">
        <v>115</v>
      </c>
      <c r="C2538" s="108">
        <v>2</v>
      </c>
      <c r="D2538" s="164" t="s">
        <v>2010</v>
      </c>
      <c r="E2538" s="141" t="s">
        <v>170</v>
      </c>
      <c r="F2538" s="141" t="s">
        <v>170</v>
      </c>
      <c r="G2538" s="141" t="s">
        <v>561</v>
      </c>
      <c r="H2538" s="142">
        <v>3.11</v>
      </c>
      <c r="I2538" s="143">
        <f t="shared" si="505"/>
        <v>730</v>
      </c>
      <c r="J2538" s="144">
        <v>255</v>
      </c>
      <c r="K2538" s="144">
        <v>255</v>
      </c>
      <c r="L2538" s="144">
        <v>101</v>
      </c>
      <c r="M2538" s="144">
        <v>101</v>
      </c>
      <c r="N2538" s="144">
        <v>9</v>
      </c>
      <c r="O2538" s="144">
        <v>9</v>
      </c>
      <c r="P2538" s="145" t="e">
        <f t="shared" si="495"/>
        <v>#DIV/0!</v>
      </c>
      <c r="Q2538" s="145" t="e">
        <f t="shared" si="496"/>
        <v>#DIV/0!</v>
      </c>
      <c r="R2538" s="145" t="e">
        <f t="shared" si="497"/>
        <v>#DIV/0!</v>
      </c>
      <c r="S2538" s="145" t="e">
        <f t="shared" si="498"/>
        <v>#DIV/0!</v>
      </c>
      <c r="T2538" s="145" t="e">
        <f t="shared" si="499"/>
        <v>#DIV/0!</v>
      </c>
      <c r="U2538" s="145" t="e">
        <f t="shared" si="500"/>
        <v>#DIV/0!</v>
      </c>
      <c r="V2538" s="146">
        <f>IF(J2538="nio",0,IF(J2538&gt;0,VLOOKUP(F2538,'3-Productie normen'!A:M,VLOOKUP(J2538,'3-Productie normen'!$B$38:$C$41,2,FALSE),FALSE)))*(VLOOKUP(B2538,'2-Kosten per locatie'!$A$16:$C$48,3,FALSE))</f>
        <v>0</v>
      </c>
      <c r="W2538" s="146">
        <f t="shared" si="501"/>
        <v>0</v>
      </c>
      <c r="X2538" s="146">
        <f t="shared" si="502"/>
        <v>0</v>
      </c>
      <c r="Y2538" s="146">
        <f t="shared" si="503"/>
        <v>0</v>
      </c>
      <c r="Z2538" s="147" t="str">
        <f>VLOOKUP(F2538,'3-Productie normen'!A:Q,12,FALSE)</f>
        <v>V</v>
      </c>
      <c r="AA2538" s="147"/>
      <c r="AC2538" s="148">
        <f t="shared" si="504"/>
        <v>2270.2999999999997</v>
      </c>
    </row>
    <row r="2539" spans="1:29" ht="14.15" customHeight="1">
      <c r="A2539" s="124">
        <f t="shared" si="506"/>
        <v>2539</v>
      </c>
      <c r="B2539" s="139" t="s">
        <v>115</v>
      </c>
      <c r="C2539" s="108">
        <v>2</v>
      </c>
      <c r="D2539" s="164" t="s">
        <v>2011</v>
      </c>
      <c r="E2539" s="141" t="s">
        <v>170</v>
      </c>
      <c r="F2539" s="141" t="s">
        <v>170</v>
      </c>
      <c r="G2539" s="141" t="s">
        <v>561</v>
      </c>
      <c r="H2539" s="142">
        <v>7.55</v>
      </c>
      <c r="I2539" s="143">
        <f t="shared" si="505"/>
        <v>730</v>
      </c>
      <c r="J2539" s="144">
        <v>255</v>
      </c>
      <c r="K2539" s="144">
        <v>255</v>
      </c>
      <c r="L2539" s="144">
        <v>101</v>
      </c>
      <c r="M2539" s="144">
        <v>101</v>
      </c>
      <c r="N2539" s="144">
        <v>9</v>
      </c>
      <c r="O2539" s="144">
        <v>9</v>
      </c>
      <c r="P2539" s="145" t="e">
        <f t="shared" si="495"/>
        <v>#DIV/0!</v>
      </c>
      <c r="Q2539" s="145" t="e">
        <f t="shared" si="496"/>
        <v>#DIV/0!</v>
      </c>
      <c r="R2539" s="145" t="e">
        <f t="shared" si="497"/>
        <v>#DIV/0!</v>
      </c>
      <c r="S2539" s="145" t="e">
        <f t="shared" si="498"/>
        <v>#DIV/0!</v>
      </c>
      <c r="T2539" s="145" t="e">
        <f t="shared" si="499"/>
        <v>#DIV/0!</v>
      </c>
      <c r="U2539" s="145" t="e">
        <f t="shared" si="500"/>
        <v>#DIV/0!</v>
      </c>
      <c r="V2539" s="146">
        <f>IF(J2539="nio",0,IF(J2539&gt;0,VLOOKUP(F2539,'3-Productie normen'!A:M,VLOOKUP(J2539,'3-Productie normen'!$B$38:$C$41,2,FALSE),FALSE)))*(VLOOKUP(B2539,'2-Kosten per locatie'!$A$16:$C$48,3,FALSE))</f>
        <v>0</v>
      </c>
      <c r="W2539" s="146">
        <f t="shared" si="501"/>
        <v>0</v>
      </c>
      <c r="X2539" s="146">
        <f t="shared" si="502"/>
        <v>0</v>
      </c>
      <c r="Y2539" s="146">
        <f t="shared" si="503"/>
        <v>0</v>
      </c>
      <c r="Z2539" s="147" t="str">
        <f>VLOOKUP(F2539,'3-Productie normen'!A:Q,12,FALSE)</f>
        <v>V</v>
      </c>
      <c r="AA2539" s="147"/>
      <c r="AC2539" s="148">
        <f t="shared" si="504"/>
        <v>5511.5</v>
      </c>
    </row>
    <row r="2540" spans="1:29" ht="14.15" customHeight="1">
      <c r="A2540" s="124">
        <f t="shared" si="506"/>
        <v>2540</v>
      </c>
      <c r="B2540" s="139" t="s">
        <v>115</v>
      </c>
      <c r="C2540" s="108">
        <v>2</v>
      </c>
      <c r="D2540" s="164" t="s">
        <v>2322</v>
      </c>
      <c r="E2540" s="141" t="s">
        <v>170</v>
      </c>
      <c r="F2540" s="141" t="s">
        <v>170</v>
      </c>
      <c r="G2540" s="141" t="s">
        <v>561</v>
      </c>
      <c r="H2540" s="142">
        <v>2.52</v>
      </c>
      <c r="I2540" s="143">
        <f t="shared" si="505"/>
        <v>730</v>
      </c>
      <c r="J2540" s="144">
        <v>255</v>
      </c>
      <c r="K2540" s="144">
        <v>255</v>
      </c>
      <c r="L2540" s="144">
        <v>101</v>
      </c>
      <c r="M2540" s="144">
        <v>101</v>
      </c>
      <c r="N2540" s="144">
        <v>9</v>
      </c>
      <c r="O2540" s="144">
        <v>9</v>
      </c>
      <c r="P2540" s="145" t="e">
        <f t="shared" si="495"/>
        <v>#DIV/0!</v>
      </c>
      <c r="Q2540" s="145" t="e">
        <f t="shared" si="496"/>
        <v>#DIV/0!</v>
      </c>
      <c r="R2540" s="145" t="e">
        <f t="shared" si="497"/>
        <v>#DIV/0!</v>
      </c>
      <c r="S2540" s="145" t="e">
        <f t="shared" si="498"/>
        <v>#DIV/0!</v>
      </c>
      <c r="T2540" s="145" t="e">
        <f t="shared" si="499"/>
        <v>#DIV/0!</v>
      </c>
      <c r="U2540" s="145" t="e">
        <f t="shared" si="500"/>
        <v>#DIV/0!</v>
      </c>
      <c r="V2540" s="146">
        <f>IF(J2540="nio",0,IF(J2540&gt;0,VLOOKUP(F2540,'3-Productie normen'!A:M,VLOOKUP(J2540,'3-Productie normen'!$B$38:$C$41,2,FALSE),FALSE)))*(VLOOKUP(B2540,'2-Kosten per locatie'!$A$16:$C$48,3,FALSE))</f>
        <v>0</v>
      </c>
      <c r="W2540" s="146">
        <f t="shared" si="501"/>
        <v>0</v>
      </c>
      <c r="X2540" s="146">
        <f t="shared" si="502"/>
        <v>0</v>
      </c>
      <c r="Y2540" s="146">
        <f t="shared" si="503"/>
        <v>0</v>
      </c>
      <c r="Z2540" s="147" t="str">
        <f>VLOOKUP(F2540,'3-Productie normen'!A:Q,12,FALSE)</f>
        <v>V</v>
      </c>
      <c r="AA2540" s="147"/>
      <c r="AC2540" s="148">
        <f t="shared" si="504"/>
        <v>1839.6</v>
      </c>
    </row>
    <row r="2541" spans="1:29" ht="14.15" customHeight="1">
      <c r="A2541" s="124">
        <f t="shared" si="506"/>
        <v>2541</v>
      </c>
      <c r="B2541" s="139" t="s">
        <v>115</v>
      </c>
      <c r="C2541" s="108">
        <v>2</v>
      </c>
      <c r="D2541" s="164" t="s">
        <v>2323</v>
      </c>
      <c r="E2541" s="141" t="s">
        <v>170</v>
      </c>
      <c r="F2541" s="141" t="s">
        <v>170</v>
      </c>
      <c r="G2541" s="141" t="s">
        <v>561</v>
      </c>
      <c r="H2541" s="142">
        <v>2.94</v>
      </c>
      <c r="I2541" s="143">
        <f t="shared" si="505"/>
        <v>730</v>
      </c>
      <c r="J2541" s="144">
        <v>255</v>
      </c>
      <c r="K2541" s="144">
        <v>255</v>
      </c>
      <c r="L2541" s="144">
        <v>101</v>
      </c>
      <c r="M2541" s="144">
        <v>101</v>
      </c>
      <c r="N2541" s="144">
        <v>9</v>
      </c>
      <c r="O2541" s="144">
        <v>9</v>
      </c>
      <c r="P2541" s="145" t="e">
        <f t="shared" si="495"/>
        <v>#DIV/0!</v>
      </c>
      <c r="Q2541" s="145" t="e">
        <f t="shared" si="496"/>
        <v>#DIV/0!</v>
      </c>
      <c r="R2541" s="145" t="e">
        <f t="shared" si="497"/>
        <v>#DIV/0!</v>
      </c>
      <c r="S2541" s="145" t="e">
        <f t="shared" si="498"/>
        <v>#DIV/0!</v>
      </c>
      <c r="T2541" s="145" t="e">
        <f t="shared" si="499"/>
        <v>#DIV/0!</v>
      </c>
      <c r="U2541" s="145" t="e">
        <f t="shared" si="500"/>
        <v>#DIV/0!</v>
      </c>
      <c r="V2541" s="146">
        <f>IF(J2541="nio",0,IF(J2541&gt;0,VLOOKUP(F2541,'3-Productie normen'!A:M,VLOOKUP(J2541,'3-Productie normen'!$B$38:$C$41,2,FALSE),FALSE)))*(VLOOKUP(B2541,'2-Kosten per locatie'!$A$16:$C$48,3,FALSE))</f>
        <v>0</v>
      </c>
      <c r="W2541" s="146">
        <f t="shared" si="501"/>
        <v>0</v>
      </c>
      <c r="X2541" s="146">
        <f t="shared" si="502"/>
        <v>0</v>
      </c>
      <c r="Y2541" s="146">
        <f t="shared" si="503"/>
        <v>0</v>
      </c>
      <c r="Z2541" s="147" t="str">
        <f>VLOOKUP(F2541,'3-Productie normen'!A:Q,12,FALSE)</f>
        <v>V</v>
      </c>
      <c r="AA2541" s="147"/>
      <c r="AC2541" s="148">
        <f t="shared" si="504"/>
        <v>2146.1999999999998</v>
      </c>
    </row>
    <row r="2542" spans="1:29" ht="14.15" customHeight="1">
      <c r="A2542" s="124">
        <f t="shared" si="506"/>
        <v>2542</v>
      </c>
      <c r="B2542" s="139" t="s">
        <v>120</v>
      </c>
      <c r="C2542" s="108" t="s">
        <v>210</v>
      </c>
      <c r="D2542" s="164" t="s">
        <v>1628</v>
      </c>
      <c r="E2542" s="141" t="s">
        <v>230</v>
      </c>
      <c r="F2542" s="141" t="s">
        <v>168</v>
      </c>
      <c r="G2542" s="141" t="s">
        <v>227</v>
      </c>
      <c r="H2542" s="142">
        <v>1.86</v>
      </c>
      <c r="I2542" s="143">
        <f t="shared" si="505"/>
        <v>1</v>
      </c>
      <c r="J2542" s="144">
        <v>1</v>
      </c>
      <c r="K2542" s="144"/>
      <c r="L2542" s="144"/>
      <c r="M2542" s="144"/>
      <c r="N2542" s="144"/>
      <c r="O2542" s="144"/>
      <c r="P2542" s="145" t="e">
        <f t="shared" si="495"/>
        <v>#DIV/0!</v>
      </c>
      <c r="Q2542" s="145">
        <f t="shared" si="496"/>
        <v>0</v>
      </c>
      <c r="R2542" s="145">
        <f t="shared" si="497"/>
        <v>0</v>
      </c>
      <c r="S2542" s="145">
        <f t="shared" si="498"/>
        <v>0</v>
      </c>
      <c r="T2542" s="145">
        <f t="shared" si="499"/>
        <v>0</v>
      </c>
      <c r="U2542" s="145">
        <f t="shared" si="500"/>
        <v>0</v>
      </c>
      <c r="V2542" s="146">
        <f>IF(J2542="nio",0,IF(J2542&gt;0,VLOOKUP(F2542,'3-Productie normen'!A:M,VLOOKUP(J2542,'3-Productie normen'!$B$38:$C$41,2,FALSE),FALSE)))*(VLOOKUP(B2542,'2-Kosten per locatie'!$A$16:$C$48,3,FALSE))</f>
        <v>0</v>
      </c>
      <c r="W2542" s="146">
        <f t="shared" si="501"/>
        <v>0</v>
      </c>
      <c r="X2542" s="146">
        <f t="shared" si="502"/>
        <v>0</v>
      </c>
      <c r="Y2542" s="146">
        <f t="shared" si="503"/>
        <v>0</v>
      </c>
      <c r="Z2542" s="147" t="str">
        <f>VLOOKUP(F2542,'3-Productie normen'!A:Q,12,FALSE)</f>
        <v>V</v>
      </c>
      <c r="AA2542" s="147"/>
      <c r="AC2542" s="148">
        <f t="shared" si="504"/>
        <v>1.86</v>
      </c>
    </row>
    <row r="2543" spans="1:29" ht="14.15" customHeight="1">
      <c r="A2543" s="124">
        <f t="shared" si="506"/>
        <v>2543</v>
      </c>
      <c r="B2543" s="139" t="s">
        <v>120</v>
      </c>
      <c r="C2543" s="108" t="s">
        <v>210</v>
      </c>
      <c r="D2543" s="164" t="s">
        <v>1947</v>
      </c>
      <c r="E2543" s="141" t="s">
        <v>262</v>
      </c>
      <c r="F2543" s="141" t="s">
        <v>164</v>
      </c>
      <c r="G2543" s="141" t="s">
        <v>227</v>
      </c>
      <c r="H2543" s="142">
        <v>2.27</v>
      </c>
      <c r="I2543" s="143">
        <f t="shared" si="505"/>
        <v>12</v>
      </c>
      <c r="J2543" s="144">
        <v>12</v>
      </c>
      <c r="K2543" s="144"/>
      <c r="L2543" s="144"/>
      <c r="M2543" s="144"/>
      <c r="N2543" s="144"/>
      <c r="O2543" s="144"/>
      <c r="P2543" s="145" t="e">
        <f t="shared" si="495"/>
        <v>#DIV/0!</v>
      </c>
      <c r="Q2543" s="145">
        <f t="shared" si="496"/>
        <v>0</v>
      </c>
      <c r="R2543" s="145">
        <f t="shared" si="497"/>
        <v>0</v>
      </c>
      <c r="S2543" s="145">
        <f t="shared" si="498"/>
        <v>0</v>
      </c>
      <c r="T2543" s="145">
        <f t="shared" si="499"/>
        <v>0</v>
      </c>
      <c r="U2543" s="145">
        <f t="shared" si="500"/>
        <v>0</v>
      </c>
      <c r="V2543" s="146">
        <f>IF(J2543="nio",0,IF(J2543&gt;0,VLOOKUP(F2543,'3-Productie normen'!A:M,VLOOKUP(J2543,'3-Productie normen'!$B$38:$C$41,2,FALSE),FALSE)))*(VLOOKUP(B2543,'2-Kosten per locatie'!$A$16:$C$48,3,FALSE))</f>
        <v>0</v>
      </c>
      <c r="W2543" s="146">
        <f t="shared" si="501"/>
        <v>0</v>
      </c>
      <c r="X2543" s="146">
        <f t="shared" si="502"/>
        <v>0</v>
      </c>
      <c r="Y2543" s="146">
        <f t="shared" si="503"/>
        <v>0</v>
      </c>
      <c r="Z2543" s="147" t="str">
        <f>VLOOKUP(F2543,'3-Productie normen'!A:Q,12,FALSE)</f>
        <v>V</v>
      </c>
      <c r="AA2543" s="147"/>
      <c r="AC2543" s="148">
        <f t="shared" si="504"/>
        <v>27.240000000000002</v>
      </c>
    </row>
    <row r="2544" spans="1:29" ht="14.15" customHeight="1">
      <c r="A2544" s="124">
        <f t="shared" si="506"/>
        <v>2544</v>
      </c>
      <c r="B2544" s="139" t="s">
        <v>120</v>
      </c>
      <c r="C2544" s="108" t="s">
        <v>210</v>
      </c>
      <c r="D2544" s="164" t="s">
        <v>1948</v>
      </c>
      <c r="E2544" s="141" t="s">
        <v>226</v>
      </c>
      <c r="F2544" s="141" t="s">
        <v>174</v>
      </c>
      <c r="G2544" s="141" t="s">
        <v>227</v>
      </c>
      <c r="H2544" s="142">
        <v>7.22</v>
      </c>
      <c r="I2544" s="143">
        <f t="shared" si="505"/>
        <v>0</v>
      </c>
      <c r="J2544" s="144" t="s">
        <v>228</v>
      </c>
      <c r="K2544" s="144"/>
      <c r="L2544" s="144"/>
      <c r="M2544" s="144"/>
      <c r="N2544" s="144"/>
      <c r="O2544" s="144"/>
      <c r="P2544" s="145">
        <f t="shared" si="495"/>
        <v>0</v>
      </c>
      <c r="Q2544" s="145">
        <f t="shared" si="496"/>
        <v>0</v>
      </c>
      <c r="R2544" s="145">
        <f t="shared" si="497"/>
        <v>0</v>
      </c>
      <c r="S2544" s="145">
        <f t="shared" si="498"/>
        <v>0</v>
      </c>
      <c r="T2544" s="145">
        <f t="shared" si="499"/>
        <v>0</v>
      </c>
      <c r="U2544" s="145">
        <f t="shared" si="500"/>
        <v>0</v>
      </c>
      <c r="V2544" s="146">
        <f>IF(J2544="nio",0,IF(J2544&gt;0,VLOOKUP(F2544,'3-Productie normen'!A:M,VLOOKUP(J2544,'3-Productie normen'!$B$38:$C$41,2,FALSE),FALSE)))*(VLOOKUP(B2544,'2-Kosten per locatie'!$A$16:$C$48,3,FALSE))</f>
        <v>0</v>
      </c>
      <c r="W2544" s="146">
        <f t="shared" si="501"/>
        <v>0</v>
      </c>
      <c r="X2544" s="146">
        <f t="shared" si="502"/>
        <v>0</v>
      </c>
      <c r="Y2544" s="146">
        <f t="shared" si="503"/>
        <v>0</v>
      </c>
      <c r="Z2544" s="147">
        <f>VLOOKUP(F2544,'3-Productie normen'!A:Q,12,FALSE)</f>
        <v>0</v>
      </c>
      <c r="AA2544" s="147"/>
      <c r="AC2544" s="148">
        <f t="shared" si="504"/>
        <v>0</v>
      </c>
    </row>
    <row r="2545" spans="1:29" ht="14.15" customHeight="1">
      <c r="A2545" s="124">
        <f t="shared" si="506"/>
        <v>2545</v>
      </c>
      <c r="B2545" s="139" t="s">
        <v>120</v>
      </c>
      <c r="C2545" s="108" t="s">
        <v>210</v>
      </c>
      <c r="D2545" s="164" t="s">
        <v>1629</v>
      </c>
      <c r="E2545" s="141" t="s">
        <v>765</v>
      </c>
      <c r="F2545" s="141" t="s">
        <v>168</v>
      </c>
      <c r="G2545" s="141" t="s">
        <v>244</v>
      </c>
      <c r="H2545" s="142">
        <v>12.02</v>
      </c>
      <c r="I2545" s="143">
        <f t="shared" si="505"/>
        <v>1</v>
      </c>
      <c r="J2545" s="144">
        <v>1</v>
      </c>
      <c r="K2545" s="144"/>
      <c r="L2545" s="144"/>
      <c r="M2545" s="144"/>
      <c r="N2545" s="144"/>
      <c r="O2545" s="144"/>
      <c r="P2545" s="145" t="e">
        <f t="shared" si="495"/>
        <v>#DIV/0!</v>
      </c>
      <c r="Q2545" s="145">
        <f t="shared" si="496"/>
        <v>0</v>
      </c>
      <c r="R2545" s="145">
        <f t="shared" si="497"/>
        <v>0</v>
      </c>
      <c r="S2545" s="145">
        <f t="shared" si="498"/>
        <v>0</v>
      </c>
      <c r="T2545" s="145">
        <f t="shared" si="499"/>
        <v>0</v>
      </c>
      <c r="U2545" s="145">
        <f t="shared" si="500"/>
        <v>0</v>
      </c>
      <c r="V2545" s="146">
        <f>IF(J2545="nio",0,IF(J2545&gt;0,VLOOKUP(F2545,'3-Productie normen'!A:M,VLOOKUP(J2545,'3-Productie normen'!$B$38:$C$41,2,FALSE),FALSE)))*(VLOOKUP(B2545,'2-Kosten per locatie'!$A$16:$C$48,3,FALSE))</f>
        <v>0</v>
      </c>
      <c r="W2545" s="146">
        <f t="shared" si="501"/>
        <v>0</v>
      </c>
      <c r="X2545" s="146">
        <f t="shared" si="502"/>
        <v>0</v>
      </c>
      <c r="Y2545" s="146">
        <f t="shared" si="503"/>
        <v>0</v>
      </c>
      <c r="Z2545" s="147" t="str">
        <f>VLOOKUP(F2545,'3-Productie normen'!A:Q,12,FALSE)</f>
        <v>V</v>
      </c>
      <c r="AA2545" s="147"/>
      <c r="AC2545" s="148">
        <f t="shared" si="504"/>
        <v>12.02</v>
      </c>
    </row>
    <row r="2546" spans="1:29" ht="14.15" customHeight="1">
      <c r="A2546" s="124">
        <f t="shared" si="506"/>
        <v>2546</v>
      </c>
      <c r="B2546" s="139" t="s">
        <v>120</v>
      </c>
      <c r="C2546" s="108" t="s">
        <v>210</v>
      </c>
      <c r="D2546" s="164" t="s">
        <v>1630</v>
      </c>
      <c r="E2546" s="141" t="s">
        <v>1979</v>
      </c>
      <c r="F2546" s="141" t="s">
        <v>168</v>
      </c>
      <c r="G2546" s="141" t="s">
        <v>244</v>
      </c>
      <c r="H2546" s="142">
        <v>56.09</v>
      </c>
      <c r="I2546" s="143">
        <f t="shared" si="505"/>
        <v>1</v>
      </c>
      <c r="J2546" s="144">
        <v>1</v>
      </c>
      <c r="K2546" s="144"/>
      <c r="L2546" s="144"/>
      <c r="M2546" s="144"/>
      <c r="N2546" s="144"/>
      <c r="O2546" s="144"/>
      <c r="P2546" s="145" t="e">
        <f t="shared" si="495"/>
        <v>#DIV/0!</v>
      </c>
      <c r="Q2546" s="145">
        <f t="shared" si="496"/>
        <v>0</v>
      </c>
      <c r="R2546" s="145">
        <f t="shared" si="497"/>
        <v>0</v>
      </c>
      <c r="S2546" s="145">
        <f t="shared" si="498"/>
        <v>0</v>
      </c>
      <c r="T2546" s="145">
        <f t="shared" si="499"/>
        <v>0</v>
      </c>
      <c r="U2546" s="145">
        <f t="shared" si="500"/>
        <v>0</v>
      </c>
      <c r="V2546" s="146">
        <f>IF(J2546="nio",0,IF(J2546&gt;0,VLOOKUP(F2546,'3-Productie normen'!A:M,VLOOKUP(J2546,'3-Productie normen'!$B$38:$C$41,2,FALSE),FALSE)))*(VLOOKUP(B2546,'2-Kosten per locatie'!$A$16:$C$48,3,FALSE))</f>
        <v>0</v>
      </c>
      <c r="W2546" s="146">
        <f t="shared" si="501"/>
        <v>0</v>
      </c>
      <c r="X2546" s="146">
        <f t="shared" si="502"/>
        <v>0</v>
      </c>
      <c r="Y2546" s="146">
        <f t="shared" si="503"/>
        <v>0</v>
      </c>
      <c r="Z2546" s="147" t="str">
        <f>VLOOKUP(F2546,'3-Productie normen'!A:Q,12,FALSE)</f>
        <v>V</v>
      </c>
      <c r="AA2546" s="147"/>
      <c r="AC2546" s="148">
        <f t="shared" si="504"/>
        <v>56.09</v>
      </c>
    </row>
    <row r="2547" spans="1:29" ht="14.15" customHeight="1">
      <c r="A2547" s="124">
        <f t="shared" si="506"/>
        <v>2547</v>
      </c>
      <c r="B2547" s="139" t="s">
        <v>120</v>
      </c>
      <c r="C2547" s="108" t="s">
        <v>210</v>
      </c>
      <c r="D2547" s="164" t="s">
        <v>1632</v>
      </c>
      <c r="E2547" s="141" t="s">
        <v>1983</v>
      </c>
      <c r="F2547" s="141" t="s">
        <v>168</v>
      </c>
      <c r="G2547" s="141" t="s">
        <v>244</v>
      </c>
      <c r="H2547" s="142">
        <v>23.39</v>
      </c>
      <c r="I2547" s="143">
        <f t="shared" si="505"/>
        <v>1</v>
      </c>
      <c r="J2547" s="144">
        <v>1</v>
      </c>
      <c r="K2547" s="144"/>
      <c r="L2547" s="144"/>
      <c r="M2547" s="144"/>
      <c r="N2547" s="144"/>
      <c r="O2547" s="144"/>
      <c r="P2547" s="145" t="e">
        <f t="shared" si="495"/>
        <v>#DIV/0!</v>
      </c>
      <c r="Q2547" s="145">
        <f t="shared" si="496"/>
        <v>0</v>
      </c>
      <c r="R2547" s="145">
        <f t="shared" si="497"/>
        <v>0</v>
      </c>
      <c r="S2547" s="145">
        <f t="shared" si="498"/>
        <v>0</v>
      </c>
      <c r="T2547" s="145">
        <f t="shared" si="499"/>
        <v>0</v>
      </c>
      <c r="U2547" s="145">
        <f t="shared" si="500"/>
        <v>0</v>
      </c>
      <c r="V2547" s="146">
        <f>IF(J2547="nio",0,IF(J2547&gt;0,VLOOKUP(F2547,'3-Productie normen'!A:M,VLOOKUP(J2547,'3-Productie normen'!$B$38:$C$41,2,FALSE),FALSE)))*(VLOOKUP(B2547,'2-Kosten per locatie'!$A$16:$C$48,3,FALSE))</f>
        <v>0</v>
      </c>
      <c r="W2547" s="146">
        <f t="shared" si="501"/>
        <v>0</v>
      </c>
      <c r="X2547" s="146">
        <f t="shared" si="502"/>
        <v>0</v>
      </c>
      <c r="Y2547" s="146">
        <f t="shared" si="503"/>
        <v>0</v>
      </c>
      <c r="Z2547" s="147" t="str">
        <f>VLOOKUP(F2547,'3-Productie normen'!A:Q,12,FALSE)</f>
        <v>V</v>
      </c>
      <c r="AA2547" s="147"/>
      <c r="AC2547" s="148">
        <f t="shared" si="504"/>
        <v>23.39</v>
      </c>
    </row>
    <row r="2548" spans="1:29" ht="14.15" customHeight="1">
      <c r="A2548" s="124">
        <f t="shared" si="506"/>
        <v>2548</v>
      </c>
      <c r="B2548" s="139" t="s">
        <v>120</v>
      </c>
      <c r="C2548" s="108" t="s">
        <v>210</v>
      </c>
      <c r="D2548" s="164" t="s">
        <v>1633</v>
      </c>
      <c r="E2548" s="141" t="s">
        <v>230</v>
      </c>
      <c r="F2548" s="141" t="s">
        <v>168</v>
      </c>
      <c r="G2548" s="141" t="s">
        <v>213</v>
      </c>
      <c r="H2548" s="142">
        <v>1.31</v>
      </c>
      <c r="I2548" s="143">
        <f t="shared" si="505"/>
        <v>1</v>
      </c>
      <c r="J2548" s="144">
        <v>1</v>
      </c>
      <c r="K2548" s="144"/>
      <c r="L2548" s="144"/>
      <c r="M2548" s="144"/>
      <c r="N2548" s="144"/>
      <c r="O2548" s="144"/>
      <c r="P2548" s="145" t="e">
        <f t="shared" si="495"/>
        <v>#DIV/0!</v>
      </c>
      <c r="Q2548" s="145">
        <f t="shared" si="496"/>
        <v>0</v>
      </c>
      <c r="R2548" s="145">
        <f t="shared" si="497"/>
        <v>0</v>
      </c>
      <c r="S2548" s="145">
        <f t="shared" si="498"/>
        <v>0</v>
      </c>
      <c r="T2548" s="145">
        <f t="shared" si="499"/>
        <v>0</v>
      </c>
      <c r="U2548" s="145">
        <f t="shared" si="500"/>
        <v>0</v>
      </c>
      <c r="V2548" s="146">
        <f>IF(J2548="nio",0,IF(J2548&gt;0,VLOOKUP(F2548,'3-Productie normen'!A:M,VLOOKUP(J2548,'3-Productie normen'!$B$38:$C$41,2,FALSE),FALSE)))*(VLOOKUP(B2548,'2-Kosten per locatie'!$A$16:$C$48,3,FALSE))</f>
        <v>0</v>
      </c>
      <c r="W2548" s="146">
        <f t="shared" si="501"/>
        <v>0</v>
      </c>
      <c r="X2548" s="146">
        <f t="shared" si="502"/>
        <v>0</v>
      </c>
      <c r="Y2548" s="146">
        <f t="shared" si="503"/>
        <v>0</v>
      </c>
      <c r="Z2548" s="147" t="str">
        <f>VLOOKUP(F2548,'3-Productie normen'!A:Q,12,FALSE)</f>
        <v>V</v>
      </c>
      <c r="AA2548" s="147"/>
      <c r="AC2548" s="148">
        <f t="shared" si="504"/>
        <v>1.31</v>
      </c>
    </row>
    <row r="2549" spans="1:29" ht="14.15" customHeight="1">
      <c r="A2549" s="124">
        <f t="shared" si="506"/>
        <v>2549</v>
      </c>
      <c r="B2549" s="139" t="s">
        <v>120</v>
      </c>
      <c r="C2549" s="108" t="s">
        <v>210</v>
      </c>
      <c r="D2549" s="164" t="s">
        <v>1636</v>
      </c>
      <c r="E2549" s="141" t="s">
        <v>685</v>
      </c>
      <c r="F2549" s="153" t="s">
        <v>168</v>
      </c>
      <c r="G2549" s="141" t="s">
        <v>227</v>
      </c>
      <c r="H2549" s="142">
        <v>6.81</v>
      </c>
      <c r="I2549" s="143">
        <f t="shared" si="505"/>
        <v>1</v>
      </c>
      <c r="J2549" s="144">
        <v>1</v>
      </c>
      <c r="K2549" s="144"/>
      <c r="L2549" s="144"/>
      <c r="M2549" s="144"/>
      <c r="N2549" s="144"/>
      <c r="O2549" s="144"/>
      <c r="P2549" s="145" t="e">
        <f t="shared" si="495"/>
        <v>#DIV/0!</v>
      </c>
      <c r="Q2549" s="145">
        <f t="shared" si="496"/>
        <v>0</v>
      </c>
      <c r="R2549" s="145">
        <f t="shared" si="497"/>
        <v>0</v>
      </c>
      <c r="S2549" s="145">
        <f t="shared" si="498"/>
        <v>0</v>
      </c>
      <c r="T2549" s="145">
        <f t="shared" si="499"/>
        <v>0</v>
      </c>
      <c r="U2549" s="145">
        <f t="shared" si="500"/>
        <v>0</v>
      </c>
      <c r="V2549" s="146">
        <f>IF(J2549="nio",0,IF(J2549&gt;0,VLOOKUP(F2549,'3-Productie normen'!A:M,VLOOKUP(J2549,'3-Productie normen'!$B$38:$C$41,2,FALSE),FALSE)))*(VLOOKUP(B2549,'2-Kosten per locatie'!$A$16:$C$48,3,FALSE))</f>
        <v>0</v>
      </c>
      <c r="W2549" s="146">
        <f t="shared" si="501"/>
        <v>0</v>
      </c>
      <c r="X2549" s="146">
        <f t="shared" si="502"/>
        <v>0</v>
      </c>
      <c r="Y2549" s="146">
        <f t="shared" si="503"/>
        <v>0</v>
      </c>
      <c r="Z2549" s="147" t="str">
        <f>VLOOKUP(F2549,'3-Productie normen'!A:Q,12,FALSE)</f>
        <v>V</v>
      </c>
      <c r="AA2549" s="147"/>
      <c r="AC2549" s="148">
        <f t="shared" si="504"/>
        <v>6.81</v>
      </c>
    </row>
    <row r="2550" spans="1:29" ht="14.15" customHeight="1">
      <c r="A2550" s="124">
        <f t="shared" si="506"/>
        <v>2550</v>
      </c>
      <c r="B2550" s="139" t="s">
        <v>120</v>
      </c>
      <c r="C2550" s="108" t="s">
        <v>210</v>
      </c>
      <c r="D2550" s="164" t="s">
        <v>1637</v>
      </c>
      <c r="E2550" s="141" t="s">
        <v>168</v>
      </c>
      <c r="F2550" s="141" t="s">
        <v>168</v>
      </c>
      <c r="G2550" s="141" t="s">
        <v>244</v>
      </c>
      <c r="H2550" s="142">
        <v>17.149999999999999</v>
      </c>
      <c r="I2550" s="143">
        <f t="shared" si="505"/>
        <v>1</v>
      </c>
      <c r="J2550" s="144">
        <v>1</v>
      </c>
      <c r="K2550" s="144"/>
      <c r="L2550" s="144"/>
      <c r="M2550" s="144"/>
      <c r="N2550" s="144"/>
      <c r="O2550" s="144"/>
      <c r="P2550" s="145" t="e">
        <f t="shared" si="495"/>
        <v>#DIV/0!</v>
      </c>
      <c r="Q2550" s="145">
        <f t="shared" si="496"/>
        <v>0</v>
      </c>
      <c r="R2550" s="145">
        <f t="shared" si="497"/>
        <v>0</v>
      </c>
      <c r="S2550" s="145">
        <f t="shared" si="498"/>
        <v>0</v>
      </c>
      <c r="T2550" s="145">
        <f t="shared" si="499"/>
        <v>0</v>
      </c>
      <c r="U2550" s="145">
        <f t="shared" si="500"/>
        <v>0</v>
      </c>
      <c r="V2550" s="146">
        <f>IF(J2550="nio",0,IF(J2550&gt;0,VLOOKUP(F2550,'3-Productie normen'!A:M,VLOOKUP(J2550,'3-Productie normen'!$B$38:$C$41,2,FALSE),FALSE)))*(VLOOKUP(B2550,'2-Kosten per locatie'!$A$16:$C$48,3,FALSE))</f>
        <v>0</v>
      </c>
      <c r="W2550" s="146">
        <f t="shared" si="501"/>
        <v>0</v>
      </c>
      <c r="X2550" s="146">
        <f t="shared" si="502"/>
        <v>0</v>
      </c>
      <c r="Y2550" s="146">
        <f t="shared" si="503"/>
        <v>0</v>
      </c>
      <c r="Z2550" s="147" t="str">
        <f>VLOOKUP(F2550,'3-Productie normen'!A:Q,12,FALSE)</f>
        <v>V</v>
      </c>
      <c r="AA2550" s="147"/>
      <c r="AC2550" s="148">
        <f t="shared" si="504"/>
        <v>17.149999999999999</v>
      </c>
    </row>
    <row r="2551" spans="1:29" ht="14.15" customHeight="1">
      <c r="A2551" s="124">
        <f t="shared" si="506"/>
        <v>2551</v>
      </c>
      <c r="B2551" s="139" t="s">
        <v>120</v>
      </c>
      <c r="C2551" s="108" t="s">
        <v>210</v>
      </c>
      <c r="D2551" s="164" t="s">
        <v>1647</v>
      </c>
      <c r="E2551" s="141" t="s">
        <v>168</v>
      </c>
      <c r="F2551" s="141" t="s">
        <v>168</v>
      </c>
      <c r="G2551" s="141" t="s">
        <v>252</v>
      </c>
      <c r="H2551" s="142">
        <v>29.44</v>
      </c>
      <c r="I2551" s="143">
        <f t="shared" si="505"/>
        <v>1</v>
      </c>
      <c r="J2551" s="144">
        <v>1</v>
      </c>
      <c r="K2551" s="144"/>
      <c r="L2551" s="144"/>
      <c r="M2551" s="144"/>
      <c r="N2551" s="144"/>
      <c r="O2551" s="144"/>
      <c r="P2551" s="145" t="e">
        <f t="shared" si="495"/>
        <v>#DIV/0!</v>
      </c>
      <c r="Q2551" s="145">
        <f t="shared" si="496"/>
        <v>0</v>
      </c>
      <c r="R2551" s="145">
        <f t="shared" si="497"/>
        <v>0</v>
      </c>
      <c r="S2551" s="145">
        <f t="shared" si="498"/>
        <v>0</v>
      </c>
      <c r="T2551" s="145">
        <f t="shared" si="499"/>
        <v>0</v>
      </c>
      <c r="U2551" s="145">
        <f t="shared" si="500"/>
        <v>0</v>
      </c>
      <c r="V2551" s="146">
        <f>IF(J2551="nio",0,IF(J2551&gt;0,VLOOKUP(F2551,'3-Productie normen'!A:M,VLOOKUP(J2551,'3-Productie normen'!$B$38:$C$41,2,FALSE),FALSE)))*(VLOOKUP(B2551,'2-Kosten per locatie'!$A$16:$C$48,3,FALSE))</f>
        <v>0</v>
      </c>
      <c r="W2551" s="146">
        <f t="shared" si="501"/>
        <v>0</v>
      </c>
      <c r="X2551" s="146">
        <f t="shared" si="502"/>
        <v>0</v>
      </c>
      <c r="Y2551" s="146">
        <f t="shared" si="503"/>
        <v>0</v>
      </c>
      <c r="Z2551" s="147" t="str">
        <f>VLOOKUP(F2551,'3-Productie normen'!A:Q,12,FALSE)</f>
        <v>V</v>
      </c>
      <c r="AA2551" s="147"/>
      <c r="AC2551" s="148">
        <f t="shared" si="504"/>
        <v>29.44</v>
      </c>
    </row>
    <row r="2552" spans="1:29" ht="14.15" customHeight="1">
      <c r="A2552" s="124">
        <f t="shared" si="506"/>
        <v>2552</v>
      </c>
      <c r="B2552" s="139" t="s">
        <v>120</v>
      </c>
      <c r="C2552" s="108" t="s">
        <v>210</v>
      </c>
      <c r="D2552" s="164" t="s">
        <v>1648</v>
      </c>
      <c r="E2552" s="141" t="s">
        <v>230</v>
      </c>
      <c r="F2552" s="139" t="s">
        <v>168</v>
      </c>
      <c r="G2552" s="141" t="s">
        <v>227</v>
      </c>
      <c r="H2552" s="142">
        <v>12.81</v>
      </c>
      <c r="I2552" s="143">
        <f t="shared" si="505"/>
        <v>1</v>
      </c>
      <c r="J2552" s="144">
        <v>1</v>
      </c>
      <c r="K2552" s="144"/>
      <c r="L2552" s="144"/>
      <c r="M2552" s="144"/>
      <c r="N2552" s="144"/>
      <c r="O2552" s="144"/>
      <c r="P2552" s="145" t="e">
        <f t="shared" si="495"/>
        <v>#DIV/0!</v>
      </c>
      <c r="Q2552" s="145">
        <f t="shared" si="496"/>
        <v>0</v>
      </c>
      <c r="R2552" s="145">
        <f t="shared" si="497"/>
        <v>0</v>
      </c>
      <c r="S2552" s="145">
        <f t="shared" si="498"/>
        <v>0</v>
      </c>
      <c r="T2552" s="145">
        <f t="shared" si="499"/>
        <v>0</v>
      </c>
      <c r="U2552" s="145">
        <f t="shared" si="500"/>
        <v>0</v>
      </c>
      <c r="V2552" s="146">
        <f>IF(J2552="nio",0,IF(J2552&gt;0,VLOOKUP(F2552,'3-Productie normen'!A:M,VLOOKUP(J2552,'3-Productie normen'!$B$38:$C$41,2,FALSE),FALSE)))*(VLOOKUP(B2552,'2-Kosten per locatie'!$A$16:$C$48,3,FALSE))</f>
        <v>0</v>
      </c>
      <c r="W2552" s="146">
        <f t="shared" si="501"/>
        <v>0</v>
      </c>
      <c r="X2552" s="146">
        <f t="shared" si="502"/>
        <v>0</v>
      </c>
      <c r="Y2552" s="146">
        <f t="shared" si="503"/>
        <v>0</v>
      </c>
      <c r="Z2552" s="147" t="str">
        <f>VLOOKUP(F2552,'3-Productie normen'!A:Q,12,FALSE)</f>
        <v>V</v>
      </c>
      <c r="AA2552" s="147"/>
      <c r="AC2552" s="148">
        <f t="shared" si="504"/>
        <v>12.81</v>
      </c>
    </row>
    <row r="2553" spans="1:29" ht="14.15" customHeight="1">
      <c r="A2553" s="124">
        <f t="shared" si="506"/>
        <v>2553</v>
      </c>
      <c r="B2553" s="139" t="s">
        <v>120</v>
      </c>
      <c r="C2553" s="108" t="s">
        <v>210</v>
      </c>
      <c r="D2553" s="164" t="s">
        <v>2324</v>
      </c>
      <c r="E2553" s="141" t="s">
        <v>170</v>
      </c>
      <c r="F2553" s="153" t="s">
        <v>170</v>
      </c>
      <c r="G2553" s="141" t="s">
        <v>222</v>
      </c>
      <c r="H2553" s="142">
        <v>24</v>
      </c>
      <c r="I2553" s="143">
        <f t="shared" si="505"/>
        <v>730</v>
      </c>
      <c r="J2553" s="144">
        <v>255</v>
      </c>
      <c r="K2553" s="144">
        <v>255</v>
      </c>
      <c r="L2553" s="144">
        <v>101</v>
      </c>
      <c r="M2553" s="144">
        <v>101</v>
      </c>
      <c r="N2553" s="144">
        <v>9</v>
      </c>
      <c r="O2553" s="144">
        <v>9</v>
      </c>
      <c r="P2553" s="145" t="e">
        <f t="shared" si="495"/>
        <v>#DIV/0!</v>
      </c>
      <c r="Q2553" s="145" t="e">
        <f t="shared" si="496"/>
        <v>#DIV/0!</v>
      </c>
      <c r="R2553" s="145" t="e">
        <f t="shared" si="497"/>
        <v>#DIV/0!</v>
      </c>
      <c r="S2553" s="145" t="e">
        <f t="shared" si="498"/>
        <v>#DIV/0!</v>
      </c>
      <c r="T2553" s="145" t="e">
        <f t="shared" si="499"/>
        <v>#DIV/0!</v>
      </c>
      <c r="U2553" s="145" t="e">
        <f t="shared" si="500"/>
        <v>#DIV/0!</v>
      </c>
      <c r="V2553" s="146">
        <f>IF(J2553="nio",0,IF(J2553&gt;0,VLOOKUP(F2553,'3-Productie normen'!A:M,VLOOKUP(J2553,'3-Productie normen'!$B$38:$C$41,2,FALSE),FALSE)))*(VLOOKUP(B2553,'2-Kosten per locatie'!$A$16:$C$48,3,FALSE))</f>
        <v>0</v>
      </c>
      <c r="W2553" s="146">
        <f t="shared" si="501"/>
        <v>0</v>
      </c>
      <c r="X2553" s="146">
        <f t="shared" si="502"/>
        <v>0</v>
      </c>
      <c r="Y2553" s="146">
        <f t="shared" si="503"/>
        <v>0</v>
      </c>
      <c r="Z2553" s="147" t="str">
        <f>VLOOKUP(F2553,'3-Productie normen'!A:Q,12,FALSE)</f>
        <v>V</v>
      </c>
      <c r="AA2553" s="147"/>
      <c r="AC2553" s="148">
        <f t="shared" si="504"/>
        <v>17520</v>
      </c>
    </row>
    <row r="2554" spans="1:29" ht="14.15" customHeight="1">
      <c r="A2554" s="124">
        <f t="shared" si="506"/>
        <v>2554</v>
      </c>
      <c r="B2554" s="139" t="s">
        <v>120</v>
      </c>
      <c r="C2554" s="108" t="s">
        <v>210</v>
      </c>
      <c r="D2554" s="164" t="s">
        <v>1962</v>
      </c>
      <c r="E2554" s="141" t="s">
        <v>170</v>
      </c>
      <c r="F2554" s="139" t="s">
        <v>170</v>
      </c>
      <c r="G2554" s="141" t="s">
        <v>561</v>
      </c>
      <c r="H2554" s="142">
        <v>5.4</v>
      </c>
      <c r="I2554" s="143">
        <f t="shared" si="505"/>
        <v>730</v>
      </c>
      <c r="J2554" s="144">
        <v>255</v>
      </c>
      <c r="K2554" s="144">
        <v>255</v>
      </c>
      <c r="L2554" s="144">
        <v>101</v>
      </c>
      <c r="M2554" s="144">
        <v>101</v>
      </c>
      <c r="N2554" s="144">
        <v>9</v>
      </c>
      <c r="O2554" s="144">
        <v>9</v>
      </c>
      <c r="P2554" s="145" t="e">
        <f t="shared" si="495"/>
        <v>#DIV/0!</v>
      </c>
      <c r="Q2554" s="145" t="e">
        <f t="shared" si="496"/>
        <v>#DIV/0!</v>
      </c>
      <c r="R2554" s="145" t="e">
        <f t="shared" si="497"/>
        <v>#DIV/0!</v>
      </c>
      <c r="S2554" s="145" t="e">
        <f t="shared" si="498"/>
        <v>#DIV/0!</v>
      </c>
      <c r="T2554" s="145" t="e">
        <f t="shared" si="499"/>
        <v>#DIV/0!</v>
      </c>
      <c r="U2554" s="145" t="e">
        <f t="shared" si="500"/>
        <v>#DIV/0!</v>
      </c>
      <c r="V2554" s="146">
        <f>IF(J2554="nio",0,IF(J2554&gt;0,VLOOKUP(F2554,'3-Productie normen'!A:M,VLOOKUP(J2554,'3-Productie normen'!$B$38:$C$41,2,FALSE),FALSE)))*(VLOOKUP(B2554,'2-Kosten per locatie'!$A$16:$C$48,3,FALSE))</f>
        <v>0</v>
      </c>
      <c r="W2554" s="146">
        <f t="shared" si="501"/>
        <v>0</v>
      </c>
      <c r="X2554" s="146">
        <f t="shared" si="502"/>
        <v>0</v>
      </c>
      <c r="Y2554" s="146">
        <f t="shared" si="503"/>
        <v>0</v>
      </c>
      <c r="Z2554" s="147" t="str">
        <f>VLOOKUP(F2554,'3-Productie normen'!A:Q,12,FALSE)</f>
        <v>V</v>
      </c>
      <c r="AA2554" s="147"/>
      <c r="AC2554" s="148">
        <f t="shared" si="504"/>
        <v>3942.0000000000005</v>
      </c>
    </row>
    <row r="2555" spans="1:29" ht="14.15" customHeight="1">
      <c r="A2555" s="124">
        <f t="shared" si="506"/>
        <v>2555</v>
      </c>
      <c r="B2555" s="139" t="s">
        <v>120</v>
      </c>
      <c r="C2555" s="108" t="s">
        <v>210</v>
      </c>
      <c r="D2555" s="164" t="s">
        <v>1963</v>
      </c>
      <c r="E2555" s="141" t="s">
        <v>170</v>
      </c>
      <c r="F2555" s="141" t="s">
        <v>170</v>
      </c>
      <c r="G2555" s="141" t="s">
        <v>1783</v>
      </c>
      <c r="H2555" s="142">
        <v>10.24</v>
      </c>
      <c r="I2555" s="143">
        <f t="shared" si="505"/>
        <v>730</v>
      </c>
      <c r="J2555" s="144">
        <v>255</v>
      </c>
      <c r="K2555" s="144">
        <v>255</v>
      </c>
      <c r="L2555" s="144">
        <v>101</v>
      </c>
      <c r="M2555" s="144">
        <v>101</v>
      </c>
      <c r="N2555" s="144">
        <v>9</v>
      </c>
      <c r="O2555" s="144">
        <v>9</v>
      </c>
      <c r="P2555" s="145" t="e">
        <f t="shared" si="495"/>
        <v>#DIV/0!</v>
      </c>
      <c r="Q2555" s="145" t="e">
        <f t="shared" si="496"/>
        <v>#DIV/0!</v>
      </c>
      <c r="R2555" s="145" t="e">
        <f t="shared" si="497"/>
        <v>#DIV/0!</v>
      </c>
      <c r="S2555" s="145" t="e">
        <f t="shared" si="498"/>
        <v>#DIV/0!</v>
      </c>
      <c r="T2555" s="145" t="e">
        <f t="shared" si="499"/>
        <v>#DIV/0!</v>
      </c>
      <c r="U2555" s="145" t="e">
        <f t="shared" si="500"/>
        <v>#DIV/0!</v>
      </c>
      <c r="V2555" s="146">
        <f>IF(J2555="nio",0,IF(J2555&gt;0,VLOOKUP(F2555,'3-Productie normen'!A:M,VLOOKUP(J2555,'3-Productie normen'!$B$38:$C$41,2,FALSE),FALSE)))*(VLOOKUP(B2555,'2-Kosten per locatie'!$A$16:$C$48,3,FALSE))</f>
        <v>0</v>
      </c>
      <c r="W2555" s="146">
        <f t="shared" si="501"/>
        <v>0</v>
      </c>
      <c r="X2555" s="146">
        <f t="shared" si="502"/>
        <v>0</v>
      </c>
      <c r="Y2555" s="146">
        <f t="shared" si="503"/>
        <v>0</v>
      </c>
      <c r="Z2555" s="147" t="str">
        <f>VLOOKUP(F2555,'3-Productie normen'!A:Q,12,FALSE)</f>
        <v>V</v>
      </c>
      <c r="AA2555" s="147"/>
      <c r="AC2555" s="148">
        <f t="shared" si="504"/>
        <v>7475.2</v>
      </c>
    </row>
    <row r="2556" spans="1:29" ht="14.15" customHeight="1">
      <c r="A2556" s="124">
        <f t="shared" si="506"/>
        <v>2556</v>
      </c>
      <c r="B2556" s="139" t="s">
        <v>120</v>
      </c>
      <c r="C2556" s="108">
        <v>1</v>
      </c>
      <c r="D2556" s="164" t="s">
        <v>1716</v>
      </c>
      <c r="E2556" s="141" t="s">
        <v>1020</v>
      </c>
      <c r="F2556" s="139" t="s">
        <v>155</v>
      </c>
      <c r="G2556" s="141" t="s">
        <v>222</v>
      </c>
      <c r="H2556" s="142">
        <v>11.22</v>
      </c>
      <c r="I2556" s="143">
        <f t="shared" si="505"/>
        <v>730</v>
      </c>
      <c r="J2556" s="144">
        <v>255</v>
      </c>
      <c r="K2556" s="144">
        <v>255</v>
      </c>
      <c r="L2556" s="144">
        <v>101</v>
      </c>
      <c r="M2556" s="144">
        <v>101</v>
      </c>
      <c r="N2556" s="144">
        <v>9</v>
      </c>
      <c r="O2556" s="144">
        <v>9</v>
      </c>
      <c r="P2556" s="145" t="e">
        <f t="shared" ref="P2556:P2617" si="507">IF(J2556="nio",0,IF(J2556&gt;0,J2556*H2556/V2556,0))</f>
        <v>#DIV/0!</v>
      </c>
      <c r="Q2556" s="145" t="e">
        <f t="shared" ref="Q2556:Q2617" si="508">IF(K2556&gt;0,K2556*H2556/W2556,0)</f>
        <v>#DIV/0!</v>
      </c>
      <c r="R2556" s="145" t="e">
        <f t="shared" ref="R2556:R2617" si="509">IF(L2556&gt;0,L2556*H2556/X2556,0)</f>
        <v>#DIV/0!</v>
      </c>
      <c r="S2556" s="145" t="e">
        <f t="shared" ref="S2556:S2617" si="510">IF(M2556&gt;0,M2556*H2556/Y2556,0)</f>
        <v>#DIV/0!</v>
      </c>
      <c r="T2556" s="145" t="e">
        <f t="shared" ref="T2556:T2617" si="511">IF(N2556&gt;0,N2556*H2556/X2556,0)</f>
        <v>#DIV/0!</v>
      </c>
      <c r="U2556" s="145" t="e">
        <f t="shared" ref="U2556:U2617" si="512">IF(O2556&gt;0,O2556*H2556/Y2556,0)</f>
        <v>#DIV/0!</v>
      </c>
      <c r="V2556" s="146">
        <f>IF(J2556="nio",0,IF(J2556&gt;0,VLOOKUP(F2556,'3-Productie normen'!A:M,VLOOKUP(J2556,'3-Productie normen'!$B$38:$C$41,2,FALSE),FALSE)))*(VLOOKUP(B2556,'2-Kosten per locatie'!$A$16:$C$48,3,FALSE))</f>
        <v>0</v>
      </c>
      <c r="W2556" s="146">
        <f t="shared" ref="W2556:W2617" si="513">IF(K2556&gt;0,V2556*$W$8,0)</f>
        <v>0</v>
      </c>
      <c r="X2556" s="146">
        <f t="shared" ref="X2556:X2617" si="514">IF((OR(L2556&gt;0,N2556&gt;0)),V2556*$X$8,0)</f>
        <v>0</v>
      </c>
      <c r="Y2556" s="146">
        <f t="shared" ref="Y2556:Y2617" si="515">IF((OR(M2556&gt;0,O2556&gt;0)),V2556*$Y$8,0)</f>
        <v>0</v>
      </c>
      <c r="Z2556" s="147" t="str">
        <f>VLOOKUP(F2556,'3-Productie normen'!A:Q,12,FALSE)</f>
        <v>B</v>
      </c>
      <c r="AA2556" s="147"/>
      <c r="AC2556" s="148">
        <f t="shared" ref="AC2556:AC2617" si="516">I2556*H2556</f>
        <v>8190.6</v>
      </c>
    </row>
    <row r="2557" spans="1:29" ht="14.15" customHeight="1">
      <c r="A2557" s="124">
        <f t="shared" si="506"/>
        <v>2557</v>
      </c>
      <c r="B2557" s="139" t="s">
        <v>120</v>
      </c>
      <c r="C2557" s="108">
        <v>1</v>
      </c>
      <c r="D2557" s="164" t="s">
        <v>1964</v>
      </c>
      <c r="E2557" s="141" t="s">
        <v>243</v>
      </c>
      <c r="F2557" s="141" t="s">
        <v>155</v>
      </c>
      <c r="G2557" s="141" t="s">
        <v>222</v>
      </c>
      <c r="H2557" s="142">
        <v>5</v>
      </c>
      <c r="I2557" s="143">
        <f t="shared" si="505"/>
        <v>730</v>
      </c>
      <c r="J2557" s="144">
        <v>255</v>
      </c>
      <c r="K2557" s="144">
        <v>255</v>
      </c>
      <c r="L2557" s="144">
        <v>101</v>
      </c>
      <c r="M2557" s="144">
        <v>101</v>
      </c>
      <c r="N2557" s="144">
        <v>9</v>
      </c>
      <c r="O2557" s="144">
        <v>9</v>
      </c>
      <c r="P2557" s="145" t="e">
        <f t="shared" si="507"/>
        <v>#DIV/0!</v>
      </c>
      <c r="Q2557" s="145" t="e">
        <f t="shared" si="508"/>
        <v>#DIV/0!</v>
      </c>
      <c r="R2557" s="145" t="e">
        <f t="shared" si="509"/>
        <v>#DIV/0!</v>
      </c>
      <c r="S2557" s="145" t="e">
        <f t="shared" si="510"/>
        <v>#DIV/0!</v>
      </c>
      <c r="T2557" s="145" t="e">
        <f t="shared" si="511"/>
        <v>#DIV/0!</v>
      </c>
      <c r="U2557" s="145" t="e">
        <f t="shared" si="512"/>
        <v>#DIV/0!</v>
      </c>
      <c r="V2557" s="146">
        <f>IF(J2557="nio",0,IF(J2557&gt;0,VLOOKUP(F2557,'3-Productie normen'!A:M,VLOOKUP(J2557,'3-Productie normen'!$B$38:$C$41,2,FALSE),FALSE)))*(VLOOKUP(B2557,'2-Kosten per locatie'!$A$16:$C$48,3,FALSE))</f>
        <v>0</v>
      </c>
      <c r="W2557" s="146">
        <f t="shared" si="513"/>
        <v>0</v>
      </c>
      <c r="X2557" s="146">
        <f t="shared" si="514"/>
        <v>0</v>
      </c>
      <c r="Y2557" s="146">
        <f t="shared" si="515"/>
        <v>0</v>
      </c>
      <c r="Z2557" s="147" t="str">
        <f>VLOOKUP(F2557,'3-Productie normen'!A:Q,12,FALSE)</f>
        <v>B</v>
      </c>
      <c r="AA2557" s="147"/>
      <c r="AC2557" s="148">
        <f t="shared" si="516"/>
        <v>3650</v>
      </c>
    </row>
    <row r="2558" spans="1:29" ht="14.15" customHeight="1">
      <c r="A2558" s="124">
        <f t="shared" si="506"/>
        <v>2558</v>
      </c>
      <c r="B2558" s="139" t="s">
        <v>120</v>
      </c>
      <c r="C2558" s="108">
        <v>1</v>
      </c>
      <c r="D2558" s="164" t="s">
        <v>1717</v>
      </c>
      <c r="E2558" s="141" t="s">
        <v>171</v>
      </c>
      <c r="F2558" s="141" t="s">
        <v>171</v>
      </c>
      <c r="G2558" s="141" t="s">
        <v>222</v>
      </c>
      <c r="H2558" s="142">
        <v>30.54</v>
      </c>
      <c r="I2558" s="143">
        <f t="shared" si="505"/>
        <v>730</v>
      </c>
      <c r="J2558" s="144">
        <v>255</v>
      </c>
      <c r="K2558" s="144">
        <v>255</v>
      </c>
      <c r="L2558" s="144">
        <v>101</v>
      </c>
      <c r="M2558" s="144">
        <v>101</v>
      </c>
      <c r="N2558" s="144">
        <v>9</v>
      </c>
      <c r="O2558" s="144">
        <v>9</v>
      </c>
      <c r="P2558" s="145" t="e">
        <f t="shared" si="507"/>
        <v>#DIV/0!</v>
      </c>
      <c r="Q2558" s="145" t="e">
        <f t="shared" si="508"/>
        <v>#DIV/0!</v>
      </c>
      <c r="R2558" s="145" t="e">
        <f t="shared" si="509"/>
        <v>#DIV/0!</v>
      </c>
      <c r="S2558" s="145" t="e">
        <f t="shared" si="510"/>
        <v>#DIV/0!</v>
      </c>
      <c r="T2558" s="145" t="e">
        <f t="shared" si="511"/>
        <v>#DIV/0!</v>
      </c>
      <c r="U2558" s="145" t="e">
        <f t="shared" si="512"/>
        <v>#DIV/0!</v>
      </c>
      <c r="V2558" s="146">
        <f>IF(J2558="nio",0,IF(J2558&gt;0,VLOOKUP(F2558,'3-Productie normen'!A:M,VLOOKUP(J2558,'3-Productie normen'!$B$38:$C$41,2,FALSE),FALSE)))*(VLOOKUP(B2558,'2-Kosten per locatie'!$A$16:$C$48,3,FALSE))</f>
        <v>0</v>
      </c>
      <c r="W2558" s="146">
        <f t="shared" si="513"/>
        <v>0</v>
      </c>
      <c r="X2558" s="146">
        <f t="shared" si="514"/>
        <v>0</v>
      </c>
      <c r="Y2558" s="146">
        <f t="shared" si="515"/>
        <v>0</v>
      </c>
      <c r="Z2558" s="147" t="str">
        <f>VLOOKUP(F2558,'3-Productie normen'!A:Q,12,FALSE)</f>
        <v>B</v>
      </c>
      <c r="AA2558" s="147"/>
      <c r="AC2558" s="148">
        <f t="shared" si="516"/>
        <v>22294.2</v>
      </c>
    </row>
    <row r="2559" spans="1:29" ht="14.15" customHeight="1">
      <c r="A2559" s="124">
        <f t="shared" si="506"/>
        <v>2559</v>
      </c>
      <c r="B2559" s="139" t="s">
        <v>120</v>
      </c>
      <c r="C2559" s="108">
        <v>1</v>
      </c>
      <c r="D2559" s="164" t="s">
        <v>1718</v>
      </c>
      <c r="E2559" s="141" t="s">
        <v>224</v>
      </c>
      <c r="F2559" s="141" t="s">
        <v>155</v>
      </c>
      <c r="G2559" s="141" t="s">
        <v>222</v>
      </c>
      <c r="H2559" s="142">
        <v>19.239999999999998</v>
      </c>
      <c r="I2559" s="143">
        <f t="shared" si="505"/>
        <v>730</v>
      </c>
      <c r="J2559" s="144">
        <v>255</v>
      </c>
      <c r="K2559" s="144">
        <v>255</v>
      </c>
      <c r="L2559" s="144">
        <v>101</v>
      </c>
      <c r="M2559" s="144">
        <v>101</v>
      </c>
      <c r="N2559" s="144">
        <v>9</v>
      </c>
      <c r="O2559" s="144">
        <v>9</v>
      </c>
      <c r="P2559" s="145" t="e">
        <f t="shared" si="507"/>
        <v>#DIV/0!</v>
      </c>
      <c r="Q2559" s="145" t="e">
        <f t="shared" si="508"/>
        <v>#DIV/0!</v>
      </c>
      <c r="R2559" s="145" t="e">
        <f t="shared" si="509"/>
        <v>#DIV/0!</v>
      </c>
      <c r="S2559" s="145" t="e">
        <f t="shared" si="510"/>
        <v>#DIV/0!</v>
      </c>
      <c r="T2559" s="145" t="e">
        <f t="shared" si="511"/>
        <v>#DIV/0!</v>
      </c>
      <c r="U2559" s="145" t="e">
        <f t="shared" si="512"/>
        <v>#DIV/0!</v>
      </c>
      <c r="V2559" s="146">
        <f>IF(J2559="nio",0,IF(J2559&gt;0,VLOOKUP(F2559,'3-Productie normen'!A:M,VLOOKUP(J2559,'3-Productie normen'!$B$38:$C$41,2,FALSE),FALSE)))*(VLOOKUP(B2559,'2-Kosten per locatie'!$A$16:$C$48,3,FALSE))</f>
        <v>0</v>
      </c>
      <c r="W2559" s="146">
        <f t="shared" si="513"/>
        <v>0</v>
      </c>
      <c r="X2559" s="146">
        <f t="shared" si="514"/>
        <v>0</v>
      </c>
      <c r="Y2559" s="146">
        <f t="shared" si="515"/>
        <v>0</v>
      </c>
      <c r="Z2559" s="147" t="str">
        <f>VLOOKUP(F2559,'3-Productie normen'!A:Q,12,FALSE)</f>
        <v>B</v>
      </c>
      <c r="AA2559" s="147"/>
      <c r="AC2559" s="148">
        <f t="shared" si="516"/>
        <v>14045.199999999999</v>
      </c>
    </row>
    <row r="2560" spans="1:29" ht="14.15" customHeight="1">
      <c r="A2560" s="124">
        <f t="shared" si="506"/>
        <v>2560</v>
      </c>
      <c r="B2560" s="139" t="s">
        <v>120</v>
      </c>
      <c r="C2560" s="108">
        <v>1</v>
      </c>
      <c r="D2560" s="164" t="s">
        <v>1967</v>
      </c>
      <c r="E2560" s="141" t="s">
        <v>224</v>
      </c>
      <c r="F2560" s="141" t="s">
        <v>155</v>
      </c>
      <c r="G2560" s="141" t="s">
        <v>222</v>
      </c>
      <c r="H2560" s="142">
        <v>21.56</v>
      </c>
      <c r="I2560" s="143">
        <f t="shared" si="505"/>
        <v>730</v>
      </c>
      <c r="J2560" s="144">
        <v>255</v>
      </c>
      <c r="K2560" s="144">
        <v>255</v>
      </c>
      <c r="L2560" s="144">
        <v>101</v>
      </c>
      <c r="M2560" s="144">
        <v>101</v>
      </c>
      <c r="N2560" s="144">
        <v>9</v>
      </c>
      <c r="O2560" s="144">
        <v>9</v>
      </c>
      <c r="P2560" s="145" t="e">
        <f t="shared" si="507"/>
        <v>#DIV/0!</v>
      </c>
      <c r="Q2560" s="145" t="e">
        <f t="shared" si="508"/>
        <v>#DIV/0!</v>
      </c>
      <c r="R2560" s="145" t="e">
        <f t="shared" si="509"/>
        <v>#DIV/0!</v>
      </c>
      <c r="S2560" s="145" t="e">
        <f t="shared" si="510"/>
        <v>#DIV/0!</v>
      </c>
      <c r="T2560" s="145" t="e">
        <f t="shared" si="511"/>
        <v>#DIV/0!</v>
      </c>
      <c r="U2560" s="145" t="e">
        <f t="shared" si="512"/>
        <v>#DIV/0!</v>
      </c>
      <c r="V2560" s="146">
        <f>IF(J2560="nio",0,IF(J2560&gt;0,VLOOKUP(F2560,'3-Productie normen'!A:M,VLOOKUP(J2560,'3-Productie normen'!$B$38:$C$41,2,FALSE),FALSE)))*(VLOOKUP(B2560,'2-Kosten per locatie'!$A$16:$C$48,3,FALSE))</f>
        <v>0</v>
      </c>
      <c r="W2560" s="146">
        <f t="shared" si="513"/>
        <v>0</v>
      </c>
      <c r="X2560" s="146">
        <f t="shared" si="514"/>
        <v>0</v>
      </c>
      <c r="Y2560" s="146">
        <f t="shared" si="515"/>
        <v>0</v>
      </c>
      <c r="Z2560" s="147" t="str">
        <f>VLOOKUP(F2560,'3-Productie normen'!A:Q,12,FALSE)</f>
        <v>B</v>
      </c>
      <c r="AA2560" s="147"/>
      <c r="AC2560" s="148">
        <f t="shared" si="516"/>
        <v>15738.8</v>
      </c>
    </row>
    <row r="2561" spans="1:29" ht="14.15" customHeight="1">
      <c r="A2561" s="124">
        <f t="shared" si="506"/>
        <v>2561</v>
      </c>
      <c r="B2561" s="139" t="s">
        <v>120</v>
      </c>
      <c r="C2561" s="108">
        <v>1</v>
      </c>
      <c r="D2561" s="164" t="s">
        <v>1719</v>
      </c>
      <c r="E2561" s="141" t="s">
        <v>224</v>
      </c>
      <c r="F2561" s="141" t="s">
        <v>155</v>
      </c>
      <c r="G2561" s="141" t="s">
        <v>222</v>
      </c>
      <c r="H2561" s="142">
        <v>19.14</v>
      </c>
      <c r="I2561" s="143">
        <f t="shared" si="505"/>
        <v>730</v>
      </c>
      <c r="J2561" s="144">
        <v>255</v>
      </c>
      <c r="K2561" s="144">
        <v>255</v>
      </c>
      <c r="L2561" s="144">
        <v>101</v>
      </c>
      <c r="M2561" s="144">
        <v>101</v>
      </c>
      <c r="N2561" s="144">
        <v>9</v>
      </c>
      <c r="O2561" s="144">
        <v>9</v>
      </c>
      <c r="P2561" s="145" t="e">
        <f t="shared" si="507"/>
        <v>#DIV/0!</v>
      </c>
      <c r="Q2561" s="145" t="e">
        <f t="shared" si="508"/>
        <v>#DIV/0!</v>
      </c>
      <c r="R2561" s="145" t="e">
        <f t="shared" si="509"/>
        <v>#DIV/0!</v>
      </c>
      <c r="S2561" s="145" t="e">
        <f t="shared" si="510"/>
        <v>#DIV/0!</v>
      </c>
      <c r="T2561" s="145" t="e">
        <f t="shared" si="511"/>
        <v>#DIV/0!</v>
      </c>
      <c r="U2561" s="145" t="e">
        <f t="shared" si="512"/>
        <v>#DIV/0!</v>
      </c>
      <c r="V2561" s="146">
        <f>IF(J2561="nio",0,IF(J2561&gt;0,VLOOKUP(F2561,'3-Productie normen'!A:M,VLOOKUP(J2561,'3-Productie normen'!$B$38:$C$41,2,FALSE),FALSE)))*(VLOOKUP(B2561,'2-Kosten per locatie'!$A$16:$C$48,3,FALSE))</f>
        <v>0</v>
      </c>
      <c r="W2561" s="146">
        <f t="shared" si="513"/>
        <v>0</v>
      </c>
      <c r="X2561" s="146">
        <f t="shared" si="514"/>
        <v>0</v>
      </c>
      <c r="Y2561" s="146">
        <f t="shared" si="515"/>
        <v>0</v>
      </c>
      <c r="Z2561" s="147" t="str">
        <f>VLOOKUP(F2561,'3-Productie normen'!A:Q,12,FALSE)</f>
        <v>B</v>
      </c>
      <c r="AA2561" s="147"/>
      <c r="AC2561" s="148">
        <f t="shared" si="516"/>
        <v>13972.2</v>
      </c>
    </row>
    <row r="2562" spans="1:29" ht="14.15" customHeight="1">
      <c r="A2562" s="124">
        <f t="shared" si="506"/>
        <v>2562</v>
      </c>
      <c r="B2562" s="139" t="s">
        <v>120</v>
      </c>
      <c r="C2562" s="108">
        <v>1</v>
      </c>
      <c r="D2562" s="164" t="s">
        <v>1970</v>
      </c>
      <c r="E2562" s="141" t="s">
        <v>216</v>
      </c>
      <c r="F2562" s="141" t="s">
        <v>167</v>
      </c>
      <c r="G2562" s="141" t="s">
        <v>213</v>
      </c>
      <c r="H2562" s="142">
        <v>2.6</v>
      </c>
      <c r="I2562" s="143">
        <f t="shared" si="505"/>
        <v>730</v>
      </c>
      <c r="J2562" s="144">
        <v>255</v>
      </c>
      <c r="K2562" s="144">
        <v>255</v>
      </c>
      <c r="L2562" s="144">
        <v>101</v>
      </c>
      <c r="M2562" s="144">
        <v>101</v>
      </c>
      <c r="N2562" s="144">
        <v>9</v>
      </c>
      <c r="O2562" s="144">
        <v>9</v>
      </c>
      <c r="P2562" s="145" t="e">
        <f t="shared" si="507"/>
        <v>#DIV/0!</v>
      </c>
      <c r="Q2562" s="145" t="e">
        <f t="shared" si="508"/>
        <v>#DIV/0!</v>
      </c>
      <c r="R2562" s="145" t="e">
        <f t="shared" si="509"/>
        <v>#DIV/0!</v>
      </c>
      <c r="S2562" s="145" t="e">
        <f t="shared" si="510"/>
        <v>#DIV/0!</v>
      </c>
      <c r="T2562" s="145" t="e">
        <f t="shared" si="511"/>
        <v>#DIV/0!</v>
      </c>
      <c r="U2562" s="145" t="e">
        <f t="shared" si="512"/>
        <v>#DIV/0!</v>
      </c>
      <c r="V2562" s="146">
        <f>IF(J2562="nio",0,IF(J2562&gt;0,VLOOKUP(F2562,'3-Productie normen'!A:M,VLOOKUP(J2562,'3-Productie normen'!$B$38:$C$41,2,FALSE),FALSE)))*(VLOOKUP(B2562,'2-Kosten per locatie'!$A$16:$C$48,3,FALSE))</f>
        <v>0</v>
      </c>
      <c r="W2562" s="146">
        <f t="shared" si="513"/>
        <v>0</v>
      </c>
      <c r="X2562" s="146">
        <f t="shared" si="514"/>
        <v>0</v>
      </c>
      <c r="Y2562" s="146">
        <f t="shared" si="515"/>
        <v>0</v>
      </c>
      <c r="Z2562" s="147" t="str">
        <f>VLOOKUP(F2562,'3-Productie normen'!A:Q,12,FALSE)</f>
        <v>S</v>
      </c>
      <c r="AA2562" s="147"/>
      <c r="AC2562" s="148">
        <f t="shared" si="516"/>
        <v>1898</v>
      </c>
    </row>
    <row r="2563" spans="1:29" ht="14.15" customHeight="1">
      <c r="A2563" s="124">
        <f t="shared" si="506"/>
        <v>2563</v>
      </c>
      <c r="B2563" s="139" t="s">
        <v>120</v>
      </c>
      <c r="C2563" s="108">
        <v>1</v>
      </c>
      <c r="D2563" s="164" t="s">
        <v>1720</v>
      </c>
      <c r="E2563" s="141" t="s">
        <v>212</v>
      </c>
      <c r="F2563" s="141" t="s">
        <v>167</v>
      </c>
      <c r="G2563" s="141" t="s">
        <v>213</v>
      </c>
      <c r="H2563" s="142">
        <v>2.6</v>
      </c>
      <c r="I2563" s="143">
        <f t="shared" si="505"/>
        <v>730</v>
      </c>
      <c r="J2563" s="144">
        <v>255</v>
      </c>
      <c r="K2563" s="144">
        <v>255</v>
      </c>
      <c r="L2563" s="144">
        <v>101</v>
      </c>
      <c r="M2563" s="144">
        <v>101</v>
      </c>
      <c r="N2563" s="144">
        <v>9</v>
      </c>
      <c r="O2563" s="144">
        <v>9</v>
      </c>
      <c r="P2563" s="145" t="e">
        <f t="shared" si="507"/>
        <v>#DIV/0!</v>
      </c>
      <c r="Q2563" s="145" t="e">
        <f t="shared" si="508"/>
        <v>#DIV/0!</v>
      </c>
      <c r="R2563" s="145" t="e">
        <f t="shared" si="509"/>
        <v>#DIV/0!</v>
      </c>
      <c r="S2563" s="145" t="e">
        <f t="shared" si="510"/>
        <v>#DIV/0!</v>
      </c>
      <c r="T2563" s="145" t="e">
        <f t="shared" si="511"/>
        <v>#DIV/0!</v>
      </c>
      <c r="U2563" s="145" t="e">
        <f t="shared" si="512"/>
        <v>#DIV/0!</v>
      </c>
      <c r="V2563" s="146">
        <f>IF(J2563="nio",0,IF(J2563&gt;0,VLOOKUP(F2563,'3-Productie normen'!A:M,VLOOKUP(J2563,'3-Productie normen'!$B$38:$C$41,2,FALSE),FALSE)))*(VLOOKUP(B2563,'2-Kosten per locatie'!$A$16:$C$48,3,FALSE))</f>
        <v>0</v>
      </c>
      <c r="W2563" s="146">
        <f t="shared" si="513"/>
        <v>0</v>
      </c>
      <c r="X2563" s="146">
        <f t="shared" si="514"/>
        <v>0</v>
      </c>
      <c r="Y2563" s="146">
        <f t="shared" si="515"/>
        <v>0</v>
      </c>
      <c r="Z2563" s="147" t="str">
        <f>VLOOKUP(F2563,'3-Productie normen'!A:Q,12,FALSE)</f>
        <v>S</v>
      </c>
      <c r="AA2563" s="147"/>
      <c r="AC2563" s="148">
        <f t="shared" si="516"/>
        <v>1898</v>
      </c>
    </row>
    <row r="2564" spans="1:29" ht="14.15" customHeight="1">
      <c r="A2564" s="124">
        <f t="shared" si="506"/>
        <v>2564</v>
      </c>
      <c r="B2564" s="139" t="s">
        <v>120</v>
      </c>
      <c r="C2564" s="108">
        <v>1</v>
      </c>
      <c r="D2564" s="164" t="s">
        <v>1971</v>
      </c>
      <c r="E2564" s="141" t="s">
        <v>220</v>
      </c>
      <c r="F2564" s="141" t="s">
        <v>167</v>
      </c>
      <c r="G2564" s="141" t="s">
        <v>213</v>
      </c>
      <c r="H2564" s="142">
        <v>4.7</v>
      </c>
      <c r="I2564" s="143">
        <f t="shared" ref="I2564:I2627" si="517">SUM(J2564:O2564)</f>
        <v>730</v>
      </c>
      <c r="J2564" s="144">
        <v>255</v>
      </c>
      <c r="K2564" s="144">
        <v>255</v>
      </c>
      <c r="L2564" s="144">
        <v>101</v>
      </c>
      <c r="M2564" s="144">
        <v>101</v>
      </c>
      <c r="N2564" s="144">
        <v>9</v>
      </c>
      <c r="O2564" s="144">
        <v>9</v>
      </c>
      <c r="P2564" s="145" t="e">
        <f t="shared" si="507"/>
        <v>#DIV/0!</v>
      </c>
      <c r="Q2564" s="145" t="e">
        <f t="shared" si="508"/>
        <v>#DIV/0!</v>
      </c>
      <c r="R2564" s="145" t="e">
        <f t="shared" si="509"/>
        <v>#DIV/0!</v>
      </c>
      <c r="S2564" s="145" t="e">
        <f t="shared" si="510"/>
        <v>#DIV/0!</v>
      </c>
      <c r="T2564" s="145" t="e">
        <f t="shared" si="511"/>
        <v>#DIV/0!</v>
      </c>
      <c r="U2564" s="145" t="e">
        <f t="shared" si="512"/>
        <v>#DIV/0!</v>
      </c>
      <c r="V2564" s="146">
        <f>IF(J2564="nio",0,IF(J2564&gt;0,VLOOKUP(F2564,'3-Productie normen'!A:M,VLOOKUP(J2564,'3-Productie normen'!$B$38:$C$41,2,FALSE),FALSE)))*(VLOOKUP(B2564,'2-Kosten per locatie'!$A$16:$C$48,3,FALSE))</f>
        <v>0</v>
      </c>
      <c r="W2564" s="146">
        <f t="shared" si="513"/>
        <v>0</v>
      </c>
      <c r="X2564" s="146">
        <f t="shared" si="514"/>
        <v>0</v>
      </c>
      <c r="Y2564" s="146">
        <f t="shared" si="515"/>
        <v>0</v>
      </c>
      <c r="Z2564" s="147" t="str">
        <f>VLOOKUP(F2564,'3-Productie normen'!A:Q,12,FALSE)</f>
        <v>S</v>
      </c>
      <c r="AA2564" s="147"/>
      <c r="AC2564" s="148">
        <f t="shared" si="516"/>
        <v>3431</v>
      </c>
    </row>
    <row r="2565" spans="1:29" ht="14.15" customHeight="1">
      <c r="A2565" s="124">
        <f t="shared" si="506"/>
        <v>2565</v>
      </c>
      <c r="B2565" s="139" t="s">
        <v>120</v>
      </c>
      <c r="C2565" s="108">
        <v>1</v>
      </c>
      <c r="D2565" s="164" t="s">
        <v>1721</v>
      </c>
      <c r="E2565" s="141" t="s">
        <v>330</v>
      </c>
      <c r="F2565" s="153" t="s">
        <v>159</v>
      </c>
      <c r="G2565" s="141" t="s">
        <v>213</v>
      </c>
      <c r="H2565" s="142">
        <v>12.2</v>
      </c>
      <c r="I2565" s="143">
        <f t="shared" si="517"/>
        <v>730</v>
      </c>
      <c r="J2565" s="144">
        <v>255</v>
      </c>
      <c r="K2565" s="144">
        <v>255</v>
      </c>
      <c r="L2565" s="144">
        <v>101</v>
      </c>
      <c r="M2565" s="144">
        <v>101</v>
      </c>
      <c r="N2565" s="144">
        <v>9</v>
      </c>
      <c r="O2565" s="144">
        <v>9</v>
      </c>
      <c r="P2565" s="145" t="e">
        <f t="shared" si="507"/>
        <v>#DIV/0!</v>
      </c>
      <c r="Q2565" s="145" t="e">
        <f t="shared" si="508"/>
        <v>#DIV/0!</v>
      </c>
      <c r="R2565" s="145" t="e">
        <f t="shared" si="509"/>
        <v>#DIV/0!</v>
      </c>
      <c r="S2565" s="145" t="e">
        <f t="shared" si="510"/>
        <v>#DIV/0!</v>
      </c>
      <c r="T2565" s="145" t="e">
        <f t="shared" si="511"/>
        <v>#DIV/0!</v>
      </c>
      <c r="U2565" s="145" t="e">
        <f t="shared" si="512"/>
        <v>#DIV/0!</v>
      </c>
      <c r="V2565" s="146">
        <f>IF(J2565="nio",0,IF(J2565&gt;0,VLOOKUP(F2565,'3-Productie normen'!A:M,VLOOKUP(J2565,'3-Productie normen'!$B$38:$C$41,2,FALSE),FALSE)))*(VLOOKUP(B2565,'2-Kosten per locatie'!$A$16:$C$48,3,FALSE))</f>
        <v>0</v>
      </c>
      <c r="W2565" s="146">
        <f t="shared" si="513"/>
        <v>0</v>
      </c>
      <c r="X2565" s="146">
        <f t="shared" si="514"/>
        <v>0</v>
      </c>
      <c r="Y2565" s="146">
        <f t="shared" si="515"/>
        <v>0</v>
      </c>
      <c r="Z2565" s="147" t="str">
        <f>VLOOKUP(F2565,'3-Productie normen'!A:Q,12,FALSE)</f>
        <v>V</v>
      </c>
      <c r="AA2565" s="147"/>
      <c r="AC2565" s="148">
        <f t="shared" si="516"/>
        <v>8906</v>
      </c>
    </row>
    <row r="2566" spans="1:29" ht="14.15" customHeight="1">
      <c r="A2566" s="124">
        <f t="shared" si="506"/>
        <v>2566</v>
      </c>
      <c r="B2566" s="139" t="s">
        <v>120</v>
      </c>
      <c r="C2566" s="108">
        <v>1</v>
      </c>
      <c r="D2566" s="164" t="s">
        <v>1972</v>
      </c>
      <c r="E2566" s="141" t="s">
        <v>224</v>
      </c>
      <c r="F2566" s="141" t="s">
        <v>155</v>
      </c>
      <c r="G2566" s="141" t="s">
        <v>222</v>
      </c>
      <c r="H2566" s="142">
        <v>11.2</v>
      </c>
      <c r="I2566" s="143">
        <f t="shared" si="517"/>
        <v>730</v>
      </c>
      <c r="J2566" s="144">
        <v>255</v>
      </c>
      <c r="K2566" s="144">
        <v>255</v>
      </c>
      <c r="L2566" s="144">
        <v>101</v>
      </c>
      <c r="M2566" s="144">
        <v>101</v>
      </c>
      <c r="N2566" s="144">
        <v>9</v>
      </c>
      <c r="O2566" s="144">
        <v>9</v>
      </c>
      <c r="P2566" s="145" t="e">
        <f t="shared" si="507"/>
        <v>#DIV/0!</v>
      </c>
      <c r="Q2566" s="145" t="e">
        <f t="shared" si="508"/>
        <v>#DIV/0!</v>
      </c>
      <c r="R2566" s="145" t="e">
        <f t="shared" si="509"/>
        <v>#DIV/0!</v>
      </c>
      <c r="S2566" s="145" t="e">
        <f t="shared" si="510"/>
        <v>#DIV/0!</v>
      </c>
      <c r="T2566" s="145" t="e">
        <f t="shared" si="511"/>
        <v>#DIV/0!</v>
      </c>
      <c r="U2566" s="145" t="e">
        <f t="shared" si="512"/>
        <v>#DIV/0!</v>
      </c>
      <c r="V2566" s="146">
        <f>IF(J2566="nio",0,IF(J2566&gt;0,VLOOKUP(F2566,'3-Productie normen'!A:M,VLOOKUP(J2566,'3-Productie normen'!$B$38:$C$41,2,FALSE),FALSE)))*(VLOOKUP(B2566,'2-Kosten per locatie'!$A$16:$C$48,3,FALSE))</f>
        <v>0</v>
      </c>
      <c r="W2566" s="146">
        <f t="shared" si="513"/>
        <v>0</v>
      </c>
      <c r="X2566" s="146">
        <f t="shared" si="514"/>
        <v>0</v>
      </c>
      <c r="Y2566" s="146">
        <f t="shared" si="515"/>
        <v>0</v>
      </c>
      <c r="Z2566" s="147" t="str">
        <f>VLOOKUP(F2566,'3-Productie normen'!A:Q,12,FALSE)</f>
        <v>B</v>
      </c>
      <c r="AA2566" s="147"/>
      <c r="AC2566" s="148">
        <f t="shared" si="516"/>
        <v>8175.9999999999991</v>
      </c>
    </row>
    <row r="2567" spans="1:29" ht="14.15" customHeight="1">
      <c r="A2567" s="124">
        <f t="shared" si="506"/>
        <v>2567</v>
      </c>
      <c r="B2567" s="139" t="s">
        <v>120</v>
      </c>
      <c r="C2567" s="108">
        <v>1</v>
      </c>
      <c r="D2567" s="164" t="s">
        <v>1722</v>
      </c>
      <c r="E2567" s="141" t="s">
        <v>224</v>
      </c>
      <c r="F2567" s="141" t="s">
        <v>155</v>
      </c>
      <c r="G2567" s="141" t="s">
        <v>222</v>
      </c>
      <c r="H2567" s="142">
        <v>9.8000000000000007</v>
      </c>
      <c r="I2567" s="143">
        <f t="shared" si="517"/>
        <v>730</v>
      </c>
      <c r="J2567" s="144">
        <v>255</v>
      </c>
      <c r="K2567" s="144">
        <v>255</v>
      </c>
      <c r="L2567" s="144">
        <v>101</v>
      </c>
      <c r="M2567" s="144">
        <v>101</v>
      </c>
      <c r="N2567" s="144">
        <v>9</v>
      </c>
      <c r="O2567" s="144">
        <v>9</v>
      </c>
      <c r="P2567" s="145" t="e">
        <f t="shared" si="507"/>
        <v>#DIV/0!</v>
      </c>
      <c r="Q2567" s="145" t="e">
        <f t="shared" si="508"/>
        <v>#DIV/0!</v>
      </c>
      <c r="R2567" s="145" t="e">
        <f t="shared" si="509"/>
        <v>#DIV/0!</v>
      </c>
      <c r="S2567" s="145" t="e">
        <f t="shared" si="510"/>
        <v>#DIV/0!</v>
      </c>
      <c r="T2567" s="145" t="e">
        <f t="shared" si="511"/>
        <v>#DIV/0!</v>
      </c>
      <c r="U2567" s="145" t="e">
        <f t="shared" si="512"/>
        <v>#DIV/0!</v>
      </c>
      <c r="V2567" s="146">
        <f>IF(J2567="nio",0,IF(J2567&gt;0,VLOOKUP(F2567,'3-Productie normen'!A:M,VLOOKUP(J2567,'3-Productie normen'!$B$38:$C$41,2,FALSE),FALSE)))*(VLOOKUP(B2567,'2-Kosten per locatie'!$A$16:$C$48,3,FALSE))</f>
        <v>0</v>
      </c>
      <c r="W2567" s="146">
        <f t="shared" si="513"/>
        <v>0</v>
      </c>
      <c r="X2567" s="146">
        <f t="shared" si="514"/>
        <v>0</v>
      </c>
      <c r="Y2567" s="146">
        <f t="shared" si="515"/>
        <v>0</v>
      </c>
      <c r="Z2567" s="147" t="str">
        <f>VLOOKUP(F2567,'3-Productie normen'!A:Q,12,FALSE)</f>
        <v>B</v>
      </c>
      <c r="AA2567" s="147"/>
      <c r="AC2567" s="148">
        <f t="shared" si="516"/>
        <v>7154.0000000000009</v>
      </c>
    </row>
    <row r="2568" spans="1:29" ht="14.15" customHeight="1">
      <c r="A2568" s="124">
        <f t="shared" si="506"/>
        <v>2568</v>
      </c>
      <c r="B2568" s="139" t="s">
        <v>120</v>
      </c>
      <c r="C2568" s="108">
        <v>1</v>
      </c>
      <c r="D2568" s="164" t="s">
        <v>1973</v>
      </c>
      <c r="E2568" s="141" t="s">
        <v>355</v>
      </c>
      <c r="F2568" s="141" t="s">
        <v>174</v>
      </c>
      <c r="G2568" s="141" t="s">
        <v>227</v>
      </c>
      <c r="H2568" s="142">
        <v>1</v>
      </c>
      <c r="I2568" s="143">
        <f t="shared" si="517"/>
        <v>0</v>
      </c>
      <c r="J2568" s="144" t="s">
        <v>228</v>
      </c>
      <c r="K2568" s="144"/>
      <c r="L2568" s="144"/>
      <c r="M2568" s="144"/>
      <c r="N2568" s="144"/>
      <c r="O2568" s="144"/>
      <c r="P2568" s="145">
        <f t="shared" si="507"/>
        <v>0</v>
      </c>
      <c r="Q2568" s="145">
        <f t="shared" si="508"/>
        <v>0</v>
      </c>
      <c r="R2568" s="145">
        <f t="shared" si="509"/>
        <v>0</v>
      </c>
      <c r="S2568" s="145">
        <f t="shared" si="510"/>
        <v>0</v>
      </c>
      <c r="T2568" s="145">
        <f t="shared" si="511"/>
        <v>0</v>
      </c>
      <c r="U2568" s="145">
        <f t="shared" si="512"/>
        <v>0</v>
      </c>
      <c r="V2568" s="146">
        <f>IF(J2568="nio",0,IF(J2568&gt;0,VLOOKUP(F2568,'3-Productie normen'!A:M,VLOOKUP(J2568,'3-Productie normen'!$B$38:$C$41,2,FALSE),FALSE)))*(VLOOKUP(B2568,'2-Kosten per locatie'!$A$16:$C$48,3,FALSE))</f>
        <v>0</v>
      </c>
      <c r="W2568" s="146">
        <f t="shared" si="513"/>
        <v>0</v>
      </c>
      <c r="X2568" s="146">
        <f t="shared" si="514"/>
        <v>0</v>
      </c>
      <c r="Y2568" s="146">
        <f t="shared" si="515"/>
        <v>0</v>
      </c>
      <c r="Z2568" s="147">
        <f>VLOOKUP(F2568,'3-Productie normen'!A:Q,12,FALSE)</f>
        <v>0</v>
      </c>
      <c r="AA2568" s="147"/>
      <c r="AC2568" s="148">
        <f t="shared" si="516"/>
        <v>0</v>
      </c>
    </row>
    <row r="2569" spans="1:29" ht="14.15" customHeight="1">
      <c r="A2569" s="124">
        <f t="shared" si="506"/>
        <v>2569</v>
      </c>
      <c r="B2569" s="139" t="s">
        <v>120</v>
      </c>
      <c r="C2569" s="108">
        <v>1</v>
      </c>
      <c r="D2569" s="164" t="s">
        <v>1984</v>
      </c>
      <c r="E2569" s="141" t="s">
        <v>249</v>
      </c>
      <c r="F2569" s="141" t="s">
        <v>172</v>
      </c>
      <c r="G2569" s="141" t="s">
        <v>222</v>
      </c>
      <c r="H2569" s="142">
        <v>31.3</v>
      </c>
      <c r="I2569" s="143">
        <f t="shared" si="517"/>
        <v>730</v>
      </c>
      <c r="J2569" s="144">
        <v>255</v>
      </c>
      <c r="K2569" s="144">
        <v>255</v>
      </c>
      <c r="L2569" s="144">
        <v>101</v>
      </c>
      <c r="M2569" s="144">
        <v>101</v>
      </c>
      <c r="N2569" s="144">
        <v>9</v>
      </c>
      <c r="O2569" s="144">
        <v>9</v>
      </c>
      <c r="P2569" s="145" t="e">
        <f t="shared" si="507"/>
        <v>#DIV/0!</v>
      </c>
      <c r="Q2569" s="145" t="e">
        <f t="shared" si="508"/>
        <v>#DIV/0!</v>
      </c>
      <c r="R2569" s="145" t="e">
        <f t="shared" si="509"/>
        <v>#DIV/0!</v>
      </c>
      <c r="S2569" s="145" t="e">
        <f t="shared" si="510"/>
        <v>#DIV/0!</v>
      </c>
      <c r="T2569" s="145" t="e">
        <f t="shared" si="511"/>
        <v>#DIV/0!</v>
      </c>
      <c r="U2569" s="145" t="e">
        <f t="shared" si="512"/>
        <v>#DIV/0!</v>
      </c>
      <c r="V2569" s="146">
        <f>IF(J2569="nio",0,IF(J2569&gt;0,VLOOKUP(F2569,'3-Productie normen'!A:M,VLOOKUP(J2569,'3-Productie normen'!$B$38:$C$41,2,FALSE),FALSE)))*(VLOOKUP(B2569,'2-Kosten per locatie'!$A$16:$C$48,3,FALSE))</f>
        <v>0</v>
      </c>
      <c r="W2569" s="146">
        <f t="shared" si="513"/>
        <v>0</v>
      </c>
      <c r="X2569" s="146">
        <f t="shared" si="514"/>
        <v>0</v>
      </c>
      <c r="Y2569" s="146">
        <f t="shared" si="515"/>
        <v>0</v>
      </c>
      <c r="Z2569" s="147" t="str">
        <f>VLOOKUP(F2569,'3-Productie normen'!A:Q,12,FALSE)</f>
        <v>V</v>
      </c>
      <c r="AA2569" s="147"/>
      <c r="AC2569" s="148">
        <f t="shared" si="516"/>
        <v>22849</v>
      </c>
    </row>
    <row r="2570" spans="1:29" ht="14.15" customHeight="1">
      <c r="A2570" s="124">
        <f t="shared" si="506"/>
        <v>2570</v>
      </c>
      <c r="B2570" s="139" t="s">
        <v>120</v>
      </c>
      <c r="C2570" s="108">
        <v>1</v>
      </c>
      <c r="D2570" s="164" t="s">
        <v>1989</v>
      </c>
      <c r="E2570" s="141" t="s">
        <v>1020</v>
      </c>
      <c r="F2570" s="141" t="s">
        <v>155</v>
      </c>
      <c r="G2570" s="141" t="s">
        <v>227</v>
      </c>
      <c r="H2570" s="142">
        <v>12.25</v>
      </c>
      <c r="I2570" s="143">
        <f t="shared" si="517"/>
        <v>730</v>
      </c>
      <c r="J2570" s="144">
        <v>255</v>
      </c>
      <c r="K2570" s="144">
        <v>255</v>
      </c>
      <c r="L2570" s="144">
        <v>101</v>
      </c>
      <c r="M2570" s="144">
        <v>101</v>
      </c>
      <c r="N2570" s="144">
        <v>9</v>
      </c>
      <c r="O2570" s="144">
        <v>9</v>
      </c>
      <c r="P2570" s="145" t="e">
        <f t="shared" si="507"/>
        <v>#DIV/0!</v>
      </c>
      <c r="Q2570" s="145" t="e">
        <f t="shared" si="508"/>
        <v>#DIV/0!</v>
      </c>
      <c r="R2570" s="145" t="e">
        <f t="shared" si="509"/>
        <v>#DIV/0!</v>
      </c>
      <c r="S2570" s="145" t="e">
        <f t="shared" si="510"/>
        <v>#DIV/0!</v>
      </c>
      <c r="T2570" s="145" t="e">
        <f t="shared" si="511"/>
        <v>#DIV/0!</v>
      </c>
      <c r="U2570" s="145" t="e">
        <f t="shared" si="512"/>
        <v>#DIV/0!</v>
      </c>
      <c r="V2570" s="146">
        <f>IF(J2570="nio",0,IF(J2570&gt;0,VLOOKUP(F2570,'3-Productie normen'!A:M,VLOOKUP(J2570,'3-Productie normen'!$B$38:$C$41,2,FALSE),FALSE)))*(VLOOKUP(B2570,'2-Kosten per locatie'!$A$16:$C$48,3,FALSE))</f>
        <v>0</v>
      </c>
      <c r="W2570" s="146">
        <f t="shared" si="513"/>
        <v>0</v>
      </c>
      <c r="X2570" s="146">
        <f t="shared" si="514"/>
        <v>0</v>
      </c>
      <c r="Y2570" s="146">
        <f t="shared" si="515"/>
        <v>0</v>
      </c>
      <c r="Z2570" s="147" t="str">
        <f>VLOOKUP(F2570,'3-Productie normen'!A:Q,12,FALSE)</f>
        <v>B</v>
      </c>
      <c r="AA2570" s="147"/>
      <c r="AC2570" s="148">
        <f t="shared" si="516"/>
        <v>8942.5</v>
      </c>
    </row>
    <row r="2571" spans="1:29" ht="14.15" customHeight="1">
      <c r="A2571" s="124">
        <f t="shared" ref="A2571:A2634" si="518">A2570+1</f>
        <v>2571</v>
      </c>
      <c r="B2571" s="139" t="s">
        <v>120</v>
      </c>
      <c r="C2571" s="108">
        <v>1</v>
      </c>
      <c r="D2571" s="164" t="s">
        <v>1990</v>
      </c>
      <c r="E2571" s="141" t="s">
        <v>170</v>
      </c>
      <c r="F2571" s="141" t="s">
        <v>170</v>
      </c>
      <c r="G2571" s="141" t="s">
        <v>2325</v>
      </c>
      <c r="H2571" s="142">
        <v>10.47</v>
      </c>
      <c r="I2571" s="143">
        <f t="shared" si="517"/>
        <v>730</v>
      </c>
      <c r="J2571" s="144">
        <v>255</v>
      </c>
      <c r="K2571" s="144">
        <v>255</v>
      </c>
      <c r="L2571" s="144">
        <v>101</v>
      </c>
      <c r="M2571" s="144">
        <v>101</v>
      </c>
      <c r="N2571" s="144">
        <v>9</v>
      </c>
      <c r="O2571" s="144">
        <v>9</v>
      </c>
      <c r="P2571" s="145" t="e">
        <f t="shared" si="507"/>
        <v>#DIV/0!</v>
      </c>
      <c r="Q2571" s="145" t="e">
        <f t="shared" si="508"/>
        <v>#DIV/0!</v>
      </c>
      <c r="R2571" s="145" t="e">
        <f t="shared" si="509"/>
        <v>#DIV/0!</v>
      </c>
      <c r="S2571" s="145" t="e">
        <f t="shared" si="510"/>
        <v>#DIV/0!</v>
      </c>
      <c r="T2571" s="145" t="e">
        <f t="shared" si="511"/>
        <v>#DIV/0!</v>
      </c>
      <c r="U2571" s="145" t="e">
        <f t="shared" si="512"/>
        <v>#DIV/0!</v>
      </c>
      <c r="V2571" s="146">
        <f>IF(J2571="nio",0,IF(J2571&gt;0,VLOOKUP(F2571,'3-Productie normen'!A:M,VLOOKUP(J2571,'3-Productie normen'!$B$38:$C$41,2,FALSE),FALSE)))*(VLOOKUP(B2571,'2-Kosten per locatie'!$A$16:$C$48,3,FALSE))</f>
        <v>0</v>
      </c>
      <c r="W2571" s="146">
        <f t="shared" si="513"/>
        <v>0</v>
      </c>
      <c r="X2571" s="146">
        <f t="shared" si="514"/>
        <v>0</v>
      </c>
      <c r="Y2571" s="146">
        <f t="shared" si="515"/>
        <v>0</v>
      </c>
      <c r="Z2571" s="147" t="str">
        <f>VLOOKUP(F2571,'3-Productie normen'!A:Q,12,FALSE)</f>
        <v>V</v>
      </c>
      <c r="AA2571" s="147"/>
      <c r="AC2571" s="148">
        <f t="shared" si="516"/>
        <v>7643.1</v>
      </c>
    </row>
    <row r="2572" spans="1:29" ht="14.15" customHeight="1">
      <c r="A2572" s="124">
        <f t="shared" si="518"/>
        <v>2572</v>
      </c>
      <c r="B2572" s="139" t="s">
        <v>120</v>
      </c>
      <c r="C2572" s="108">
        <v>2</v>
      </c>
      <c r="D2572" s="164" t="s">
        <v>1782</v>
      </c>
      <c r="E2572" s="141" t="s">
        <v>249</v>
      </c>
      <c r="F2572" s="141" t="s">
        <v>172</v>
      </c>
      <c r="G2572" s="141" t="s">
        <v>222</v>
      </c>
      <c r="H2572" s="142">
        <v>8.67</v>
      </c>
      <c r="I2572" s="143">
        <f t="shared" si="517"/>
        <v>730</v>
      </c>
      <c r="J2572" s="144">
        <v>255</v>
      </c>
      <c r="K2572" s="144">
        <v>255</v>
      </c>
      <c r="L2572" s="144">
        <v>101</v>
      </c>
      <c r="M2572" s="144">
        <v>101</v>
      </c>
      <c r="N2572" s="144">
        <v>9</v>
      </c>
      <c r="O2572" s="144">
        <v>9</v>
      </c>
      <c r="P2572" s="145" t="e">
        <f t="shared" si="507"/>
        <v>#DIV/0!</v>
      </c>
      <c r="Q2572" s="145" t="e">
        <f t="shared" si="508"/>
        <v>#DIV/0!</v>
      </c>
      <c r="R2572" s="145" t="e">
        <f t="shared" si="509"/>
        <v>#DIV/0!</v>
      </c>
      <c r="S2572" s="145" t="e">
        <f t="shared" si="510"/>
        <v>#DIV/0!</v>
      </c>
      <c r="T2572" s="145" t="e">
        <f t="shared" si="511"/>
        <v>#DIV/0!</v>
      </c>
      <c r="U2572" s="145" t="e">
        <f t="shared" si="512"/>
        <v>#DIV/0!</v>
      </c>
      <c r="V2572" s="146">
        <f>IF(J2572="nio",0,IF(J2572&gt;0,VLOOKUP(F2572,'3-Productie normen'!A:M,VLOOKUP(J2572,'3-Productie normen'!$B$38:$C$41,2,FALSE),FALSE)))*(VLOOKUP(B2572,'2-Kosten per locatie'!$A$16:$C$48,3,FALSE))</f>
        <v>0</v>
      </c>
      <c r="W2572" s="146">
        <f t="shared" si="513"/>
        <v>0</v>
      </c>
      <c r="X2572" s="146">
        <f t="shared" si="514"/>
        <v>0</v>
      </c>
      <c r="Y2572" s="146">
        <f t="shared" si="515"/>
        <v>0</v>
      </c>
      <c r="Z2572" s="147" t="str">
        <f>VLOOKUP(F2572,'3-Productie normen'!A:Q,12,FALSE)</f>
        <v>V</v>
      </c>
      <c r="AA2572" s="147"/>
      <c r="AC2572" s="148">
        <f t="shared" si="516"/>
        <v>6329.1</v>
      </c>
    </row>
    <row r="2573" spans="1:29" ht="14.15" customHeight="1">
      <c r="A2573" s="124">
        <f t="shared" si="518"/>
        <v>2573</v>
      </c>
      <c r="B2573" s="139" t="s">
        <v>120</v>
      </c>
      <c r="C2573" s="108">
        <v>2</v>
      </c>
      <c r="D2573" s="164" t="s">
        <v>1994</v>
      </c>
      <c r="E2573" s="141" t="s">
        <v>420</v>
      </c>
      <c r="F2573" s="141" t="s">
        <v>155</v>
      </c>
      <c r="G2573" s="141" t="s">
        <v>252</v>
      </c>
      <c r="H2573" s="142">
        <v>192.2</v>
      </c>
      <c r="I2573" s="143">
        <f t="shared" si="517"/>
        <v>730</v>
      </c>
      <c r="J2573" s="144">
        <v>255</v>
      </c>
      <c r="K2573" s="144">
        <v>255</v>
      </c>
      <c r="L2573" s="144">
        <v>101</v>
      </c>
      <c r="M2573" s="144">
        <v>101</v>
      </c>
      <c r="N2573" s="144">
        <v>9</v>
      </c>
      <c r="O2573" s="144">
        <v>9</v>
      </c>
      <c r="P2573" s="145" t="e">
        <f t="shared" si="507"/>
        <v>#DIV/0!</v>
      </c>
      <c r="Q2573" s="145" t="e">
        <f t="shared" si="508"/>
        <v>#DIV/0!</v>
      </c>
      <c r="R2573" s="145" t="e">
        <f t="shared" si="509"/>
        <v>#DIV/0!</v>
      </c>
      <c r="S2573" s="145" t="e">
        <f t="shared" si="510"/>
        <v>#DIV/0!</v>
      </c>
      <c r="T2573" s="145" t="e">
        <f t="shared" si="511"/>
        <v>#DIV/0!</v>
      </c>
      <c r="U2573" s="145" t="e">
        <f t="shared" si="512"/>
        <v>#DIV/0!</v>
      </c>
      <c r="V2573" s="146">
        <f>IF(J2573="nio",0,IF(J2573&gt;0,VLOOKUP(F2573,'3-Productie normen'!A:M,VLOOKUP(J2573,'3-Productie normen'!$B$38:$C$41,2,FALSE),FALSE)))*(VLOOKUP(B2573,'2-Kosten per locatie'!$A$16:$C$48,3,FALSE))</f>
        <v>0</v>
      </c>
      <c r="W2573" s="146">
        <f t="shared" si="513"/>
        <v>0</v>
      </c>
      <c r="X2573" s="146">
        <f t="shared" si="514"/>
        <v>0</v>
      </c>
      <c r="Y2573" s="146">
        <f t="shared" si="515"/>
        <v>0</v>
      </c>
      <c r="Z2573" s="147" t="str">
        <f>VLOOKUP(F2573,'3-Productie normen'!A:Q,12,FALSE)</f>
        <v>B</v>
      </c>
      <c r="AA2573" s="147"/>
      <c r="AC2573" s="148">
        <f t="shared" si="516"/>
        <v>140306</v>
      </c>
    </row>
    <row r="2574" spans="1:29" ht="14.15" customHeight="1">
      <c r="A2574" s="124">
        <f t="shared" si="518"/>
        <v>2574</v>
      </c>
      <c r="B2574" s="139" t="s">
        <v>120</v>
      </c>
      <c r="C2574" s="108">
        <v>2</v>
      </c>
      <c r="D2574" s="164" t="s">
        <v>1784</v>
      </c>
      <c r="E2574" s="141" t="s">
        <v>212</v>
      </c>
      <c r="F2574" s="141" t="s">
        <v>167</v>
      </c>
      <c r="G2574" s="141" t="s">
        <v>213</v>
      </c>
      <c r="H2574" s="142">
        <v>1.5</v>
      </c>
      <c r="I2574" s="143">
        <f t="shared" si="517"/>
        <v>730</v>
      </c>
      <c r="J2574" s="144">
        <v>255</v>
      </c>
      <c r="K2574" s="144">
        <v>255</v>
      </c>
      <c r="L2574" s="144">
        <v>101</v>
      </c>
      <c r="M2574" s="144">
        <v>101</v>
      </c>
      <c r="N2574" s="144">
        <v>9</v>
      </c>
      <c r="O2574" s="144">
        <v>9</v>
      </c>
      <c r="P2574" s="145" t="e">
        <f t="shared" si="507"/>
        <v>#DIV/0!</v>
      </c>
      <c r="Q2574" s="145" t="e">
        <f t="shared" si="508"/>
        <v>#DIV/0!</v>
      </c>
      <c r="R2574" s="145" t="e">
        <f t="shared" si="509"/>
        <v>#DIV/0!</v>
      </c>
      <c r="S2574" s="145" t="e">
        <f t="shared" si="510"/>
        <v>#DIV/0!</v>
      </c>
      <c r="T2574" s="145" t="e">
        <f t="shared" si="511"/>
        <v>#DIV/0!</v>
      </c>
      <c r="U2574" s="145" t="e">
        <f t="shared" si="512"/>
        <v>#DIV/0!</v>
      </c>
      <c r="V2574" s="146">
        <f>IF(J2574="nio",0,IF(J2574&gt;0,VLOOKUP(F2574,'3-Productie normen'!A:M,VLOOKUP(J2574,'3-Productie normen'!$B$38:$C$41,2,FALSE),FALSE)))*(VLOOKUP(B2574,'2-Kosten per locatie'!$A$16:$C$48,3,FALSE))</f>
        <v>0</v>
      </c>
      <c r="W2574" s="146">
        <f t="shared" si="513"/>
        <v>0</v>
      </c>
      <c r="X2574" s="146">
        <f t="shared" si="514"/>
        <v>0</v>
      </c>
      <c r="Y2574" s="146">
        <f t="shared" si="515"/>
        <v>0</v>
      </c>
      <c r="Z2574" s="147" t="str">
        <f>VLOOKUP(F2574,'3-Productie normen'!A:Q,12,FALSE)</f>
        <v>S</v>
      </c>
      <c r="AA2574" s="147"/>
      <c r="AC2574" s="148">
        <f t="shared" si="516"/>
        <v>1095</v>
      </c>
    </row>
    <row r="2575" spans="1:29" ht="14.15" customHeight="1">
      <c r="A2575" s="124">
        <f t="shared" si="518"/>
        <v>2575</v>
      </c>
      <c r="B2575" s="139" t="s">
        <v>120</v>
      </c>
      <c r="C2575" s="108">
        <v>2</v>
      </c>
      <c r="D2575" s="164" t="s">
        <v>1997</v>
      </c>
      <c r="E2575" s="141" t="s">
        <v>220</v>
      </c>
      <c r="F2575" s="141" t="s">
        <v>167</v>
      </c>
      <c r="G2575" s="141" t="s">
        <v>213</v>
      </c>
      <c r="H2575" s="142">
        <v>2.6</v>
      </c>
      <c r="I2575" s="143">
        <f t="shared" si="517"/>
        <v>730</v>
      </c>
      <c r="J2575" s="144">
        <v>255</v>
      </c>
      <c r="K2575" s="144">
        <v>255</v>
      </c>
      <c r="L2575" s="144">
        <v>101</v>
      </c>
      <c r="M2575" s="144">
        <v>101</v>
      </c>
      <c r="N2575" s="144">
        <v>9</v>
      </c>
      <c r="O2575" s="144">
        <v>9</v>
      </c>
      <c r="P2575" s="145" t="e">
        <f t="shared" si="507"/>
        <v>#DIV/0!</v>
      </c>
      <c r="Q2575" s="145" t="e">
        <f t="shared" si="508"/>
        <v>#DIV/0!</v>
      </c>
      <c r="R2575" s="145" t="e">
        <f t="shared" si="509"/>
        <v>#DIV/0!</v>
      </c>
      <c r="S2575" s="145" t="e">
        <f t="shared" si="510"/>
        <v>#DIV/0!</v>
      </c>
      <c r="T2575" s="145" t="e">
        <f t="shared" si="511"/>
        <v>#DIV/0!</v>
      </c>
      <c r="U2575" s="145" t="e">
        <f t="shared" si="512"/>
        <v>#DIV/0!</v>
      </c>
      <c r="V2575" s="146">
        <f>IF(J2575="nio",0,IF(J2575&gt;0,VLOOKUP(F2575,'3-Productie normen'!A:M,VLOOKUP(J2575,'3-Productie normen'!$B$38:$C$41,2,FALSE),FALSE)))*(VLOOKUP(B2575,'2-Kosten per locatie'!$A$16:$C$48,3,FALSE))</f>
        <v>0</v>
      </c>
      <c r="W2575" s="146">
        <f t="shared" si="513"/>
        <v>0</v>
      </c>
      <c r="X2575" s="146">
        <f t="shared" si="514"/>
        <v>0</v>
      </c>
      <c r="Y2575" s="146">
        <f t="shared" si="515"/>
        <v>0</v>
      </c>
      <c r="Z2575" s="147" t="str">
        <f>VLOOKUP(F2575,'3-Productie normen'!A:Q,12,FALSE)</f>
        <v>S</v>
      </c>
      <c r="AA2575" s="147"/>
      <c r="AC2575" s="148">
        <f t="shared" si="516"/>
        <v>1898</v>
      </c>
    </row>
    <row r="2576" spans="1:29" ht="14.15" customHeight="1">
      <c r="A2576" s="124">
        <f t="shared" si="518"/>
        <v>2576</v>
      </c>
      <c r="B2576" s="139" t="s">
        <v>120</v>
      </c>
      <c r="C2576" s="108">
        <v>2</v>
      </c>
      <c r="D2576" s="164" t="s">
        <v>1998</v>
      </c>
      <c r="E2576" s="141" t="s">
        <v>216</v>
      </c>
      <c r="F2576" s="153" t="s">
        <v>167</v>
      </c>
      <c r="G2576" s="141" t="s">
        <v>213</v>
      </c>
      <c r="H2576" s="142">
        <v>1.4</v>
      </c>
      <c r="I2576" s="143">
        <f t="shared" si="517"/>
        <v>730</v>
      </c>
      <c r="J2576" s="144">
        <v>255</v>
      </c>
      <c r="K2576" s="144">
        <v>255</v>
      </c>
      <c r="L2576" s="144">
        <v>101</v>
      </c>
      <c r="M2576" s="144">
        <v>101</v>
      </c>
      <c r="N2576" s="144">
        <v>9</v>
      </c>
      <c r="O2576" s="144">
        <v>9</v>
      </c>
      <c r="P2576" s="145" t="e">
        <f t="shared" si="507"/>
        <v>#DIV/0!</v>
      </c>
      <c r="Q2576" s="145" t="e">
        <f t="shared" si="508"/>
        <v>#DIV/0!</v>
      </c>
      <c r="R2576" s="145" t="e">
        <f t="shared" si="509"/>
        <v>#DIV/0!</v>
      </c>
      <c r="S2576" s="145" t="e">
        <f t="shared" si="510"/>
        <v>#DIV/0!</v>
      </c>
      <c r="T2576" s="145" t="e">
        <f t="shared" si="511"/>
        <v>#DIV/0!</v>
      </c>
      <c r="U2576" s="145" t="e">
        <f t="shared" si="512"/>
        <v>#DIV/0!</v>
      </c>
      <c r="V2576" s="146">
        <f>IF(J2576="nio",0,IF(J2576&gt;0,VLOOKUP(F2576,'3-Productie normen'!A:M,VLOOKUP(J2576,'3-Productie normen'!$B$38:$C$41,2,FALSE),FALSE)))*(VLOOKUP(B2576,'2-Kosten per locatie'!$A$16:$C$48,3,FALSE))</f>
        <v>0</v>
      </c>
      <c r="W2576" s="146">
        <f t="shared" si="513"/>
        <v>0</v>
      </c>
      <c r="X2576" s="146">
        <f t="shared" si="514"/>
        <v>0</v>
      </c>
      <c r="Y2576" s="146">
        <f t="shared" si="515"/>
        <v>0</v>
      </c>
      <c r="Z2576" s="147" t="str">
        <f>VLOOKUP(F2576,'3-Productie normen'!A:Q,12,FALSE)</f>
        <v>S</v>
      </c>
      <c r="AA2576" s="147"/>
      <c r="AC2576" s="148">
        <f t="shared" si="516"/>
        <v>1021.9999999999999</v>
      </c>
    </row>
    <row r="2577" spans="1:29" ht="14.15" customHeight="1">
      <c r="A2577" s="124">
        <f t="shared" si="518"/>
        <v>2577</v>
      </c>
      <c r="B2577" s="139" t="s">
        <v>120</v>
      </c>
      <c r="C2577" s="108">
        <v>2</v>
      </c>
      <c r="D2577" s="164" t="s">
        <v>2000</v>
      </c>
      <c r="E2577" s="141" t="s">
        <v>224</v>
      </c>
      <c r="F2577" s="141" t="s">
        <v>155</v>
      </c>
      <c r="G2577" s="141" t="s">
        <v>222</v>
      </c>
      <c r="H2577" s="142">
        <v>21.47</v>
      </c>
      <c r="I2577" s="143">
        <f t="shared" si="517"/>
        <v>730</v>
      </c>
      <c r="J2577" s="144">
        <v>255</v>
      </c>
      <c r="K2577" s="144">
        <v>255</v>
      </c>
      <c r="L2577" s="144">
        <v>101</v>
      </c>
      <c r="M2577" s="144">
        <v>101</v>
      </c>
      <c r="N2577" s="144">
        <v>9</v>
      </c>
      <c r="O2577" s="144">
        <v>9</v>
      </c>
      <c r="P2577" s="145" t="e">
        <f t="shared" si="507"/>
        <v>#DIV/0!</v>
      </c>
      <c r="Q2577" s="145" t="e">
        <f t="shared" si="508"/>
        <v>#DIV/0!</v>
      </c>
      <c r="R2577" s="145" t="e">
        <f t="shared" si="509"/>
        <v>#DIV/0!</v>
      </c>
      <c r="S2577" s="145" t="e">
        <f t="shared" si="510"/>
        <v>#DIV/0!</v>
      </c>
      <c r="T2577" s="145" t="e">
        <f t="shared" si="511"/>
        <v>#DIV/0!</v>
      </c>
      <c r="U2577" s="145" t="e">
        <f t="shared" si="512"/>
        <v>#DIV/0!</v>
      </c>
      <c r="V2577" s="146">
        <f>IF(J2577="nio",0,IF(J2577&gt;0,VLOOKUP(F2577,'3-Productie normen'!A:M,VLOOKUP(J2577,'3-Productie normen'!$B$38:$C$41,2,FALSE),FALSE)))*(VLOOKUP(B2577,'2-Kosten per locatie'!$A$16:$C$48,3,FALSE))</f>
        <v>0</v>
      </c>
      <c r="W2577" s="146">
        <f t="shared" si="513"/>
        <v>0</v>
      </c>
      <c r="X2577" s="146">
        <f t="shared" si="514"/>
        <v>0</v>
      </c>
      <c r="Y2577" s="146">
        <f t="shared" si="515"/>
        <v>0</v>
      </c>
      <c r="Z2577" s="147" t="str">
        <f>VLOOKUP(F2577,'3-Productie normen'!A:Q,12,FALSE)</f>
        <v>B</v>
      </c>
      <c r="AA2577" s="147"/>
      <c r="AC2577" s="148">
        <f t="shared" si="516"/>
        <v>15673.099999999999</v>
      </c>
    </row>
    <row r="2578" spans="1:29" ht="14.15" customHeight="1">
      <c r="A2578" s="124">
        <f t="shared" si="518"/>
        <v>2578</v>
      </c>
      <c r="B2578" s="139" t="s">
        <v>120</v>
      </c>
      <c r="C2578" s="108">
        <v>2</v>
      </c>
      <c r="D2578" s="164" t="s">
        <v>2001</v>
      </c>
      <c r="E2578" s="141" t="s">
        <v>224</v>
      </c>
      <c r="F2578" s="141" t="s">
        <v>155</v>
      </c>
      <c r="G2578" s="141" t="s">
        <v>222</v>
      </c>
      <c r="H2578" s="142">
        <v>19.63</v>
      </c>
      <c r="I2578" s="143">
        <f t="shared" si="517"/>
        <v>730</v>
      </c>
      <c r="J2578" s="144">
        <v>255</v>
      </c>
      <c r="K2578" s="144">
        <v>255</v>
      </c>
      <c r="L2578" s="144">
        <v>101</v>
      </c>
      <c r="M2578" s="144">
        <v>101</v>
      </c>
      <c r="N2578" s="144">
        <v>9</v>
      </c>
      <c r="O2578" s="144">
        <v>9</v>
      </c>
      <c r="P2578" s="145" t="e">
        <f t="shared" si="507"/>
        <v>#DIV/0!</v>
      </c>
      <c r="Q2578" s="145" t="e">
        <f t="shared" si="508"/>
        <v>#DIV/0!</v>
      </c>
      <c r="R2578" s="145" t="e">
        <f t="shared" si="509"/>
        <v>#DIV/0!</v>
      </c>
      <c r="S2578" s="145" t="e">
        <f t="shared" si="510"/>
        <v>#DIV/0!</v>
      </c>
      <c r="T2578" s="145" t="e">
        <f t="shared" si="511"/>
        <v>#DIV/0!</v>
      </c>
      <c r="U2578" s="145" t="e">
        <f t="shared" si="512"/>
        <v>#DIV/0!</v>
      </c>
      <c r="V2578" s="146">
        <f>IF(J2578="nio",0,IF(J2578&gt;0,VLOOKUP(F2578,'3-Productie normen'!A:M,VLOOKUP(J2578,'3-Productie normen'!$B$38:$C$41,2,FALSE),FALSE)))*(VLOOKUP(B2578,'2-Kosten per locatie'!$A$16:$C$48,3,FALSE))</f>
        <v>0</v>
      </c>
      <c r="W2578" s="146">
        <f t="shared" si="513"/>
        <v>0</v>
      </c>
      <c r="X2578" s="146">
        <f t="shared" si="514"/>
        <v>0</v>
      </c>
      <c r="Y2578" s="146">
        <f t="shared" si="515"/>
        <v>0</v>
      </c>
      <c r="Z2578" s="147" t="str">
        <f>VLOOKUP(F2578,'3-Productie normen'!A:Q,12,FALSE)</f>
        <v>B</v>
      </c>
      <c r="AA2578" s="147"/>
      <c r="AC2578" s="148">
        <f t="shared" si="516"/>
        <v>14329.9</v>
      </c>
    </row>
    <row r="2579" spans="1:29" ht="14.15" customHeight="1">
      <c r="A2579" s="124">
        <f t="shared" si="518"/>
        <v>2579</v>
      </c>
      <c r="B2579" s="139" t="s">
        <v>120</v>
      </c>
      <c r="C2579" s="108">
        <v>2</v>
      </c>
      <c r="D2579" s="164" t="s">
        <v>1785</v>
      </c>
      <c r="E2579" s="141" t="s">
        <v>413</v>
      </c>
      <c r="F2579" s="400" t="s">
        <v>159</v>
      </c>
      <c r="G2579" s="141" t="s">
        <v>252</v>
      </c>
      <c r="H2579" s="142">
        <v>44.6</v>
      </c>
      <c r="I2579" s="143">
        <f t="shared" si="517"/>
        <v>730</v>
      </c>
      <c r="J2579" s="144">
        <v>255</v>
      </c>
      <c r="K2579" s="144">
        <v>255</v>
      </c>
      <c r="L2579" s="144">
        <v>101</v>
      </c>
      <c r="M2579" s="144">
        <v>101</v>
      </c>
      <c r="N2579" s="144">
        <v>9</v>
      </c>
      <c r="O2579" s="144">
        <v>9</v>
      </c>
      <c r="P2579" s="145" t="e">
        <f t="shared" si="507"/>
        <v>#DIV/0!</v>
      </c>
      <c r="Q2579" s="145" t="e">
        <f t="shared" si="508"/>
        <v>#DIV/0!</v>
      </c>
      <c r="R2579" s="145" t="e">
        <f t="shared" si="509"/>
        <v>#DIV/0!</v>
      </c>
      <c r="S2579" s="145" t="e">
        <f t="shared" si="510"/>
        <v>#DIV/0!</v>
      </c>
      <c r="T2579" s="145" t="e">
        <f t="shared" si="511"/>
        <v>#DIV/0!</v>
      </c>
      <c r="U2579" s="145" t="e">
        <f t="shared" si="512"/>
        <v>#DIV/0!</v>
      </c>
      <c r="V2579" s="146">
        <f>IF(J2579="nio",0,IF(J2579&gt;0,VLOOKUP(F2579,'3-Productie normen'!A:M,VLOOKUP(J2579,'3-Productie normen'!$B$38:$C$41,2,FALSE),FALSE)))*(VLOOKUP(B2579,'2-Kosten per locatie'!$A$16:$C$48,3,FALSE))</f>
        <v>0</v>
      </c>
      <c r="W2579" s="146">
        <f t="shared" si="513"/>
        <v>0</v>
      </c>
      <c r="X2579" s="146">
        <f t="shared" si="514"/>
        <v>0</v>
      </c>
      <c r="Y2579" s="146">
        <f t="shared" si="515"/>
        <v>0</v>
      </c>
      <c r="Z2579" s="147" t="str">
        <f>VLOOKUP(F2579,'3-Productie normen'!A:Q,12,FALSE)</f>
        <v>V</v>
      </c>
      <c r="AA2579" s="147"/>
      <c r="AC2579" s="148">
        <f t="shared" si="516"/>
        <v>32558</v>
      </c>
    </row>
    <row r="2580" spans="1:29" ht="14.15" customHeight="1">
      <c r="A2580" s="124">
        <f t="shared" si="518"/>
        <v>2580</v>
      </c>
      <c r="B2580" s="139" t="s">
        <v>120</v>
      </c>
      <c r="C2580" s="108">
        <v>2</v>
      </c>
      <c r="D2580" s="164" t="s">
        <v>2002</v>
      </c>
      <c r="E2580" s="141" t="s">
        <v>1674</v>
      </c>
      <c r="F2580" s="141" t="s">
        <v>163</v>
      </c>
      <c r="G2580" s="141" t="s">
        <v>244</v>
      </c>
      <c r="H2580" s="142">
        <v>3.8</v>
      </c>
      <c r="I2580" s="143">
        <f t="shared" si="517"/>
        <v>730</v>
      </c>
      <c r="J2580" s="144">
        <v>255</v>
      </c>
      <c r="K2580" s="144">
        <v>255</v>
      </c>
      <c r="L2580" s="144">
        <v>101</v>
      </c>
      <c r="M2580" s="144">
        <v>101</v>
      </c>
      <c r="N2580" s="144">
        <v>9</v>
      </c>
      <c r="O2580" s="144">
        <v>9</v>
      </c>
      <c r="P2580" s="145" t="e">
        <f t="shared" si="507"/>
        <v>#DIV/0!</v>
      </c>
      <c r="Q2580" s="145" t="e">
        <f t="shared" si="508"/>
        <v>#DIV/0!</v>
      </c>
      <c r="R2580" s="145" t="e">
        <f t="shared" si="509"/>
        <v>#DIV/0!</v>
      </c>
      <c r="S2580" s="145" t="e">
        <f t="shared" si="510"/>
        <v>#DIV/0!</v>
      </c>
      <c r="T2580" s="145" t="e">
        <f t="shared" si="511"/>
        <v>#DIV/0!</v>
      </c>
      <c r="U2580" s="145" t="e">
        <f t="shared" si="512"/>
        <v>#DIV/0!</v>
      </c>
      <c r="V2580" s="146">
        <f>IF(J2580="nio",0,IF(J2580&gt;0,VLOOKUP(F2580,'3-Productie normen'!A:M,VLOOKUP(J2580,'3-Productie normen'!$B$38:$C$41,2,FALSE),FALSE)))*(VLOOKUP(B2580,'2-Kosten per locatie'!$A$16:$C$48,3,FALSE))</f>
        <v>0</v>
      </c>
      <c r="W2580" s="146">
        <f t="shared" si="513"/>
        <v>0</v>
      </c>
      <c r="X2580" s="146">
        <f t="shared" si="514"/>
        <v>0</v>
      </c>
      <c r="Y2580" s="146">
        <f t="shared" si="515"/>
        <v>0</v>
      </c>
      <c r="Z2580" s="147" t="str">
        <f>VLOOKUP(F2580,'3-Productie normen'!A:Q,12,FALSE)</f>
        <v>B</v>
      </c>
      <c r="AA2580" s="147"/>
      <c r="AC2580" s="148">
        <f t="shared" si="516"/>
        <v>2774</v>
      </c>
    </row>
    <row r="2581" spans="1:29" ht="14.15" customHeight="1">
      <c r="A2581" s="124">
        <f t="shared" si="518"/>
        <v>2581</v>
      </c>
      <c r="B2581" s="139" t="s">
        <v>120</v>
      </c>
      <c r="C2581" s="108">
        <v>2</v>
      </c>
      <c r="D2581" s="164" t="s">
        <v>2008</v>
      </c>
      <c r="E2581" s="141" t="s">
        <v>249</v>
      </c>
      <c r="F2581" s="141" t="s">
        <v>172</v>
      </c>
      <c r="G2581" s="141" t="s">
        <v>222</v>
      </c>
      <c r="H2581" s="142">
        <v>9.68</v>
      </c>
      <c r="I2581" s="143">
        <f t="shared" si="517"/>
        <v>730</v>
      </c>
      <c r="J2581" s="144">
        <v>255</v>
      </c>
      <c r="K2581" s="144">
        <v>255</v>
      </c>
      <c r="L2581" s="144">
        <v>101</v>
      </c>
      <c r="M2581" s="144">
        <v>101</v>
      </c>
      <c r="N2581" s="144">
        <v>9</v>
      </c>
      <c r="O2581" s="144">
        <v>9</v>
      </c>
      <c r="P2581" s="145" t="e">
        <f t="shared" si="507"/>
        <v>#DIV/0!</v>
      </c>
      <c r="Q2581" s="145" t="e">
        <f t="shared" si="508"/>
        <v>#DIV/0!</v>
      </c>
      <c r="R2581" s="145" t="e">
        <f t="shared" si="509"/>
        <v>#DIV/0!</v>
      </c>
      <c r="S2581" s="145" t="e">
        <f t="shared" si="510"/>
        <v>#DIV/0!</v>
      </c>
      <c r="T2581" s="145" t="e">
        <f t="shared" si="511"/>
        <v>#DIV/0!</v>
      </c>
      <c r="U2581" s="145" t="e">
        <f t="shared" si="512"/>
        <v>#DIV/0!</v>
      </c>
      <c r="V2581" s="146">
        <f>IF(J2581="nio",0,IF(J2581&gt;0,VLOOKUP(F2581,'3-Productie normen'!A:M,VLOOKUP(J2581,'3-Productie normen'!$B$38:$C$41,2,FALSE),FALSE)))*(VLOOKUP(B2581,'2-Kosten per locatie'!$A$16:$C$48,3,FALSE))</f>
        <v>0</v>
      </c>
      <c r="W2581" s="146">
        <f t="shared" si="513"/>
        <v>0</v>
      </c>
      <c r="X2581" s="146">
        <f t="shared" si="514"/>
        <v>0</v>
      </c>
      <c r="Y2581" s="146">
        <f t="shared" si="515"/>
        <v>0</v>
      </c>
      <c r="Z2581" s="147" t="str">
        <f>VLOOKUP(F2581,'3-Productie normen'!A:Q,12,FALSE)</f>
        <v>V</v>
      </c>
      <c r="AA2581" s="147"/>
      <c r="AC2581" s="148">
        <f t="shared" si="516"/>
        <v>7066.4</v>
      </c>
    </row>
    <row r="2582" spans="1:29" ht="14.15" customHeight="1">
      <c r="A2582" s="124">
        <f t="shared" si="518"/>
        <v>2582</v>
      </c>
      <c r="B2582" s="139" t="s">
        <v>120</v>
      </c>
      <c r="C2582" s="108">
        <v>2</v>
      </c>
      <c r="D2582" s="164" t="s">
        <v>2055</v>
      </c>
      <c r="E2582" s="141" t="s">
        <v>249</v>
      </c>
      <c r="F2582" s="166" t="s">
        <v>172</v>
      </c>
      <c r="G2582" s="141" t="s">
        <v>222</v>
      </c>
      <c r="H2582" s="142">
        <v>44.56</v>
      </c>
      <c r="I2582" s="143">
        <f t="shared" si="517"/>
        <v>730</v>
      </c>
      <c r="J2582" s="144">
        <v>255</v>
      </c>
      <c r="K2582" s="144">
        <v>255</v>
      </c>
      <c r="L2582" s="144">
        <v>101</v>
      </c>
      <c r="M2582" s="144">
        <v>101</v>
      </c>
      <c r="N2582" s="144">
        <v>9</v>
      </c>
      <c r="O2582" s="144">
        <v>9</v>
      </c>
      <c r="P2582" s="145" t="e">
        <f t="shared" si="507"/>
        <v>#DIV/0!</v>
      </c>
      <c r="Q2582" s="145" t="e">
        <f t="shared" si="508"/>
        <v>#DIV/0!</v>
      </c>
      <c r="R2582" s="145" t="e">
        <f t="shared" si="509"/>
        <v>#DIV/0!</v>
      </c>
      <c r="S2582" s="145" t="e">
        <f t="shared" si="510"/>
        <v>#DIV/0!</v>
      </c>
      <c r="T2582" s="145" t="e">
        <f t="shared" si="511"/>
        <v>#DIV/0!</v>
      </c>
      <c r="U2582" s="145" t="e">
        <f t="shared" si="512"/>
        <v>#DIV/0!</v>
      </c>
      <c r="V2582" s="146">
        <f>IF(J2582="nio",0,IF(J2582&gt;0,VLOOKUP(F2582,'3-Productie normen'!A:M,VLOOKUP(J2582,'3-Productie normen'!$B$38:$C$41,2,FALSE),FALSE)))*(VLOOKUP(B2582,'2-Kosten per locatie'!$A$16:$C$48,3,FALSE))</f>
        <v>0</v>
      </c>
      <c r="W2582" s="146">
        <f t="shared" si="513"/>
        <v>0</v>
      </c>
      <c r="X2582" s="146">
        <f t="shared" si="514"/>
        <v>0</v>
      </c>
      <c r="Y2582" s="146">
        <f t="shared" si="515"/>
        <v>0</v>
      </c>
      <c r="Z2582" s="147" t="str">
        <f>VLOOKUP(F2582,'3-Productie normen'!A:Q,12,FALSE)</f>
        <v>V</v>
      </c>
      <c r="AA2582" s="147"/>
      <c r="AC2582" s="148">
        <f t="shared" si="516"/>
        <v>32528.800000000003</v>
      </c>
    </row>
    <row r="2583" spans="1:29" ht="14.15" customHeight="1">
      <c r="A2583" s="124">
        <f t="shared" si="518"/>
        <v>2583</v>
      </c>
      <c r="B2583" s="139" t="s">
        <v>120</v>
      </c>
      <c r="C2583" s="108">
        <v>2</v>
      </c>
      <c r="D2583" s="164" t="s">
        <v>2010</v>
      </c>
      <c r="E2583" s="141" t="s">
        <v>170</v>
      </c>
      <c r="F2583" s="141" t="s">
        <v>170</v>
      </c>
      <c r="G2583" s="141" t="s">
        <v>222</v>
      </c>
      <c r="H2583" s="142">
        <v>8.27</v>
      </c>
      <c r="I2583" s="143">
        <f t="shared" si="517"/>
        <v>730</v>
      </c>
      <c r="J2583" s="144">
        <v>255</v>
      </c>
      <c r="K2583" s="144">
        <v>255</v>
      </c>
      <c r="L2583" s="144">
        <v>101</v>
      </c>
      <c r="M2583" s="144">
        <v>101</v>
      </c>
      <c r="N2583" s="144">
        <v>9</v>
      </c>
      <c r="O2583" s="144">
        <v>9</v>
      </c>
      <c r="P2583" s="145" t="e">
        <f t="shared" si="507"/>
        <v>#DIV/0!</v>
      </c>
      <c r="Q2583" s="145" t="e">
        <f t="shared" si="508"/>
        <v>#DIV/0!</v>
      </c>
      <c r="R2583" s="145" t="e">
        <f t="shared" si="509"/>
        <v>#DIV/0!</v>
      </c>
      <c r="S2583" s="145" t="e">
        <f t="shared" si="510"/>
        <v>#DIV/0!</v>
      </c>
      <c r="T2583" s="145" t="e">
        <f t="shared" si="511"/>
        <v>#DIV/0!</v>
      </c>
      <c r="U2583" s="145" t="e">
        <f t="shared" si="512"/>
        <v>#DIV/0!</v>
      </c>
      <c r="V2583" s="146">
        <f>IF(J2583="nio",0,IF(J2583&gt;0,VLOOKUP(F2583,'3-Productie normen'!A:M,VLOOKUP(J2583,'3-Productie normen'!$B$38:$C$41,2,FALSE),FALSE)))*(VLOOKUP(B2583,'2-Kosten per locatie'!$A$16:$C$48,3,FALSE))</f>
        <v>0</v>
      </c>
      <c r="W2583" s="146">
        <f t="shared" si="513"/>
        <v>0</v>
      </c>
      <c r="X2583" s="146">
        <f t="shared" si="514"/>
        <v>0</v>
      </c>
      <c r="Y2583" s="146">
        <f t="shared" si="515"/>
        <v>0</v>
      </c>
      <c r="Z2583" s="147" t="str">
        <f>VLOOKUP(F2583,'3-Productie normen'!A:Q,12,FALSE)</f>
        <v>V</v>
      </c>
      <c r="AA2583" s="147"/>
      <c r="AC2583" s="148">
        <f t="shared" si="516"/>
        <v>6037.0999999999995</v>
      </c>
    </row>
    <row r="2584" spans="1:29" ht="14.15" customHeight="1">
      <c r="A2584" s="124">
        <f t="shared" si="518"/>
        <v>2584</v>
      </c>
      <c r="B2584" s="139" t="s">
        <v>120</v>
      </c>
      <c r="C2584" s="108">
        <v>2</v>
      </c>
      <c r="D2584" s="164" t="s">
        <v>2011</v>
      </c>
      <c r="E2584" s="141" t="s">
        <v>170</v>
      </c>
      <c r="F2584" s="141" t="s">
        <v>170</v>
      </c>
      <c r="G2584" s="141" t="s">
        <v>2325</v>
      </c>
      <c r="H2584" s="142">
        <v>6.75</v>
      </c>
      <c r="I2584" s="143">
        <f t="shared" si="517"/>
        <v>730</v>
      </c>
      <c r="J2584" s="144">
        <v>255</v>
      </c>
      <c r="K2584" s="144">
        <v>255</v>
      </c>
      <c r="L2584" s="144">
        <v>101</v>
      </c>
      <c r="M2584" s="144">
        <v>101</v>
      </c>
      <c r="N2584" s="144">
        <v>9</v>
      </c>
      <c r="O2584" s="144">
        <v>9</v>
      </c>
      <c r="P2584" s="145" t="e">
        <f t="shared" si="507"/>
        <v>#DIV/0!</v>
      </c>
      <c r="Q2584" s="145" t="e">
        <f t="shared" si="508"/>
        <v>#DIV/0!</v>
      </c>
      <c r="R2584" s="145" t="e">
        <f t="shared" si="509"/>
        <v>#DIV/0!</v>
      </c>
      <c r="S2584" s="145" t="e">
        <f t="shared" si="510"/>
        <v>#DIV/0!</v>
      </c>
      <c r="T2584" s="145" t="e">
        <f t="shared" si="511"/>
        <v>#DIV/0!</v>
      </c>
      <c r="U2584" s="145" t="e">
        <f t="shared" si="512"/>
        <v>#DIV/0!</v>
      </c>
      <c r="V2584" s="146">
        <f>IF(J2584="nio",0,IF(J2584&gt;0,VLOOKUP(F2584,'3-Productie normen'!A:M,VLOOKUP(J2584,'3-Productie normen'!$B$38:$C$41,2,FALSE),FALSE)))*(VLOOKUP(B2584,'2-Kosten per locatie'!$A$16:$C$48,3,FALSE))</f>
        <v>0</v>
      </c>
      <c r="W2584" s="146">
        <f t="shared" si="513"/>
        <v>0</v>
      </c>
      <c r="X2584" s="146">
        <f t="shared" si="514"/>
        <v>0</v>
      </c>
      <c r="Y2584" s="146">
        <f t="shared" si="515"/>
        <v>0</v>
      </c>
      <c r="Z2584" s="147" t="str">
        <f>VLOOKUP(F2584,'3-Productie normen'!A:Q,12,FALSE)</f>
        <v>V</v>
      </c>
      <c r="AA2584" s="147"/>
      <c r="AC2584" s="148">
        <f t="shared" si="516"/>
        <v>4927.5</v>
      </c>
    </row>
    <row r="2585" spans="1:29" ht="14.15" customHeight="1">
      <c r="A2585" s="124">
        <f t="shared" si="518"/>
        <v>2585</v>
      </c>
      <c r="B2585" s="139" t="s">
        <v>121</v>
      </c>
      <c r="C2585" s="108" t="s">
        <v>210</v>
      </c>
      <c r="D2585" s="164" t="s">
        <v>1626</v>
      </c>
      <c r="E2585" s="141" t="s">
        <v>1983</v>
      </c>
      <c r="F2585" s="166" t="s">
        <v>168</v>
      </c>
      <c r="G2585" s="141" t="s">
        <v>244</v>
      </c>
      <c r="H2585" s="142">
        <v>63</v>
      </c>
      <c r="I2585" s="143">
        <f t="shared" si="517"/>
        <v>1</v>
      </c>
      <c r="J2585" s="144">
        <v>1</v>
      </c>
      <c r="K2585" s="144"/>
      <c r="L2585" s="144"/>
      <c r="M2585" s="144"/>
      <c r="N2585" s="144"/>
      <c r="O2585" s="144"/>
      <c r="P2585" s="145" t="e">
        <f t="shared" si="507"/>
        <v>#DIV/0!</v>
      </c>
      <c r="Q2585" s="145">
        <f t="shared" si="508"/>
        <v>0</v>
      </c>
      <c r="R2585" s="145">
        <f t="shared" si="509"/>
        <v>0</v>
      </c>
      <c r="S2585" s="145">
        <f t="shared" si="510"/>
        <v>0</v>
      </c>
      <c r="T2585" s="145">
        <f t="shared" si="511"/>
        <v>0</v>
      </c>
      <c r="U2585" s="145">
        <f t="shared" si="512"/>
        <v>0</v>
      </c>
      <c r="V2585" s="146">
        <f>IF(J2585="nio",0,IF(J2585&gt;0,VLOOKUP(F2585,'3-Productie normen'!A:M,VLOOKUP(J2585,'3-Productie normen'!$B$38:$C$41,2,FALSE),FALSE)))*(VLOOKUP(B2585,'2-Kosten per locatie'!$A$16:$C$48,3,FALSE))</f>
        <v>0</v>
      </c>
      <c r="W2585" s="146">
        <f t="shared" si="513"/>
        <v>0</v>
      </c>
      <c r="X2585" s="146">
        <f t="shared" si="514"/>
        <v>0</v>
      </c>
      <c r="Y2585" s="146">
        <f t="shared" si="515"/>
        <v>0</v>
      </c>
      <c r="Z2585" s="147" t="str">
        <f>VLOOKUP(F2585,'3-Productie normen'!A:Q,12,FALSE)</f>
        <v>V</v>
      </c>
      <c r="AA2585" s="147"/>
      <c r="AC2585" s="148">
        <f t="shared" si="516"/>
        <v>63</v>
      </c>
    </row>
    <row r="2586" spans="1:29" ht="14.15" customHeight="1">
      <c r="A2586" s="124">
        <f t="shared" si="518"/>
        <v>2586</v>
      </c>
      <c r="B2586" s="139" t="s">
        <v>121</v>
      </c>
      <c r="C2586" s="108" t="s">
        <v>210</v>
      </c>
      <c r="D2586" s="164" t="s">
        <v>1628</v>
      </c>
      <c r="E2586" s="141" t="s">
        <v>685</v>
      </c>
      <c r="F2586" s="151" t="s">
        <v>168</v>
      </c>
      <c r="G2586" s="141" t="s">
        <v>244</v>
      </c>
      <c r="H2586" s="142">
        <v>11.2</v>
      </c>
      <c r="I2586" s="143">
        <f t="shared" si="517"/>
        <v>1</v>
      </c>
      <c r="J2586" s="144">
        <v>1</v>
      </c>
      <c r="K2586" s="144"/>
      <c r="L2586" s="144"/>
      <c r="M2586" s="144"/>
      <c r="N2586" s="144"/>
      <c r="O2586" s="144"/>
      <c r="P2586" s="145" t="e">
        <f t="shared" si="507"/>
        <v>#DIV/0!</v>
      </c>
      <c r="Q2586" s="145">
        <f t="shared" si="508"/>
        <v>0</v>
      </c>
      <c r="R2586" s="145">
        <f t="shared" si="509"/>
        <v>0</v>
      </c>
      <c r="S2586" s="145">
        <f t="shared" si="510"/>
        <v>0</v>
      </c>
      <c r="T2586" s="145">
        <f t="shared" si="511"/>
        <v>0</v>
      </c>
      <c r="U2586" s="145">
        <f t="shared" si="512"/>
        <v>0</v>
      </c>
      <c r="V2586" s="146">
        <f>IF(J2586="nio",0,IF(J2586&gt;0,VLOOKUP(F2586,'3-Productie normen'!A:M,VLOOKUP(J2586,'3-Productie normen'!$B$38:$C$41,2,FALSE),FALSE)))*(VLOOKUP(B2586,'2-Kosten per locatie'!$A$16:$C$48,3,FALSE))</f>
        <v>0</v>
      </c>
      <c r="W2586" s="146">
        <f t="shared" si="513"/>
        <v>0</v>
      </c>
      <c r="X2586" s="146">
        <f t="shared" si="514"/>
        <v>0</v>
      </c>
      <c r="Y2586" s="146">
        <f t="shared" si="515"/>
        <v>0</v>
      </c>
      <c r="Z2586" s="147" t="str">
        <f>VLOOKUP(F2586,'3-Productie normen'!A:Q,12,FALSE)</f>
        <v>V</v>
      </c>
      <c r="AA2586" s="147"/>
      <c r="AC2586" s="148">
        <f t="shared" si="516"/>
        <v>11.2</v>
      </c>
    </row>
    <row r="2587" spans="1:29" ht="14.15" customHeight="1">
      <c r="A2587" s="124">
        <f t="shared" si="518"/>
        <v>2587</v>
      </c>
      <c r="B2587" s="139" t="s">
        <v>121</v>
      </c>
      <c r="C2587" s="108" t="s">
        <v>210</v>
      </c>
      <c r="D2587" s="164" t="s">
        <v>1629</v>
      </c>
      <c r="E2587" s="141" t="s">
        <v>1976</v>
      </c>
      <c r="F2587" s="141" t="s">
        <v>168</v>
      </c>
      <c r="G2587" s="141" t="s">
        <v>244</v>
      </c>
      <c r="H2587" s="142">
        <v>14.44</v>
      </c>
      <c r="I2587" s="143">
        <f t="shared" si="517"/>
        <v>1</v>
      </c>
      <c r="J2587" s="144">
        <v>1</v>
      </c>
      <c r="K2587" s="144"/>
      <c r="L2587" s="144"/>
      <c r="M2587" s="144"/>
      <c r="N2587" s="144"/>
      <c r="O2587" s="144"/>
      <c r="P2587" s="145" t="e">
        <f t="shared" si="507"/>
        <v>#DIV/0!</v>
      </c>
      <c r="Q2587" s="145">
        <f t="shared" si="508"/>
        <v>0</v>
      </c>
      <c r="R2587" s="145">
        <f t="shared" si="509"/>
        <v>0</v>
      </c>
      <c r="S2587" s="145">
        <f t="shared" si="510"/>
        <v>0</v>
      </c>
      <c r="T2587" s="145">
        <f t="shared" si="511"/>
        <v>0</v>
      </c>
      <c r="U2587" s="145">
        <f t="shared" si="512"/>
        <v>0</v>
      </c>
      <c r="V2587" s="146">
        <f>IF(J2587="nio",0,IF(J2587&gt;0,VLOOKUP(F2587,'3-Productie normen'!A:M,VLOOKUP(J2587,'3-Productie normen'!$B$38:$C$41,2,FALSE),FALSE)))*(VLOOKUP(B2587,'2-Kosten per locatie'!$A$16:$C$48,3,FALSE))</f>
        <v>0</v>
      </c>
      <c r="W2587" s="146">
        <f t="shared" si="513"/>
        <v>0</v>
      </c>
      <c r="X2587" s="146">
        <f t="shared" si="514"/>
        <v>0</v>
      </c>
      <c r="Y2587" s="146">
        <f t="shared" si="515"/>
        <v>0</v>
      </c>
      <c r="Z2587" s="147" t="str">
        <f>VLOOKUP(F2587,'3-Productie normen'!A:Q,12,FALSE)</f>
        <v>V</v>
      </c>
      <c r="AA2587" s="147"/>
      <c r="AC2587" s="148">
        <f t="shared" si="516"/>
        <v>14.44</v>
      </c>
    </row>
    <row r="2588" spans="1:29" ht="14.15" customHeight="1">
      <c r="A2588" s="124">
        <f t="shared" si="518"/>
        <v>2588</v>
      </c>
      <c r="B2588" s="139" t="s">
        <v>121</v>
      </c>
      <c r="C2588" s="108" t="s">
        <v>210</v>
      </c>
      <c r="D2588" s="164" t="s">
        <v>1630</v>
      </c>
      <c r="E2588" s="141" t="s">
        <v>251</v>
      </c>
      <c r="F2588" s="141" t="s">
        <v>168</v>
      </c>
      <c r="G2588" s="141" t="s">
        <v>252</v>
      </c>
      <c r="H2588" s="142">
        <v>28.35</v>
      </c>
      <c r="I2588" s="143">
        <f t="shared" si="517"/>
        <v>1</v>
      </c>
      <c r="J2588" s="144">
        <v>1</v>
      </c>
      <c r="K2588" s="144"/>
      <c r="L2588" s="144"/>
      <c r="M2588" s="144"/>
      <c r="N2588" s="144"/>
      <c r="O2588" s="144"/>
      <c r="P2588" s="145" t="e">
        <f t="shared" si="507"/>
        <v>#DIV/0!</v>
      </c>
      <c r="Q2588" s="145">
        <f t="shared" si="508"/>
        <v>0</v>
      </c>
      <c r="R2588" s="145">
        <f t="shared" si="509"/>
        <v>0</v>
      </c>
      <c r="S2588" s="145">
        <f t="shared" si="510"/>
        <v>0</v>
      </c>
      <c r="T2588" s="145">
        <f t="shared" si="511"/>
        <v>0</v>
      </c>
      <c r="U2588" s="145">
        <f t="shared" si="512"/>
        <v>0</v>
      </c>
      <c r="V2588" s="146">
        <f>IF(J2588="nio",0,IF(J2588&gt;0,VLOOKUP(F2588,'3-Productie normen'!A:M,VLOOKUP(J2588,'3-Productie normen'!$B$38:$C$41,2,FALSE),FALSE)))*(VLOOKUP(B2588,'2-Kosten per locatie'!$A$16:$C$48,3,FALSE))</f>
        <v>0</v>
      </c>
      <c r="W2588" s="146">
        <f t="shared" si="513"/>
        <v>0</v>
      </c>
      <c r="X2588" s="146">
        <f t="shared" si="514"/>
        <v>0</v>
      </c>
      <c r="Y2588" s="146">
        <f t="shared" si="515"/>
        <v>0</v>
      </c>
      <c r="Z2588" s="147" t="str">
        <f>VLOOKUP(F2588,'3-Productie normen'!A:Q,12,FALSE)</f>
        <v>V</v>
      </c>
      <c r="AA2588" s="147"/>
      <c r="AC2588" s="148">
        <f t="shared" si="516"/>
        <v>28.35</v>
      </c>
    </row>
    <row r="2589" spans="1:29" ht="14.15" customHeight="1">
      <c r="A2589" s="124">
        <f t="shared" si="518"/>
        <v>2589</v>
      </c>
      <c r="B2589" s="139" t="s">
        <v>121</v>
      </c>
      <c r="C2589" s="108" t="s">
        <v>210</v>
      </c>
      <c r="D2589" s="164" t="s">
        <v>1632</v>
      </c>
      <c r="E2589" s="141" t="s">
        <v>1976</v>
      </c>
      <c r="F2589" s="151" t="s">
        <v>168</v>
      </c>
      <c r="G2589" s="141" t="s">
        <v>244</v>
      </c>
      <c r="H2589" s="142">
        <v>8.67</v>
      </c>
      <c r="I2589" s="143">
        <f t="shared" si="517"/>
        <v>1</v>
      </c>
      <c r="J2589" s="144">
        <v>1</v>
      </c>
      <c r="K2589" s="144"/>
      <c r="L2589" s="144"/>
      <c r="M2589" s="144"/>
      <c r="N2589" s="144"/>
      <c r="O2589" s="144"/>
      <c r="P2589" s="145" t="e">
        <f t="shared" si="507"/>
        <v>#DIV/0!</v>
      </c>
      <c r="Q2589" s="145">
        <f t="shared" si="508"/>
        <v>0</v>
      </c>
      <c r="R2589" s="145">
        <f t="shared" si="509"/>
        <v>0</v>
      </c>
      <c r="S2589" s="145">
        <f t="shared" si="510"/>
        <v>0</v>
      </c>
      <c r="T2589" s="145">
        <f t="shared" si="511"/>
        <v>0</v>
      </c>
      <c r="U2589" s="145">
        <f t="shared" si="512"/>
        <v>0</v>
      </c>
      <c r="V2589" s="146">
        <f>IF(J2589="nio",0,IF(J2589&gt;0,VLOOKUP(F2589,'3-Productie normen'!A:M,VLOOKUP(J2589,'3-Productie normen'!$B$38:$C$41,2,FALSE),FALSE)))*(VLOOKUP(B2589,'2-Kosten per locatie'!$A$16:$C$48,3,FALSE))</f>
        <v>0</v>
      </c>
      <c r="W2589" s="146">
        <f t="shared" si="513"/>
        <v>0</v>
      </c>
      <c r="X2589" s="146">
        <f t="shared" si="514"/>
        <v>0</v>
      </c>
      <c r="Y2589" s="146">
        <f t="shared" si="515"/>
        <v>0</v>
      </c>
      <c r="Z2589" s="147" t="str">
        <f>VLOOKUP(F2589,'3-Productie normen'!A:Q,12,FALSE)</f>
        <v>V</v>
      </c>
      <c r="AA2589" s="147"/>
      <c r="AC2589" s="148">
        <f t="shared" si="516"/>
        <v>8.67</v>
      </c>
    </row>
    <row r="2590" spans="1:29" ht="14.15" customHeight="1">
      <c r="A2590" s="124">
        <f t="shared" si="518"/>
        <v>2590</v>
      </c>
      <c r="B2590" s="139" t="s">
        <v>121</v>
      </c>
      <c r="C2590" s="108" t="s">
        <v>210</v>
      </c>
      <c r="D2590" s="164" t="s">
        <v>1633</v>
      </c>
      <c r="E2590" s="141" t="s">
        <v>251</v>
      </c>
      <c r="F2590" s="141" t="s">
        <v>168</v>
      </c>
      <c r="G2590" s="141" t="s">
        <v>252</v>
      </c>
      <c r="H2590" s="142">
        <v>82.23</v>
      </c>
      <c r="I2590" s="143">
        <f t="shared" si="517"/>
        <v>1</v>
      </c>
      <c r="J2590" s="144">
        <v>1</v>
      </c>
      <c r="K2590" s="144"/>
      <c r="L2590" s="144"/>
      <c r="M2590" s="144"/>
      <c r="N2590" s="144"/>
      <c r="O2590" s="144"/>
      <c r="P2590" s="145" t="e">
        <f t="shared" si="507"/>
        <v>#DIV/0!</v>
      </c>
      <c r="Q2590" s="145">
        <f t="shared" si="508"/>
        <v>0</v>
      </c>
      <c r="R2590" s="145">
        <f t="shared" si="509"/>
        <v>0</v>
      </c>
      <c r="S2590" s="145">
        <f t="shared" si="510"/>
        <v>0</v>
      </c>
      <c r="T2590" s="145">
        <f t="shared" si="511"/>
        <v>0</v>
      </c>
      <c r="U2590" s="145">
        <f t="shared" si="512"/>
        <v>0</v>
      </c>
      <c r="V2590" s="146">
        <f>IF(J2590="nio",0,IF(J2590&gt;0,VLOOKUP(F2590,'3-Productie normen'!A:M,VLOOKUP(J2590,'3-Productie normen'!$B$38:$C$41,2,FALSE),FALSE)))*(VLOOKUP(B2590,'2-Kosten per locatie'!$A$16:$C$48,3,FALSE))</f>
        <v>0</v>
      </c>
      <c r="W2590" s="146">
        <f t="shared" si="513"/>
        <v>0</v>
      </c>
      <c r="X2590" s="146">
        <f t="shared" si="514"/>
        <v>0</v>
      </c>
      <c r="Y2590" s="146">
        <f t="shared" si="515"/>
        <v>0</v>
      </c>
      <c r="Z2590" s="147" t="str">
        <f>VLOOKUP(F2590,'3-Productie normen'!A:Q,12,FALSE)</f>
        <v>V</v>
      </c>
      <c r="AA2590" s="147"/>
      <c r="AC2590" s="148">
        <f t="shared" si="516"/>
        <v>82.23</v>
      </c>
    </row>
    <row r="2591" spans="1:29" ht="14.15" customHeight="1">
      <c r="A2591" s="124">
        <f t="shared" si="518"/>
        <v>2591</v>
      </c>
      <c r="B2591" s="139" t="s">
        <v>121</v>
      </c>
      <c r="C2591" s="108" t="s">
        <v>210</v>
      </c>
      <c r="D2591" s="164" t="s">
        <v>2310</v>
      </c>
      <c r="E2591" s="141" t="s">
        <v>1979</v>
      </c>
      <c r="F2591" s="141" t="s">
        <v>168</v>
      </c>
      <c r="G2591" s="141" t="s">
        <v>244</v>
      </c>
      <c r="H2591" s="142">
        <v>6.3</v>
      </c>
      <c r="I2591" s="143">
        <f t="shared" si="517"/>
        <v>1</v>
      </c>
      <c r="J2591" s="144">
        <v>1</v>
      </c>
      <c r="K2591" s="144"/>
      <c r="L2591" s="144"/>
      <c r="M2591" s="144"/>
      <c r="N2591" s="144"/>
      <c r="O2591" s="144"/>
      <c r="P2591" s="145" t="e">
        <f t="shared" si="507"/>
        <v>#DIV/0!</v>
      </c>
      <c r="Q2591" s="145">
        <f t="shared" si="508"/>
        <v>0</v>
      </c>
      <c r="R2591" s="145">
        <f t="shared" si="509"/>
        <v>0</v>
      </c>
      <c r="S2591" s="145">
        <f t="shared" si="510"/>
        <v>0</v>
      </c>
      <c r="T2591" s="145">
        <f t="shared" si="511"/>
        <v>0</v>
      </c>
      <c r="U2591" s="145">
        <f t="shared" si="512"/>
        <v>0</v>
      </c>
      <c r="V2591" s="146">
        <f>IF(J2591="nio",0,IF(J2591&gt;0,VLOOKUP(F2591,'3-Productie normen'!A:M,VLOOKUP(J2591,'3-Productie normen'!$B$38:$C$41,2,FALSE),FALSE)))*(VLOOKUP(B2591,'2-Kosten per locatie'!$A$16:$C$48,3,FALSE))</f>
        <v>0</v>
      </c>
      <c r="W2591" s="146">
        <f t="shared" si="513"/>
        <v>0</v>
      </c>
      <c r="X2591" s="146">
        <f t="shared" si="514"/>
        <v>0</v>
      </c>
      <c r="Y2591" s="146">
        <f t="shared" si="515"/>
        <v>0</v>
      </c>
      <c r="Z2591" s="147" t="str">
        <f>VLOOKUP(F2591,'3-Productie normen'!A:Q,12,FALSE)</f>
        <v>V</v>
      </c>
      <c r="AA2591" s="147"/>
      <c r="AC2591" s="148">
        <f t="shared" si="516"/>
        <v>6.3</v>
      </c>
    </row>
    <row r="2592" spans="1:29" ht="14.15" customHeight="1">
      <c r="A2592" s="124">
        <f t="shared" si="518"/>
        <v>2592</v>
      </c>
      <c r="B2592" s="139" t="s">
        <v>121</v>
      </c>
      <c r="C2592" s="108" t="s">
        <v>210</v>
      </c>
      <c r="D2592" s="164" t="s">
        <v>1634</v>
      </c>
      <c r="E2592" s="141" t="s">
        <v>254</v>
      </c>
      <c r="F2592" s="141" t="s">
        <v>168</v>
      </c>
      <c r="G2592" s="141" t="s">
        <v>244</v>
      </c>
      <c r="H2592" s="142">
        <v>19.5</v>
      </c>
      <c r="I2592" s="143">
        <f t="shared" si="517"/>
        <v>1</v>
      </c>
      <c r="J2592" s="144">
        <v>1</v>
      </c>
      <c r="K2592" s="144"/>
      <c r="L2592" s="144"/>
      <c r="M2592" s="144"/>
      <c r="N2592" s="144"/>
      <c r="O2592" s="144"/>
      <c r="P2592" s="145" t="e">
        <f t="shared" si="507"/>
        <v>#DIV/0!</v>
      </c>
      <c r="Q2592" s="145">
        <f t="shared" si="508"/>
        <v>0</v>
      </c>
      <c r="R2592" s="145">
        <f t="shared" si="509"/>
        <v>0</v>
      </c>
      <c r="S2592" s="145">
        <f t="shared" si="510"/>
        <v>0</v>
      </c>
      <c r="T2592" s="145">
        <f t="shared" si="511"/>
        <v>0</v>
      </c>
      <c r="U2592" s="145">
        <f t="shared" si="512"/>
        <v>0</v>
      </c>
      <c r="V2592" s="146">
        <f>IF(J2592="nio",0,IF(J2592&gt;0,VLOOKUP(F2592,'3-Productie normen'!A:M,VLOOKUP(J2592,'3-Productie normen'!$B$38:$C$41,2,FALSE),FALSE)))*(VLOOKUP(B2592,'2-Kosten per locatie'!$A$16:$C$48,3,FALSE))</f>
        <v>0</v>
      </c>
      <c r="W2592" s="146">
        <f t="shared" si="513"/>
        <v>0</v>
      </c>
      <c r="X2592" s="146">
        <f t="shared" si="514"/>
        <v>0</v>
      </c>
      <c r="Y2592" s="146">
        <f t="shared" si="515"/>
        <v>0</v>
      </c>
      <c r="Z2592" s="147" t="str">
        <f>VLOOKUP(F2592,'3-Productie normen'!A:Q,12,FALSE)</f>
        <v>V</v>
      </c>
      <c r="AA2592" s="147"/>
      <c r="AC2592" s="148">
        <f t="shared" si="516"/>
        <v>19.5</v>
      </c>
    </row>
    <row r="2593" spans="1:29" ht="14.15" customHeight="1">
      <c r="A2593" s="124">
        <f t="shared" si="518"/>
        <v>2593</v>
      </c>
      <c r="B2593" s="139" t="s">
        <v>121</v>
      </c>
      <c r="C2593" s="108" t="s">
        <v>210</v>
      </c>
      <c r="D2593" s="164" t="s">
        <v>1636</v>
      </c>
      <c r="E2593" s="141" t="s">
        <v>251</v>
      </c>
      <c r="F2593" s="141" t="s">
        <v>168</v>
      </c>
      <c r="G2593" s="141" t="s">
        <v>252</v>
      </c>
      <c r="H2593" s="142">
        <v>34.520000000000003</v>
      </c>
      <c r="I2593" s="143">
        <f t="shared" si="517"/>
        <v>1</v>
      </c>
      <c r="J2593" s="144">
        <v>1</v>
      </c>
      <c r="K2593" s="144"/>
      <c r="L2593" s="144"/>
      <c r="M2593" s="144"/>
      <c r="N2593" s="144"/>
      <c r="O2593" s="144"/>
      <c r="P2593" s="145" t="e">
        <f t="shared" si="507"/>
        <v>#DIV/0!</v>
      </c>
      <c r="Q2593" s="145">
        <f t="shared" si="508"/>
        <v>0</v>
      </c>
      <c r="R2593" s="145">
        <f t="shared" si="509"/>
        <v>0</v>
      </c>
      <c r="S2593" s="145">
        <f t="shared" si="510"/>
        <v>0</v>
      </c>
      <c r="T2593" s="145">
        <f t="shared" si="511"/>
        <v>0</v>
      </c>
      <c r="U2593" s="145">
        <f t="shared" si="512"/>
        <v>0</v>
      </c>
      <c r="V2593" s="146">
        <f>IF(J2593="nio",0,IF(J2593&gt;0,VLOOKUP(F2593,'3-Productie normen'!A:M,VLOOKUP(J2593,'3-Productie normen'!$B$38:$C$41,2,FALSE),FALSE)))*(VLOOKUP(B2593,'2-Kosten per locatie'!$A$16:$C$48,3,FALSE))</f>
        <v>0</v>
      </c>
      <c r="W2593" s="146">
        <f t="shared" si="513"/>
        <v>0</v>
      </c>
      <c r="X2593" s="146">
        <f t="shared" si="514"/>
        <v>0</v>
      </c>
      <c r="Y2593" s="146">
        <f t="shared" si="515"/>
        <v>0</v>
      </c>
      <c r="Z2593" s="147" t="str">
        <f>VLOOKUP(F2593,'3-Productie normen'!A:Q,12,FALSE)</f>
        <v>V</v>
      </c>
      <c r="AA2593" s="147"/>
      <c r="AC2593" s="148">
        <f t="shared" si="516"/>
        <v>34.520000000000003</v>
      </c>
    </row>
    <row r="2594" spans="1:29" ht="14.15" customHeight="1">
      <c r="A2594" s="124">
        <f t="shared" si="518"/>
        <v>2594</v>
      </c>
      <c r="B2594" s="139" t="s">
        <v>121</v>
      </c>
      <c r="C2594" s="108" t="s">
        <v>210</v>
      </c>
      <c r="D2594" s="164" t="s">
        <v>1637</v>
      </c>
      <c r="E2594" s="141" t="s">
        <v>251</v>
      </c>
      <c r="F2594" s="141" t="s">
        <v>168</v>
      </c>
      <c r="G2594" s="141" t="s">
        <v>252</v>
      </c>
      <c r="H2594" s="142">
        <v>86.7</v>
      </c>
      <c r="I2594" s="143">
        <f t="shared" si="517"/>
        <v>1</v>
      </c>
      <c r="J2594" s="144">
        <v>1</v>
      </c>
      <c r="K2594" s="144"/>
      <c r="L2594" s="144"/>
      <c r="M2594" s="144"/>
      <c r="N2594" s="144"/>
      <c r="O2594" s="144"/>
      <c r="P2594" s="145" t="e">
        <f t="shared" si="507"/>
        <v>#DIV/0!</v>
      </c>
      <c r="Q2594" s="145">
        <f t="shared" si="508"/>
        <v>0</v>
      </c>
      <c r="R2594" s="145">
        <f t="shared" si="509"/>
        <v>0</v>
      </c>
      <c r="S2594" s="145">
        <f t="shared" si="510"/>
        <v>0</v>
      </c>
      <c r="T2594" s="145">
        <f t="shared" si="511"/>
        <v>0</v>
      </c>
      <c r="U2594" s="145">
        <f t="shared" si="512"/>
        <v>0</v>
      </c>
      <c r="V2594" s="146">
        <f>IF(J2594="nio",0,IF(J2594&gt;0,VLOOKUP(F2594,'3-Productie normen'!A:M,VLOOKUP(J2594,'3-Productie normen'!$B$38:$C$41,2,FALSE),FALSE)))*(VLOOKUP(B2594,'2-Kosten per locatie'!$A$16:$C$48,3,FALSE))</f>
        <v>0</v>
      </c>
      <c r="W2594" s="146">
        <f t="shared" si="513"/>
        <v>0</v>
      </c>
      <c r="X2594" s="146">
        <f t="shared" si="514"/>
        <v>0</v>
      </c>
      <c r="Y2594" s="146">
        <f t="shared" si="515"/>
        <v>0</v>
      </c>
      <c r="Z2594" s="147" t="str">
        <f>VLOOKUP(F2594,'3-Productie normen'!A:Q,12,FALSE)</f>
        <v>V</v>
      </c>
      <c r="AA2594" s="147"/>
      <c r="AC2594" s="148">
        <f t="shared" si="516"/>
        <v>86.7</v>
      </c>
    </row>
    <row r="2595" spans="1:29" ht="14.15" customHeight="1">
      <c r="A2595" s="124">
        <f t="shared" si="518"/>
        <v>2595</v>
      </c>
      <c r="B2595" s="139" t="s">
        <v>121</v>
      </c>
      <c r="C2595" s="108" t="s">
        <v>210</v>
      </c>
      <c r="D2595" s="164" t="s">
        <v>1643</v>
      </c>
      <c r="E2595" s="141" t="s">
        <v>251</v>
      </c>
      <c r="F2595" s="141" t="s">
        <v>168</v>
      </c>
      <c r="G2595" s="141" t="s">
        <v>244</v>
      </c>
      <c r="H2595" s="142">
        <v>43.2</v>
      </c>
      <c r="I2595" s="143">
        <f t="shared" si="517"/>
        <v>1</v>
      </c>
      <c r="J2595" s="144">
        <v>1</v>
      </c>
      <c r="K2595" s="144"/>
      <c r="L2595" s="144"/>
      <c r="M2595" s="144"/>
      <c r="N2595" s="144"/>
      <c r="O2595" s="144"/>
      <c r="P2595" s="145" t="e">
        <f t="shared" si="507"/>
        <v>#DIV/0!</v>
      </c>
      <c r="Q2595" s="145">
        <f t="shared" si="508"/>
        <v>0</v>
      </c>
      <c r="R2595" s="145">
        <f t="shared" si="509"/>
        <v>0</v>
      </c>
      <c r="S2595" s="145">
        <f t="shared" si="510"/>
        <v>0</v>
      </c>
      <c r="T2595" s="145">
        <f t="shared" si="511"/>
        <v>0</v>
      </c>
      <c r="U2595" s="145">
        <f t="shared" si="512"/>
        <v>0</v>
      </c>
      <c r="V2595" s="146">
        <f>IF(J2595="nio",0,IF(J2595&gt;0,VLOOKUP(F2595,'3-Productie normen'!A:M,VLOOKUP(J2595,'3-Productie normen'!$B$38:$C$41,2,FALSE),FALSE)))*(VLOOKUP(B2595,'2-Kosten per locatie'!$A$16:$C$48,3,FALSE))</f>
        <v>0</v>
      </c>
      <c r="W2595" s="146">
        <f t="shared" si="513"/>
        <v>0</v>
      </c>
      <c r="X2595" s="146">
        <f t="shared" si="514"/>
        <v>0</v>
      </c>
      <c r="Y2595" s="146">
        <f t="shared" si="515"/>
        <v>0</v>
      </c>
      <c r="Z2595" s="147" t="str">
        <f>VLOOKUP(F2595,'3-Productie normen'!A:Q,12,FALSE)</f>
        <v>V</v>
      </c>
      <c r="AA2595" s="147"/>
      <c r="AC2595" s="148">
        <f t="shared" si="516"/>
        <v>43.2</v>
      </c>
    </row>
    <row r="2596" spans="1:29" ht="14.15" customHeight="1">
      <c r="A2596" s="124">
        <f t="shared" si="518"/>
        <v>2596</v>
      </c>
      <c r="B2596" s="139" t="s">
        <v>121</v>
      </c>
      <c r="C2596" s="108" t="s">
        <v>210</v>
      </c>
      <c r="D2596" s="164" t="s">
        <v>1647</v>
      </c>
      <c r="E2596" s="141" t="s">
        <v>230</v>
      </c>
      <c r="F2596" s="141" t="s">
        <v>168</v>
      </c>
      <c r="G2596" s="141" t="s">
        <v>213</v>
      </c>
      <c r="H2596" s="142">
        <v>79.92</v>
      </c>
      <c r="I2596" s="143">
        <f t="shared" si="517"/>
        <v>1</v>
      </c>
      <c r="J2596" s="144">
        <v>1</v>
      </c>
      <c r="K2596" s="144"/>
      <c r="L2596" s="144"/>
      <c r="M2596" s="144"/>
      <c r="N2596" s="144"/>
      <c r="O2596" s="144"/>
      <c r="P2596" s="145" t="e">
        <f t="shared" si="507"/>
        <v>#DIV/0!</v>
      </c>
      <c r="Q2596" s="145">
        <f t="shared" si="508"/>
        <v>0</v>
      </c>
      <c r="R2596" s="145">
        <f t="shared" si="509"/>
        <v>0</v>
      </c>
      <c r="S2596" s="145">
        <f t="shared" si="510"/>
        <v>0</v>
      </c>
      <c r="T2596" s="145">
        <f t="shared" si="511"/>
        <v>0</v>
      </c>
      <c r="U2596" s="145">
        <f t="shared" si="512"/>
        <v>0</v>
      </c>
      <c r="V2596" s="146">
        <f>IF(J2596="nio",0,IF(J2596&gt;0,VLOOKUP(F2596,'3-Productie normen'!A:M,VLOOKUP(J2596,'3-Productie normen'!$B$38:$C$41,2,FALSE),FALSE)))*(VLOOKUP(B2596,'2-Kosten per locatie'!$A$16:$C$48,3,FALSE))</f>
        <v>0</v>
      </c>
      <c r="W2596" s="146">
        <f t="shared" si="513"/>
        <v>0</v>
      </c>
      <c r="X2596" s="146">
        <f t="shared" si="514"/>
        <v>0</v>
      </c>
      <c r="Y2596" s="146">
        <f t="shared" si="515"/>
        <v>0</v>
      </c>
      <c r="Z2596" s="147" t="str">
        <f>VLOOKUP(F2596,'3-Productie normen'!A:Q,12,FALSE)</f>
        <v>V</v>
      </c>
      <c r="AA2596" s="147"/>
      <c r="AC2596" s="148">
        <f t="shared" si="516"/>
        <v>79.92</v>
      </c>
    </row>
    <row r="2597" spans="1:29" ht="14.15" customHeight="1">
      <c r="A2597" s="124">
        <f t="shared" si="518"/>
        <v>2597</v>
      </c>
      <c r="B2597" s="139" t="s">
        <v>121</v>
      </c>
      <c r="C2597" s="108" t="s">
        <v>210</v>
      </c>
      <c r="D2597" s="164" t="s">
        <v>1648</v>
      </c>
      <c r="E2597" s="141" t="s">
        <v>711</v>
      </c>
      <c r="F2597" s="141" t="s">
        <v>168</v>
      </c>
      <c r="G2597" s="141" t="s">
        <v>213</v>
      </c>
      <c r="H2597" s="142">
        <v>12.63</v>
      </c>
      <c r="I2597" s="143">
        <f t="shared" si="517"/>
        <v>1</v>
      </c>
      <c r="J2597" s="144">
        <v>1</v>
      </c>
      <c r="K2597" s="144"/>
      <c r="L2597" s="144"/>
      <c r="M2597" s="144"/>
      <c r="N2597" s="144"/>
      <c r="O2597" s="144"/>
      <c r="P2597" s="145" t="e">
        <f t="shared" si="507"/>
        <v>#DIV/0!</v>
      </c>
      <c r="Q2597" s="145">
        <f t="shared" si="508"/>
        <v>0</v>
      </c>
      <c r="R2597" s="145">
        <f t="shared" si="509"/>
        <v>0</v>
      </c>
      <c r="S2597" s="145">
        <f t="shared" si="510"/>
        <v>0</v>
      </c>
      <c r="T2597" s="145">
        <f t="shared" si="511"/>
        <v>0</v>
      </c>
      <c r="U2597" s="145">
        <f t="shared" si="512"/>
        <v>0</v>
      </c>
      <c r="V2597" s="146">
        <f>IF(J2597="nio",0,IF(J2597&gt;0,VLOOKUP(F2597,'3-Productie normen'!A:M,VLOOKUP(J2597,'3-Productie normen'!$B$38:$C$41,2,FALSE),FALSE)))*(VLOOKUP(B2597,'2-Kosten per locatie'!$A$16:$C$48,3,FALSE))</f>
        <v>0</v>
      </c>
      <c r="W2597" s="146">
        <f t="shared" si="513"/>
        <v>0</v>
      </c>
      <c r="X2597" s="146">
        <f t="shared" si="514"/>
        <v>0</v>
      </c>
      <c r="Y2597" s="146">
        <f t="shared" si="515"/>
        <v>0</v>
      </c>
      <c r="Z2597" s="147" t="str">
        <f>VLOOKUP(F2597,'3-Productie normen'!A:Q,12,FALSE)</f>
        <v>V</v>
      </c>
      <c r="AA2597" s="147"/>
      <c r="AC2597" s="148">
        <f t="shared" si="516"/>
        <v>12.63</v>
      </c>
    </row>
    <row r="2598" spans="1:29" ht="14.15" customHeight="1">
      <c r="A2598" s="124">
        <f t="shared" si="518"/>
        <v>2598</v>
      </c>
      <c r="B2598" s="139" t="s">
        <v>121</v>
      </c>
      <c r="C2598" s="108" t="s">
        <v>210</v>
      </c>
      <c r="D2598" s="164" t="s">
        <v>1649</v>
      </c>
      <c r="E2598" s="141" t="s">
        <v>262</v>
      </c>
      <c r="F2598" s="141" t="s">
        <v>164</v>
      </c>
      <c r="G2598" s="141" t="s">
        <v>227</v>
      </c>
      <c r="H2598" s="142">
        <v>1.59</v>
      </c>
      <c r="I2598" s="143">
        <f t="shared" si="517"/>
        <v>12</v>
      </c>
      <c r="J2598" s="144">
        <v>12</v>
      </c>
      <c r="K2598" s="144"/>
      <c r="L2598" s="144"/>
      <c r="M2598" s="144"/>
      <c r="N2598" s="144"/>
      <c r="O2598" s="144"/>
      <c r="P2598" s="145" t="e">
        <f t="shared" si="507"/>
        <v>#DIV/0!</v>
      </c>
      <c r="Q2598" s="145">
        <f t="shared" si="508"/>
        <v>0</v>
      </c>
      <c r="R2598" s="145">
        <f t="shared" si="509"/>
        <v>0</v>
      </c>
      <c r="S2598" s="145">
        <f t="shared" si="510"/>
        <v>0</v>
      </c>
      <c r="T2598" s="145">
        <f t="shared" si="511"/>
        <v>0</v>
      </c>
      <c r="U2598" s="145">
        <f t="shared" si="512"/>
        <v>0</v>
      </c>
      <c r="V2598" s="146">
        <f>IF(J2598="nio",0,IF(J2598&gt;0,VLOOKUP(F2598,'3-Productie normen'!A:M,VLOOKUP(J2598,'3-Productie normen'!$B$38:$C$41,2,FALSE),FALSE)))*(VLOOKUP(B2598,'2-Kosten per locatie'!$A$16:$C$48,3,FALSE))</f>
        <v>0</v>
      </c>
      <c r="W2598" s="146">
        <f t="shared" si="513"/>
        <v>0</v>
      </c>
      <c r="X2598" s="146">
        <f t="shared" si="514"/>
        <v>0</v>
      </c>
      <c r="Y2598" s="146">
        <f t="shared" si="515"/>
        <v>0</v>
      </c>
      <c r="Z2598" s="147" t="str">
        <f>VLOOKUP(F2598,'3-Productie normen'!A:Q,12,FALSE)</f>
        <v>V</v>
      </c>
      <c r="AA2598" s="147"/>
      <c r="AC2598" s="148">
        <f t="shared" si="516"/>
        <v>19.080000000000002</v>
      </c>
    </row>
    <row r="2599" spans="1:29" ht="14.15" customHeight="1">
      <c r="A2599" s="124">
        <f t="shared" si="518"/>
        <v>2599</v>
      </c>
      <c r="B2599" s="139" t="s">
        <v>121</v>
      </c>
      <c r="C2599" s="108" t="s">
        <v>210</v>
      </c>
      <c r="D2599" s="164" t="s">
        <v>1650</v>
      </c>
      <c r="E2599" s="141" t="s">
        <v>279</v>
      </c>
      <c r="F2599" s="141" t="s">
        <v>168</v>
      </c>
      <c r="G2599" s="141" t="s">
        <v>227</v>
      </c>
      <c r="H2599" s="142">
        <v>2.5</v>
      </c>
      <c r="I2599" s="143">
        <f t="shared" si="517"/>
        <v>1</v>
      </c>
      <c r="J2599" s="144">
        <v>1</v>
      </c>
      <c r="K2599" s="144"/>
      <c r="L2599" s="144"/>
      <c r="M2599" s="144"/>
      <c r="N2599" s="144"/>
      <c r="O2599" s="144"/>
      <c r="P2599" s="145" t="e">
        <f t="shared" si="507"/>
        <v>#DIV/0!</v>
      </c>
      <c r="Q2599" s="145">
        <f t="shared" si="508"/>
        <v>0</v>
      </c>
      <c r="R2599" s="145">
        <f t="shared" si="509"/>
        <v>0</v>
      </c>
      <c r="S2599" s="145">
        <f t="shared" si="510"/>
        <v>0</v>
      </c>
      <c r="T2599" s="145">
        <f t="shared" si="511"/>
        <v>0</v>
      </c>
      <c r="U2599" s="145">
        <f t="shared" si="512"/>
        <v>0</v>
      </c>
      <c r="V2599" s="146">
        <f>IF(J2599="nio",0,IF(J2599&gt;0,VLOOKUP(F2599,'3-Productie normen'!A:M,VLOOKUP(J2599,'3-Productie normen'!$B$38:$C$41,2,FALSE),FALSE)))*(VLOOKUP(B2599,'2-Kosten per locatie'!$A$16:$C$48,3,FALSE))</f>
        <v>0</v>
      </c>
      <c r="W2599" s="146">
        <f t="shared" si="513"/>
        <v>0</v>
      </c>
      <c r="X2599" s="146">
        <f t="shared" si="514"/>
        <v>0</v>
      </c>
      <c r="Y2599" s="146">
        <f t="shared" si="515"/>
        <v>0</v>
      </c>
      <c r="Z2599" s="147" t="str">
        <f>VLOOKUP(F2599,'3-Productie normen'!A:Q,12,FALSE)</f>
        <v>V</v>
      </c>
      <c r="AA2599" s="147"/>
      <c r="AC2599" s="148">
        <f t="shared" si="516"/>
        <v>2.5</v>
      </c>
    </row>
    <row r="2600" spans="1:29" ht="14.15" customHeight="1">
      <c r="A2600" s="124">
        <f t="shared" si="518"/>
        <v>2600</v>
      </c>
      <c r="B2600" s="139" t="s">
        <v>121</v>
      </c>
      <c r="C2600" s="108" t="s">
        <v>210</v>
      </c>
      <c r="D2600" s="164" t="s">
        <v>1652</v>
      </c>
      <c r="E2600" s="141" t="s">
        <v>355</v>
      </c>
      <c r="F2600" s="141" t="s">
        <v>174</v>
      </c>
      <c r="G2600" s="141" t="s">
        <v>227</v>
      </c>
      <c r="H2600" s="142">
        <v>4.7</v>
      </c>
      <c r="I2600" s="143">
        <f t="shared" si="517"/>
        <v>0</v>
      </c>
      <c r="J2600" s="144" t="s">
        <v>228</v>
      </c>
      <c r="K2600" s="144"/>
      <c r="L2600" s="144"/>
      <c r="M2600" s="144"/>
      <c r="N2600" s="144"/>
      <c r="O2600" s="144"/>
      <c r="P2600" s="145">
        <f t="shared" si="507"/>
        <v>0</v>
      </c>
      <c r="Q2600" s="145">
        <f t="shared" si="508"/>
        <v>0</v>
      </c>
      <c r="R2600" s="145">
        <f t="shared" si="509"/>
        <v>0</v>
      </c>
      <c r="S2600" s="145">
        <f t="shared" si="510"/>
        <v>0</v>
      </c>
      <c r="T2600" s="145">
        <f t="shared" si="511"/>
        <v>0</v>
      </c>
      <c r="U2600" s="145">
        <f t="shared" si="512"/>
        <v>0</v>
      </c>
      <c r="V2600" s="146">
        <f>IF(J2600="nio",0,IF(J2600&gt;0,VLOOKUP(F2600,'3-Productie normen'!A:M,VLOOKUP(J2600,'3-Productie normen'!$B$38:$C$41,2,FALSE),FALSE)))*(VLOOKUP(B2600,'2-Kosten per locatie'!$A$16:$C$48,3,FALSE))</f>
        <v>0</v>
      </c>
      <c r="W2600" s="146">
        <f t="shared" si="513"/>
        <v>0</v>
      </c>
      <c r="X2600" s="146">
        <f t="shared" si="514"/>
        <v>0</v>
      </c>
      <c r="Y2600" s="146">
        <f t="shared" si="515"/>
        <v>0</v>
      </c>
      <c r="Z2600" s="147">
        <f>VLOOKUP(F2600,'3-Productie normen'!A:Q,12,FALSE)</f>
        <v>0</v>
      </c>
      <c r="AA2600" s="147"/>
      <c r="AC2600" s="148">
        <f t="shared" si="516"/>
        <v>0</v>
      </c>
    </row>
    <row r="2601" spans="1:29" ht="14.15" customHeight="1">
      <c r="A2601" s="124">
        <f t="shared" si="518"/>
        <v>2601</v>
      </c>
      <c r="B2601" s="139" t="s">
        <v>121</v>
      </c>
      <c r="C2601" s="108" t="s">
        <v>210</v>
      </c>
      <c r="D2601" s="164" t="s">
        <v>1653</v>
      </c>
      <c r="E2601" s="141" t="s">
        <v>765</v>
      </c>
      <c r="F2601" s="141" t="s">
        <v>168</v>
      </c>
      <c r="G2601" s="141" t="s">
        <v>227</v>
      </c>
      <c r="H2601" s="142">
        <v>17.5</v>
      </c>
      <c r="I2601" s="143">
        <f t="shared" si="517"/>
        <v>1</v>
      </c>
      <c r="J2601" s="144">
        <v>1</v>
      </c>
      <c r="K2601" s="144"/>
      <c r="L2601" s="144"/>
      <c r="M2601" s="144"/>
      <c r="N2601" s="144"/>
      <c r="O2601" s="144"/>
      <c r="P2601" s="145" t="e">
        <f t="shared" si="507"/>
        <v>#DIV/0!</v>
      </c>
      <c r="Q2601" s="145">
        <f t="shared" si="508"/>
        <v>0</v>
      </c>
      <c r="R2601" s="145">
        <f t="shared" si="509"/>
        <v>0</v>
      </c>
      <c r="S2601" s="145">
        <f t="shared" si="510"/>
        <v>0</v>
      </c>
      <c r="T2601" s="145">
        <f t="shared" si="511"/>
        <v>0</v>
      </c>
      <c r="U2601" s="145">
        <f t="shared" si="512"/>
        <v>0</v>
      </c>
      <c r="V2601" s="146">
        <f>IF(J2601="nio",0,IF(J2601&gt;0,VLOOKUP(F2601,'3-Productie normen'!A:M,VLOOKUP(J2601,'3-Productie normen'!$B$38:$C$41,2,FALSE),FALSE)))*(VLOOKUP(B2601,'2-Kosten per locatie'!$A$16:$C$48,3,FALSE))</f>
        <v>0</v>
      </c>
      <c r="W2601" s="146">
        <f t="shared" si="513"/>
        <v>0</v>
      </c>
      <c r="X2601" s="146">
        <f t="shared" si="514"/>
        <v>0</v>
      </c>
      <c r="Y2601" s="146">
        <f t="shared" si="515"/>
        <v>0</v>
      </c>
      <c r="Z2601" s="147" t="str">
        <f>VLOOKUP(F2601,'3-Productie normen'!A:Q,12,FALSE)</f>
        <v>V</v>
      </c>
      <c r="AA2601" s="147"/>
      <c r="AC2601" s="148">
        <f t="shared" si="516"/>
        <v>17.5</v>
      </c>
    </row>
    <row r="2602" spans="1:29" ht="14.15" customHeight="1">
      <c r="A2602" s="124">
        <f t="shared" si="518"/>
        <v>2602</v>
      </c>
      <c r="B2602" s="139" t="s">
        <v>121</v>
      </c>
      <c r="C2602" s="108" t="s">
        <v>210</v>
      </c>
      <c r="D2602" s="164" t="s">
        <v>2326</v>
      </c>
      <c r="E2602" s="141" t="s">
        <v>2026</v>
      </c>
      <c r="F2602" s="141" t="s">
        <v>168</v>
      </c>
      <c r="G2602" s="141" t="s">
        <v>227</v>
      </c>
      <c r="H2602" s="142">
        <v>14.2</v>
      </c>
      <c r="I2602" s="143">
        <f t="shared" si="517"/>
        <v>1</v>
      </c>
      <c r="J2602" s="144">
        <v>1</v>
      </c>
      <c r="K2602" s="144"/>
      <c r="L2602" s="144"/>
      <c r="M2602" s="144"/>
      <c r="N2602" s="144"/>
      <c r="O2602" s="144"/>
      <c r="P2602" s="145" t="e">
        <f t="shared" si="507"/>
        <v>#DIV/0!</v>
      </c>
      <c r="Q2602" s="145">
        <f t="shared" si="508"/>
        <v>0</v>
      </c>
      <c r="R2602" s="145">
        <f t="shared" si="509"/>
        <v>0</v>
      </c>
      <c r="S2602" s="145">
        <f t="shared" si="510"/>
        <v>0</v>
      </c>
      <c r="T2602" s="145">
        <f t="shared" si="511"/>
        <v>0</v>
      </c>
      <c r="U2602" s="145">
        <f t="shared" si="512"/>
        <v>0</v>
      </c>
      <c r="V2602" s="146">
        <f>IF(J2602="nio",0,IF(J2602&gt;0,VLOOKUP(F2602,'3-Productie normen'!A:M,VLOOKUP(J2602,'3-Productie normen'!$B$38:$C$41,2,FALSE),FALSE)))*(VLOOKUP(B2602,'2-Kosten per locatie'!$A$16:$C$48,3,FALSE))</f>
        <v>0</v>
      </c>
      <c r="W2602" s="146">
        <f t="shared" si="513"/>
        <v>0</v>
      </c>
      <c r="X2602" s="146">
        <f t="shared" si="514"/>
        <v>0</v>
      </c>
      <c r="Y2602" s="146">
        <f t="shared" si="515"/>
        <v>0</v>
      </c>
      <c r="Z2602" s="147" t="str">
        <f>VLOOKUP(F2602,'3-Productie normen'!A:Q,12,FALSE)</f>
        <v>V</v>
      </c>
      <c r="AA2602" s="147"/>
      <c r="AC2602" s="148">
        <f t="shared" si="516"/>
        <v>14.2</v>
      </c>
    </row>
    <row r="2603" spans="1:29" ht="14.15" customHeight="1">
      <c r="A2603" s="124">
        <f t="shared" si="518"/>
        <v>2603</v>
      </c>
      <c r="B2603" s="139" t="s">
        <v>121</v>
      </c>
      <c r="C2603" s="108" t="s">
        <v>210</v>
      </c>
      <c r="D2603" s="164" t="s">
        <v>1654</v>
      </c>
      <c r="E2603" s="141" t="s">
        <v>275</v>
      </c>
      <c r="F2603" s="141" t="s">
        <v>168</v>
      </c>
      <c r="G2603" s="141" t="s">
        <v>227</v>
      </c>
      <c r="H2603" s="142">
        <v>20.52</v>
      </c>
      <c r="I2603" s="143">
        <f t="shared" si="517"/>
        <v>1</v>
      </c>
      <c r="J2603" s="144">
        <v>1</v>
      </c>
      <c r="K2603" s="144"/>
      <c r="L2603" s="144"/>
      <c r="M2603" s="144"/>
      <c r="N2603" s="144"/>
      <c r="O2603" s="144"/>
      <c r="P2603" s="145" t="e">
        <f t="shared" si="507"/>
        <v>#DIV/0!</v>
      </c>
      <c r="Q2603" s="145">
        <f t="shared" si="508"/>
        <v>0</v>
      </c>
      <c r="R2603" s="145">
        <f t="shared" si="509"/>
        <v>0</v>
      </c>
      <c r="S2603" s="145">
        <f t="shared" si="510"/>
        <v>0</v>
      </c>
      <c r="T2603" s="145">
        <f t="shared" si="511"/>
        <v>0</v>
      </c>
      <c r="U2603" s="145">
        <f t="shared" si="512"/>
        <v>0</v>
      </c>
      <c r="V2603" s="146">
        <f>IF(J2603="nio",0,IF(J2603&gt;0,VLOOKUP(F2603,'3-Productie normen'!A:M,VLOOKUP(J2603,'3-Productie normen'!$B$38:$C$41,2,FALSE),FALSE)))*(VLOOKUP(B2603,'2-Kosten per locatie'!$A$16:$C$48,3,FALSE))</f>
        <v>0</v>
      </c>
      <c r="W2603" s="146">
        <f t="shared" si="513"/>
        <v>0</v>
      </c>
      <c r="X2603" s="146">
        <f t="shared" si="514"/>
        <v>0</v>
      </c>
      <c r="Y2603" s="146">
        <f t="shared" si="515"/>
        <v>0</v>
      </c>
      <c r="Z2603" s="147" t="str">
        <f>VLOOKUP(F2603,'3-Productie normen'!A:Q,12,FALSE)</f>
        <v>V</v>
      </c>
      <c r="AA2603" s="147"/>
      <c r="AC2603" s="148">
        <f t="shared" si="516"/>
        <v>20.52</v>
      </c>
    </row>
    <row r="2604" spans="1:29" ht="14.15" customHeight="1">
      <c r="A2604" s="124">
        <f t="shared" si="518"/>
        <v>2604</v>
      </c>
      <c r="B2604" s="139" t="s">
        <v>121</v>
      </c>
      <c r="C2604" s="108" t="s">
        <v>210</v>
      </c>
      <c r="D2604" s="164" t="s">
        <v>1655</v>
      </c>
      <c r="E2604" s="141" t="s">
        <v>262</v>
      </c>
      <c r="F2604" s="141" t="s">
        <v>164</v>
      </c>
      <c r="G2604" s="141" t="s">
        <v>227</v>
      </c>
      <c r="H2604" s="142">
        <v>4.2</v>
      </c>
      <c r="I2604" s="143">
        <f t="shared" si="517"/>
        <v>12</v>
      </c>
      <c r="J2604" s="144">
        <v>12</v>
      </c>
      <c r="K2604" s="144"/>
      <c r="L2604" s="144"/>
      <c r="M2604" s="144"/>
      <c r="N2604" s="144"/>
      <c r="O2604" s="144"/>
      <c r="P2604" s="145" t="e">
        <f t="shared" si="507"/>
        <v>#DIV/0!</v>
      </c>
      <c r="Q2604" s="145">
        <f t="shared" si="508"/>
        <v>0</v>
      </c>
      <c r="R2604" s="145">
        <f t="shared" si="509"/>
        <v>0</v>
      </c>
      <c r="S2604" s="145">
        <f t="shared" si="510"/>
        <v>0</v>
      </c>
      <c r="T2604" s="145">
        <f t="shared" si="511"/>
        <v>0</v>
      </c>
      <c r="U2604" s="145">
        <f t="shared" si="512"/>
        <v>0</v>
      </c>
      <c r="V2604" s="146">
        <f>IF(J2604="nio",0,IF(J2604&gt;0,VLOOKUP(F2604,'3-Productie normen'!A:M,VLOOKUP(J2604,'3-Productie normen'!$B$38:$C$41,2,FALSE),FALSE)))*(VLOOKUP(B2604,'2-Kosten per locatie'!$A$16:$C$48,3,FALSE))</f>
        <v>0</v>
      </c>
      <c r="W2604" s="146">
        <f t="shared" si="513"/>
        <v>0</v>
      </c>
      <c r="X2604" s="146">
        <f t="shared" si="514"/>
        <v>0</v>
      </c>
      <c r="Y2604" s="146">
        <f t="shared" si="515"/>
        <v>0</v>
      </c>
      <c r="Z2604" s="147" t="str">
        <f>VLOOKUP(F2604,'3-Productie normen'!A:Q,12,FALSE)</f>
        <v>V</v>
      </c>
      <c r="AA2604" s="147"/>
      <c r="AC2604" s="148">
        <f t="shared" si="516"/>
        <v>50.400000000000006</v>
      </c>
    </row>
    <row r="2605" spans="1:29" ht="14.15" customHeight="1">
      <c r="A2605" s="124">
        <f t="shared" si="518"/>
        <v>2605</v>
      </c>
      <c r="B2605" s="139" t="s">
        <v>121</v>
      </c>
      <c r="C2605" s="108" t="s">
        <v>210</v>
      </c>
      <c r="D2605" s="164" t="s">
        <v>2327</v>
      </c>
      <c r="E2605" s="141" t="s">
        <v>249</v>
      </c>
      <c r="F2605" s="141" t="s">
        <v>172</v>
      </c>
      <c r="G2605" s="141" t="s">
        <v>222</v>
      </c>
      <c r="H2605" s="142">
        <v>12.1</v>
      </c>
      <c r="I2605" s="143">
        <f t="shared" si="517"/>
        <v>730</v>
      </c>
      <c r="J2605" s="144">
        <v>255</v>
      </c>
      <c r="K2605" s="144">
        <v>255</v>
      </c>
      <c r="L2605" s="144">
        <v>101</v>
      </c>
      <c r="M2605" s="144">
        <v>101</v>
      </c>
      <c r="N2605" s="144">
        <v>9</v>
      </c>
      <c r="O2605" s="144">
        <v>9</v>
      </c>
      <c r="P2605" s="145" t="e">
        <f t="shared" si="507"/>
        <v>#DIV/0!</v>
      </c>
      <c r="Q2605" s="145" t="e">
        <f t="shared" si="508"/>
        <v>#DIV/0!</v>
      </c>
      <c r="R2605" s="145" t="e">
        <f t="shared" si="509"/>
        <v>#DIV/0!</v>
      </c>
      <c r="S2605" s="145" t="e">
        <f t="shared" si="510"/>
        <v>#DIV/0!</v>
      </c>
      <c r="T2605" s="145" t="e">
        <f t="shared" si="511"/>
        <v>#DIV/0!</v>
      </c>
      <c r="U2605" s="145" t="e">
        <f t="shared" si="512"/>
        <v>#DIV/0!</v>
      </c>
      <c r="V2605" s="146">
        <f>IF(J2605="nio",0,IF(J2605&gt;0,VLOOKUP(F2605,'3-Productie normen'!A:M,VLOOKUP(J2605,'3-Productie normen'!$B$38:$C$41,2,FALSE),FALSE)))*(VLOOKUP(B2605,'2-Kosten per locatie'!$A$16:$C$48,3,FALSE))</f>
        <v>0</v>
      </c>
      <c r="W2605" s="146">
        <f t="shared" si="513"/>
        <v>0</v>
      </c>
      <c r="X2605" s="146">
        <f t="shared" si="514"/>
        <v>0</v>
      </c>
      <c r="Y2605" s="146">
        <f t="shared" si="515"/>
        <v>0</v>
      </c>
      <c r="Z2605" s="147" t="str">
        <f>VLOOKUP(F2605,'3-Productie normen'!A:Q,12,FALSE)</f>
        <v>V</v>
      </c>
      <c r="AA2605" s="147"/>
      <c r="AC2605" s="148">
        <f t="shared" si="516"/>
        <v>8833</v>
      </c>
    </row>
    <row r="2606" spans="1:29" ht="14.15" customHeight="1">
      <c r="A2606" s="124">
        <f t="shared" si="518"/>
        <v>2606</v>
      </c>
      <c r="B2606" s="139" t="s">
        <v>121</v>
      </c>
      <c r="C2606" s="108" t="s">
        <v>210</v>
      </c>
      <c r="D2606" s="164" t="s">
        <v>2328</v>
      </c>
      <c r="E2606" s="141" t="s">
        <v>249</v>
      </c>
      <c r="F2606" s="166" t="s">
        <v>172</v>
      </c>
      <c r="G2606" s="141" t="s">
        <v>244</v>
      </c>
      <c r="H2606" s="142">
        <v>12.76</v>
      </c>
      <c r="I2606" s="143">
        <f t="shared" si="517"/>
        <v>730</v>
      </c>
      <c r="J2606" s="144">
        <v>255</v>
      </c>
      <c r="K2606" s="144">
        <v>255</v>
      </c>
      <c r="L2606" s="144">
        <v>101</v>
      </c>
      <c r="M2606" s="144">
        <v>101</v>
      </c>
      <c r="N2606" s="144">
        <v>9</v>
      </c>
      <c r="O2606" s="144">
        <v>9</v>
      </c>
      <c r="P2606" s="145" t="e">
        <f t="shared" si="507"/>
        <v>#DIV/0!</v>
      </c>
      <c r="Q2606" s="145" t="e">
        <f t="shared" si="508"/>
        <v>#DIV/0!</v>
      </c>
      <c r="R2606" s="145" t="e">
        <f t="shared" si="509"/>
        <v>#DIV/0!</v>
      </c>
      <c r="S2606" s="145" t="e">
        <f t="shared" si="510"/>
        <v>#DIV/0!</v>
      </c>
      <c r="T2606" s="145" t="e">
        <f t="shared" si="511"/>
        <v>#DIV/0!</v>
      </c>
      <c r="U2606" s="145" t="e">
        <f t="shared" si="512"/>
        <v>#DIV/0!</v>
      </c>
      <c r="V2606" s="146">
        <f>IF(J2606="nio",0,IF(J2606&gt;0,VLOOKUP(F2606,'3-Productie normen'!A:M,VLOOKUP(J2606,'3-Productie normen'!$B$38:$C$41,2,FALSE),FALSE)))*(VLOOKUP(B2606,'2-Kosten per locatie'!$A$16:$C$48,3,FALSE))</f>
        <v>0</v>
      </c>
      <c r="W2606" s="146">
        <f t="shared" si="513"/>
        <v>0</v>
      </c>
      <c r="X2606" s="146">
        <f t="shared" si="514"/>
        <v>0</v>
      </c>
      <c r="Y2606" s="146">
        <f t="shared" si="515"/>
        <v>0</v>
      </c>
      <c r="Z2606" s="147" t="str">
        <f>VLOOKUP(F2606,'3-Productie normen'!A:Q,12,FALSE)</f>
        <v>V</v>
      </c>
      <c r="AA2606" s="147"/>
      <c r="AC2606" s="148">
        <f t="shared" si="516"/>
        <v>9314.7999999999993</v>
      </c>
    </row>
    <row r="2607" spans="1:29" ht="14.15" customHeight="1">
      <c r="A2607" s="124">
        <f t="shared" si="518"/>
        <v>2607</v>
      </c>
      <c r="B2607" s="139" t="s">
        <v>121</v>
      </c>
      <c r="C2607" s="108" t="s">
        <v>210</v>
      </c>
      <c r="D2607" s="164" t="s">
        <v>2329</v>
      </c>
      <c r="E2607" s="141" t="s">
        <v>249</v>
      </c>
      <c r="F2607" s="141" t="s">
        <v>172</v>
      </c>
      <c r="G2607" s="141" t="s">
        <v>244</v>
      </c>
      <c r="H2607" s="142">
        <v>57.33</v>
      </c>
      <c r="I2607" s="143">
        <f t="shared" si="517"/>
        <v>730</v>
      </c>
      <c r="J2607" s="144">
        <v>255</v>
      </c>
      <c r="K2607" s="144">
        <v>255</v>
      </c>
      <c r="L2607" s="144">
        <v>101</v>
      </c>
      <c r="M2607" s="144">
        <v>101</v>
      </c>
      <c r="N2607" s="144">
        <v>9</v>
      </c>
      <c r="O2607" s="144">
        <v>9</v>
      </c>
      <c r="P2607" s="145" t="e">
        <f t="shared" si="507"/>
        <v>#DIV/0!</v>
      </c>
      <c r="Q2607" s="145" t="e">
        <f t="shared" si="508"/>
        <v>#DIV/0!</v>
      </c>
      <c r="R2607" s="145" t="e">
        <f t="shared" si="509"/>
        <v>#DIV/0!</v>
      </c>
      <c r="S2607" s="145" t="e">
        <f t="shared" si="510"/>
        <v>#DIV/0!</v>
      </c>
      <c r="T2607" s="145" t="e">
        <f t="shared" si="511"/>
        <v>#DIV/0!</v>
      </c>
      <c r="U2607" s="145" t="e">
        <f t="shared" si="512"/>
        <v>#DIV/0!</v>
      </c>
      <c r="V2607" s="146">
        <f>IF(J2607="nio",0,IF(J2607&gt;0,VLOOKUP(F2607,'3-Productie normen'!A:M,VLOOKUP(J2607,'3-Productie normen'!$B$38:$C$41,2,FALSE),FALSE)))*(VLOOKUP(B2607,'2-Kosten per locatie'!$A$16:$C$48,3,FALSE))</f>
        <v>0</v>
      </c>
      <c r="W2607" s="146">
        <f t="shared" si="513"/>
        <v>0</v>
      </c>
      <c r="X2607" s="146">
        <f t="shared" si="514"/>
        <v>0</v>
      </c>
      <c r="Y2607" s="146">
        <f t="shared" si="515"/>
        <v>0</v>
      </c>
      <c r="Z2607" s="147" t="str">
        <f>VLOOKUP(F2607,'3-Productie normen'!A:Q,12,FALSE)</f>
        <v>V</v>
      </c>
      <c r="AA2607" s="147"/>
      <c r="AC2607" s="148">
        <f t="shared" si="516"/>
        <v>41850.9</v>
      </c>
    </row>
    <row r="2608" spans="1:29" ht="14.15" customHeight="1">
      <c r="A2608" s="124">
        <f t="shared" si="518"/>
        <v>2608</v>
      </c>
      <c r="B2608" s="139" t="s">
        <v>121</v>
      </c>
      <c r="C2608" s="108" t="s">
        <v>210</v>
      </c>
      <c r="D2608" s="164" t="s">
        <v>2330</v>
      </c>
      <c r="E2608" s="141" t="s">
        <v>249</v>
      </c>
      <c r="F2608" s="139" t="s">
        <v>172</v>
      </c>
      <c r="G2608" s="141" t="s">
        <v>213</v>
      </c>
      <c r="H2608" s="142">
        <v>19.28</v>
      </c>
      <c r="I2608" s="143">
        <f t="shared" si="517"/>
        <v>730</v>
      </c>
      <c r="J2608" s="144">
        <v>255</v>
      </c>
      <c r="K2608" s="144">
        <v>255</v>
      </c>
      <c r="L2608" s="144">
        <v>101</v>
      </c>
      <c r="M2608" s="144">
        <v>101</v>
      </c>
      <c r="N2608" s="144">
        <v>9</v>
      </c>
      <c r="O2608" s="144">
        <v>9</v>
      </c>
      <c r="P2608" s="145" t="e">
        <f t="shared" si="507"/>
        <v>#DIV/0!</v>
      </c>
      <c r="Q2608" s="145" t="e">
        <f t="shared" si="508"/>
        <v>#DIV/0!</v>
      </c>
      <c r="R2608" s="145" t="e">
        <f t="shared" si="509"/>
        <v>#DIV/0!</v>
      </c>
      <c r="S2608" s="145" t="e">
        <f t="shared" si="510"/>
        <v>#DIV/0!</v>
      </c>
      <c r="T2608" s="145" t="e">
        <f t="shared" si="511"/>
        <v>#DIV/0!</v>
      </c>
      <c r="U2608" s="145" t="e">
        <f t="shared" si="512"/>
        <v>#DIV/0!</v>
      </c>
      <c r="V2608" s="146">
        <f>IF(J2608="nio",0,IF(J2608&gt;0,VLOOKUP(F2608,'3-Productie normen'!A:M,VLOOKUP(J2608,'3-Productie normen'!$B$38:$C$41,2,FALSE),FALSE)))*(VLOOKUP(B2608,'2-Kosten per locatie'!$A$16:$C$48,3,FALSE))</f>
        <v>0</v>
      </c>
      <c r="W2608" s="146">
        <f t="shared" si="513"/>
        <v>0</v>
      </c>
      <c r="X2608" s="146">
        <f t="shared" si="514"/>
        <v>0</v>
      </c>
      <c r="Y2608" s="146">
        <f t="shared" si="515"/>
        <v>0</v>
      </c>
      <c r="Z2608" s="147" t="str">
        <f>VLOOKUP(F2608,'3-Productie normen'!A:Q,12,FALSE)</f>
        <v>V</v>
      </c>
      <c r="AA2608" s="147"/>
      <c r="AC2608" s="148">
        <f t="shared" si="516"/>
        <v>14074.400000000001</v>
      </c>
    </row>
    <row r="2609" spans="1:29" ht="14.15" customHeight="1">
      <c r="A2609" s="124">
        <f t="shared" si="518"/>
        <v>2609</v>
      </c>
      <c r="B2609" s="139" t="s">
        <v>121</v>
      </c>
      <c r="C2609" s="108" t="s">
        <v>210</v>
      </c>
      <c r="D2609" s="164" t="s">
        <v>2030</v>
      </c>
      <c r="E2609" s="141" t="s">
        <v>162</v>
      </c>
      <c r="F2609" s="166" t="s">
        <v>162</v>
      </c>
      <c r="G2609" s="141" t="s">
        <v>244</v>
      </c>
      <c r="H2609" s="142">
        <v>4.18</v>
      </c>
      <c r="I2609" s="143">
        <f t="shared" si="517"/>
        <v>730</v>
      </c>
      <c r="J2609" s="144">
        <v>255</v>
      </c>
      <c r="K2609" s="144">
        <v>255</v>
      </c>
      <c r="L2609" s="144">
        <v>101</v>
      </c>
      <c r="M2609" s="144">
        <v>101</v>
      </c>
      <c r="N2609" s="144">
        <v>9</v>
      </c>
      <c r="O2609" s="144">
        <v>9</v>
      </c>
      <c r="P2609" s="145" t="e">
        <f t="shared" si="507"/>
        <v>#DIV/0!</v>
      </c>
      <c r="Q2609" s="145" t="e">
        <f t="shared" si="508"/>
        <v>#DIV/0!</v>
      </c>
      <c r="R2609" s="145" t="e">
        <f t="shared" si="509"/>
        <v>#DIV/0!</v>
      </c>
      <c r="S2609" s="145" t="e">
        <f t="shared" si="510"/>
        <v>#DIV/0!</v>
      </c>
      <c r="T2609" s="145" t="e">
        <f t="shared" si="511"/>
        <v>#DIV/0!</v>
      </c>
      <c r="U2609" s="145" t="e">
        <f t="shared" si="512"/>
        <v>#DIV/0!</v>
      </c>
      <c r="V2609" s="146">
        <f>IF(J2609="nio",0,IF(J2609&gt;0,VLOOKUP(F2609,'3-Productie normen'!A:M,VLOOKUP(J2609,'3-Productie normen'!$B$38:$C$41,2,FALSE),FALSE)))*(VLOOKUP(B2609,'2-Kosten per locatie'!$A$16:$C$48,3,FALSE))</f>
        <v>0</v>
      </c>
      <c r="W2609" s="146">
        <f t="shared" si="513"/>
        <v>0</v>
      </c>
      <c r="X2609" s="146">
        <f t="shared" si="514"/>
        <v>0</v>
      </c>
      <c r="Y2609" s="146">
        <f t="shared" si="515"/>
        <v>0</v>
      </c>
      <c r="Z2609" s="147" t="str">
        <f>VLOOKUP(F2609,'3-Productie normen'!A:Q,12,FALSE)</f>
        <v>V</v>
      </c>
      <c r="AA2609" s="147"/>
      <c r="AC2609" s="148">
        <f t="shared" si="516"/>
        <v>3051.3999999999996</v>
      </c>
    </row>
    <row r="2610" spans="1:29" ht="14.15" customHeight="1">
      <c r="A2610" s="124">
        <f t="shared" si="518"/>
        <v>2610</v>
      </c>
      <c r="B2610" s="139" t="s">
        <v>121</v>
      </c>
      <c r="C2610" s="108" t="s">
        <v>210</v>
      </c>
      <c r="D2610" s="164" t="s">
        <v>1962</v>
      </c>
      <c r="E2610" s="141" t="s">
        <v>170</v>
      </c>
      <c r="F2610" s="141" t="s">
        <v>170</v>
      </c>
      <c r="G2610" s="141" t="s">
        <v>323</v>
      </c>
      <c r="H2610" s="142">
        <v>14.62</v>
      </c>
      <c r="I2610" s="143">
        <f t="shared" si="517"/>
        <v>730</v>
      </c>
      <c r="J2610" s="144">
        <v>255</v>
      </c>
      <c r="K2610" s="144">
        <v>255</v>
      </c>
      <c r="L2610" s="144">
        <v>101</v>
      </c>
      <c r="M2610" s="144">
        <v>101</v>
      </c>
      <c r="N2610" s="144">
        <v>9</v>
      </c>
      <c r="O2610" s="144">
        <v>9</v>
      </c>
      <c r="P2610" s="145" t="e">
        <f t="shared" si="507"/>
        <v>#DIV/0!</v>
      </c>
      <c r="Q2610" s="145" t="e">
        <f t="shared" si="508"/>
        <v>#DIV/0!</v>
      </c>
      <c r="R2610" s="145" t="e">
        <f t="shared" si="509"/>
        <v>#DIV/0!</v>
      </c>
      <c r="S2610" s="145" t="e">
        <f t="shared" si="510"/>
        <v>#DIV/0!</v>
      </c>
      <c r="T2610" s="145" t="e">
        <f t="shared" si="511"/>
        <v>#DIV/0!</v>
      </c>
      <c r="U2610" s="145" t="e">
        <f t="shared" si="512"/>
        <v>#DIV/0!</v>
      </c>
      <c r="V2610" s="146">
        <f>IF(J2610="nio",0,IF(J2610&gt;0,VLOOKUP(F2610,'3-Productie normen'!A:M,VLOOKUP(J2610,'3-Productie normen'!$B$38:$C$41,2,FALSE),FALSE)))*(VLOOKUP(B2610,'2-Kosten per locatie'!$A$16:$C$48,3,FALSE))</f>
        <v>0</v>
      </c>
      <c r="W2610" s="146">
        <f t="shared" si="513"/>
        <v>0</v>
      </c>
      <c r="X2610" s="146">
        <f t="shared" si="514"/>
        <v>0</v>
      </c>
      <c r="Y2610" s="146">
        <f t="shared" si="515"/>
        <v>0</v>
      </c>
      <c r="Z2610" s="147" t="str">
        <f>VLOOKUP(F2610,'3-Productie normen'!A:Q,12,FALSE)</f>
        <v>V</v>
      </c>
      <c r="AA2610" s="147"/>
      <c r="AC2610" s="148">
        <f t="shared" si="516"/>
        <v>10672.599999999999</v>
      </c>
    </row>
    <row r="2611" spans="1:29" ht="14.15" customHeight="1">
      <c r="A2611" s="124">
        <f t="shared" si="518"/>
        <v>2611</v>
      </c>
      <c r="B2611" s="139" t="s">
        <v>121</v>
      </c>
      <c r="C2611" s="108">
        <v>1</v>
      </c>
      <c r="D2611" s="164" t="s">
        <v>2331</v>
      </c>
      <c r="E2611" s="141" t="s">
        <v>212</v>
      </c>
      <c r="F2611" s="141" t="s">
        <v>167</v>
      </c>
      <c r="G2611" s="141" t="s">
        <v>213</v>
      </c>
      <c r="H2611" s="142">
        <v>4.87</v>
      </c>
      <c r="I2611" s="143">
        <f t="shared" si="517"/>
        <v>730</v>
      </c>
      <c r="J2611" s="144">
        <v>255</v>
      </c>
      <c r="K2611" s="144">
        <v>255</v>
      </c>
      <c r="L2611" s="144">
        <v>101</v>
      </c>
      <c r="M2611" s="144">
        <v>101</v>
      </c>
      <c r="N2611" s="144">
        <v>9</v>
      </c>
      <c r="O2611" s="144">
        <v>9</v>
      </c>
      <c r="P2611" s="145" t="e">
        <f t="shared" si="507"/>
        <v>#DIV/0!</v>
      </c>
      <c r="Q2611" s="145" t="e">
        <f t="shared" si="508"/>
        <v>#DIV/0!</v>
      </c>
      <c r="R2611" s="145" t="e">
        <f t="shared" si="509"/>
        <v>#DIV/0!</v>
      </c>
      <c r="S2611" s="145" t="e">
        <f t="shared" si="510"/>
        <v>#DIV/0!</v>
      </c>
      <c r="T2611" s="145" t="e">
        <f t="shared" si="511"/>
        <v>#DIV/0!</v>
      </c>
      <c r="U2611" s="145" t="e">
        <f t="shared" si="512"/>
        <v>#DIV/0!</v>
      </c>
      <c r="V2611" s="146">
        <f>IF(J2611="nio",0,IF(J2611&gt;0,VLOOKUP(F2611,'3-Productie normen'!A:M,VLOOKUP(J2611,'3-Productie normen'!$B$38:$C$41,2,FALSE),FALSE)))*(VLOOKUP(B2611,'2-Kosten per locatie'!$A$16:$C$48,3,FALSE))</f>
        <v>0</v>
      </c>
      <c r="W2611" s="146">
        <f t="shared" si="513"/>
        <v>0</v>
      </c>
      <c r="X2611" s="146">
        <f t="shared" si="514"/>
        <v>0</v>
      </c>
      <c r="Y2611" s="146">
        <f t="shared" si="515"/>
        <v>0</v>
      </c>
      <c r="Z2611" s="147" t="str">
        <f>VLOOKUP(F2611,'3-Productie normen'!A:Q,12,FALSE)</f>
        <v>S</v>
      </c>
      <c r="AA2611" s="147"/>
      <c r="AC2611" s="148">
        <f t="shared" si="516"/>
        <v>3555.1</v>
      </c>
    </row>
    <row r="2612" spans="1:29" ht="14.15" customHeight="1">
      <c r="A2612" s="124">
        <f t="shared" si="518"/>
        <v>2612</v>
      </c>
      <c r="B2612" s="139" t="s">
        <v>121</v>
      </c>
      <c r="C2612" s="108">
        <v>1</v>
      </c>
      <c r="D2612" s="164" t="s">
        <v>2332</v>
      </c>
      <c r="E2612" s="141" t="s">
        <v>212</v>
      </c>
      <c r="F2612" s="141" t="s">
        <v>167</v>
      </c>
      <c r="G2612" s="141" t="s">
        <v>213</v>
      </c>
      <c r="H2612" s="142">
        <v>1.63</v>
      </c>
      <c r="I2612" s="143">
        <f t="shared" si="517"/>
        <v>730</v>
      </c>
      <c r="J2612" s="144">
        <v>255</v>
      </c>
      <c r="K2612" s="144">
        <v>255</v>
      </c>
      <c r="L2612" s="144">
        <v>101</v>
      </c>
      <c r="M2612" s="144">
        <v>101</v>
      </c>
      <c r="N2612" s="144">
        <v>9</v>
      </c>
      <c r="O2612" s="144">
        <v>9</v>
      </c>
      <c r="P2612" s="145" t="e">
        <f t="shared" si="507"/>
        <v>#DIV/0!</v>
      </c>
      <c r="Q2612" s="145" t="e">
        <f t="shared" si="508"/>
        <v>#DIV/0!</v>
      </c>
      <c r="R2612" s="145" t="e">
        <f t="shared" si="509"/>
        <v>#DIV/0!</v>
      </c>
      <c r="S2612" s="145" t="e">
        <f t="shared" si="510"/>
        <v>#DIV/0!</v>
      </c>
      <c r="T2612" s="145" t="e">
        <f t="shared" si="511"/>
        <v>#DIV/0!</v>
      </c>
      <c r="U2612" s="145" t="e">
        <f t="shared" si="512"/>
        <v>#DIV/0!</v>
      </c>
      <c r="V2612" s="146">
        <f>IF(J2612="nio",0,IF(J2612&gt;0,VLOOKUP(F2612,'3-Productie normen'!A:M,VLOOKUP(J2612,'3-Productie normen'!$B$38:$C$41,2,FALSE),FALSE)))*(VLOOKUP(B2612,'2-Kosten per locatie'!$A$16:$C$48,3,FALSE))</f>
        <v>0</v>
      </c>
      <c r="W2612" s="146">
        <f t="shared" si="513"/>
        <v>0</v>
      </c>
      <c r="X2612" s="146">
        <f t="shared" si="514"/>
        <v>0</v>
      </c>
      <c r="Y2612" s="146">
        <f t="shared" si="515"/>
        <v>0</v>
      </c>
      <c r="Z2612" s="147" t="str">
        <f>VLOOKUP(F2612,'3-Productie normen'!A:Q,12,FALSE)</f>
        <v>S</v>
      </c>
      <c r="AA2612" s="147"/>
      <c r="AC2612" s="148">
        <f t="shared" si="516"/>
        <v>1189.8999999999999</v>
      </c>
    </row>
    <row r="2613" spans="1:29" ht="14.15" customHeight="1">
      <c r="A2613" s="124">
        <f t="shared" si="518"/>
        <v>2613</v>
      </c>
      <c r="B2613" s="139" t="s">
        <v>121</v>
      </c>
      <c r="C2613" s="108">
        <v>1</v>
      </c>
      <c r="D2613" s="164" t="s">
        <v>2333</v>
      </c>
      <c r="E2613" s="141" t="s">
        <v>212</v>
      </c>
      <c r="F2613" s="141" t="s">
        <v>167</v>
      </c>
      <c r="G2613" s="141" t="s">
        <v>213</v>
      </c>
      <c r="H2613" s="142">
        <v>1.68</v>
      </c>
      <c r="I2613" s="143">
        <f t="shared" si="517"/>
        <v>730</v>
      </c>
      <c r="J2613" s="144">
        <v>255</v>
      </c>
      <c r="K2613" s="144">
        <v>255</v>
      </c>
      <c r="L2613" s="144">
        <v>101</v>
      </c>
      <c r="M2613" s="144">
        <v>101</v>
      </c>
      <c r="N2613" s="144">
        <v>9</v>
      </c>
      <c r="O2613" s="144">
        <v>9</v>
      </c>
      <c r="P2613" s="145" t="e">
        <f t="shared" si="507"/>
        <v>#DIV/0!</v>
      </c>
      <c r="Q2613" s="145" t="e">
        <f t="shared" si="508"/>
        <v>#DIV/0!</v>
      </c>
      <c r="R2613" s="145" t="e">
        <f t="shared" si="509"/>
        <v>#DIV/0!</v>
      </c>
      <c r="S2613" s="145" t="e">
        <f t="shared" si="510"/>
        <v>#DIV/0!</v>
      </c>
      <c r="T2613" s="145" t="e">
        <f t="shared" si="511"/>
        <v>#DIV/0!</v>
      </c>
      <c r="U2613" s="145" t="e">
        <f t="shared" si="512"/>
        <v>#DIV/0!</v>
      </c>
      <c r="V2613" s="146">
        <f>IF(J2613="nio",0,IF(J2613&gt;0,VLOOKUP(F2613,'3-Productie normen'!A:M,VLOOKUP(J2613,'3-Productie normen'!$B$38:$C$41,2,FALSE),FALSE)))*(VLOOKUP(B2613,'2-Kosten per locatie'!$A$16:$C$48,3,FALSE))</f>
        <v>0</v>
      </c>
      <c r="W2613" s="146">
        <f t="shared" si="513"/>
        <v>0</v>
      </c>
      <c r="X2613" s="146">
        <f t="shared" si="514"/>
        <v>0</v>
      </c>
      <c r="Y2613" s="146">
        <f t="shared" si="515"/>
        <v>0</v>
      </c>
      <c r="Z2613" s="147" t="str">
        <f>VLOOKUP(F2613,'3-Productie normen'!A:Q,12,FALSE)</f>
        <v>S</v>
      </c>
      <c r="AA2613" s="147"/>
      <c r="AC2613" s="148">
        <f t="shared" si="516"/>
        <v>1226.3999999999999</v>
      </c>
    </row>
    <row r="2614" spans="1:29" ht="14.15" customHeight="1">
      <c r="A2614" s="124">
        <f t="shared" si="518"/>
        <v>2614</v>
      </c>
      <c r="B2614" s="139" t="s">
        <v>121</v>
      </c>
      <c r="C2614" s="108">
        <v>1</v>
      </c>
      <c r="D2614" s="164" t="s">
        <v>2334</v>
      </c>
      <c r="E2614" s="141" t="s">
        <v>216</v>
      </c>
      <c r="F2614" s="141" t="s">
        <v>167</v>
      </c>
      <c r="G2614" s="141" t="s">
        <v>213</v>
      </c>
      <c r="H2614" s="142">
        <v>8.5399999999999991</v>
      </c>
      <c r="I2614" s="143">
        <f t="shared" si="517"/>
        <v>730</v>
      </c>
      <c r="J2614" s="144">
        <v>255</v>
      </c>
      <c r="K2614" s="144">
        <v>255</v>
      </c>
      <c r="L2614" s="144">
        <v>101</v>
      </c>
      <c r="M2614" s="144">
        <v>101</v>
      </c>
      <c r="N2614" s="144">
        <v>9</v>
      </c>
      <c r="O2614" s="144">
        <v>9</v>
      </c>
      <c r="P2614" s="145" t="e">
        <f t="shared" si="507"/>
        <v>#DIV/0!</v>
      </c>
      <c r="Q2614" s="145" t="e">
        <f t="shared" si="508"/>
        <v>#DIV/0!</v>
      </c>
      <c r="R2614" s="145" t="e">
        <f t="shared" si="509"/>
        <v>#DIV/0!</v>
      </c>
      <c r="S2614" s="145" t="e">
        <f t="shared" si="510"/>
        <v>#DIV/0!</v>
      </c>
      <c r="T2614" s="145" t="e">
        <f t="shared" si="511"/>
        <v>#DIV/0!</v>
      </c>
      <c r="U2614" s="145" t="e">
        <f t="shared" si="512"/>
        <v>#DIV/0!</v>
      </c>
      <c r="V2614" s="146">
        <f>IF(J2614="nio",0,IF(J2614&gt;0,VLOOKUP(F2614,'3-Productie normen'!A:M,VLOOKUP(J2614,'3-Productie normen'!$B$38:$C$41,2,FALSE),FALSE)))*(VLOOKUP(B2614,'2-Kosten per locatie'!$A$16:$C$48,3,FALSE))</f>
        <v>0</v>
      </c>
      <c r="W2614" s="146">
        <f t="shared" si="513"/>
        <v>0</v>
      </c>
      <c r="X2614" s="146">
        <f t="shared" si="514"/>
        <v>0</v>
      </c>
      <c r="Y2614" s="146">
        <f t="shared" si="515"/>
        <v>0</v>
      </c>
      <c r="Z2614" s="147" t="str">
        <f>VLOOKUP(F2614,'3-Productie normen'!A:Q,12,FALSE)</f>
        <v>S</v>
      </c>
      <c r="AA2614" s="147"/>
      <c r="AC2614" s="148">
        <f t="shared" si="516"/>
        <v>6234.2</v>
      </c>
    </row>
    <row r="2615" spans="1:29" ht="14.15" customHeight="1">
      <c r="A2615" s="124">
        <f t="shared" si="518"/>
        <v>2615</v>
      </c>
      <c r="B2615" s="139" t="s">
        <v>121</v>
      </c>
      <c r="C2615" s="108">
        <v>1</v>
      </c>
      <c r="D2615" s="164" t="s">
        <v>2335</v>
      </c>
      <c r="E2615" s="141" t="s">
        <v>216</v>
      </c>
      <c r="F2615" s="141" t="s">
        <v>167</v>
      </c>
      <c r="G2615" s="141" t="s">
        <v>213</v>
      </c>
      <c r="H2615" s="142">
        <v>1.52</v>
      </c>
      <c r="I2615" s="143">
        <f t="shared" si="517"/>
        <v>730</v>
      </c>
      <c r="J2615" s="144">
        <v>255</v>
      </c>
      <c r="K2615" s="144">
        <v>255</v>
      </c>
      <c r="L2615" s="144">
        <v>101</v>
      </c>
      <c r="M2615" s="144">
        <v>101</v>
      </c>
      <c r="N2615" s="144">
        <v>9</v>
      </c>
      <c r="O2615" s="144">
        <v>9</v>
      </c>
      <c r="P2615" s="145" t="e">
        <f t="shared" si="507"/>
        <v>#DIV/0!</v>
      </c>
      <c r="Q2615" s="145" t="e">
        <f t="shared" si="508"/>
        <v>#DIV/0!</v>
      </c>
      <c r="R2615" s="145" t="e">
        <f t="shared" si="509"/>
        <v>#DIV/0!</v>
      </c>
      <c r="S2615" s="145" t="e">
        <f t="shared" si="510"/>
        <v>#DIV/0!</v>
      </c>
      <c r="T2615" s="145" t="e">
        <f t="shared" si="511"/>
        <v>#DIV/0!</v>
      </c>
      <c r="U2615" s="145" t="e">
        <f t="shared" si="512"/>
        <v>#DIV/0!</v>
      </c>
      <c r="V2615" s="146">
        <f>IF(J2615="nio",0,IF(J2615&gt;0,VLOOKUP(F2615,'3-Productie normen'!A:M,VLOOKUP(J2615,'3-Productie normen'!$B$38:$C$41,2,FALSE),FALSE)))*(VLOOKUP(B2615,'2-Kosten per locatie'!$A$16:$C$48,3,FALSE))</f>
        <v>0</v>
      </c>
      <c r="W2615" s="146">
        <f t="shared" si="513"/>
        <v>0</v>
      </c>
      <c r="X2615" s="146">
        <f t="shared" si="514"/>
        <v>0</v>
      </c>
      <c r="Y2615" s="146">
        <f t="shared" si="515"/>
        <v>0</v>
      </c>
      <c r="Z2615" s="147" t="str">
        <f>VLOOKUP(F2615,'3-Productie normen'!A:Q,12,FALSE)</f>
        <v>S</v>
      </c>
      <c r="AA2615" s="147"/>
      <c r="AC2615" s="148">
        <f t="shared" si="516"/>
        <v>1109.5999999999999</v>
      </c>
    </row>
    <row r="2616" spans="1:29" ht="14.15" customHeight="1">
      <c r="A2616" s="124">
        <f t="shared" si="518"/>
        <v>2616</v>
      </c>
      <c r="B2616" s="139" t="s">
        <v>121</v>
      </c>
      <c r="C2616" s="108">
        <v>1</v>
      </c>
      <c r="D2616" s="164" t="s">
        <v>2336</v>
      </c>
      <c r="E2616" s="141" t="s">
        <v>216</v>
      </c>
      <c r="F2616" s="141" t="s">
        <v>167</v>
      </c>
      <c r="G2616" s="141" t="s">
        <v>213</v>
      </c>
      <c r="H2616" s="142">
        <v>1.52</v>
      </c>
      <c r="I2616" s="143">
        <f t="shared" si="517"/>
        <v>730</v>
      </c>
      <c r="J2616" s="144">
        <v>255</v>
      </c>
      <c r="K2616" s="144">
        <v>255</v>
      </c>
      <c r="L2616" s="144">
        <v>101</v>
      </c>
      <c r="M2616" s="144">
        <v>101</v>
      </c>
      <c r="N2616" s="144">
        <v>9</v>
      </c>
      <c r="O2616" s="144">
        <v>9</v>
      </c>
      <c r="P2616" s="145" t="e">
        <f t="shared" si="507"/>
        <v>#DIV/0!</v>
      </c>
      <c r="Q2616" s="145" t="e">
        <f t="shared" si="508"/>
        <v>#DIV/0!</v>
      </c>
      <c r="R2616" s="145" t="e">
        <f t="shared" si="509"/>
        <v>#DIV/0!</v>
      </c>
      <c r="S2616" s="145" t="e">
        <f t="shared" si="510"/>
        <v>#DIV/0!</v>
      </c>
      <c r="T2616" s="145" t="e">
        <f t="shared" si="511"/>
        <v>#DIV/0!</v>
      </c>
      <c r="U2616" s="145" t="e">
        <f t="shared" si="512"/>
        <v>#DIV/0!</v>
      </c>
      <c r="V2616" s="146">
        <f>IF(J2616="nio",0,IF(J2616&gt;0,VLOOKUP(F2616,'3-Productie normen'!A:M,VLOOKUP(J2616,'3-Productie normen'!$B$38:$C$41,2,FALSE),FALSE)))*(VLOOKUP(B2616,'2-Kosten per locatie'!$A$16:$C$48,3,FALSE))</f>
        <v>0</v>
      </c>
      <c r="W2616" s="146">
        <f t="shared" si="513"/>
        <v>0</v>
      </c>
      <c r="X2616" s="146">
        <f t="shared" si="514"/>
        <v>0</v>
      </c>
      <c r="Y2616" s="146">
        <f t="shared" si="515"/>
        <v>0</v>
      </c>
      <c r="Z2616" s="147" t="str">
        <f>VLOOKUP(F2616,'3-Productie normen'!A:Q,12,FALSE)</f>
        <v>S</v>
      </c>
      <c r="AA2616" s="147"/>
      <c r="AC2616" s="148">
        <f t="shared" si="516"/>
        <v>1109.5999999999999</v>
      </c>
    </row>
    <row r="2617" spans="1:29" ht="14.15" customHeight="1">
      <c r="A2617" s="124">
        <f t="shared" si="518"/>
        <v>2617</v>
      </c>
      <c r="B2617" s="139" t="s">
        <v>121</v>
      </c>
      <c r="C2617" s="108">
        <v>1</v>
      </c>
      <c r="D2617" s="164" t="s">
        <v>2337</v>
      </c>
      <c r="E2617" s="141" t="s">
        <v>216</v>
      </c>
      <c r="F2617" s="139" t="s">
        <v>167</v>
      </c>
      <c r="G2617" s="141" t="s">
        <v>213</v>
      </c>
      <c r="H2617" s="142">
        <v>3.44</v>
      </c>
      <c r="I2617" s="143">
        <f t="shared" si="517"/>
        <v>730</v>
      </c>
      <c r="J2617" s="144">
        <v>255</v>
      </c>
      <c r="K2617" s="144">
        <v>255</v>
      </c>
      <c r="L2617" s="144">
        <v>101</v>
      </c>
      <c r="M2617" s="144">
        <v>101</v>
      </c>
      <c r="N2617" s="144">
        <v>9</v>
      </c>
      <c r="O2617" s="144">
        <v>9</v>
      </c>
      <c r="P2617" s="145" t="e">
        <f t="shared" si="507"/>
        <v>#DIV/0!</v>
      </c>
      <c r="Q2617" s="145" t="e">
        <f t="shared" si="508"/>
        <v>#DIV/0!</v>
      </c>
      <c r="R2617" s="145" t="e">
        <f t="shared" si="509"/>
        <v>#DIV/0!</v>
      </c>
      <c r="S2617" s="145" t="e">
        <f t="shared" si="510"/>
        <v>#DIV/0!</v>
      </c>
      <c r="T2617" s="145" t="e">
        <f t="shared" si="511"/>
        <v>#DIV/0!</v>
      </c>
      <c r="U2617" s="145" t="e">
        <f t="shared" si="512"/>
        <v>#DIV/0!</v>
      </c>
      <c r="V2617" s="146">
        <f>IF(J2617="nio",0,IF(J2617&gt;0,VLOOKUP(F2617,'3-Productie normen'!A:M,VLOOKUP(J2617,'3-Productie normen'!$B$38:$C$41,2,FALSE),FALSE)))*(VLOOKUP(B2617,'2-Kosten per locatie'!$A$16:$C$48,3,FALSE))</f>
        <v>0</v>
      </c>
      <c r="W2617" s="146">
        <f t="shared" si="513"/>
        <v>0</v>
      </c>
      <c r="X2617" s="146">
        <f t="shared" si="514"/>
        <v>0</v>
      </c>
      <c r="Y2617" s="146">
        <f t="shared" si="515"/>
        <v>0</v>
      </c>
      <c r="Z2617" s="147" t="str">
        <f>VLOOKUP(F2617,'3-Productie normen'!A:Q,12,FALSE)</f>
        <v>S</v>
      </c>
      <c r="AA2617" s="147"/>
      <c r="AC2617" s="148">
        <f t="shared" si="516"/>
        <v>2511.1999999999998</v>
      </c>
    </row>
    <row r="2618" spans="1:29" ht="14.15" customHeight="1">
      <c r="A2618" s="124">
        <f t="shared" si="518"/>
        <v>2618</v>
      </c>
      <c r="B2618" s="139" t="s">
        <v>121</v>
      </c>
      <c r="C2618" s="108">
        <v>1</v>
      </c>
      <c r="D2618" s="164" t="s">
        <v>1964</v>
      </c>
      <c r="E2618" s="141" t="s">
        <v>224</v>
      </c>
      <c r="F2618" s="141" t="s">
        <v>155</v>
      </c>
      <c r="G2618" s="141" t="s">
        <v>222</v>
      </c>
      <c r="H2618" s="142">
        <v>27.6</v>
      </c>
      <c r="I2618" s="143">
        <f t="shared" si="517"/>
        <v>730</v>
      </c>
      <c r="J2618" s="144">
        <v>255</v>
      </c>
      <c r="K2618" s="144">
        <v>255</v>
      </c>
      <c r="L2618" s="144">
        <v>101</v>
      </c>
      <c r="M2618" s="144">
        <v>101</v>
      </c>
      <c r="N2618" s="144">
        <v>9</v>
      </c>
      <c r="O2618" s="144">
        <v>9</v>
      </c>
      <c r="P2618" s="145" t="e">
        <f t="shared" ref="P2618:P2679" si="519">IF(J2618="nio",0,IF(J2618&gt;0,J2618*H2618/V2618,0))</f>
        <v>#DIV/0!</v>
      </c>
      <c r="Q2618" s="145" t="e">
        <f t="shared" ref="Q2618:Q2679" si="520">IF(K2618&gt;0,K2618*H2618/W2618,0)</f>
        <v>#DIV/0!</v>
      </c>
      <c r="R2618" s="145" t="e">
        <f t="shared" ref="R2618:R2679" si="521">IF(L2618&gt;0,L2618*H2618/X2618,0)</f>
        <v>#DIV/0!</v>
      </c>
      <c r="S2618" s="145" t="e">
        <f t="shared" ref="S2618:S2679" si="522">IF(M2618&gt;0,M2618*H2618/Y2618,0)</f>
        <v>#DIV/0!</v>
      </c>
      <c r="T2618" s="145" t="e">
        <f t="shared" ref="T2618:T2679" si="523">IF(N2618&gt;0,N2618*H2618/X2618,0)</f>
        <v>#DIV/0!</v>
      </c>
      <c r="U2618" s="145" t="e">
        <f t="shared" ref="U2618:U2679" si="524">IF(O2618&gt;0,O2618*H2618/Y2618,0)</f>
        <v>#DIV/0!</v>
      </c>
      <c r="V2618" s="146">
        <f>IF(J2618="nio",0,IF(J2618&gt;0,VLOOKUP(F2618,'3-Productie normen'!A:M,VLOOKUP(J2618,'3-Productie normen'!$B$38:$C$41,2,FALSE),FALSE)))*(VLOOKUP(B2618,'2-Kosten per locatie'!$A$16:$C$48,3,FALSE))</f>
        <v>0</v>
      </c>
      <c r="W2618" s="146">
        <f t="shared" ref="W2618:W2679" si="525">IF(K2618&gt;0,V2618*$W$8,0)</f>
        <v>0</v>
      </c>
      <c r="X2618" s="146">
        <f t="shared" ref="X2618:X2679" si="526">IF((OR(L2618&gt;0,N2618&gt;0)),V2618*$X$8,0)</f>
        <v>0</v>
      </c>
      <c r="Y2618" s="146">
        <f t="shared" ref="Y2618:Y2679" si="527">IF((OR(M2618&gt;0,O2618&gt;0)),V2618*$Y$8,0)</f>
        <v>0</v>
      </c>
      <c r="Z2618" s="147" t="str">
        <f>VLOOKUP(F2618,'3-Productie normen'!A:Q,12,FALSE)</f>
        <v>B</v>
      </c>
      <c r="AA2618" s="147"/>
      <c r="AC2618" s="148">
        <f t="shared" ref="AC2618:AC2679" si="528">I2618*H2618</f>
        <v>20148</v>
      </c>
    </row>
    <row r="2619" spans="1:29" ht="14.15" customHeight="1">
      <c r="A2619" s="124">
        <f t="shared" si="518"/>
        <v>2619</v>
      </c>
      <c r="B2619" s="139" t="s">
        <v>121</v>
      </c>
      <c r="C2619" s="108">
        <v>1</v>
      </c>
      <c r="D2619" s="164" t="s">
        <v>2074</v>
      </c>
      <c r="E2619" s="141" t="s">
        <v>519</v>
      </c>
      <c r="F2619" s="141" t="s">
        <v>174</v>
      </c>
      <c r="G2619" s="141" t="s">
        <v>244</v>
      </c>
      <c r="H2619" s="142">
        <v>6.5</v>
      </c>
      <c r="I2619" s="143">
        <f t="shared" si="517"/>
        <v>0</v>
      </c>
      <c r="J2619" s="144" t="s">
        <v>228</v>
      </c>
      <c r="K2619" s="144"/>
      <c r="L2619" s="144"/>
      <c r="M2619" s="144"/>
      <c r="N2619" s="144"/>
      <c r="O2619" s="144"/>
      <c r="P2619" s="145">
        <f t="shared" si="519"/>
        <v>0</v>
      </c>
      <c r="Q2619" s="145">
        <f t="shared" si="520"/>
        <v>0</v>
      </c>
      <c r="R2619" s="145">
        <f t="shared" si="521"/>
        <v>0</v>
      </c>
      <c r="S2619" s="145">
        <f t="shared" si="522"/>
        <v>0</v>
      </c>
      <c r="T2619" s="145">
        <f t="shared" si="523"/>
        <v>0</v>
      </c>
      <c r="U2619" s="145">
        <f t="shared" si="524"/>
        <v>0</v>
      </c>
      <c r="V2619" s="146">
        <f>IF(J2619="nio",0,IF(J2619&gt;0,VLOOKUP(F2619,'3-Productie normen'!A:M,VLOOKUP(J2619,'3-Productie normen'!$B$38:$C$41,2,FALSE),FALSE)))*(VLOOKUP(B2619,'2-Kosten per locatie'!$A$16:$C$48,3,FALSE))</f>
        <v>0</v>
      </c>
      <c r="W2619" s="146">
        <f t="shared" si="525"/>
        <v>0</v>
      </c>
      <c r="X2619" s="146">
        <f t="shared" si="526"/>
        <v>0</v>
      </c>
      <c r="Y2619" s="146">
        <f t="shared" si="527"/>
        <v>0</v>
      </c>
      <c r="Z2619" s="147">
        <f>VLOOKUP(F2619,'3-Productie normen'!A:Q,12,FALSE)</f>
        <v>0</v>
      </c>
      <c r="AA2619" s="147"/>
      <c r="AC2619" s="148">
        <f t="shared" si="528"/>
        <v>0</v>
      </c>
    </row>
    <row r="2620" spans="1:29" ht="14.15" customHeight="1">
      <c r="A2620" s="124">
        <f t="shared" si="518"/>
        <v>2620</v>
      </c>
      <c r="B2620" s="139" t="s">
        <v>121</v>
      </c>
      <c r="C2620" s="108">
        <v>1</v>
      </c>
      <c r="D2620" s="164" t="s">
        <v>1717</v>
      </c>
      <c r="E2620" s="141" t="s">
        <v>682</v>
      </c>
      <c r="F2620" s="166" t="s">
        <v>164</v>
      </c>
      <c r="G2620" s="141" t="s">
        <v>244</v>
      </c>
      <c r="H2620" s="142">
        <v>3.8</v>
      </c>
      <c r="I2620" s="143">
        <f t="shared" si="517"/>
        <v>12</v>
      </c>
      <c r="J2620" s="144">
        <v>12</v>
      </c>
      <c r="K2620" s="144"/>
      <c r="L2620" s="144"/>
      <c r="M2620" s="144"/>
      <c r="N2620" s="144"/>
      <c r="O2620" s="144"/>
      <c r="P2620" s="145" t="e">
        <f t="shared" si="519"/>
        <v>#DIV/0!</v>
      </c>
      <c r="Q2620" s="145">
        <f t="shared" si="520"/>
        <v>0</v>
      </c>
      <c r="R2620" s="145">
        <f t="shared" si="521"/>
        <v>0</v>
      </c>
      <c r="S2620" s="145">
        <f t="shared" si="522"/>
        <v>0</v>
      </c>
      <c r="T2620" s="145">
        <f t="shared" si="523"/>
        <v>0</v>
      </c>
      <c r="U2620" s="145">
        <f t="shared" si="524"/>
        <v>0</v>
      </c>
      <c r="V2620" s="146">
        <f>IF(J2620="nio",0,IF(J2620&gt;0,VLOOKUP(F2620,'3-Productie normen'!A:M,VLOOKUP(J2620,'3-Productie normen'!$B$38:$C$41,2,FALSE),FALSE)))*(VLOOKUP(B2620,'2-Kosten per locatie'!$A$16:$C$48,3,FALSE))</f>
        <v>0</v>
      </c>
      <c r="W2620" s="146">
        <f t="shared" si="525"/>
        <v>0</v>
      </c>
      <c r="X2620" s="146">
        <f t="shared" si="526"/>
        <v>0</v>
      </c>
      <c r="Y2620" s="146">
        <f t="shared" si="527"/>
        <v>0</v>
      </c>
      <c r="Z2620" s="147" t="str">
        <f>VLOOKUP(F2620,'3-Productie normen'!A:Q,12,FALSE)</f>
        <v>V</v>
      </c>
      <c r="AA2620" s="147"/>
      <c r="AC2620" s="148">
        <f t="shared" si="528"/>
        <v>45.599999999999994</v>
      </c>
    </row>
    <row r="2621" spans="1:29" ht="14.15" customHeight="1">
      <c r="A2621" s="124">
        <f t="shared" si="518"/>
        <v>2621</v>
      </c>
      <c r="B2621" s="139" t="s">
        <v>121</v>
      </c>
      <c r="C2621" s="108">
        <v>1</v>
      </c>
      <c r="D2621" s="164" t="s">
        <v>1965</v>
      </c>
      <c r="E2621" s="141" t="s">
        <v>519</v>
      </c>
      <c r="F2621" s="141" t="s">
        <v>174</v>
      </c>
      <c r="G2621" s="141" t="s">
        <v>244</v>
      </c>
      <c r="H2621" s="142">
        <v>7.9</v>
      </c>
      <c r="I2621" s="143">
        <f t="shared" si="517"/>
        <v>0</v>
      </c>
      <c r="J2621" s="144" t="s">
        <v>228</v>
      </c>
      <c r="K2621" s="144"/>
      <c r="L2621" s="144"/>
      <c r="M2621" s="144"/>
      <c r="N2621" s="144"/>
      <c r="O2621" s="144"/>
      <c r="P2621" s="145">
        <f t="shared" si="519"/>
        <v>0</v>
      </c>
      <c r="Q2621" s="145">
        <f t="shared" si="520"/>
        <v>0</v>
      </c>
      <c r="R2621" s="145">
        <f t="shared" si="521"/>
        <v>0</v>
      </c>
      <c r="S2621" s="145">
        <f t="shared" si="522"/>
        <v>0</v>
      </c>
      <c r="T2621" s="145">
        <f t="shared" si="523"/>
        <v>0</v>
      </c>
      <c r="U2621" s="145">
        <f t="shared" si="524"/>
        <v>0</v>
      </c>
      <c r="V2621" s="146">
        <f>IF(J2621="nio",0,IF(J2621&gt;0,VLOOKUP(F2621,'3-Productie normen'!A:M,VLOOKUP(J2621,'3-Productie normen'!$B$38:$C$41,2,FALSE),FALSE)))*(VLOOKUP(B2621,'2-Kosten per locatie'!$A$16:$C$48,3,FALSE))</f>
        <v>0</v>
      </c>
      <c r="W2621" s="146">
        <f t="shared" si="525"/>
        <v>0</v>
      </c>
      <c r="X2621" s="146">
        <f t="shared" si="526"/>
        <v>0</v>
      </c>
      <c r="Y2621" s="146">
        <f t="shared" si="527"/>
        <v>0</v>
      </c>
      <c r="Z2621" s="147">
        <f>VLOOKUP(F2621,'3-Productie normen'!A:Q,12,FALSE)</f>
        <v>0</v>
      </c>
      <c r="AA2621" s="147"/>
      <c r="AC2621" s="148">
        <f t="shared" si="528"/>
        <v>0</v>
      </c>
    </row>
    <row r="2622" spans="1:29" ht="14.15" customHeight="1">
      <c r="A2622" s="124">
        <f t="shared" si="518"/>
        <v>2622</v>
      </c>
      <c r="B2622" s="139" t="s">
        <v>121</v>
      </c>
      <c r="C2622" s="108">
        <v>1</v>
      </c>
      <c r="D2622" s="164" t="s">
        <v>1718</v>
      </c>
      <c r="E2622" s="141" t="s">
        <v>1982</v>
      </c>
      <c r="F2622" s="141" t="s">
        <v>168</v>
      </c>
      <c r="G2622" s="141" t="s">
        <v>213</v>
      </c>
      <c r="H2622" s="142">
        <v>5.89</v>
      </c>
      <c r="I2622" s="143">
        <f t="shared" si="517"/>
        <v>1</v>
      </c>
      <c r="J2622" s="144">
        <v>1</v>
      </c>
      <c r="K2622" s="144"/>
      <c r="L2622" s="144"/>
      <c r="M2622" s="144"/>
      <c r="N2622" s="144"/>
      <c r="O2622" s="144"/>
      <c r="P2622" s="145" t="e">
        <f t="shared" si="519"/>
        <v>#DIV/0!</v>
      </c>
      <c r="Q2622" s="145">
        <f t="shared" si="520"/>
        <v>0</v>
      </c>
      <c r="R2622" s="145">
        <f t="shared" si="521"/>
        <v>0</v>
      </c>
      <c r="S2622" s="145">
        <f t="shared" si="522"/>
        <v>0</v>
      </c>
      <c r="T2622" s="145">
        <f t="shared" si="523"/>
        <v>0</v>
      </c>
      <c r="U2622" s="145">
        <f t="shared" si="524"/>
        <v>0</v>
      </c>
      <c r="V2622" s="146">
        <f>IF(J2622="nio",0,IF(J2622&gt;0,VLOOKUP(F2622,'3-Productie normen'!A:M,VLOOKUP(J2622,'3-Productie normen'!$B$38:$C$41,2,FALSE),FALSE)))*(VLOOKUP(B2622,'2-Kosten per locatie'!$A$16:$C$48,3,FALSE))</f>
        <v>0</v>
      </c>
      <c r="W2622" s="146">
        <f t="shared" si="525"/>
        <v>0</v>
      </c>
      <c r="X2622" s="146">
        <f t="shared" si="526"/>
        <v>0</v>
      </c>
      <c r="Y2622" s="146">
        <f t="shared" si="527"/>
        <v>0</v>
      </c>
      <c r="Z2622" s="147" t="str">
        <f>VLOOKUP(F2622,'3-Productie normen'!A:Q,12,FALSE)</f>
        <v>V</v>
      </c>
      <c r="AA2622" s="147"/>
      <c r="AC2622" s="148">
        <f t="shared" si="528"/>
        <v>5.89</v>
      </c>
    </row>
    <row r="2623" spans="1:29" ht="14.15" customHeight="1">
      <c r="A2623" s="124">
        <f t="shared" si="518"/>
        <v>2623</v>
      </c>
      <c r="B2623" s="139" t="s">
        <v>121</v>
      </c>
      <c r="C2623" s="108">
        <v>1</v>
      </c>
      <c r="D2623" s="164" t="s">
        <v>1967</v>
      </c>
      <c r="E2623" s="141" t="s">
        <v>226</v>
      </c>
      <c r="F2623" s="141" t="s">
        <v>174</v>
      </c>
      <c r="G2623" s="141" t="s">
        <v>244</v>
      </c>
      <c r="H2623" s="142">
        <v>4.7</v>
      </c>
      <c r="I2623" s="143">
        <f t="shared" si="517"/>
        <v>0</v>
      </c>
      <c r="J2623" s="144" t="s">
        <v>228</v>
      </c>
      <c r="K2623" s="144"/>
      <c r="L2623" s="144"/>
      <c r="M2623" s="144"/>
      <c r="N2623" s="144"/>
      <c r="O2623" s="144"/>
      <c r="P2623" s="145">
        <f t="shared" si="519"/>
        <v>0</v>
      </c>
      <c r="Q2623" s="145">
        <f t="shared" si="520"/>
        <v>0</v>
      </c>
      <c r="R2623" s="145">
        <f t="shared" si="521"/>
        <v>0</v>
      </c>
      <c r="S2623" s="145">
        <f t="shared" si="522"/>
        <v>0</v>
      </c>
      <c r="T2623" s="145">
        <f t="shared" si="523"/>
        <v>0</v>
      </c>
      <c r="U2623" s="145">
        <f t="shared" si="524"/>
        <v>0</v>
      </c>
      <c r="V2623" s="146">
        <f>IF(J2623="nio",0,IF(J2623&gt;0,VLOOKUP(F2623,'3-Productie normen'!A:M,VLOOKUP(J2623,'3-Productie normen'!$B$38:$C$41,2,FALSE),FALSE)))*(VLOOKUP(B2623,'2-Kosten per locatie'!$A$16:$C$48,3,FALSE))</f>
        <v>0</v>
      </c>
      <c r="W2623" s="146">
        <f t="shared" si="525"/>
        <v>0</v>
      </c>
      <c r="X2623" s="146">
        <f t="shared" si="526"/>
        <v>0</v>
      </c>
      <c r="Y2623" s="146">
        <f t="shared" si="527"/>
        <v>0</v>
      </c>
      <c r="Z2623" s="147">
        <f>VLOOKUP(F2623,'3-Productie normen'!A:Q,12,FALSE)</f>
        <v>0</v>
      </c>
      <c r="AA2623" s="147"/>
      <c r="AC2623" s="148">
        <f t="shared" si="528"/>
        <v>0</v>
      </c>
    </row>
    <row r="2624" spans="1:29" ht="14.15" customHeight="1">
      <c r="A2624" s="124">
        <f t="shared" si="518"/>
        <v>2624</v>
      </c>
      <c r="B2624" s="139" t="s">
        <v>121</v>
      </c>
      <c r="C2624" s="108">
        <v>1</v>
      </c>
      <c r="D2624" s="164" t="s">
        <v>1719</v>
      </c>
      <c r="E2624" s="141" t="s">
        <v>617</v>
      </c>
      <c r="F2624" s="153" t="s">
        <v>171</v>
      </c>
      <c r="G2624" s="141" t="s">
        <v>252</v>
      </c>
      <c r="H2624" s="142">
        <v>96.46</v>
      </c>
      <c r="I2624" s="143">
        <f t="shared" si="517"/>
        <v>730</v>
      </c>
      <c r="J2624" s="144">
        <v>255</v>
      </c>
      <c r="K2624" s="144">
        <v>255</v>
      </c>
      <c r="L2624" s="144">
        <v>101</v>
      </c>
      <c r="M2624" s="144">
        <v>101</v>
      </c>
      <c r="N2624" s="144">
        <v>9</v>
      </c>
      <c r="O2624" s="144">
        <v>9</v>
      </c>
      <c r="P2624" s="145" t="e">
        <f t="shared" si="519"/>
        <v>#DIV/0!</v>
      </c>
      <c r="Q2624" s="145" t="e">
        <f t="shared" si="520"/>
        <v>#DIV/0!</v>
      </c>
      <c r="R2624" s="145" t="e">
        <f t="shared" si="521"/>
        <v>#DIV/0!</v>
      </c>
      <c r="S2624" s="145" t="e">
        <f t="shared" si="522"/>
        <v>#DIV/0!</v>
      </c>
      <c r="T2624" s="145" t="e">
        <f t="shared" si="523"/>
        <v>#DIV/0!</v>
      </c>
      <c r="U2624" s="145" t="e">
        <f t="shared" si="524"/>
        <v>#DIV/0!</v>
      </c>
      <c r="V2624" s="146">
        <f>IF(J2624="nio",0,IF(J2624&gt;0,VLOOKUP(F2624,'3-Productie normen'!A:M,VLOOKUP(J2624,'3-Productie normen'!$B$38:$C$41,2,FALSE),FALSE)))*(VLOOKUP(B2624,'2-Kosten per locatie'!$A$16:$C$48,3,FALSE))</f>
        <v>0</v>
      </c>
      <c r="W2624" s="146">
        <f t="shared" si="525"/>
        <v>0</v>
      </c>
      <c r="X2624" s="146">
        <f t="shared" si="526"/>
        <v>0</v>
      </c>
      <c r="Y2624" s="146">
        <f t="shared" si="527"/>
        <v>0</v>
      </c>
      <c r="Z2624" s="147" t="str">
        <f>VLOOKUP(F2624,'3-Productie normen'!A:Q,12,FALSE)</f>
        <v>B</v>
      </c>
      <c r="AA2624" s="147"/>
      <c r="AC2624" s="148">
        <f t="shared" si="528"/>
        <v>70415.799999999988</v>
      </c>
    </row>
    <row r="2625" spans="1:29" ht="14.15" customHeight="1">
      <c r="A2625" s="124">
        <f t="shared" si="518"/>
        <v>2625</v>
      </c>
      <c r="B2625" s="139" t="s">
        <v>121</v>
      </c>
      <c r="C2625" s="108">
        <v>1</v>
      </c>
      <c r="D2625" s="164" t="s">
        <v>1970</v>
      </c>
      <c r="E2625" s="141" t="s">
        <v>226</v>
      </c>
      <c r="F2625" s="141" t="s">
        <v>174</v>
      </c>
      <c r="G2625" s="141" t="s">
        <v>227</v>
      </c>
      <c r="H2625" s="142">
        <v>6.1</v>
      </c>
      <c r="I2625" s="143">
        <f t="shared" si="517"/>
        <v>0</v>
      </c>
      <c r="J2625" s="144" t="s">
        <v>228</v>
      </c>
      <c r="K2625" s="144"/>
      <c r="L2625" s="144"/>
      <c r="M2625" s="144"/>
      <c r="N2625" s="144"/>
      <c r="O2625" s="144"/>
      <c r="P2625" s="145">
        <f t="shared" si="519"/>
        <v>0</v>
      </c>
      <c r="Q2625" s="145">
        <f t="shared" si="520"/>
        <v>0</v>
      </c>
      <c r="R2625" s="145">
        <f t="shared" si="521"/>
        <v>0</v>
      </c>
      <c r="S2625" s="145">
        <f t="shared" si="522"/>
        <v>0</v>
      </c>
      <c r="T2625" s="145">
        <f t="shared" si="523"/>
        <v>0</v>
      </c>
      <c r="U2625" s="145">
        <f t="shared" si="524"/>
        <v>0</v>
      </c>
      <c r="V2625" s="146">
        <f>IF(J2625="nio",0,IF(J2625&gt;0,VLOOKUP(F2625,'3-Productie normen'!A:M,VLOOKUP(J2625,'3-Productie normen'!$B$38:$C$41,2,FALSE),FALSE)))*(VLOOKUP(B2625,'2-Kosten per locatie'!$A$16:$C$48,3,FALSE))</f>
        <v>0</v>
      </c>
      <c r="W2625" s="146">
        <f t="shared" si="525"/>
        <v>0</v>
      </c>
      <c r="X2625" s="146">
        <f t="shared" si="526"/>
        <v>0</v>
      </c>
      <c r="Y2625" s="146">
        <f t="shared" si="527"/>
        <v>0</v>
      </c>
      <c r="Z2625" s="147">
        <f>VLOOKUP(F2625,'3-Productie normen'!A:Q,12,FALSE)</f>
        <v>0</v>
      </c>
      <c r="AA2625" s="147"/>
      <c r="AC2625" s="148">
        <f t="shared" si="528"/>
        <v>0</v>
      </c>
    </row>
    <row r="2626" spans="1:29" ht="14.15" customHeight="1">
      <c r="A2626" s="124">
        <f t="shared" si="518"/>
        <v>2626</v>
      </c>
      <c r="B2626" s="139" t="s">
        <v>121</v>
      </c>
      <c r="C2626" s="108">
        <v>1</v>
      </c>
      <c r="D2626" s="164" t="s">
        <v>1720</v>
      </c>
      <c r="E2626" s="141" t="s">
        <v>420</v>
      </c>
      <c r="F2626" s="141" t="s">
        <v>155</v>
      </c>
      <c r="G2626" s="141" t="s">
        <v>252</v>
      </c>
      <c r="H2626" s="142">
        <v>353</v>
      </c>
      <c r="I2626" s="143">
        <f t="shared" si="517"/>
        <v>730</v>
      </c>
      <c r="J2626" s="144">
        <v>255</v>
      </c>
      <c r="K2626" s="144">
        <v>255</v>
      </c>
      <c r="L2626" s="144">
        <v>101</v>
      </c>
      <c r="M2626" s="144">
        <v>101</v>
      </c>
      <c r="N2626" s="144">
        <v>9</v>
      </c>
      <c r="O2626" s="144">
        <v>9</v>
      </c>
      <c r="P2626" s="145" t="e">
        <f t="shared" si="519"/>
        <v>#DIV/0!</v>
      </c>
      <c r="Q2626" s="145" t="e">
        <f t="shared" si="520"/>
        <v>#DIV/0!</v>
      </c>
      <c r="R2626" s="145" t="e">
        <f t="shared" si="521"/>
        <v>#DIV/0!</v>
      </c>
      <c r="S2626" s="145" t="e">
        <f t="shared" si="522"/>
        <v>#DIV/0!</v>
      </c>
      <c r="T2626" s="145" t="e">
        <f t="shared" si="523"/>
        <v>#DIV/0!</v>
      </c>
      <c r="U2626" s="145" t="e">
        <f t="shared" si="524"/>
        <v>#DIV/0!</v>
      </c>
      <c r="V2626" s="146">
        <f>IF(J2626="nio",0,IF(J2626&gt;0,VLOOKUP(F2626,'3-Productie normen'!A:M,VLOOKUP(J2626,'3-Productie normen'!$B$38:$C$41,2,FALSE),FALSE)))*(VLOOKUP(B2626,'2-Kosten per locatie'!$A$16:$C$48,3,FALSE))</f>
        <v>0</v>
      </c>
      <c r="W2626" s="146">
        <f t="shared" si="525"/>
        <v>0</v>
      </c>
      <c r="X2626" s="146">
        <f t="shared" si="526"/>
        <v>0</v>
      </c>
      <c r="Y2626" s="146">
        <f t="shared" si="527"/>
        <v>0</v>
      </c>
      <c r="Z2626" s="147" t="str">
        <f>VLOOKUP(F2626,'3-Productie normen'!A:Q,12,FALSE)</f>
        <v>B</v>
      </c>
      <c r="AA2626" s="147"/>
      <c r="AC2626" s="148">
        <f t="shared" si="528"/>
        <v>257690</v>
      </c>
    </row>
    <row r="2627" spans="1:29" ht="14.15" customHeight="1">
      <c r="A2627" s="124">
        <f t="shared" si="518"/>
        <v>2627</v>
      </c>
      <c r="B2627" s="139" t="s">
        <v>121</v>
      </c>
      <c r="C2627" s="108">
        <v>1</v>
      </c>
      <c r="D2627" s="164" t="s">
        <v>1971</v>
      </c>
      <c r="E2627" s="141" t="s">
        <v>224</v>
      </c>
      <c r="F2627" s="141" t="s">
        <v>155</v>
      </c>
      <c r="G2627" s="141" t="s">
        <v>222</v>
      </c>
      <c r="H2627" s="142">
        <v>21.23</v>
      </c>
      <c r="I2627" s="143">
        <f t="shared" si="517"/>
        <v>730</v>
      </c>
      <c r="J2627" s="144">
        <v>255</v>
      </c>
      <c r="K2627" s="144">
        <v>255</v>
      </c>
      <c r="L2627" s="144">
        <v>101</v>
      </c>
      <c r="M2627" s="144">
        <v>101</v>
      </c>
      <c r="N2627" s="144">
        <v>9</v>
      </c>
      <c r="O2627" s="144">
        <v>9</v>
      </c>
      <c r="P2627" s="145" t="e">
        <f t="shared" si="519"/>
        <v>#DIV/0!</v>
      </c>
      <c r="Q2627" s="145" t="e">
        <f t="shared" si="520"/>
        <v>#DIV/0!</v>
      </c>
      <c r="R2627" s="145" t="e">
        <f t="shared" si="521"/>
        <v>#DIV/0!</v>
      </c>
      <c r="S2627" s="145" t="e">
        <f t="shared" si="522"/>
        <v>#DIV/0!</v>
      </c>
      <c r="T2627" s="145" t="e">
        <f t="shared" si="523"/>
        <v>#DIV/0!</v>
      </c>
      <c r="U2627" s="145" t="e">
        <f t="shared" si="524"/>
        <v>#DIV/0!</v>
      </c>
      <c r="V2627" s="146">
        <f>IF(J2627="nio",0,IF(J2627&gt;0,VLOOKUP(F2627,'3-Productie normen'!A:M,VLOOKUP(J2627,'3-Productie normen'!$B$38:$C$41,2,FALSE),FALSE)))*(VLOOKUP(B2627,'2-Kosten per locatie'!$A$16:$C$48,3,FALSE))</f>
        <v>0</v>
      </c>
      <c r="W2627" s="146">
        <f t="shared" si="525"/>
        <v>0</v>
      </c>
      <c r="X2627" s="146">
        <f t="shared" si="526"/>
        <v>0</v>
      </c>
      <c r="Y2627" s="146">
        <f t="shared" si="527"/>
        <v>0</v>
      </c>
      <c r="Z2627" s="147" t="str">
        <f>VLOOKUP(F2627,'3-Productie normen'!A:Q,12,FALSE)</f>
        <v>B</v>
      </c>
      <c r="AA2627" s="147"/>
      <c r="AC2627" s="148">
        <f t="shared" si="528"/>
        <v>15497.9</v>
      </c>
    </row>
    <row r="2628" spans="1:29" ht="14.15" customHeight="1">
      <c r="A2628" s="124">
        <f t="shared" si="518"/>
        <v>2628</v>
      </c>
      <c r="B2628" s="139" t="s">
        <v>121</v>
      </c>
      <c r="C2628" s="108">
        <v>1</v>
      </c>
      <c r="D2628" s="164" t="s">
        <v>1721</v>
      </c>
      <c r="E2628" s="141" t="s">
        <v>617</v>
      </c>
      <c r="F2628" s="153" t="s">
        <v>171</v>
      </c>
      <c r="G2628" s="141" t="s">
        <v>222</v>
      </c>
      <c r="H2628" s="142">
        <v>21.1</v>
      </c>
      <c r="I2628" s="143">
        <f t="shared" ref="I2628:I2689" si="529">SUM(J2628:O2628)</f>
        <v>730</v>
      </c>
      <c r="J2628" s="144">
        <v>255</v>
      </c>
      <c r="K2628" s="144">
        <v>255</v>
      </c>
      <c r="L2628" s="144">
        <v>101</v>
      </c>
      <c r="M2628" s="144">
        <v>101</v>
      </c>
      <c r="N2628" s="144">
        <v>9</v>
      </c>
      <c r="O2628" s="144">
        <v>9</v>
      </c>
      <c r="P2628" s="145" t="e">
        <f t="shared" si="519"/>
        <v>#DIV/0!</v>
      </c>
      <c r="Q2628" s="145" t="e">
        <f t="shared" si="520"/>
        <v>#DIV/0!</v>
      </c>
      <c r="R2628" s="145" t="e">
        <f t="shared" si="521"/>
        <v>#DIV/0!</v>
      </c>
      <c r="S2628" s="145" t="e">
        <f t="shared" si="522"/>
        <v>#DIV/0!</v>
      </c>
      <c r="T2628" s="145" t="e">
        <f t="shared" si="523"/>
        <v>#DIV/0!</v>
      </c>
      <c r="U2628" s="145" t="e">
        <f t="shared" si="524"/>
        <v>#DIV/0!</v>
      </c>
      <c r="V2628" s="146">
        <f>IF(J2628="nio",0,IF(J2628&gt;0,VLOOKUP(F2628,'3-Productie normen'!A:M,VLOOKUP(J2628,'3-Productie normen'!$B$38:$C$41,2,FALSE),FALSE)))*(VLOOKUP(B2628,'2-Kosten per locatie'!$A$16:$C$48,3,FALSE))</f>
        <v>0</v>
      </c>
      <c r="W2628" s="146">
        <f t="shared" si="525"/>
        <v>0</v>
      </c>
      <c r="X2628" s="146">
        <f t="shared" si="526"/>
        <v>0</v>
      </c>
      <c r="Y2628" s="146">
        <f t="shared" si="527"/>
        <v>0</v>
      </c>
      <c r="Z2628" s="147" t="str">
        <f>VLOOKUP(F2628,'3-Productie normen'!A:Q,12,FALSE)</f>
        <v>B</v>
      </c>
      <c r="AA2628" s="147"/>
      <c r="AC2628" s="148">
        <f t="shared" si="528"/>
        <v>15403.000000000002</v>
      </c>
    </row>
    <row r="2629" spans="1:29" ht="14.15" customHeight="1">
      <c r="A2629" s="124">
        <f t="shared" si="518"/>
        <v>2629</v>
      </c>
      <c r="B2629" s="139" t="s">
        <v>121</v>
      </c>
      <c r="C2629" s="108">
        <v>1</v>
      </c>
      <c r="D2629" s="164" t="s">
        <v>1972</v>
      </c>
      <c r="E2629" s="141" t="s">
        <v>279</v>
      </c>
      <c r="F2629" s="141" t="s">
        <v>168</v>
      </c>
      <c r="G2629" s="141" t="s">
        <v>222</v>
      </c>
      <c r="H2629" s="142">
        <v>2.5</v>
      </c>
      <c r="I2629" s="143">
        <f t="shared" si="529"/>
        <v>1</v>
      </c>
      <c r="J2629" s="144">
        <v>1</v>
      </c>
      <c r="K2629" s="144"/>
      <c r="L2629" s="144"/>
      <c r="M2629" s="144"/>
      <c r="N2629" s="144"/>
      <c r="O2629" s="144"/>
      <c r="P2629" s="145" t="e">
        <f t="shared" si="519"/>
        <v>#DIV/0!</v>
      </c>
      <c r="Q2629" s="145">
        <f t="shared" si="520"/>
        <v>0</v>
      </c>
      <c r="R2629" s="145">
        <f t="shared" si="521"/>
        <v>0</v>
      </c>
      <c r="S2629" s="145">
        <f t="shared" si="522"/>
        <v>0</v>
      </c>
      <c r="T2629" s="145">
        <f t="shared" si="523"/>
        <v>0</v>
      </c>
      <c r="U2629" s="145">
        <f t="shared" si="524"/>
        <v>0</v>
      </c>
      <c r="V2629" s="146">
        <f>IF(J2629="nio",0,IF(J2629&gt;0,VLOOKUP(F2629,'3-Productie normen'!A:M,VLOOKUP(J2629,'3-Productie normen'!$B$38:$C$41,2,FALSE),FALSE)))*(VLOOKUP(B2629,'2-Kosten per locatie'!$A$16:$C$48,3,FALSE))</f>
        <v>0</v>
      </c>
      <c r="W2629" s="146">
        <f t="shared" si="525"/>
        <v>0</v>
      </c>
      <c r="X2629" s="146">
        <f t="shared" si="526"/>
        <v>0</v>
      </c>
      <c r="Y2629" s="146">
        <f t="shared" si="527"/>
        <v>0</v>
      </c>
      <c r="Z2629" s="147" t="str">
        <f>VLOOKUP(F2629,'3-Productie normen'!A:Q,12,FALSE)</f>
        <v>V</v>
      </c>
      <c r="AA2629" s="147"/>
      <c r="AC2629" s="148">
        <f t="shared" si="528"/>
        <v>2.5</v>
      </c>
    </row>
    <row r="2630" spans="1:29" ht="14.15" customHeight="1">
      <c r="A2630" s="124">
        <f t="shared" si="518"/>
        <v>2630</v>
      </c>
      <c r="B2630" s="139" t="s">
        <v>121</v>
      </c>
      <c r="C2630" s="108">
        <v>1</v>
      </c>
      <c r="D2630" s="164" t="s">
        <v>1722</v>
      </c>
      <c r="E2630" s="141" t="s">
        <v>1674</v>
      </c>
      <c r="F2630" s="141" t="s">
        <v>163</v>
      </c>
      <c r="G2630" s="141" t="s">
        <v>244</v>
      </c>
      <c r="H2630" s="142">
        <v>38.89</v>
      </c>
      <c r="I2630" s="143">
        <f t="shared" si="529"/>
        <v>730</v>
      </c>
      <c r="J2630" s="144">
        <v>255</v>
      </c>
      <c r="K2630" s="144">
        <v>255</v>
      </c>
      <c r="L2630" s="144">
        <v>101</v>
      </c>
      <c r="M2630" s="144">
        <v>101</v>
      </c>
      <c r="N2630" s="144">
        <v>9</v>
      </c>
      <c r="O2630" s="144">
        <v>9</v>
      </c>
      <c r="P2630" s="145" t="e">
        <f t="shared" si="519"/>
        <v>#DIV/0!</v>
      </c>
      <c r="Q2630" s="145" t="e">
        <f t="shared" si="520"/>
        <v>#DIV/0!</v>
      </c>
      <c r="R2630" s="145" t="e">
        <f t="shared" si="521"/>
        <v>#DIV/0!</v>
      </c>
      <c r="S2630" s="145" t="e">
        <f t="shared" si="522"/>
        <v>#DIV/0!</v>
      </c>
      <c r="T2630" s="145" t="e">
        <f t="shared" si="523"/>
        <v>#DIV/0!</v>
      </c>
      <c r="U2630" s="145" t="e">
        <f t="shared" si="524"/>
        <v>#DIV/0!</v>
      </c>
      <c r="V2630" s="146">
        <f>IF(J2630="nio",0,IF(J2630&gt;0,VLOOKUP(F2630,'3-Productie normen'!A:M,VLOOKUP(J2630,'3-Productie normen'!$B$38:$C$41,2,FALSE),FALSE)))*(VLOOKUP(B2630,'2-Kosten per locatie'!$A$16:$C$48,3,FALSE))</f>
        <v>0</v>
      </c>
      <c r="W2630" s="146">
        <f t="shared" si="525"/>
        <v>0</v>
      </c>
      <c r="X2630" s="146">
        <f t="shared" si="526"/>
        <v>0</v>
      </c>
      <c r="Y2630" s="146">
        <f t="shared" si="527"/>
        <v>0</v>
      </c>
      <c r="Z2630" s="147" t="str">
        <f>VLOOKUP(F2630,'3-Productie normen'!A:Q,12,FALSE)</f>
        <v>B</v>
      </c>
      <c r="AA2630" s="147"/>
      <c r="AC2630" s="148">
        <f t="shared" si="528"/>
        <v>28389.7</v>
      </c>
    </row>
    <row r="2631" spans="1:29" ht="14.15" customHeight="1">
      <c r="A2631" s="124">
        <f t="shared" si="518"/>
        <v>2631</v>
      </c>
      <c r="B2631" s="139" t="s">
        <v>121</v>
      </c>
      <c r="C2631" s="108">
        <v>1</v>
      </c>
      <c r="D2631" s="164" t="s">
        <v>2338</v>
      </c>
      <c r="E2631" s="141" t="s">
        <v>355</v>
      </c>
      <c r="F2631" s="141" t="s">
        <v>174</v>
      </c>
      <c r="G2631" s="141" t="s">
        <v>227</v>
      </c>
      <c r="H2631" s="142">
        <v>3.9</v>
      </c>
      <c r="I2631" s="143">
        <f t="shared" si="529"/>
        <v>0</v>
      </c>
      <c r="J2631" s="144" t="s">
        <v>228</v>
      </c>
      <c r="K2631" s="144"/>
      <c r="L2631" s="144"/>
      <c r="M2631" s="144"/>
      <c r="N2631" s="144"/>
      <c r="O2631" s="144"/>
      <c r="P2631" s="145">
        <f t="shared" si="519"/>
        <v>0</v>
      </c>
      <c r="Q2631" s="145">
        <f t="shared" si="520"/>
        <v>0</v>
      </c>
      <c r="R2631" s="145">
        <f t="shared" si="521"/>
        <v>0</v>
      </c>
      <c r="S2631" s="145">
        <f t="shared" si="522"/>
        <v>0</v>
      </c>
      <c r="T2631" s="145">
        <f t="shared" si="523"/>
        <v>0</v>
      </c>
      <c r="U2631" s="145">
        <f t="shared" si="524"/>
        <v>0</v>
      </c>
      <c r="V2631" s="146">
        <f>IF(J2631="nio",0,IF(J2631&gt;0,VLOOKUP(F2631,'3-Productie normen'!A:M,VLOOKUP(J2631,'3-Productie normen'!$B$38:$C$41,2,FALSE),FALSE)))*(VLOOKUP(B2631,'2-Kosten per locatie'!$A$16:$C$48,3,FALSE))</f>
        <v>0</v>
      </c>
      <c r="W2631" s="146">
        <f t="shared" si="525"/>
        <v>0</v>
      </c>
      <c r="X2631" s="146">
        <f t="shared" si="526"/>
        <v>0</v>
      </c>
      <c r="Y2631" s="146">
        <f t="shared" si="527"/>
        <v>0</v>
      </c>
      <c r="Z2631" s="147">
        <f>VLOOKUP(F2631,'3-Productie normen'!A:Q,12,FALSE)</f>
        <v>0</v>
      </c>
      <c r="AA2631" s="147"/>
      <c r="AC2631" s="148">
        <f t="shared" si="528"/>
        <v>0</v>
      </c>
    </row>
    <row r="2632" spans="1:29" ht="14.15" customHeight="1">
      <c r="A2632" s="124">
        <f t="shared" si="518"/>
        <v>2632</v>
      </c>
      <c r="B2632" s="139" t="s">
        <v>121</v>
      </c>
      <c r="C2632" s="108">
        <v>1</v>
      </c>
      <c r="D2632" s="164" t="s">
        <v>1984</v>
      </c>
      <c r="E2632" s="141" t="s">
        <v>249</v>
      </c>
      <c r="F2632" s="141" t="s">
        <v>172</v>
      </c>
      <c r="G2632" s="141" t="s">
        <v>222</v>
      </c>
      <c r="H2632" s="142">
        <v>15.53</v>
      </c>
      <c r="I2632" s="143">
        <f t="shared" si="529"/>
        <v>730</v>
      </c>
      <c r="J2632" s="144">
        <v>255</v>
      </c>
      <c r="K2632" s="144">
        <v>255</v>
      </c>
      <c r="L2632" s="144">
        <v>101</v>
      </c>
      <c r="M2632" s="144">
        <v>101</v>
      </c>
      <c r="N2632" s="144">
        <v>9</v>
      </c>
      <c r="O2632" s="144">
        <v>9</v>
      </c>
      <c r="P2632" s="145" t="e">
        <f t="shared" si="519"/>
        <v>#DIV/0!</v>
      </c>
      <c r="Q2632" s="145" t="e">
        <f t="shared" si="520"/>
        <v>#DIV/0!</v>
      </c>
      <c r="R2632" s="145" t="e">
        <f t="shared" si="521"/>
        <v>#DIV/0!</v>
      </c>
      <c r="S2632" s="145" t="e">
        <f t="shared" si="522"/>
        <v>#DIV/0!</v>
      </c>
      <c r="T2632" s="145" t="e">
        <f t="shared" si="523"/>
        <v>#DIV/0!</v>
      </c>
      <c r="U2632" s="145" t="e">
        <f t="shared" si="524"/>
        <v>#DIV/0!</v>
      </c>
      <c r="V2632" s="146">
        <f>IF(J2632="nio",0,IF(J2632&gt;0,VLOOKUP(F2632,'3-Productie normen'!A:M,VLOOKUP(J2632,'3-Productie normen'!$B$38:$C$41,2,FALSE),FALSE)))*(VLOOKUP(B2632,'2-Kosten per locatie'!$A$16:$C$48,3,FALSE))</f>
        <v>0</v>
      </c>
      <c r="W2632" s="146">
        <f t="shared" si="525"/>
        <v>0</v>
      </c>
      <c r="X2632" s="146">
        <f t="shared" si="526"/>
        <v>0</v>
      </c>
      <c r="Y2632" s="146">
        <f t="shared" si="527"/>
        <v>0</v>
      </c>
      <c r="Z2632" s="147" t="str">
        <f>VLOOKUP(F2632,'3-Productie normen'!A:Q,12,FALSE)</f>
        <v>V</v>
      </c>
      <c r="AA2632" s="147"/>
      <c r="AC2632" s="148">
        <f t="shared" si="528"/>
        <v>11336.9</v>
      </c>
    </row>
    <row r="2633" spans="1:29" ht="14.15" customHeight="1">
      <c r="A2633" s="124">
        <f t="shared" si="518"/>
        <v>2633</v>
      </c>
      <c r="B2633" s="139" t="s">
        <v>121</v>
      </c>
      <c r="C2633" s="108">
        <v>1</v>
      </c>
      <c r="D2633" s="164" t="s">
        <v>1985</v>
      </c>
      <c r="E2633" s="141" t="s">
        <v>249</v>
      </c>
      <c r="F2633" s="166" t="s">
        <v>172</v>
      </c>
      <c r="G2633" s="141" t="s">
        <v>222</v>
      </c>
      <c r="H2633" s="142">
        <v>7.82</v>
      </c>
      <c r="I2633" s="143">
        <f t="shared" si="529"/>
        <v>730</v>
      </c>
      <c r="J2633" s="144">
        <v>255</v>
      </c>
      <c r="K2633" s="144">
        <v>255</v>
      </c>
      <c r="L2633" s="144">
        <v>101</v>
      </c>
      <c r="M2633" s="144">
        <v>101</v>
      </c>
      <c r="N2633" s="144">
        <v>9</v>
      </c>
      <c r="O2633" s="144">
        <v>9</v>
      </c>
      <c r="P2633" s="145" t="e">
        <f t="shared" si="519"/>
        <v>#DIV/0!</v>
      </c>
      <c r="Q2633" s="145" t="e">
        <f t="shared" si="520"/>
        <v>#DIV/0!</v>
      </c>
      <c r="R2633" s="145" t="e">
        <f t="shared" si="521"/>
        <v>#DIV/0!</v>
      </c>
      <c r="S2633" s="145" t="e">
        <f t="shared" si="522"/>
        <v>#DIV/0!</v>
      </c>
      <c r="T2633" s="145" t="e">
        <f t="shared" si="523"/>
        <v>#DIV/0!</v>
      </c>
      <c r="U2633" s="145" t="e">
        <f t="shared" si="524"/>
        <v>#DIV/0!</v>
      </c>
      <c r="V2633" s="146">
        <f>IF(J2633="nio",0,IF(J2633&gt;0,VLOOKUP(F2633,'3-Productie normen'!A:M,VLOOKUP(J2633,'3-Productie normen'!$B$38:$C$41,2,FALSE),FALSE)))*(VLOOKUP(B2633,'2-Kosten per locatie'!$A$16:$C$48,3,FALSE))</f>
        <v>0</v>
      </c>
      <c r="W2633" s="146">
        <f t="shared" si="525"/>
        <v>0</v>
      </c>
      <c r="X2633" s="146">
        <f t="shared" si="526"/>
        <v>0</v>
      </c>
      <c r="Y2633" s="146">
        <f t="shared" si="527"/>
        <v>0</v>
      </c>
      <c r="Z2633" s="147" t="str">
        <f>VLOOKUP(F2633,'3-Productie normen'!A:Q,12,FALSE)</f>
        <v>V</v>
      </c>
      <c r="AA2633" s="147"/>
      <c r="AC2633" s="148">
        <f t="shared" si="528"/>
        <v>5708.6</v>
      </c>
    </row>
    <row r="2634" spans="1:29" ht="14.15" customHeight="1">
      <c r="A2634" s="124">
        <f t="shared" si="518"/>
        <v>2634</v>
      </c>
      <c r="B2634" s="139" t="s">
        <v>121</v>
      </c>
      <c r="C2634" s="108">
        <v>1</v>
      </c>
      <c r="D2634" s="164" t="s">
        <v>1987</v>
      </c>
      <c r="E2634" s="141" t="s">
        <v>249</v>
      </c>
      <c r="F2634" s="141" t="s">
        <v>172</v>
      </c>
      <c r="G2634" s="141" t="s">
        <v>222</v>
      </c>
      <c r="H2634" s="142">
        <v>36.9</v>
      </c>
      <c r="I2634" s="143">
        <f t="shared" si="529"/>
        <v>730</v>
      </c>
      <c r="J2634" s="144">
        <v>255</v>
      </c>
      <c r="K2634" s="144">
        <v>255</v>
      </c>
      <c r="L2634" s="144">
        <v>101</v>
      </c>
      <c r="M2634" s="144">
        <v>101</v>
      </c>
      <c r="N2634" s="144">
        <v>9</v>
      </c>
      <c r="O2634" s="144">
        <v>9</v>
      </c>
      <c r="P2634" s="145" t="e">
        <f t="shared" si="519"/>
        <v>#DIV/0!</v>
      </c>
      <c r="Q2634" s="145" t="e">
        <f t="shared" si="520"/>
        <v>#DIV/0!</v>
      </c>
      <c r="R2634" s="145" t="e">
        <f t="shared" si="521"/>
        <v>#DIV/0!</v>
      </c>
      <c r="S2634" s="145" t="e">
        <f t="shared" si="522"/>
        <v>#DIV/0!</v>
      </c>
      <c r="T2634" s="145" t="e">
        <f t="shared" si="523"/>
        <v>#DIV/0!</v>
      </c>
      <c r="U2634" s="145" t="e">
        <f t="shared" si="524"/>
        <v>#DIV/0!</v>
      </c>
      <c r="V2634" s="146">
        <f>IF(J2634="nio",0,IF(J2634&gt;0,VLOOKUP(F2634,'3-Productie normen'!A:M,VLOOKUP(J2634,'3-Productie normen'!$B$38:$C$41,2,FALSE),FALSE)))*(VLOOKUP(B2634,'2-Kosten per locatie'!$A$16:$C$48,3,FALSE))</f>
        <v>0</v>
      </c>
      <c r="W2634" s="146">
        <f t="shared" si="525"/>
        <v>0</v>
      </c>
      <c r="X2634" s="146">
        <f t="shared" si="526"/>
        <v>0</v>
      </c>
      <c r="Y2634" s="146">
        <f t="shared" si="527"/>
        <v>0</v>
      </c>
      <c r="Z2634" s="147" t="str">
        <f>VLOOKUP(F2634,'3-Productie normen'!A:Q,12,FALSE)</f>
        <v>V</v>
      </c>
      <c r="AA2634" s="147"/>
      <c r="AC2634" s="148">
        <f t="shared" si="528"/>
        <v>26937</v>
      </c>
    </row>
    <row r="2635" spans="1:29" ht="14.15" customHeight="1">
      <c r="A2635" s="124">
        <f t="shared" ref="A2635:A2698" si="530">A2634+1</f>
        <v>2635</v>
      </c>
      <c r="B2635" s="139" t="s">
        <v>121</v>
      </c>
      <c r="C2635" s="108">
        <v>1</v>
      </c>
      <c r="D2635" s="164" t="s">
        <v>1989</v>
      </c>
      <c r="E2635" s="141" t="s">
        <v>170</v>
      </c>
      <c r="F2635" s="141" t="s">
        <v>170</v>
      </c>
      <c r="G2635" s="141" t="s">
        <v>323</v>
      </c>
      <c r="H2635" s="142">
        <v>23.51</v>
      </c>
      <c r="I2635" s="143">
        <f t="shared" si="529"/>
        <v>730</v>
      </c>
      <c r="J2635" s="144">
        <v>255</v>
      </c>
      <c r="K2635" s="144">
        <v>255</v>
      </c>
      <c r="L2635" s="144">
        <v>101</v>
      </c>
      <c r="M2635" s="144">
        <v>101</v>
      </c>
      <c r="N2635" s="144">
        <v>9</v>
      </c>
      <c r="O2635" s="144">
        <v>9</v>
      </c>
      <c r="P2635" s="145" t="e">
        <f t="shared" si="519"/>
        <v>#DIV/0!</v>
      </c>
      <c r="Q2635" s="145" t="e">
        <f t="shared" si="520"/>
        <v>#DIV/0!</v>
      </c>
      <c r="R2635" s="145" t="e">
        <f t="shared" si="521"/>
        <v>#DIV/0!</v>
      </c>
      <c r="S2635" s="145" t="e">
        <f t="shared" si="522"/>
        <v>#DIV/0!</v>
      </c>
      <c r="T2635" s="145" t="e">
        <f t="shared" si="523"/>
        <v>#DIV/0!</v>
      </c>
      <c r="U2635" s="145" t="e">
        <f t="shared" si="524"/>
        <v>#DIV/0!</v>
      </c>
      <c r="V2635" s="146">
        <f>IF(J2635="nio",0,IF(J2635&gt;0,VLOOKUP(F2635,'3-Productie normen'!A:M,VLOOKUP(J2635,'3-Productie normen'!$B$38:$C$41,2,FALSE),FALSE)))*(VLOOKUP(B2635,'2-Kosten per locatie'!$A$16:$C$48,3,FALSE))</f>
        <v>0</v>
      </c>
      <c r="W2635" s="146">
        <f t="shared" si="525"/>
        <v>0</v>
      </c>
      <c r="X2635" s="146">
        <f t="shared" si="526"/>
        <v>0</v>
      </c>
      <c r="Y2635" s="146">
        <f t="shared" si="527"/>
        <v>0</v>
      </c>
      <c r="Z2635" s="147" t="str">
        <f>VLOOKUP(F2635,'3-Productie normen'!A:Q,12,FALSE)</f>
        <v>V</v>
      </c>
      <c r="AA2635" s="147"/>
      <c r="AC2635" s="148">
        <f t="shared" si="528"/>
        <v>17162.300000000003</v>
      </c>
    </row>
    <row r="2636" spans="1:29" ht="14.15" customHeight="1">
      <c r="A2636" s="124">
        <f t="shared" si="530"/>
        <v>2636</v>
      </c>
      <c r="B2636" s="139" t="s">
        <v>121</v>
      </c>
      <c r="C2636" s="108">
        <v>2</v>
      </c>
      <c r="D2636" s="164" t="s">
        <v>2339</v>
      </c>
      <c r="E2636" s="141" t="s">
        <v>212</v>
      </c>
      <c r="F2636" s="141" t="s">
        <v>167</v>
      </c>
      <c r="G2636" s="141" t="s">
        <v>213</v>
      </c>
      <c r="H2636" s="142">
        <v>5.1100000000000003</v>
      </c>
      <c r="I2636" s="143">
        <f t="shared" si="529"/>
        <v>730</v>
      </c>
      <c r="J2636" s="144">
        <v>255</v>
      </c>
      <c r="K2636" s="144">
        <v>255</v>
      </c>
      <c r="L2636" s="144">
        <v>101</v>
      </c>
      <c r="M2636" s="144">
        <v>101</v>
      </c>
      <c r="N2636" s="144">
        <v>9</v>
      </c>
      <c r="O2636" s="144">
        <v>9</v>
      </c>
      <c r="P2636" s="145" t="e">
        <f t="shared" si="519"/>
        <v>#DIV/0!</v>
      </c>
      <c r="Q2636" s="145" t="e">
        <f t="shared" si="520"/>
        <v>#DIV/0!</v>
      </c>
      <c r="R2636" s="145" t="e">
        <f t="shared" si="521"/>
        <v>#DIV/0!</v>
      </c>
      <c r="S2636" s="145" t="e">
        <f t="shared" si="522"/>
        <v>#DIV/0!</v>
      </c>
      <c r="T2636" s="145" t="e">
        <f t="shared" si="523"/>
        <v>#DIV/0!</v>
      </c>
      <c r="U2636" s="145" t="e">
        <f t="shared" si="524"/>
        <v>#DIV/0!</v>
      </c>
      <c r="V2636" s="146">
        <f>IF(J2636="nio",0,IF(J2636&gt;0,VLOOKUP(F2636,'3-Productie normen'!A:M,VLOOKUP(J2636,'3-Productie normen'!$B$38:$C$41,2,FALSE),FALSE)))*(VLOOKUP(B2636,'2-Kosten per locatie'!$A$16:$C$48,3,FALSE))</f>
        <v>0</v>
      </c>
      <c r="W2636" s="146">
        <f t="shared" si="525"/>
        <v>0</v>
      </c>
      <c r="X2636" s="146">
        <f t="shared" si="526"/>
        <v>0</v>
      </c>
      <c r="Y2636" s="146">
        <f t="shared" si="527"/>
        <v>0</v>
      </c>
      <c r="Z2636" s="147" t="str">
        <f>VLOOKUP(F2636,'3-Productie normen'!A:Q,12,FALSE)</f>
        <v>S</v>
      </c>
      <c r="AA2636" s="147"/>
      <c r="AC2636" s="148">
        <f t="shared" si="528"/>
        <v>3730.3</v>
      </c>
    </row>
    <row r="2637" spans="1:29" ht="14.15" customHeight="1">
      <c r="A2637" s="124">
        <f t="shared" si="530"/>
        <v>2637</v>
      </c>
      <c r="B2637" s="139" t="s">
        <v>121</v>
      </c>
      <c r="C2637" s="108">
        <v>2</v>
      </c>
      <c r="D2637" s="164" t="s">
        <v>2340</v>
      </c>
      <c r="E2637" s="141" t="s">
        <v>212</v>
      </c>
      <c r="F2637" s="141" t="s">
        <v>167</v>
      </c>
      <c r="G2637" s="141" t="s">
        <v>213</v>
      </c>
      <c r="H2637" s="142">
        <v>1.63</v>
      </c>
      <c r="I2637" s="143">
        <f t="shared" si="529"/>
        <v>730</v>
      </c>
      <c r="J2637" s="144">
        <v>255</v>
      </c>
      <c r="K2637" s="144">
        <v>255</v>
      </c>
      <c r="L2637" s="144">
        <v>101</v>
      </c>
      <c r="M2637" s="144">
        <v>101</v>
      </c>
      <c r="N2637" s="144">
        <v>9</v>
      </c>
      <c r="O2637" s="144">
        <v>9</v>
      </c>
      <c r="P2637" s="145" t="e">
        <f t="shared" si="519"/>
        <v>#DIV/0!</v>
      </c>
      <c r="Q2637" s="145" t="e">
        <f t="shared" si="520"/>
        <v>#DIV/0!</v>
      </c>
      <c r="R2637" s="145" t="e">
        <f t="shared" si="521"/>
        <v>#DIV/0!</v>
      </c>
      <c r="S2637" s="145" t="e">
        <f t="shared" si="522"/>
        <v>#DIV/0!</v>
      </c>
      <c r="T2637" s="145" t="e">
        <f t="shared" si="523"/>
        <v>#DIV/0!</v>
      </c>
      <c r="U2637" s="145" t="e">
        <f t="shared" si="524"/>
        <v>#DIV/0!</v>
      </c>
      <c r="V2637" s="146">
        <f>IF(J2637="nio",0,IF(J2637&gt;0,VLOOKUP(F2637,'3-Productie normen'!A:M,VLOOKUP(J2637,'3-Productie normen'!$B$38:$C$41,2,FALSE),FALSE)))*(VLOOKUP(B2637,'2-Kosten per locatie'!$A$16:$C$48,3,FALSE))</f>
        <v>0</v>
      </c>
      <c r="W2637" s="146">
        <f t="shared" si="525"/>
        <v>0</v>
      </c>
      <c r="X2637" s="146">
        <f t="shared" si="526"/>
        <v>0</v>
      </c>
      <c r="Y2637" s="146">
        <f t="shared" si="527"/>
        <v>0</v>
      </c>
      <c r="Z2637" s="147" t="str">
        <f>VLOOKUP(F2637,'3-Productie normen'!A:Q,12,FALSE)</f>
        <v>S</v>
      </c>
      <c r="AA2637" s="147"/>
      <c r="AC2637" s="148">
        <f t="shared" si="528"/>
        <v>1189.8999999999999</v>
      </c>
    </row>
    <row r="2638" spans="1:29" ht="14.15" customHeight="1">
      <c r="A2638" s="124">
        <f t="shared" si="530"/>
        <v>2638</v>
      </c>
      <c r="B2638" s="139" t="s">
        <v>121</v>
      </c>
      <c r="C2638" s="108">
        <v>2</v>
      </c>
      <c r="D2638" s="164" t="s">
        <v>2341</v>
      </c>
      <c r="E2638" s="141" t="s">
        <v>212</v>
      </c>
      <c r="F2638" s="141" t="s">
        <v>167</v>
      </c>
      <c r="G2638" s="141" t="s">
        <v>213</v>
      </c>
      <c r="H2638" s="142">
        <v>1.68</v>
      </c>
      <c r="I2638" s="143">
        <f t="shared" si="529"/>
        <v>730</v>
      </c>
      <c r="J2638" s="144">
        <v>255</v>
      </c>
      <c r="K2638" s="144">
        <v>255</v>
      </c>
      <c r="L2638" s="144">
        <v>101</v>
      </c>
      <c r="M2638" s="144">
        <v>101</v>
      </c>
      <c r="N2638" s="144">
        <v>9</v>
      </c>
      <c r="O2638" s="144">
        <v>9</v>
      </c>
      <c r="P2638" s="145" t="e">
        <f t="shared" si="519"/>
        <v>#DIV/0!</v>
      </c>
      <c r="Q2638" s="145" t="e">
        <f t="shared" si="520"/>
        <v>#DIV/0!</v>
      </c>
      <c r="R2638" s="145" t="e">
        <f t="shared" si="521"/>
        <v>#DIV/0!</v>
      </c>
      <c r="S2638" s="145" t="e">
        <f t="shared" si="522"/>
        <v>#DIV/0!</v>
      </c>
      <c r="T2638" s="145" t="e">
        <f t="shared" si="523"/>
        <v>#DIV/0!</v>
      </c>
      <c r="U2638" s="145" t="e">
        <f t="shared" si="524"/>
        <v>#DIV/0!</v>
      </c>
      <c r="V2638" s="146">
        <f>IF(J2638="nio",0,IF(J2638&gt;0,VLOOKUP(F2638,'3-Productie normen'!A:M,VLOOKUP(J2638,'3-Productie normen'!$B$38:$C$41,2,FALSE),FALSE)))*(VLOOKUP(B2638,'2-Kosten per locatie'!$A$16:$C$48,3,FALSE))</f>
        <v>0</v>
      </c>
      <c r="W2638" s="146">
        <f t="shared" si="525"/>
        <v>0</v>
      </c>
      <c r="X2638" s="146">
        <f t="shared" si="526"/>
        <v>0</v>
      </c>
      <c r="Y2638" s="146">
        <f t="shared" si="527"/>
        <v>0</v>
      </c>
      <c r="Z2638" s="147" t="str">
        <f>VLOOKUP(F2638,'3-Productie normen'!A:Q,12,FALSE)</f>
        <v>S</v>
      </c>
      <c r="AA2638" s="147"/>
      <c r="AC2638" s="148">
        <f t="shared" si="528"/>
        <v>1226.3999999999999</v>
      </c>
    </row>
    <row r="2639" spans="1:29" ht="14.15" customHeight="1">
      <c r="A2639" s="124">
        <f t="shared" si="530"/>
        <v>2639</v>
      </c>
      <c r="B2639" s="139" t="s">
        <v>121</v>
      </c>
      <c r="C2639" s="108">
        <v>2</v>
      </c>
      <c r="D2639" s="164" t="s">
        <v>1782</v>
      </c>
      <c r="E2639" s="141" t="s">
        <v>226</v>
      </c>
      <c r="F2639" s="141" t="s">
        <v>174</v>
      </c>
      <c r="G2639" s="141" t="s">
        <v>227</v>
      </c>
      <c r="H2639" s="142">
        <v>3.9</v>
      </c>
      <c r="I2639" s="143">
        <f t="shared" si="529"/>
        <v>0</v>
      </c>
      <c r="J2639" s="144" t="s">
        <v>228</v>
      </c>
      <c r="K2639" s="144"/>
      <c r="L2639" s="144"/>
      <c r="M2639" s="144"/>
      <c r="N2639" s="144"/>
      <c r="O2639" s="144"/>
      <c r="P2639" s="145">
        <f t="shared" si="519"/>
        <v>0</v>
      </c>
      <c r="Q2639" s="145">
        <f t="shared" si="520"/>
        <v>0</v>
      </c>
      <c r="R2639" s="145">
        <f t="shared" si="521"/>
        <v>0</v>
      </c>
      <c r="S2639" s="145">
        <f t="shared" si="522"/>
        <v>0</v>
      </c>
      <c r="T2639" s="145">
        <f t="shared" si="523"/>
        <v>0</v>
      </c>
      <c r="U2639" s="145">
        <f t="shared" si="524"/>
        <v>0</v>
      </c>
      <c r="V2639" s="146">
        <f>IF(J2639="nio",0,IF(J2639&gt;0,VLOOKUP(F2639,'3-Productie normen'!A:M,VLOOKUP(J2639,'3-Productie normen'!$B$38:$C$41,2,FALSE),FALSE)))*(VLOOKUP(B2639,'2-Kosten per locatie'!$A$16:$C$48,3,FALSE))</f>
        <v>0</v>
      </c>
      <c r="W2639" s="146">
        <f t="shared" si="525"/>
        <v>0</v>
      </c>
      <c r="X2639" s="146">
        <f t="shared" si="526"/>
        <v>0</v>
      </c>
      <c r="Y2639" s="146">
        <f t="shared" si="527"/>
        <v>0</v>
      </c>
      <c r="Z2639" s="147">
        <f>VLOOKUP(F2639,'3-Productie normen'!A:Q,12,FALSE)</f>
        <v>0</v>
      </c>
      <c r="AA2639" s="147"/>
      <c r="AC2639" s="148">
        <f t="shared" si="528"/>
        <v>0</v>
      </c>
    </row>
    <row r="2640" spans="1:29" ht="14.15" customHeight="1">
      <c r="A2640" s="124">
        <f t="shared" si="530"/>
        <v>2640</v>
      </c>
      <c r="B2640" s="139" t="s">
        <v>121</v>
      </c>
      <c r="C2640" s="108">
        <v>2</v>
      </c>
      <c r="D2640" s="164" t="s">
        <v>1992</v>
      </c>
      <c r="E2640" s="141" t="s">
        <v>420</v>
      </c>
      <c r="F2640" s="141" t="s">
        <v>155</v>
      </c>
      <c r="G2640" s="141" t="s">
        <v>252</v>
      </c>
      <c r="H2640" s="142">
        <v>111.5</v>
      </c>
      <c r="I2640" s="143">
        <f t="shared" si="529"/>
        <v>730</v>
      </c>
      <c r="J2640" s="144">
        <v>255</v>
      </c>
      <c r="K2640" s="144">
        <v>255</v>
      </c>
      <c r="L2640" s="144">
        <v>101</v>
      </c>
      <c r="M2640" s="144">
        <v>101</v>
      </c>
      <c r="N2640" s="144">
        <v>9</v>
      </c>
      <c r="O2640" s="144">
        <v>9</v>
      </c>
      <c r="P2640" s="145" t="e">
        <f t="shared" si="519"/>
        <v>#DIV/0!</v>
      </c>
      <c r="Q2640" s="145" t="e">
        <f t="shared" si="520"/>
        <v>#DIV/0!</v>
      </c>
      <c r="R2640" s="145" t="e">
        <f t="shared" si="521"/>
        <v>#DIV/0!</v>
      </c>
      <c r="S2640" s="145" t="e">
        <f t="shared" si="522"/>
        <v>#DIV/0!</v>
      </c>
      <c r="T2640" s="145" t="e">
        <f t="shared" si="523"/>
        <v>#DIV/0!</v>
      </c>
      <c r="U2640" s="145" t="e">
        <f t="shared" si="524"/>
        <v>#DIV/0!</v>
      </c>
      <c r="V2640" s="146">
        <f>IF(J2640="nio",0,IF(J2640&gt;0,VLOOKUP(F2640,'3-Productie normen'!A:M,VLOOKUP(J2640,'3-Productie normen'!$B$38:$C$41,2,FALSE),FALSE)))*(VLOOKUP(B2640,'2-Kosten per locatie'!$A$16:$C$48,3,FALSE))</f>
        <v>0</v>
      </c>
      <c r="W2640" s="146">
        <f t="shared" si="525"/>
        <v>0</v>
      </c>
      <c r="X2640" s="146">
        <f t="shared" si="526"/>
        <v>0</v>
      </c>
      <c r="Y2640" s="146">
        <f t="shared" si="527"/>
        <v>0</v>
      </c>
      <c r="Z2640" s="147" t="str">
        <f>VLOOKUP(F2640,'3-Productie normen'!A:Q,12,FALSE)</f>
        <v>B</v>
      </c>
      <c r="AA2640" s="147"/>
      <c r="AC2640" s="148">
        <f t="shared" si="528"/>
        <v>81395</v>
      </c>
    </row>
    <row r="2641" spans="1:29" ht="14.15" customHeight="1">
      <c r="A2641" s="124">
        <f t="shared" si="530"/>
        <v>2641</v>
      </c>
      <c r="B2641" s="139" t="s">
        <v>121</v>
      </c>
      <c r="C2641" s="108">
        <v>2</v>
      </c>
      <c r="D2641" s="164" t="s">
        <v>1993</v>
      </c>
      <c r="E2641" s="141" t="s">
        <v>413</v>
      </c>
      <c r="F2641" s="400" t="s">
        <v>159</v>
      </c>
      <c r="G2641" s="141" t="s">
        <v>244</v>
      </c>
      <c r="H2641" s="142">
        <v>6.24</v>
      </c>
      <c r="I2641" s="143">
        <f t="shared" si="529"/>
        <v>730</v>
      </c>
      <c r="J2641" s="144">
        <v>255</v>
      </c>
      <c r="K2641" s="144">
        <v>255</v>
      </c>
      <c r="L2641" s="144">
        <v>101</v>
      </c>
      <c r="M2641" s="144">
        <v>101</v>
      </c>
      <c r="N2641" s="144">
        <v>9</v>
      </c>
      <c r="O2641" s="144">
        <v>9</v>
      </c>
      <c r="P2641" s="145" t="e">
        <f t="shared" si="519"/>
        <v>#DIV/0!</v>
      </c>
      <c r="Q2641" s="145" t="e">
        <f t="shared" si="520"/>
        <v>#DIV/0!</v>
      </c>
      <c r="R2641" s="145" t="e">
        <f t="shared" si="521"/>
        <v>#DIV/0!</v>
      </c>
      <c r="S2641" s="145" t="e">
        <f t="shared" si="522"/>
        <v>#DIV/0!</v>
      </c>
      <c r="T2641" s="145" t="e">
        <f t="shared" si="523"/>
        <v>#DIV/0!</v>
      </c>
      <c r="U2641" s="145" t="e">
        <f t="shared" si="524"/>
        <v>#DIV/0!</v>
      </c>
      <c r="V2641" s="146">
        <f>IF(J2641="nio",0,IF(J2641&gt;0,VLOOKUP(F2641,'3-Productie normen'!A:M,VLOOKUP(J2641,'3-Productie normen'!$B$38:$C$41,2,FALSE),FALSE)))*(VLOOKUP(B2641,'2-Kosten per locatie'!$A$16:$C$48,3,FALSE))</f>
        <v>0</v>
      </c>
      <c r="W2641" s="146">
        <f t="shared" si="525"/>
        <v>0</v>
      </c>
      <c r="X2641" s="146">
        <f t="shared" si="526"/>
        <v>0</v>
      </c>
      <c r="Y2641" s="146">
        <f t="shared" si="527"/>
        <v>0</v>
      </c>
      <c r="Z2641" s="147" t="str">
        <f>VLOOKUP(F2641,'3-Productie normen'!A:Q,12,FALSE)</f>
        <v>V</v>
      </c>
      <c r="AA2641" s="147"/>
      <c r="AC2641" s="148">
        <f t="shared" si="528"/>
        <v>4555.2</v>
      </c>
    </row>
    <row r="2642" spans="1:29" ht="14.15" customHeight="1">
      <c r="A2642" s="124">
        <f t="shared" si="530"/>
        <v>2642</v>
      </c>
      <c r="B2642" s="139" t="s">
        <v>121</v>
      </c>
      <c r="C2642" s="108">
        <v>2</v>
      </c>
      <c r="D2642" s="164" t="s">
        <v>1994</v>
      </c>
      <c r="E2642" s="141" t="s">
        <v>224</v>
      </c>
      <c r="F2642" s="141" t="s">
        <v>155</v>
      </c>
      <c r="G2642" s="141" t="s">
        <v>244</v>
      </c>
      <c r="H2642" s="142">
        <v>15.94</v>
      </c>
      <c r="I2642" s="143">
        <f t="shared" si="529"/>
        <v>730</v>
      </c>
      <c r="J2642" s="144">
        <v>255</v>
      </c>
      <c r="K2642" s="144">
        <v>255</v>
      </c>
      <c r="L2642" s="144">
        <v>101</v>
      </c>
      <c r="M2642" s="144">
        <v>101</v>
      </c>
      <c r="N2642" s="144">
        <v>9</v>
      </c>
      <c r="O2642" s="144">
        <v>9</v>
      </c>
      <c r="P2642" s="145" t="e">
        <f t="shared" si="519"/>
        <v>#DIV/0!</v>
      </c>
      <c r="Q2642" s="145" t="e">
        <f t="shared" si="520"/>
        <v>#DIV/0!</v>
      </c>
      <c r="R2642" s="145" t="e">
        <f t="shared" si="521"/>
        <v>#DIV/0!</v>
      </c>
      <c r="S2642" s="145" t="e">
        <f t="shared" si="522"/>
        <v>#DIV/0!</v>
      </c>
      <c r="T2642" s="145" t="e">
        <f t="shared" si="523"/>
        <v>#DIV/0!</v>
      </c>
      <c r="U2642" s="145" t="e">
        <f t="shared" si="524"/>
        <v>#DIV/0!</v>
      </c>
      <c r="V2642" s="146">
        <f>IF(J2642="nio",0,IF(J2642&gt;0,VLOOKUP(F2642,'3-Productie normen'!A:M,VLOOKUP(J2642,'3-Productie normen'!$B$38:$C$41,2,FALSE),FALSE)))*(VLOOKUP(B2642,'2-Kosten per locatie'!$A$16:$C$48,3,FALSE))</f>
        <v>0</v>
      </c>
      <c r="W2642" s="146">
        <f t="shared" si="525"/>
        <v>0</v>
      </c>
      <c r="X2642" s="146">
        <f t="shared" si="526"/>
        <v>0</v>
      </c>
      <c r="Y2642" s="146">
        <f t="shared" si="527"/>
        <v>0</v>
      </c>
      <c r="Z2642" s="147" t="str">
        <f>VLOOKUP(F2642,'3-Productie normen'!A:Q,12,FALSE)</f>
        <v>B</v>
      </c>
      <c r="AA2642" s="147"/>
      <c r="AC2642" s="148">
        <f t="shared" si="528"/>
        <v>11636.199999999999</v>
      </c>
    </row>
    <row r="2643" spans="1:29" ht="14.15" customHeight="1">
      <c r="A2643" s="124">
        <f t="shared" si="530"/>
        <v>2643</v>
      </c>
      <c r="B2643" s="139" t="s">
        <v>121</v>
      </c>
      <c r="C2643" s="108">
        <v>2</v>
      </c>
      <c r="D2643" s="164" t="s">
        <v>1784</v>
      </c>
      <c r="E2643" s="141" t="s">
        <v>519</v>
      </c>
      <c r="F2643" s="141" t="s">
        <v>174</v>
      </c>
      <c r="G2643" s="141" t="s">
        <v>222</v>
      </c>
      <c r="H2643" s="142">
        <v>5.7</v>
      </c>
      <c r="I2643" s="143">
        <f t="shared" si="529"/>
        <v>0</v>
      </c>
      <c r="J2643" s="144" t="s">
        <v>228</v>
      </c>
      <c r="K2643" s="144"/>
      <c r="L2643" s="144"/>
      <c r="M2643" s="144"/>
      <c r="N2643" s="144"/>
      <c r="O2643" s="144"/>
      <c r="P2643" s="145">
        <f t="shared" si="519"/>
        <v>0</v>
      </c>
      <c r="Q2643" s="145">
        <f t="shared" si="520"/>
        <v>0</v>
      </c>
      <c r="R2643" s="145">
        <f t="shared" si="521"/>
        <v>0</v>
      </c>
      <c r="S2643" s="145">
        <f t="shared" si="522"/>
        <v>0</v>
      </c>
      <c r="T2643" s="145">
        <f t="shared" si="523"/>
        <v>0</v>
      </c>
      <c r="U2643" s="145">
        <f t="shared" si="524"/>
        <v>0</v>
      </c>
      <c r="V2643" s="146">
        <f>IF(J2643="nio",0,IF(J2643&gt;0,VLOOKUP(F2643,'3-Productie normen'!A:M,VLOOKUP(J2643,'3-Productie normen'!$B$38:$C$41,2,FALSE),FALSE)))*(VLOOKUP(B2643,'2-Kosten per locatie'!$A$16:$C$48,3,FALSE))</f>
        <v>0</v>
      </c>
      <c r="W2643" s="146">
        <f t="shared" si="525"/>
        <v>0</v>
      </c>
      <c r="X2643" s="146">
        <f t="shared" si="526"/>
        <v>0</v>
      </c>
      <c r="Y2643" s="146">
        <f t="shared" si="527"/>
        <v>0</v>
      </c>
      <c r="Z2643" s="147">
        <f>VLOOKUP(F2643,'3-Productie normen'!A:Q,12,FALSE)</f>
        <v>0</v>
      </c>
      <c r="AA2643" s="147"/>
      <c r="AC2643" s="148">
        <f t="shared" si="528"/>
        <v>0</v>
      </c>
    </row>
    <row r="2644" spans="1:29" ht="14.15" customHeight="1">
      <c r="A2644" s="124">
        <f t="shared" si="530"/>
        <v>2644</v>
      </c>
      <c r="B2644" s="139" t="s">
        <v>121</v>
      </c>
      <c r="C2644" s="108">
        <v>2</v>
      </c>
      <c r="D2644" s="164" t="s">
        <v>1997</v>
      </c>
      <c r="E2644" s="141" t="s">
        <v>216</v>
      </c>
      <c r="F2644" s="141" t="s">
        <v>167</v>
      </c>
      <c r="G2644" s="141" t="s">
        <v>213</v>
      </c>
      <c r="H2644" s="142">
        <v>6.92</v>
      </c>
      <c r="I2644" s="143">
        <f t="shared" si="529"/>
        <v>730</v>
      </c>
      <c r="J2644" s="144">
        <v>255</v>
      </c>
      <c r="K2644" s="144">
        <v>255</v>
      </c>
      <c r="L2644" s="144">
        <v>101</v>
      </c>
      <c r="M2644" s="144">
        <v>101</v>
      </c>
      <c r="N2644" s="144">
        <v>9</v>
      </c>
      <c r="O2644" s="144">
        <v>9</v>
      </c>
      <c r="P2644" s="145" t="e">
        <f t="shared" si="519"/>
        <v>#DIV/0!</v>
      </c>
      <c r="Q2644" s="145" t="e">
        <f t="shared" si="520"/>
        <v>#DIV/0!</v>
      </c>
      <c r="R2644" s="145" t="e">
        <f t="shared" si="521"/>
        <v>#DIV/0!</v>
      </c>
      <c r="S2644" s="145" t="e">
        <f t="shared" si="522"/>
        <v>#DIV/0!</v>
      </c>
      <c r="T2644" s="145" t="e">
        <f t="shared" si="523"/>
        <v>#DIV/0!</v>
      </c>
      <c r="U2644" s="145" t="e">
        <f t="shared" si="524"/>
        <v>#DIV/0!</v>
      </c>
      <c r="V2644" s="146">
        <f>IF(J2644="nio",0,IF(J2644&gt;0,VLOOKUP(F2644,'3-Productie normen'!A:M,VLOOKUP(J2644,'3-Productie normen'!$B$38:$C$41,2,FALSE),FALSE)))*(VLOOKUP(B2644,'2-Kosten per locatie'!$A$16:$C$48,3,FALSE))</f>
        <v>0</v>
      </c>
      <c r="W2644" s="146">
        <f t="shared" si="525"/>
        <v>0</v>
      </c>
      <c r="X2644" s="146">
        <f t="shared" si="526"/>
        <v>0</v>
      </c>
      <c r="Y2644" s="146">
        <f t="shared" si="527"/>
        <v>0</v>
      </c>
      <c r="Z2644" s="147" t="str">
        <f>VLOOKUP(F2644,'3-Productie normen'!A:Q,12,FALSE)</f>
        <v>S</v>
      </c>
      <c r="AA2644" s="147"/>
      <c r="AC2644" s="148">
        <f t="shared" si="528"/>
        <v>5051.6000000000004</v>
      </c>
    </row>
    <row r="2645" spans="1:29" ht="14.15" customHeight="1">
      <c r="A2645" s="124">
        <f t="shared" si="530"/>
        <v>2645</v>
      </c>
      <c r="B2645" s="139" t="s">
        <v>121</v>
      </c>
      <c r="C2645" s="108">
        <v>2</v>
      </c>
      <c r="D2645" s="164" t="s">
        <v>1998</v>
      </c>
      <c r="E2645" s="141" t="s">
        <v>216</v>
      </c>
      <c r="F2645" s="141" t="s">
        <v>167</v>
      </c>
      <c r="G2645" s="141" t="s">
        <v>213</v>
      </c>
      <c r="H2645" s="142">
        <v>1.58</v>
      </c>
      <c r="I2645" s="143">
        <f t="shared" si="529"/>
        <v>730</v>
      </c>
      <c r="J2645" s="144">
        <v>255</v>
      </c>
      <c r="K2645" s="144">
        <v>255</v>
      </c>
      <c r="L2645" s="144">
        <v>101</v>
      </c>
      <c r="M2645" s="144">
        <v>101</v>
      </c>
      <c r="N2645" s="144">
        <v>9</v>
      </c>
      <c r="O2645" s="144">
        <v>9</v>
      </c>
      <c r="P2645" s="145" t="e">
        <f t="shared" si="519"/>
        <v>#DIV/0!</v>
      </c>
      <c r="Q2645" s="145" t="e">
        <f t="shared" si="520"/>
        <v>#DIV/0!</v>
      </c>
      <c r="R2645" s="145" t="e">
        <f t="shared" si="521"/>
        <v>#DIV/0!</v>
      </c>
      <c r="S2645" s="145" t="e">
        <f t="shared" si="522"/>
        <v>#DIV/0!</v>
      </c>
      <c r="T2645" s="145" t="e">
        <f t="shared" si="523"/>
        <v>#DIV/0!</v>
      </c>
      <c r="U2645" s="145" t="e">
        <f t="shared" si="524"/>
        <v>#DIV/0!</v>
      </c>
      <c r="V2645" s="146">
        <f>IF(J2645="nio",0,IF(J2645&gt;0,VLOOKUP(F2645,'3-Productie normen'!A:M,VLOOKUP(J2645,'3-Productie normen'!$B$38:$C$41,2,FALSE),FALSE)))*(VLOOKUP(B2645,'2-Kosten per locatie'!$A$16:$C$48,3,FALSE))</f>
        <v>0</v>
      </c>
      <c r="W2645" s="146">
        <f t="shared" si="525"/>
        <v>0</v>
      </c>
      <c r="X2645" s="146">
        <f t="shared" si="526"/>
        <v>0</v>
      </c>
      <c r="Y2645" s="146">
        <f t="shared" si="527"/>
        <v>0</v>
      </c>
      <c r="Z2645" s="147" t="str">
        <f>VLOOKUP(F2645,'3-Productie normen'!A:Q,12,FALSE)</f>
        <v>S</v>
      </c>
      <c r="AA2645" s="147"/>
      <c r="AC2645" s="148">
        <f t="shared" si="528"/>
        <v>1153.4000000000001</v>
      </c>
    </row>
    <row r="2646" spans="1:29" ht="14.15" customHeight="1">
      <c r="A2646" s="124">
        <f t="shared" si="530"/>
        <v>2646</v>
      </c>
      <c r="B2646" s="139" t="s">
        <v>121</v>
      </c>
      <c r="C2646" s="108">
        <v>2</v>
      </c>
      <c r="D2646" s="164" t="s">
        <v>1999</v>
      </c>
      <c r="E2646" s="141" t="s">
        <v>216</v>
      </c>
      <c r="F2646" s="141" t="s">
        <v>167</v>
      </c>
      <c r="G2646" s="141" t="s">
        <v>213</v>
      </c>
      <c r="H2646" s="142">
        <v>1.52</v>
      </c>
      <c r="I2646" s="143">
        <f t="shared" si="529"/>
        <v>730</v>
      </c>
      <c r="J2646" s="144">
        <v>255</v>
      </c>
      <c r="K2646" s="144">
        <v>255</v>
      </c>
      <c r="L2646" s="144">
        <v>101</v>
      </c>
      <c r="M2646" s="144">
        <v>101</v>
      </c>
      <c r="N2646" s="144">
        <v>9</v>
      </c>
      <c r="O2646" s="144">
        <v>9</v>
      </c>
      <c r="P2646" s="145" t="e">
        <f t="shared" si="519"/>
        <v>#DIV/0!</v>
      </c>
      <c r="Q2646" s="145" t="e">
        <f t="shared" si="520"/>
        <v>#DIV/0!</v>
      </c>
      <c r="R2646" s="145" t="e">
        <f t="shared" si="521"/>
        <v>#DIV/0!</v>
      </c>
      <c r="S2646" s="145" t="e">
        <f t="shared" si="522"/>
        <v>#DIV/0!</v>
      </c>
      <c r="T2646" s="145" t="e">
        <f t="shared" si="523"/>
        <v>#DIV/0!</v>
      </c>
      <c r="U2646" s="145" t="e">
        <f t="shared" si="524"/>
        <v>#DIV/0!</v>
      </c>
      <c r="V2646" s="146">
        <f>IF(J2646="nio",0,IF(J2646&gt;0,VLOOKUP(F2646,'3-Productie normen'!A:M,VLOOKUP(J2646,'3-Productie normen'!$B$38:$C$41,2,FALSE),FALSE)))*(VLOOKUP(B2646,'2-Kosten per locatie'!$A$16:$C$48,3,FALSE))</f>
        <v>0</v>
      </c>
      <c r="W2646" s="146">
        <f t="shared" si="525"/>
        <v>0</v>
      </c>
      <c r="X2646" s="146">
        <f t="shared" si="526"/>
        <v>0</v>
      </c>
      <c r="Y2646" s="146">
        <f t="shared" si="527"/>
        <v>0</v>
      </c>
      <c r="Z2646" s="147" t="str">
        <f>VLOOKUP(F2646,'3-Productie normen'!A:Q,12,FALSE)</f>
        <v>S</v>
      </c>
      <c r="AA2646" s="147"/>
      <c r="AC2646" s="148">
        <f t="shared" si="528"/>
        <v>1109.5999999999999</v>
      </c>
    </row>
    <row r="2647" spans="1:29" ht="14.15" customHeight="1">
      <c r="A2647" s="124">
        <f t="shared" si="530"/>
        <v>2647</v>
      </c>
      <c r="B2647" s="139" t="s">
        <v>121</v>
      </c>
      <c r="C2647" s="108">
        <v>2</v>
      </c>
      <c r="D2647" s="164" t="s">
        <v>2342</v>
      </c>
      <c r="E2647" s="141" t="s">
        <v>216</v>
      </c>
      <c r="F2647" s="141" t="s">
        <v>167</v>
      </c>
      <c r="G2647" s="141" t="s">
        <v>213</v>
      </c>
      <c r="H2647" s="142">
        <v>1.52</v>
      </c>
      <c r="I2647" s="143">
        <f t="shared" si="529"/>
        <v>730</v>
      </c>
      <c r="J2647" s="144">
        <v>255</v>
      </c>
      <c r="K2647" s="144">
        <v>255</v>
      </c>
      <c r="L2647" s="144">
        <v>101</v>
      </c>
      <c r="M2647" s="144">
        <v>101</v>
      </c>
      <c r="N2647" s="144">
        <v>9</v>
      </c>
      <c r="O2647" s="144">
        <v>9</v>
      </c>
      <c r="P2647" s="145" t="e">
        <f t="shared" si="519"/>
        <v>#DIV/0!</v>
      </c>
      <c r="Q2647" s="145" t="e">
        <f t="shared" si="520"/>
        <v>#DIV/0!</v>
      </c>
      <c r="R2647" s="145" t="e">
        <f t="shared" si="521"/>
        <v>#DIV/0!</v>
      </c>
      <c r="S2647" s="145" t="e">
        <f t="shared" si="522"/>
        <v>#DIV/0!</v>
      </c>
      <c r="T2647" s="145" t="e">
        <f t="shared" si="523"/>
        <v>#DIV/0!</v>
      </c>
      <c r="U2647" s="145" t="e">
        <f t="shared" si="524"/>
        <v>#DIV/0!</v>
      </c>
      <c r="V2647" s="146">
        <f>IF(J2647="nio",0,IF(J2647&gt;0,VLOOKUP(F2647,'3-Productie normen'!A:M,VLOOKUP(J2647,'3-Productie normen'!$B$38:$C$41,2,FALSE),FALSE)))*(VLOOKUP(B2647,'2-Kosten per locatie'!$A$16:$C$48,3,FALSE))</f>
        <v>0</v>
      </c>
      <c r="W2647" s="146">
        <f t="shared" si="525"/>
        <v>0</v>
      </c>
      <c r="X2647" s="146">
        <f t="shared" si="526"/>
        <v>0</v>
      </c>
      <c r="Y2647" s="146">
        <f t="shared" si="527"/>
        <v>0</v>
      </c>
      <c r="Z2647" s="147" t="str">
        <f>VLOOKUP(F2647,'3-Productie normen'!A:Q,12,FALSE)</f>
        <v>S</v>
      </c>
      <c r="AA2647" s="147"/>
      <c r="AC2647" s="148">
        <f t="shared" si="528"/>
        <v>1109.5999999999999</v>
      </c>
    </row>
    <row r="2648" spans="1:29" ht="14.15" customHeight="1">
      <c r="A2648" s="124">
        <f t="shared" si="530"/>
        <v>2648</v>
      </c>
      <c r="B2648" s="139" t="s">
        <v>121</v>
      </c>
      <c r="C2648" s="108">
        <v>2</v>
      </c>
      <c r="D2648" s="164" t="s">
        <v>2343</v>
      </c>
      <c r="E2648" s="141" t="s">
        <v>507</v>
      </c>
      <c r="F2648" s="153" t="s">
        <v>157</v>
      </c>
      <c r="G2648" s="141" t="s">
        <v>213</v>
      </c>
      <c r="H2648" s="142">
        <v>3.44</v>
      </c>
      <c r="I2648" s="143">
        <f t="shared" si="529"/>
        <v>730</v>
      </c>
      <c r="J2648" s="144">
        <v>255</v>
      </c>
      <c r="K2648" s="144">
        <v>255</v>
      </c>
      <c r="L2648" s="144">
        <v>101</v>
      </c>
      <c r="M2648" s="144">
        <v>101</v>
      </c>
      <c r="N2648" s="144">
        <v>9</v>
      </c>
      <c r="O2648" s="144">
        <v>9</v>
      </c>
      <c r="P2648" s="145" t="e">
        <f t="shared" si="519"/>
        <v>#DIV/0!</v>
      </c>
      <c r="Q2648" s="145" t="e">
        <f t="shared" si="520"/>
        <v>#DIV/0!</v>
      </c>
      <c r="R2648" s="145" t="e">
        <f t="shared" si="521"/>
        <v>#DIV/0!</v>
      </c>
      <c r="S2648" s="145" t="e">
        <f t="shared" si="522"/>
        <v>#DIV/0!</v>
      </c>
      <c r="T2648" s="145" t="e">
        <f t="shared" si="523"/>
        <v>#DIV/0!</v>
      </c>
      <c r="U2648" s="145" t="e">
        <f t="shared" si="524"/>
        <v>#DIV/0!</v>
      </c>
      <c r="V2648" s="146">
        <f>IF(J2648="nio",0,IF(J2648&gt;0,VLOOKUP(F2648,'3-Productie normen'!A:M,VLOOKUP(J2648,'3-Productie normen'!$B$38:$C$41,2,FALSE),FALSE)))*(VLOOKUP(B2648,'2-Kosten per locatie'!$A$16:$C$48,3,FALSE))</f>
        <v>0</v>
      </c>
      <c r="W2648" s="146">
        <f t="shared" si="525"/>
        <v>0</v>
      </c>
      <c r="X2648" s="146">
        <f t="shared" si="526"/>
        <v>0</v>
      </c>
      <c r="Y2648" s="146">
        <f t="shared" si="527"/>
        <v>0</v>
      </c>
      <c r="Z2648" s="147" t="str">
        <f>VLOOKUP(F2648,'3-Productie normen'!A:Q,12,FALSE)</f>
        <v>S</v>
      </c>
      <c r="AA2648" s="147"/>
      <c r="AC2648" s="148">
        <f t="shared" si="528"/>
        <v>2511.1999999999998</v>
      </c>
    </row>
    <row r="2649" spans="1:29" ht="14.15" customHeight="1">
      <c r="A2649" s="124">
        <f t="shared" si="530"/>
        <v>2649</v>
      </c>
      <c r="B2649" s="139" t="s">
        <v>121</v>
      </c>
      <c r="C2649" s="108">
        <v>2</v>
      </c>
      <c r="D2649" s="164" t="s">
        <v>2000</v>
      </c>
      <c r="E2649" s="141" t="s">
        <v>171</v>
      </c>
      <c r="F2649" s="141" t="s">
        <v>171</v>
      </c>
      <c r="G2649" s="141" t="s">
        <v>222</v>
      </c>
      <c r="H2649" s="142">
        <v>21.8</v>
      </c>
      <c r="I2649" s="143">
        <f t="shared" si="529"/>
        <v>730</v>
      </c>
      <c r="J2649" s="144">
        <v>255</v>
      </c>
      <c r="K2649" s="144">
        <v>255</v>
      </c>
      <c r="L2649" s="144">
        <v>101</v>
      </c>
      <c r="M2649" s="144">
        <v>101</v>
      </c>
      <c r="N2649" s="144">
        <v>9</v>
      </c>
      <c r="O2649" s="144">
        <v>9</v>
      </c>
      <c r="P2649" s="145" t="e">
        <f t="shared" si="519"/>
        <v>#DIV/0!</v>
      </c>
      <c r="Q2649" s="145" t="e">
        <f t="shared" si="520"/>
        <v>#DIV/0!</v>
      </c>
      <c r="R2649" s="145" t="e">
        <f t="shared" si="521"/>
        <v>#DIV/0!</v>
      </c>
      <c r="S2649" s="145" t="e">
        <f t="shared" si="522"/>
        <v>#DIV/0!</v>
      </c>
      <c r="T2649" s="145" t="e">
        <f t="shared" si="523"/>
        <v>#DIV/0!</v>
      </c>
      <c r="U2649" s="145" t="e">
        <f t="shared" si="524"/>
        <v>#DIV/0!</v>
      </c>
      <c r="V2649" s="146">
        <f>IF(J2649="nio",0,IF(J2649&gt;0,VLOOKUP(F2649,'3-Productie normen'!A:M,VLOOKUP(J2649,'3-Productie normen'!$B$38:$C$41,2,FALSE),FALSE)))*(VLOOKUP(B2649,'2-Kosten per locatie'!$A$16:$C$48,3,FALSE))</f>
        <v>0</v>
      </c>
      <c r="W2649" s="146">
        <f t="shared" si="525"/>
        <v>0</v>
      </c>
      <c r="X2649" s="146">
        <f t="shared" si="526"/>
        <v>0</v>
      </c>
      <c r="Y2649" s="146">
        <f t="shared" si="527"/>
        <v>0</v>
      </c>
      <c r="Z2649" s="147" t="str">
        <f>VLOOKUP(F2649,'3-Productie normen'!A:Q,12,FALSE)</f>
        <v>B</v>
      </c>
      <c r="AA2649" s="147"/>
      <c r="AC2649" s="148">
        <f t="shared" si="528"/>
        <v>15914</v>
      </c>
    </row>
    <row r="2650" spans="1:29" ht="14.15" customHeight="1">
      <c r="A2650" s="124">
        <f t="shared" si="530"/>
        <v>2650</v>
      </c>
      <c r="B2650" s="139" t="s">
        <v>121</v>
      </c>
      <c r="C2650" s="108">
        <v>2</v>
      </c>
      <c r="D2650" s="164" t="s">
        <v>2001</v>
      </c>
      <c r="E2650" s="141" t="s">
        <v>171</v>
      </c>
      <c r="F2650" s="141" t="s">
        <v>171</v>
      </c>
      <c r="G2650" s="141" t="s">
        <v>222</v>
      </c>
      <c r="H2650" s="142">
        <v>22.81</v>
      </c>
      <c r="I2650" s="143">
        <f t="shared" si="529"/>
        <v>730</v>
      </c>
      <c r="J2650" s="144">
        <v>255</v>
      </c>
      <c r="K2650" s="144">
        <v>255</v>
      </c>
      <c r="L2650" s="144">
        <v>101</v>
      </c>
      <c r="M2650" s="144">
        <v>101</v>
      </c>
      <c r="N2650" s="144">
        <v>9</v>
      </c>
      <c r="O2650" s="144">
        <v>9</v>
      </c>
      <c r="P2650" s="145" t="e">
        <f t="shared" si="519"/>
        <v>#DIV/0!</v>
      </c>
      <c r="Q2650" s="145" t="e">
        <f t="shared" si="520"/>
        <v>#DIV/0!</v>
      </c>
      <c r="R2650" s="145" t="e">
        <f t="shared" si="521"/>
        <v>#DIV/0!</v>
      </c>
      <c r="S2650" s="145" t="e">
        <f t="shared" si="522"/>
        <v>#DIV/0!</v>
      </c>
      <c r="T2650" s="145" t="e">
        <f t="shared" si="523"/>
        <v>#DIV/0!</v>
      </c>
      <c r="U2650" s="145" t="e">
        <f t="shared" si="524"/>
        <v>#DIV/0!</v>
      </c>
      <c r="V2650" s="146">
        <f>IF(J2650="nio",0,IF(J2650&gt;0,VLOOKUP(F2650,'3-Productie normen'!A:M,VLOOKUP(J2650,'3-Productie normen'!$B$38:$C$41,2,FALSE),FALSE)))*(VLOOKUP(B2650,'2-Kosten per locatie'!$A$16:$C$48,3,FALSE))</f>
        <v>0</v>
      </c>
      <c r="W2650" s="146">
        <f t="shared" si="525"/>
        <v>0</v>
      </c>
      <c r="X2650" s="146">
        <f t="shared" si="526"/>
        <v>0</v>
      </c>
      <c r="Y2650" s="146">
        <f t="shared" si="527"/>
        <v>0</v>
      </c>
      <c r="Z2650" s="147" t="str">
        <f>VLOOKUP(F2650,'3-Productie normen'!A:Q,12,FALSE)</f>
        <v>B</v>
      </c>
      <c r="AA2650" s="147"/>
      <c r="AC2650" s="148">
        <f t="shared" si="528"/>
        <v>16651.3</v>
      </c>
    </row>
    <row r="2651" spans="1:29" ht="14.15" customHeight="1">
      <c r="A2651" s="124">
        <f t="shared" si="530"/>
        <v>2651</v>
      </c>
      <c r="B2651" s="139" t="s">
        <v>121</v>
      </c>
      <c r="C2651" s="108">
        <v>2</v>
      </c>
      <c r="D2651" s="164" t="s">
        <v>1785</v>
      </c>
      <c r="E2651" s="141" t="s">
        <v>224</v>
      </c>
      <c r="F2651" s="141" t="s">
        <v>155</v>
      </c>
      <c r="G2651" s="141" t="s">
        <v>222</v>
      </c>
      <c r="H2651" s="142">
        <v>18.7</v>
      </c>
      <c r="I2651" s="143">
        <f t="shared" si="529"/>
        <v>730</v>
      </c>
      <c r="J2651" s="144">
        <v>255</v>
      </c>
      <c r="K2651" s="144">
        <v>255</v>
      </c>
      <c r="L2651" s="144">
        <v>101</v>
      </c>
      <c r="M2651" s="144">
        <v>101</v>
      </c>
      <c r="N2651" s="144">
        <v>9</v>
      </c>
      <c r="O2651" s="144">
        <v>9</v>
      </c>
      <c r="P2651" s="145" t="e">
        <f t="shared" si="519"/>
        <v>#DIV/0!</v>
      </c>
      <c r="Q2651" s="145" t="e">
        <f t="shared" si="520"/>
        <v>#DIV/0!</v>
      </c>
      <c r="R2651" s="145" t="e">
        <f t="shared" si="521"/>
        <v>#DIV/0!</v>
      </c>
      <c r="S2651" s="145" t="e">
        <f t="shared" si="522"/>
        <v>#DIV/0!</v>
      </c>
      <c r="T2651" s="145" t="e">
        <f t="shared" si="523"/>
        <v>#DIV/0!</v>
      </c>
      <c r="U2651" s="145" t="e">
        <f t="shared" si="524"/>
        <v>#DIV/0!</v>
      </c>
      <c r="V2651" s="146">
        <f>IF(J2651="nio",0,IF(J2651&gt;0,VLOOKUP(F2651,'3-Productie normen'!A:M,VLOOKUP(J2651,'3-Productie normen'!$B$38:$C$41,2,FALSE),FALSE)))*(VLOOKUP(B2651,'2-Kosten per locatie'!$A$16:$C$48,3,FALSE))</f>
        <v>0</v>
      </c>
      <c r="W2651" s="146">
        <f t="shared" si="525"/>
        <v>0</v>
      </c>
      <c r="X2651" s="146">
        <f t="shared" si="526"/>
        <v>0</v>
      </c>
      <c r="Y2651" s="146">
        <f t="shared" si="527"/>
        <v>0</v>
      </c>
      <c r="Z2651" s="147" t="str">
        <f>VLOOKUP(F2651,'3-Productie normen'!A:Q,12,FALSE)</f>
        <v>B</v>
      </c>
      <c r="AA2651" s="147"/>
      <c r="AC2651" s="148">
        <f t="shared" si="528"/>
        <v>13651</v>
      </c>
    </row>
    <row r="2652" spans="1:29" ht="14.15" customHeight="1">
      <c r="A2652" s="124">
        <f t="shared" si="530"/>
        <v>2652</v>
      </c>
      <c r="B2652" s="139" t="s">
        <v>121</v>
      </c>
      <c r="C2652" s="108">
        <v>2</v>
      </c>
      <c r="D2652" s="164" t="s">
        <v>2002</v>
      </c>
      <c r="E2652" s="141" t="s">
        <v>243</v>
      </c>
      <c r="F2652" s="141" t="s">
        <v>155</v>
      </c>
      <c r="G2652" s="141" t="s">
        <v>222</v>
      </c>
      <c r="H2652" s="142">
        <v>18.75</v>
      </c>
      <c r="I2652" s="143">
        <f t="shared" si="529"/>
        <v>730</v>
      </c>
      <c r="J2652" s="144">
        <v>255</v>
      </c>
      <c r="K2652" s="144">
        <v>255</v>
      </c>
      <c r="L2652" s="144">
        <v>101</v>
      </c>
      <c r="M2652" s="144">
        <v>101</v>
      </c>
      <c r="N2652" s="144">
        <v>9</v>
      </c>
      <c r="O2652" s="144">
        <v>9</v>
      </c>
      <c r="P2652" s="145" t="e">
        <f t="shared" si="519"/>
        <v>#DIV/0!</v>
      </c>
      <c r="Q2652" s="145" t="e">
        <f t="shared" si="520"/>
        <v>#DIV/0!</v>
      </c>
      <c r="R2652" s="145" t="e">
        <f t="shared" si="521"/>
        <v>#DIV/0!</v>
      </c>
      <c r="S2652" s="145" t="e">
        <f t="shared" si="522"/>
        <v>#DIV/0!</v>
      </c>
      <c r="T2652" s="145" t="e">
        <f t="shared" si="523"/>
        <v>#DIV/0!</v>
      </c>
      <c r="U2652" s="145" t="e">
        <f t="shared" si="524"/>
        <v>#DIV/0!</v>
      </c>
      <c r="V2652" s="146">
        <f>IF(J2652="nio",0,IF(J2652&gt;0,VLOOKUP(F2652,'3-Productie normen'!A:M,VLOOKUP(J2652,'3-Productie normen'!$B$38:$C$41,2,FALSE),FALSE)))*(VLOOKUP(B2652,'2-Kosten per locatie'!$A$16:$C$48,3,FALSE))</f>
        <v>0</v>
      </c>
      <c r="W2652" s="146">
        <f t="shared" si="525"/>
        <v>0</v>
      </c>
      <c r="X2652" s="146">
        <f t="shared" si="526"/>
        <v>0</v>
      </c>
      <c r="Y2652" s="146">
        <f t="shared" si="527"/>
        <v>0</v>
      </c>
      <c r="Z2652" s="147" t="str">
        <f>VLOOKUP(F2652,'3-Productie normen'!A:Q,12,FALSE)</f>
        <v>B</v>
      </c>
      <c r="AA2652" s="147"/>
      <c r="AC2652" s="148">
        <f t="shared" si="528"/>
        <v>13687.5</v>
      </c>
    </row>
    <row r="2653" spans="1:29" ht="14.15" customHeight="1">
      <c r="A2653" s="124">
        <f t="shared" si="530"/>
        <v>2653</v>
      </c>
      <c r="B2653" s="139" t="s">
        <v>121</v>
      </c>
      <c r="C2653" s="108">
        <v>2</v>
      </c>
      <c r="D2653" s="164" t="s">
        <v>2003</v>
      </c>
      <c r="E2653" s="141" t="s">
        <v>224</v>
      </c>
      <c r="F2653" s="141" t="s">
        <v>155</v>
      </c>
      <c r="G2653" s="141" t="s">
        <v>222</v>
      </c>
      <c r="H2653" s="142">
        <v>28.2</v>
      </c>
      <c r="I2653" s="143">
        <f t="shared" si="529"/>
        <v>730</v>
      </c>
      <c r="J2653" s="144">
        <v>255</v>
      </c>
      <c r="K2653" s="144">
        <v>255</v>
      </c>
      <c r="L2653" s="144">
        <v>101</v>
      </c>
      <c r="M2653" s="144">
        <v>101</v>
      </c>
      <c r="N2653" s="144">
        <v>9</v>
      </c>
      <c r="O2653" s="144">
        <v>9</v>
      </c>
      <c r="P2653" s="145" t="e">
        <f t="shared" si="519"/>
        <v>#DIV/0!</v>
      </c>
      <c r="Q2653" s="145" t="e">
        <f t="shared" si="520"/>
        <v>#DIV/0!</v>
      </c>
      <c r="R2653" s="145" t="e">
        <f t="shared" si="521"/>
        <v>#DIV/0!</v>
      </c>
      <c r="S2653" s="145" t="e">
        <f t="shared" si="522"/>
        <v>#DIV/0!</v>
      </c>
      <c r="T2653" s="145" t="e">
        <f t="shared" si="523"/>
        <v>#DIV/0!</v>
      </c>
      <c r="U2653" s="145" t="e">
        <f t="shared" si="524"/>
        <v>#DIV/0!</v>
      </c>
      <c r="V2653" s="146">
        <f>IF(J2653="nio",0,IF(J2653&gt;0,VLOOKUP(F2653,'3-Productie normen'!A:M,VLOOKUP(J2653,'3-Productie normen'!$B$38:$C$41,2,FALSE),FALSE)))*(VLOOKUP(B2653,'2-Kosten per locatie'!$A$16:$C$48,3,FALSE))</f>
        <v>0</v>
      </c>
      <c r="W2653" s="146">
        <f t="shared" si="525"/>
        <v>0</v>
      </c>
      <c r="X2653" s="146">
        <f t="shared" si="526"/>
        <v>0</v>
      </c>
      <c r="Y2653" s="146">
        <f t="shared" si="527"/>
        <v>0</v>
      </c>
      <c r="Z2653" s="147" t="str">
        <f>VLOOKUP(F2653,'3-Productie normen'!A:Q,12,FALSE)</f>
        <v>B</v>
      </c>
      <c r="AA2653" s="147"/>
      <c r="AC2653" s="148">
        <f t="shared" si="528"/>
        <v>20586</v>
      </c>
    </row>
    <row r="2654" spans="1:29" ht="14.15" customHeight="1">
      <c r="A2654" s="124">
        <f t="shared" si="530"/>
        <v>2654</v>
      </c>
      <c r="B2654" s="139" t="s">
        <v>121</v>
      </c>
      <c r="C2654" s="108">
        <v>2</v>
      </c>
      <c r="D2654" s="164" t="s">
        <v>2004</v>
      </c>
      <c r="E2654" s="141" t="s">
        <v>226</v>
      </c>
      <c r="F2654" s="141" t="s">
        <v>174</v>
      </c>
      <c r="G2654" s="141" t="s">
        <v>222</v>
      </c>
      <c r="H2654" s="142">
        <v>3.3</v>
      </c>
      <c r="I2654" s="143">
        <f t="shared" si="529"/>
        <v>0</v>
      </c>
      <c r="J2654" s="144" t="s">
        <v>228</v>
      </c>
      <c r="K2654" s="144"/>
      <c r="L2654" s="144"/>
      <c r="M2654" s="144"/>
      <c r="N2654" s="144"/>
      <c r="O2654" s="144"/>
      <c r="P2654" s="145">
        <f t="shared" si="519"/>
        <v>0</v>
      </c>
      <c r="Q2654" s="145">
        <f t="shared" si="520"/>
        <v>0</v>
      </c>
      <c r="R2654" s="145">
        <f t="shared" si="521"/>
        <v>0</v>
      </c>
      <c r="S2654" s="145">
        <f t="shared" si="522"/>
        <v>0</v>
      </c>
      <c r="T2654" s="145">
        <f t="shared" si="523"/>
        <v>0</v>
      </c>
      <c r="U2654" s="145">
        <f t="shared" si="524"/>
        <v>0</v>
      </c>
      <c r="V2654" s="146">
        <f>IF(J2654="nio",0,IF(J2654&gt;0,VLOOKUP(F2654,'3-Productie normen'!A:M,VLOOKUP(J2654,'3-Productie normen'!$B$38:$C$41,2,FALSE),FALSE)))*(VLOOKUP(B2654,'2-Kosten per locatie'!$A$16:$C$48,3,FALSE))</f>
        <v>0</v>
      </c>
      <c r="W2654" s="146">
        <f t="shared" si="525"/>
        <v>0</v>
      </c>
      <c r="X2654" s="146">
        <f t="shared" si="526"/>
        <v>0</v>
      </c>
      <c r="Y2654" s="146">
        <f t="shared" si="527"/>
        <v>0</v>
      </c>
      <c r="Z2654" s="147">
        <f>VLOOKUP(F2654,'3-Productie normen'!A:Q,12,FALSE)</f>
        <v>0</v>
      </c>
      <c r="AA2654" s="147"/>
      <c r="AC2654" s="148">
        <f t="shared" si="528"/>
        <v>0</v>
      </c>
    </row>
    <row r="2655" spans="1:29" ht="14.15" customHeight="1">
      <c r="A2655" s="124">
        <f t="shared" si="530"/>
        <v>2655</v>
      </c>
      <c r="B2655" s="139" t="s">
        <v>121</v>
      </c>
      <c r="C2655" s="108">
        <v>2</v>
      </c>
      <c r="D2655" s="164" t="s">
        <v>2005</v>
      </c>
      <c r="E2655" s="141" t="s">
        <v>224</v>
      </c>
      <c r="F2655" s="141" t="s">
        <v>155</v>
      </c>
      <c r="G2655" s="141" t="s">
        <v>222</v>
      </c>
      <c r="H2655" s="142">
        <v>85.7</v>
      </c>
      <c r="I2655" s="143">
        <f t="shared" si="529"/>
        <v>730</v>
      </c>
      <c r="J2655" s="144">
        <v>255</v>
      </c>
      <c r="K2655" s="144">
        <v>255</v>
      </c>
      <c r="L2655" s="144">
        <v>101</v>
      </c>
      <c r="M2655" s="144">
        <v>101</v>
      </c>
      <c r="N2655" s="144">
        <v>9</v>
      </c>
      <c r="O2655" s="144">
        <v>9</v>
      </c>
      <c r="P2655" s="145" t="e">
        <f t="shared" si="519"/>
        <v>#DIV/0!</v>
      </c>
      <c r="Q2655" s="145" t="e">
        <f t="shared" si="520"/>
        <v>#DIV/0!</v>
      </c>
      <c r="R2655" s="145" t="e">
        <f t="shared" si="521"/>
        <v>#DIV/0!</v>
      </c>
      <c r="S2655" s="145" t="e">
        <f t="shared" si="522"/>
        <v>#DIV/0!</v>
      </c>
      <c r="T2655" s="145" t="e">
        <f t="shared" si="523"/>
        <v>#DIV/0!</v>
      </c>
      <c r="U2655" s="145" t="e">
        <f t="shared" si="524"/>
        <v>#DIV/0!</v>
      </c>
      <c r="V2655" s="146">
        <f>IF(J2655="nio",0,IF(J2655&gt;0,VLOOKUP(F2655,'3-Productie normen'!A:M,VLOOKUP(J2655,'3-Productie normen'!$B$38:$C$41,2,FALSE),FALSE)))*(VLOOKUP(B2655,'2-Kosten per locatie'!$A$16:$C$48,3,FALSE))</f>
        <v>0</v>
      </c>
      <c r="W2655" s="146">
        <f t="shared" si="525"/>
        <v>0</v>
      </c>
      <c r="X2655" s="146">
        <f t="shared" si="526"/>
        <v>0</v>
      </c>
      <c r="Y2655" s="146">
        <f t="shared" si="527"/>
        <v>0</v>
      </c>
      <c r="Z2655" s="147" t="str">
        <f>VLOOKUP(F2655,'3-Productie normen'!A:Q,12,FALSE)</f>
        <v>B</v>
      </c>
      <c r="AA2655" s="147"/>
      <c r="AC2655" s="148">
        <f t="shared" si="528"/>
        <v>62561</v>
      </c>
    </row>
    <row r="2656" spans="1:29" ht="14.15" customHeight="1">
      <c r="A2656" s="124">
        <f t="shared" si="530"/>
        <v>2656</v>
      </c>
      <c r="B2656" s="139" t="s">
        <v>121</v>
      </c>
      <c r="C2656" s="108">
        <v>2</v>
      </c>
      <c r="D2656" s="164" t="s">
        <v>2317</v>
      </c>
      <c r="E2656" s="141" t="s">
        <v>262</v>
      </c>
      <c r="F2656" s="141" t="s">
        <v>164</v>
      </c>
      <c r="G2656" s="141" t="s">
        <v>227</v>
      </c>
      <c r="H2656" s="142">
        <v>1.58</v>
      </c>
      <c r="I2656" s="143">
        <f t="shared" si="529"/>
        <v>12</v>
      </c>
      <c r="J2656" s="144">
        <v>12</v>
      </c>
      <c r="K2656" s="144"/>
      <c r="L2656" s="144"/>
      <c r="M2656" s="144"/>
      <c r="N2656" s="144"/>
      <c r="O2656" s="144"/>
      <c r="P2656" s="145" t="e">
        <f t="shared" si="519"/>
        <v>#DIV/0!</v>
      </c>
      <c r="Q2656" s="145">
        <f t="shared" si="520"/>
        <v>0</v>
      </c>
      <c r="R2656" s="145">
        <f t="shared" si="521"/>
        <v>0</v>
      </c>
      <c r="S2656" s="145">
        <f t="shared" si="522"/>
        <v>0</v>
      </c>
      <c r="T2656" s="145">
        <f t="shared" si="523"/>
        <v>0</v>
      </c>
      <c r="U2656" s="145">
        <f t="shared" si="524"/>
        <v>0</v>
      </c>
      <c r="V2656" s="146">
        <f>IF(J2656="nio",0,IF(J2656&gt;0,VLOOKUP(F2656,'3-Productie normen'!A:M,VLOOKUP(J2656,'3-Productie normen'!$B$38:$C$41,2,FALSE),FALSE)))*(VLOOKUP(B2656,'2-Kosten per locatie'!$A$16:$C$48,3,FALSE))</f>
        <v>0</v>
      </c>
      <c r="W2656" s="146">
        <f t="shared" si="525"/>
        <v>0</v>
      </c>
      <c r="X2656" s="146">
        <f t="shared" si="526"/>
        <v>0</v>
      </c>
      <c r="Y2656" s="146">
        <f t="shared" si="527"/>
        <v>0</v>
      </c>
      <c r="Z2656" s="147" t="str">
        <f>VLOOKUP(F2656,'3-Productie normen'!A:Q,12,FALSE)</f>
        <v>V</v>
      </c>
      <c r="AA2656" s="147"/>
      <c r="AC2656" s="148">
        <f t="shared" si="528"/>
        <v>18.96</v>
      </c>
    </row>
    <row r="2657" spans="1:29" ht="14.15" customHeight="1">
      <c r="A2657" s="124">
        <f t="shared" si="530"/>
        <v>2657</v>
      </c>
      <c r="B2657" s="139" t="s">
        <v>121</v>
      </c>
      <c r="C2657" s="108">
        <v>2</v>
      </c>
      <c r="D2657" s="164" t="s">
        <v>2344</v>
      </c>
      <c r="E2657" s="141" t="s">
        <v>279</v>
      </c>
      <c r="F2657" s="141" t="s">
        <v>168</v>
      </c>
      <c r="G2657" s="141" t="s">
        <v>227</v>
      </c>
      <c r="H2657" s="142">
        <v>2.5</v>
      </c>
      <c r="I2657" s="143">
        <f t="shared" si="529"/>
        <v>1</v>
      </c>
      <c r="J2657" s="144">
        <v>1</v>
      </c>
      <c r="K2657" s="144"/>
      <c r="L2657" s="144"/>
      <c r="M2657" s="144"/>
      <c r="N2657" s="144"/>
      <c r="O2657" s="144"/>
      <c r="P2657" s="145" t="e">
        <f t="shared" si="519"/>
        <v>#DIV/0!</v>
      </c>
      <c r="Q2657" s="145">
        <f t="shared" si="520"/>
        <v>0</v>
      </c>
      <c r="R2657" s="145">
        <f t="shared" si="521"/>
        <v>0</v>
      </c>
      <c r="S2657" s="145">
        <f t="shared" si="522"/>
        <v>0</v>
      </c>
      <c r="T2657" s="145">
        <f t="shared" si="523"/>
        <v>0</v>
      </c>
      <c r="U2657" s="145">
        <f t="shared" si="524"/>
        <v>0</v>
      </c>
      <c r="V2657" s="146">
        <f>IF(J2657="nio",0,IF(J2657&gt;0,VLOOKUP(F2657,'3-Productie normen'!A:M,VLOOKUP(J2657,'3-Productie normen'!$B$38:$C$41,2,FALSE),FALSE)))*(VLOOKUP(B2657,'2-Kosten per locatie'!$A$16:$C$48,3,FALSE))</f>
        <v>0</v>
      </c>
      <c r="W2657" s="146">
        <f t="shared" si="525"/>
        <v>0</v>
      </c>
      <c r="X2657" s="146">
        <f t="shared" si="526"/>
        <v>0</v>
      </c>
      <c r="Y2657" s="146">
        <f t="shared" si="527"/>
        <v>0</v>
      </c>
      <c r="Z2657" s="147" t="str">
        <f>VLOOKUP(F2657,'3-Productie normen'!A:Q,12,FALSE)</f>
        <v>V</v>
      </c>
      <c r="AA2657" s="147"/>
      <c r="AC2657" s="148">
        <f t="shared" si="528"/>
        <v>2.5</v>
      </c>
    </row>
    <row r="2658" spans="1:29" ht="14.15" customHeight="1">
      <c r="A2658" s="124">
        <f t="shared" si="530"/>
        <v>2658</v>
      </c>
      <c r="B2658" s="139" t="s">
        <v>121</v>
      </c>
      <c r="C2658" s="108">
        <v>2</v>
      </c>
      <c r="D2658" s="164" t="s">
        <v>1786</v>
      </c>
      <c r="E2658" s="141" t="s">
        <v>519</v>
      </c>
      <c r="F2658" s="141" t="s">
        <v>174</v>
      </c>
      <c r="G2658" s="141" t="s">
        <v>222</v>
      </c>
      <c r="H2658" s="142">
        <v>18.100000000000001</v>
      </c>
      <c r="I2658" s="143">
        <f t="shared" si="529"/>
        <v>0</v>
      </c>
      <c r="J2658" s="144" t="s">
        <v>228</v>
      </c>
      <c r="K2658" s="144"/>
      <c r="L2658" s="144"/>
      <c r="M2658" s="144"/>
      <c r="N2658" s="144"/>
      <c r="O2658" s="144"/>
      <c r="P2658" s="145">
        <f t="shared" si="519"/>
        <v>0</v>
      </c>
      <c r="Q2658" s="145">
        <f t="shared" si="520"/>
        <v>0</v>
      </c>
      <c r="R2658" s="145">
        <f t="shared" si="521"/>
        <v>0</v>
      </c>
      <c r="S2658" s="145">
        <f t="shared" si="522"/>
        <v>0</v>
      </c>
      <c r="T2658" s="145">
        <f t="shared" si="523"/>
        <v>0</v>
      </c>
      <c r="U2658" s="145">
        <f t="shared" si="524"/>
        <v>0</v>
      </c>
      <c r="V2658" s="146">
        <f>IF(J2658="nio",0,IF(J2658&gt;0,VLOOKUP(F2658,'3-Productie normen'!A:M,VLOOKUP(J2658,'3-Productie normen'!$B$38:$C$41,2,FALSE),FALSE)))*(VLOOKUP(B2658,'2-Kosten per locatie'!$A$16:$C$48,3,FALSE))</f>
        <v>0</v>
      </c>
      <c r="W2658" s="146">
        <f t="shared" si="525"/>
        <v>0</v>
      </c>
      <c r="X2658" s="146">
        <f t="shared" si="526"/>
        <v>0</v>
      </c>
      <c r="Y2658" s="146">
        <f t="shared" si="527"/>
        <v>0</v>
      </c>
      <c r="Z2658" s="147">
        <f>VLOOKUP(F2658,'3-Productie normen'!A:Q,12,FALSE)</f>
        <v>0</v>
      </c>
      <c r="AA2658" s="147"/>
      <c r="AC2658" s="148">
        <f t="shared" si="528"/>
        <v>0</v>
      </c>
    </row>
    <row r="2659" spans="1:29" ht="14.15" customHeight="1">
      <c r="A2659" s="124">
        <f t="shared" si="530"/>
        <v>2659</v>
      </c>
      <c r="B2659" s="139" t="s">
        <v>121</v>
      </c>
      <c r="C2659" s="108">
        <v>2</v>
      </c>
      <c r="D2659" s="164" t="s">
        <v>2006</v>
      </c>
      <c r="E2659" s="141" t="s">
        <v>711</v>
      </c>
      <c r="F2659" s="141" t="s">
        <v>168</v>
      </c>
      <c r="G2659" s="141" t="s">
        <v>213</v>
      </c>
      <c r="H2659" s="142">
        <v>14.8</v>
      </c>
      <c r="I2659" s="143">
        <f t="shared" si="529"/>
        <v>1</v>
      </c>
      <c r="J2659" s="144">
        <v>1</v>
      </c>
      <c r="K2659" s="144"/>
      <c r="L2659" s="144"/>
      <c r="M2659" s="144"/>
      <c r="N2659" s="144"/>
      <c r="O2659" s="144"/>
      <c r="P2659" s="145" t="e">
        <f t="shared" si="519"/>
        <v>#DIV/0!</v>
      </c>
      <c r="Q2659" s="145">
        <f t="shared" si="520"/>
        <v>0</v>
      </c>
      <c r="R2659" s="145">
        <f t="shared" si="521"/>
        <v>0</v>
      </c>
      <c r="S2659" s="145">
        <f t="shared" si="522"/>
        <v>0</v>
      </c>
      <c r="T2659" s="145">
        <f t="shared" si="523"/>
        <v>0</v>
      </c>
      <c r="U2659" s="145">
        <f t="shared" si="524"/>
        <v>0</v>
      </c>
      <c r="V2659" s="146">
        <f>IF(J2659="nio",0,IF(J2659&gt;0,VLOOKUP(F2659,'3-Productie normen'!A:M,VLOOKUP(J2659,'3-Productie normen'!$B$38:$C$41,2,FALSE),FALSE)))*(VLOOKUP(B2659,'2-Kosten per locatie'!$A$16:$C$48,3,FALSE))</f>
        <v>0</v>
      </c>
      <c r="W2659" s="146">
        <f t="shared" si="525"/>
        <v>0</v>
      </c>
      <c r="X2659" s="146">
        <f t="shared" si="526"/>
        <v>0</v>
      </c>
      <c r="Y2659" s="146">
        <f t="shared" si="527"/>
        <v>0</v>
      </c>
      <c r="Z2659" s="147" t="str">
        <f>VLOOKUP(F2659,'3-Productie normen'!A:Q,12,FALSE)</f>
        <v>V</v>
      </c>
      <c r="AA2659" s="147"/>
      <c r="AC2659" s="148">
        <f t="shared" si="528"/>
        <v>14.8</v>
      </c>
    </row>
    <row r="2660" spans="1:29" ht="14.15" customHeight="1">
      <c r="A2660" s="124">
        <f t="shared" si="530"/>
        <v>2660</v>
      </c>
      <c r="B2660" s="139" t="s">
        <v>121</v>
      </c>
      <c r="C2660" s="108">
        <v>2</v>
      </c>
      <c r="D2660" s="164" t="s">
        <v>2345</v>
      </c>
      <c r="E2660" s="141" t="s">
        <v>355</v>
      </c>
      <c r="F2660" s="141" t="s">
        <v>174</v>
      </c>
      <c r="G2660" s="141" t="s">
        <v>244</v>
      </c>
      <c r="H2660" s="142">
        <v>3.8</v>
      </c>
      <c r="I2660" s="143">
        <f t="shared" si="529"/>
        <v>0</v>
      </c>
      <c r="J2660" s="144" t="s">
        <v>228</v>
      </c>
      <c r="K2660" s="144"/>
      <c r="L2660" s="144"/>
      <c r="M2660" s="144"/>
      <c r="N2660" s="144"/>
      <c r="O2660" s="144"/>
      <c r="P2660" s="145">
        <f t="shared" si="519"/>
        <v>0</v>
      </c>
      <c r="Q2660" s="145">
        <f t="shared" si="520"/>
        <v>0</v>
      </c>
      <c r="R2660" s="145">
        <f t="shared" si="521"/>
        <v>0</v>
      </c>
      <c r="S2660" s="145">
        <f t="shared" si="522"/>
        <v>0</v>
      </c>
      <c r="T2660" s="145">
        <f t="shared" si="523"/>
        <v>0</v>
      </c>
      <c r="U2660" s="145">
        <f t="shared" si="524"/>
        <v>0</v>
      </c>
      <c r="V2660" s="146">
        <f>IF(J2660="nio",0,IF(J2660&gt;0,VLOOKUP(F2660,'3-Productie normen'!A:M,VLOOKUP(J2660,'3-Productie normen'!$B$38:$C$41,2,FALSE),FALSE)))*(VLOOKUP(B2660,'2-Kosten per locatie'!$A$16:$C$48,3,FALSE))</f>
        <v>0</v>
      </c>
      <c r="W2660" s="146">
        <f t="shared" si="525"/>
        <v>0</v>
      </c>
      <c r="X2660" s="146">
        <f t="shared" si="526"/>
        <v>0</v>
      </c>
      <c r="Y2660" s="146">
        <f t="shared" si="527"/>
        <v>0</v>
      </c>
      <c r="Z2660" s="147">
        <f>VLOOKUP(F2660,'3-Productie normen'!A:Q,12,FALSE)</f>
        <v>0</v>
      </c>
      <c r="AA2660" s="147"/>
      <c r="AC2660" s="148">
        <f t="shared" si="528"/>
        <v>0</v>
      </c>
    </row>
    <row r="2661" spans="1:29" ht="14.15" customHeight="1">
      <c r="A2661" s="124">
        <f t="shared" si="530"/>
        <v>2661</v>
      </c>
      <c r="B2661" s="139" t="s">
        <v>121</v>
      </c>
      <c r="C2661" s="108">
        <v>2</v>
      </c>
      <c r="D2661" s="164" t="s">
        <v>2052</v>
      </c>
      <c r="E2661" s="141" t="s">
        <v>330</v>
      </c>
      <c r="F2661" s="153" t="s">
        <v>159</v>
      </c>
      <c r="G2661" s="141" t="s">
        <v>244</v>
      </c>
      <c r="H2661" s="142">
        <v>16.420000000000002</v>
      </c>
      <c r="I2661" s="143">
        <f t="shared" si="529"/>
        <v>730</v>
      </c>
      <c r="J2661" s="144">
        <v>255</v>
      </c>
      <c r="K2661" s="144">
        <v>255</v>
      </c>
      <c r="L2661" s="144">
        <v>101</v>
      </c>
      <c r="M2661" s="144">
        <v>101</v>
      </c>
      <c r="N2661" s="144">
        <v>9</v>
      </c>
      <c r="O2661" s="144">
        <v>9</v>
      </c>
      <c r="P2661" s="145" t="e">
        <f t="shared" si="519"/>
        <v>#DIV/0!</v>
      </c>
      <c r="Q2661" s="145" t="e">
        <f t="shared" si="520"/>
        <v>#DIV/0!</v>
      </c>
      <c r="R2661" s="145" t="e">
        <f t="shared" si="521"/>
        <v>#DIV/0!</v>
      </c>
      <c r="S2661" s="145" t="e">
        <f t="shared" si="522"/>
        <v>#DIV/0!</v>
      </c>
      <c r="T2661" s="145" t="e">
        <f t="shared" si="523"/>
        <v>#DIV/0!</v>
      </c>
      <c r="U2661" s="145" t="e">
        <f t="shared" si="524"/>
        <v>#DIV/0!</v>
      </c>
      <c r="V2661" s="146">
        <f>IF(J2661="nio",0,IF(J2661&gt;0,VLOOKUP(F2661,'3-Productie normen'!A:M,VLOOKUP(J2661,'3-Productie normen'!$B$38:$C$41,2,FALSE),FALSE)))*(VLOOKUP(B2661,'2-Kosten per locatie'!$A$16:$C$48,3,FALSE))</f>
        <v>0</v>
      </c>
      <c r="W2661" s="146">
        <f t="shared" si="525"/>
        <v>0</v>
      </c>
      <c r="X2661" s="146">
        <f t="shared" si="526"/>
        <v>0</v>
      </c>
      <c r="Y2661" s="146">
        <f t="shared" si="527"/>
        <v>0</v>
      </c>
      <c r="Z2661" s="147" t="str">
        <f>VLOOKUP(F2661,'3-Productie normen'!A:Q,12,FALSE)</f>
        <v>V</v>
      </c>
      <c r="AA2661" s="147"/>
      <c r="AC2661" s="148">
        <f t="shared" si="528"/>
        <v>11986.6</v>
      </c>
    </row>
    <row r="2662" spans="1:29" ht="14.15" customHeight="1">
      <c r="A2662" s="124">
        <f t="shared" si="530"/>
        <v>2662</v>
      </c>
      <c r="B2662" s="139" t="s">
        <v>121</v>
      </c>
      <c r="C2662" s="108">
        <v>2</v>
      </c>
      <c r="D2662" s="164" t="s">
        <v>2007</v>
      </c>
      <c r="E2662" s="141" t="s">
        <v>224</v>
      </c>
      <c r="F2662" s="141" t="s">
        <v>155</v>
      </c>
      <c r="G2662" s="141" t="s">
        <v>222</v>
      </c>
      <c r="H2662" s="142">
        <v>33.200000000000003</v>
      </c>
      <c r="I2662" s="143">
        <f t="shared" si="529"/>
        <v>730</v>
      </c>
      <c r="J2662" s="144">
        <v>255</v>
      </c>
      <c r="K2662" s="144">
        <v>255</v>
      </c>
      <c r="L2662" s="144">
        <v>101</v>
      </c>
      <c r="M2662" s="144">
        <v>101</v>
      </c>
      <c r="N2662" s="144">
        <v>9</v>
      </c>
      <c r="O2662" s="144">
        <v>9</v>
      </c>
      <c r="P2662" s="145" t="e">
        <f t="shared" si="519"/>
        <v>#DIV/0!</v>
      </c>
      <c r="Q2662" s="145" t="e">
        <f t="shared" si="520"/>
        <v>#DIV/0!</v>
      </c>
      <c r="R2662" s="145" t="e">
        <f t="shared" si="521"/>
        <v>#DIV/0!</v>
      </c>
      <c r="S2662" s="145" t="e">
        <f t="shared" si="522"/>
        <v>#DIV/0!</v>
      </c>
      <c r="T2662" s="145" t="e">
        <f t="shared" si="523"/>
        <v>#DIV/0!</v>
      </c>
      <c r="U2662" s="145" t="e">
        <f t="shared" si="524"/>
        <v>#DIV/0!</v>
      </c>
      <c r="V2662" s="146">
        <f>IF(J2662="nio",0,IF(J2662&gt;0,VLOOKUP(F2662,'3-Productie normen'!A:M,VLOOKUP(J2662,'3-Productie normen'!$B$38:$C$41,2,FALSE),FALSE)))*(VLOOKUP(B2662,'2-Kosten per locatie'!$A$16:$C$48,3,FALSE))</f>
        <v>0</v>
      </c>
      <c r="W2662" s="146">
        <f t="shared" si="525"/>
        <v>0</v>
      </c>
      <c r="X2662" s="146">
        <f t="shared" si="526"/>
        <v>0</v>
      </c>
      <c r="Y2662" s="146">
        <f t="shared" si="527"/>
        <v>0</v>
      </c>
      <c r="Z2662" s="147" t="str">
        <f>VLOOKUP(F2662,'3-Productie normen'!A:Q,12,FALSE)</f>
        <v>B</v>
      </c>
      <c r="AA2662" s="147"/>
      <c r="AC2662" s="148">
        <f t="shared" si="528"/>
        <v>24236.000000000004</v>
      </c>
    </row>
    <row r="2663" spans="1:29" ht="14.15" customHeight="1">
      <c r="A2663" s="124">
        <f t="shared" si="530"/>
        <v>2663</v>
      </c>
      <c r="B2663" s="139" t="s">
        <v>121</v>
      </c>
      <c r="C2663" s="108">
        <v>2</v>
      </c>
      <c r="D2663" s="164" t="s">
        <v>1790</v>
      </c>
      <c r="E2663" s="141" t="s">
        <v>224</v>
      </c>
      <c r="F2663" s="141" t="s">
        <v>155</v>
      </c>
      <c r="G2663" s="141" t="s">
        <v>222</v>
      </c>
      <c r="H2663" s="142">
        <v>24.76</v>
      </c>
      <c r="I2663" s="143">
        <f t="shared" si="529"/>
        <v>730</v>
      </c>
      <c r="J2663" s="144">
        <v>255</v>
      </c>
      <c r="K2663" s="144">
        <v>255</v>
      </c>
      <c r="L2663" s="144">
        <v>101</v>
      </c>
      <c r="M2663" s="144">
        <v>101</v>
      </c>
      <c r="N2663" s="144">
        <v>9</v>
      </c>
      <c r="O2663" s="144">
        <v>9</v>
      </c>
      <c r="P2663" s="145" t="e">
        <f t="shared" si="519"/>
        <v>#DIV/0!</v>
      </c>
      <c r="Q2663" s="145" t="e">
        <f t="shared" si="520"/>
        <v>#DIV/0!</v>
      </c>
      <c r="R2663" s="145" t="e">
        <f t="shared" si="521"/>
        <v>#DIV/0!</v>
      </c>
      <c r="S2663" s="145" t="e">
        <f t="shared" si="522"/>
        <v>#DIV/0!</v>
      </c>
      <c r="T2663" s="145" t="e">
        <f t="shared" si="523"/>
        <v>#DIV/0!</v>
      </c>
      <c r="U2663" s="145" t="e">
        <f t="shared" si="524"/>
        <v>#DIV/0!</v>
      </c>
      <c r="V2663" s="146">
        <f>IF(J2663="nio",0,IF(J2663&gt;0,VLOOKUP(F2663,'3-Productie normen'!A:M,VLOOKUP(J2663,'3-Productie normen'!$B$38:$C$41,2,FALSE),FALSE)))*(VLOOKUP(B2663,'2-Kosten per locatie'!$A$16:$C$48,3,FALSE))</f>
        <v>0</v>
      </c>
      <c r="W2663" s="146">
        <f t="shared" si="525"/>
        <v>0</v>
      </c>
      <c r="X2663" s="146">
        <f t="shared" si="526"/>
        <v>0</v>
      </c>
      <c r="Y2663" s="146">
        <f t="shared" si="527"/>
        <v>0</v>
      </c>
      <c r="Z2663" s="147" t="str">
        <f>VLOOKUP(F2663,'3-Productie normen'!A:Q,12,FALSE)</f>
        <v>B</v>
      </c>
      <c r="AA2663" s="147"/>
      <c r="AC2663" s="148">
        <f t="shared" si="528"/>
        <v>18074.800000000003</v>
      </c>
    </row>
    <row r="2664" spans="1:29" ht="14.15" customHeight="1">
      <c r="A2664" s="124">
        <f t="shared" si="530"/>
        <v>2664</v>
      </c>
      <c r="B2664" s="139" t="s">
        <v>121</v>
      </c>
      <c r="C2664" s="108">
        <v>2</v>
      </c>
      <c r="D2664" s="164" t="s">
        <v>1791</v>
      </c>
      <c r="E2664" s="141" t="s">
        <v>224</v>
      </c>
      <c r="F2664" s="139" t="s">
        <v>155</v>
      </c>
      <c r="G2664" s="141" t="s">
        <v>222</v>
      </c>
      <c r="H2664" s="142">
        <v>24.16</v>
      </c>
      <c r="I2664" s="143">
        <f t="shared" si="529"/>
        <v>730</v>
      </c>
      <c r="J2664" s="144">
        <v>255</v>
      </c>
      <c r="K2664" s="144">
        <v>255</v>
      </c>
      <c r="L2664" s="144">
        <v>101</v>
      </c>
      <c r="M2664" s="144">
        <v>101</v>
      </c>
      <c r="N2664" s="144">
        <v>9</v>
      </c>
      <c r="O2664" s="144">
        <v>9</v>
      </c>
      <c r="P2664" s="145" t="e">
        <f t="shared" si="519"/>
        <v>#DIV/0!</v>
      </c>
      <c r="Q2664" s="145" t="e">
        <f t="shared" si="520"/>
        <v>#DIV/0!</v>
      </c>
      <c r="R2664" s="145" t="e">
        <f t="shared" si="521"/>
        <v>#DIV/0!</v>
      </c>
      <c r="S2664" s="145" t="e">
        <f t="shared" si="522"/>
        <v>#DIV/0!</v>
      </c>
      <c r="T2664" s="145" t="e">
        <f t="shared" si="523"/>
        <v>#DIV/0!</v>
      </c>
      <c r="U2664" s="145" t="e">
        <f t="shared" si="524"/>
        <v>#DIV/0!</v>
      </c>
      <c r="V2664" s="146">
        <f>IF(J2664="nio",0,IF(J2664&gt;0,VLOOKUP(F2664,'3-Productie normen'!A:M,VLOOKUP(J2664,'3-Productie normen'!$B$38:$C$41,2,FALSE),FALSE)))*(VLOOKUP(B2664,'2-Kosten per locatie'!$A$16:$C$48,3,FALSE))</f>
        <v>0</v>
      </c>
      <c r="W2664" s="146">
        <f t="shared" si="525"/>
        <v>0</v>
      </c>
      <c r="X2664" s="146">
        <f t="shared" si="526"/>
        <v>0</v>
      </c>
      <c r="Y2664" s="146">
        <f t="shared" si="527"/>
        <v>0</v>
      </c>
      <c r="Z2664" s="147" t="str">
        <f>VLOOKUP(F2664,'3-Productie normen'!A:Q,12,FALSE)</f>
        <v>B</v>
      </c>
      <c r="AA2664" s="147"/>
      <c r="AC2664" s="148">
        <f t="shared" si="528"/>
        <v>17636.8</v>
      </c>
    </row>
    <row r="2665" spans="1:29" ht="14.15" customHeight="1">
      <c r="A2665" s="124">
        <f t="shared" si="530"/>
        <v>2665</v>
      </c>
      <c r="B2665" s="139" t="s">
        <v>121</v>
      </c>
      <c r="C2665" s="108">
        <v>2</v>
      </c>
      <c r="D2665" s="164" t="s">
        <v>2008</v>
      </c>
      <c r="E2665" s="141" t="s">
        <v>249</v>
      </c>
      <c r="F2665" s="151" t="s">
        <v>172</v>
      </c>
      <c r="G2665" s="141" t="s">
        <v>244</v>
      </c>
      <c r="H2665" s="142">
        <v>9.66</v>
      </c>
      <c r="I2665" s="143">
        <f t="shared" si="529"/>
        <v>730</v>
      </c>
      <c r="J2665" s="144">
        <v>255</v>
      </c>
      <c r="K2665" s="144">
        <v>255</v>
      </c>
      <c r="L2665" s="144">
        <v>101</v>
      </c>
      <c r="M2665" s="144">
        <v>101</v>
      </c>
      <c r="N2665" s="144">
        <v>9</v>
      </c>
      <c r="O2665" s="144">
        <v>9</v>
      </c>
      <c r="P2665" s="145" t="e">
        <f t="shared" si="519"/>
        <v>#DIV/0!</v>
      </c>
      <c r="Q2665" s="145" t="e">
        <f t="shared" si="520"/>
        <v>#DIV/0!</v>
      </c>
      <c r="R2665" s="145" t="e">
        <f t="shared" si="521"/>
        <v>#DIV/0!</v>
      </c>
      <c r="S2665" s="145" t="e">
        <f t="shared" si="522"/>
        <v>#DIV/0!</v>
      </c>
      <c r="T2665" s="145" t="e">
        <f t="shared" si="523"/>
        <v>#DIV/0!</v>
      </c>
      <c r="U2665" s="145" t="e">
        <f t="shared" si="524"/>
        <v>#DIV/0!</v>
      </c>
      <c r="V2665" s="146">
        <f>IF(J2665="nio",0,IF(J2665&gt;0,VLOOKUP(F2665,'3-Productie normen'!A:M,VLOOKUP(J2665,'3-Productie normen'!$B$38:$C$41,2,FALSE),FALSE)))*(VLOOKUP(B2665,'2-Kosten per locatie'!$A$16:$C$48,3,FALSE))</f>
        <v>0</v>
      </c>
      <c r="W2665" s="146">
        <f t="shared" si="525"/>
        <v>0</v>
      </c>
      <c r="X2665" s="146">
        <f t="shared" si="526"/>
        <v>0</v>
      </c>
      <c r="Y2665" s="146">
        <f t="shared" si="527"/>
        <v>0</v>
      </c>
      <c r="Z2665" s="147" t="str">
        <f>VLOOKUP(F2665,'3-Productie normen'!A:Q,12,FALSE)</f>
        <v>V</v>
      </c>
      <c r="AA2665" s="147"/>
      <c r="AC2665" s="148">
        <f t="shared" si="528"/>
        <v>7051.8</v>
      </c>
    </row>
    <row r="2666" spans="1:29" ht="14.15" customHeight="1">
      <c r="A2666" s="124">
        <f t="shared" si="530"/>
        <v>2666</v>
      </c>
      <c r="B2666" s="139" t="s">
        <v>121</v>
      </c>
      <c r="C2666" s="108">
        <v>2</v>
      </c>
      <c r="D2666" s="164" t="s">
        <v>2055</v>
      </c>
      <c r="E2666" s="141" t="s">
        <v>249</v>
      </c>
      <c r="F2666" s="141" t="s">
        <v>172</v>
      </c>
      <c r="G2666" s="141" t="s">
        <v>244</v>
      </c>
      <c r="H2666" s="142">
        <v>12.23</v>
      </c>
      <c r="I2666" s="143">
        <f t="shared" si="529"/>
        <v>730</v>
      </c>
      <c r="J2666" s="144">
        <v>255</v>
      </c>
      <c r="K2666" s="144">
        <v>255</v>
      </c>
      <c r="L2666" s="144">
        <v>101</v>
      </c>
      <c r="M2666" s="144">
        <v>101</v>
      </c>
      <c r="N2666" s="144">
        <v>9</v>
      </c>
      <c r="O2666" s="144">
        <v>9</v>
      </c>
      <c r="P2666" s="145" t="e">
        <f t="shared" si="519"/>
        <v>#DIV/0!</v>
      </c>
      <c r="Q2666" s="145" t="e">
        <f t="shared" si="520"/>
        <v>#DIV/0!</v>
      </c>
      <c r="R2666" s="145" t="e">
        <f t="shared" si="521"/>
        <v>#DIV/0!</v>
      </c>
      <c r="S2666" s="145" t="e">
        <f t="shared" si="522"/>
        <v>#DIV/0!</v>
      </c>
      <c r="T2666" s="145" t="e">
        <f t="shared" si="523"/>
        <v>#DIV/0!</v>
      </c>
      <c r="U2666" s="145" t="e">
        <f t="shared" si="524"/>
        <v>#DIV/0!</v>
      </c>
      <c r="V2666" s="146">
        <f>IF(J2666="nio",0,IF(J2666&gt;0,VLOOKUP(F2666,'3-Productie normen'!A:M,VLOOKUP(J2666,'3-Productie normen'!$B$38:$C$41,2,FALSE),FALSE)))*(VLOOKUP(B2666,'2-Kosten per locatie'!$A$16:$C$48,3,FALSE))</f>
        <v>0</v>
      </c>
      <c r="W2666" s="146">
        <f t="shared" si="525"/>
        <v>0</v>
      </c>
      <c r="X2666" s="146">
        <f t="shared" si="526"/>
        <v>0</v>
      </c>
      <c r="Y2666" s="146">
        <f t="shared" si="527"/>
        <v>0</v>
      </c>
      <c r="Z2666" s="147" t="str">
        <f>VLOOKUP(F2666,'3-Productie normen'!A:Q,12,FALSE)</f>
        <v>V</v>
      </c>
      <c r="AA2666" s="147"/>
      <c r="AC2666" s="148">
        <f t="shared" si="528"/>
        <v>8927.9</v>
      </c>
    </row>
    <row r="2667" spans="1:29" ht="14.15" customHeight="1">
      <c r="A2667" s="124">
        <f t="shared" si="530"/>
        <v>2667</v>
      </c>
      <c r="B2667" s="139" t="s">
        <v>121</v>
      </c>
      <c r="C2667" s="108">
        <v>2</v>
      </c>
      <c r="D2667" s="164" t="s">
        <v>2320</v>
      </c>
      <c r="E2667" s="141" t="s">
        <v>249</v>
      </c>
      <c r="F2667" s="139" t="s">
        <v>172</v>
      </c>
      <c r="G2667" s="141" t="s">
        <v>244</v>
      </c>
      <c r="H2667" s="142">
        <v>76.099999999999994</v>
      </c>
      <c r="I2667" s="143">
        <f t="shared" si="529"/>
        <v>730</v>
      </c>
      <c r="J2667" s="144">
        <v>255</v>
      </c>
      <c r="K2667" s="144">
        <v>255</v>
      </c>
      <c r="L2667" s="144">
        <v>101</v>
      </c>
      <c r="M2667" s="144">
        <v>101</v>
      </c>
      <c r="N2667" s="144">
        <v>9</v>
      </c>
      <c r="O2667" s="144">
        <v>9</v>
      </c>
      <c r="P2667" s="145" t="e">
        <f t="shared" si="519"/>
        <v>#DIV/0!</v>
      </c>
      <c r="Q2667" s="145" t="e">
        <f t="shared" si="520"/>
        <v>#DIV/0!</v>
      </c>
      <c r="R2667" s="145" t="e">
        <f t="shared" si="521"/>
        <v>#DIV/0!</v>
      </c>
      <c r="S2667" s="145" t="e">
        <f t="shared" si="522"/>
        <v>#DIV/0!</v>
      </c>
      <c r="T2667" s="145" t="e">
        <f t="shared" si="523"/>
        <v>#DIV/0!</v>
      </c>
      <c r="U2667" s="145" t="e">
        <f t="shared" si="524"/>
        <v>#DIV/0!</v>
      </c>
      <c r="V2667" s="146">
        <f>IF(J2667="nio",0,IF(J2667&gt;0,VLOOKUP(F2667,'3-Productie normen'!A:M,VLOOKUP(J2667,'3-Productie normen'!$B$38:$C$41,2,FALSE),FALSE)))*(VLOOKUP(B2667,'2-Kosten per locatie'!$A$16:$C$48,3,FALSE))</f>
        <v>0</v>
      </c>
      <c r="W2667" s="146">
        <f t="shared" si="525"/>
        <v>0</v>
      </c>
      <c r="X2667" s="146">
        <f t="shared" si="526"/>
        <v>0</v>
      </c>
      <c r="Y2667" s="146">
        <f t="shared" si="527"/>
        <v>0</v>
      </c>
      <c r="Z2667" s="147" t="str">
        <f>VLOOKUP(F2667,'3-Productie normen'!A:Q,12,FALSE)</f>
        <v>V</v>
      </c>
      <c r="AA2667" s="147"/>
      <c r="AC2667" s="148">
        <f t="shared" si="528"/>
        <v>55552.999999999993</v>
      </c>
    </row>
    <row r="2668" spans="1:29" ht="14.15" customHeight="1">
      <c r="A2668" s="124">
        <f t="shared" si="530"/>
        <v>2668</v>
      </c>
      <c r="B2668" s="139" t="s">
        <v>121</v>
      </c>
      <c r="C2668" s="108">
        <v>2</v>
      </c>
      <c r="D2668" s="164" t="s">
        <v>2010</v>
      </c>
      <c r="E2668" s="141" t="s">
        <v>170</v>
      </c>
      <c r="F2668" s="141" t="s">
        <v>170</v>
      </c>
      <c r="G2668" s="141" t="s">
        <v>323</v>
      </c>
      <c r="H2668" s="142">
        <v>13.8</v>
      </c>
      <c r="I2668" s="143">
        <f t="shared" si="529"/>
        <v>730</v>
      </c>
      <c r="J2668" s="144">
        <v>255</v>
      </c>
      <c r="K2668" s="144">
        <v>255</v>
      </c>
      <c r="L2668" s="144">
        <v>101</v>
      </c>
      <c r="M2668" s="144">
        <v>101</v>
      </c>
      <c r="N2668" s="144">
        <v>9</v>
      </c>
      <c r="O2668" s="144">
        <v>9</v>
      </c>
      <c r="P2668" s="145" t="e">
        <f t="shared" si="519"/>
        <v>#DIV/0!</v>
      </c>
      <c r="Q2668" s="145" t="e">
        <f t="shared" si="520"/>
        <v>#DIV/0!</v>
      </c>
      <c r="R2668" s="145" t="e">
        <f t="shared" si="521"/>
        <v>#DIV/0!</v>
      </c>
      <c r="S2668" s="145" t="e">
        <f t="shared" si="522"/>
        <v>#DIV/0!</v>
      </c>
      <c r="T2668" s="145" t="e">
        <f t="shared" si="523"/>
        <v>#DIV/0!</v>
      </c>
      <c r="U2668" s="145" t="e">
        <f t="shared" si="524"/>
        <v>#DIV/0!</v>
      </c>
      <c r="V2668" s="146">
        <f>IF(J2668="nio",0,IF(J2668&gt;0,VLOOKUP(F2668,'3-Productie normen'!A:M,VLOOKUP(J2668,'3-Productie normen'!$B$38:$C$41,2,FALSE),FALSE)))*(VLOOKUP(B2668,'2-Kosten per locatie'!$A$16:$C$48,3,FALSE))</f>
        <v>0</v>
      </c>
      <c r="W2668" s="146">
        <f t="shared" si="525"/>
        <v>0</v>
      </c>
      <c r="X2668" s="146">
        <f t="shared" si="526"/>
        <v>0</v>
      </c>
      <c r="Y2668" s="146">
        <f t="shared" si="527"/>
        <v>0</v>
      </c>
      <c r="Z2668" s="147" t="str">
        <f>VLOOKUP(F2668,'3-Productie normen'!A:Q,12,FALSE)</f>
        <v>V</v>
      </c>
      <c r="AA2668" s="147"/>
      <c r="AC2668" s="148">
        <f t="shared" si="528"/>
        <v>10074</v>
      </c>
    </row>
    <row r="2669" spans="1:29" ht="14.15" customHeight="1">
      <c r="A2669" s="124">
        <f t="shared" si="530"/>
        <v>2669</v>
      </c>
      <c r="B2669" s="139" t="s">
        <v>121</v>
      </c>
      <c r="C2669" s="108">
        <v>2</v>
      </c>
      <c r="D2669" s="164" t="s">
        <v>2011</v>
      </c>
      <c r="E2669" s="141" t="s">
        <v>170</v>
      </c>
      <c r="F2669" s="141" t="s">
        <v>170</v>
      </c>
      <c r="G2669" s="141" t="s">
        <v>323</v>
      </c>
      <c r="H2669" s="142">
        <v>10.02</v>
      </c>
      <c r="I2669" s="143">
        <f t="shared" si="529"/>
        <v>730</v>
      </c>
      <c r="J2669" s="144">
        <v>255</v>
      </c>
      <c r="K2669" s="144">
        <v>255</v>
      </c>
      <c r="L2669" s="144">
        <v>101</v>
      </c>
      <c r="M2669" s="144">
        <v>101</v>
      </c>
      <c r="N2669" s="144">
        <v>9</v>
      </c>
      <c r="O2669" s="144">
        <v>9</v>
      </c>
      <c r="P2669" s="145" t="e">
        <f t="shared" si="519"/>
        <v>#DIV/0!</v>
      </c>
      <c r="Q2669" s="145" t="e">
        <f t="shared" si="520"/>
        <v>#DIV/0!</v>
      </c>
      <c r="R2669" s="145" t="e">
        <f t="shared" si="521"/>
        <v>#DIV/0!</v>
      </c>
      <c r="S2669" s="145" t="e">
        <f t="shared" si="522"/>
        <v>#DIV/0!</v>
      </c>
      <c r="T2669" s="145" t="e">
        <f t="shared" si="523"/>
        <v>#DIV/0!</v>
      </c>
      <c r="U2669" s="145" t="e">
        <f t="shared" si="524"/>
        <v>#DIV/0!</v>
      </c>
      <c r="V2669" s="146">
        <f>IF(J2669="nio",0,IF(J2669&gt;0,VLOOKUP(F2669,'3-Productie normen'!A:M,VLOOKUP(J2669,'3-Productie normen'!$B$38:$C$41,2,FALSE),FALSE)))*(VLOOKUP(B2669,'2-Kosten per locatie'!$A$16:$C$48,3,FALSE))</f>
        <v>0</v>
      </c>
      <c r="W2669" s="146">
        <f t="shared" si="525"/>
        <v>0</v>
      </c>
      <c r="X2669" s="146">
        <f t="shared" si="526"/>
        <v>0</v>
      </c>
      <c r="Y2669" s="146">
        <f t="shared" si="527"/>
        <v>0</v>
      </c>
      <c r="Z2669" s="147" t="str">
        <f>VLOOKUP(F2669,'3-Productie normen'!A:Q,12,FALSE)</f>
        <v>V</v>
      </c>
      <c r="AA2669" s="147"/>
      <c r="AC2669" s="148">
        <f t="shared" si="528"/>
        <v>7314.5999999999995</v>
      </c>
    </row>
    <row r="2670" spans="1:29" ht="14.15" customHeight="1">
      <c r="A2670" s="124">
        <f t="shared" si="530"/>
        <v>2670</v>
      </c>
      <c r="B2670" s="139" t="s">
        <v>116</v>
      </c>
      <c r="C2670" s="108" t="s">
        <v>210</v>
      </c>
      <c r="D2670" s="164" t="s">
        <v>1626</v>
      </c>
      <c r="E2670" s="141" t="s">
        <v>1979</v>
      </c>
      <c r="F2670" s="141" t="s">
        <v>168</v>
      </c>
      <c r="G2670" s="141" t="s">
        <v>244</v>
      </c>
      <c r="H2670" s="142">
        <v>152.06</v>
      </c>
      <c r="I2670" s="143">
        <f t="shared" si="529"/>
        <v>1</v>
      </c>
      <c r="J2670" s="144">
        <v>1</v>
      </c>
      <c r="K2670" s="144"/>
      <c r="L2670" s="144"/>
      <c r="M2670" s="144"/>
      <c r="N2670" s="144"/>
      <c r="O2670" s="144"/>
      <c r="P2670" s="145" t="e">
        <f t="shared" si="519"/>
        <v>#DIV/0!</v>
      </c>
      <c r="Q2670" s="145">
        <f t="shared" si="520"/>
        <v>0</v>
      </c>
      <c r="R2670" s="145">
        <f t="shared" si="521"/>
        <v>0</v>
      </c>
      <c r="S2670" s="145">
        <f t="shared" si="522"/>
        <v>0</v>
      </c>
      <c r="T2670" s="145">
        <f t="shared" si="523"/>
        <v>0</v>
      </c>
      <c r="U2670" s="145">
        <f t="shared" si="524"/>
        <v>0</v>
      </c>
      <c r="V2670" s="146">
        <f>IF(J2670="nio",0,IF(J2670&gt;0,VLOOKUP(F2670,'3-Productie normen'!A:M,VLOOKUP(J2670,'3-Productie normen'!$B$38:$C$41,2,FALSE),FALSE)))*(VLOOKUP(B2670,'2-Kosten per locatie'!$A$16:$C$48,3,FALSE))</f>
        <v>0</v>
      </c>
      <c r="W2670" s="146">
        <f t="shared" si="525"/>
        <v>0</v>
      </c>
      <c r="X2670" s="146">
        <f t="shared" si="526"/>
        <v>0</v>
      </c>
      <c r="Y2670" s="146">
        <f t="shared" si="527"/>
        <v>0</v>
      </c>
      <c r="Z2670" s="147" t="str">
        <f>VLOOKUP(F2670,'3-Productie normen'!A:Q,12,FALSE)</f>
        <v>V</v>
      </c>
      <c r="AA2670" s="147"/>
      <c r="AC2670" s="148">
        <f t="shared" si="528"/>
        <v>152.06</v>
      </c>
    </row>
    <row r="2671" spans="1:29" ht="14.15" customHeight="1">
      <c r="A2671" s="124">
        <f t="shared" si="530"/>
        <v>2671</v>
      </c>
      <c r="B2671" s="139" t="s">
        <v>116</v>
      </c>
      <c r="C2671" s="108" t="s">
        <v>210</v>
      </c>
      <c r="D2671" s="164" t="s">
        <v>1628</v>
      </c>
      <c r="E2671" s="141" t="s">
        <v>251</v>
      </c>
      <c r="F2671" s="151" t="s">
        <v>168</v>
      </c>
      <c r="G2671" s="141" t="s">
        <v>252</v>
      </c>
      <c r="H2671" s="142">
        <v>49.43</v>
      </c>
      <c r="I2671" s="143">
        <f t="shared" si="529"/>
        <v>1</v>
      </c>
      <c r="J2671" s="144">
        <v>1</v>
      </c>
      <c r="K2671" s="144"/>
      <c r="L2671" s="144"/>
      <c r="M2671" s="144"/>
      <c r="N2671" s="144"/>
      <c r="O2671" s="144"/>
      <c r="P2671" s="145" t="e">
        <f t="shared" si="519"/>
        <v>#DIV/0!</v>
      </c>
      <c r="Q2671" s="145">
        <f t="shared" si="520"/>
        <v>0</v>
      </c>
      <c r="R2671" s="145">
        <f t="shared" si="521"/>
        <v>0</v>
      </c>
      <c r="S2671" s="145">
        <f t="shared" si="522"/>
        <v>0</v>
      </c>
      <c r="T2671" s="145">
        <f t="shared" si="523"/>
        <v>0</v>
      </c>
      <c r="U2671" s="145">
        <f t="shared" si="524"/>
        <v>0</v>
      </c>
      <c r="V2671" s="146">
        <f>IF(J2671="nio",0,IF(J2671&gt;0,VLOOKUP(F2671,'3-Productie normen'!A:M,VLOOKUP(J2671,'3-Productie normen'!$B$38:$C$41,2,FALSE),FALSE)))*(VLOOKUP(B2671,'2-Kosten per locatie'!$A$16:$C$48,3,FALSE))</f>
        <v>0</v>
      </c>
      <c r="W2671" s="146">
        <f t="shared" si="525"/>
        <v>0</v>
      </c>
      <c r="X2671" s="146">
        <f t="shared" si="526"/>
        <v>0</v>
      </c>
      <c r="Y2671" s="146">
        <f t="shared" si="527"/>
        <v>0</v>
      </c>
      <c r="Z2671" s="147" t="str">
        <f>VLOOKUP(F2671,'3-Productie normen'!A:Q,12,FALSE)</f>
        <v>V</v>
      </c>
      <c r="AA2671" s="147"/>
      <c r="AC2671" s="148">
        <f t="shared" si="528"/>
        <v>49.43</v>
      </c>
    </row>
    <row r="2672" spans="1:29" ht="14.15" customHeight="1">
      <c r="A2672" s="124">
        <f t="shared" si="530"/>
        <v>2672</v>
      </c>
      <c r="B2672" s="139" t="s">
        <v>116</v>
      </c>
      <c r="C2672" s="108" t="s">
        <v>210</v>
      </c>
      <c r="D2672" s="164" t="s">
        <v>1947</v>
      </c>
      <c r="E2672" s="141" t="s">
        <v>230</v>
      </c>
      <c r="F2672" s="166" t="s">
        <v>168</v>
      </c>
      <c r="G2672" s="141" t="s">
        <v>244</v>
      </c>
      <c r="H2672" s="142">
        <v>19.170000000000002</v>
      </c>
      <c r="I2672" s="143">
        <f t="shared" si="529"/>
        <v>1</v>
      </c>
      <c r="J2672" s="144">
        <v>1</v>
      </c>
      <c r="K2672" s="144"/>
      <c r="L2672" s="144"/>
      <c r="M2672" s="144"/>
      <c r="N2672" s="144"/>
      <c r="O2672" s="144"/>
      <c r="P2672" s="145" t="e">
        <f t="shared" si="519"/>
        <v>#DIV/0!</v>
      </c>
      <c r="Q2672" s="145">
        <f t="shared" si="520"/>
        <v>0</v>
      </c>
      <c r="R2672" s="145">
        <f t="shared" si="521"/>
        <v>0</v>
      </c>
      <c r="S2672" s="145">
        <f t="shared" si="522"/>
        <v>0</v>
      </c>
      <c r="T2672" s="145">
        <f t="shared" si="523"/>
        <v>0</v>
      </c>
      <c r="U2672" s="145">
        <f t="shared" si="524"/>
        <v>0</v>
      </c>
      <c r="V2672" s="146">
        <f>IF(J2672="nio",0,IF(J2672&gt;0,VLOOKUP(F2672,'3-Productie normen'!A:M,VLOOKUP(J2672,'3-Productie normen'!$B$38:$C$41,2,FALSE),FALSE)))*(VLOOKUP(B2672,'2-Kosten per locatie'!$A$16:$C$48,3,FALSE))</f>
        <v>0</v>
      </c>
      <c r="W2672" s="146">
        <f t="shared" si="525"/>
        <v>0</v>
      </c>
      <c r="X2672" s="146">
        <f t="shared" si="526"/>
        <v>0</v>
      </c>
      <c r="Y2672" s="146">
        <f t="shared" si="527"/>
        <v>0</v>
      </c>
      <c r="Z2672" s="147" t="str">
        <f>VLOOKUP(F2672,'3-Productie normen'!A:Q,12,FALSE)</f>
        <v>V</v>
      </c>
      <c r="AA2672" s="147"/>
      <c r="AC2672" s="148">
        <f t="shared" si="528"/>
        <v>19.170000000000002</v>
      </c>
    </row>
    <row r="2673" spans="1:29" ht="14.15" customHeight="1">
      <c r="A2673" s="124">
        <f t="shared" si="530"/>
        <v>2673</v>
      </c>
      <c r="B2673" s="139" t="s">
        <v>116</v>
      </c>
      <c r="C2673" s="108" t="s">
        <v>210</v>
      </c>
      <c r="D2673" s="164" t="s">
        <v>1629</v>
      </c>
      <c r="E2673" s="141" t="s">
        <v>1976</v>
      </c>
      <c r="F2673" s="141" t="s">
        <v>168</v>
      </c>
      <c r="G2673" s="141" t="s">
        <v>213</v>
      </c>
      <c r="H2673" s="142">
        <v>16.84</v>
      </c>
      <c r="I2673" s="143">
        <f t="shared" si="529"/>
        <v>1</v>
      </c>
      <c r="J2673" s="144">
        <v>1</v>
      </c>
      <c r="K2673" s="144"/>
      <c r="L2673" s="144"/>
      <c r="M2673" s="144"/>
      <c r="N2673" s="144"/>
      <c r="O2673" s="144"/>
      <c r="P2673" s="145" t="e">
        <f t="shared" si="519"/>
        <v>#DIV/0!</v>
      </c>
      <c r="Q2673" s="145">
        <f t="shared" si="520"/>
        <v>0</v>
      </c>
      <c r="R2673" s="145">
        <f t="shared" si="521"/>
        <v>0</v>
      </c>
      <c r="S2673" s="145">
        <f t="shared" si="522"/>
        <v>0</v>
      </c>
      <c r="T2673" s="145">
        <f t="shared" si="523"/>
        <v>0</v>
      </c>
      <c r="U2673" s="145">
        <f t="shared" si="524"/>
        <v>0</v>
      </c>
      <c r="V2673" s="146">
        <f>IF(J2673="nio",0,IF(J2673&gt;0,VLOOKUP(F2673,'3-Productie normen'!A:M,VLOOKUP(J2673,'3-Productie normen'!$B$38:$C$41,2,FALSE),FALSE)))*(VLOOKUP(B2673,'2-Kosten per locatie'!$A$16:$C$48,3,FALSE))</f>
        <v>0</v>
      </c>
      <c r="W2673" s="146">
        <f t="shared" si="525"/>
        <v>0</v>
      </c>
      <c r="X2673" s="146">
        <f t="shared" si="526"/>
        <v>0</v>
      </c>
      <c r="Y2673" s="146">
        <f t="shared" si="527"/>
        <v>0</v>
      </c>
      <c r="Z2673" s="147" t="str">
        <f>VLOOKUP(F2673,'3-Productie normen'!A:Q,12,FALSE)</f>
        <v>V</v>
      </c>
      <c r="AA2673" s="147"/>
      <c r="AC2673" s="148">
        <f t="shared" si="528"/>
        <v>16.84</v>
      </c>
    </row>
    <row r="2674" spans="1:29" ht="14.15" customHeight="1">
      <c r="A2674" s="124">
        <f t="shared" si="530"/>
        <v>2674</v>
      </c>
      <c r="B2674" s="139" t="s">
        <v>116</v>
      </c>
      <c r="C2674" s="108" t="s">
        <v>210</v>
      </c>
      <c r="D2674" s="164" t="s">
        <v>2165</v>
      </c>
      <c r="E2674" s="141" t="s">
        <v>1976</v>
      </c>
      <c r="F2674" s="151" t="s">
        <v>168</v>
      </c>
      <c r="G2674" s="141" t="s">
        <v>213</v>
      </c>
      <c r="H2674" s="142">
        <v>13.56</v>
      </c>
      <c r="I2674" s="143">
        <f t="shared" si="529"/>
        <v>1</v>
      </c>
      <c r="J2674" s="144">
        <v>1</v>
      </c>
      <c r="K2674" s="144"/>
      <c r="L2674" s="144"/>
      <c r="M2674" s="144"/>
      <c r="N2674" s="144"/>
      <c r="O2674" s="144"/>
      <c r="P2674" s="145" t="e">
        <f t="shared" si="519"/>
        <v>#DIV/0!</v>
      </c>
      <c r="Q2674" s="145">
        <f t="shared" si="520"/>
        <v>0</v>
      </c>
      <c r="R2674" s="145">
        <f t="shared" si="521"/>
        <v>0</v>
      </c>
      <c r="S2674" s="145">
        <f t="shared" si="522"/>
        <v>0</v>
      </c>
      <c r="T2674" s="145">
        <f t="shared" si="523"/>
        <v>0</v>
      </c>
      <c r="U2674" s="145">
        <f t="shared" si="524"/>
        <v>0</v>
      </c>
      <c r="V2674" s="146">
        <f>IF(J2674="nio",0,IF(J2674&gt;0,VLOOKUP(F2674,'3-Productie normen'!A:M,VLOOKUP(J2674,'3-Productie normen'!$B$38:$C$41,2,FALSE),FALSE)))*(VLOOKUP(B2674,'2-Kosten per locatie'!$A$16:$C$48,3,FALSE))</f>
        <v>0</v>
      </c>
      <c r="W2674" s="146">
        <f t="shared" si="525"/>
        <v>0</v>
      </c>
      <c r="X2674" s="146">
        <f t="shared" si="526"/>
        <v>0</v>
      </c>
      <c r="Y2674" s="146">
        <f t="shared" si="527"/>
        <v>0</v>
      </c>
      <c r="Z2674" s="147" t="str">
        <f>VLOOKUP(F2674,'3-Productie normen'!A:Q,12,FALSE)</f>
        <v>V</v>
      </c>
      <c r="AA2674" s="147"/>
      <c r="AC2674" s="148">
        <f t="shared" si="528"/>
        <v>13.56</v>
      </c>
    </row>
    <row r="2675" spans="1:29" ht="14.15" customHeight="1">
      <c r="A2675" s="124">
        <f t="shared" si="530"/>
        <v>2675</v>
      </c>
      <c r="B2675" s="139" t="s">
        <v>116</v>
      </c>
      <c r="C2675" s="108" t="s">
        <v>210</v>
      </c>
      <c r="D2675" s="164" t="s">
        <v>1630</v>
      </c>
      <c r="E2675" s="141" t="s">
        <v>1983</v>
      </c>
      <c r="F2675" s="166" t="s">
        <v>168</v>
      </c>
      <c r="G2675" s="141" t="s">
        <v>244</v>
      </c>
      <c r="H2675" s="142">
        <v>6.3</v>
      </c>
      <c r="I2675" s="143">
        <f t="shared" si="529"/>
        <v>1</v>
      </c>
      <c r="J2675" s="144">
        <v>1</v>
      </c>
      <c r="K2675" s="144"/>
      <c r="L2675" s="144"/>
      <c r="M2675" s="144"/>
      <c r="N2675" s="144"/>
      <c r="O2675" s="144"/>
      <c r="P2675" s="145" t="e">
        <f t="shared" si="519"/>
        <v>#DIV/0!</v>
      </c>
      <c r="Q2675" s="145">
        <f t="shared" si="520"/>
        <v>0</v>
      </c>
      <c r="R2675" s="145">
        <f t="shared" si="521"/>
        <v>0</v>
      </c>
      <c r="S2675" s="145">
        <f t="shared" si="522"/>
        <v>0</v>
      </c>
      <c r="T2675" s="145">
        <f t="shared" si="523"/>
        <v>0</v>
      </c>
      <c r="U2675" s="145">
        <f t="shared" si="524"/>
        <v>0</v>
      </c>
      <c r="V2675" s="146">
        <f>IF(J2675="nio",0,IF(J2675&gt;0,VLOOKUP(F2675,'3-Productie normen'!A:M,VLOOKUP(J2675,'3-Productie normen'!$B$38:$C$41,2,FALSE),FALSE)))*(VLOOKUP(B2675,'2-Kosten per locatie'!$A$16:$C$48,3,FALSE))</f>
        <v>0</v>
      </c>
      <c r="W2675" s="146">
        <f t="shared" si="525"/>
        <v>0</v>
      </c>
      <c r="X2675" s="146">
        <f t="shared" si="526"/>
        <v>0</v>
      </c>
      <c r="Y2675" s="146">
        <f t="shared" si="527"/>
        <v>0</v>
      </c>
      <c r="Z2675" s="147" t="str">
        <f>VLOOKUP(F2675,'3-Productie normen'!A:Q,12,FALSE)</f>
        <v>V</v>
      </c>
      <c r="AA2675" s="147"/>
      <c r="AC2675" s="148">
        <f t="shared" si="528"/>
        <v>6.3</v>
      </c>
    </row>
    <row r="2676" spans="1:29" ht="14.15" customHeight="1">
      <c r="A2676" s="124">
        <f t="shared" si="530"/>
        <v>2676</v>
      </c>
      <c r="B2676" s="139" t="s">
        <v>116</v>
      </c>
      <c r="C2676" s="108" t="s">
        <v>210</v>
      </c>
      <c r="D2676" s="164" t="s">
        <v>2346</v>
      </c>
      <c r="E2676" s="141" t="s">
        <v>1983</v>
      </c>
      <c r="F2676" s="141" t="s">
        <v>168</v>
      </c>
      <c r="G2676" s="141" t="s">
        <v>244</v>
      </c>
      <c r="H2676" s="142">
        <v>5.4</v>
      </c>
      <c r="I2676" s="143">
        <f t="shared" si="529"/>
        <v>1</v>
      </c>
      <c r="J2676" s="144">
        <v>1</v>
      </c>
      <c r="K2676" s="144"/>
      <c r="L2676" s="144"/>
      <c r="M2676" s="144"/>
      <c r="N2676" s="144"/>
      <c r="O2676" s="144"/>
      <c r="P2676" s="145" t="e">
        <f t="shared" si="519"/>
        <v>#DIV/0!</v>
      </c>
      <c r="Q2676" s="145">
        <f t="shared" si="520"/>
        <v>0</v>
      </c>
      <c r="R2676" s="145">
        <f t="shared" si="521"/>
        <v>0</v>
      </c>
      <c r="S2676" s="145">
        <f t="shared" si="522"/>
        <v>0</v>
      </c>
      <c r="T2676" s="145">
        <f t="shared" si="523"/>
        <v>0</v>
      </c>
      <c r="U2676" s="145">
        <f t="shared" si="524"/>
        <v>0</v>
      </c>
      <c r="V2676" s="146">
        <f>IF(J2676="nio",0,IF(J2676&gt;0,VLOOKUP(F2676,'3-Productie normen'!A:M,VLOOKUP(J2676,'3-Productie normen'!$B$38:$C$41,2,FALSE),FALSE)))*(VLOOKUP(B2676,'2-Kosten per locatie'!$A$16:$C$48,3,FALSE))</f>
        <v>0</v>
      </c>
      <c r="W2676" s="146">
        <f t="shared" si="525"/>
        <v>0</v>
      </c>
      <c r="X2676" s="146">
        <f t="shared" si="526"/>
        <v>0</v>
      </c>
      <c r="Y2676" s="146">
        <f t="shared" si="527"/>
        <v>0</v>
      </c>
      <c r="Z2676" s="147" t="str">
        <f>VLOOKUP(F2676,'3-Productie normen'!A:Q,12,FALSE)</f>
        <v>V</v>
      </c>
      <c r="AA2676" s="147"/>
      <c r="AC2676" s="148">
        <f t="shared" si="528"/>
        <v>5.4</v>
      </c>
    </row>
    <row r="2677" spans="1:29" ht="14.15" customHeight="1">
      <c r="A2677" s="124">
        <f t="shared" si="530"/>
        <v>2677</v>
      </c>
      <c r="B2677" s="139" t="s">
        <v>116</v>
      </c>
      <c r="C2677" s="108" t="s">
        <v>210</v>
      </c>
      <c r="D2677" s="164" t="s">
        <v>1632</v>
      </c>
      <c r="E2677" s="141" t="s">
        <v>685</v>
      </c>
      <c r="F2677" s="141" t="s">
        <v>168</v>
      </c>
      <c r="G2677" s="141" t="s">
        <v>323</v>
      </c>
      <c r="H2677" s="142">
        <v>4.71</v>
      </c>
      <c r="I2677" s="143">
        <f t="shared" si="529"/>
        <v>1</v>
      </c>
      <c r="J2677" s="144">
        <v>1</v>
      </c>
      <c r="K2677" s="144"/>
      <c r="L2677" s="144"/>
      <c r="M2677" s="144"/>
      <c r="N2677" s="144"/>
      <c r="O2677" s="144"/>
      <c r="P2677" s="145" t="e">
        <f t="shared" si="519"/>
        <v>#DIV/0!</v>
      </c>
      <c r="Q2677" s="145">
        <f t="shared" si="520"/>
        <v>0</v>
      </c>
      <c r="R2677" s="145">
        <f t="shared" si="521"/>
        <v>0</v>
      </c>
      <c r="S2677" s="145">
        <f t="shared" si="522"/>
        <v>0</v>
      </c>
      <c r="T2677" s="145">
        <f t="shared" si="523"/>
        <v>0</v>
      </c>
      <c r="U2677" s="145">
        <f t="shared" si="524"/>
        <v>0</v>
      </c>
      <c r="V2677" s="146">
        <f>IF(J2677="nio",0,IF(J2677&gt;0,VLOOKUP(F2677,'3-Productie normen'!A:M,VLOOKUP(J2677,'3-Productie normen'!$B$38:$C$41,2,FALSE),FALSE)))*(VLOOKUP(B2677,'2-Kosten per locatie'!$A$16:$C$48,3,FALSE))</f>
        <v>0</v>
      </c>
      <c r="W2677" s="146">
        <f t="shared" si="525"/>
        <v>0</v>
      </c>
      <c r="X2677" s="146">
        <f t="shared" si="526"/>
        <v>0</v>
      </c>
      <c r="Y2677" s="146">
        <f t="shared" si="527"/>
        <v>0</v>
      </c>
      <c r="Z2677" s="147" t="str">
        <f>VLOOKUP(F2677,'3-Productie normen'!A:Q,12,FALSE)</f>
        <v>V</v>
      </c>
      <c r="AA2677" s="147"/>
      <c r="AC2677" s="148">
        <f t="shared" si="528"/>
        <v>4.71</v>
      </c>
    </row>
    <row r="2678" spans="1:29" ht="14.15" customHeight="1">
      <c r="A2678" s="124">
        <f t="shared" si="530"/>
        <v>2678</v>
      </c>
      <c r="B2678" s="139" t="s">
        <v>116</v>
      </c>
      <c r="C2678" s="108" t="s">
        <v>210</v>
      </c>
      <c r="D2678" s="164" t="s">
        <v>1633</v>
      </c>
      <c r="E2678" s="141" t="s">
        <v>685</v>
      </c>
      <c r="F2678" s="141" t="s">
        <v>168</v>
      </c>
      <c r="G2678" s="141" t="s">
        <v>244</v>
      </c>
      <c r="H2678" s="142">
        <v>10.43</v>
      </c>
      <c r="I2678" s="143">
        <f t="shared" si="529"/>
        <v>1</v>
      </c>
      <c r="J2678" s="144">
        <v>1</v>
      </c>
      <c r="K2678" s="144"/>
      <c r="L2678" s="144"/>
      <c r="M2678" s="144"/>
      <c r="N2678" s="144"/>
      <c r="O2678" s="144"/>
      <c r="P2678" s="145" t="e">
        <f t="shared" si="519"/>
        <v>#DIV/0!</v>
      </c>
      <c r="Q2678" s="145">
        <f t="shared" si="520"/>
        <v>0</v>
      </c>
      <c r="R2678" s="145">
        <f t="shared" si="521"/>
        <v>0</v>
      </c>
      <c r="S2678" s="145">
        <f t="shared" si="522"/>
        <v>0</v>
      </c>
      <c r="T2678" s="145">
        <f t="shared" si="523"/>
        <v>0</v>
      </c>
      <c r="U2678" s="145">
        <f t="shared" si="524"/>
        <v>0</v>
      </c>
      <c r="V2678" s="146">
        <f>IF(J2678="nio",0,IF(J2678&gt;0,VLOOKUP(F2678,'3-Productie normen'!A:M,VLOOKUP(J2678,'3-Productie normen'!$B$38:$C$41,2,FALSE),FALSE)))*(VLOOKUP(B2678,'2-Kosten per locatie'!$A$16:$C$48,3,FALSE))</f>
        <v>0</v>
      </c>
      <c r="W2678" s="146">
        <f t="shared" si="525"/>
        <v>0</v>
      </c>
      <c r="X2678" s="146">
        <f t="shared" si="526"/>
        <v>0</v>
      </c>
      <c r="Y2678" s="146">
        <f t="shared" si="527"/>
        <v>0</v>
      </c>
      <c r="Z2678" s="147" t="str">
        <f>VLOOKUP(F2678,'3-Productie normen'!A:Q,12,FALSE)</f>
        <v>V</v>
      </c>
      <c r="AA2678" s="147"/>
      <c r="AC2678" s="148">
        <f t="shared" si="528"/>
        <v>10.43</v>
      </c>
    </row>
    <row r="2679" spans="1:29" ht="14.15" customHeight="1">
      <c r="A2679" s="124">
        <f t="shared" si="530"/>
        <v>2679</v>
      </c>
      <c r="B2679" s="139" t="s">
        <v>116</v>
      </c>
      <c r="C2679" s="108" t="s">
        <v>210</v>
      </c>
      <c r="D2679" s="164" t="s">
        <v>1634</v>
      </c>
      <c r="E2679" s="141" t="s">
        <v>685</v>
      </c>
      <c r="F2679" s="141" t="s">
        <v>168</v>
      </c>
      <c r="G2679" s="141" t="s">
        <v>213</v>
      </c>
      <c r="H2679" s="142">
        <v>12.7</v>
      </c>
      <c r="I2679" s="143">
        <f t="shared" si="529"/>
        <v>1</v>
      </c>
      <c r="J2679" s="144">
        <v>1</v>
      </c>
      <c r="K2679" s="144"/>
      <c r="L2679" s="144"/>
      <c r="M2679" s="144"/>
      <c r="N2679" s="144"/>
      <c r="O2679" s="144"/>
      <c r="P2679" s="145" t="e">
        <f t="shared" si="519"/>
        <v>#DIV/0!</v>
      </c>
      <c r="Q2679" s="145">
        <f t="shared" si="520"/>
        <v>0</v>
      </c>
      <c r="R2679" s="145">
        <f t="shared" si="521"/>
        <v>0</v>
      </c>
      <c r="S2679" s="145">
        <f t="shared" si="522"/>
        <v>0</v>
      </c>
      <c r="T2679" s="145">
        <f t="shared" si="523"/>
        <v>0</v>
      </c>
      <c r="U2679" s="145">
        <f t="shared" si="524"/>
        <v>0</v>
      </c>
      <c r="V2679" s="146">
        <f>IF(J2679="nio",0,IF(J2679&gt;0,VLOOKUP(F2679,'3-Productie normen'!A:M,VLOOKUP(J2679,'3-Productie normen'!$B$38:$C$41,2,FALSE),FALSE)))*(VLOOKUP(B2679,'2-Kosten per locatie'!$A$16:$C$48,3,FALSE))</f>
        <v>0</v>
      </c>
      <c r="W2679" s="146">
        <f t="shared" si="525"/>
        <v>0</v>
      </c>
      <c r="X2679" s="146">
        <f t="shared" si="526"/>
        <v>0</v>
      </c>
      <c r="Y2679" s="146">
        <f t="shared" si="527"/>
        <v>0</v>
      </c>
      <c r="Z2679" s="147" t="str">
        <f>VLOOKUP(F2679,'3-Productie normen'!A:Q,12,FALSE)</f>
        <v>V</v>
      </c>
      <c r="AA2679" s="147"/>
      <c r="AC2679" s="148">
        <f t="shared" si="528"/>
        <v>12.7</v>
      </c>
    </row>
    <row r="2680" spans="1:29" ht="14.15" customHeight="1">
      <c r="A2680" s="124">
        <f t="shared" si="530"/>
        <v>2680</v>
      </c>
      <c r="B2680" s="139" t="s">
        <v>116</v>
      </c>
      <c r="C2680" s="108" t="s">
        <v>210</v>
      </c>
      <c r="D2680" s="164" t="s">
        <v>2347</v>
      </c>
      <c r="E2680" s="141" t="s">
        <v>685</v>
      </c>
      <c r="F2680" s="141" t="s">
        <v>168</v>
      </c>
      <c r="G2680" s="141" t="s">
        <v>213</v>
      </c>
      <c r="H2680" s="142">
        <v>12.7</v>
      </c>
      <c r="I2680" s="143">
        <f t="shared" si="529"/>
        <v>1</v>
      </c>
      <c r="J2680" s="144">
        <v>1</v>
      </c>
      <c r="K2680" s="144"/>
      <c r="L2680" s="144"/>
      <c r="M2680" s="144"/>
      <c r="N2680" s="144"/>
      <c r="O2680" s="144"/>
      <c r="P2680" s="145" t="e">
        <f t="shared" ref="P2680:P2743" si="531">IF(J2680="nio",0,IF(J2680&gt;0,J2680*H2680/V2680,0))</f>
        <v>#DIV/0!</v>
      </c>
      <c r="Q2680" s="145">
        <f t="shared" ref="Q2680:Q2743" si="532">IF(K2680&gt;0,K2680*H2680/W2680,0)</f>
        <v>0</v>
      </c>
      <c r="R2680" s="145">
        <f t="shared" ref="R2680:R2743" si="533">IF(L2680&gt;0,L2680*H2680/X2680,0)</f>
        <v>0</v>
      </c>
      <c r="S2680" s="145">
        <f t="shared" ref="S2680:S2743" si="534">IF(M2680&gt;0,M2680*H2680/Y2680,0)</f>
        <v>0</v>
      </c>
      <c r="T2680" s="145">
        <f t="shared" ref="T2680:T2743" si="535">IF(N2680&gt;0,N2680*H2680/X2680,0)</f>
        <v>0</v>
      </c>
      <c r="U2680" s="145">
        <f t="shared" ref="U2680:U2743" si="536">IF(O2680&gt;0,O2680*H2680/Y2680,0)</f>
        <v>0</v>
      </c>
      <c r="V2680" s="146">
        <f>IF(J2680="nio",0,IF(J2680&gt;0,VLOOKUP(F2680,'3-Productie normen'!A:M,VLOOKUP(J2680,'3-Productie normen'!$B$38:$C$41,2,FALSE),FALSE)))*(VLOOKUP(B2680,'2-Kosten per locatie'!$A$16:$C$48,3,FALSE))</f>
        <v>0</v>
      </c>
      <c r="W2680" s="146">
        <f t="shared" ref="W2680:W2743" si="537">IF(K2680&gt;0,V2680*$W$8,0)</f>
        <v>0</v>
      </c>
      <c r="X2680" s="146">
        <f t="shared" ref="X2680:X2743" si="538">IF((OR(L2680&gt;0,N2680&gt;0)),V2680*$X$8,0)</f>
        <v>0</v>
      </c>
      <c r="Y2680" s="146">
        <f t="shared" ref="Y2680:Y2743" si="539">IF((OR(M2680&gt;0,O2680&gt;0)),V2680*$Y$8,0)</f>
        <v>0</v>
      </c>
      <c r="Z2680" s="147" t="str">
        <f>VLOOKUP(F2680,'3-Productie normen'!A:Q,12,FALSE)</f>
        <v>V</v>
      </c>
      <c r="AA2680" s="147"/>
      <c r="AC2680" s="148">
        <f t="shared" ref="AC2680:AC2743" si="540">I2680*H2680</f>
        <v>12.7</v>
      </c>
    </row>
    <row r="2681" spans="1:29" ht="14.15" customHeight="1">
      <c r="A2681" s="124">
        <f t="shared" si="530"/>
        <v>2681</v>
      </c>
      <c r="B2681" s="139" t="s">
        <v>116</v>
      </c>
      <c r="C2681" s="108" t="s">
        <v>210</v>
      </c>
      <c r="D2681" s="164" t="s">
        <v>1636</v>
      </c>
      <c r="E2681" s="141" t="s">
        <v>275</v>
      </c>
      <c r="F2681" s="141" t="s">
        <v>168</v>
      </c>
      <c r="G2681" s="141" t="s">
        <v>213</v>
      </c>
      <c r="H2681" s="142">
        <v>26.64</v>
      </c>
      <c r="I2681" s="143">
        <f t="shared" si="529"/>
        <v>1</v>
      </c>
      <c r="J2681" s="144">
        <v>1</v>
      </c>
      <c r="K2681" s="144"/>
      <c r="L2681" s="144"/>
      <c r="M2681" s="144"/>
      <c r="N2681" s="144"/>
      <c r="O2681" s="144"/>
      <c r="P2681" s="145" t="e">
        <f t="shared" si="531"/>
        <v>#DIV/0!</v>
      </c>
      <c r="Q2681" s="145">
        <f t="shared" si="532"/>
        <v>0</v>
      </c>
      <c r="R2681" s="145">
        <f t="shared" si="533"/>
        <v>0</v>
      </c>
      <c r="S2681" s="145">
        <f t="shared" si="534"/>
        <v>0</v>
      </c>
      <c r="T2681" s="145">
        <f t="shared" si="535"/>
        <v>0</v>
      </c>
      <c r="U2681" s="145">
        <f t="shared" si="536"/>
        <v>0</v>
      </c>
      <c r="V2681" s="146">
        <f>IF(J2681="nio",0,IF(J2681&gt;0,VLOOKUP(F2681,'3-Productie normen'!A:M,VLOOKUP(J2681,'3-Productie normen'!$B$38:$C$41,2,FALSE),FALSE)))*(VLOOKUP(B2681,'2-Kosten per locatie'!$A$16:$C$48,3,FALSE))</f>
        <v>0</v>
      </c>
      <c r="W2681" s="146">
        <f t="shared" si="537"/>
        <v>0</v>
      </c>
      <c r="X2681" s="146">
        <f t="shared" si="538"/>
        <v>0</v>
      </c>
      <c r="Y2681" s="146">
        <f t="shared" si="539"/>
        <v>0</v>
      </c>
      <c r="Z2681" s="147" t="str">
        <f>VLOOKUP(F2681,'3-Productie normen'!A:Q,12,FALSE)</f>
        <v>V</v>
      </c>
      <c r="AA2681" s="147"/>
      <c r="AC2681" s="148">
        <f t="shared" si="540"/>
        <v>26.64</v>
      </c>
    </row>
    <row r="2682" spans="1:29" ht="14.15" customHeight="1">
      <c r="A2682" s="124">
        <f t="shared" si="530"/>
        <v>2682</v>
      </c>
      <c r="B2682" s="139" t="s">
        <v>116</v>
      </c>
      <c r="C2682" s="108" t="s">
        <v>210</v>
      </c>
      <c r="D2682" s="164" t="s">
        <v>1637</v>
      </c>
      <c r="E2682" s="141" t="s">
        <v>1983</v>
      </c>
      <c r="F2682" s="141" t="s">
        <v>168</v>
      </c>
      <c r="G2682" s="141" t="s">
        <v>244</v>
      </c>
      <c r="H2682" s="142">
        <v>83.9</v>
      </c>
      <c r="I2682" s="143">
        <f t="shared" si="529"/>
        <v>1</v>
      </c>
      <c r="J2682" s="144">
        <v>1</v>
      </c>
      <c r="K2682" s="144"/>
      <c r="L2682" s="144"/>
      <c r="M2682" s="144"/>
      <c r="N2682" s="144"/>
      <c r="O2682" s="144"/>
      <c r="P2682" s="145" t="e">
        <f t="shared" si="531"/>
        <v>#DIV/0!</v>
      </c>
      <c r="Q2682" s="145">
        <f t="shared" si="532"/>
        <v>0</v>
      </c>
      <c r="R2682" s="145">
        <f t="shared" si="533"/>
        <v>0</v>
      </c>
      <c r="S2682" s="145">
        <f t="shared" si="534"/>
        <v>0</v>
      </c>
      <c r="T2682" s="145">
        <f t="shared" si="535"/>
        <v>0</v>
      </c>
      <c r="U2682" s="145">
        <f t="shared" si="536"/>
        <v>0</v>
      </c>
      <c r="V2682" s="146">
        <f>IF(J2682="nio",0,IF(J2682&gt;0,VLOOKUP(F2682,'3-Productie normen'!A:M,VLOOKUP(J2682,'3-Productie normen'!$B$38:$C$41,2,FALSE),FALSE)))*(VLOOKUP(B2682,'2-Kosten per locatie'!$A$16:$C$48,3,FALSE))</f>
        <v>0</v>
      </c>
      <c r="W2682" s="146">
        <f t="shared" si="537"/>
        <v>0</v>
      </c>
      <c r="X2682" s="146">
        <f t="shared" si="538"/>
        <v>0</v>
      </c>
      <c r="Y2682" s="146">
        <f t="shared" si="539"/>
        <v>0</v>
      </c>
      <c r="Z2682" s="147" t="str">
        <f>VLOOKUP(F2682,'3-Productie normen'!A:Q,12,FALSE)</f>
        <v>V</v>
      </c>
      <c r="AA2682" s="147"/>
      <c r="AC2682" s="148">
        <f t="shared" si="540"/>
        <v>83.9</v>
      </c>
    </row>
    <row r="2683" spans="1:29" ht="14.15" customHeight="1">
      <c r="A2683" s="124">
        <f t="shared" si="530"/>
        <v>2683</v>
      </c>
      <c r="B2683" s="139" t="s">
        <v>116</v>
      </c>
      <c r="C2683" s="108" t="s">
        <v>210</v>
      </c>
      <c r="D2683" s="164" t="s">
        <v>1643</v>
      </c>
      <c r="E2683" s="141" t="s">
        <v>230</v>
      </c>
      <c r="F2683" s="141" t="s">
        <v>168</v>
      </c>
      <c r="G2683" s="141" t="s">
        <v>213</v>
      </c>
      <c r="H2683" s="142">
        <v>30.68</v>
      </c>
      <c r="I2683" s="143">
        <f t="shared" si="529"/>
        <v>1</v>
      </c>
      <c r="J2683" s="144">
        <v>1</v>
      </c>
      <c r="K2683" s="144"/>
      <c r="L2683" s="144"/>
      <c r="M2683" s="144"/>
      <c r="N2683" s="144"/>
      <c r="O2683" s="144"/>
      <c r="P2683" s="145" t="e">
        <f t="shared" si="531"/>
        <v>#DIV/0!</v>
      </c>
      <c r="Q2683" s="145">
        <f t="shared" si="532"/>
        <v>0</v>
      </c>
      <c r="R2683" s="145">
        <f t="shared" si="533"/>
        <v>0</v>
      </c>
      <c r="S2683" s="145">
        <f t="shared" si="534"/>
        <v>0</v>
      </c>
      <c r="T2683" s="145">
        <f t="shared" si="535"/>
        <v>0</v>
      </c>
      <c r="U2683" s="145">
        <f t="shared" si="536"/>
        <v>0</v>
      </c>
      <c r="V2683" s="146">
        <f>IF(J2683="nio",0,IF(J2683&gt;0,VLOOKUP(F2683,'3-Productie normen'!A:M,VLOOKUP(J2683,'3-Productie normen'!$B$38:$C$41,2,FALSE),FALSE)))*(VLOOKUP(B2683,'2-Kosten per locatie'!$A$16:$C$48,3,FALSE))</f>
        <v>0</v>
      </c>
      <c r="W2683" s="146">
        <f t="shared" si="537"/>
        <v>0</v>
      </c>
      <c r="X2683" s="146">
        <f t="shared" si="538"/>
        <v>0</v>
      </c>
      <c r="Y2683" s="146">
        <f t="shared" si="539"/>
        <v>0</v>
      </c>
      <c r="Z2683" s="147" t="str">
        <f>VLOOKUP(F2683,'3-Productie normen'!A:Q,12,FALSE)</f>
        <v>V</v>
      </c>
      <c r="AA2683" s="147"/>
      <c r="AC2683" s="148">
        <f t="shared" si="540"/>
        <v>30.68</v>
      </c>
    </row>
    <row r="2684" spans="1:29" ht="14.15" customHeight="1">
      <c r="A2684" s="124">
        <f t="shared" si="530"/>
        <v>2684</v>
      </c>
      <c r="B2684" s="139" t="s">
        <v>116</v>
      </c>
      <c r="C2684" s="108" t="s">
        <v>210</v>
      </c>
      <c r="D2684" s="164" t="s">
        <v>1647</v>
      </c>
      <c r="E2684" s="141" t="s">
        <v>230</v>
      </c>
      <c r="F2684" s="141" t="s">
        <v>168</v>
      </c>
      <c r="G2684" s="141" t="s">
        <v>213</v>
      </c>
      <c r="H2684" s="142">
        <v>19.23</v>
      </c>
      <c r="I2684" s="143">
        <f t="shared" si="529"/>
        <v>1</v>
      </c>
      <c r="J2684" s="144">
        <v>1</v>
      </c>
      <c r="K2684" s="144"/>
      <c r="L2684" s="144"/>
      <c r="M2684" s="144"/>
      <c r="N2684" s="144"/>
      <c r="O2684" s="144"/>
      <c r="P2684" s="145" t="e">
        <f t="shared" si="531"/>
        <v>#DIV/0!</v>
      </c>
      <c r="Q2684" s="145">
        <f t="shared" si="532"/>
        <v>0</v>
      </c>
      <c r="R2684" s="145">
        <f t="shared" si="533"/>
        <v>0</v>
      </c>
      <c r="S2684" s="145">
        <f t="shared" si="534"/>
        <v>0</v>
      </c>
      <c r="T2684" s="145">
        <f t="shared" si="535"/>
        <v>0</v>
      </c>
      <c r="U2684" s="145">
        <f t="shared" si="536"/>
        <v>0</v>
      </c>
      <c r="V2684" s="146">
        <f>IF(J2684="nio",0,IF(J2684&gt;0,VLOOKUP(F2684,'3-Productie normen'!A:M,VLOOKUP(J2684,'3-Productie normen'!$B$38:$C$41,2,FALSE),FALSE)))*(VLOOKUP(B2684,'2-Kosten per locatie'!$A$16:$C$48,3,FALSE))</f>
        <v>0</v>
      </c>
      <c r="W2684" s="146">
        <f t="shared" si="537"/>
        <v>0</v>
      </c>
      <c r="X2684" s="146">
        <f t="shared" si="538"/>
        <v>0</v>
      </c>
      <c r="Y2684" s="146">
        <f t="shared" si="539"/>
        <v>0</v>
      </c>
      <c r="Z2684" s="147" t="str">
        <f>VLOOKUP(F2684,'3-Productie normen'!A:Q,12,FALSE)</f>
        <v>V</v>
      </c>
      <c r="AA2684" s="147"/>
      <c r="AC2684" s="148">
        <f t="shared" si="540"/>
        <v>19.23</v>
      </c>
    </row>
    <row r="2685" spans="1:29" ht="14.15" customHeight="1">
      <c r="A2685" s="124">
        <f t="shared" si="530"/>
        <v>2685</v>
      </c>
      <c r="B2685" s="139" t="s">
        <v>116</v>
      </c>
      <c r="C2685" s="108" t="s">
        <v>210</v>
      </c>
      <c r="D2685" s="164" t="s">
        <v>2327</v>
      </c>
      <c r="E2685" s="141" t="s">
        <v>249</v>
      </c>
      <c r="F2685" s="141" t="s">
        <v>172</v>
      </c>
      <c r="G2685" s="141" t="s">
        <v>222</v>
      </c>
      <c r="H2685" s="142">
        <v>3.75</v>
      </c>
      <c r="I2685" s="143">
        <f t="shared" si="529"/>
        <v>730</v>
      </c>
      <c r="J2685" s="144">
        <v>255</v>
      </c>
      <c r="K2685" s="144">
        <v>255</v>
      </c>
      <c r="L2685" s="144">
        <v>101</v>
      </c>
      <c r="M2685" s="144">
        <v>101</v>
      </c>
      <c r="N2685" s="144">
        <v>9</v>
      </c>
      <c r="O2685" s="144">
        <v>9</v>
      </c>
      <c r="P2685" s="145" t="e">
        <f t="shared" si="531"/>
        <v>#DIV/0!</v>
      </c>
      <c r="Q2685" s="145" t="e">
        <f t="shared" si="532"/>
        <v>#DIV/0!</v>
      </c>
      <c r="R2685" s="145" t="e">
        <f t="shared" si="533"/>
        <v>#DIV/0!</v>
      </c>
      <c r="S2685" s="145" t="e">
        <f t="shared" si="534"/>
        <v>#DIV/0!</v>
      </c>
      <c r="T2685" s="145" t="e">
        <f t="shared" si="535"/>
        <v>#DIV/0!</v>
      </c>
      <c r="U2685" s="145" t="e">
        <f t="shared" si="536"/>
        <v>#DIV/0!</v>
      </c>
      <c r="V2685" s="146">
        <f>IF(J2685="nio",0,IF(J2685&gt;0,VLOOKUP(F2685,'3-Productie normen'!A:M,VLOOKUP(J2685,'3-Productie normen'!$B$38:$C$41,2,FALSE),FALSE)))*(VLOOKUP(B2685,'2-Kosten per locatie'!$A$16:$C$48,3,FALSE))</f>
        <v>0</v>
      </c>
      <c r="W2685" s="146">
        <f t="shared" si="537"/>
        <v>0</v>
      </c>
      <c r="X2685" s="146">
        <f t="shared" si="538"/>
        <v>0</v>
      </c>
      <c r="Y2685" s="146">
        <f t="shared" si="539"/>
        <v>0</v>
      </c>
      <c r="Z2685" s="147" t="str">
        <f>VLOOKUP(F2685,'3-Productie normen'!A:Q,12,FALSE)</f>
        <v>V</v>
      </c>
      <c r="AA2685" s="147"/>
      <c r="AC2685" s="148">
        <f t="shared" si="540"/>
        <v>2737.5</v>
      </c>
    </row>
    <row r="2686" spans="1:29" ht="14.15" customHeight="1">
      <c r="A2686" s="124">
        <f t="shared" si="530"/>
        <v>2686</v>
      </c>
      <c r="B2686" s="139" t="s">
        <v>116</v>
      </c>
      <c r="C2686" s="108" t="s">
        <v>210</v>
      </c>
      <c r="D2686" s="164" t="s">
        <v>2070</v>
      </c>
      <c r="E2686" s="141" t="s">
        <v>249</v>
      </c>
      <c r="F2686" s="141" t="s">
        <v>172</v>
      </c>
      <c r="G2686" s="141" t="s">
        <v>213</v>
      </c>
      <c r="H2686" s="142">
        <v>7.35</v>
      </c>
      <c r="I2686" s="143">
        <f t="shared" si="529"/>
        <v>730</v>
      </c>
      <c r="J2686" s="144">
        <v>255</v>
      </c>
      <c r="K2686" s="144">
        <v>255</v>
      </c>
      <c r="L2686" s="144">
        <v>101</v>
      </c>
      <c r="M2686" s="144">
        <v>101</v>
      </c>
      <c r="N2686" s="144">
        <v>9</v>
      </c>
      <c r="O2686" s="144">
        <v>9</v>
      </c>
      <c r="P2686" s="145" t="e">
        <f t="shared" si="531"/>
        <v>#DIV/0!</v>
      </c>
      <c r="Q2686" s="145" t="e">
        <f t="shared" si="532"/>
        <v>#DIV/0!</v>
      </c>
      <c r="R2686" s="145" t="e">
        <f t="shared" si="533"/>
        <v>#DIV/0!</v>
      </c>
      <c r="S2686" s="145" t="e">
        <f t="shared" si="534"/>
        <v>#DIV/0!</v>
      </c>
      <c r="T2686" s="145" t="e">
        <f t="shared" si="535"/>
        <v>#DIV/0!</v>
      </c>
      <c r="U2686" s="145" t="e">
        <f t="shared" si="536"/>
        <v>#DIV/0!</v>
      </c>
      <c r="V2686" s="146">
        <f>IF(J2686="nio",0,IF(J2686&gt;0,VLOOKUP(F2686,'3-Productie normen'!A:M,VLOOKUP(J2686,'3-Productie normen'!$B$38:$C$41,2,FALSE),FALSE)))*(VLOOKUP(B2686,'2-Kosten per locatie'!$A$16:$C$48,3,FALSE))</f>
        <v>0</v>
      </c>
      <c r="W2686" s="146">
        <f t="shared" si="537"/>
        <v>0</v>
      </c>
      <c r="X2686" s="146">
        <f t="shared" si="538"/>
        <v>0</v>
      </c>
      <c r="Y2686" s="146">
        <f t="shared" si="539"/>
        <v>0</v>
      </c>
      <c r="Z2686" s="147" t="str">
        <f>VLOOKUP(F2686,'3-Productie normen'!A:Q,12,FALSE)</f>
        <v>V</v>
      </c>
      <c r="AA2686" s="147"/>
      <c r="AC2686" s="148">
        <f t="shared" si="540"/>
        <v>5365.5</v>
      </c>
    </row>
    <row r="2687" spans="1:29" ht="14.15" customHeight="1">
      <c r="A2687" s="124">
        <f t="shared" si="530"/>
        <v>2687</v>
      </c>
      <c r="B2687" s="139" t="s">
        <v>116</v>
      </c>
      <c r="C2687" s="108" t="s">
        <v>210</v>
      </c>
      <c r="D2687" s="164" t="s">
        <v>1712</v>
      </c>
      <c r="E2687" s="141" t="s">
        <v>170</v>
      </c>
      <c r="F2687" s="141" t="s">
        <v>170</v>
      </c>
      <c r="G2687" s="141" t="s">
        <v>561</v>
      </c>
      <c r="H2687" s="142">
        <v>23.35</v>
      </c>
      <c r="I2687" s="143">
        <f t="shared" si="529"/>
        <v>730</v>
      </c>
      <c r="J2687" s="144">
        <v>255</v>
      </c>
      <c r="K2687" s="144">
        <v>255</v>
      </c>
      <c r="L2687" s="144">
        <v>101</v>
      </c>
      <c r="M2687" s="144">
        <v>101</v>
      </c>
      <c r="N2687" s="144">
        <v>9</v>
      </c>
      <c r="O2687" s="144">
        <v>9</v>
      </c>
      <c r="P2687" s="145" t="e">
        <f t="shared" si="531"/>
        <v>#DIV/0!</v>
      </c>
      <c r="Q2687" s="145" t="e">
        <f t="shared" si="532"/>
        <v>#DIV/0!</v>
      </c>
      <c r="R2687" s="145" t="e">
        <f t="shared" si="533"/>
        <v>#DIV/0!</v>
      </c>
      <c r="S2687" s="145" t="e">
        <f t="shared" si="534"/>
        <v>#DIV/0!</v>
      </c>
      <c r="T2687" s="145" t="e">
        <f t="shared" si="535"/>
        <v>#DIV/0!</v>
      </c>
      <c r="U2687" s="145" t="e">
        <f t="shared" si="536"/>
        <v>#DIV/0!</v>
      </c>
      <c r="V2687" s="146">
        <f>IF(J2687="nio",0,IF(J2687&gt;0,VLOOKUP(F2687,'3-Productie normen'!A:M,VLOOKUP(J2687,'3-Productie normen'!$B$38:$C$41,2,FALSE),FALSE)))*(VLOOKUP(B2687,'2-Kosten per locatie'!$A$16:$C$48,3,FALSE))</f>
        <v>0</v>
      </c>
      <c r="W2687" s="146">
        <f t="shared" si="537"/>
        <v>0</v>
      </c>
      <c r="X2687" s="146">
        <f t="shared" si="538"/>
        <v>0</v>
      </c>
      <c r="Y2687" s="146">
        <f t="shared" si="539"/>
        <v>0</v>
      </c>
      <c r="Z2687" s="147" t="str">
        <f>VLOOKUP(F2687,'3-Productie normen'!A:Q,12,FALSE)</f>
        <v>V</v>
      </c>
      <c r="AA2687" s="147"/>
      <c r="AC2687" s="148">
        <f t="shared" si="540"/>
        <v>17045.5</v>
      </c>
    </row>
    <row r="2688" spans="1:29" ht="14.15" customHeight="1">
      <c r="A2688" s="124">
        <f t="shared" si="530"/>
        <v>2688</v>
      </c>
      <c r="B2688" s="139" t="s">
        <v>116</v>
      </c>
      <c r="C2688" s="108" t="s">
        <v>210</v>
      </c>
      <c r="D2688" s="164" t="s">
        <v>1713</v>
      </c>
      <c r="E2688" s="141" t="s">
        <v>170</v>
      </c>
      <c r="F2688" s="141" t="s">
        <v>170</v>
      </c>
      <c r="G2688" s="141" t="s">
        <v>561</v>
      </c>
      <c r="H2688" s="142">
        <v>6.22</v>
      </c>
      <c r="I2688" s="143">
        <f t="shared" si="529"/>
        <v>730</v>
      </c>
      <c r="J2688" s="144">
        <v>255</v>
      </c>
      <c r="K2688" s="144">
        <v>255</v>
      </c>
      <c r="L2688" s="144">
        <v>101</v>
      </c>
      <c r="M2688" s="144">
        <v>101</v>
      </c>
      <c r="N2688" s="144">
        <v>9</v>
      </c>
      <c r="O2688" s="144">
        <v>9</v>
      </c>
      <c r="P2688" s="145" t="e">
        <f t="shared" si="531"/>
        <v>#DIV/0!</v>
      </c>
      <c r="Q2688" s="145" t="e">
        <f t="shared" si="532"/>
        <v>#DIV/0!</v>
      </c>
      <c r="R2688" s="145" t="e">
        <f t="shared" si="533"/>
        <v>#DIV/0!</v>
      </c>
      <c r="S2688" s="145" t="e">
        <f t="shared" si="534"/>
        <v>#DIV/0!</v>
      </c>
      <c r="T2688" s="145" t="e">
        <f t="shared" si="535"/>
        <v>#DIV/0!</v>
      </c>
      <c r="U2688" s="145" t="e">
        <f t="shared" si="536"/>
        <v>#DIV/0!</v>
      </c>
      <c r="V2688" s="146">
        <f>IF(J2688="nio",0,IF(J2688&gt;0,VLOOKUP(F2688,'3-Productie normen'!A:M,VLOOKUP(J2688,'3-Productie normen'!$B$38:$C$41,2,FALSE),FALSE)))*(VLOOKUP(B2688,'2-Kosten per locatie'!$A$16:$C$48,3,FALSE))</f>
        <v>0</v>
      </c>
      <c r="W2688" s="146">
        <f t="shared" si="537"/>
        <v>0</v>
      </c>
      <c r="X2688" s="146">
        <f t="shared" si="538"/>
        <v>0</v>
      </c>
      <c r="Y2688" s="146">
        <f t="shared" si="539"/>
        <v>0</v>
      </c>
      <c r="Z2688" s="147" t="str">
        <f>VLOOKUP(F2688,'3-Productie normen'!A:Q,12,FALSE)</f>
        <v>V</v>
      </c>
      <c r="AA2688" s="147"/>
      <c r="AC2688" s="148">
        <f t="shared" si="540"/>
        <v>4540.5999999999995</v>
      </c>
    </row>
    <row r="2689" spans="1:29" ht="14.15" customHeight="1">
      <c r="A2689" s="124">
        <f t="shared" si="530"/>
        <v>2689</v>
      </c>
      <c r="B2689" s="139" t="s">
        <v>116</v>
      </c>
      <c r="C2689" s="108">
        <v>1</v>
      </c>
      <c r="D2689" s="164" t="s">
        <v>1716</v>
      </c>
      <c r="E2689" s="141" t="s">
        <v>420</v>
      </c>
      <c r="F2689" s="141" t="s">
        <v>155</v>
      </c>
      <c r="G2689" s="141" t="s">
        <v>244</v>
      </c>
      <c r="H2689" s="142">
        <v>290.14999999999998</v>
      </c>
      <c r="I2689" s="143">
        <f t="shared" si="529"/>
        <v>730</v>
      </c>
      <c r="J2689" s="144">
        <v>255</v>
      </c>
      <c r="K2689" s="144">
        <v>255</v>
      </c>
      <c r="L2689" s="144">
        <v>101</v>
      </c>
      <c r="M2689" s="144">
        <v>101</v>
      </c>
      <c r="N2689" s="144">
        <v>9</v>
      </c>
      <c r="O2689" s="144">
        <v>9</v>
      </c>
      <c r="P2689" s="145" t="e">
        <f t="shared" si="531"/>
        <v>#DIV/0!</v>
      </c>
      <c r="Q2689" s="145" t="e">
        <f t="shared" si="532"/>
        <v>#DIV/0!</v>
      </c>
      <c r="R2689" s="145" t="e">
        <f t="shared" si="533"/>
        <v>#DIV/0!</v>
      </c>
      <c r="S2689" s="145" t="e">
        <f t="shared" si="534"/>
        <v>#DIV/0!</v>
      </c>
      <c r="T2689" s="145" t="e">
        <f t="shared" si="535"/>
        <v>#DIV/0!</v>
      </c>
      <c r="U2689" s="145" t="e">
        <f t="shared" si="536"/>
        <v>#DIV/0!</v>
      </c>
      <c r="V2689" s="146">
        <f>IF(J2689="nio",0,IF(J2689&gt;0,VLOOKUP(F2689,'3-Productie normen'!A:M,VLOOKUP(J2689,'3-Productie normen'!$B$38:$C$41,2,FALSE),FALSE)))*(VLOOKUP(B2689,'2-Kosten per locatie'!$A$16:$C$48,3,FALSE))</f>
        <v>0</v>
      </c>
      <c r="W2689" s="146">
        <f t="shared" si="537"/>
        <v>0</v>
      </c>
      <c r="X2689" s="146">
        <f t="shared" si="538"/>
        <v>0</v>
      </c>
      <c r="Y2689" s="146">
        <f t="shared" si="539"/>
        <v>0</v>
      </c>
      <c r="Z2689" s="147" t="str">
        <f>VLOOKUP(F2689,'3-Productie normen'!A:Q,12,FALSE)</f>
        <v>B</v>
      </c>
      <c r="AA2689" s="147"/>
      <c r="AC2689" s="148">
        <f t="shared" si="540"/>
        <v>211809.49999999997</v>
      </c>
    </row>
    <row r="2690" spans="1:29" ht="14.15" customHeight="1">
      <c r="A2690" s="124">
        <f t="shared" si="530"/>
        <v>2690</v>
      </c>
      <c r="B2690" s="139" t="s">
        <v>116</v>
      </c>
      <c r="C2690" s="108">
        <v>1</v>
      </c>
      <c r="D2690" s="164" t="s">
        <v>1964</v>
      </c>
      <c r="E2690" s="141" t="s">
        <v>224</v>
      </c>
      <c r="F2690" s="141" t="s">
        <v>155</v>
      </c>
      <c r="G2690" s="141" t="s">
        <v>222</v>
      </c>
      <c r="H2690" s="142">
        <v>28.01</v>
      </c>
      <c r="I2690" s="143">
        <f t="shared" ref="I2690:I2753" si="541">SUM(J2690:O2690)</f>
        <v>730</v>
      </c>
      <c r="J2690" s="144">
        <v>255</v>
      </c>
      <c r="K2690" s="144">
        <v>255</v>
      </c>
      <c r="L2690" s="144">
        <v>101</v>
      </c>
      <c r="M2690" s="144">
        <v>101</v>
      </c>
      <c r="N2690" s="144">
        <v>9</v>
      </c>
      <c r="O2690" s="144">
        <v>9</v>
      </c>
      <c r="P2690" s="145" t="e">
        <f t="shared" si="531"/>
        <v>#DIV/0!</v>
      </c>
      <c r="Q2690" s="145" t="e">
        <f t="shared" si="532"/>
        <v>#DIV/0!</v>
      </c>
      <c r="R2690" s="145" t="e">
        <f t="shared" si="533"/>
        <v>#DIV/0!</v>
      </c>
      <c r="S2690" s="145" t="e">
        <f t="shared" si="534"/>
        <v>#DIV/0!</v>
      </c>
      <c r="T2690" s="145" t="e">
        <f t="shared" si="535"/>
        <v>#DIV/0!</v>
      </c>
      <c r="U2690" s="145" t="e">
        <f t="shared" si="536"/>
        <v>#DIV/0!</v>
      </c>
      <c r="V2690" s="146">
        <f>IF(J2690="nio",0,IF(J2690&gt;0,VLOOKUP(F2690,'3-Productie normen'!A:M,VLOOKUP(J2690,'3-Productie normen'!$B$38:$C$41,2,FALSE),FALSE)))*(VLOOKUP(B2690,'2-Kosten per locatie'!$A$16:$C$48,3,FALSE))</f>
        <v>0</v>
      </c>
      <c r="W2690" s="146">
        <f t="shared" si="537"/>
        <v>0</v>
      </c>
      <c r="X2690" s="146">
        <f t="shared" si="538"/>
        <v>0</v>
      </c>
      <c r="Y2690" s="146">
        <f t="shared" si="539"/>
        <v>0</v>
      </c>
      <c r="Z2690" s="147" t="str">
        <f>VLOOKUP(F2690,'3-Productie normen'!A:Q,12,FALSE)</f>
        <v>B</v>
      </c>
      <c r="AA2690" s="147"/>
      <c r="AC2690" s="148">
        <f t="shared" si="540"/>
        <v>20447.300000000003</v>
      </c>
    </row>
    <row r="2691" spans="1:29" ht="14.15" customHeight="1">
      <c r="A2691" s="124">
        <f t="shared" si="530"/>
        <v>2691</v>
      </c>
      <c r="B2691" s="139" t="s">
        <v>116</v>
      </c>
      <c r="C2691" s="108">
        <v>1</v>
      </c>
      <c r="D2691" s="164" t="s">
        <v>1717</v>
      </c>
      <c r="E2691" s="141" t="s">
        <v>171</v>
      </c>
      <c r="F2691" s="141" t="s">
        <v>171</v>
      </c>
      <c r="G2691" s="141" t="s">
        <v>222</v>
      </c>
      <c r="H2691" s="142">
        <v>28.9</v>
      </c>
      <c r="I2691" s="143">
        <f t="shared" si="541"/>
        <v>730</v>
      </c>
      <c r="J2691" s="144">
        <v>255</v>
      </c>
      <c r="K2691" s="144">
        <v>255</v>
      </c>
      <c r="L2691" s="144">
        <v>101</v>
      </c>
      <c r="M2691" s="144">
        <v>101</v>
      </c>
      <c r="N2691" s="144">
        <v>9</v>
      </c>
      <c r="O2691" s="144">
        <v>9</v>
      </c>
      <c r="P2691" s="145" t="e">
        <f t="shared" si="531"/>
        <v>#DIV/0!</v>
      </c>
      <c r="Q2691" s="145" t="e">
        <f t="shared" si="532"/>
        <v>#DIV/0!</v>
      </c>
      <c r="R2691" s="145" t="e">
        <f t="shared" si="533"/>
        <v>#DIV/0!</v>
      </c>
      <c r="S2691" s="145" t="e">
        <f t="shared" si="534"/>
        <v>#DIV/0!</v>
      </c>
      <c r="T2691" s="145" t="e">
        <f t="shared" si="535"/>
        <v>#DIV/0!</v>
      </c>
      <c r="U2691" s="145" t="e">
        <f t="shared" si="536"/>
        <v>#DIV/0!</v>
      </c>
      <c r="V2691" s="146">
        <f>IF(J2691="nio",0,IF(J2691&gt;0,VLOOKUP(F2691,'3-Productie normen'!A:M,VLOOKUP(J2691,'3-Productie normen'!$B$38:$C$41,2,FALSE),FALSE)))*(VLOOKUP(B2691,'2-Kosten per locatie'!$A$16:$C$48,3,FALSE))</f>
        <v>0</v>
      </c>
      <c r="W2691" s="146">
        <f t="shared" si="537"/>
        <v>0</v>
      </c>
      <c r="X2691" s="146">
        <f t="shared" si="538"/>
        <v>0</v>
      </c>
      <c r="Y2691" s="146">
        <f t="shared" si="539"/>
        <v>0</v>
      </c>
      <c r="Z2691" s="147" t="str">
        <f>VLOOKUP(F2691,'3-Productie normen'!A:Q,12,FALSE)</f>
        <v>B</v>
      </c>
      <c r="AA2691" s="147"/>
      <c r="AC2691" s="148">
        <f t="shared" si="540"/>
        <v>21097</v>
      </c>
    </row>
    <row r="2692" spans="1:29" ht="14.15" customHeight="1">
      <c r="A2692" s="124">
        <f t="shared" si="530"/>
        <v>2692</v>
      </c>
      <c r="B2692" s="139" t="s">
        <v>116</v>
      </c>
      <c r="C2692" s="108">
        <v>1</v>
      </c>
      <c r="D2692" s="164" t="s">
        <v>1718</v>
      </c>
      <c r="E2692" s="141" t="s">
        <v>224</v>
      </c>
      <c r="F2692" s="153" t="s">
        <v>155</v>
      </c>
      <c r="G2692" s="141" t="s">
        <v>222</v>
      </c>
      <c r="H2692" s="142">
        <v>26.62</v>
      </c>
      <c r="I2692" s="143">
        <f t="shared" si="541"/>
        <v>730</v>
      </c>
      <c r="J2692" s="144">
        <v>255</v>
      </c>
      <c r="K2692" s="144">
        <v>255</v>
      </c>
      <c r="L2692" s="144">
        <v>101</v>
      </c>
      <c r="M2692" s="144">
        <v>101</v>
      </c>
      <c r="N2692" s="144">
        <v>9</v>
      </c>
      <c r="O2692" s="144">
        <v>9</v>
      </c>
      <c r="P2692" s="145" t="e">
        <f t="shared" si="531"/>
        <v>#DIV/0!</v>
      </c>
      <c r="Q2692" s="145" t="e">
        <f t="shared" si="532"/>
        <v>#DIV/0!</v>
      </c>
      <c r="R2692" s="145" t="e">
        <f t="shared" si="533"/>
        <v>#DIV/0!</v>
      </c>
      <c r="S2692" s="145" t="e">
        <f t="shared" si="534"/>
        <v>#DIV/0!</v>
      </c>
      <c r="T2692" s="145" t="e">
        <f t="shared" si="535"/>
        <v>#DIV/0!</v>
      </c>
      <c r="U2692" s="145" t="e">
        <f t="shared" si="536"/>
        <v>#DIV/0!</v>
      </c>
      <c r="V2692" s="146">
        <f>IF(J2692="nio",0,IF(J2692&gt;0,VLOOKUP(F2692,'3-Productie normen'!A:M,VLOOKUP(J2692,'3-Productie normen'!$B$38:$C$41,2,FALSE),FALSE)))*(VLOOKUP(B2692,'2-Kosten per locatie'!$A$16:$C$48,3,FALSE))</f>
        <v>0</v>
      </c>
      <c r="W2692" s="146">
        <f t="shared" si="537"/>
        <v>0</v>
      </c>
      <c r="X2692" s="146">
        <f t="shared" si="538"/>
        <v>0</v>
      </c>
      <c r="Y2692" s="146">
        <f t="shared" si="539"/>
        <v>0</v>
      </c>
      <c r="Z2692" s="147" t="str">
        <f>VLOOKUP(F2692,'3-Productie normen'!A:Q,12,FALSE)</f>
        <v>B</v>
      </c>
      <c r="AA2692" s="147"/>
      <c r="AC2692" s="148">
        <f t="shared" si="540"/>
        <v>19432.600000000002</v>
      </c>
    </row>
    <row r="2693" spans="1:29" ht="14.15" customHeight="1">
      <c r="A2693" s="124">
        <f t="shared" si="530"/>
        <v>2693</v>
      </c>
      <c r="B2693" s="139" t="s">
        <v>116</v>
      </c>
      <c r="C2693" s="108">
        <v>1</v>
      </c>
      <c r="D2693" s="164" t="s">
        <v>1719</v>
      </c>
      <c r="E2693" s="141" t="s">
        <v>224</v>
      </c>
      <c r="F2693" s="153" t="s">
        <v>155</v>
      </c>
      <c r="G2693" s="141" t="s">
        <v>222</v>
      </c>
      <c r="H2693" s="142">
        <v>20.100000000000001</v>
      </c>
      <c r="I2693" s="143">
        <f t="shared" si="541"/>
        <v>730</v>
      </c>
      <c r="J2693" s="144">
        <v>255</v>
      </c>
      <c r="K2693" s="144">
        <v>255</v>
      </c>
      <c r="L2693" s="144">
        <v>101</v>
      </c>
      <c r="M2693" s="144">
        <v>101</v>
      </c>
      <c r="N2693" s="144">
        <v>9</v>
      </c>
      <c r="O2693" s="144">
        <v>9</v>
      </c>
      <c r="P2693" s="145" t="e">
        <f t="shared" si="531"/>
        <v>#DIV/0!</v>
      </c>
      <c r="Q2693" s="145" t="e">
        <f t="shared" si="532"/>
        <v>#DIV/0!</v>
      </c>
      <c r="R2693" s="145" t="e">
        <f t="shared" si="533"/>
        <v>#DIV/0!</v>
      </c>
      <c r="S2693" s="145" t="e">
        <f t="shared" si="534"/>
        <v>#DIV/0!</v>
      </c>
      <c r="T2693" s="145" t="e">
        <f t="shared" si="535"/>
        <v>#DIV/0!</v>
      </c>
      <c r="U2693" s="145" t="e">
        <f t="shared" si="536"/>
        <v>#DIV/0!</v>
      </c>
      <c r="V2693" s="146">
        <f>IF(J2693="nio",0,IF(J2693&gt;0,VLOOKUP(F2693,'3-Productie normen'!A:M,VLOOKUP(J2693,'3-Productie normen'!$B$38:$C$41,2,FALSE),FALSE)))*(VLOOKUP(B2693,'2-Kosten per locatie'!$A$16:$C$48,3,FALSE))</f>
        <v>0</v>
      </c>
      <c r="W2693" s="146">
        <f t="shared" si="537"/>
        <v>0</v>
      </c>
      <c r="X2693" s="146">
        <f t="shared" si="538"/>
        <v>0</v>
      </c>
      <c r="Y2693" s="146">
        <f t="shared" si="539"/>
        <v>0</v>
      </c>
      <c r="Z2693" s="147" t="str">
        <f>VLOOKUP(F2693,'3-Productie normen'!A:Q,12,FALSE)</f>
        <v>B</v>
      </c>
      <c r="AA2693" s="147"/>
      <c r="AC2693" s="148">
        <f t="shared" si="540"/>
        <v>14673.000000000002</v>
      </c>
    </row>
    <row r="2694" spans="1:29" ht="14.15" customHeight="1">
      <c r="A2694" s="124">
        <f t="shared" si="530"/>
        <v>2694</v>
      </c>
      <c r="B2694" s="139" t="s">
        <v>116</v>
      </c>
      <c r="C2694" s="108">
        <v>1</v>
      </c>
      <c r="D2694" s="164" t="s">
        <v>1970</v>
      </c>
      <c r="E2694" s="141" t="s">
        <v>413</v>
      </c>
      <c r="F2694" s="400" t="s">
        <v>159</v>
      </c>
      <c r="G2694" s="141" t="s">
        <v>244</v>
      </c>
      <c r="H2694" s="142">
        <v>36.450000000000003</v>
      </c>
      <c r="I2694" s="143">
        <f t="shared" si="541"/>
        <v>730</v>
      </c>
      <c r="J2694" s="144">
        <v>255</v>
      </c>
      <c r="K2694" s="144">
        <v>255</v>
      </c>
      <c r="L2694" s="144">
        <v>101</v>
      </c>
      <c r="M2694" s="144">
        <v>101</v>
      </c>
      <c r="N2694" s="144">
        <v>9</v>
      </c>
      <c r="O2694" s="144">
        <v>9</v>
      </c>
      <c r="P2694" s="145" t="e">
        <f t="shared" si="531"/>
        <v>#DIV/0!</v>
      </c>
      <c r="Q2694" s="145" t="e">
        <f t="shared" si="532"/>
        <v>#DIV/0!</v>
      </c>
      <c r="R2694" s="145" t="e">
        <f t="shared" si="533"/>
        <v>#DIV/0!</v>
      </c>
      <c r="S2694" s="145" t="e">
        <f t="shared" si="534"/>
        <v>#DIV/0!</v>
      </c>
      <c r="T2694" s="145" t="e">
        <f t="shared" si="535"/>
        <v>#DIV/0!</v>
      </c>
      <c r="U2694" s="145" t="e">
        <f t="shared" si="536"/>
        <v>#DIV/0!</v>
      </c>
      <c r="V2694" s="146">
        <f>IF(J2694="nio",0,IF(J2694&gt;0,VLOOKUP(F2694,'3-Productie normen'!A:M,VLOOKUP(J2694,'3-Productie normen'!$B$38:$C$41,2,FALSE),FALSE)))*(VLOOKUP(B2694,'2-Kosten per locatie'!$A$16:$C$48,3,FALSE))</f>
        <v>0</v>
      </c>
      <c r="W2694" s="146">
        <f t="shared" si="537"/>
        <v>0</v>
      </c>
      <c r="X2694" s="146">
        <f t="shared" si="538"/>
        <v>0</v>
      </c>
      <c r="Y2694" s="146">
        <f t="shared" si="539"/>
        <v>0</v>
      </c>
      <c r="Z2694" s="147" t="str">
        <f>VLOOKUP(F2694,'3-Productie normen'!A:Q,12,FALSE)</f>
        <v>V</v>
      </c>
      <c r="AA2694" s="147"/>
      <c r="AC2694" s="148">
        <f t="shared" si="540"/>
        <v>26608.500000000004</v>
      </c>
    </row>
    <row r="2695" spans="1:29" ht="14.15" customHeight="1">
      <c r="A2695" s="124">
        <f t="shared" si="530"/>
        <v>2695</v>
      </c>
      <c r="B2695" s="139" t="s">
        <v>116</v>
      </c>
      <c r="C2695" s="108">
        <v>1</v>
      </c>
      <c r="D2695" s="164" t="s">
        <v>1971</v>
      </c>
      <c r="E2695" s="141" t="s">
        <v>279</v>
      </c>
      <c r="F2695" s="141" t="s">
        <v>168</v>
      </c>
      <c r="G2695" s="141" t="s">
        <v>213</v>
      </c>
      <c r="H2695" s="142">
        <v>0.81</v>
      </c>
      <c r="I2695" s="143">
        <f t="shared" si="541"/>
        <v>1</v>
      </c>
      <c r="J2695" s="144">
        <v>1</v>
      </c>
      <c r="K2695" s="144"/>
      <c r="L2695" s="144"/>
      <c r="M2695" s="144"/>
      <c r="N2695" s="144"/>
      <c r="O2695" s="144"/>
      <c r="P2695" s="145" t="e">
        <f t="shared" si="531"/>
        <v>#DIV/0!</v>
      </c>
      <c r="Q2695" s="145">
        <f t="shared" si="532"/>
        <v>0</v>
      </c>
      <c r="R2695" s="145">
        <f t="shared" si="533"/>
        <v>0</v>
      </c>
      <c r="S2695" s="145">
        <f t="shared" si="534"/>
        <v>0</v>
      </c>
      <c r="T2695" s="145">
        <f t="shared" si="535"/>
        <v>0</v>
      </c>
      <c r="U2695" s="145">
        <f t="shared" si="536"/>
        <v>0</v>
      </c>
      <c r="V2695" s="146">
        <f>IF(J2695="nio",0,IF(J2695&gt;0,VLOOKUP(F2695,'3-Productie normen'!A:M,VLOOKUP(J2695,'3-Productie normen'!$B$38:$C$41,2,FALSE),FALSE)))*(VLOOKUP(B2695,'2-Kosten per locatie'!$A$16:$C$48,3,FALSE))</f>
        <v>0</v>
      </c>
      <c r="W2695" s="146">
        <f t="shared" si="537"/>
        <v>0</v>
      </c>
      <c r="X2695" s="146">
        <f t="shared" si="538"/>
        <v>0</v>
      </c>
      <c r="Y2695" s="146">
        <f t="shared" si="539"/>
        <v>0</v>
      </c>
      <c r="Z2695" s="147" t="str">
        <f>VLOOKUP(F2695,'3-Productie normen'!A:Q,12,FALSE)</f>
        <v>V</v>
      </c>
      <c r="AA2695" s="147"/>
      <c r="AC2695" s="148">
        <f t="shared" si="540"/>
        <v>0.81</v>
      </c>
    </row>
    <row r="2696" spans="1:29" ht="14.15" customHeight="1">
      <c r="A2696" s="124">
        <f t="shared" si="530"/>
        <v>2696</v>
      </c>
      <c r="B2696" s="139" t="s">
        <v>116</v>
      </c>
      <c r="C2696" s="108">
        <v>1</v>
      </c>
      <c r="D2696" s="164" t="s">
        <v>1721</v>
      </c>
      <c r="E2696" s="141" t="s">
        <v>262</v>
      </c>
      <c r="F2696" s="141" t="s">
        <v>164</v>
      </c>
      <c r="G2696" s="141" t="s">
        <v>213</v>
      </c>
      <c r="H2696" s="142">
        <v>2.35</v>
      </c>
      <c r="I2696" s="143">
        <f t="shared" si="541"/>
        <v>12</v>
      </c>
      <c r="J2696" s="144">
        <v>12</v>
      </c>
      <c r="K2696" s="144"/>
      <c r="L2696" s="144"/>
      <c r="M2696" s="144"/>
      <c r="N2696" s="144"/>
      <c r="O2696" s="144"/>
      <c r="P2696" s="145" t="e">
        <f t="shared" si="531"/>
        <v>#DIV/0!</v>
      </c>
      <c r="Q2696" s="145">
        <f t="shared" si="532"/>
        <v>0</v>
      </c>
      <c r="R2696" s="145">
        <f t="shared" si="533"/>
        <v>0</v>
      </c>
      <c r="S2696" s="145">
        <f t="shared" si="534"/>
        <v>0</v>
      </c>
      <c r="T2696" s="145">
        <f t="shared" si="535"/>
        <v>0</v>
      </c>
      <c r="U2696" s="145">
        <f t="shared" si="536"/>
        <v>0</v>
      </c>
      <c r="V2696" s="146">
        <f>IF(J2696="nio",0,IF(J2696&gt;0,VLOOKUP(F2696,'3-Productie normen'!A:M,VLOOKUP(J2696,'3-Productie normen'!$B$38:$C$41,2,FALSE),FALSE)))*(VLOOKUP(B2696,'2-Kosten per locatie'!$A$16:$C$48,3,FALSE))</f>
        <v>0</v>
      </c>
      <c r="W2696" s="146">
        <f t="shared" si="537"/>
        <v>0</v>
      </c>
      <c r="X2696" s="146">
        <f t="shared" si="538"/>
        <v>0</v>
      </c>
      <c r="Y2696" s="146">
        <f t="shared" si="539"/>
        <v>0</v>
      </c>
      <c r="Z2696" s="147" t="str">
        <f>VLOOKUP(F2696,'3-Productie normen'!A:Q,12,FALSE)</f>
        <v>V</v>
      </c>
      <c r="AA2696" s="147"/>
      <c r="AC2696" s="148">
        <f t="shared" si="540"/>
        <v>28.200000000000003</v>
      </c>
    </row>
    <row r="2697" spans="1:29" ht="14.15" customHeight="1">
      <c r="A2697" s="124">
        <f t="shared" si="530"/>
        <v>2697</v>
      </c>
      <c r="B2697" s="139" t="s">
        <v>116</v>
      </c>
      <c r="C2697" s="108">
        <v>1</v>
      </c>
      <c r="D2697" s="164" t="s">
        <v>1972</v>
      </c>
      <c r="E2697" s="141" t="s">
        <v>212</v>
      </c>
      <c r="F2697" s="141" t="s">
        <v>167</v>
      </c>
      <c r="G2697" s="141" t="s">
        <v>213</v>
      </c>
      <c r="H2697" s="142">
        <v>1.66</v>
      </c>
      <c r="I2697" s="143">
        <f t="shared" si="541"/>
        <v>730</v>
      </c>
      <c r="J2697" s="144">
        <v>255</v>
      </c>
      <c r="K2697" s="144">
        <v>255</v>
      </c>
      <c r="L2697" s="144">
        <v>101</v>
      </c>
      <c r="M2697" s="144">
        <v>101</v>
      </c>
      <c r="N2697" s="144">
        <v>9</v>
      </c>
      <c r="O2697" s="144">
        <v>9</v>
      </c>
      <c r="P2697" s="145" t="e">
        <f t="shared" si="531"/>
        <v>#DIV/0!</v>
      </c>
      <c r="Q2697" s="145" t="e">
        <f t="shared" si="532"/>
        <v>#DIV/0!</v>
      </c>
      <c r="R2697" s="145" t="e">
        <f t="shared" si="533"/>
        <v>#DIV/0!</v>
      </c>
      <c r="S2697" s="145" t="e">
        <f t="shared" si="534"/>
        <v>#DIV/0!</v>
      </c>
      <c r="T2697" s="145" t="e">
        <f t="shared" si="535"/>
        <v>#DIV/0!</v>
      </c>
      <c r="U2697" s="145" t="e">
        <f t="shared" si="536"/>
        <v>#DIV/0!</v>
      </c>
      <c r="V2697" s="146">
        <f>IF(J2697="nio",0,IF(J2697&gt;0,VLOOKUP(F2697,'3-Productie normen'!A:M,VLOOKUP(J2697,'3-Productie normen'!$B$38:$C$41,2,FALSE),FALSE)))*(VLOOKUP(B2697,'2-Kosten per locatie'!$A$16:$C$48,3,FALSE))</f>
        <v>0</v>
      </c>
      <c r="W2697" s="146">
        <f t="shared" si="537"/>
        <v>0</v>
      </c>
      <c r="X2697" s="146">
        <f t="shared" si="538"/>
        <v>0</v>
      </c>
      <c r="Y2697" s="146">
        <f t="shared" si="539"/>
        <v>0</v>
      </c>
      <c r="Z2697" s="147" t="str">
        <f>VLOOKUP(F2697,'3-Productie normen'!A:Q,12,FALSE)</f>
        <v>S</v>
      </c>
      <c r="AA2697" s="147"/>
      <c r="AC2697" s="148">
        <f t="shared" si="540"/>
        <v>1211.8</v>
      </c>
    </row>
    <row r="2698" spans="1:29" ht="14.15" customHeight="1">
      <c r="A2698" s="124">
        <f t="shared" si="530"/>
        <v>2698</v>
      </c>
      <c r="B2698" s="139" t="s">
        <v>116</v>
      </c>
      <c r="C2698" s="108">
        <v>1</v>
      </c>
      <c r="D2698" s="164" t="s">
        <v>2348</v>
      </c>
      <c r="E2698" s="141" t="s">
        <v>212</v>
      </c>
      <c r="F2698" s="141" t="s">
        <v>167</v>
      </c>
      <c r="G2698" s="141" t="s">
        <v>213</v>
      </c>
      <c r="H2698" s="142">
        <v>1.65</v>
      </c>
      <c r="I2698" s="143">
        <f t="shared" si="541"/>
        <v>730</v>
      </c>
      <c r="J2698" s="144">
        <v>255</v>
      </c>
      <c r="K2698" s="144">
        <v>255</v>
      </c>
      <c r="L2698" s="144">
        <v>101</v>
      </c>
      <c r="M2698" s="144">
        <v>101</v>
      </c>
      <c r="N2698" s="144">
        <v>9</v>
      </c>
      <c r="O2698" s="144">
        <v>9</v>
      </c>
      <c r="P2698" s="145" t="e">
        <f t="shared" si="531"/>
        <v>#DIV/0!</v>
      </c>
      <c r="Q2698" s="145" t="e">
        <f t="shared" si="532"/>
        <v>#DIV/0!</v>
      </c>
      <c r="R2698" s="145" t="e">
        <f t="shared" si="533"/>
        <v>#DIV/0!</v>
      </c>
      <c r="S2698" s="145" t="e">
        <f t="shared" si="534"/>
        <v>#DIV/0!</v>
      </c>
      <c r="T2698" s="145" t="e">
        <f t="shared" si="535"/>
        <v>#DIV/0!</v>
      </c>
      <c r="U2698" s="145" t="e">
        <f t="shared" si="536"/>
        <v>#DIV/0!</v>
      </c>
      <c r="V2698" s="146">
        <f>IF(J2698="nio",0,IF(J2698&gt;0,VLOOKUP(F2698,'3-Productie normen'!A:M,VLOOKUP(J2698,'3-Productie normen'!$B$38:$C$41,2,FALSE),FALSE)))*(VLOOKUP(B2698,'2-Kosten per locatie'!$A$16:$C$48,3,FALSE))</f>
        <v>0</v>
      </c>
      <c r="W2698" s="146">
        <f t="shared" si="537"/>
        <v>0</v>
      </c>
      <c r="X2698" s="146">
        <f t="shared" si="538"/>
        <v>0</v>
      </c>
      <c r="Y2698" s="146">
        <f t="shared" si="539"/>
        <v>0</v>
      </c>
      <c r="Z2698" s="147" t="str">
        <f>VLOOKUP(F2698,'3-Productie normen'!A:Q,12,FALSE)</f>
        <v>S</v>
      </c>
      <c r="AA2698" s="147"/>
      <c r="AC2698" s="148">
        <f t="shared" si="540"/>
        <v>1204.5</v>
      </c>
    </row>
    <row r="2699" spans="1:29" ht="14.15" customHeight="1">
      <c r="A2699" s="124">
        <f t="shared" ref="A2699:A2762" si="542">A2698+1</f>
        <v>2699</v>
      </c>
      <c r="B2699" s="139" t="s">
        <v>116</v>
      </c>
      <c r="C2699" s="108">
        <v>1</v>
      </c>
      <c r="D2699" s="164" t="s">
        <v>1722</v>
      </c>
      <c r="E2699" s="141" t="s">
        <v>216</v>
      </c>
      <c r="F2699" s="141" t="s">
        <v>167</v>
      </c>
      <c r="G2699" s="141" t="s">
        <v>213</v>
      </c>
      <c r="H2699" s="142">
        <v>12.96</v>
      </c>
      <c r="I2699" s="143">
        <f t="shared" si="541"/>
        <v>730</v>
      </c>
      <c r="J2699" s="144">
        <v>255</v>
      </c>
      <c r="K2699" s="144">
        <v>255</v>
      </c>
      <c r="L2699" s="144">
        <v>101</v>
      </c>
      <c r="M2699" s="144">
        <v>101</v>
      </c>
      <c r="N2699" s="144">
        <v>9</v>
      </c>
      <c r="O2699" s="144">
        <v>9</v>
      </c>
      <c r="P2699" s="145" t="e">
        <f t="shared" si="531"/>
        <v>#DIV/0!</v>
      </c>
      <c r="Q2699" s="145" t="e">
        <f t="shared" si="532"/>
        <v>#DIV/0!</v>
      </c>
      <c r="R2699" s="145" t="e">
        <f t="shared" si="533"/>
        <v>#DIV/0!</v>
      </c>
      <c r="S2699" s="145" t="e">
        <f t="shared" si="534"/>
        <v>#DIV/0!</v>
      </c>
      <c r="T2699" s="145" t="e">
        <f t="shared" si="535"/>
        <v>#DIV/0!</v>
      </c>
      <c r="U2699" s="145" t="e">
        <f t="shared" si="536"/>
        <v>#DIV/0!</v>
      </c>
      <c r="V2699" s="146">
        <f>IF(J2699="nio",0,IF(J2699&gt;0,VLOOKUP(F2699,'3-Productie normen'!A:M,VLOOKUP(J2699,'3-Productie normen'!$B$38:$C$41,2,FALSE),FALSE)))*(VLOOKUP(B2699,'2-Kosten per locatie'!$A$16:$C$48,3,FALSE))</f>
        <v>0</v>
      </c>
      <c r="W2699" s="146">
        <f t="shared" si="537"/>
        <v>0</v>
      </c>
      <c r="X2699" s="146">
        <f t="shared" si="538"/>
        <v>0</v>
      </c>
      <c r="Y2699" s="146">
        <f t="shared" si="539"/>
        <v>0</v>
      </c>
      <c r="Z2699" s="147" t="str">
        <f>VLOOKUP(F2699,'3-Productie normen'!A:Q,12,FALSE)</f>
        <v>S</v>
      </c>
      <c r="AA2699" s="147"/>
      <c r="AC2699" s="148">
        <f t="shared" si="540"/>
        <v>9460.8000000000011</v>
      </c>
    </row>
    <row r="2700" spans="1:29" ht="14.15" customHeight="1">
      <c r="A2700" s="124">
        <f t="shared" si="542"/>
        <v>2700</v>
      </c>
      <c r="B2700" s="139" t="s">
        <v>116</v>
      </c>
      <c r="C2700" s="108">
        <v>1</v>
      </c>
      <c r="D2700" s="164" t="s">
        <v>2338</v>
      </c>
      <c r="E2700" s="141" t="s">
        <v>216</v>
      </c>
      <c r="F2700" s="141" t="s">
        <v>167</v>
      </c>
      <c r="G2700" s="141" t="s">
        <v>213</v>
      </c>
      <c r="H2700" s="142">
        <v>1.4</v>
      </c>
      <c r="I2700" s="143">
        <f t="shared" si="541"/>
        <v>730</v>
      </c>
      <c r="J2700" s="144">
        <v>255</v>
      </c>
      <c r="K2700" s="144">
        <v>255</v>
      </c>
      <c r="L2700" s="144">
        <v>101</v>
      </c>
      <c r="M2700" s="144">
        <v>101</v>
      </c>
      <c r="N2700" s="144">
        <v>9</v>
      </c>
      <c r="O2700" s="144">
        <v>9</v>
      </c>
      <c r="P2700" s="145" t="e">
        <f t="shared" si="531"/>
        <v>#DIV/0!</v>
      </c>
      <c r="Q2700" s="145" t="e">
        <f t="shared" si="532"/>
        <v>#DIV/0!</v>
      </c>
      <c r="R2700" s="145" t="e">
        <f t="shared" si="533"/>
        <v>#DIV/0!</v>
      </c>
      <c r="S2700" s="145" t="e">
        <f t="shared" si="534"/>
        <v>#DIV/0!</v>
      </c>
      <c r="T2700" s="145" t="e">
        <f t="shared" si="535"/>
        <v>#DIV/0!</v>
      </c>
      <c r="U2700" s="145" t="e">
        <f t="shared" si="536"/>
        <v>#DIV/0!</v>
      </c>
      <c r="V2700" s="146">
        <f>IF(J2700="nio",0,IF(J2700&gt;0,VLOOKUP(F2700,'3-Productie normen'!A:M,VLOOKUP(J2700,'3-Productie normen'!$B$38:$C$41,2,FALSE),FALSE)))*(VLOOKUP(B2700,'2-Kosten per locatie'!$A$16:$C$48,3,FALSE))</f>
        <v>0</v>
      </c>
      <c r="W2700" s="146">
        <f t="shared" si="537"/>
        <v>0</v>
      </c>
      <c r="X2700" s="146">
        <f t="shared" si="538"/>
        <v>0</v>
      </c>
      <c r="Y2700" s="146">
        <f t="shared" si="539"/>
        <v>0</v>
      </c>
      <c r="Z2700" s="147" t="str">
        <f>VLOOKUP(F2700,'3-Productie normen'!A:Q,12,FALSE)</f>
        <v>S</v>
      </c>
      <c r="AA2700" s="147"/>
      <c r="AC2700" s="148">
        <f t="shared" si="540"/>
        <v>1021.9999999999999</v>
      </c>
    </row>
    <row r="2701" spans="1:29" ht="14.15" customHeight="1">
      <c r="A2701" s="124">
        <f t="shared" si="542"/>
        <v>2701</v>
      </c>
      <c r="B2701" s="139" t="s">
        <v>116</v>
      </c>
      <c r="C2701" s="108">
        <v>1</v>
      </c>
      <c r="D2701" s="164" t="s">
        <v>2349</v>
      </c>
      <c r="E2701" s="141" t="s">
        <v>216</v>
      </c>
      <c r="F2701" s="141" t="s">
        <v>167</v>
      </c>
      <c r="G2701" s="141" t="s">
        <v>213</v>
      </c>
      <c r="H2701" s="142">
        <v>1.4</v>
      </c>
      <c r="I2701" s="143">
        <f t="shared" si="541"/>
        <v>730</v>
      </c>
      <c r="J2701" s="144">
        <v>255</v>
      </c>
      <c r="K2701" s="144">
        <v>255</v>
      </c>
      <c r="L2701" s="144">
        <v>101</v>
      </c>
      <c r="M2701" s="144">
        <v>101</v>
      </c>
      <c r="N2701" s="144">
        <v>9</v>
      </c>
      <c r="O2701" s="144">
        <v>9</v>
      </c>
      <c r="P2701" s="145" t="e">
        <f t="shared" si="531"/>
        <v>#DIV/0!</v>
      </c>
      <c r="Q2701" s="145" t="e">
        <f t="shared" si="532"/>
        <v>#DIV/0!</v>
      </c>
      <c r="R2701" s="145" t="e">
        <f t="shared" si="533"/>
        <v>#DIV/0!</v>
      </c>
      <c r="S2701" s="145" t="e">
        <f t="shared" si="534"/>
        <v>#DIV/0!</v>
      </c>
      <c r="T2701" s="145" t="e">
        <f t="shared" si="535"/>
        <v>#DIV/0!</v>
      </c>
      <c r="U2701" s="145" t="e">
        <f t="shared" si="536"/>
        <v>#DIV/0!</v>
      </c>
      <c r="V2701" s="146">
        <f>IF(J2701="nio",0,IF(J2701&gt;0,VLOOKUP(F2701,'3-Productie normen'!A:M,VLOOKUP(J2701,'3-Productie normen'!$B$38:$C$41,2,FALSE),FALSE)))*(VLOOKUP(B2701,'2-Kosten per locatie'!$A$16:$C$48,3,FALSE))</f>
        <v>0</v>
      </c>
      <c r="W2701" s="146">
        <f t="shared" si="537"/>
        <v>0</v>
      </c>
      <c r="X2701" s="146">
        <f t="shared" si="538"/>
        <v>0</v>
      </c>
      <c r="Y2701" s="146">
        <f t="shared" si="539"/>
        <v>0</v>
      </c>
      <c r="Z2701" s="147" t="str">
        <f>VLOOKUP(F2701,'3-Productie normen'!A:Q,12,FALSE)</f>
        <v>S</v>
      </c>
      <c r="AA2701" s="147"/>
      <c r="AC2701" s="148">
        <f t="shared" si="540"/>
        <v>1021.9999999999999</v>
      </c>
    </row>
    <row r="2702" spans="1:29" ht="14.15" customHeight="1">
      <c r="A2702" s="124">
        <f t="shared" si="542"/>
        <v>2702</v>
      </c>
      <c r="B2702" s="139" t="s">
        <v>116</v>
      </c>
      <c r="C2702" s="108">
        <v>1</v>
      </c>
      <c r="D2702" s="164" t="s">
        <v>1973</v>
      </c>
      <c r="E2702" s="141" t="s">
        <v>334</v>
      </c>
      <c r="F2702" s="141" t="s">
        <v>163</v>
      </c>
      <c r="G2702" s="141" t="s">
        <v>222</v>
      </c>
      <c r="H2702" s="142">
        <v>29.24</v>
      </c>
      <c r="I2702" s="143">
        <f t="shared" si="541"/>
        <v>730</v>
      </c>
      <c r="J2702" s="144">
        <v>255</v>
      </c>
      <c r="K2702" s="144">
        <v>255</v>
      </c>
      <c r="L2702" s="144">
        <v>101</v>
      </c>
      <c r="M2702" s="144">
        <v>101</v>
      </c>
      <c r="N2702" s="144">
        <v>9</v>
      </c>
      <c r="O2702" s="144">
        <v>9</v>
      </c>
      <c r="P2702" s="145" t="e">
        <f t="shared" si="531"/>
        <v>#DIV/0!</v>
      </c>
      <c r="Q2702" s="145" t="e">
        <f t="shared" si="532"/>
        <v>#DIV/0!</v>
      </c>
      <c r="R2702" s="145" t="e">
        <f t="shared" si="533"/>
        <v>#DIV/0!</v>
      </c>
      <c r="S2702" s="145" t="e">
        <f t="shared" si="534"/>
        <v>#DIV/0!</v>
      </c>
      <c r="T2702" s="145" t="e">
        <f t="shared" si="535"/>
        <v>#DIV/0!</v>
      </c>
      <c r="U2702" s="145" t="e">
        <f t="shared" si="536"/>
        <v>#DIV/0!</v>
      </c>
      <c r="V2702" s="146">
        <f>IF(J2702="nio",0,IF(J2702&gt;0,VLOOKUP(F2702,'3-Productie normen'!A:M,VLOOKUP(J2702,'3-Productie normen'!$B$38:$C$41,2,FALSE),FALSE)))*(VLOOKUP(B2702,'2-Kosten per locatie'!$A$16:$C$48,3,FALSE))</f>
        <v>0</v>
      </c>
      <c r="W2702" s="146">
        <f t="shared" si="537"/>
        <v>0</v>
      </c>
      <c r="X2702" s="146">
        <f t="shared" si="538"/>
        <v>0</v>
      </c>
      <c r="Y2702" s="146">
        <f t="shared" si="539"/>
        <v>0</v>
      </c>
      <c r="Z2702" s="147" t="str">
        <f>VLOOKUP(F2702,'3-Productie normen'!A:Q,12,FALSE)</f>
        <v>B</v>
      </c>
      <c r="AA2702" s="147"/>
      <c r="AC2702" s="148">
        <f t="shared" si="540"/>
        <v>21345.199999999997</v>
      </c>
    </row>
    <row r="2703" spans="1:29" ht="14.15" customHeight="1">
      <c r="A2703" s="124">
        <f t="shared" si="542"/>
        <v>2703</v>
      </c>
      <c r="B2703" s="139" t="s">
        <v>116</v>
      </c>
      <c r="C2703" s="108">
        <v>1</v>
      </c>
      <c r="D2703" s="164" t="s">
        <v>2350</v>
      </c>
      <c r="E2703" s="141" t="s">
        <v>355</v>
      </c>
      <c r="F2703" s="141" t="s">
        <v>174</v>
      </c>
      <c r="G2703" s="141" t="s">
        <v>227</v>
      </c>
      <c r="H2703" s="142">
        <v>4</v>
      </c>
      <c r="I2703" s="143">
        <f t="shared" si="541"/>
        <v>0</v>
      </c>
      <c r="J2703" s="144" t="s">
        <v>228</v>
      </c>
      <c r="K2703" s="144"/>
      <c r="L2703" s="144"/>
      <c r="M2703" s="144"/>
      <c r="N2703" s="144"/>
      <c r="O2703" s="144"/>
      <c r="P2703" s="145">
        <f t="shared" si="531"/>
        <v>0</v>
      </c>
      <c r="Q2703" s="145">
        <f t="shared" si="532"/>
        <v>0</v>
      </c>
      <c r="R2703" s="145">
        <f t="shared" si="533"/>
        <v>0</v>
      </c>
      <c r="S2703" s="145">
        <f t="shared" si="534"/>
        <v>0</v>
      </c>
      <c r="T2703" s="145">
        <f t="shared" si="535"/>
        <v>0</v>
      </c>
      <c r="U2703" s="145">
        <f t="shared" si="536"/>
        <v>0</v>
      </c>
      <c r="V2703" s="146">
        <f>IF(J2703="nio",0,IF(J2703&gt;0,VLOOKUP(F2703,'3-Productie normen'!A:M,VLOOKUP(J2703,'3-Productie normen'!$B$38:$C$41,2,FALSE),FALSE)))*(VLOOKUP(B2703,'2-Kosten per locatie'!$A$16:$C$48,3,FALSE))</f>
        <v>0</v>
      </c>
      <c r="W2703" s="146">
        <f t="shared" si="537"/>
        <v>0</v>
      </c>
      <c r="X2703" s="146">
        <f t="shared" si="538"/>
        <v>0</v>
      </c>
      <c r="Y2703" s="146">
        <f t="shared" si="539"/>
        <v>0</v>
      </c>
      <c r="Z2703" s="147">
        <f>VLOOKUP(F2703,'3-Productie normen'!A:Q,12,FALSE)</f>
        <v>0</v>
      </c>
      <c r="AA2703" s="147"/>
      <c r="AC2703" s="148">
        <f t="shared" si="540"/>
        <v>0</v>
      </c>
    </row>
    <row r="2704" spans="1:29" ht="14.15" customHeight="1">
      <c r="A2704" s="124">
        <f t="shared" si="542"/>
        <v>2704</v>
      </c>
      <c r="B2704" s="139" t="s">
        <v>116</v>
      </c>
      <c r="C2704" s="108">
        <v>1</v>
      </c>
      <c r="D2704" s="164" t="s">
        <v>2351</v>
      </c>
      <c r="E2704" s="141" t="s">
        <v>230</v>
      </c>
      <c r="F2704" s="141" t="s">
        <v>168</v>
      </c>
      <c r="G2704" s="141" t="s">
        <v>227</v>
      </c>
      <c r="H2704" s="142">
        <v>4</v>
      </c>
      <c r="I2704" s="143">
        <f t="shared" si="541"/>
        <v>1</v>
      </c>
      <c r="J2704" s="144">
        <v>1</v>
      </c>
      <c r="K2704" s="144"/>
      <c r="L2704" s="144"/>
      <c r="M2704" s="144"/>
      <c r="N2704" s="144"/>
      <c r="O2704" s="144"/>
      <c r="P2704" s="145" t="e">
        <f t="shared" si="531"/>
        <v>#DIV/0!</v>
      </c>
      <c r="Q2704" s="145">
        <f t="shared" si="532"/>
        <v>0</v>
      </c>
      <c r="R2704" s="145">
        <f t="shared" si="533"/>
        <v>0</v>
      </c>
      <c r="S2704" s="145">
        <f t="shared" si="534"/>
        <v>0</v>
      </c>
      <c r="T2704" s="145">
        <f t="shared" si="535"/>
        <v>0</v>
      </c>
      <c r="U2704" s="145">
        <f t="shared" si="536"/>
        <v>0</v>
      </c>
      <c r="V2704" s="146">
        <f>IF(J2704="nio",0,IF(J2704&gt;0,VLOOKUP(F2704,'3-Productie normen'!A:M,VLOOKUP(J2704,'3-Productie normen'!$B$38:$C$41,2,FALSE),FALSE)))*(VLOOKUP(B2704,'2-Kosten per locatie'!$A$16:$C$48,3,FALSE))</f>
        <v>0</v>
      </c>
      <c r="W2704" s="146">
        <f t="shared" si="537"/>
        <v>0</v>
      </c>
      <c r="X2704" s="146">
        <f t="shared" si="538"/>
        <v>0</v>
      </c>
      <c r="Y2704" s="146">
        <f t="shared" si="539"/>
        <v>0</v>
      </c>
      <c r="Z2704" s="147" t="str">
        <f>VLOOKUP(F2704,'3-Productie normen'!A:Q,12,FALSE)</f>
        <v>V</v>
      </c>
      <c r="AA2704" s="147"/>
      <c r="AC2704" s="148">
        <f t="shared" si="540"/>
        <v>4</v>
      </c>
    </row>
    <row r="2705" spans="1:29" ht="14.15" customHeight="1">
      <c r="A2705" s="124">
        <f t="shared" si="542"/>
        <v>2705</v>
      </c>
      <c r="B2705" s="139" t="s">
        <v>116</v>
      </c>
      <c r="C2705" s="108">
        <v>1</v>
      </c>
      <c r="D2705" s="164" t="s">
        <v>1723</v>
      </c>
      <c r="E2705" s="141" t="s">
        <v>212</v>
      </c>
      <c r="F2705" s="141" t="s">
        <v>167</v>
      </c>
      <c r="G2705" s="141" t="s">
        <v>213</v>
      </c>
      <c r="H2705" s="142">
        <v>1.6</v>
      </c>
      <c r="I2705" s="143">
        <f t="shared" si="541"/>
        <v>730</v>
      </c>
      <c r="J2705" s="144">
        <v>255</v>
      </c>
      <c r="K2705" s="144">
        <v>255</v>
      </c>
      <c r="L2705" s="144">
        <v>101</v>
      </c>
      <c r="M2705" s="144">
        <v>101</v>
      </c>
      <c r="N2705" s="144">
        <v>9</v>
      </c>
      <c r="O2705" s="144">
        <v>9</v>
      </c>
      <c r="P2705" s="145" t="e">
        <f t="shared" si="531"/>
        <v>#DIV/0!</v>
      </c>
      <c r="Q2705" s="145" t="e">
        <f t="shared" si="532"/>
        <v>#DIV/0!</v>
      </c>
      <c r="R2705" s="145" t="e">
        <f t="shared" si="533"/>
        <v>#DIV/0!</v>
      </c>
      <c r="S2705" s="145" t="e">
        <f t="shared" si="534"/>
        <v>#DIV/0!</v>
      </c>
      <c r="T2705" s="145" t="e">
        <f t="shared" si="535"/>
        <v>#DIV/0!</v>
      </c>
      <c r="U2705" s="145" t="e">
        <f t="shared" si="536"/>
        <v>#DIV/0!</v>
      </c>
      <c r="V2705" s="146">
        <f>IF(J2705="nio",0,IF(J2705&gt;0,VLOOKUP(F2705,'3-Productie normen'!A:M,VLOOKUP(J2705,'3-Productie normen'!$B$38:$C$41,2,FALSE),FALSE)))*(VLOOKUP(B2705,'2-Kosten per locatie'!$A$16:$C$48,3,FALSE))</f>
        <v>0</v>
      </c>
      <c r="W2705" s="146">
        <f t="shared" si="537"/>
        <v>0</v>
      </c>
      <c r="X2705" s="146">
        <f t="shared" si="538"/>
        <v>0</v>
      </c>
      <c r="Y2705" s="146">
        <f t="shared" si="539"/>
        <v>0</v>
      </c>
      <c r="Z2705" s="147" t="str">
        <f>VLOOKUP(F2705,'3-Productie normen'!A:Q,12,FALSE)</f>
        <v>S</v>
      </c>
      <c r="AA2705" s="147"/>
      <c r="AC2705" s="148">
        <f t="shared" si="540"/>
        <v>1168</v>
      </c>
    </row>
    <row r="2706" spans="1:29" ht="14.15" customHeight="1">
      <c r="A2706" s="124">
        <f t="shared" si="542"/>
        <v>2706</v>
      </c>
      <c r="B2706" s="139" t="s">
        <v>116</v>
      </c>
      <c r="C2706" s="108">
        <v>1</v>
      </c>
      <c r="D2706" s="164" t="s">
        <v>1974</v>
      </c>
      <c r="E2706" s="141" t="s">
        <v>711</v>
      </c>
      <c r="F2706" s="153" t="s">
        <v>168</v>
      </c>
      <c r="G2706" s="141" t="s">
        <v>213</v>
      </c>
      <c r="H2706" s="142">
        <v>20.3</v>
      </c>
      <c r="I2706" s="143">
        <f t="shared" si="541"/>
        <v>1</v>
      </c>
      <c r="J2706" s="144">
        <v>1</v>
      </c>
      <c r="K2706" s="144"/>
      <c r="L2706" s="144"/>
      <c r="M2706" s="144"/>
      <c r="N2706" s="144"/>
      <c r="O2706" s="144"/>
      <c r="P2706" s="145" t="e">
        <f t="shared" si="531"/>
        <v>#DIV/0!</v>
      </c>
      <c r="Q2706" s="145">
        <f t="shared" si="532"/>
        <v>0</v>
      </c>
      <c r="R2706" s="145">
        <f t="shared" si="533"/>
        <v>0</v>
      </c>
      <c r="S2706" s="145">
        <f t="shared" si="534"/>
        <v>0</v>
      </c>
      <c r="T2706" s="145">
        <f t="shared" si="535"/>
        <v>0</v>
      </c>
      <c r="U2706" s="145">
        <f t="shared" si="536"/>
        <v>0</v>
      </c>
      <c r="V2706" s="146">
        <f>IF(J2706="nio",0,IF(J2706&gt;0,VLOOKUP(F2706,'3-Productie normen'!A:M,VLOOKUP(J2706,'3-Productie normen'!$B$38:$C$41,2,FALSE),FALSE)))*(VLOOKUP(B2706,'2-Kosten per locatie'!$A$16:$C$48,3,FALSE))</f>
        <v>0</v>
      </c>
      <c r="W2706" s="146">
        <f t="shared" si="537"/>
        <v>0</v>
      </c>
      <c r="X2706" s="146">
        <f t="shared" si="538"/>
        <v>0</v>
      </c>
      <c r="Y2706" s="146">
        <f t="shared" si="539"/>
        <v>0</v>
      </c>
      <c r="Z2706" s="147" t="str">
        <f>VLOOKUP(F2706,'3-Productie normen'!A:Q,12,FALSE)</f>
        <v>V</v>
      </c>
      <c r="AA2706" s="147"/>
      <c r="AC2706" s="148">
        <f t="shared" si="540"/>
        <v>20.3</v>
      </c>
    </row>
    <row r="2707" spans="1:29" ht="14.15" customHeight="1">
      <c r="A2707" s="124">
        <f t="shared" si="542"/>
        <v>2707</v>
      </c>
      <c r="B2707" s="139" t="s">
        <v>116</v>
      </c>
      <c r="C2707" s="108">
        <v>1</v>
      </c>
      <c r="D2707" s="164" t="s">
        <v>1975</v>
      </c>
      <c r="E2707" s="141" t="s">
        <v>519</v>
      </c>
      <c r="F2707" s="153" t="s">
        <v>174</v>
      </c>
      <c r="G2707" s="141" t="s">
        <v>213</v>
      </c>
      <c r="H2707" s="142">
        <v>2.61</v>
      </c>
      <c r="I2707" s="143">
        <f t="shared" si="541"/>
        <v>0</v>
      </c>
      <c r="J2707" s="144" t="s">
        <v>228</v>
      </c>
      <c r="K2707" s="144"/>
      <c r="L2707" s="144"/>
      <c r="M2707" s="144"/>
      <c r="N2707" s="144"/>
      <c r="O2707" s="144"/>
      <c r="P2707" s="145">
        <f t="shared" si="531"/>
        <v>0</v>
      </c>
      <c r="Q2707" s="145">
        <f t="shared" si="532"/>
        <v>0</v>
      </c>
      <c r="R2707" s="145">
        <f t="shared" si="533"/>
        <v>0</v>
      </c>
      <c r="S2707" s="145">
        <f t="shared" si="534"/>
        <v>0</v>
      </c>
      <c r="T2707" s="145">
        <f t="shared" si="535"/>
        <v>0</v>
      </c>
      <c r="U2707" s="145">
        <f t="shared" si="536"/>
        <v>0</v>
      </c>
      <c r="V2707" s="146">
        <f>IF(J2707="nio",0,IF(J2707&gt;0,VLOOKUP(F2707,'3-Productie normen'!A:M,VLOOKUP(J2707,'3-Productie normen'!$B$38:$C$41,2,FALSE),FALSE)))*(VLOOKUP(B2707,'2-Kosten per locatie'!$A$16:$C$48,3,FALSE))</f>
        <v>0</v>
      </c>
      <c r="W2707" s="146">
        <f t="shared" si="537"/>
        <v>0</v>
      </c>
      <c r="X2707" s="146">
        <f t="shared" si="538"/>
        <v>0</v>
      </c>
      <c r="Y2707" s="146">
        <f t="shared" si="539"/>
        <v>0</v>
      </c>
      <c r="Z2707" s="147">
        <f>VLOOKUP(F2707,'3-Productie normen'!A:Q,12,FALSE)</f>
        <v>0</v>
      </c>
      <c r="AA2707" s="147"/>
      <c r="AC2707" s="148">
        <f t="shared" si="540"/>
        <v>0</v>
      </c>
    </row>
    <row r="2708" spans="1:29" ht="14.15" customHeight="1">
      <c r="A2708" s="124">
        <f t="shared" si="542"/>
        <v>2708</v>
      </c>
      <c r="B2708" s="139" t="s">
        <v>116</v>
      </c>
      <c r="C2708" s="108">
        <v>1</v>
      </c>
      <c r="D2708" s="164" t="s">
        <v>1724</v>
      </c>
      <c r="E2708" s="141" t="s">
        <v>504</v>
      </c>
      <c r="F2708" s="153" t="s">
        <v>168</v>
      </c>
      <c r="G2708" s="141" t="s">
        <v>252</v>
      </c>
      <c r="H2708" s="142">
        <v>7.42</v>
      </c>
      <c r="I2708" s="143">
        <f t="shared" si="541"/>
        <v>1</v>
      </c>
      <c r="J2708" s="144">
        <v>1</v>
      </c>
      <c r="K2708" s="144"/>
      <c r="L2708" s="144"/>
      <c r="M2708" s="144"/>
      <c r="N2708" s="144"/>
      <c r="O2708" s="144"/>
      <c r="P2708" s="145" t="e">
        <f t="shared" si="531"/>
        <v>#DIV/0!</v>
      </c>
      <c r="Q2708" s="145">
        <f t="shared" si="532"/>
        <v>0</v>
      </c>
      <c r="R2708" s="145">
        <f t="shared" si="533"/>
        <v>0</v>
      </c>
      <c r="S2708" s="145">
        <f t="shared" si="534"/>
        <v>0</v>
      </c>
      <c r="T2708" s="145">
        <f t="shared" si="535"/>
        <v>0</v>
      </c>
      <c r="U2708" s="145">
        <f t="shared" si="536"/>
        <v>0</v>
      </c>
      <c r="V2708" s="146">
        <f>IF(J2708="nio",0,IF(J2708&gt;0,VLOOKUP(F2708,'3-Productie normen'!A:M,VLOOKUP(J2708,'3-Productie normen'!$B$38:$C$41,2,FALSE),FALSE)))*(VLOOKUP(B2708,'2-Kosten per locatie'!$A$16:$C$48,3,FALSE))</f>
        <v>0</v>
      </c>
      <c r="W2708" s="146">
        <f t="shared" si="537"/>
        <v>0</v>
      </c>
      <c r="X2708" s="146">
        <f t="shared" si="538"/>
        <v>0</v>
      </c>
      <c r="Y2708" s="146">
        <f t="shared" si="539"/>
        <v>0</v>
      </c>
      <c r="Z2708" s="147" t="str">
        <f>VLOOKUP(F2708,'3-Productie normen'!A:Q,12,FALSE)</f>
        <v>V</v>
      </c>
      <c r="AA2708" s="147"/>
      <c r="AC2708" s="148">
        <f t="shared" si="540"/>
        <v>7.42</v>
      </c>
    </row>
    <row r="2709" spans="1:29" ht="14.15" customHeight="1">
      <c r="A2709" s="124">
        <f t="shared" si="542"/>
        <v>2709</v>
      </c>
      <c r="B2709" s="139" t="s">
        <v>116</v>
      </c>
      <c r="C2709" s="108">
        <v>1</v>
      </c>
      <c r="D2709" s="164" t="s">
        <v>2155</v>
      </c>
      <c r="E2709" s="141" t="s">
        <v>249</v>
      </c>
      <c r="F2709" s="139" t="s">
        <v>172</v>
      </c>
      <c r="G2709" s="141" t="s">
        <v>222</v>
      </c>
      <c r="H2709" s="142">
        <v>11.4</v>
      </c>
      <c r="I2709" s="143">
        <f t="shared" si="541"/>
        <v>730</v>
      </c>
      <c r="J2709" s="144">
        <v>255</v>
      </c>
      <c r="K2709" s="144">
        <v>255</v>
      </c>
      <c r="L2709" s="144">
        <v>101</v>
      </c>
      <c r="M2709" s="144">
        <v>101</v>
      </c>
      <c r="N2709" s="144">
        <v>9</v>
      </c>
      <c r="O2709" s="144">
        <v>9</v>
      </c>
      <c r="P2709" s="145" t="e">
        <f t="shared" si="531"/>
        <v>#DIV/0!</v>
      </c>
      <c r="Q2709" s="145" t="e">
        <f t="shared" si="532"/>
        <v>#DIV/0!</v>
      </c>
      <c r="R2709" s="145" t="e">
        <f t="shared" si="533"/>
        <v>#DIV/0!</v>
      </c>
      <c r="S2709" s="145" t="e">
        <f t="shared" si="534"/>
        <v>#DIV/0!</v>
      </c>
      <c r="T2709" s="145" t="e">
        <f t="shared" si="535"/>
        <v>#DIV/0!</v>
      </c>
      <c r="U2709" s="145" t="e">
        <f t="shared" si="536"/>
        <v>#DIV/0!</v>
      </c>
      <c r="V2709" s="146">
        <f>IF(J2709="nio",0,IF(J2709&gt;0,VLOOKUP(F2709,'3-Productie normen'!A:M,VLOOKUP(J2709,'3-Productie normen'!$B$38:$C$41,2,FALSE),FALSE)))*(VLOOKUP(B2709,'2-Kosten per locatie'!$A$16:$C$48,3,FALSE))</f>
        <v>0</v>
      </c>
      <c r="W2709" s="146">
        <f t="shared" si="537"/>
        <v>0</v>
      </c>
      <c r="X2709" s="146">
        <f t="shared" si="538"/>
        <v>0</v>
      </c>
      <c r="Y2709" s="146">
        <f t="shared" si="539"/>
        <v>0</v>
      </c>
      <c r="Z2709" s="147" t="str">
        <f>VLOOKUP(F2709,'3-Productie normen'!A:Q,12,FALSE)</f>
        <v>V</v>
      </c>
      <c r="AA2709" s="147"/>
      <c r="AC2709" s="148">
        <f t="shared" si="540"/>
        <v>8322</v>
      </c>
    </row>
    <row r="2710" spans="1:29" ht="14.15" customHeight="1">
      <c r="A2710" s="124">
        <f t="shared" si="542"/>
        <v>2710</v>
      </c>
      <c r="B2710" s="139" t="s">
        <v>116</v>
      </c>
      <c r="C2710" s="108">
        <v>1</v>
      </c>
      <c r="D2710" s="164" t="s">
        <v>2352</v>
      </c>
      <c r="E2710" s="141" t="s">
        <v>249</v>
      </c>
      <c r="F2710" s="139" t="s">
        <v>172</v>
      </c>
      <c r="G2710" s="141" t="s">
        <v>222</v>
      </c>
      <c r="H2710" s="142">
        <v>9.58</v>
      </c>
      <c r="I2710" s="143">
        <f t="shared" si="541"/>
        <v>730</v>
      </c>
      <c r="J2710" s="144">
        <v>255</v>
      </c>
      <c r="K2710" s="144">
        <v>255</v>
      </c>
      <c r="L2710" s="144">
        <v>101</v>
      </c>
      <c r="M2710" s="144">
        <v>101</v>
      </c>
      <c r="N2710" s="144">
        <v>9</v>
      </c>
      <c r="O2710" s="144">
        <v>9</v>
      </c>
      <c r="P2710" s="145" t="e">
        <f t="shared" si="531"/>
        <v>#DIV/0!</v>
      </c>
      <c r="Q2710" s="145" t="e">
        <f t="shared" si="532"/>
        <v>#DIV/0!</v>
      </c>
      <c r="R2710" s="145" t="e">
        <f t="shared" si="533"/>
        <v>#DIV/0!</v>
      </c>
      <c r="S2710" s="145" t="e">
        <f t="shared" si="534"/>
        <v>#DIV/0!</v>
      </c>
      <c r="T2710" s="145" t="e">
        <f t="shared" si="535"/>
        <v>#DIV/0!</v>
      </c>
      <c r="U2710" s="145" t="e">
        <f t="shared" si="536"/>
        <v>#DIV/0!</v>
      </c>
      <c r="V2710" s="146">
        <f>IF(J2710="nio",0,IF(J2710&gt;0,VLOOKUP(F2710,'3-Productie normen'!A:M,VLOOKUP(J2710,'3-Productie normen'!$B$38:$C$41,2,FALSE),FALSE)))*(VLOOKUP(B2710,'2-Kosten per locatie'!$A$16:$C$48,3,FALSE))</f>
        <v>0</v>
      </c>
      <c r="W2710" s="146">
        <f t="shared" si="537"/>
        <v>0</v>
      </c>
      <c r="X2710" s="146">
        <f t="shared" si="538"/>
        <v>0</v>
      </c>
      <c r="Y2710" s="146">
        <f t="shared" si="539"/>
        <v>0</v>
      </c>
      <c r="Z2710" s="147" t="str">
        <f>VLOOKUP(F2710,'3-Productie normen'!A:Q,12,FALSE)</f>
        <v>V</v>
      </c>
      <c r="AA2710" s="147"/>
      <c r="AC2710" s="148">
        <f t="shared" si="540"/>
        <v>6993.4</v>
      </c>
    </row>
    <row r="2711" spans="1:29" ht="14.15" customHeight="1">
      <c r="A2711" s="124">
        <f t="shared" si="542"/>
        <v>2711</v>
      </c>
      <c r="B2711" s="139" t="s">
        <v>116</v>
      </c>
      <c r="C2711" s="108">
        <v>1</v>
      </c>
      <c r="D2711" s="164" t="s">
        <v>2353</v>
      </c>
      <c r="E2711" s="141" t="s">
        <v>249</v>
      </c>
      <c r="F2711" s="139" t="s">
        <v>172</v>
      </c>
      <c r="G2711" s="141" t="s">
        <v>222</v>
      </c>
      <c r="H2711" s="142">
        <v>2.39</v>
      </c>
      <c r="I2711" s="143">
        <f t="shared" si="541"/>
        <v>730</v>
      </c>
      <c r="J2711" s="144">
        <v>255</v>
      </c>
      <c r="K2711" s="144">
        <v>255</v>
      </c>
      <c r="L2711" s="144">
        <v>101</v>
      </c>
      <c r="M2711" s="144">
        <v>101</v>
      </c>
      <c r="N2711" s="144">
        <v>9</v>
      </c>
      <c r="O2711" s="144">
        <v>9</v>
      </c>
      <c r="P2711" s="145" t="e">
        <f t="shared" si="531"/>
        <v>#DIV/0!</v>
      </c>
      <c r="Q2711" s="145" t="e">
        <f t="shared" si="532"/>
        <v>#DIV/0!</v>
      </c>
      <c r="R2711" s="145" t="e">
        <f t="shared" si="533"/>
        <v>#DIV/0!</v>
      </c>
      <c r="S2711" s="145" t="e">
        <f t="shared" si="534"/>
        <v>#DIV/0!</v>
      </c>
      <c r="T2711" s="145" t="e">
        <f t="shared" si="535"/>
        <v>#DIV/0!</v>
      </c>
      <c r="U2711" s="145" t="e">
        <f t="shared" si="536"/>
        <v>#DIV/0!</v>
      </c>
      <c r="V2711" s="146">
        <f>IF(J2711="nio",0,IF(J2711&gt;0,VLOOKUP(F2711,'3-Productie normen'!A:M,VLOOKUP(J2711,'3-Productie normen'!$B$38:$C$41,2,FALSE),FALSE)))*(VLOOKUP(B2711,'2-Kosten per locatie'!$A$16:$C$48,3,FALSE))</f>
        <v>0</v>
      </c>
      <c r="W2711" s="146">
        <f t="shared" si="537"/>
        <v>0</v>
      </c>
      <c r="X2711" s="146">
        <f t="shared" si="538"/>
        <v>0</v>
      </c>
      <c r="Y2711" s="146">
        <f t="shared" si="539"/>
        <v>0</v>
      </c>
      <c r="Z2711" s="147" t="str">
        <f>VLOOKUP(F2711,'3-Productie normen'!A:Q,12,FALSE)</f>
        <v>V</v>
      </c>
      <c r="AA2711" s="147"/>
      <c r="AC2711" s="148">
        <f t="shared" si="540"/>
        <v>1744.7</v>
      </c>
    </row>
    <row r="2712" spans="1:29" ht="14.15" customHeight="1">
      <c r="A2712" s="124">
        <f t="shared" si="542"/>
        <v>2712</v>
      </c>
      <c r="B2712" s="139" t="s">
        <v>116</v>
      </c>
      <c r="C2712" s="108">
        <v>1</v>
      </c>
      <c r="D2712" s="164" t="s">
        <v>2028</v>
      </c>
      <c r="E2712" s="141" t="s">
        <v>249</v>
      </c>
      <c r="F2712" s="139" t="s">
        <v>172</v>
      </c>
      <c r="G2712" s="141" t="s">
        <v>222</v>
      </c>
      <c r="H2712" s="142">
        <v>16.579999999999998</v>
      </c>
      <c r="I2712" s="143">
        <f t="shared" si="541"/>
        <v>730</v>
      </c>
      <c r="J2712" s="144">
        <v>255</v>
      </c>
      <c r="K2712" s="144">
        <v>255</v>
      </c>
      <c r="L2712" s="144">
        <v>101</v>
      </c>
      <c r="M2712" s="144">
        <v>101</v>
      </c>
      <c r="N2712" s="144">
        <v>9</v>
      </c>
      <c r="O2712" s="144">
        <v>9</v>
      </c>
      <c r="P2712" s="145" t="e">
        <f t="shared" si="531"/>
        <v>#DIV/0!</v>
      </c>
      <c r="Q2712" s="145" t="e">
        <f t="shared" si="532"/>
        <v>#DIV/0!</v>
      </c>
      <c r="R2712" s="145" t="e">
        <f t="shared" si="533"/>
        <v>#DIV/0!</v>
      </c>
      <c r="S2712" s="145" t="e">
        <f t="shared" si="534"/>
        <v>#DIV/0!</v>
      </c>
      <c r="T2712" s="145" t="e">
        <f t="shared" si="535"/>
        <v>#DIV/0!</v>
      </c>
      <c r="U2712" s="145" t="e">
        <f t="shared" si="536"/>
        <v>#DIV/0!</v>
      </c>
      <c r="V2712" s="146">
        <f>IF(J2712="nio",0,IF(J2712&gt;0,VLOOKUP(F2712,'3-Productie normen'!A:M,VLOOKUP(J2712,'3-Productie normen'!$B$38:$C$41,2,FALSE),FALSE)))*(VLOOKUP(B2712,'2-Kosten per locatie'!$A$16:$C$48,3,FALSE))</f>
        <v>0</v>
      </c>
      <c r="W2712" s="146">
        <f t="shared" si="537"/>
        <v>0</v>
      </c>
      <c r="X2712" s="146">
        <f t="shared" si="538"/>
        <v>0</v>
      </c>
      <c r="Y2712" s="146">
        <f t="shared" si="539"/>
        <v>0</v>
      </c>
      <c r="Z2712" s="147" t="str">
        <f>VLOOKUP(F2712,'3-Productie normen'!A:Q,12,FALSE)</f>
        <v>V</v>
      </c>
      <c r="AA2712" s="147"/>
      <c r="AC2712" s="148">
        <f t="shared" si="540"/>
        <v>12103.4</v>
      </c>
    </row>
    <row r="2713" spans="1:29" ht="14.15" customHeight="1">
      <c r="A2713" s="124">
        <f t="shared" si="542"/>
        <v>2713</v>
      </c>
      <c r="B2713" s="139" t="s">
        <v>116</v>
      </c>
      <c r="C2713" s="108">
        <v>1</v>
      </c>
      <c r="D2713" s="164" t="s">
        <v>2354</v>
      </c>
      <c r="E2713" s="141" t="s">
        <v>170</v>
      </c>
      <c r="F2713" s="139" t="s">
        <v>170</v>
      </c>
      <c r="G2713" s="141" t="s">
        <v>244</v>
      </c>
      <c r="H2713" s="142">
        <v>15.51</v>
      </c>
      <c r="I2713" s="143">
        <f t="shared" si="541"/>
        <v>730</v>
      </c>
      <c r="J2713" s="144">
        <v>255</v>
      </c>
      <c r="K2713" s="144">
        <v>255</v>
      </c>
      <c r="L2713" s="144">
        <v>101</v>
      </c>
      <c r="M2713" s="144">
        <v>101</v>
      </c>
      <c r="N2713" s="144">
        <v>9</v>
      </c>
      <c r="O2713" s="144">
        <v>9</v>
      </c>
      <c r="P2713" s="145" t="e">
        <f t="shared" si="531"/>
        <v>#DIV/0!</v>
      </c>
      <c r="Q2713" s="145" t="e">
        <f t="shared" si="532"/>
        <v>#DIV/0!</v>
      </c>
      <c r="R2713" s="145" t="e">
        <f t="shared" si="533"/>
        <v>#DIV/0!</v>
      </c>
      <c r="S2713" s="145" t="e">
        <f t="shared" si="534"/>
        <v>#DIV/0!</v>
      </c>
      <c r="T2713" s="145" t="e">
        <f t="shared" si="535"/>
        <v>#DIV/0!</v>
      </c>
      <c r="U2713" s="145" t="e">
        <f t="shared" si="536"/>
        <v>#DIV/0!</v>
      </c>
      <c r="V2713" s="146">
        <f>IF(J2713="nio",0,IF(J2713&gt;0,VLOOKUP(F2713,'3-Productie normen'!A:M,VLOOKUP(J2713,'3-Productie normen'!$B$38:$C$41,2,FALSE),FALSE)))*(VLOOKUP(B2713,'2-Kosten per locatie'!$A$16:$C$48,3,FALSE))</f>
        <v>0</v>
      </c>
      <c r="W2713" s="146">
        <f t="shared" si="537"/>
        <v>0</v>
      </c>
      <c r="X2713" s="146">
        <f t="shared" si="538"/>
        <v>0</v>
      </c>
      <c r="Y2713" s="146">
        <f t="shared" si="539"/>
        <v>0</v>
      </c>
      <c r="Z2713" s="147" t="str">
        <f>VLOOKUP(F2713,'3-Productie normen'!A:Q,12,FALSE)</f>
        <v>V</v>
      </c>
      <c r="AA2713" s="147"/>
      <c r="AC2713" s="148">
        <f t="shared" si="540"/>
        <v>11322.3</v>
      </c>
    </row>
    <row r="2714" spans="1:29" ht="14.15" customHeight="1">
      <c r="A2714" s="124">
        <f t="shared" si="542"/>
        <v>2714</v>
      </c>
      <c r="B2714" s="139" t="s">
        <v>116</v>
      </c>
      <c r="C2714" s="108">
        <v>1</v>
      </c>
      <c r="D2714" s="164" t="s">
        <v>2355</v>
      </c>
      <c r="E2714" s="141" t="s">
        <v>170</v>
      </c>
      <c r="F2714" s="139" t="s">
        <v>170</v>
      </c>
      <c r="G2714" s="141" t="s">
        <v>222</v>
      </c>
      <c r="H2714" s="142">
        <v>5.47</v>
      </c>
      <c r="I2714" s="143">
        <f t="shared" si="541"/>
        <v>730</v>
      </c>
      <c r="J2714" s="144">
        <v>255</v>
      </c>
      <c r="K2714" s="144">
        <v>255</v>
      </c>
      <c r="L2714" s="144">
        <v>101</v>
      </c>
      <c r="M2714" s="144">
        <v>101</v>
      </c>
      <c r="N2714" s="144">
        <v>9</v>
      </c>
      <c r="O2714" s="144">
        <v>9</v>
      </c>
      <c r="P2714" s="145" t="e">
        <f t="shared" si="531"/>
        <v>#DIV/0!</v>
      </c>
      <c r="Q2714" s="145" t="e">
        <f t="shared" si="532"/>
        <v>#DIV/0!</v>
      </c>
      <c r="R2714" s="145" t="e">
        <f t="shared" si="533"/>
        <v>#DIV/0!</v>
      </c>
      <c r="S2714" s="145" t="e">
        <f t="shared" si="534"/>
        <v>#DIV/0!</v>
      </c>
      <c r="T2714" s="145" t="e">
        <f t="shared" si="535"/>
        <v>#DIV/0!</v>
      </c>
      <c r="U2714" s="145" t="e">
        <f t="shared" si="536"/>
        <v>#DIV/0!</v>
      </c>
      <c r="V2714" s="146">
        <f>IF(J2714="nio",0,IF(J2714&gt;0,VLOOKUP(F2714,'3-Productie normen'!A:M,VLOOKUP(J2714,'3-Productie normen'!$B$38:$C$41,2,FALSE),FALSE)))*(VLOOKUP(B2714,'2-Kosten per locatie'!$A$16:$C$48,3,FALSE))</f>
        <v>0</v>
      </c>
      <c r="W2714" s="146">
        <f t="shared" si="537"/>
        <v>0</v>
      </c>
      <c r="X2714" s="146">
        <f t="shared" si="538"/>
        <v>0</v>
      </c>
      <c r="Y2714" s="146">
        <f t="shared" si="539"/>
        <v>0</v>
      </c>
      <c r="Z2714" s="147" t="str">
        <f>VLOOKUP(F2714,'3-Productie normen'!A:Q,12,FALSE)</f>
        <v>V</v>
      </c>
      <c r="AA2714" s="147"/>
      <c r="AC2714" s="148">
        <f t="shared" si="540"/>
        <v>3993.1</v>
      </c>
    </row>
    <row r="2715" spans="1:29" ht="14.15" customHeight="1">
      <c r="A2715" s="124">
        <f t="shared" si="542"/>
        <v>2715</v>
      </c>
      <c r="B2715" s="139" t="s">
        <v>119</v>
      </c>
      <c r="C2715" s="108" t="s">
        <v>210</v>
      </c>
      <c r="D2715" s="164" t="s">
        <v>1626</v>
      </c>
      <c r="E2715" s="141" t="s">
        <v>685</v>
      </c>
      <c r="F2715" s="151" t="s">
        <v>168</v>
      </c>
      <c r="G2715" s="141" t="s">
        <v>1678</v>
      </c>
      <c r="H2715" s="142">
        <v>8.4499999999999993</v>
      </c>
      <c r="I2715" s="143">
        <f t="shared" si="541"/>
        <v>1</v>
      </c>
      <c r="J2715" s="144">
        <v>1</v>
      </c>
      <c r="K2715" s="144"/>
      <c r="L2715" s="144"/>
      <c r="M2715" s="144"/>
      <c r="N2715" s="144"/>
      <c r="O2715" s="144"/>
      <c r="P2715" s="145" t="e">
        <f t="shared" si="531"/>
        <v>#DIV/0!</v>
      </c>
      <c r="Q2715" s="145">
        <f t="shared" si="532"/>
        <v>0</v>
      </c>
      <c r="R2715" s="145">
        <f t="shared" si="533"/>
        <v>0</v>
      </c>
      <c r="S2715" s="145">
        <f t="shared" si="534"/>
        <v>0</v>
      </c>
      <c r="T2715" s="145">
        <f t="shared" si="535"/>
        <v>0</v>
      </c>
      <c r="U2715" s="145">
        <f t="shared" si="536"/>
        <v>0</v>
      </c>
      <c r="V2715" s="146">
        <f>IF(J2715="nio",0,IF(J2715&gt;0,VLOOKUP(F2715,'3-Productie normen'!A:M,VLOOKUP(J2715,'3-Productie normen'!$B$38:$C$41,2,FALSE),FALSE)))*(VLOOKUP(B2715,'2-Kosten per locatie'!$A$16:$C$48,3,FALSE))</f>
        <v>0</v>
      </c>
      <c r="W2715" s="146">
        <f t="shared" si="537"/>
        <v>0</v>
      </c>
      <c r="X2715" s="146">
        <f t="shared" si="538"/>
        <v>0</v>
      </c>
      <c r="Y2715" s="146">
        <f t="shared" si="539"/>
        <v>0</v>
      </c>
      <c r="Z2715" s="147" t="str">
        <f>VLOOKUP(F2715,'3-Productie normen'!A:Q,12,FALSE)</f>
        <v>V</v>
      </c>
      <c r="AA2715" s="147"/>
      <c r="AC2715" s="148">
        <f t="shared" si="540"/>
        <v>8.4499999999999993</v>
      </c>
    </row>
    <row r="2716" spans="1:29" ht="14.15" customHeight="1">
      <c r="A2716" s="124">
        <f t="shared" si="542"/>
        <v>2716</v>
      </c>
      <c r="B2716" s="139" t="s">
        <v>119</v>
      </c>
      <c r="C2716" s="108" t="s">
        <v>210</v>
      </c>
      <c r="D2716" s="164" t="s">
        <v>1628</v>
      </c>
      <c r="E2716" s="141" t="s">
        <v>682</v>
      </c>
      <c r="F2716" s="139" t="s">
        <v>164</v>
      </c>
      <c r="G2716" s="141" t="s">
        <v>1678</v>
      </c>
      <c r="H2716" s="142">
        <v>9.35</v>
      </c>
      <c r="I2716" s="143">
        <f t="shared" si="541"/>
        <v>1</v>
      </c>
      <c r="J2716" s="144">
        <v>1</v>
      </c>
      <c r="K2716" s="144"/>
      <c r="L2716" s="144"/>
      <c r="M2716" s="144"/>
      <c r="N2716" s="144"/>
      <c r="O2716" s="144"/>
      <c r="P2716" s="145" t="e">
        <f t="shared" si="531"/>
        <v>#DIV/0!</v>
      </c>
      <c r="Q2716" s="145">
        <f t="shared" si="532"/>
        <v>0</v>
      </c>
      <c r="R2716" s="145">
        <f t="shared" si="533"/>
        <v>0</v>
      </c>
      <c r="S2716" s="145">
        <f t="shared" si="534"/>
        <v>0</v>
      </c>
      <c r="T2716" s="145">
        <f t="shared" si="535"/>
        <v>0</v>
      </c>
      <c r="U2716" s="145">
        <f t="shared" si="536"/>
        <v>0</v>
      </c>
      <c r="V2716" s="146">
        <f>IF(J2716="nio",0,IF(J2716&gt;0,VLOOKUP(F2716,'3-Productie normen'!A:M,VLOOKUP(J2716,'3-Productie normen'!$B$38:$C$41,2,FALSE),FALSE)))*(VLOOKUP(B2716,'2-Kosten per locatie'!$A$16:$C$48,3,FALSE))</f>
        <v>0</v>
      </c>
      <c r="W2716" s="146">
        <f t="shared" si="537"/>
        <v>0</v>
      </c>
      <c r="X2716" s="146">
        <f t="shared" si="538"/>
        <v>0</v>
      </c>
      <c r="Y2716" s="146">
        <f t="shared" si="539"/>
        <v>0</v>
      </c>
      <c r="Z2716" s="147" t="str">
        <f>VLOOKUP(F2716,'3-Productie normen'!A:Q,12,FALSE)</f>
        <v>V</v>
      </c>
      <c r="AA2716" s="147"/>
      <c r="AC2716" s="148">
        <f t="shared" si="540"/>
        <v>9.35</v>
      </c>
    </row>
    <row r="2717" spans="1:29" ht="14.15" customHeight="1">
      <c r="A2717" s="124">
        <f t="shared" si="542"/>
        <v>2717</v>
      </c>
      <c r="B2717" s="139" t="s">
        <v>119</v>
      </c>
      <c r="C2717" s="108" t="s">
        <v>210</v>
      </c>
      <c r="D2717" s="164" t="s">
        <v>1629</v>
      </c>
      <c r="E2717" s="141" t="s">
        <v>685</v>
      </c>
      <c r="F2717" s="141" t="s">
        <v>168</v>
      </c>
      <c r="G2717" s="141" t="s">
        <v>1678</v>
      </c>
      <c r="H2717" s="142">
        <v>7.6</v>
      </c>
      <c r="I2717" s="143">
        <f t="shared" si="541"/>
        <v>1</v>
      </c>
      <c r="J2717" s="144">
        <v>1</v>
      </c>
      <c r="K2717" s="144"/>
      <c r="L2717" s="144"/>
      <c r="M2717" s="144"/>
      <c r="N2717" s="144"/>
      <c r="O2717" s="144"/>
      <c r="P2717" s="145" t="e">
        <f t="shared" si="531"/>
        <v>#DIV/0!</v>
      </c>
      <c r="Q2717" s="145">
        <f t="shared" si="532"/>
        <v>0</v>
      </c>
      <c r="R2717" s="145">
        <f t="shared" si="533"/>
        <v>0</v>
      </c>
      <c r="S2717" s="145">
        <f t="shared" si="534"/>
        <v>0</v>
      </c>
      <c r="T2717" s="145">
        <f t="shared" si="535"/>
        <v>0</v>
      </c>
      <c r="U2717" s="145">
        <f t="shared" si="536"/>
        <v>0</v>
      </c>
      <c r="V2717" s="146">
        <f>IF(J2717="nio",0,IF(J2717&gt;0,VLOOKUP(F2717,'3-Productie normen'!A:M,VLOOKUP(J2717,'3-Productie normen'!$B$38:$C$41,2,FALSE),FALSE)))*(VLOOKUP(B2717,'2-Kosten per locatie'!$A$16:$C$48,3,FALSE))</f>
        <v>0</v>
      </c>
      <c r="W2717" s="146">
        <f t="shared" si="537"/>
        <v>0</v>
      </c>
      <c r="X2717" s="146">
        <f t="shared" si="538"/>
        <v>0</v>
      </c>
      <c r="Y2717" s="146">
        <f t="shared" si="539"/>
        <v>0</v>
      </c>
      <c r="Z2717" s="147" t="str">
        <f>VLOOKUP(F2717,'3-Productie normen'!A:Q,12,FALSE)</f>
        <v>V</v>
      </c>
      <c r="AA2717" s="147"/>
      <c r="AC2717" s="148">
        <f t="shared" si="540"/>
        <v>7.6</v>
      </c>
    </row>
    <row r="2718" spans="1:29" ht="14.15" customHeight="1">
      <c r="A2718" s="124">
        <f t="shared" si="542"/>
        <v>2718</v>
      </c>
      <c r="B2718" s="139" t="s">
        <v>119</v>
      </c>
      <c r="C2718" s="108" t="s">
        <v>210</v>
      </c>
      <c r="D2718" s="164" t="s">
        <v>1630</v>
      </c>
      <c r="E2718" s="141" t="s">
        <v>1983</v>
      </c>
      <c r="F2718" s="141" t="s">
        <v>168</v>
      </c>
      <c r="G2718" s="141" t="s">
        <v>244</v>
      </c>
      <c r="H2718" s="142">
        <v>11.39</v>
      </c>
      <c r="I2718" s="143">
        <f t="shared" si="541"/>
        <v>1</v>
      </c>
      <c r="J2718" s="144">
        <v>1</v>
      </c>
      <c r="K2718" s="144"/>
      <c r="L2718" s="144"/>
      <c r="M2718" s="144"/>
      <c r="N2718" s="144"/>
      <c r="O2718" s="144"/>
      <c r="P2718" s="145" t="e">
        <f t="shared" si="531"/>
        <v>#DIV/0!</v>
      </c>
      <c r="Q2718" s="145">
        <f t="shared" si="532"/>
        <v>0</v>
      </c>
      <c r="R2718" s="145">
        <f t="shared" si="533"/>
        <v>0</v>
      </c>
      <c r="S2718" s="145">
        <f t="shared" si="534"/>
        <v>0</v>
      </c>
      <c r="T2718" s="145">
        <f t="shared" si="535"/>
        <v>0</v>
      </c>
      <c r="U2718" s="145">
        <f t="shared" si="536"/>
        <v>0</v>
      </c>
      <c r="V2718" s="146">
        <f>IF(J2718="nio",0,IF(J2718&gt;0,VLOOKUP(F2718,'3-Productie normen'!A:M,VLOOKUP(J2718,'3-Productie normen'!$B$38:$C$41,2,FALSE),FALSE)))*(VLOOKUP(B2718,'2-Kosten per locatie'!$A$16:$C$48,3,FALSE))</f>
        <v>0</v>
      </c>
      <c r="W2718" s="146">
        <f t="shared" si="537"/>
        <v>0</v>
      </c>
      <c r="X2718" s="146">
        <f t="shared" si="538"/>
        <v>0</v>
      </c>
      <c r="Y2718" s="146">
        <f t="shared" si="539"/>
        <v>0</v>
      </c>
      <c r="Z2718" s="147" t="str">
        <f>VLOOKUP(F2718,'3-Productie normen'!A:Q,12,FALSE)</f>
        <v>V</v>
      </c>
      <c r="AA2718" s="147"/>
      <c r="AC2718" s="148">
        <f t="shared" si="540"/>
        <v>11.39</v>
      </c>
    </row>
    <row r="2719" spans="1:29" ht="14.15" customHeight="1">
      <c r="A2719" s="124">
        <f t="shared" si="542"/>
        <v>2719</v>
      </c>
      <c r="B2719" s="139" t="s">
        <v>119</v>
      </c>
      <c r="C2719" s="108" t="s">
        <v>210</v>
      </c>
      <c r="D2719" s="164" t="s">
        <v>2346</v>
      </c>
      <c r="E2719" s="141" t="s">
        <v>1982</v>
      </c>
      <c r="F2719" s="141" t="s">
        <v>168</v>
      </c>
      <c r="G2719" s="141" t="s">
        <v>244</v>
      </c>
      <c r="H2719" s="142">
        <v>5.65</v>
      </c>
      <c r="I2719" s="143">
        <f t="shared" si="541"/>
        <v>1</v>
      </c>
      <c r="J2719" s="144">
        <v>1</v>
      </c>
      <c r="K2719" s="144"/>
      <c r="L2719" s="144"/>
      <c r="M2719" s="144"/>
      <c r="N2719" s="144"/>
      <c r="O2719" s="144"/>
      <c r="P2719" s="145" t="e">
        <f t="shared" si="531"/>
        <v>#DIV/0!</v>
      </c>
      <c r="Q2719" s="145">
        <f t="shared" si="532"/>
        <v>0</v>
      </c>
      <c r="R2719" s="145">
        <f t="shared" si="533"/>
        <v>0</v>
      </c>
      <c r="S2719" s="145">
        <f t="shared" si="534"/>
        <v>0</v>
      </c>
      <c r="T2719" s="145">
        <f t="shared" si="535"/>
        <v>0</v>
      </c>
      <c r="U2719" s="145">
        <f t="shared" si="536"/>
        <v>0</v>
      </c>
      <c r="V2719" s="146">
        <f>IF(J2719="nio",0,IF(J2719&gt;0,VLOOKUP(F2719,'3-Productie normen'!A:M,VLOOKUP(J2719,'3-Productie normen'!$B$38:$C$41,2,FALSE),FALSE)))*(VLOOKUP(B2719,'2-Kosten per locatie'!$A$16:$C$48,3,FALSE))</f>
        <v>0</v>
      </c>
      <c r="W2719" s="146">
        <f t="shared" si="537"/>
        <v>0</v>
      </c>
      <c r="X2719" s="146">
        <f t="shared" si="538"/>
        <v>0</v>
      </c>
      <c r="Y2719" s="146">
        <f t="shared" si="539"/>
        <v>0</v>
      </c>
      <c r="Z2719" s="147" t="str">
        <f>VLOOKUP(F2719,'3-Productie normen'!A:Q,12,FALSE)</f>
        <v>V</v>
      </c>
      <c r="AA2719" s="147"/>
      <c r="AC2719" s="148">
        <f t="shared" si="540"/>
        <v>5.65</v>
      </c>
    </row>
    <row r="2720" spans="1:29" ht="14.15" customHeight="1">
      <c r="A2720" s="124">
        <f t="shared" si="542"/>
        <v>2720</v>
      </c>
      <c r="B2720" s="139" t="s">
        <v>119</v>
      </c>
      <c r="C2720" s="108" t="s">
        <v>210</v>
      </c>
      <c r="D2720" s="164" t="s">
        <v>1632</v>
      </c>
      <c r="E2720" s="141" t="s">
        <v>2153</v>
      </c>
      <c r="F2720" s="141" t="s">
        <v>168</v>
      </c>
      <c r="G2720" s="141" t="s">
        <v>252</v>
      </c>
      <c r="H2720" s="142">
        <v>42.59</v>
      </c>
      <c r="I2720" s="143">
        <f t="shared" si="541"/>
        <v>1</v>
      </c>
      <c r="J2720" s="144">
        <v>1</v>
      </c>
      <c r="K2720" s="144"/>
      <c r="L2720" s="144"/>
      <c r="M2720" s="144"/>
      <c r="N2720" s="144"/>
      <c r="O2720" s="144"/>
      <c r="P2720" s="145" t="e">
        <f t="shared" si="531"/>
        <v>#DIV/0!</v>
      </c>
      <c r="Q2720" s="145">
        <f t="shared" si="532"/>
        <v>0</v>
      </c>
      <c r="R2720" s="145">
        <f t="shared" si="533"/>
        <v>0</v>
      </c>
      <c r="S2720" s="145">
        <f t="shared" si="534"/>
        <v>0</v>
      </c>
      <c r="T2720" s="145">
        <f t="shared" si="535"/>
        <v>0</v>
      </c>
      <c r="U2720" s="145">
        <f t="shared" si="536"/>
        <v>0</v>
      </c>
      <c r="V2720" s="146">
        <f>IF(J2720="nio",0,IF(J2720&gt;0,VLOOKUP(F2720,'3-Productie normen'!A:M,VLOOKUP(J2720,'3-Productie normen'!$B$38:$C$41,2,FALSE),FALSE)))*(VLOOKUP(B2720,'2-Kosten per locatie'!$A$16:$C$48,3,FALSE))</f>
        <v>0</v>
      </c>
      <c r="W2720" s="146">
        <f t="shared" si="537"/>
        <v>0</v>
      </c>
      <c r="X2720" s="146">
        <f t="shared" si="538"/>
        <v>0</v>
      </c>
      <c r="Y2720" s="146">
        <f t="shared" si="539"/>
        <v>0</v>
      </c>
      <c r="Z2720" s="147" t="str">
        <f>VLOOKUP(F2720,'3-Productie normen'!A:Q,12,FALSE)</f>
        <v>V</v>
      </c>
      <c r="AA2720" s="147"/>
      <c r="AC2720" s="148">
        <f t="shared" si="540"/>
        <v>42.59</v>
      </c>
    </row>
    <row r="2721" spans="1:29" ht="14.15" customHeight="1">
      <c r="A2721" s="124">
        <f t="shared" si="542"/>
        <v>2721</v>
      </c>
      <c r="B2721" s="139" t="s">
        <v>119</v>
      </c>
      <c r="C2721" s="108" t="s">
        <v>210</v>
      </c>
      <c r="D2721" s="164" t="s">
        <v>1949</v>
      </c>
      <c r="E2721" s="141" t="s">
        <v>1976</v>
      </c>
      <c r="F2721" s="141" t="s">
        <v>168</v>
      </c>
      <c r="G2721" s="141" t="s">
        <v>213</v>
      </c>
      <c r="H2721" s="142">
        <v>5.28</v>
      </c>
      <c r="I2721" s="143">
        <f t="shared" si="541"/>
        <v>1</v>
      </c>
      <c r="J2721" s="144">
        <v>1</v>
      </c>
      <c r="K2721" s="144"/>
      <c r="L2721" s="144"/>
      <c r="M2721" s="144"/>
      <c r="N2721" s="144"/>
      <c r="O2721" s="144"/>
      <c r="P2721" s="145" t="e">
        <f t="shared" si="531"/>
        <v>#DIV/0!</v>
      </c>
      <c r="Q2721" s="145">
        <f t="shared" si="532"/>
        <v>0</v>
      </c>
      <c r="R2721" s="145">
        <f t="shared" si="533"/>
        <v>0</v>
      </c>
      <c r="S2721" s="145">
        <f t="shared" si="534"/>
        <v>0</v>
      </c>
      <c r="T2721" s="145">
        <f t="shared" si="535"/>
        <v>0</v>
      </c>
      <c r="U2721" s="145">
        <f t="shared" si="536"/>
        <v>0</v>
      </c>
      <c r="V2721" s="146">
        <f>IF(J2721="nio",0,IF(J2721&gt;0,VLOOKUP(F2721,'3-Productie normen'!A:M,VLOOKUP(J2721,'3-Productie normen'!$B$38:$C$41,2,FALSE),FALSE)))*(VLOOKUP(B2721,'2-Kosten per locatie'!$A$16:$C$48,3,FALSE))</f>
        <v>0</v>
      </c>
      <c r="W2721" s="146">
        <f t="shared" si="537"/>
        <v>0</v>
      </c>
      <c r="X2721" s="146">
        <f t="shared" si="538"/>
        <v>0</v>
      </c>
      <c r="Y2721" s="146">
        <f t="shared" si="539"/>
        <v>0</v>
      </c>
      <c r="Z2721" s="147" t="str">
        <f>VLOOKUP(F2721,'3-Productie normen'!A:Q,12,FALSE)</f>
        <v>V</v>
      </c>
      <c r="AA2721" s="147"/>
      <c r="AC2721" s="148">
        <f t="shared" si="540"/>
        <v>5.28</v>
      </c>
    </row>
    <row r="2722" spans="1:29" ht="14.15" customHeight="1">
      <c r="A2722" s="124">
        <f t="shared" si="542"/>
        <v>2722</v>
      </c>
      <c r="B2722" s="139" t="s">
        <v>119</v>
      </c>
      <c r="C2722" s="108" t="s">
        <v>210</v>
      </c>
      <c r="D2722" s="164" t="s">
        <v>1950</v>
      </c>
      <c r="E2722" s="141" t="s">
        <v>1976</v>
      </c>
      <c r="F2722" s="141" t="s">
        <v>168</v>
      </c>
      <c r="G2722" s="141" t="s">
        <v>213</v>
      </c>
      <c r="H2722" s="142">
        <v>10.82</v>
      </c>
      <c r="I2722" s="143">
        <f t="shared" si="541"/>
        <v>1</v>
      </c>
      <c r="J2722" s="144">
        <v>1</v>
      </c>
      <c r="K2722" s="144"/>
      <c r="L2722" s="144"/>
      <c r="M2722" s="144"/>
      <c r="N2722" s="144"/>
      <c r="O2722" s="144"/>
      <c r="P2722" s="145" t="e">
        <f t="shared" si="531"/>
        <v>#DIV/0!</v>
      </c>
      <c r="Q2722" s="145">
        <f t="shared" si="532"/>
        <v>0</v>
      </c>
      <c r="R2722" s="145">
        <f t="shared" si="533"/>
        <v>0</v>
      </c>
      <c r="S2722" s="145">
        <f t="shared" si="534"/>
        <v>0</v>
      </c>
      <c r="T2722" s="145">
        <f t="shared" si="535"/>
        <v>0</v>
      </c>
      <c r="U2722" s="145">
        <f t="shared" si="536"/>
        <v>0</v>
      </c>
      <c r="V2722" s="146">
        <f>IF(J2722="nio",0,IF(J2722&gt;0,VLOOKUP(F2722,'3-Productie normen'!A:M,VLOOKUP(J2722,'3-Productie normen'!$B$38:$C$41,2,FALSE),FALSE)))*(VLOOKUP(B2722,'2-Kosten per locatie'!$A$16:$C$48,3,FALSE))</f>
        <v>0</v>
      </c>
      <c r="W2722" s="146">
        <f t="shared" si="537"/>
        <v>0</v>
      </c>
      <c r="X2722" s="146">
        <f t="shared" si="538"/>
        <v>0</v>
      </c>
      <c r="Y2722" s="146">
        <f t="shared" si="539"/>
        <v>0</v>
      </c>
      <c r="Z2722" s="147" t="str">
        <f>VLOOKUP(F2722,'3-Productie normen'!A:Q,12,FALSE)</f>
        <v>V</v>
      </c>
      <c r="AA2722" s="147"/>
      <c r="AC2722" s="148">
        <f t="shared" si="540"/>
        <v>10.82</v>
      </c>
    </row>
    <row r="2723" spans="1:29" ht="14.15" customHeight="1">
      <c r="A2723" s="124">
        <f t="shared" si="542"/>
        <v>2723</v>
      </c>
      <c r="B2723" s="139" t="s">
        <v>119</v>
      </c>
      <c r="C2723" s="108" t="s">
        <v>210</v>
      </c>
      <c r="D2723" s="164" t="s">
        <v>1633</v>
      </c>
      <c r="E2723" s="141" t="s">
        <v>711</v>
      </c>
      <c r="F2723" s="141" t="s">
        <v>168</v>
      </c>
      <c r="G2723" s="141" t="s">
        <v>213</v>
      </c>
      <c r="H2723" s="142">
        <v>16.62</v>
      </c>
      <c r="I2723" s="143">
        <f t="shared" si="541"/>
        <v>1</v>
      </c>
      <c r="J2723" s="144">
        <v>1</v>
      </c>
      <c r="K2723" s="144"/>
      <c r="L2723" s="144"/>
      <c r="M2723" s="144"/>
      <c r="N2723" s="144"/>
      <c r="O2723" s="144"/>
      <c r="P2723" s="145" t="e">
        <f t="shared" si="531"/>
        <v>#DIV/0!</v>
      </c>
      <c r="Q2723" s="145">
        <f t="shared" si="532"/>
        <v>0</v>
      </c>
      <c r="R2723" s="145">
        <f t="shared" si="533"/>
        <v>0</v>
      </c>
      <c r="S2723" s="145">
        <f t="shared" si="534"/>
        <v>0</v>
      </c>
      <c r="T2723" s="145">
        <f t="shared" si="535"/>
        <v>0</v>
      </c>
      <c r="U2723" s="145">
        <f t="shared" si="536"/>
        <v>0</v>
      </c>
      <c r="V2723" s="146">
        <f>IF(J2723="nio",0,IF(J2723&gt;0,VLOOKUP(F2723,'3-Productie normen'!A:M,VLOOKUP(J2723,'3-Productie normen'!$B$38:$C$41,2,FALSE),FALSE)))*(VLOOKUP(B2723,'2-Kosten per locatie'!$A$16:$C$48,3,FALSE))</f>
        <v>0</v>
      </c>
      <c r="W2723" s="146">
        <f t="shared" si="537"/>
        <v>0</v>
      </c>
      <c r="X2723" s="146">
        <f t="shared" si="538"/>
        <v>0</v>
      </c>
      <c r="Y2723" s="146">
        <f t="shared" si="539"/>
        <v>0</v>
      </c>
      <c r="Z2723" s="147" t="str">
        <f>VLOOKUP(F2723,'3-Productie normen'!A:Q,12,FALSE)</f>
        <v>V</v>
      </c>
      <c r="AA2723" s="147"/>
      <c r="AC2723" s="148">
        <f t="shared" si="540"/>
        <v>16.62</v>
      </c>
    </row>
    <row r="2724" spans="1:29" ht="14.15" customHeight="1">
      <c r="A2724" s="124">
        <f t="shared" si="542"/>
        <v>2724</v>
      </c>
      <c r="B2724" s="139" t="s">
        <v>119</v>
      </c>
      <c r="C2724" s="108" t="s">
        <v>210</v>
      </c>
      <c r="D2724" s="164" t="s">
        <v>1634</v>
      </c>
      <c r="E2724" s="141" t="s">
        <v>230</v>
      </c>
      <c r="F2724" s="141" t="s">
        <v>168</v>
      </c>
      <c r="G2724" s="141" t="s">
        <v>213</v>
      </c>
      <c r="H2724" s="142">
        <v>1.77</v>
      </c>
      <c r="I2724" s="143">
        <f t="shared" si="541"/>
        <v>1</v>
      </c>
      <c r="J2724" s="144">
        <v>1</v>
      </c>
      <c r="K2724" s="144"/>
      <c r="L2724" s="144"/>
      <c r="M2724" s="144"/>
      <c r="N2724" s="144"/>
      <c r="O2724" s="144"/>
      <c r="P2724" s="145" t="e">
        <f t="shared" si="531"/>
        <v>#DIV/0!</v>
      </c>
      <c r="Q2724" s="145">
        <f t="shared" si="532"/>
        <v>0</v>
      </c>
      <c r="R2724" s="145">
        <f t="shared" si="533"/>
        <v>0</v>
      </c>
      <c r="S2724" s="145">
        <f t="shared" si="534"/>
        <v>0</v>
      </c>
      <c r="T2724" s="145">
        <f t="shared" si="535"/>
        <v>0</v>
      </c>
      <c r="U2724" s="145">
        <f t="shared" si="536"/>
        <v>0</v>
      </c>
      <c r="V2724" s="146">
        <f>IF(J2724="nio",0,IF(J2724&gt;0,VLOOKUP(F2724,'3-Productie normen'!A:M,VLOOKUP(J2724,'3-Productie normen'!$B$38:$C$41,2,FALSE),FALSE)))*(VLOOKUP(B2724,'2-Kosten per locatie'!$A$16:$C$48,3,FALSE))</f>
        <v>0</v>
      </c>
      <c r="W2724" s="146">
        <f t="shared" si="537"/>
        <v>0</v>
      </c>
      <c r="X2724" s="146">
        <f t="shared" si="538"/>
        <v>0</v>
      </c>
      <c r="Y2724" s="146">
        <f t="shared" si="539"/>
        <v>0</v>
      </c>
      <c r="Z2724" s="147" t="str">
        <f>VLOOKUP(F2724,'3-Productie normen'!A:Q,12,FALSE)</f>
        <v>V</v>
      </c>
      <c r="AA2724" s="147"/>
      <c r="AC2724" s="148">
        <f t="shared" si="540"/>
        <v>1.77</v>
      </c>
    </row>
    <row r="2725" spans="1:29" ht="14.15" customHeight="1">
      <c r="A2725" s="124">
        <f t="shared" si="542"/>
        <v>2725</v>
      </c>
      <c r="B2725" s="139" t="s">
        <v>119</v>
      </c>
      <c r="C2725" s="108" t="s">
        <v>210</v>
      </c>
      <c r="D2725" s="164" t="s">
        <v>1636</v>
      </c>
      <c r="E2725" s="141" t="s">
        <v>230</v>
      </c>
      <c r="F2725" s="141" t="s">
        <v>168</v>
      </c>
      <c r="G2725" s="141" t="s">
        <v>213</v>
      </c>
      <c r="H2725" s="142">
        <v>12.26</v>
      </c>
      <c r="I2725" s="143">
        <f t="shared" si="541"/>
        <v>1</v>
      </c>
      <c r="J2725" s="144">
        <v>1</v>
      </c>
      <c r="K2725" s="144"/>
      <c r="L2725" s="144"/>
      <c r="M2725" s="144"/>
      <c r="N2725" s="144"/>
      <c r="O2725" s="144"/>
      <c r="P2725" s="145" t="e">
        <f t="shared" si="531"/>
        <v>#DIV/0!</v>
      </c>
      <c r="Q2725" s="145">
        <f t="shared" si="532"/>
        <v>0</v>
      </c>
      <c r="R2725" s="145">
        <f t="shared" si="533"/>
        <v>0</v>
      </c>
      <c r="S2725" s="145">
        <f t="shared" si="534"/>
        <v>0</v>
      </c>
      <c r="T2725" s="145">
        <f t="shared" si="535"/>
        <v>0</v>
      </c>
      <c r="U2725" s="145">
        <f t="shared" si="536"/>
        <v>0</v>
      </c>
      <c r="V2725" s="146">
        <f>IF(J2725="nio",0,IF(J2725&gt;0,VLOOKUP(F2725,'3-Productie normen'!A:M,VLOOKUP(J2725,'3-Productie normen'!$B$38:$C$41,2,FALSE),FALSE)))*(VLOOKUP(B2725,'2-Kosten per locatie'!$A$16:$C$48,3,FALSE))</f>
        <v>0</v>
      </c>
      <c r="W2725" s="146">
        <f t="shared" si="537"/>
        <v>0</v>
      </c>
      <c r="X2725" s="146">
        <f t="shared" si="538"/>
        <v>0</v>
      </c>
      <c r="Y2725" s="146">
        <f t="shared" si="539"/>
        <v>0</v>
      </c>
      <c r="Z2725" s="147" t="str">
        <f>VLOOKUP(F2725,'3-Productie normen'!A:Q,12,FALSE)</f>
        <v>V</v>
      </c>
      <c r="AA2725" s="147"/>
      <c r="AC2725" s="148">
        <f t="shared" si="540"/>
        <v>12.26</v>
      </c>
    </row>
    <row r="2726" spans="1:29" ht="14.15" customHeight="1">
      <c r="A2726" s="124">
        <f t="shared" si="542"/>
        <v>2726</v>
      </c>
      <c r="B2726" s="139" t="s">
        <v>119</v>
      </c>
      <c r="C2726" s="108" t="s">
        <v>210</v>
      </c>
      <c r="D2726" s="164" t="s">
        <v>1637</v>
      </c>
      <c r="E2726" s="141" t="s">
        <v>230</v>
      </c>
      <c r="F2726" s="141" t="s">
        <v>168</v>
      </c>
      <c r="G2726" s="141" t="s">
        <v>213</v>
      </c>
      <c r="H2726" s="142">
        <v>36.29</v>
      </c>
      <c r="I2726" s="143">
        <f t="shared" si="541"/>
        <v>1</v>
      </c>
      <c r="J2726" s="144">
        <v>1</v>
      </c>
      <c r="K2726" s="144"/>
      <c r="L2726" s="144"/>
      <c r="M2726" s="144"/>
      <c r="N2726" s="144"/>
      <c r="O2726" s="144"/>
      <c r="P2726" s="145" t="e">
        <f t="shared" si="531"/>
        <v>#DIV/0!</v>
      </c>
      <c r="Q2726" s="145">
        <f t="shared" si="532"/>
        <v>0</v>
      </c>
      <c r="R2726" s="145">
        <f t="shared" si="533"/>
        <v>0</v>
      </c>
      <c r="S2726" s="145">
        <f t="shared" si="534"/>
        <v>0</v>
      </c>
      <c r="T2726" s="145">
        <f t="shared" si="535"/>
        <v>0</v>
      </c>
      <c r="U2726" s="145">
        <f t="shared" si="536"/>
        <v>0</v>
      </c>
      <c r="V2726" s="146">
        <f>IF(J2726="nio",0,IF(J2726&gt;0,VLOOKUP(F2726,'3-Productie normen'!A:M,VLOOKUP(J2726,'3-Productie normen'!$B$38:$C$41,2,FALSE),FALSE)))*(VLOOKUP(B2726,'2-Kosten per locatie'!$A$16:$C$48,3,FALSE))</f>
        <v>0</v>
      </c>
      <c r="W2726" s="146">
        <f t="shared" si="537"/>
        <v>0</v>
      </c>
      <c r="X2726" s="146">
        <f t="shared" si="538"/>
        <v>0</v>
      </c>
      <c r="Y2726" s="146">
        <f t="shared" si="539"/>
        <v>0</v>
      </c>
      <c r="Z2726" s="147" t="str">
        <f>VLOOKUP(F2726,'3-Productie normen'!A:Q,12,FALSE)</f>
        <v>V</v>
      </c>
      <c r="AA2726" s="147"/>
      <c r="AC2726" s="148">
        <f t="shared" si="540"/>
        <v>36.29</v>
      </c>
    </row>
    <row r="2727" spans="1:29" ht="14.15" customHeight="1">
      <c r="A2727" s="124">
        <f t="shared" si="542"/>
        <v>2727</v>
      </c>
      <c r="B2727" s="139" t="s">
        <v>119</v>
      </c>
      <c r="C2727" s="108" t="s">
        <v>210</v>
      </c>
      <c r="D2727" s="164" t="s">
        <v>1643</v>
      </c>
      <c r="E2727" s="141" t="s">
        <v>1979</v>
      </c>
      <c r="F2727" s="141" t="s">
        <v>168</v>
      </c>
      <c r="G2727" s="141" t="s">
        <v>244</v>
      </c>
      <c r="H2727" s="142">
        <v>142.6</v>
      </c>
      <c r="I2727" s="143">
        <f t="shared" si="541"/>
        <v>1</v>
      </c>
      <c r="J2727" s="144">
        <v>1</v>
      </c>
      <c r="K2727" s="144"/>
      <c r="L2727" s="144"/>
      <c r="M2727" s="144"/>
      <c r="N2727" s="144"/>
      <c r="O2727" s="144"/>
      <c r="P2727" s="145" t="e">
        <f t="shared" si="531"/>
        <v>#DIV/0!</v>
      </c>
      <c r="Q2727" s="145">
        <f t="shared" si="532"/>
        <v>0</v>
      </c>
      <c r="R2727" s="145">
        <f t="shared" si="533"/>
        <v>0</v>
      </c>
      <c r="S2727" s="145">
        <f t="shared" si="534"/>
        <v>0</v>
      </c>
      <c r="T2727" s="145">
        <f t="shared" si="535"/>
        <v>0</v>
      </c>
      <c r="U2727" s="145">
        <f t="shared" si="536"/>
        <v>0</v>
      </c>
      <c r="V2727" s="146">
        <f>IF(J2727="nio",0,IF(J2727&gt;0,VLOOKUP(F2727,'3-Productie normen'!A:M,VLOOKUP(J2727,'3-Productie normen'!$B$38:$C$41,2,FALSE),FALSE)))*(VLOOKUP(B2727,'2-Kosten per locatie'!$A$16:$C$48,3,FALSE))</f>
        <v>0</v>
      </c>
      <c r="W2727" s="146">
        <f t="shared" si="537"/>
        <v>0</v>
      </c>
      <c r="X2727" s="146">
        <f t="shared" si="538"/>
        <v>0</v>
      </c>
      <c r="Y2727" s="146">
        <f t="shared" si="539"/>
        <v>0</v>
      </c>
      <c r="Z2727" s="147" t="str">
        <f>VLOOKUP(F2727,'3-Productie normen'!A:Q,12,FALSE)</f>
        <v>V</v>
      </c>
      <c r="AA2727" s="147"/>
      <c r="AC2727" s="148">
        <f t="shared" si="540"/>
        <v>142.6</v>
      </c>
    </row>
    <row r="2728" spans="1:29" ht="14.15" customHeight="1">
      <c r="A2728" s="124">
        <f t="shared" si="542"/>
        <v>2728</v>
      </c>
      <c r="B2728" s="139" t="s">
        <v>119</v>
      </c>
      <c r="C2728" s="108" t="s">
        <v>210</v>
      </c>
      <c r="D2728" s="164" t="s">
        <v>2167</v>
      </c>
      <c r="E2728" s="141" t="s">
        <v>2153</v>
      </c>
      <c r="F2728" s="141" t="s">
        <v>168</v>
      </c>
      <c r="G2728" s="141" t="s">
        <v>244</v>
      </c>
      <c r="H2728" s="142">
        <v>9.4</v>
      </c>
      <c r="I2728" s="143">
        <f t="shared" si="541"/>
        <v>1</v>
      </c>
      <c r="J2728" s="144">
        <v>1</v>
      </c>
      <c r="K2728" s="144"/>
      <c r="L2728" s="144"/>
      <c r="M2728" s="144"/>
      <c r="N2728" s="144"/>
      <c r="O2728" s="144"/>
      <c r="P2728" s="145" t="e">
        <f t="shared" si="531"/>
        <v>#DIV/0!</v>
      </c>
      <c r="Q2728" s="145">
        <f t="shared" si="532"/>
        <v>0</v>
      </c>
      <c r="R2728" s="145">
        <f t="shared" si="533"/>
        <v>0</v>
      </c>
      <c r="S2728" s="145">
        <f t="shared" si="534"/>
        <v>0</v>
      </c>
      <c r="T2728" s="145">
        <f t="shared" si="535"/>
        <v>0</v>
      </c>
      <c r="U2728" s="145">
        <f t="shared" si="536"/>
        <v>0</v>
      </c>
      <c r="V2728" s="146">
        <f>IF(J2728="nio",0,IF(J2728&gt;0,VLOOKUP(F2728,'3-Productie normen'!A:M,VLOOKUP(J2728,'3-Productie normen'!$B$38:$C$41,2,FALSE),FALSE)))*(VLOOKUP(B2728,'2-Kosten per locatie'!$A$16:$C$48,3,FALSE))</f>
        <v>0</v>
      </c>
      <c r="W2728" s="146">
        <f t="shared" si="537"/>
        <v>0</v>
      </c>
      <c r="X2728" s="146">
        <f t="shared" si="538"/>
        <v>0</v>
      </c>
      <c r="Y2728" s="146">
        <f t="shared" si="539"/>
        <v>0</v>
      </c>
      <c r="Z2728" s="147" t="str">
        <f>VLOOKUP(F2728,'3-Productie normen'!A:Q,12,FALSE)</f>
        <v>V</v>
      </c>
      <c r="AA2728" s="147"/>
      <c r="AC2728" s="148">
        <f t="shared" si="540"/>
        <v>9.4</v>
      </c>
    </row>
    <row r="2729" spans="1:29" ht="14.15" customHeight="1">
      <c r="A2729" s="124">
        <f t="shared" si="542"/>
        <v>2729</v>
      </c>
      <c r="B2729" s="139" t="s">
        <v>119</v>
      </c>
      <c r="C2729" s="108" t="s">
        <v>210</v>
      </c>
      <c r="D2729" s="164" t="s">
        <v>1647</v>
      </c>
      <c r="E2729" s="141" t="s">
        <v>1983</v>
      </c>
      <c r="F2729" s="141" t="s">
        <v>168</v>
      </c>
      <c r="G2729" s="141" t="s">
        <v>244</v>
      </c>
      <c r="H2729" s="142">
        <v>76.2</v>
      </c>
      <c r="I2729" s="143">
        <f t="shared" si="541"/>
        <v>1</v>
      </c>
      <c r="J2729" s="144">
        <v>1</v>
      </c>
      <c r="K2729" s="144"/>
      <c r="L2729" s="144"/>
      <c r="M2729" s="144"/>
      <c r="N2729" s="144"/>
      <c r="O2729" s="144"/>
      <c r="P2729" s="145" t="e">
        <f t="shared" si="531"/>
        <v>#DIV/0!</v>
      </c>
      <c r="Q2729" s="145">
        <f t="shared" si="532"/>
        <v>0</v>
      </c>
      <c r="R2729" s="145">
        <f t="shared" si="533"/>
        <v>0</v>
      </c>
      <c r="S2729" s="145">
        <f t="shared" si="534"/>
        <v>0</v>
      </c>
      <c r="T2729" s="145">
        <f t="shared" si="535"/>
        <v>0</v>
      </c>
      <c r="U2729" s="145">
        <f t="shared" si="536"/>
        <v>0</v>
      </c>
      <c r="V2729" s="146">
        <f>IF(J2729="nio",0,IF(J2729&gt;0,VLOOKUP(F2729,'3-Productie normen'!A:M,VLOOKUP(J2729,'3-Productie normen'!$B$38:$C$41,2,FALSE),FALSE)))*(VLOOKUP(B2729,'2-Kosten per locatie'!$A$16:$C$48,3,FALSE))</f>
        <v>0</v>
      </c>
      <c r="W2729" s="146">
        <f t="shared" si="537"/>
        <v>0</v>
      </c>
      <c r="X2729" s="146">
        <f t="shared" si="538"/>
        <v>0</v>
      </c>
      <c r="Y2729" s="146">
        <f t="shared" si="539"/>
        <v>0</v>
      </c>
      <c r="Z2729" s="147" t="str">
        <f>VLOOKUP(F2729,'3-Productie normen'!A:Q,12,FALSE)</f>
        <v>V</v>
      </c>
      <c r="AA2729" s="147"/>
      <c r="AC2729" s="148">
        <f t="shared" si="540"/>
        <v>76.2</v>
      </c>
    </row>
    <row r="2730" spans="1:29" ht="14.15" customHeight="1">
      <c r="A2730" s="124">
        <f t="shared" si="542"/>
        <v>2730</v>
      </c>
      <c r="B2730" s="139" t="s">
        <v>119</v>
      </c>
      <c r="C2730" s="108" t="s">
        <v>210</v>
      </c>
      <c r="D2730" s="164" t="s">
        <v>1648</v>
      </c>
      <c r="E2730" s="141" t="s">
        <v>2026</v>
      </c>
      <c r="F2730" s="141" t="s">
        <v>168</v>
      </c>
      <c r="G2730" s="141" t="s">
        <v>1678</v>
      </c>
      <c r="H2730" s="142">
        <v>33.26</v>
      </c>
      <c r="I2730" s="143">
        <f t="shared" si="541"/>
        <v>1</v>
      </c>
      <c r="J2730" s="144">
        <v>1</v>
      </c>
      <c r="K2730" s="144"/>
      <c r="L2730" s="144"/>
      <c r="M2730" s="144"/>
      <c r="N2730" s="144"/>
      <c r="O2730" s="144"/>
      <c r="P2730" s="145" t="e">
        <f t="shared" si="531"/>
        <v>#DIV/0!</v>
      </c>
      <c r="Q2730" s="145">
        <f t="shared" si="532"/>
        <v>0</v>
      </c>
      <c r="R2730" s="145">
        <f t="shared" si="533"/>
        <v>0</v>
      </c>
      <c r="S2730" s="145">
        <f t="shared" si="534"/>
        <v>0</v>
      </c>
      <c r="T2730" s="145">
        <f t="shared" si="535"/>
        <v>0</v>
      </c>
      <c r="U2730" s="145">
        <f t="shared" si="536"/>
        <v>0</v>
      </c>
      <c r="V2730" s="146">
        <f>IF(J2730="nio",0,IF(J2730&gt;0,VLOOKUP(F2730,'3-Productie normen'!A:M,VLOOKUP(J2730,'3-Productie normen'!$B$38:$C$41,2,FALSE),FALSE)))*(VLOOKUP(B2730,'2-Kosten per locatie'!$A$16:$C$48,3,FALSE))</f>
        <v>0</v>
      </c>
      <c r="W2730" s="146">
        <f t="shared" si="537"/>
        <v>0</v>
      </c>
      <c r="X2730" s="146">
        <f t="shared" si="538"/>
        <v>0</v>
      </c>
      <c r="Y2730" s="146">
        <f t="shared" si="539"/>
        <v>0</v>
      </c>
      <c r="Z2730" s="147" t="str">
        <f>VLOOKUP(F2730,'3-Productie normen'!A:Q,12,FALSE)</f>
        <v>V</v>
      </c>
      <c r="AA2730" s="147"/>
      <c r="AC2730" s="148">
        <f t="shared" si="540"/>
        <v>33.26</v>
      </c>
    </row>
    <row r="2731" spans="1:29" ht="14.15" customHeight="1">
      <c r="A2731" s="124">
        <f t="shared" si="542"/>
        <v>2731</v>
      </c>
      <c r="B2731" s="139" t="s">
        <v>119</v>
      </c>
      <c r="C2731" s="108" t="s">
        <v>210</v>
      </c>
      <c r="D2731" s="164" t="s">
        <v>1649</v>
      </c>
      <c r="E2731" s="141" t="s">
        <v>519</v>
      </c>
      <c r="F2731" s="141" t="s">
        <v>174</v>
      </c>
      <c r="G2731" s="141" t="s">
        <v>213</v>
      </c>
      <c r="H2731" s="142">
        <v>2.56</v>
      </c>
      <c r="I2731" s="143">
        <f t="shared" si="541"/>
        <v>0</v>
      </c>
      <c r="J2731" s="144" t="s">
        <v>228</v>
      </c>
      <c r="K2731" s="144"/>
      <c r="L2731" s="144"/>
      <c r="M2731" s="144"/>
      <c r="N2731" s="144"/>
      <c r="O2731" s="144"/>
      <c r="P2731" s="145">
        <f t="shared" si="531"/>
        <v>0</v>
      </c>
      <c r="Q2731" s="145">
        <f t="shared" si="532"/>
        <v>0</v>
      </c>
      <c r="R2731" s="145">
        <f t="shared" si="533"/>
        <v>0</v>
      </c>
      <c r="S2731" s="145">
        <f t="shared" si="534"/>
        <v>0</v>
      </c>
      <c r="T2731" s="145">
        <f t="shared" si="535"/>
        <v>0</v>
      </c>
      <c r="U2731" s="145">
        <f t="shared" si="536"/>
        <v>0</v>
      </c>
      <c r="V2731" s="146">
        <f>IF(J2731="nio",0,IF(J2731&gt;0,VLOOKUP(F2731,'3-Productie normen'!A:M,VLOOKUP(J2731,'3-Productie normen'!$B$38:$C$41,2,FALSE),FALSE)))*(VLOOKUP(B2731,'2-Kosten per locatie'!$A$16:$C$48,3,FALSE))</f>
        <v>0</v>
      </c>
      <c r="W2731" s="146">
        <f t="shared" si="537"/>
        <v>0</v>
      </c>
      <c r="X2731" s="146">
        <f t="shared" si="538"/>
        <v>0</v>
      </c>
      <c r="Y2731" s="146">
        <f t="shared" si="539"/>
        <v>0</v>
      </c>
      <c r="Z2731" s="147">
        <f>VLOOKUP(F2731,'3-Productie normen'!A:Q,12,FALSE)</f>
        <v>0</v>
      </c>
      <c r="AA2731" s="147"/>
      <c r="AC2731" s="148">
        <f t="shared" si="540"/>
        <v>0</v>
      </c>
    </row>
    <row r="2732" spans="1:29" ht="14.15" customHeight="1">
      <c r="A2732" s="124">
        <f t="shared" si="542"/>
        <v>2732</v>
      </c>
      <c r="B2732" s="139" t="s">
        <v>119</v>
      </c>
      <c r="C2732" s="108" t="s">
        <v>210</v>
      </c>
      <c r="D2732" s="164" t="s">
        <v>294</v>
      </c>
      <c r="E2732" s="141" t="s">
        <v>249</v>
      </c>
      <c r="F2732" s="141" t="s">
        <v>172</v>
      </c>
      <c r="G2732" s="141" t="s">
        <v>213</v>
      </c>
      <c r="H2732" s="142">
        <v>10.62</v>
      </c>
      <c r="I2732" s="143">
        <f t="shared" si="541"/>
        <v>730</v>
      </c>
      <c r="J2732" s="144">
        <v>255</v>
      </c>
      <c r="K2732" s="144">
        <v>255</v>
      </c>
      <c r="L2732" s="144">
        <v>101</v>
      </c>
      <c r="M2732" s="144">
        <v>101</v>
      </c>
      <c r="N2732" s="144">
        <v>9</v>
      </c>
      <c r="O2732" s="144">
        <v>9</v>
      </c>
      <c r="P2732" s="145" t="e">
        <f t="shared" si="531"/>
        <v>#DIV/0!</v>
      </c>
      <c r="Q2732" s="145" t="e">
        <f t="shared" si="532"/>
        <v>#DIV/0!</v>
      </c>
      <c r="R2732" s="145" t="e">
        <f t="shared" si="533"/>
        <v>#DIV/0!</v>
      </c>
      <c r="S2732" s="145" t="e">
        <f t="shared" si="534"/>
        <v>#DIV/0!</v>
      </c>
      <c r="T2732" s="145" t="e">
        <f t="shared" si="535"/>
        <v>#DIV/0!</v>
      </c>
      <c r="U2732" s="145" t="e">
        <f t="shared" si="536"/>
        <v>#DIV/0!</v>
      </c>
      <c r="V2732" s="146">
        <f>IF(J2732="nio",0,IF(J2732&gt;0,VLOOKUP(F2732,'3-Productie normen'!A:M,VLOOKUP(J2732,'3-Productie normen'!$B$38:$C$41,2,FALSE),FALSE)))*(VLOOKUP(B2732,'2-Kosten per locatie'!$A$16:$C$48,3,FALSE))</f>
        <v>0</v>
      </c>
      <c r="W2732" s="146">
        <f t="shared" si="537"/>
        <v>0</v>
      </c>
      <c r="X2732" s="146">
        <f t="shared" si="538"/>
        <v>0</v>
      </c>
      <c r="Y2732" s="146">
        <f t="shared" si="539"/>
        <v>0</v>
      </c>
      <c r="Z2732" s="147" t="str">
        <f>VLOOKUP(F2732,'3-Productie normen'!A:Q,12,FALSE)</f>
        <v>V</v>
      </c>
      <c r="AA2732" s="147"/>
      <c r="AC2732" s="148">
        <f t="shared" si="540"/>
        <v>7752.5999999999995</v>
      </c>
    </row>
    <row r="2733" spans="1:29" ht="14.15" customHeight="1">
      <c r="A2733" s="124">
        <f t="shared" si="542"/>
        <v>2733</v>
      </c>
      <c r="B2733" s="139" t="s">
        <v>119</v>
      </c>
      <c r="C2733" s="108" t="s">
        <v>210</v>
      </c>
      <c r="D2733" s="164" t="s">
        <v>1712</v>
      </c>
      <c r="E2733" s="141" t="s">
        <v>170</v>
      </c>
      <c r="F2733" s="141" t="s">
        <v>170</v>
      </c>
      <c r="G2733" s="141" t="s">
        <v>213</v>
      </c>
      <c r="H2733" s="142">
        <v>13.52</v>
      </c>
      <c r="I2733" s="143">
        <f t="shared" si="541"/>
        <v>730</v>
      </c>
      <c r="J2733" s="144">
        <v>255</v>
      </c>
      <c r="K2733" s="144">
        <v>255</v>
      </c>
      <c r="L2733" s="144">
        <v>101</v>
      </c>
      <c r="M2733" s="144">
        <v>101</v>
      </c>
      <c r="N2733" s="144">
        <v>9</v>
      </c>
      <c r="O2733" s="144">
        <v>9</v>
      </c>
      <c r="P2733" s="145" t="e">
        <f t="shared" si="531"/>
        <v>#DIV/0!</v>
      </c>
      <c r="Q2733" s="145" t="e">
        <f t="shared" si="532"/>
        <v>#DIV/0!</v>
      </c>
      <c r="R2733" s="145" t="e">
        <f t="shared" si="533"/>
        <v>#DIV/0!</v>
      </c>
      <c r="S2733" s="145" t="e">
        <f t="shared" si="534"/>
        <v>#DIV/0!</v>
      </c>
      <c r="T2733" s="145" t="e">
        <f t="shared" si="535"/>
        <v>#DIV/0!</v>
      </c>
      <c r="U2733" s="145" t="e">
        <f t="shared" si="536"/>
        <v>#DIV/0!</v>
      </c>
      <c r="V2733" s="146">
        <f>IF(J2733="nio",0,IF(J2733&gt;0,VLOOKUP(F2733,'3-Productie normen'!A:M,VLOOKUP(J2733,'3-Productie normen'!$B$38:$C$41,2,FALSE),FALSE)))*(VLOOKUP(B2733,'2-Kosten per locatie'!$A$16:$C$48,3,FALSE))</f>
        <v>0</v>
      </c>
      <c r="W2733" s="146">
        <f t="shared" si="537"/>
        <v>0</v>
      </c>
      <c r="X2733" s="146">
        <f t="shared" si="538"/>
        <v>0</v>
      </c>
      <c r="Y2733" s="146">
        <f t="shared" si="539"/>
        <v>0</v>
      </c>
      <c r="Z2733" s="147" t="str">
        <f>VLOOKUP(F2733,'3-Productie normen'!A:Q,12,FALSE)</f>
        <v>V</v>
      </c>
      <c r="AA2733" s="147"/>
      <c r="AC2733" s="148">
        <f t="shared" si="540"/>
        <v>9869.6</v>
      </c>
    </row>
    <row r="2734" spans="1:29" ht="14.15" customHeight="1">
      <c r="A2734" s="124">
        <f t="shared" si="542"/>
        <v>2734</v>
      </c>
      <c r="B2734" s="139" t="s">
        <v>119</v>
      </c>
      <c r="C2734" s="108" t="s">
        <v>210</v>
      </c>
      <c r="D2734" s="164" t="s">
        <v>1713</v>
      </c>
      <c r="E2734" s="141" t="s">
        <v>170</v>
      </c>
      <c r="F2734" s="141" t="s">
        <v>170</v>
      </c>
      <c r="G2734" s="141" t="s">
        <v>213</v>
      </c>
      <c r="H2734" s="142">
        <v>8.44</v>
      </c>
      <c r="I2734" s="143">
        <f t="shared" si="541"/>
        <v>730</v>
      </c>
      <c r="J2734" s="144">
        <v>255</v>
      </c>
      <c r="K2734" s="144">
        <v>255</v>
      </c>
      <c r="L2734" s="144">
        <v>101</v>
      </c>
      <c r="M2734" s="144">
        <v>101</v>
      </c>
      <c r="N2734" s="144">
        <v>9</v>
      </c>
      <c r="O2734" s="144">
        <v>9</v>
      </c>
      <c r="P2734" s="145" t="e">
        <f t="shared" si="531"/>
        <v>#DIV/0!</v>
      </c>
      <c r="Q2734" s="145" t="e">
        <f t="shared" si="532"/>
        <v>#DIV/0!</v>
      </c>
      <c r="R2734" s="145" t="e">
        <f t="shared" si="533"/>
        <v>#DIV/0!</v>
      </c>
      <c r="S2734" s="145" t="e">
        <f t="shared" si="534"/>
        <v>#DIV/0!</v>
      </c>
      <c r="T2734" s="145" t="e">
        <f t="shared" si="535"/>
        <v>#DIV/0!</v>
      </c>
      <c r="U2734" s="145" t="e">
        <f t="shared" si="536"/>
        <v>#DIV/0!</v>
      </c>
      <c r="V2734" s="146">
        <f>IF(J2734="nio",0,IF(J2734&gt;0,VLOOKUP(F2734,'3-Productie normen'!A:M,VLOOKUP(J2734,'3-Productie normen'!$B$38:$C$41,2,FALSE),FALSE)))*(VLOOKUP(B2734,'2-Kosten per locatie'!$A$16:$C$48,3,FALSE))</f>
        <v>0</v>
      </c>
      <c r="W2734" s="146">
        <f t="shared" si="537"/>
        <v>0</v>
      </c>
      <c r="X2734" s="146">
        <f t="shared" si="538"/>
        <v>0</v>
      </c>
      <c r="Y2734" s="146">
        <f t="shared" si="539"/>
        <v>0</v>
      </c>
      <c r="Z2734" s="147" t="str">
        <f>VLOOKUP(F2734,'3-Productie normen'!A:Q,12,FALSE)</f>
        <v>V</v>
      </c>
      <c r="AA2734" s="147"/>
      <c r="AC2734" s="148">
        <f t="shared" si="540"/>
        <v>6161.2</v>
      </c>
    </row>
    <row r="2735" spans="1:29" ht="14.15" customHeight="1">
      <c r="A2735" s="124">
        <f t="shared" si="542"/>
        <v>2735</v>
      </c>
      <c r="B2735" s="139" t="s">
        <v>119</v>
      </c>
      <c r="C2735" s="108">
        <v>1</v>
      </c>
      <c r="D2735" s="164" t="s">
        <v>1716</v>
      </c>
      <c r="E2735" s="141" t="s">
        <v>171</v>
      </c>
      <c r="F2735" s="141" t="s">
        <v>171</v>
      </c>
      <c r="G2735" s="141" t="s">
        <v>222</v>
      </c>
      <c r="H2735" s="142">
        <v>41.21</v>
      </c>
      <c r="I2735" s="143">
        <f t="shared" si="541"/>
        <v>730</v>
      </c>
      <c r="J2735" s="144">
        <v>255</v>
      </c>
      <c r="K2735" s="144">
        <v>255</v>
      </c>
      <c r="L2735" s="144">
        <v>101</v>
      </c>
      <c r="M2735" s="144">
        <v>101</v>
      </c>
      <c r="N2735" s="144">
        <v>9</v>
      </c>
      <c r="O2735" s="144">
        <v>9</v>
      </c>
      <c r="P2735" s="145" t="e">
        <f t="shared" si="531"/>
        <v>#DIV/0!</v>
      </c>
      <c r="Q2735" s="145" t="e">
        <f t="shared" si="532"/>
        <v>#DIV/0!</v>
      </c>
      <c r="R2735" s="145" t="e">
        <f t="shared" si="533"/>
        <v>#DIV/0!</v>
      </c>
      <c r="S2735" s="145" t="e">
        <f t="shared" si="534"/>
        <v>#DIV/0!</v>
      </c>
      <c r="T2735" s="145" t="e">
        <f t="shared" si="535"/>
        <v>#DIV/0!</v>
      </c>
      <c r="U2735" s="145" t="e">
        <f t="shared" si="536"/>
        <v>#DIV/0!</v>
      </c>
      <c r="V2735" s="146">
        <f>IF(J2735="nio",0,IF(J2735&gt;0,VLOOKUP(F2735,'3-Productie normen'!A:M,VLOOKUP(J2735,'3-Productie normen'!$B$38:$C$41,2,FALSE),FALSE)))*(VLOOKUP(B2735,'2-Kosten per locatie'!$A$16:$C$48,3,FALSE))</f>
        <v>0</v>
      </c>
      <c r="W2735" s="146">
        <f t="shared" si="537"/>
        <v>0</v>
      </c>
      <c r="X2735" s="146">
        <f t="shared" si="538"/>
        <v>0</v>
      </c>
      <c r="Y2735" s="146">
        <f t="shared" si="539"/>
        <v>0</v>
      </c>
      <c r="Z2735" s="147" t="str">
        <f>VLOOKUP(F2735,'3-Productie normen'!A:Q,12,FALSE)</f>
        <v>B</v>
      </c>
      <c r="AA2735" s="147"/>
      <c r="AC2735" s="148">
        <f t="shared" si="540"/>
        <v>30083.3</v>
      </c>
    </row>
    <row r="2736" spans="1:29" ht="14.15" customHeight="1">
      <c r="A2736" s="124">
        <f t="shared" si="542"/>
        <v>2736</v>
      </c>
      <c r="B2736" s="139" t="s">
        <v>119</v>
      </c>
      <c r="C2736" s="108">
        <v>1</v>
      </c>
      <c r="D2736" s="164" t="s">
        <v>1964</v>
      </c>
      <c r="E2736" s="141" t="s">
        <v>224</v>
      </c>
      <c r="F2736" s="141" t="s">
        <v>155</v>
      </c>
      <c r="G2736" s="141" t="s">
        <v>222</v>
      </c>
      <c r="H2736" s="142">
        <v>29.27</v>
      </c>
      <c r="I2736" s="143">
        <f t="shared" si="541"/>
        <v>730</v>
      </c>
      <c r="J2736" s="144">
        <v>255</v>
      </c>
      <c r="K2736" s="144">
        <v>255</v>
      </c>
      <c r="L2736" s="144">
        <v>101</v>
      </c>
      <c r="M2736" s="144">
        <v>101</v>
      </c>
      <c r="N2736" s="144">
        <v>9</v>
      </c>
      <c r="O2736" s="144">
        <v>9</v>
      </c>
      <c r="P2736" s="145" t="e">
        <f t="shared" si="531"/>
        <v>#DIV/0!</v>
      </c>
      <c r="Q2736" s="145" t="e">
        <f t="shared" si="532"/>
        <v>#DIV/0!</v>
      </c>
      <c r="R2736" s="145" t="e">
        <f t="shared" si="533"/>
        <v>#DIV/0!</v>
      </c>
      <c r="S2736" s="145" t="e">
        <f t="shared" si="534"/>
        <v>#DIV/0!</v>
      </c>
      <c r="T2736" s="145" t="e">
        <f t="shared" si="535"/>
        <v>#DIV/0!</v>
      </c>
      <c r="U2736" s="145" t="e">
        <f t="shared" si="536"/>
        <v>#DIV/0!</v>
      </c>
      <c r="V2736" s="146">
        <f>IF(J2736="nio",0,IF(J2736&gt;0,VLOOKUP(F2736,'3-Productie normen'!A:M,VLOOKUP(J2736,'3-Productie normen'!$B$38:$C$41,2,FALSE),FALSE)))*(VLOOKUP(B2736,'2-Kosten per locatie'!$A$16:$C$48,3,FALSE))</f>
        <v>0</v>
      </c>
      <c r="W2736" s="146">
        <f t="shared" si="537"/>
        <v>0</v>
      </c>
      <c r="X2736" s="146">
        <f t="shared" si="538"/>
        <v>0</v>
      </c>
      <c r="Y2736" s="146">
        <f t="shared" si="539"/>
        <v>0</v>
      </c>
      <c r="Z2736" s="147" t="str">
        <f>VLOOKUP(F2736,'3-Productie normen'!A:Q,12,FALSE)</f>
        <v>B</v>
      </c>
      <c r="AA2736" s="147"/>
      <c r="AC2736" s="148">
        <f t="shared" si="540"/>
        <v>21367.1</v>
      </c>
    </row>
    <row r="2737" spans="1:29" ht="14.15" customHeight="1">
      <c r="A2737" s="124">
        <f t="shared" si="542"/>
        <v>2737</v>
      </c>
      <c r="B2737" s="139" t="s">
        <v>119</v>
      </c>
      <c r="C2737" s="108">
        <v>1</v>
      </c>
      <c r="D2737" s="164" t="s">
        <v>1717</v>
      </c>
      <c r="E2737" s="141" t="s">
        <v>420</v>
      </c>
      <c r="F2737" s="141" t="s">
        <v>155</v>
      </c>
      <c r="G2737" s="141" t="s">
        <v>222</v>
      </c>
      <c r="H2737" s="142">
        <v>185.8</v>
      </c>
      <c r="I2737" s="143">
        <f t="shared" si="541"/>
        <v>730</v>
      </c>
      <c r="J2737" s="144">
        <v>255</v>
      </c>
      <c r="K2737" s="144">
        <v>255</v>
      </c>
      <c r="L2737" s="144">
        <v>101</v>
      </c>
      <c r="M2737" s="144">
        <v>101</v>
      </c>
      <c r="N2737" s="144">
        <v>9</v>
      </c>
      <c r="O2737" s="144">
        <v>9</v>
      </c>
      <c r="P2737" s="145" t="e">
        <f t="shared" si="531"/>
        <v>#DIV/0!</v>
      </c>
      <c r="Q2737" s="145" t="e">
        <f t="shared" si="532"/>
        <v>#DIV/0!</v>
      </c>
      <c r="R2737" s="145" t="e">
        <f t="shared" si="533"/>
        <v>#DIV/0!</v>
      </c>
      <c r="S2737" s="145" t="e">
        <f t="shared" si="534"/>
        <v>#DIV/0!</v>
      </c>
      <c r="T2737" s="145" t="e">
        <f t="shared" si="535"/>
        <v>#DIV/0!</v>
      </c>
      <c r="U2737" s="145" t="e">
        <f t="shared" si="536"/>
        <v>#DIV/0!</v>
      </c>
      <c r="V2737" s="146">
        <f>IF(J2737="nio",0,IF(J2737&gt;0,VLOOKUP(F2737,'3-Productie normen'!A:M,VLOOKUP(J2737,'3-Productie normen'!$B$38:$C$41,2,FALSE),FALSE)))*(VLOOKUP(B2737,'2-Kosten per locatie'!$A$16:$C$48,3,FALSE))</f>
        <v>0</v>
      </c>
      <c r="W2737" s="146">
        <f t="shared" si="537"/>
        <v>0</v>
      </c>
      <c r="X2737" s="146">
        <f t="shared" si="538"/>
        <v>0</v>
      </c>
      <c r="Y2737" s="146">
        <f t="shared" si="539"/>
        <v>0</v>
      </c>
      <c r="Z2737" s="147" t="str">
        <f>VLOOKUP(F2737,'3-Productie normen'!A:Q,12,FALSE)</f>
        <v>B</v>
      </c>
      <c r="AA2737" s="147"/>
      <c r="AC2737" s="148">
        <f t="shared" si="540"/>
        <v>135634</v>
      </c>
    </row>
    <row r="2738" spans="1:29" ht="14.15" customHeight="1">
      <c r="A2738" s="124">
        <f t="shared" si="542"/>
        <v>2738</v>
      </c>
      <c r="B2738" s="139" t="s">
        <v>119</v>
      </c>
      <c r="C2738" s="108">
        <v>1</v>
      </c>
      <c r="D2738" s="164" t="s">
        <v>1718</v>
      </c>
      <c r="E2738" s="141" t="s">
        <v>243</v>
      </c>
      <c r="F2738" s="141" t="s">
        <v>155</v>
      </c>
      <c r="G2738" s="141" t="s">
        <v>222</v>
      </c>
      <c r="H2738" s="142">
        <v>9.67</v>
      </c>
      <c r="I2738" s="143">
        <f t="shared" si="541"/>
        <v>730</v>
      </c>
      <c r="J2738" s="144">
        <v>255</v>
      </c>
      <c r="K2738" s="144">
        <v>255</v>
      </c>
      <c r="L2738" s="144">
        <v>101</v>
      </c>
      <c r="M2738" s="144">
        <v>101</v>
      </c>
      <c r="N2738" s="144">
        <v>9</v>
      </c>
      <c r="O2738" s="144">
        <v>9</v>
      </c>
      <c r="P2738" s="145" t="e">
        <f t="shared" si="531"/>
        <v>#DIV/0!</v>
      </c>
      <c r="Q2738" s="145" t="e">
        <f t="shared" si="532"/>
        <v>#DIV/0!</v>
      </c>
      <c r="R2738" s="145" t="e">
        <f t="shared" si="533"/>
        <v>#DIV/0!</v>
      </c>
      <c r="S2738" s="145" t="e">
        <f t="shared" si="534"/>
        <v>#DIV/0!</v>
      </c>
      <c r="T2738" s="145" t="e">
        <f t="shared" si="535"/>
        <v>#DIV/0!</v>
      </c>
      <c r="U2738" s="145" t="e">
        <f t="shared" si="536"/>
        <v>#DIV/0!</v>
      </c>
      <c r="V2738" s="146">
        <f>IF(J2738="nio",0,IF(J2738&gt;0,VLOOKUP(F2738,'3-Productie normen'!A:M,VLOOKUP(J2738,'3-Productie normen'!$B$38:$C$41,2,FALSE),FALSE)))*(VLOOKUP(B2738,'2-Kosten per locatie'!$A$16:$C$48,3,FALSE))</f>
        <v>0</v>
      </c>
      <c r="W2738" s="146">
        <f t="shared" si="537"/>
        <v>0</v>
      </c>
      <c r="X2738" s="146">
        <f t="shared" si="538"/>
        <v>0</v>
      </c>
      <c r="Y2738" s="146">
        <f t="shared" si="539"/>
        <v>0</v>
      </c>
      <c r="Z2738" s="147" t="str">
        <f>VLOOKUP(F2738,'3-Productie normen'!A:Q,12,FALSE)</f>
        <v>B</v>
      </c>
      <c r="AA2738" s="147"/>
      <c r="AC2738" s="148">
        <f t="shared" si="540"/>
        <v>7059.1</v>
      </c>
    </row>
    <row r="2739" spans="1:29" ht="14.15" customHeight="1">
      <c r="A2739" s="124">
        <f t="shared" si="542"/>
        <v>2739</v>
      </c>
      <c r="B2739" s="139" t="s">
        <v>119</v>
      </c>
      <c r="C2739" s="108">
        <v>1</v>
      </c>
      <c r="D2739" s="164" t="s">
        <v>1967</v>
      </c>
      <c r="E2739" s="141" t="s">
        <v>224</v>
      </c>
      <c r="F2739" s="141" t="s">
        <v>155</v>
      </c>
      <c r="G2739" s="141" t="s">
        <v>222</v>
      </c>
      <c r="H2739" s="142">
        <v>24.5</v>
      </c>
      <c r="I2739" s="143">
        <f t="shared" si="541"/>
        <v>730</v>
      </c>
      <c r="J2739" s="144">
        <v>255</v>
      </c>
      <c r="K2739" s="144">
        <v>255</v>
      </c>
      <c r="L2739" s="144">
        <v>101</v>
      </c>
      <c r="M2739" s="144">
        <v>101</v>
      </c>
      <c r="N2739" s="144">
        <v>9</v>
      </c>
      <c r="O2739" s="144">
        <v>9</v>
      </c>
      <c r="P2739" s="145" t="e">
        <f t="shared" si="531"/>
        <v>#DIV/0!</v>
      </c>
      <c r="Q2739" s="145" t="e">
        <f t="shared" si="532"/>
        <v>#DIV/0!</v>
      </c>
      <c r="R2739" s="145" t="e">
        <f t="shared" si="533"/>
        <v>#DIV/0!</v>
      </c>
      <c r="S2739" s="145" t="e">
        <f t="shared" si="534"/>
        <v>#DIV/0!</v>
      </c>
      <c r="T2739" s="145" t="e">
        <f t="shared" si="535"/>
        <v>#DIV/0!</v>
      </c>
      <c r="U2739" s="145" t="e">
        <f t="shared" si="536"/>
        <v>#DIV/0!</v>
      </c>
      <c r="V2739" s="146">
        <f>IF(J2739="nio",0,IF(J2739&gt;0,VLOOKUP(F2739,'3-Productie normen'!A:M,VLOOKUP(J2739,'3-Productie normen'!$B$38:$C$41,2,FALSE),FALSE)))*(VLOOKUP(B2739,'2-Kosten per locatie'!$A$16:$C$48,3,FALSE))</f>
        <v>0</v>
      </c>
      <c r="W2739" s="146">
        <f t="shared" si="537"/>
        <v>0</v>
      </c>
      <c r="X2739" s="146">
        <f t="shared" si="538"/>
        <v>0</v>
      </c>
      <c r="Y2739" s="146">
        <f t="shared" si="539"/>
        <v>0</v>
      </c>
      <c r="Z2739" s="147" t="str">
        <f>VLOOKUP(F2739,'3-Productie normen'!A:Q,12,FALSE)</f>
        <v>B</v>
      </c>
      <c r="AA2739" s="147"/>
      <c r="AC2739" s="148">
        <f t="shared" si="540"/>
        <v>17885</v>
      </c>
    </row>
    <row r="2740" spans="1:29" ht="14.15" customHeight="1">
      <c r="A2740" s="124">
        <f t="shared" si="542"/>
        <v>2740</v>
      </c>
      <c r="B2740" s="139" t="s">
        <v>119</v>
      </c>
      <c r="C2740" s="108">
        <v>1</v>
      </c>
      <c r="D2740" s="164" t="s">
        <v>1719</v>
      </c>
      <c r="E2740" s="141" t="s">
        <v>617</v>
      </c>
      <c r="F2740" s="153" t="s">
        <v>171</v>
      </c>
      <c r="G2740" s="141" t="s">
        <v>222</v>
      </c>
      <c r="H2740" s="142">
        <v>43.8</v>
      </c>
      <c r="I2740" s="143">
        <f t="shared" si="541"/>
        <v>730</v>
      </c>
      <c r="J2740" s="144">
        <v>255</v>
      </c>
      <c r="K2740" s="144">
        <v>255</v>
      </c>
      <c r="L2740" s="144">
        <v>101</v>
      </c>
      <c r="M2740" s="144">
        <v>101</v>
      </c>
      <c r="N2740" s="144">
        <v>9</v>
      </c>
      <c r="O2740" s="144">
        <v>9</v>
      </c>
      <c r="P2740" s="145" t="e">
        <f t="shared" si="531"/>
        <v>#DIV/0!</v>
      </c>
      <c r="Q2740" s="145" t="e">
        <f t="shared" si="532"/>
        <v>#DIV/0!</v>
      </c>
      <c r="R2740" s="145" t="e">
        <f t="shared" si="533"/>
        <v>#DIV/0!</v>
      </c>
      <c r="S2740" s="145" t="e">
        <f t="shared" si="534"/>
        <v>#DIV/0!</v>
      </c>
      <c r="T2740" s="145" t="e">
        <f t="shared" si="535"/>
        <v>#DIV/0!</v>
      </c>
      <c r="U2740" s="145" t="e">
        <f t="shared" si="536"/>
        <v>#DIV/0!</v>
      </c>
      <c r="V2740" s="146">
        <f>IF(J2740="nio",0,IF(J2740&gt;0,VLOOKUP(F2740,'3-Productie normen'!A:M,VLOOKUP(J2740,'3-Productie normen'!$B$38:$C$41,2,FALSE),FALSE)))*(VLOOKUP(B2740,'2-Kosten per locatie'!$A$16:$C$48,3,FALSE))</f>
        <v>0</v>
      </c>
      <c r="W2740" s="146">
        <f t="shared" si="537"/>
        <v>0</v>
      </c>
      <c r="X2740" s="146">
        <f t="shared" si="538"/>
        <v>0</v>
      </c>
      <c r="Y2740" s="146">
        <f t="shared" si="539"/>
        <v>0</v>
      </c>
      <c r="Z2740" s="147" t="str">
        <f>VLOOKUP(F2740,'3-Productie normen'!A:Q,12,FALSE)</f>
        <v>B</v>
      </c>
      <c r="AA2740" s="147"/>
      <c r="AC2740" s="148">
        <f t="shared" si="540"/>
        <v>31973.999999999996</v>
      </c>
    </row>
    <row r="2741" spans="1:29" ht="14.15" customHeight="1">
      <c r="A2741" s="124">
        <f t="shared" si="542"/>
        <v>2741</v>
      </c>
      <c r="B2741" s="139" t="s">
        <v>119</v>
      </c>
      <c r="C2741" s="108">
        <v>1</v>
      </c>
      <c r="D2741" s="164" t="s">
        <v>1970</v>
      </c>
      <c r="E2741" s="141" t="s">
        <v>224</v>
      </c>
      <c r="F2741" s="141" t="s">
        <v>155</v>
      </c>
      <c r="G2741" s="141" t="s">
        <v>222</v>
      </c>
      <c r="H2741" s="142">
        <v>25.28</v>
      </c>
      <c r="I2741" s="143">
        <f t="shared" si="541"/>
        <v>730</v>
      </c>
      <c r="J2741" s="144">
        <v>255</v>
      </c>
      <c r="K2741" s="144">
        <v>255</v>
      </c>
      <c r="L2741" s="144">
        <v>101</v>
      </c>
      <c r="M2741" s="144">
        <v>101</v>
      </c>
      <c r="N2741" s="144">
        <v>9</v>
      </c>
      <c r="O2741" s="144">
        <v>9</v>
      </c>
      <c r="P2741" s="145" t="e">
        <f t="shared" si="531"/>
        <v>#DIV/0!</v>
      </c>
      <c r="Q2741" s="145" t="e">
        <f t="shared" si="532"/>
        <v>#DIV/0!</v>
      </c>
      <c r="R2741" s="145" t="e">
        <f t="shared" si="533"/>
        <v>#DIV/0!</v>
      </c>
      <c r="S2741" s="145" t="e">
        <f t="shared" si="534"/>
        <v>#DIV/0!</v>
      </c>
      <c r="T2741" s="145" t="e">
        <f t="shared" si="535"/>
        <v>#DIV/0!</v>
      </c>
      <c r="U2741" s="145" t="e">
        <f t="shared" si="536"/>
        <v>#DIV/0!</v>
      </c>
      <c r="V2741" s="146">
        <f>IF(J2741="nio",0,IF(J2741&gt;0,VLOOKUP(F2741,'3-Productie normen'!A:M,VLOOKUP(J2741,'3-Productie normen'!$B$38:$C$41,2,FALSE),FALSE)))*(VLOOKUP(B2741,'2-Kosten per locatie'!$A$16:$C$48,3,FALSE))</f>
        <v>0</v>
      </c>
      <c r="W2741" s="146">
        <f t="shared" si="537"/>
        <v>0</v>
      </c>
      <c r="X2741" s="146">
        <f t="shared" si="538"/>
        <v>0</v>
      </c>
      <c r="Y2741" s="146">
        <f t="shared" si="539"/>
        <v>0</v>
      </c>
      <c r="Z2741" s="147" t="str">
        <f>VLOOKUP(F2741,'3-Productie normen'!A:Q,12,FALSE)</f>
        <v>B</v>
      </c>
      <c r="AA2741" s="147"/>
      <c r="AC2741" s="148">
        <f t="shared" si="540"/>
        <v>18454.400000000001</v>
      </c>
    </row>
    <row r="2742" spans="1:29" ht="14.15" customHeight="1">
      <c r="A2742" s="124">
        <f t="shared" si="542"/>
        <v>2742</v>
      </c>
      <c r="B2742" s="139" t="s">
        <v>119</v>
      </c>
      <c r="C2742" s="108">
        <v>1</v>
      </c>
      <c r="D2742" s="164" t="s">
        <v>1720</v>
      </c>
      <c r="E2742" s="141" t="s">
        <v>212</v>
      </c>
      <c r="F2742" s="141" t="s">
        <v>167</v>
      </c>
      <c r="G2742" s="141" t="s">
        <v>213</v>
      </c>
      <c r="H2742" s="142">
        <v>4.09</v>
      </c>
      <c r="I2742" s="143">
        <f t="shared" si="541"/>
        <v>730</v>
      </c>
      <c r="J2742" s="144">
        <v>255</v>
      </c>
      <c r="K2742" s="144">
        <v>255</v>
      </c>
      <c r="L2742" s="144">
        <v>101</v>
      </c>
      <c r="M2742" s="144">
        <v>101</v>
      </c>
      <c r="N2742" s="144">
        <v>9</v>
      </c>
      <c r="O2742" s="144">
        <v>9</v>
      </c>
      <c r="P2742" s="145" t="e">
        <f t="shared" si="531"/>
        <v>#DIV/0!</v>
      </c>
      <c r="Q2742" s="145" t="e">
        <f t="shared" si="532"/>
        <v>#DIV/0!</v>
      </c>
      <c r="R2742" s="145" t="e">
        <f t="shared" si="533"/>
        <v>#DIV/0!</v>
      </c>
      <c r="S2742" s="145" t="e">
        <f t="shared" si="534"/>
        <v>#DIV/0!</v>
      </c>
      <c r="T2742" s="145" t="e">
        <f t="shared" si="535"/>
        <v>#DIV/0!</v>
      </c>
      <c r="U2742" s="145" t="e">
        <f t="shared" si="536"/>
        <v>#DIV/0!</v>
      </c>
      <c r="V2742" s="146">
        <f>IF(J2742="nio",0,IF(J2742&gt;0,VLOOKUP(F2742,'3-Productie normen'!A:M,VLOOKUP(J2742,'3-Productie normen'!$B$38:$C$41,2,FALSE),FALSE)))*(VLOOKUP(B2742,'2-Kosten per locatie'!$A$16:$C$48,3,FALSE))</f>
        <v>0</v>
      </c>
      <c r="W2742" s="146">
        <f t="shared" si="537"/>
        <v>0</v>
      </c>
      <c r="X2742" s="146">
        <f t="shared" si="538"/>
        <v>0</v>
      </c>
      <c r="Y2742" s="146">
        <f t="shared" si="539"/>
        <v>0</v>
      </c>
      <c r="Z2742" s="147" t="str">
        <f>VLOOKUP(F2742,'3-Productie normen'!A:Q,12,FALSE)</f>
        <v>S</v>
      </c>
      <c r="AA2742" s="147"/>
      <c r="AC2742" s="148">
        <f t="shared" si="540"/>
        <v>2985.7</v>
      </c>
    </row>
    <row r="2743" spans="1:29" ht="14.15" customHeight="1">
      <c r="A2743" s="124">
        <f t="shared" si="542"/>
        <v>2743</v>
      </c>
      <c r="B2743" s="139" t="s">
        <v>119</v>
      </c>
      <c r="C2743" s="108">
        <v>1</v>
      </c>
      <c r="D2743" s="164" t="s">
        <v>2356</v>
      </c>
      <c r="E2743" s="141" t="s">
        <v>212</v>
      </c>
      <c r="F2743" s="141" t="s">
        <v>167</v>
      </c>
      <c r="G2743" s="141" t="s">
        <v>213</v>
      </c>
      <c r="H2743" s="142">
        <v>1.51</v>
      </c>
      <c r="I2743" s="143">
        <f t="shared" si="541"/>
        <v>730</v>
      </c>
      <c r="J2743" s="144">
        <v>255</v>
      </c>
      <c r="K2743" s="144">
        <v>255</v>
      </c>
      <c r="L2743" s="144">
        <v>101</v>
      </c>
      <c r="M2743" s="144">
        <v>101</v>
      </c>
      <c r="N2743" s="144">
        <v>9</v>
      </c>
      <c r="O2743" s="144">
        <v>9</v>
      </c>
      <c r="P2743" s="145" t="e">
        <f t="shared" si="531"/>
        <v>#DIV/0!</v>
      </c>
      <c r="Q2743" s="145" t="e">
        <f t="shared" si="532"/>
        <v>#DIV/0!</v>
      </c>
      <c r="R2743" s="145" t="e">
        <f t="shared" si="533"/>
        <v>#DIV/0!</v>
      </c>
      <c r="S2743" s="145" t="e">
        <f t="shared" si="534"/>
        <v>#DIV/0!</v>
      </c>
      <c r="T2743" s="145" t="e">
        <f t="shared" si="535"/>
        <v>#DIV/0!</v>
      </c>
      <c r="U2743" s="145" t="e">
        <f t="shared" si="536"/>
        <v>#DIV/0!</v>
      </c>
      <c r="V2743" s="146">
        <f>IF(J2743="nio",0,IF(J2743&gt;0,VLOOKUP(F2743,'3-Productie normen'!A:M,VLOOKUP(J2743,'3-Productie normen'!$B$38:$C$41,2,FALSE),FALSE)))*(VLOOKUP(B2743,'2-Kosten per locatie'!$A$16:$C$48,3,FALSE))</f>
        <v>0</v>
      </c>
      <c r="W2743" s="146">
        <f t="shared" si="537"/>
        <v>0</v>
      </c>
      <c r="X2743" s="146">
        <f t="shared" si="538"/>
        <v>0</v>
      </c>
      <c r="Y2743" s="146">
        <f t="shared" si="539"/>
        <v>0</v>
      </c>
      <c r="Z2743" s="147" t="str">
        <f>VLOOKUP(F2743,'3-Productie normen'!A:Q,12,FALSE)</f>
        <v>S</v>
      </c>
      <c r="AA2743" s="147"/>
      <c r="AC2743" s="148">
        <f t="shared" si="540"/>
        <v>1102.3</v>
      </c>
    </row>
    <row r="2744" spans="1:29" ht="14.15" customHeight="1">
      <c r="A2744" s="124">
        <f t="shared" si="542"/>
        <v>2744</v>
      </c>
      <c r="B2744" s="139" t="s">
        <v>119</v>
      </c>
      <c r="C2744" s="108">
        <v>1</v>
      </c>
      <c r="D2744" s="164" t="s">
        <v>2357</v>
      </c>
      <c r="E2744" s="141" t="s">
        <v>212</v>
      </c>
      <c r="F2744" s="141" t="s">
        <v>167</v>
      </c>
      <c r="G2744" s="141" t="s">
        <v>213</v>
      </c>
      <c r="H2744" s="142">
        <v>1.67</v>
      </c>
      <c r="I2744" s="143">
        <f t="shared" si="541"/>
        <v>730</v>
      </c>
      <c r="J2744" s="144">
        <v>255</v>
      </c>
      <c r="K2744" s="144">
        <v>255</v>
      </c>
      <c r="L2744" s="144">
        <v>101</v>
      </c>
      <c r="M2744" s="144">
        <v>101</v>
      </c>
      <c r="N2744" s="144">
        <v>9</v>
      </c>
      <c r="O2744" s="144">
        <v>9</v>
      </c>
      <c r="P2744" s="145" t="e">
        <f t="shared" ref="P2744:P2803" si="543">IF(J2744="nio",0,IF(J2744&gt;0,J2744*H2744/V2744,0))</f>
        <v>#DIV/0!</v>
      </c>
      <c r="Q2744" s="145" t="e">
        <f t="shared" ref="Q2744:Q2803" si="544">IF(K2744&gt;0,K2744*H2744/W2744,0)</f>
        <v>#DIV/0!</v>
      </c>
      <c r="R2744" s="145" t="e">
        <f t="shared" ref="R2744:R2803" si="545">IF(L2744&gt;0,L2744*H2744/X2744,0)</f>
        <v>#DIV/0!</v>
      </c>
      <c r="S2744" s="145" t="e">
        <f t="shared" ref="S2744:S2803" si="546">IF(M2744&gt;0,M2744*H2744/Y2744,0)</f>
        <v>#DIV/0!</v>
      </c>
      <c r="T2744" s="145" t="e">
        <f t="shared" ref="T2744:T2803" si="547">IF(N2744&gt;0,N2744*H2744/X2744,0)</f>
        <v>#DIV/0!</v>
      </c>
      <c r="U2744" s="145" t="e">
        <f t="shared" ref="U2744:U2803" si="548">IF(O2744&gt;0,O2744*H2744/Y2744,0)</f>
        <v>#DIV/0!</v>
      </c>
      <c r="V2744" s="146">
        <f>IF(J2744="nio",0,IF(J2744&gt;0,VLOOKUP(F2744,'3-Productie normen'!A:M,VLOOKUP(J2744,'3-Productie normen'!$B$38:$C$41,2,FALSE),FALSE)))*(VLOOKUP(B2744,'2-Kosten per locatie'!$A$16:$C$48,3,FALSE))</f>
        <v>0</v>
      </c>
      <c r="W2744" s="146">
        <f t="shared" ref="W2744:W2803" si="549">IF(K2744&gt;0,V2744*$W$8,0)</f>
        <v>0</v>
      </c>
      <c r="X2744" s="146">
        <f t="shared" ref="X2744:X2803" si="550">IF((OR(L2744&gt;0,N2744&gt;0)),V2744*$X$8,0)</f>
        <v>0</v>
      </c>
      <c r="Y2744" s="146">
        <f t="shared" ref="Y2744:Y2803" si="551">IF((OR(M2744&gt;0,O2744&gt;0)),V2744*$Y$8,0)</f>
        <v>0</v>
      </c>
      <c r="Z2744" s="147" t="str">
        <f>VLOOKUP(F2744,'3-Productie normen'!A:Q,12,FALSE)</f>
        <v>S</v>
      </c>
      <c r="AA2744" s="147"/>
      <c r="AC2744" s="148">
        <f t="shared" ref="AC2744:AC2803" si="552">I2744*H2744</f>
        <v>1219.0999999999999</v>
      </c>
    </row>
    <row r="2745" spans="1:29" ht="14.15" customHeight="1">
      <c r="A2745" s="124">
        <f t="shared" si="542"/>
        <v>2745</v>
      </c>
      <c r="B2745" s="139" t="s">
        <v>119</v>
      </c>
      <c r="C2745" s="108">
        <v>1</v>
      </c>
      <c r="D2745" s="164" t="s">
        <v>1971</v>
      </c>
      <c r="E2745" s="141" t="s">
        <v>216</v>
      </c>
      <c r="F2745" s="141" t="s">
        <v>167</v>
      </c>
      <c r="G2745" s="141" t="s">
        <v>213</v>
      </c>
      <c r="H2745" s="142">
        <v>9.1199999999999992</v>
      </c>
      <c r="I2745" s="143">
        <f t="shared" si="541"/>
        <v>730</v>
      </c>
      <c r="J2745" s="144">
        <v>255</v>
      </c>
      <c r="K2745" s="144">
        <v>255</v>
      </c>
      <c r="L2745" s="144">
        <v>101</v>
      </c>
      <c r="M2745" s="144">
        <v>101</v>
      </c>
      <c r="N2745" s="144">
        <v>9</v>
      </c>
      <c r="O2745" s="144">
        <v>9</v>
      </c>
      <c r="P2745" s="145" t="e">
        <f t="shared" si="543"/>
        <v>#DIV/0!</v>
      </c>
      <c r="Q2745" s="145" t="e">
        <f t="shared" si="544"/>
        <v>#DIV/0!</v>
      </c>
      <c r="R2745" s="145" t="e">
        <f t="shared" si="545"/>
        <v>#DIV/0!</v>
      </c>
      <c r="S2745" s="145" t="e">
        <f t="shared" si="546"/>
        <v>#DIV/0!</v>
      </c>
      <c r="T2745" s="145" t="e">
        <f t="shared" si="547"/>
        <v>#DIV/0!</v>
      </c>
      <c r="U2745" s="145" t="e">
        <f t="shared" si="548"/>
        <v>#DIV/0!</v>
      </c>
      <c r="V2745" s="146">
        <f>IF(J2745="nio",0,IF(J2745&gt;0,VLOOKUP(F2745,'3-Productie normen'!A:M,VLOOKUP(J2745,'3-Productie normen'!$B$38:$C$41,2,FALSE),FALSE)))*(VLOOKUP(B2745,'2-Kosten per locatie'!$A$16:$C$48,3,FALSE))</f>
        <v>0</v>
      </c>
      <c r="W2745" s="146">
        <f t="shared" si="549"/>
        <v>0</v>
      </c>
      <c r="X2745" s="146">
        <f t="shared" si="550"/>
        <v>0</v>
      </c>
      <c r="Y2745" s="146">
        <f t="shared" si="551"/>
        <v>0</v>
      </c>
      <c r="Z2745" s="147" t="str">
        <f>VLOOKUP(F2745,'3-Productie normen'!A:Q,12,FALSE)</f>
        <v>S</v>
      </c>
      <c r="AA2745" s="147"/>
      <c r="AC2745" s="148">
        <f t="shared" si="552"/>
        <v>6657.5999999999995</v>
      </c>
    </row>
    <row r="2746" spans="1:29" ht="14.15" customHeight="1">
      <c r="A2746" s="124">
        <f t="shared" si="542"/>
        <v>2746</v>
      </c>
      <c r="B2746" s="139" t="s">
        <v>119</v>
      </c>
      <c r="C2746" s="108">
        <v>1</v>
      </c>
      <c r="D2746" s="164" t="s">
        <v>2358</v>
      </c>
      <c r="E2746" s="141" t="s">
        <v>216</v>
      </c>
      <c r="F2746" s="141" t="s">
        <v>167</v>
      </c>
      <c r="G2746" s="141" t="s">
        <v>213</v>
      </c>
      <c r="H2746" s="142">
        <v>1.52</v>
      </c>
      <c r="I2746" s="143">
        <f t="shared" si="541"/>
        <v>730</v>
      </c>
      <c r="J2746" s="144">
        <v>255</v>
      </c>
      <c r="K2746" s="144">
        <v>255</v>
      </c>
      <c r="L2746" s="144">
        <v>101</v>
      </c>
      <c r="M2746" s="144">
        <v>101</v>
      </c>
      <c r="N2746" s="144">
        <v>9</v>
      </c>
      <c r="O2746" s="144">
        <v>9</v>
      </c>
      <c r="P2746" s="145" t="e">
        <f t="shared" si="543"/>
        <v>#DIV/0!</v>
      </c>
      <c r="Q2746" s="145" t="e">
        <f t="shared" si="544"/>
        <v>#DIV/0!</v>
      </c>
      <c r="R2746" s="145" t="e">
        <f t="shared" si="545"/>
        <v>#DIV/0!</v>
      </c>
      <c r="S2746" s="145" t="e">
        <f t="shared" si="546"/>
        <v>#DIV/0!</v>
      </c>
      <c r="T2746" s="145" t="e">
        <f t="shared" si="547"/>
        <v>#DIV/0!</v>
      </c>
      <c r="U2746" s="145" t="e">
        <f t="shared" si="548"/>
        <v>#DIV/0!</v>
      </c>
      <c r="V2746" s="146">
        <f>IF(J2746="nio",0,IF(J2746&gt;0,VLOOKUP(F2746,'3-Productie normen'!A:M,VLOOKUP(J2746,'3-Productie normen'!$B$38:$C$41,2,FALSE),FALSE)))*(VLOOKUP(B2746,'2-Kosten per locatie'!$A$16:$C$48,3,FALSE))</f>
        <v>0</v>
      </c>
      <c r="W2746" s="146">
        <f t="shared" si="549"/>
        <v>0</v>
      </c>
      <c r="X2746" s="146">
        <f t="shared" si="550"/>
        <v>0</v>
      </c>
      <c r="Y2746" s="146">
        <f t="shared" si="551"/>
        <v>0</v>
      </c>
      <c r="Z2746" s="147" t="str">
        <f>VLOOKUP(F2746,'3-Productie normen'!A:Q,12,FALSE)</f>
        <v>S</v>
      </c>
      <c r="AA2746" s="147"/>
      <c r="AC2746" s="148">
        <f t="shared" si="552"/>
        <v>1109.5999999999999</v>
      </c>
    </row>
    <row r="2747" spans="1:29" ht="14.15" customHeight="1">
      <c r="A2747" s="124">
        <f t="shared" si="542"/>
        <v>2747</v>
      </c>
      <c r="B2747" s="139" t="s">
        <v>119</v>
      </c>
      <c r="C2747" s="108">
        <v>1</v>
      </c>
      <c r="D2747" s="164" t="s">
        <v>2359</v>
      </c>
      <c r="E2747" s="141" t="s">
        <v>216</v>
      </c>
      <c r="F2747" s="141" t="s">
        <v>167</v>
      </c>
      <c r="G2747" s="141" t="s">
        <v>213</v>
      </c>
      <c r="H2747" s="142">
        <v>1.52</v>
      </c>
      <c r="I2747" s="143">
        <f t="shared" si="541"/>
        <v>730</v>
      </c>
      <c r="J2747" s="144">
        <v>255</v>
      </c>
      <c r="K2747" s="144">
        <v>255</v>
      </c>
      <c r="L2747" s="144">
        <v>101</v>
      </c>
      <c r="M2747" s="144">
        <v>101</v>
      </c>
      <c r="N2747" s="144">
        <v>9</v>
      </c>
      <c r="O2747" s="144">
        <v>9</v>
      </c>
      <c r="P2747" s="145" t="e">
        <f t="shared" si="543"/>
        <v>#DIV/0!</v>
      </c>
      <c r="Q2747" s="145" t="e">
        <f t="shared" si="544"/>
        <v>#DIV/0!</v>
      </c>
      <c r="R2747" s="145" t="e">
        <f t="shared" si="545"/>
        <v>#DIV/0!</v>
      </c>
      <c r="S2747" s="145" t="e">
        <f t="shared" si="546"/>
        <v>#DIV/0!</v>
      </c>
      <c r="T2747" s="145" t="e">
        <f t="shared" si="547"/>
        <v>#DIV/0!</v>
      </c>
      <c r="U2747" s="145" t="e">
        <f t="shared" si="548"/>
        <v>#DIV/0!</v>
      </c>
      <c r="V2747" s="146">
        <f>IF(J2747="nio",0,IF(J2747&gt;0,VLOOKUP(F2747,'3-Productie normen'!A:M,VLOOKUP(J2747,'3-Productie normen'!$B$38:$C$41,2,FALSE),FALSE)))*(VLOOKUP(B2747,'2-Kosten per locatie'!$A$16:$C$48,3,FALSE))</f>
        <v>0</v>
      </c>
      <c r="W2747" s="146">
        <f t="shared" si="549"/>
        <v>0</v>
      </c>
      <c r="X2747" s="146">
        <f t="shared" si="550"/>
        <v>0</v>
      </c>
      <c r="Y2747" s="146">
        <f t="shared" si="551"/>
        <v>0</v>
      </c>
      <c r="Z2747" s="147" t="str">
        <f>VLOOKUP(F2747,'3-Productie normen'!A:Q,12,FALSE)</f>
        <v>S</v>
      </c>
      <c r="AA2747" s="147"/>
      <c r="AC2747" s="148">
        <f t="shared" si="552"/>
        <v>1109.5999999999999</v>
      </c>
    </row>
    <row r="2748" spans="1:29" ht="14.15" customHeight="1">
      <c r="A2748" s="124">
        <f t="shared" si="542"/>
        <v>2748</v>
      </c>
      <c r="B2748" s="139" t="s">
        <v>119</v>
      </c>
      <c r="C2748" s="108">
        <v>1</v>
      </c>
      <c r="D2748" s="164" t="s">
        <v>2360</v>
      </c>
      <c r="E2748" s="141" t="s">
        <v>243</v>
      </c>
      <c r="F2748" s="141" t="s">
        <v>155</v>
      </c>
      <c r="G2748" s="141" t="s">
        <v>222</v>
      </c>
      <c r="H2748" s="142">
        <v>10.1</v>
      </c>
      <c r="I2748" s="143">
        <f t="shared" si="541"/>
        <v>730</v>
      </c>
      <c r="J2748" s="144">
        <v>255</v>
      </c>
      <c r="K2748" s="144">
        <v>255</v>
      </c>
      <c r="L2748" s="144">
        <v>101</v>
      </c>
      <c r="M2748" s="144">
        <v>101</v>
      </c>
      <c r="N2748" s="144">
        <v>9</v>
      </c>
      <c r="O2748" s="144">
        <v>9</v>
      </c>
      <c r="P2748" s="145" t="e">
        <f t="shared" si="543"/>
        <v>#DIV/0!</v>
      </c>
      <c r="Q2748" s="145" t="e">
        <f t="shared" si="544"/>
        <v>#DIV/0!</v>
      </c>
      <c r="R2748" s="145" t="e">
        <f t="shared" si="545"/>
        <v>#DIV/0!</v>
      </c>
      <c r="S2748" s="145" t="e">
        <f t="shared" si="546"/>
        <v>#DIV/0!</v>
      </c>
      <c r="T2748" s="145" t="e">
        <f t="shared" si="547"/>
        <v>#DIV/0!</v>
      </c>
      <c r="U2748" s="145" t="e">
        <f t="shared" si="548"/>
        <v>#DIV/0!</v>
      </c>
      <c r="V2748" s="146">
        <f>IF(J2748="nio",0,IF(J2748&gt;0,VLOOKUP(F2748,'3-Productie normen'!A:M,VLOOKUP(J2748,'3-Productie normen'!$B$38:$C$41,2,FALSE),FALSE)))*(VLOOKUP(B2748,'2-Kosten per locatie'!$A$16:$C$48,3,FALSE))</f>
        <v>0</v>
      </c>
      <c r="W2748" s="146">
        <f t="shared" si="549"/>
        <v>0</v>
      </c>
      <c r="X2748" s="146">
        <f t="shared" si="550"/>
        <v>0</v>
      </c>
      <c r="Y2748" s="146">
        <f t="shared" si="551"/>
        <v>0</v>
      </c>
      <c r="Z2748" s="147" t="str">
        <f>VLOOKUP(F2748,'3-Productie normen'!A:Q,12,FALSE)</f>
        <v>B</v>
      </c>
      <c r="AA2748" s="147"/>
      <c r="AC2748" s="148">
        <f t="shared" si="552"/>
        <v>7373</v>
      </c>
    </row>
    <row r="2749" spans="1:29" ht="14.15" customHeight="1">
      <c r="A2749" s="124">
        <f t="shared" si="542"/>
        <v>2749</v>
      </c>
      <c r="B2749" s="139" t="s">
        <v>119</v>
      </c>
      <c r="C2749" s="108">
        <v>1</v>
      </c>
      <c r="D2749" s="164" t="s">
        <v>2361</v>
      </c>
      <c r="E2749" s="141" t="s">
        <v>279</v>
      </c>
      <c r="F2749" s="141" t="s">
        <v>168</v>
      </c>
      <c r="G2749" s="141" t="s">
        <v>227</v>
      </c>
      <c r="H2749" s="142">
        <v>2</v>
      </c>
      <c r="I2749" s="143">
        <f t="shared" si="541"/>
        <v>1</v>
      </c>
      <c r="J2749" s="144">
        <v>1</v>
      </c>
      <c r="K2749" s="144"/>
      <c r="L2749" s="144"/>
      <c r="M2749" s="144"/>
      <c r="N2749" s="144"/>
      <c r="O2749" s="144"/>
      <c r="P2749" s="145" t="e">
        <f t="shared" si="543"/>
        <v>#DIV/0!</v>
      </c>
      <c r="Q2749" s="145">
        <f t="shared" si="544"/>
        <v>0</v>
      </c>
      <c r="R2749" s="145">
        <f t="shared" si="545"/>
        <v>0</v>
      </c>
      <c r="S2749" s="145">
        <f t="shared" si="546"/>
        <v>0</v>
      </c>
      <c r="T2749" s="145">
        <f t="shared" si="547"/>
        <v>0</v>
      </c>
      <c r="U2749" s="145">
        <f t="shared" si="548"/>
        <v>0</v>
      </c>
      <c r="V2749" s="146">
        <f>IF(J2749="nio",0,IF(J2749&gt;0,VLOOKUP(F2749,'3-Productie normen'!A:M,VLOOKUP(J2749,'3-Productie normen'!$B$38:$C$41,2,FALSE),FALSE)))*(VLOOKUP(B2749,'2-Kosten per locatie'!$A$16:$C$48,3,FALSE))</f>
        <v>0</v>
      </c>
      <c r="W2749" s="146">
        <f t="shared" si="549"/>
        <v>0</v>
      </c>
      <c r="X2749" s="146">
        <f t="shared" si="550"/>
        <v>0</v>
      </c>
      <c r="Y2749" s="146">
        <f t="shared" si="551"/>
        <v>0</v>
      </c>
      <c r="Z2749" s="147" t="str">
        <f>VLOOKUP(F2749,'3-Productie normen'!A:Q,12,FALSE)</f>
        <v>V</v>
      </c>
      <c r="AA2749" s="147"/>
      <c r="AC2749" s="148">
        <f t="shared" si="552"/>
        <v>2</v>
      </c>
    </row>
    <row r="2750" spans="1:29" ht="14.15" customHeight="1">
      <c r="A2750" s="124">
        <f t="shared" si="542"/>
        <v>2750</v>
      </c>
      <c r="B2750" s="139" t="s">
        <v>119</v>
      </c>
      <c r="C2750" s="108">
        <v>1</v>
      </c>
      <c r="D2750" s="164" t="s">
        <v>2362</v>
      </c>
      <c r="E2750" s="141" t="s">
        <v>226</v>
      </c>
      <c r="F2750" s="141" t="s">
        <v>174</v>
      </c>
      <c r="G2750" s="141" t="s">
        <v>213</v>
      </c>
      <c r="H2750" s="142">
        <v>6.52</v>
      </c>
      <c r="I2750" s="143">
        <f t="shared" si="541"/>
        <v>0</v>
      </c>
      <c r="J2750" s="144" t="s">
        <v>228</v>
      </c>
      <c r="K2750" s="144"/>
      <c r="L2750" s="144"/>
      <c r="M2750" s="144"/>
      <c r="N2750" s="144"/>
      <c r="O2750" s="144"/>
      <c r="P2750" s="145">
        <f t="shared" si="543"/>
        <v>0</v>
      </c>
      <c r="Q2750" s="145">
        <f t="shared" si="544"/>
        <v>0</v>
      </c>
      <c r="R2750" s="145">
        <f t="shared" si="545"/>
        <v>0</v>
      </c>
      <c r="S2750" s="145">
        <f t="shared" si="546"/>
        <v>0</v>
      </c>
      <c r="T2750" s="145">
        <f t="shared" si="547"/>
        <v>0</v>
      </c>
      <c r="U2750" s="145">
        <f t="shared" si="548"/>
        <v>0</v>
      </c>
      <c r="V2750" s="146">
        <f>IF(J2750="nio",0,IF(J2750&gt;0,VLOOKUP(F2750,'3-Productie normen'!A:M,VLOOKUP(J2750,'3-Productie normen'!$B$38:$C$41,2,FALSE),FALSE)))*(VLOOKUP(B2750,'2-Kosten per locatie'!$A$16:$C$48,3,FALSE))</f>
        <v>0</v>
      </c>
      <c r="W2750" s="146">
        <f t="shared" si="549"/>
        <v>0</v>
      </c>
      <c r="X2750" s="146">
        <f t="shared" si="550"/>
        <v>0</v>
      </c>
      <c r="Y2750" s="146">
        <f t="shared" si="551"/>
        <v>0</v>
      </c>
      <c r="Z2750" s="147">
        <f>VLOOKUP(F2750,'3-Productie normen'!A:Q,12,FALSE)</f>
        <v>0</v>
      </c>
      <c r="AA2750" s="147"/>
      <c r="AC2750" s="148">
        <f t="shared" si="552"/>
        <v>0</v>
      </c>
    </row>
    <row r="2751" spans="1:29" ht="14.15" customHeight="1">
      <c r="A2751" s="124">
        <f t="shared" si="542"/>
        <v>2751</v>
      </c>
      <c r="B2751" s="139" t="s">
        <v>119</v>
      </c>
      <c r="C2751" s="108">
        <v>1</v>
      </c>
      <c r="D2751" s="164" t="s">
        <v>2363</v>
      </c>
      <c r="E2751" s="141" t="s">
        <v>413</v>
      </c>
      <c r="F2751" s="400" t="s">
        <v>159</v>
      </c>
      <c r="G2751" s="141" t="s">
        <v>2364</v>
      </c>
      <c r="H2751" s="142">
        <v>30.5</v>
      </c>
      <c r="I2751" s="143">
        <f t="shared" si="541"/>
        <v>730</v>
      </c>
      <c r="J2751" s="144">
        <v>255</v>
      </c>
      <c r="K2751" s="144">
        <v>255</v>
      </c>
      <c r="L2751" s="144">
        <v>101</v>
      </c>
      <c r="M2751" s="144">
        <v>101</v>
      </c>
      <c r="N2751" s="144">
        <v>9</v>
      </c>
      <c r="O2751" s="144">
        <v>9</v>
      </c>
      <c r="P2751" s="145" t="e">
        <f t="shared" si="543"/>
        <v>#DIV/0!</v>
      </c>
      <c r="Q2751" s="145" t="e">
        <f t="shared" si="544"/>
        <v>#DIV/0!</v>
      </c>
      <c r="R2751" s="145" t="e">
        <f t="shared" si="545"/>
        <v>#DIV/0!</v>
      </c>
      <c r="S2751" s="145" t="e">
        <f t="shared" si="546"/>
        <v>#DIV/0!</v>
      </c>
      <c r="T2751" s="145" t="e">
        <f t="shared" si="547"/>
        <v>#DIV/0!</v>
      </c>
      <c r="U2751" s="145" t="e">
        <f t="shared" si="548"/>
        <v>#DIV/0!</v>
      </c>
      <c r="V2751" s="146">
        <f>IF(J2751="nio",0,IF(J2751&gt;0,VLOOKUP(F2751,'3-Productie normen'!A:M,VLOOKUP(J2751,'3-Productie normen'!$B$38:$C$41,2,FALSE),FALSE)))*(VLOOKUP(B2751,'2-Kosten per locatie'!$A$16:$C$48,3,FALSE))</f>
        <v>0</v>
      </c>
      <c r="W2751" s="146">
        <f t="shared" si="549"/>
        <v>0</v>
      </c>
      <c r="X2751" s="146">
        <f t="shared" si="550"/>
        <v>0</v>
      </c>
      <c r="Y2751" s="146">
        <f t="shared" si="551"/>
        <v>0</v>
      </c>
      <c r="Z2751" s="147" t="str">
        <f>VLOOKUP(F2751,'3-Productie normen'!A:Q,12,FALSE)</f>
        <v>V</v>
      </c>
      <c r="AA2751" s="147"/>
      <c r="AC2751" s="148">
        <f t="shared" si="552"/>
        <v>22265</v>
      </c>
    </row>
    <row r="2752" spans="1:29" ht="14.15" customHeight="1">
      <c r="A2752" s="124">
        <f t="shared" si="542"/>
        <v>2752</v>
      </c>
      <c r="B2752" s="139" t="s">
        <v>119</v>
      </c>
      <c r="C2752" s="108">
        <v>1</v>
      </c>
      <c r="D2752" s="164" t="s">
        <v>2365</v>
      </c>
      <c r="E2752" s="141" t="s">
        <v>355</v>
      </c>
      <c r="F2752" s="141" t="s">
        <v>174</v>
      </c>
      <c r="G2752" s="141" t="s">
        <v>227</v>
      </c>
      <c r="H2752" s="142">
        <v>1.95</v>
      </c>
      <c r="I2752" s="143">
        <f t="shared" si="541"/>
        <v>0</v>
      </c>
      <c r="J2752" s="144" t="s">
        <v>228</v>
      </c>
      <c r="K2752" s="144"/>
      <c r="L2752" s="144"/>
      <c r="M2752" s="144"/>
      <c r="N2752" s="144"/>
      <c r="O2752" s="144"/>
      <c r="P2752" s="145">
        <f t="shared" si="543"/>
        <v>0</v>
      </c>
      <c r="Q2752" s="145">
        <f t="shared" si="544"/>
        <v>0</v>
      </c>
      <c r="R2752" s="145">
        <f t="shared" si="545"/>
        <v>0</v>
      </c>
      <c r="S2752" s="145">
        <f t="shared" si="546"/>
        <v>0</v>
      </c>
      <c r="T2752" s="145">
        <f t="shared" si="547"/>
        <v>0</v>
      </c>
      <c r="U2752" s="145">
        <f t="shared" si="548"/>
        <v>0</v>
      </c>
      <c r="V2752" s="146">
        <f>IF(J2752="nio",0,IF(J2752&gt;0,VLOOKUP(F2752,'3-Productie normen'!A:M,VLOOKUP(J2752,'3-Productie normen'!$B$38:$C$41,2,FALSE),FALSE)))*(VLOOKUP(B2752,'2-Kosten per locatie'!$A$16:$C$48,3,FALSE))</f>
        <v>0</v>
      </c>
      <c r="W2752" s="146">
        <f t="shared" si="549"/>
        <v>0</v>
      </c>
      <c r="X2752" s="146">
        <f t="shared" si="550"/>
        <v>0</v>
      </c>
      <c r="Y2752" s="146">
        <f t="shared" si="551"/>
        <v>0</v>
      </c>
      <c r="Z2752" s="147">
        <f>VLOOKUP(F2752,'3-Productie normen'!A:Q,12,FALSE)</f>
        <v>0</v>
      </c>
      <c r="AA2752" s="147"/>
      <c r="AC2752" s="148">
        <f t="shared" si="552"/>
        <v>0</v>
      </c>
    </row>
    <row r="2753" spans="1:29" ht="14.15" customHeight="1">
      <c r="A2753" s="124">
        <f t="shared" si="542"/>
        <v>2753</v>
      </c>
      <c r="B2753" s="139" t="s">
        <v>119</v>
      </c>
      <c r="C2753" s="108">
        <v>1</v>
      </c>
      <c r="D2753" s="164" t="s">
        <v>2366</v>
      </c>
      <c r="E2753" s="141" t="s">
        <v>1674</v>
      </c>
      <c r="F2753" s="141" t="s">
        <v>163</v>
      </c>
      <c r="G2753" s="141" t="s">
        <v>222</v>
      </c>
      <c r="H2753" s="142">
        <v>19.29</v>
      </c>
      <c r="I2753" s="143">
        <f t="shared" si="541"/>
        <v>730</v>
      </c>
      <c r="J2753" s="144">
        <v>255</v>
      </c>
      <c r="K2753" s="144">
        <v>255</v>
      </c>
      <c r="L2753" s="144">
        <v>101</v>
      </c>
      <c r="M2753" s="144">
        <v>101</v>
      </c>
      <c r="N2753" s="144">
        <v>9</v>
      </c>
      <c r="O2753" s="144">
        <v>9</v>
      </c>
      <c r="P2753" s="145" t="e">
        <f t="shared" si="543"/>
        <v>#DIV/0!</v>
      </c>
      <c r="Q2753" s="145" t="e">
        <f t="shared" si="544"/>
        <v>#DIV/0!</v>
      </c>
      <c r="R2753" s="145" t="e">
        <f t="shared" si="545"/>
        <v>#DIV/0!</v>
      </c>
      <c r="S2753" s="145" t="e">
        <f t="shared" si="546"/>
        <v>#DIV/0!</v>
      </c>
      <c r="T2753" s="145" t="e">
        <f t="shared" si="547"/>
        <v>#DIV/0!</v>
      </c>
      <c r="U2753" s="145" t="e">
        <f t="shared" si="548"/>
        <v>#DIV/0!</v>
      </c>
      <c r="V2753" s="146">
        <f>IF(J2753="nio",0,IF(J2753&gt;0,VLOOKUP(F2753,'3-Productie normen'!A:M,VLOOKUP(J2753,'3-Productie normen'!$B$38:$C$41,2,FALSE),FALSE)))*(VLOOKUP(B2753,'2-Kosten per locatie'!$A$16:$C$48,3,FALSE))</f>
        <v>0</v>
      </c>
      <c r="W2753" s="146">
        <f t="shared" si="549"/>
        <v>0</v>
      </c>
      <c r="X2753" s="146">
        <f t="shared" si="550"/>
        <v>0</v>
      </c>
      <c r="Y2753" s="146">
        <f t="shared" si="551"/>
        <v>0</v>
      </c>
      <c r="Z2753" s="147" t="str">
        <f>VLOOKUP(F2753,'3-Productie normen'!A:Q,12,FALSE)</f>
        <v>B</v>
      </c>
      <c r="AA2753" s="147"/>
      <c r="AC2753" s="148">
        <f t="shared" si="552"/>
        <v>14081.699999999999</v>
      </c>
    </row>
    <row r="2754" spans="1:29" ht="14.15" customHeight="1">
      <c r="A2754" s="124">
        <f t="shared" si="542"/>
        <v>2754</v>
      </c>
      <c r="B2754" s="139" t="s">
        <v>119</v>
      </c>
      <c r="C2754" s="108">
        <v>1</v>
      </c>
      <c r="D2754" s="164" t="s">
        <v>2367</v>
      </c>
      <c r="E2754" s="141" t="s">
        <v>230</v>
      </c>
      <c r="F2754" s="141" t="s">
        <v>168</v>
      </c>
      <c r="G2754" s="141" t="s">
        <v>227</v>
      </c>
      <c r="H2754" s="142">
        <v>4</v>
      </c>
      <c r="I2754" s="143">
        <f t="shared" ref="I2754:I2815" si="553">SUM(J2754:O2754)</f>
        <v>1</v>
      </c>
      <c r="J2754" s="144">
        <v>1</v>
      </c>
      <c r="K2754" s="144"/>
      <c r="L2754" s="144"/>
      <c r="M2754" s="144"/>
      <c r="N2754" s="144"/>
      <c r="O2754" s="144"/>
      <c r="P2754" s="145" t="e">
        <f t="shared" si="543"/>
        <v>#DIV/0!</v>
      </c>
      <c r="Q2754" s="145">
        <f t="shared" si="544"/>
        <v>0</v>
      </c>
      <c r="R2754" s="145">
        <f t="shared" si="545"/>
        <v>0</v>
      </c>
      <c r="S2754" s="145">
        <f t="shared" si="546"/>
        <v>0</v>
      </c>
      <c r="T2754" s="145">
        <f t="shared" si="547"/>
        <v>0</v>
      </c>
      <c r="U2754" s="145">
        <f t="shared" si="548"/>
        <v>0</v>
      </c>
      <c r="V2754" s="146">
        <f>IF(J2754="nio",0,IF(J2754&gt;0,VLOOKUP(F2754,'3-Productie normen'!A:M,VLOOKUP(J2754,'3-Productie normen'!$B$38:$C$41,2,FALSE),FALSE)))*(VLOOKUP(B2754,'2-Kosten per locatie'!$A$16:$C$48,3,FALSE))</f>
        <v>0</v>
      </c>
      <c r="W2754" s="146">
        <f t="shared" si="549"/>
        <v>0</v>
      </c>
      <c r="X2754" s="146">
        <f t="shared" si="550"/>
        <v>0</v>
      </c>
      <c r="Y2754" s="146">
        <f t="shared" si="551"/>
        <v>0</v>
      </c>
      <c r="Z2754" s="147" t="str">
        <f>VLOOKUP(F2754,'3-Productie normen'!A:Q,12,FALSE)</f>
        <v>V</v>
      </c>
      <c r="AA2754" s="147"/>
      <c r="AC2754" s="148">
        <f t="shared" si="552"/>
        <v>4</v>
      </c>
    </row>
    <row r="2755" spans="1:29" ht="14.15" customHeight="1">
      <c r="A2755" s="124">
        <f t="shared" si="542"/>
        <v>2755</v>
      </c>
      <c r="B2755" s="139" t="s">
        <v>119</v>
      </c>
      <c r="C2755" s="108">
        <v>1</v>
      </c>
      <c r="D2755" s="164" t="s">
        <v>1984</v>
      </c>
      <c r="E2755" s="141" t="s">
        <v>249</v>
      </c>
      <c r="F2755" s="141" t="s">
        <v>172</v>
      </c>
      <c r="G2755" s="141" t="s">
        <v>222</v>
      </c>
      <c r="H2755" s="142">
        <v>34.24</v>
      </c>
      <c r="I2755" s="143">
        <f t="shared" si="553"/>
        <v>730</v>
      </c>
      <c r="J2755" s="144">
        <v>255</v>
      </c>
      <c r="K2755" s="144">
        <v>255</v>
      </c>
      <c r="L2755" s="144">
        <v>101</v>
      </c>
      <c r="M2755" s="144">
        <v>101</v>
      </c>
      <c r="N2755" s="144">
        <v>9</v>
      </c>
      <c r="O2755" s="144">
        <v>9</v>
      </c>
      <c r="P2755" s="145" t="e">
        <f t="shared" si="543"/>
        <v>#DIV/0!</v>
      </c>
      <c r="Q2755" s="145" t="e">
        <f t="shared" si="544"/>
        <v>#DIV/0!</v>
      </c>
      <c r="R2755" s="145" t="e">
        <f t="shared" si="545"/>
        <v>#DIV/0!</v>
      </c>
      <c r="S2755" s="145" t="e">
        <f t="shared" si="546"/>
        <v>#DIV/0!</v>
      </c>
      <c r="T2755" s="145" t="e">
        <f t="shared" si="547"/>
        <v>#DIV/0!</v>
      </c>
      <c r="U2755" s="145" t="e">
        <f t="shared" si="548"/>
        <v>#DIV/0!</v>
      </c>
      <c r="V2755" s="146">
        <f>IF(J2755="nio",0,IF(J2755&gt;0,VLOOKUP(F2755,'3-Productie normen'!A:M,VLOOKUP(J2755,'3-Productie normen'!$B$38:$C$41,2,FALSE),FALSE)))*(VLOOKUP(B2755,'2-Kosten per locatie'!$A$16:$C$48,3,FALSE))</f>
        <v>0</v>
      </c>
      <c r="W2755" s="146">
        <f t="shared" si="549"/>
        <v>0</v>
      </c>
      <c r="X2755" s="146">
        <f t="shared" si="550"/>
        <v>0</v>
      </c>
      <c r="Y2755" s="146">
        <f t="shared" si="551"/>
        <v>0</v>
      </c>
      <c r="Z2755" s="147" t="str">
        <f>VLOOKUP(F2755,'3-Productie normen'!A:Q,12,FALSE)</f>
        <v>V</v>
      </c>
      <c r="AA2755" s="147"/>
      <c r="AC2755" s="148">
        <f t="shared" si="552"/>
        <v>24995.200000000001</v>
      </c>
    </row>
    <row r="2756" spans="1:29" ht="14.15" customHeight="1">
      <c r="A2756" s="124">
        <f t="shared" si="542"/>
        <v>2756</v>
      </c>
      <c r="B2756" s="139" t="s">
        <v>119</v>
      </c>
      <c r="C2756" s="108">
        <v>1</v>
      </c>
      <c r="D2756" s="164" t="s">
        <v>1712</v>
      </c>
      <c r="E2756" s="141" t="s">
        <v>170</v>
      </c>
      <c r="F2756" s="141" t="s">
        <v>170</v>
      </c>
      <c r="G2756" s="141" t="s">
        <v>213</v>
      </c>
      <c r="H2756" s="142">
        <v>13.52</v>
      </c>
      <c r="I2756" s="143">
        <f t="shared" si="553"/>
        <v>730</v>
      </c>
      <c r="J2756" s="144">
        <v>255</v>
      </c>
      <c r="K2756" s="144">
        <v>255</v>
      </c>
      <c r="L2756" s="144">
        <v>101</v>
      </c>
      <c r="M2756" s="144">
        <v>101</v>
      </c>
      <c r="N2756" s="144">
        <v>9</v>
      </c>
      <c r="O2756" s="144">
        <v>9</v>
      </c>
      <c r="P2756" s="145" t="e">
        <f t="shared" si="543"/>
        <v>#DIV/0!</v>
      </c>
      <c r="Q2756" s="145" t="e">
        <f t="shared" si="544"/>
        <v>#DIV/0!</v>
      </c>
      <c r="R2756" s="145" t="e">
        <f t="shared" si="545"/>
        <v>#DIV/0!</v>
      </c>
      <c r="S2756" s="145" t="e">
        <f t="shared" si="546"/>
        <v>#DIV/0!</v>
      </c>
      <c r="T2756" s="145" t="e">
        <f t="shared" si="547"/>
        <v>#DIV/0!</v>
      </c>
      <c r="U2756" s="145" t="e">
        <f t="shared" si="548"/>
        <v>#DIV/0!</v>
      </c>
      <c r="V2756" s="146">
        <f>IF(J2756="nio",0,IF(J2756&gt;0,VLOOKUP(F2756,'3-Productie normen'!A:M,VLOOKUP(J2756,'3-Productie normen'!$B$38:$C$41,2,FALSE),FALSE)))*(VLOOKUP(B2756,'2-Kosten per locatie'!$A$16:$C$48,3,FALSE))</f>
        <v>0</v>
      </c>
      <c r="W2756" s="146">
        <f t="shared" si="549"/>
        <v>0</v>
      </c>
      <c r="X2756" s="146">
        <f t="shared" si="550"/>
        <v>0</v>
      </c>
      <c r="Y2756" s="146">
        <f t="shared" si="551"/>
        <v>0</v>
      </c>
      <c r="Z2756" s="147" t="str">
        <f>VLOOKUP(F2756,'3-Productie normen'!A:Q,12,FALSE)</f>
        <v>V</v>
      </c>
      <c r="AA2756" s="147"/>
      <c r="AC2756" s="148">
        <f t="shared" si="552"/>
        <v>9869.6</v>
      </c>
    </row>
    <row r="2757" spans="1:29" ht="14.15" customHeight="1">
      <c r="A2757" s="124">
        <f t="shared" si="542"/>
        <v>2757</v>
      </c>
      <c r="B2757" s="139" t="s">
        <v>119</v>
      </c>
      <c r="C2757" s="108">
        <v>1</v>
      </c>
      <c r="D2757" s="164" t="s">
        <v>1713</v>
      </c>
      <c r="E2757" s="141" t="s">
        <v>170</v>
      </c>
      <c r="F2757" s="141" t="s">
        <v>170</v>
      </c>
      <c r="G2757" s="141" t="s">
        <v>213</v>
      </c>
      <c r="H2757" s="142">
        <v>8.24</v>
      </c>
      <c r="I2757" s="143">
        <f t="shared" si="553"/>
        <v>730</v>
      </c>
      <c r="J2757" s="144">
        <v>255</v>
      </c>
      <c r="K2757" s="144">
        <v>255</v>
      </c>
      <c r="L2757" s="144">
        <v>101</v>
      </c>
      <c r="M2757" s="144">
        <v>101</v>
      </c>
      <c r="N2757" s="144">
        <v>9</v>
      </c>
      <c r="O2757" s="144">
        <v>9</v>
      </c>
      <c r="P2757" s="145" t="e">
        <f t="shared" si="543"/>
        <v>#DIV/0!</v>
      </c>
      <c r="Q2757" s="145" t="e">
        <f t="shared" si="544"/>
        <v>#DIV/0!</v>
      </c>
      <c r="R2757" s="145" t="e">
        <f t="shared" si="545"/>
        <v>#DIV/0!</v>
      </c>
      <c r="S2757" s="145" t="e">
        <f t="shared" si="546"/>
        <v>#DIV/0!</v>
      </c>
      <c r="T2757" s="145" t="e">
        <f t="shared" si="547"/>
        <v>#DIV/0!</v>
      </c>
      <c r="U2757" s="145" t="e">
        <f t="shared" si="548"/>
        <v>#DIV/0!</v>
      </c>
      <c r="V2757" s="146">
        <f>IF(J2757="nio",0,IF(J2757&gt;0,VLOOKUP(F2757,'3-Productie normen'!A:M,VLOOKUP(J2757,'3-Productie normen'!$B$38:$C$41,2,FALSE),FALSE)))*(VLOOKUP(B2757,'2-Kosten per locatie'!$A$16:$C$48,3,FALSE))</f>
        <v>0</v>
      </c>
      <c r="W2757" s="146">
        <f t="shared" si="549"/>
        <v>0</v>
      </c>
      <c r="X2757" s="146">
        <f t="shared" si="550"/>
        <v>0</v>
      </c>
      <c r="Y2757" s="146">
        <f t="shared" si="551"/>
        <v>0</v>
      </c>
      <c r="Z2757" s="147" t="str">
        <f>VLOOKUP(F2757,'3-Productie normen'!A:Q,12,FALSE)</f>
        <v>V</v>
      </c>
      <c r="AA2757" s="147"/>
      <c r="AC2757" s="148">
        <f t="shared" si="552"/>
        <v>6015.2</v>
      </c>
    </row>
    <row r="2758" spans="1:29" ht="14.15" customHeight="1">
      <c r="A2758" s="124">
        <f t="shared" si="542"/>
        <v>2758</v>
      </c>
      <c r="B2758" s="139" t="s">
        <v>100</v>
      </c>
      <c r="C2758" s="108" t="s">
        <v>210</v>
      </c>
      <c r="D2758" s="164" t="s">
        <v>1626</v>
      </c>
      <c r="E2758" s="141" t="s">
        <v>224</v>
      </c>
      <c r="F2758" s="141" t="s">
        <v>155</v>
      </c>
      <c r="G2758" s="141" t="s">
        <v>299</v>
      </c>
      <c r="H2758" s="142">
        <v>326.7</v>
      </c>
      <c r="I2758" s="143">
        <f t="shared" si="553"/>
        <v>730</v>
      </c>
      <c r="J2758" s="144">
        <v>255</v>
      </c>
      <c r="K2758" s="144">
        <v>255</v>
      </c>
      <c r="L2758" s="144">
        <v>101</v>
      </c>
      <c r="M2758" s="144">
        <v>101</v>
      </c>
      <c r="N2758" s="144">
        <v>9</v>
      </c>
      <c r="O2758" s="144">
        <v>9</v>
      </c>
      <c r="P2758" s="145" t="e">
        <f t="shared" si="543"/>
        <v>#DIV/0!</v>
      </c>
      <c r="Q2758" s="145" t="e">
        <f t="shared" si="544"/>
        <v>#DIV/0!</v>
      </c>
      <c r="R2758" s="145" t="e">
        <f t="shared" si="545"/>
        <v>#DIV/0!</v>
      </c>
      <c r="S2758" s="145" t="e">
        <f t="shared" si="546"/>
        <v>#DIV/0!</v>
      </c>
      <c r="T2758" s="145" t="e">
        <f t="shared" si="547"/>
        <v>#DIV/0!</v>
      </c>
      <c r="U2758" s="145" t="e">
        <f t="shared" si="548"/>
        <v>#DIV/0!</v>
      </c>
      <c r="V2758" s="146">
        <f>IF(J2758="nio",0,IF(J2758&gt;0,VLOOKUP(F2758,'3-Productie normen'!A:M,VLOOKUP(J2758,'3-Productie normen'!$B$38:$C$41,2,FALSE),FALSE)))*(VLOOKUP(B2758,'2-Kosten per locatie'!$A$16:$C$48,3,FALSE))</f>
        <v>0</v>
      </c>
      <c r="W2758" s="146">
        <f t="shared" si="549"/>
        <v>0</v>
      </c>
      <c r="X2758" s="146">
        <f t="shared" si="550"/>
        <v>0</v>
      </c>
      <c r="Y2758" s="146">
        <f t="shared" si="551"/>
        <v>0</v>
      </c>
      <c r="Z2758" s="147" t="str">
        <f>VLOOKUP(F2758,'3-Productie normen'!A:Q,12,FALSE)</f>
        <v>B</v>
      </c>
      <c r="AA2758" s="147"/>
      <c r="AC2758" s="148">
        <f t="shared" si="552"/>
        <v>238491</v>
      </c>
    </row>
    <row r="2759" spans="1:29" ht="14.15" customHeight="1">
      <c r="A2759" s="124">
        <f t="shared" si="542"/>
        <v>2759</v>
      </c>
      <c r="B2759" s="139" t="s">
        <v>100</v>
      </c>
      <c r="C2759" s="108" t="s">
        <v>210</v>
      </c>
      <c r="D2759" s="164" t="s">
        <v>1628</v>
      </c>
      <c r="E2759" s="141" t="s">
        <v>224</v>
      </c>
      <c r="F2759" s="166" t="s">
        <v>155</v>
      </c>
      <c r="G2759" s="141" t="s">
        <v>222</v>
      </c>
      <c r="H2759" s="142">
        <v>51.9</v>
      </c>
      <c r="I2759" s="143">
        <f t="shared" si="553"/>
        <v>730</v>
      </c>
      <c r="J2759" s="144">
        <v>255</v>
      </c>
      <c r="K2759" s="144">
        <v>255</v>
      </c>
      <c r="L2759" s="144">
        <v>101</v>
      </c>
      <c r="M2759" s="144">
        <v>101</v>
      </c>
      <c r="N2759" s="144">
        <v>9</v>
      </c>
      <c r="O2759" s="144">
        <v>9</v>
      </c>
      <c r="P2759" s="145" t="e">
        <f t="shared" si="543"/>
        <v>#DIV/0!</v>
      </c>
      <c r="Q2759" s="145" t="e">
        <f t="shared" si="544"/>
        <v>#DIV/0!</v>
      </c>
      <c r="R2759" s="145" t="e">
        <f t="shared" si="545"/>
        <v>#DIV/0!</v>
      </c>
      <c r="S2759" s="145" t="e">
        <f t="shared" si="546"/>
        <v>#DIV/0!</v>
      </c>
      <c r="T2759" s="145" t="e">
        <f t="shared" si="547"/>
        <v>#DIV/0!</v>
      </c>
      <c r="U2759" s="145" t="e">
        <f t="shared" si="548"/>
        <v>#DIV/0!</v>
      </c>
      <c r="V2759" s="146">
        <f>IF(J2759="nio",0,IF(J2759&gt;0,VLOOKUP(F2759,'3-Productie normen'!A:M,VLOOKUP(J2759,'3-Productie normen'!$B$38:$C$41,2,FALSE),FALSE)))*(VLOOKUP(B2759,'2-Kosten per locatie'!$A$16:$C$48,3,FALSE))</f>
        <v>0</v>
      </c>
      <c r="W2759" s="146">
        <f t="shared" si="549"/>
        <v>0</v>
      </c>
      <c r="X2759" s="146">
        <f t="shared" si="550"/>
        <v>0</v>
      </c>
      <c r="Y2759" s="146">
        <f t="shared" si="551"/>
        <v>0</v>
      </c>
      <c r="Z2759" s="147" t="str">
        <f>VLOOKUP(F2759,'3-Productie normen'!A:Q,12,FALSE)</f>
        <v>B</v>
      </c>
      <c r="AA2759" s="147"/>
      <c r="AC2759" s="148">
        <f t="shared" si="552"/>
        <v>37887</v>
      </c>
    </row>
    <row r="2760" spans="1:29" ht="14.15" customHeight="1">
      <c r="A2760" s="124">
        <f t="shared" si="542"/>
        <v>2760</v>
      </c>
      <c r="B2760" s="139" t="s">
        <v>100</v>
      </c>
      <c r="C2760" s="108" t="s">
        <v>210</v>
      </c>
      <c r="D2760" s="164" t="s">
        <v>1629</v>
      </c>
      <c r="E2760" s="141" t="s">
        <v>171</v>
      </c>
      <c r="F2760" s="141" t="s">
        <v>171</v>
      </c>
      <c r="G2760" s="141" t="s">
        <v>222</v>
      </c>
      <c r="H2760" s="142">
        <v>53.4</v>
      </c>
      <c r="I2760" s="143">
        <f t="shared" si="553"/>
        <v>730</v>
      </c>
      <c r="J2760" s="144">
        <v>255</v>
      </c>
      <c r="K2760" s="144">
        <v>255</v>
      </c>
      <c r="L2760" s="144">
        <v>101</v>
      </c>
      <c r="M2760" s="144">
        <v>101</v>
      </c>
      <c r="N2760" s="144">
        <v>9</v>
      </c>
      <c r="O2760" s="144">
        <v>9</v>
      </c>
      <c r="P2760" s="145" t="e">
        <f t="shared" si="543"/>
        <v>#DIV/0!</v>
      </c>
      <c r="Q2760" s="145" t="e">
        <f t="shared" si="544"/>
        <v>#DIV/0!</v>
      </c>
      <c r="R2760" s="145" t="e">
        <f t="shared" si="545"/>
        <v>#DIV/0!</v>
      </c>
      <c r="S2760" s="145" t="e">
        <f t="shared" si="546"/>
        <v>#DIV/0!</v>
      </c>
      <c r="T2760" s="145" t="e">
        <f t="shared" si="547"/>
        <v>#DIV/0!</v>
      </c>
      <c r="U2760" s="145" t="e">
        <f t="shared" si="548"/>
        <v>#DIV/0!</v>
      </c>
      <c r="V2760" s="146">
        <f>IF(J2760="nio",0,IF(J2760&gt;0,VLOOKUP(F2760,'3-Productie normen'!A:M,VLOOKUP(J2760,'3-Productie normen'!$B$38:$C$41,2,FALSE),FALSE)))*(VLOOKUP(B2760,'2-Kosten per locatie'!$A$16:$C$48,3,FALSE))</f>
        <v>0</v>
      </c>
      <c r="W2760" s="146">
        <f t="shared" si="549"/>
        <v>0</v>
      </c>
      <c r="X2760" s="146">
        <f t="shared" si="550"/>
        <v>0</v>
      </c>
      <c r="Y2760" s="146">
        <f t="shared" si="551"/>
        <v>0</v>
      </c>
      <c r="Z2760" s="147" t="str">
        <f>VLOOKUP(F2760,'3-Productie normen'!A:Q,12,FALSE)</f>
        <v>B</v>
      </c>
      <c r="AA2760" s="147"/>
      <c r="AC2760" s="148">
        <f t="shared" si="552"/>
        <v>38982</v>
      </c>
    </row>
    <row r="2761" spans="1:29" ht="14.15" customHeight="1">
      <c r="A2761" s="124">
        <f t="shared" si="542"/>
        <v>2761</v>
      </c>
      <c r="B2761" s="139" t="s">
        <v>100</v>
      </c>
      <c r="C2761" s="108" t="s">
        <v>210</v>
      </c>
      <c r="D2761" s="164" t="s">
        <v>1630</v>
      </c>
      <c r="E2761" s="141" t="s">
        <v>171</v>
      </c>
      <c r="F2761" s="141" t="s">
        <v>171</v>
      </c>
      <c r="G2761" s="141" t="s">
        <v>222</v>
      </c>
      <c r="H2761" s="142">
        <v>55.2</v>
      </c>
      <c r="I2761" s="143">
        <f t="shared" si="553"/>
        <v>730</v>
      </c>
      <c r="J2761" s="144">
        <v>255</v>
      </c>
      <c r="K2761" s="144">
        <v>255</v>
      </c>
      <c r="L2761" s="144">
        <v>101</v>
      </c>
      <c r="M2761" s="144">
        <v>101</v>
      </c>
      <c r="N2761" s="144">
        <v>9</v>
      </c>
      <c r="O2761" s="144">
        <v>9</v>
      </c>
      <c r="P2761" s="145" t="e">
        <f t="shared" si="543"/>
        <v>#DIV/0!</v>
      </c>
      <c r="Q2761" s="145" t="e">
        <f t="shared" si="544"/>
        <v>#DIV/0!</v>
      </c>
      <c r="R2761" s="145" t="e">
        <f t="shared" si="545"/>
        <v>#DIV/0!</v>
      </c>
      <c r="S2761" s="145" t="e">
        <f t="shared" si="546"/>
        <v>#DIV/0!</v>
      </c>
      <c r="T2761" s="145" t="e">
        <f t="shared" si="547"/>
        <v>#DIV/0!</v>
      </c>
      <c r="U2761" s="145" t="e">
        <f t="shared" si="548"/>
        <v>#DIV/0!</v>
      </c>
      <c r="V2761" s="146">
        <f>IF(J2761="nio",0,IF(J2761&gt;0,VLOOKUP(F2761,'3-Productie normen'!A:M,VLOOKUP(J2761,'3-Productie normen'!$B$38:$C$41,2,FALSE),FALSE)))*(VLOOKUP(B2761,'2-Kosten per locatie'!$A$16:$C$48,3,FALSE))</f>
        <v>0</v>
      </c>
      <c r="W2761" s="146">
        <f t="shared" si="549"/>
        <v>0</v>
      </c>
      <c r="X2761" s="146">
        <f t="shared" si="550"/>
        <v>0</v>
      </c>
      <c r="Y2761" s="146">
        <f t="shared" si="551"/>
        <v>0</v>
      </c>
      <c r="Z2761" s="147" t="str">
        <f>VLOOKUP(F2761,'3-Productie normen'!A:Q,12,FALSE)</f>
        <v>B</v>
      </c>
      <c r="AA2761" s="147"/>
      <c r="AC2761" s="148">
        <f t="shared" si="552"/>
        <v>40296</v>
      </c>
    </row>
    <row r="2762" spans="1:29" ht="14.15" customHeight="1">
      <c r="A2762" s="124">
        <f t="shared" si="542"/>
        <v>2762</v>
      </c>
      <c r="B2762" s="139" t="s">
        <v>100</v>
      </c>
      <c r="C2762" s="108" t="s">
        <v>210</v>
      </c>
      <c r="D2762" s="164" t="s">
        <v>1632</v>
      </c>
      <c r="E2762" s="141" t="s">
        <v>413</v>
      </c>
      <c r="F2762" s="400" t="s">
        <v>159</v>
      </c>
      <c r="G2762" s="141" t="s">
        <v>299</v>
      </c>
      <c r="H2762" s="142">
        <v>75.8</v>
      </c>
      <c r="I2762" s="143">
        <f t="shared" si="553"/>
        <v>730</v>
      </c>
      <c r="J2762" s="144">
        <v>255</v>
      </c>
      <c r="K2762" s="144">
        <v>255</v>
      </c>
      <c r="L2762" s="144">
        <v>101</v>
      </c>
      <c r="M2762" s="144">
        <v>101</v>
      </c>
      <c r="N2762" s="144">
        <v>9</v>
      </c>
      <c r="O2762" s="144">
        <v>9</v>
      </c>
      <c r="P2762" s="145" t="e">
        <f t="shared" si="543"/>
        <v>#DIV/0!</v>
      </c>
      <c r="Q2762" s="145" t="e">
        <f t="shared" si="544"/>
        <v>#DIV/0!</v>
      </c>
      <c r="R2762" s="145" t="e">
        <f t="shared" si="545"/>
        <v>#DIV/0!</v>
      </c>
      <c r="S2762" s="145" t="e">
        <f t="shared" si="546"/>
        <v>#DIV/0!</v>
      </c>
      <c r="T2762" s="145" t="e">
        <f t="shared" si="547"/>
        <v>#DIV/0!</v>
      </c>
      <c r="U2762" s="145" t="e">
        <f t="shared" si="548"/>
        <v>#DIV/0!</v>
      </c>
      <c r="V2762" s="146">
        <f>IF(J2762="nio",0,IF(J2762&gt;0,VLOOKUP(F2762,'3-Productie normen'!A:M,VLOOKUP(J2762,'3-Productie normen'!$B$38:$C$41,2,FALSE),FALSE)))*(VLOOKUP(B2762,'2-Kosten per locatie'!$A$16:$C$48,3,FALSE))</f>
        <v>0</v>
      </c>
      <c r="W2762" s="146">
        <f t="shared" si="549"/>
        <v>0</v>
      </c>
      <c r="X2762" s="146">
        <f t="shared" si="550"/>
        <v>0</v>
      </c>
      <c r="Y2762" s="146">
        <f t="shared" si="551"/>
        <v>0</v>
      </c>
      <c r="Z2762" s="147" t="str">
        <f>VLOOKUP(F2762,'3-Productie normen'!A:Q,12,FALSE)</f>
        <v>V</v>
      </c>
      <c r="AA2762" s="147"/>
      <c r="AC2762" s="148">
        <f t="shared" si="552"/>
        <v>55334</v>
      </c>
    </row>
    <row r="2763" spans="1:29" ht="14.15" customHeight="1">
      <c r="A2763" s="124">
        <f t="shared" ref="A2763:A2824" si="554">A2762+1</f>
        <v>2763</v>
      </c>
      <c r="B2763" s="139" t="s">
        <v>100</v>
      </c>
      <c r="C2763" s="108" t="s">
        <v>210</v>
      </c>
      <c r="D2763" s="164" t="s">
        <v>1633</v>
      </c>
      <c r="E2763" s="141" t="s">
        <v>262</v>
      </c>
      <c r="F2763" s="141" t="s">
        <v>164</v>
      </c>
      <c r="G2763" s="141" t="s">
        <v>683</v>
      </c>
      <c r="H2763" s="142">
        <v>3.2</v>
      </c>
      <c r="I2763" s="143">
        <f t="shared" si="553"/>
        <v>12</v>
      </c>
      <c r="J2763" s="144">
        <v>12</v>
      </c>
      <c r="K2763" s="144"/>
      <c r="L2763" s="144"/>
      <c r="M2763" s="144"/>
      <c r="N2763" s="144"/>
      <c r="O2763" s="144"/>
      <c r="P2763" s="145" t="e">
        <f t="shared" si="543"/>
        <v>#DIV/0!</v>
      </c>
      <c r="Q2763" s="145">
        <f t="shared" si="544"/>
        <v>0</v>
      </c>
      <c r="R2763" s="145">
        <f t="shared" si="545"/>
        <v>0</v>
      </c>
      <c r="S2763" s="145">
        <f t="shared" si="546"/>
        <v>0</v>
      </c>
      <c r="T2763" s="145">
        <f t="shared" si="547"/>
        <v>0</v>
      </c>
      <c r="U2763" s="145">
        <f t="shared" si="548"/>
        <v>0</v>
      </c>
      <c r="V2763" s="146">
        <f>IF(J2763="nio",0,IF(J2763&gt;0,VLOOKUP(F2763,'3-Productie normen'!A:M,VLOOKUP(J2763,'3-Productie normen'!$B$38:$C$41,2,FALSE),FALSE)))*(VLOOKUP(B2763,'2-Kosten per locatie'!$A$16:$C$48,3,FALSE))</f>
        <v>0</v>
      </c>
      <c r="W2763" s="146">
        <f t="shared" si="549"/>
        <v>0</v>
      </c>
      <c r="X2763" s="146">
        <f t="shared" si="550"/>
        <v>0</v>
      </c>
      <c r="Y2763" s="146">
        <f t="shared" si="551"/>
        <v>0</v>
      </c>
      <c r="Z2763" s="147" t="str">
        <f>VLOOKUP(F2763,'3-Productie normen'!A:Q,12,FALSE)</f>
        <v>V</v>
      </c>
      <c r="AA2763" s="147"/>
      <c r="AC2763" s="148">
        <f t="shared" si="552"/>
        <v>38.400000000000006</v>
      </c>
    </row>
    <row r="2764" spans="1:29" ht="14.15" customHeight="1">
      <c r="A2764" s="124">
        <f t="shared" si="554"/>
        <v>2764</v>
      </c>
      <c r="B2764" s="139" t="s">
        <v>100</v>
      </c>
      <c r="C2764" s="108" t="s">
        <v>210</v>
      </c>
      <c r="D2764" s="164" t="s">
        <v>1634</v>
      </c>
      <c r="E2764" s="141" t="s">
        <v>1631</v>
      </c>
      <c r="F2764" s="141" t="s">
        <v>161</v>
      </c>
      <c r="G2764" s="141" t="s">
        <v>683</v>
      </c>
      <c r="H2764" s="142">
        <v>9.9</v>
      </c>
      <c r="I2764" s="143">
        <f t="shared" si="553"/>
        <v>730</v>
      </c>
      <c r="J2764" s="144">
        <v>255</v>
      </c>
      <c r="K2764" s="144">
        <v>255</v>
      </c>
      <c r="L2764" s="144">
        <v>101</v>
      </c>
      <c r="M2764" s="144">
        <v>101</v>
      </c>
      <c r="N2764" s="144">
        <v>9</v>
      </c>
      <c r="O2764" s="144">
        <v>9</v>
      </c>
      <c r="P2764" s="145" t="e">
        <f t="shared" si="543"/>
        <v>#DIV/0!</v>
      </c>
      <c r="Q2764" s="145" t="e">
        <f t="shared" si="544"/>
        <v>#DIV/0!</v>
      </c>
      <c r="R2764" s="145" t="e">
        <f t="shared" si="545"/>
        <v>#DIV/0!</v>
      </c>
      <c r="S2764" s="145" t="e">
        <f t="shared" si="546"/>
        <v>#DIV/0!</v>
      </c>
      <c r="T2764" s="145" t="e">
        <f t="shared" si="547"/>
        <v>#DIV/0!</v>
      </c>
      <c r="U2764" s="145" t="e">
        <f t="shared" si="548"/>
        <v>#DIV/0!</v>
      </c>
      <c r="V2764" s="146">
        <f>IF(J2764="nio",0,IF(J2764&gt;0,VLOOKUP(F2764,'3-Productie normen'!A:M,VLOOKUP(J2764,'3-Productie normen'!$B$38:$C$41,2,FALSE),FALSE)))*(VLOOKUP(B2764,'2-Kosten per locatie'!$A$16:$C$48,3,FALSE))</f>
        <v>0</v>
      </c>
      <c r="W2764" s="146">
        <f t="shared" si="549"/>
        <v>0</v>
      </c>
      <c r="X2764" s="146">
        <f t="shared" si="550"/>
        <v>0</v>
      </c>
      <c r="Y2764" s="146">
        <f t="shared" si="551"/>
        <v>0</v>
      </c>
      <c r="Z2764" s="147" t="str">
        <f>VLOOKUP(F2764,'3-Productie normen'!A:Q,12,FALSE)</f>
        <v>S</v>
      </c>
      <c r="AA2764" s="147"/>
      <c r="AC2764" s="148">
        <f t="shared" si="552"/>
        <v>7227</v>
      </c>
    </row>
    <row r="2765" spans="1:29" ht="14.15" customHeight="1">
      <c r="A2765" s="124">
        <f t="shared" si="554"/>
        <v>2765</v>
      </c>
      <c r="B2765" s="139" t="s">
        <v>100</v>
      </c>
      <c r="C2765" s="108" t="s">
        <v>210</v>
      </c>
      <c r="D2765" s="164" t="s">
        <v>2347</v>
      </c>
      <c r="E2765" s="141" t="s">
        <v>507</v>
      </c>
      <c r="F2765" s="153" t="s">
        <v>157</v>
      </c>
      <c r="G2765" s="141" t="s">
        <v>683</v>
      </c>
      <c r="H2765" s="142">
        <v>1.6</v>
      </c>
      <c r="I2765" s="143">
        <f t="shared" si="553"/>
        <v>730</v>
      </c>
      <c r="J2765" s="144">
        <v>255</v>
      </c>
      <c r="K2765" s="144">
        <v>255</v>
      </c>
      <c r="L2765" s="144">
        <v>101</v>
      </c>
      <c r="M2765" s="144">
        <v>101</v>
      </c>
      <c r="N2765" s="144">
        <v>9</v>
      </c>
      <c r="O2765" s="144">
        <v>9</v>
      </c>
      <c r="P2765" s="145" t="e">
        <f t="shared" si="543"/>
        <v>#DIV/0!</v>
      </c>
      <c r="Q2765" s="145" t="e">
        <f t="shared" si="544"/>
        <v>#DIV/0!</v>
      </c>
      <c r="R2765" s="145" t="e">
        <f t="shared" si="545"/>
        <v>#DIV/0!</v>
      </c>
      <c r="S2765" s="145" t="e">
        <f t="shared" si="546"/>
        <v>#DIV/0!</v>
      </c>
      <c r="T2765" s="145" t="e">
        <f t="shared" si="547"/>
        <v>#DIV/0!</v>
      </c>
      <c r="U2765" s="145" t="e">
        <f t="shared" si="548"/>
        <v>#DIV/0!</v>
      </c>
      <c r="V2765" s="146">
        <f>IF(J2765="nio",0,IF(J2765&gt;0,VLOOKUP(F2765,'3-Productie normen'!A:M,VLOOKUP(J2765,'3-Productie normen'!$B$38:$C$41,2,FALSE),FALSE)))*(VLOOKUP(B2765,'2-Kosten per locatie'!$A$16:$C$48,3,FALSE))</f>
        <v>0</v>
      </c>
      <c r="W2765" s="146">
        <f t="shared" si="549"/>
        <v>0</v>
      </c>
      <c r="X2765" s="146">
        <f t="shared" si="550"/>
        <v>0</v>
      </c>
      <c r="Y2765" s="146">
        <f t="shared" si="551"/>
        <v>0</v>
      </c>
      <c r="Z2765" s="147" t="str">
        <f>VLOOKUP(F2765,'3-Productie normen'!A:Q,12,FALSE)</f>
        <v>S</v>
      </c>
      <c r="AA2765" s="147"/>
      <c r="AC2765" s="148">
        <f t="shared" si="552"/>
        <v>1168</v>
      </c>
    </row>
    <row r="2766" spans="1:29" ht="14.15" customHeight="1">
      <c r="A2766" s="124">
        <f t="shared" si="554"/>
        <v>2766</v>
      </c>
      <c r="B2766" s="139" t="s">
        <v>100</v>
      </c>
      <c r="C2766" s="108" t="s">
        <v>210</v>
      </c>
      <c r="D2766" s="164" t="s">
        <v>2368</v>
      </c>
      <c r="E2766" s="141" t="s">
        <v>507</v>
      </c>
      <c r="F2766" s="153" t="s">
        <v>157</v>
      </c>
      <c r="G2766" s="141" t="s">
        <v>683</v>
      </c>
      <c r="H2766" s="142">
        <v>1</v>
      </c>
      <c r="I2766" s="143">
        <f t="shared" si="553"/>
        <v>730</v>
      </c>
      <c r="J2766" s="144">
        <v>255</v>
      </c>
      <c r="K2766" s="144">
        <v>255</v>
      </c>
      <c r="L2766" s="144">
        <v>101</v>
      </c>
      <c r="M2766" s="144">
        <v>101</v>
      </c>
      <c r="N2766" s="144">
        <v>9</v>
      </c>
      <c r="O2766" s="144">
        <v>9</v>
      </c>
      <c r="P2766" s="145" t="e">
        <f t="shared" si="543"/>
        <v>#DIV/0!</v>
      </c>
      <c r="Q2766" s="145" t="e">
        <f t="shared" si="544"/>
        <v>#DIV/0!</v>
      </c>
      <c r="R2766" s="145" t="e">
        <f t="shared" si="545"/>
        <v>#DIV/0!</v>
      </c>
      <c r="S2766" s="145" t="e">
        <f t="shared" si="546"/>
        <v>#DIV/0!</v>
      </c>
      <c r="T2766" s="145" t="e">
        <f t="shared" si="547"/>
        <v>#DIV/0!</v>
      </c>
      <c r="U2766" s="145" t="e">
        <f t="shared" si="548"/>
        <v>#DIV/0!</v>
      </c>
      <c r="V2766" s="146">
        <f>IF(J2766="nio",0,IF(J2766&gt;0,VLOOKUP(F2766,'3-Productie normen'!A:M,VLOOKUP(J2766,'3-Productie normen'!$B$38:$C$41,2,FALSE),FALSE)))*(VLOOKUP(B2766,'2-Kosten per locatie'!$A$16:$C$48,3,FALSE))</f>
        <v>0</v>
      </c>
      <c r="W2766" s="146">
        <f t="shared" si="549"/>
        <v>0</v>
      </c>
      <c r="X2766" s="146">
        <f t="shared" si="550"/>
        <v>0</v>
      </c>
      <c r="Y2766" s="146">
        <f t="shared" si="551"/>
        <v>0</v>
      </c>
      <c r="Z2766" s="147" t="str">
        <f>VLOOKUP(F2766,'3-Productie normen'!A:Q,12,FALSE)</f>
        <v>S</v>
      </c>
      <c r="AA2766" s="147"/>
      <c r="AC2766" s="148">
        <f t="shared" si="552"/>
        <v>730</v>
      </c>
    </row>
    <row r="2767" spans="1:29" ht="14.15" customHeight="1">
      <c r="A2767" s="124">
        <f t="shared" si="554"/>
        <v>2767</v>
      </c>
      <c r="B2767" s="139" t="s">
        <v>100</v>
      </c>
      <c r="C2767" s="108" t="s">
        <v>210</v>
      </c>
      <c r="D2767" s="164" t="s">
        <v>1636</v>
      </c>
      <c r="E2767" s="141" t="s">
        <v>507</v>
      </c>
      <c r="F2767" s="153" t="s">
        <v>157</v>
      </c>
      <c r="G2767" s="141" t="s">
        <v>683</v>
      </c>
      <c r="H2767" s="142">
        <v>1.6</v>
      </c>
      <c r="I2767" s="143">
        <f t="shared" si="553"/>
        <v>730</v>
      </c>
      <c r="J2767" s="144">
        <v>255</v>
      </c>
      <c r="K2767" s="144">
        <v>255</v>
      </c>
      <c r="L2767" s="144">
        <v>101</v>
      </c>
      <c r="M2767" s="144">
        <v>101</v>
      </c>
      <c r="N2767" s="144">
        <v>9</v>
      </c>
      <c r="O2767" s="144">
        <v>9</v>
      </c>
      <c r="P2767" s="145" t="e">
        <f t="shared" si="543"/>
        <v>#DIV/0!</v>
      </c>
      <c r="Q2767" s="145" t="e">
        <f t="shared" si="544"/>
        <v>#DIV/0!</v>
      </c>
      <c r="R2767" s="145" t="e">
        <f t="shared" si="545"/>
        <v>#DIV/0!</v>
      </c>
      <c r="S2767" s="145" t="e">
        <f t="shared" si="546"/>
        <v>#DIV/0!</v>
      </c>
      <c r="T2767" s="145" t="e">
        <f t="shared" si="547"/>
        <v>#DIV/0!</v>
      </c>
      <c r="U2767" s="145" t="e">
        <f t="shared" si="548"/>
        <v>#DIV/0!</v>
      </c>
      <c r="V2767" s="146">
        <f>IF(J2767="nio",0,IF(J2767&gt;0,VLOOKUP(F2767,'3-Productie normen'!A:M,VLOOKUP(J2767,'3-Productie normen'!$B$38:$C$41,2,FALSE),FALSE)))*(VLOOKUP(B2767,'2-Kosten per locatie'!$A$16:$C$48,3,FALSE))</f>
        <v>0</v>
      </c>
      <c r="W2767" s="146">
        <f t="shared" si="549"/>
        <v>0</v>
      </c>
      <c r="X2767" s="146">
        <f t="shared" si="550"/>
        <v>0</v>
      </c>
      <c r="Y2767" s="146">
        <f t="shared" si="551"/>
        <v>0</v>
      </c>
      <c r="Z2767" s="147" t="str">
        <f>VLOOKUP(F2767,'3-Productie normen'!A:Q,12,FALSE)</f>
        <v>S</v>
      </c>
      <c r="AA2767" s="147"/>
      <c r="AC2767" s="148">
        <f t="shared" si="552"/>
        <v>1168</v>
      </c>
    </row>
    <row r="2768" spans="1:29" ht="14.15" customHeight="1">
      <c r="A2768" s="124">
        <f t="shared" si="554"/>
        <v>2768</v>
      </c>
      <c r="B2768" s="139" t="s">
        <v>100</v>
      </c>
      <c r="C2768" s="108" t="s">
        <v>210</v>
      </c>
      <c r="D2768" s="164" t="s">
        <v>2166</v>
      </c>
      <c r="E2768" s="141" t="s">
        <v>507</v>
      </c>
      <c r="F2768" s="153" t="s">
        <v>157</v>
      </c>
      <c r="G2768" s="141" t="s">
        <v>683</v>
      </c>
      <c r="H2768" s="142">
        <v>1</v>
      </c>
      <c r="I2768" s="143">
        <f t="shared" si="553"/>
        <v>730</v>
      </c>
      <c r="J2768" s="144">
        <v>255</v>
      </c>
      <c r="K2768" s="144">
        <v>255</v>
      </c>
      <c r="L2768" s="144">
        <v>101</v>
      </c>
      <c r="M2768" s="144">
        <v>101</v>
      </c>
      <c r="N2768" s="144">
        <v>9</v>
      </c>
      <c r="O2768" s="144">
        <v>9</v>
      </c>
      <c r="P2768" s="145" t="e">
        <f t="shared" si="543"/>
        <v>#DIV/0!</v>
      </c>
      <c r="Q2768" s="145" t="e">
        <f t="shared" si="544"/>
        <v>#DIV/0!</v>
      </c>
      <c r="R2768" s="145" t="e">
        <f t="shared" si="545"/>
        <v>#DIV/0!</v>
      </c>
      <c r="S2768" s="145" t="e">
        <f t="shared" si="546"/>
        <v>#DIV/0!</v>
      </c>
      <c r="T2768" s="145" t="e">
        <f t="shared" si="547"/>
        <v>#DIV/0!</v>
      </c>
      <c r="U2768" s="145" t="e">
        <f t="shared" si="548"/>
        <v>#DIV/0!</v>
      </c>
      <c r="V2768" s="146">
        <f>IF(J2768="nio",0,IF(J2768&gt;0,VLOOKUP(F2768,'3-Productie normen'!A:M,VLOOKUP(J2768,'3-Productie normen'!$B$38:$C$41,2,FALSE),FALSE)))*(VLOOKUP(B2768,'2-Kosten per locatie'!$A$16:$C$48,3,FALSE))</f>
        <v>0</v>
      </c>
      <c r="W2768" s="146">
        <f t="shared" si="549"/>
        <v>0</v>
      </c>
      <c r="X2768" s="146">
        <f t="shared" si="550"/>
        <v>0</v>
      </c>
      <c r="Y2768" s="146">
        <f t="shared" si="551"/>
        <v>0</v>
      </c>
      <c r="Z2768" s="147" t="str">
        <f>VLOOKUP(F2768,'3-Productie normen'!A:Q,12,FALSE)</f>
        <v>S</v>
      </c>
      <c r="AA2768" s="147"/>
      <c r="AC2768" s="148">
        <f t="shared" si="552"/>
        <v>730</v>
      </c>
    </row>
    <row r="2769" spans="1:29" ht="14.15" customHeight="1">
      <c r="A2769" s="124">
        <f t="shared" si="554"/>
        <v>2769</v>
      </c>
      <c r="B2769" s="139" t="s">
        <v>100</v>
      </c>
      <c r="C2769" s="108" t="s">
        <v>210</v>
      </c>
      <c r="D2769" s="164" t="s">
        <v>1637</v>
      </c>
      <c r="E2769" s="141" t="s">
        <v>216</v>
      </c>
      <c r="F2769" s="141" t="s">
        <v>167</v>
      </c>
      <c r="G2769" s="141" t="s">
        <v>683</v>
      </c>
      <c r="H2769" s="142">
        <v>4.9000000000000004</v>
      </c>
      <c r="I2769" s="143">
        <f t="shared" si="553"/>
        <v>730</v>
      </c>
      <c r="J2769" s="144">
        <v>255</v>
      </c>
      <c r="K2769" s="144">
        <v>255</v>
      </c>
      <c r="L2769" s="144">
        <v>101</v>
      </c>
      <c r="M2769" s="144">
        <v>101</v>
      </c>
      <c r="N2769" s="144">
        <v>9</v>
      </c>
      <c r="O2769" s="144">
        <v>9</v>
      </c>
      <c r="P2769" s="145" t="e">
        <f t="shared" si="543"/>
        <v>#DIV/0!</v>
      </c>
      <c r="Q2769" s="145" t="e">
        <f t="shared" si="544"/>
        <v>#DIV/0!</v>
      </c>
      <c r="R2769" s="145" t="e">
        <f t="shared" si="545"/>
        <v>#DIV/0!</v>
      </c>
      <c r="S2769" s="145" t="e">
        <f t="shared" si="546"/>
        <v>#DIV/0!</v>
      </c>
      <c r="T2769" s="145" t="e">
        <f t="shared" si="547"/>
        <v>#DIV/0!</v>
      </c>
      <c r="U2769" s="145" t="e">
        <f t="shared" si="548"/>
        <v>#DIV/0!</v>
      </c>
      <c r="V2769" s="146">
        <f>IF(J2769="nio",0,IF(J2769&gt;0,VLOOKUP(F2769,'3-Productie normen'!A:M,VLOOKUP(J2769,'3-Productie normen'!$B$38:$C$41,2,FALSE),FALSE)))*(VLOOKUP(B2769,'2-Kosten per locatie'!$A$16:$C$48,3,FALSE))</f>
        <v>0</v>
      </c>
      <c r="W2769" s="146">
        <f t="shared" si="549"/>
        <v>0</v>
      </c>
      <c r="X2769" s="146">
        <f t="shared" si="550"/>
        <v>0</v>
      </c>
      <c r="Y2769" s="146">
        <f t="shared" si="551"/>
        <v>0</v>
      </c>
      <c r="Z2769" s="147" t="str">
        <f>VLOOKUP(F2769,'3-Productie normen'!A:Q,12,FALSE)</f>
        <v>S</v>
      </c>
      <c r="AA2769" s="147"/>
      <c r="AC2769" s="148">
        <f t="shared" si="552"/>
        <v>3577.0000000000005</v>
      </c>
    </row>
    <row r="2770" spans="1:29" ht="14.15" customHeight="1">
      <c r="A2770" s="124">
        <f t="shared" si="554"/>
        <v>2770</v>
      </c>
      <c r="B2770" s="139" t="s">
        <v>100</v>
      </c>
      <c r="C2770" s="108" t="s">
        <v>210</v>
      </c>
      <c r="D2770" s="164" t="s">
        <v>1638</v>
      </c>
      <c r="E2770" s="141" t="s">
        <v>216</v>
      </c>
      <c r="F2770" s="141" t="s">
        <v>167</v>
      </c>
      <c r="G2770" s="141" t="s">
        <v>683</v>
      </c>
      <c r="H2770" s="142">
        <v>1.3</v>
      </c>
      <c r="I2770" s="143">
        <f t="shared" si="553"/>
        <v>730</v>
      </c>
      <c r="J2770" s="144">
        <v>255</v>
      </c>
      <c r="K2770" s="144">
        <v>255</v>
      </c>
      <c r="L2770" s="144">
        <v>101</v>
      </c>
      <c r="M2770" s="144">
        <v>101</v>
      </c>
      <c r="N2770" s="144">
        <v>9</v>
      </c>
      <c r="O2770" s="144">
        <v>9</v>
      </c>
      <c r="P2770" s="145" t="e">
        <f t="shared" si="543"/>
        <v>#DIV/0!</v>
      </c>
      <c r="Q2770" s="145" t="e">
        <f t="shared" si="544"/>
        <v>#DIV/0!</v>
      </c>
      <c r="R2770" s="145" t="e">
        <f t="shared" si="545"/>
        <v>#DIV/0!</v>
      </c>
      <c r="S2770" s="145" t="e">
        <f t="shared" si="546"/>
        <v>#DIV/0!</v>
      </c>
      <c r="T2770" s="145" t="e">
        <f t="shared" si="547"/>
        <v>#DIV/0!</v>
      </c>
      <c r="U2770" s="145" t="e">
        <f t="shared" si="548"/>
        <v>#DIV/0!</v>
      </c>
      <c r="V2770" s="146">
        <f>IF(J2770="nio",0,IF(J2770&gt;0,VLOOKUP(F2770,'3-Productie normen'!A:M,VLOOKUP(J2770,'3-Productie normen'!$B$38:$C$41,2,FALSE),FALSE)))*(VLOOKUP(B2770,'2-Kosten per locatie'!$A$16:$C$48,3,FALSE))</f>
        <v>0</v>
      </c>
      <c r="W2770" s="146">
        <f t="shared" si="549"/>
        <v>0</v>
      </c>
      <c r="X2770" s="146">
        <f t="shared" si="550"/>
        <v>0</v>
      </c>
      <c r="Y2770" s="146">
        <f t="shared" si="551"/>
        <v>0</v>
      </c>
      <c r="Z2770" s="147" t="str">
        <f>VLOOKUP(F2770,'3-Productie normen'!A:Q,12,FALSE)</f>
        <v>S</v>
      </c>
      <c r="AA2770" s="147"/>
      <c r="AC2770" s="148">
        <f t="shared" si="552"/>
        <v>949</v>
      </c>
    </row>
    <row r="2771" spans="1:29" ht="14.15" customHeight="1">
      <c r="A2771" s="124">
        <f t="shared" si="554"/>
        <v>2771</v>
      </c>
      <c r="B2771" s="139" t="s">
        <v>100</v>
      </c>
      <c r="C2771" s="108" t="s">
        <v>210</v>
      </c>
      <c r="D2771" s="164" t="s">
        <v>2369</v>
      </c>
      <c r="E2771" s="141" t="s">
        <v>216</v>
      </c>
      <c r="F2771" s="141" t="s">
        <v>167</v>
      </c>
      <c r="G2771" s="141" t="s">
        <v>683</v>
      </c>
      <c r="H2771" s="142">
        <v>1.1000000000000001</v>
      </c>
      <c r="I2771" s="143">
        <f t="shared" si="553"/>
        <v>730</v>
      </c>
      <c r="J2771" s="144">
        <v>255</v>
      </c>
      <c r="K2771" s="144">
        <v>255</v>
      </c>
      <c r="L2771" s="144">
        <v>101</v>
      </c>
      <c r="M2771" s="144">
        <v>101</v>
      </c>
      <c r="N2771" s="144">
        <v>9</v>
      </c>
      <c r="O2771" s="144">
        <v>9</v>
      </c>
      <c r="P2771" s="145" t="e">
        <f t="shared" si="543"/>
        <v>#DIV/0!</v>
      </c>
      <c r="Q2771" s="145" t="e">
        <f t="shared" si="544"/>
        <v>#DIV/0!</v>
      </c>
      <c r="R2771" s="145" t="e">
        <f t="shared" si="545"/>
        <v>#DIV/0!</v>
      </c>
      <c r="S2771" s="145" t="e">
        <f t="shared" si="546"/>
        <v>#DIV/0!</v>
      </c>
      <c r="T2771" s="145" t="e">
        <f t="shared" si="547"/>
        <v>#DIV/0!</v>
      </c>
      <c r="U2771" s="145" t="e">
        <f t="shared" si="548"/>
        <v>#DIV/0!</v>
      </c>
      <c r="V2771" s="146">
        <f>IF(J2771="nio",0,IF(J2771&gt;0,VLOOKUP(F2771,'3-Productie normen'!A:M,VLOOKUP(J2771,'3-Productie normen'!$B$38:$C$41,2,FALSE),FALSE)))*(VLOOKUP(B2771,'2-Kosten per locatie'!$A$16:$C$48,3,FALSE))</f>
        <v>0</v>
      </c>
      <c r="W2771" s="146">
        <f t="shared" si="549"/>
        <v>0</v>
      </c>
      <c r="X2771" s="146">
        <f t="shared" si="550"/>
        <v>0</v>
      </c>
      <c r="Y2771" s="146">
        <f t="shared" si="551"/>
        <v>0</v>
      </c>
      <c r="Z2771" s="147" t="str">
        <f>VLOOKUP(F2771,'3-Productie normen'!A:Q,12,FALSE)</f>
        <v>S</v>
      </c>
      <c r="AA2771" s="147"/>
      <c r="AC2771" s="148">
        <f t="shared" si="552"/>
        <v>803.00000000000011</v>
      </c>
    </row>
    <row r="2772" spans="1:29" ht="14.15" customHeight="1">
      <c r="A2772" s="124">
        <f t="shared" si="554"/>
        <v>2772</v>
      </c>
      <c r="B2772" s="139" t="s">
        <v>100</v>
      </c>
      <c r="C2772" s="108" t="s">
        <v>210</v>
      </c>
      <c r="D2772" s="164" t="s">
        <v>1643</v>
      </c>
      <c r="E2772" s="141" t="s">
        <v>2370</v>
      </c>
      <c r="F2772" s="153" t="s">
        <v>172</v>
      </c>
      <c r="G2772" s="141" t="s">
        <v>299</v>
      </c>
      <c r="H2772" s="142">
        <v>32.1</v>
      </c>
      <c r="I2772" s="143">
        <f t="shared" si="553"/>
        <v>730</v>
      </c>
      <c r="J2772" s="144">
        <v>255</v>
      </c>
      <c r="K2772" s="144">
        <v>255</v>
      </c>
      <c r="L2772" s="144">
        <v>101</v>
      </c>
      <c r="M2772" s="144">
        <v>101</v>
      </c>
      <c r="N2772" s="144">
        <v>9</v>
      </c>
      <c r="O2772" s="144">
        <v>9</v>
      </c>
      <c r="P2772" s="145" t="e">
        <f t="shared" si="543"/>
        <v>#DIV/0!</v>
      </c>
      <c r="Q2772" s="145" t="e">
        <f t="shared" si="544"/>
        <v>#DIV/0!</v>
      </c>
      <c r="R2772" s="145" t="e">
        <f t="shared" si="545"/>
        <v>#DIV/0!</v>
      </c>
      <c r="S2772" s="145" t="e">
        <f t="shared" si="546"/>
        <v>#DIV/0!</v>
      </c>
      <c r="T2772" s="145" t="e">
        <f t="shared" si="547"/>
        <v>#DIV/0!</v>
      </c>
      <c r="U2772" s="145" t="e">
        <f t="shared" si="548"/>
        <v>#DIV/0!</v>
      </c>
      <c r="V2772" s="146">
        <f>IF(J2772="nio",0,IF(J2772&gt;0,VLOOKUP(F2772,'3-Productie normen'!A:M,VLOOKUP(J2772,'3-Productie normen'!$B$38:$C$41,2,FALSE),FALSE)))*(VLOOKUP(B2772,'2-Kosten per locatie'!$A$16:$C$48,3,FALSE))</f>
        <v>0</v>
      </c>
      <c r="W2772" s="146">
        <f t="shared" si="549"/>
        <v>0</v>
      </c>
      <c r="X2772" s="146">
        <f t="shared" si="550"/>
        <v>0</v>
      </c>
      <c r="Y2772" s="146">
        <f t="shared" si="551"/>
        <v>0</v>
      </c>
      <c r="Z2772" s="147" t="str">
        <f>VLOOKUP(F2772,'3-Productie normen'!A:Q,12,FALSE)</f>
        <v>V</v>
      </c>
      <c r="AA2772" s="147"/>
      <c r="AC2772" s="148">
        <f t="shared" si="552"/>
        <v>23433</v>
      </c>
    </row>
    <row r="2773" spans="1:29" ht="14.15" customHeight="1">
      <c r="A2773" s="124">
        <f t="shared" si="554"/>
        <v>2773</v>
      </c>
      <c r="B2773" s="139" t="s">
        <v>100</v>
      </c>
      <c r="C2773" s="108" t="s">
        <v>210</v>
      </c>
      <c r="D2773" s="164" t="s">
        <v>1647</v>
      </c>
      <c r="E2773" s="141" t="s">
        <v>212</v>
      </c>
      <c r="F2773" s="153" t="s">
        <v>167</v>
      </c>
      <c r="G2773" s="141" t="s">
        <v>683</v>
      </c>
      <c r="H2773" s="142">
        <v>1.6</v>
      </c>
      <c r="I2773" s="143">
        <f t="shared" si="553"/>
        <v>730</v>
      </c>
      <c r="J2773" s="144">
        <v>255</v>
      </c>
      <c r="K2773" s="144">
        <v>255</v>
      </c>
      <c r="L2773" s="144">
        <v>101</v>
      </c>
      <c r="M2773" s="144">
        <v>101</v>
      </c>
      <c r="N2773" s="144">
        <v>9</v>
      </c>
      <c r="O2773" s="144">
        <v>9</v>
      </c>
      <c r="P2773" s="145" t="e">
        <f t="shared" si="543"/>
        <v>#DIV/0!</v>
      </c>
      <c r="Q2773" s="145" t="e">
        <f t="shared" si="544"/>
        <v>#DIV/0!</v>
      </c>
      <c r="R2773" s="145" t="e">
        <f t="shared" si="545"/>
        <v>#DIV/0!</v>
      </c>
      <c r="S2773" s="145" t="e">
        <f t="shared" si="546"/>
        <v>#DIV/0!</v>
      </c>
      <c r="T2773" s="145" t="e">
        <f t="shared" si="547"/>
        <v>#DIV/0!</v>
      </c>
      <c r="U2773" s="145" t="e">
        <f t="shared" si="548"/>
        <v>#DIV/0!</v>
      </c>
      <c r="V2773" s="146">
        <f>IF(J2773="nio",0,IF(J2773&gt;0,VLOOKUP(F2773,'3-Productie normen'!A:M,VLOOKUP(J2773,'3-Productie normen'!$B$38:$C$41,2,FALSE),FALSE)))*(VLOOKUP(B2773,'2-Kosten per locatie'!$A$16:$C$48,3,FALSE))</f>
        <v>0</v>
      </c>
      <c r="W2773" s="146">
        <f t="shared" si="549"/>
        <v>0</v>
      </c>
      <c r="X2773" s="146">
        <f t="shared" si="550"/>
        <v>0</v>
      </c>
      <c r="Y2773" s="146">
        <f t="shared" si="551"/>
        <v>0</v>
      </c>
      <c r="Z2773" s="147" t="str">
        <f>VLOOKUP(F2773,'3-Productie normen'!A:Q,12,FALSE)</f>
        <v>S</v>
      </c>
      <c r="AA2773" s="147"/>
      <c r="AC2773" s="148">
        <f t="shared" si="552"/>
        <v>1168</v>
      </c>
    </row>
    <row r="2774" spans="1:29" ht="14.15" customHeight="1">
      <c r="A2774" s="124">
        <f t="shared" si="554"/>
        <v>2774</v>
      </c>
      <c r="B2774" s="139" t="s">
        <v>100</v>
      </c>
      <c r="C2774" s="108" t="s">
        <v>210</v>
      </c>
      <c r="D2774" s="164" t="s">
        <v>2371</v>
      </c>
      <c r="E2774" s="141" t="s">
        <v>249</v>
      </c>
      <c r="F2774" s="141" t="s">
        <v>172</v>
      </c>
      <c r="G2774" s="141" t="s">
        <v>244</v>
      </c>
      <c r="H2774" s="142">
        <v>13.5</v>
      </c>
      <c r="I2774" s="143">
        <f t="shared" si="553"/>
        <v>730</v>
      </c>
      <c r="J2774" s="144">
        <v>255</v>
      </c>
      <c r="K2774" s="144">
        <v>255</v>
      </c>
      <c r="L2774" s="144">
        <v>101</v>
      </c>
      <c r="M2774" s="144">
        <v>101</v>
      </c>
      <c r="N2774" s="144">
        <v>9</v>
      </c>
      <c r="O2774" s="144">
        <v>9</v>
      </c>
      <c r="P2774" s="145" t="e">
        <f t="shared" si="543"/>
        <v>#DIV/0!</v>
      </c>
      <c r="Q2774" s="145" t="e">
        <f t="shared" si="544"/>
        <v>#DIV/0!</v>
      </c>
      <c r="R2774" s="145" t="e">
        <f t="shared" si="545"/>
        <v>#DIV/0!</v>
      </c>
      <c r="S2774" s="145" t="e">
        <f t="shared" si="546"/>
        <v>#DIV/0!</v>
      </c>
      <c r="T2774" s="145" t="e">
        <f t="shared" si="547"/>
        <v>#DIV/0!</v>
      </c>
      <c r="U2774" s="145" t="e">
        <f t="shared" si="548"/>
        <v>#DIV/0!</v>
      </c>
      <c r="V2774" s="146">
        <f>IF(J2774="nio",0,IF(J2774&gt;0,VLOOKUP(F2774,'3-Productie normen'!A:M,VLOOKUP(J2774,'3-Productie normen'!$B$38:$C$41,2,FALSE),FALSE)))*(VLOOKUP(B2774,'2-Kosten per locatie'!$A$16:$C$48,3,FALSE))</f>
        <v>0</v>
      </c>
      <c r="W2774" s="146">
        <f t="shared" si="549"/>
        <v>0</v>
      </c>
      <c r="X2774" s="146">
        <f t="shared" si="550"/>
        <v>0</v>
      </c>
      <c r="Y2774" s="146">
        <f t="shared" si="551"/>
        <v>0</v>
      </c>
      <c r="Z2774" s="147" t="str">
        <f>VLOOKUP(F2774,'3-Productie normen'!A:Q,12,FALSE)</f>
        <v>V</v>
      </c>
      <c r="AA2774" s="147"/>
      <c r="AC2774" s="148">
        <f t="shared" si="552"/>
        <v>9855</v>
      </c>
    </row>
    <row r="2775" spans="1:29" ht="14.15" customHeight="1">
      <c r="A2775" s="124">
        <f t="shared" si="554"/>
        <v>2775</v>
      </c>
      <c r="B2775" s="139" t="s">
        <v>100</v>
      </c>
      <c r="C2775" s="108" t="s">
        <v>210</v>
      </c>
      <c r="D2775" s="164" t="s">
        <v>2372</v>
      </c>
      <c r="E2775" s="141" t="s">
        <v>249</v>
      </c>
      <c r="F2775" s="139" t="s">
        <v>172</v>
      </c>
      <c r="G2775" s="141" t="s">
        <v>244</v>
      </c>
      <c r="H2775" s="142">
        <v>19.8</v>
      </c>
      <c r="I2775" s="143">
        <f t="shared" si="553"/>
        <v>730</v>
      </c>
      <c r="J2775" s="144">
        <v>255</v>
      </c>
      <c r="K2775" s="144">
        <v>255</v>
      </c>
      <c r="L2775" s="144">
        <v>101</v>
      </c>
      <c r="M2775" s="144">
        <v>101</v>
      </c>
      <c r="N2775" s="144">
        <v>9</v>
      </c>
      <c r="O2775" s="144">
        <v>9</v>
      </c>
      <c r="P2775" s="145" t="e">
        <f t="shared" si="543"/>
        <v>#DIV/0!</v>
      </c>
      <c r="Q2775" s="145" t="e">
        <f t="shared" si="544"/>
        <v>#DIV/0!</v>
      </c>
      <c r="R2775" s="145" t="e">
        <f t="shared" si="545"/>
        <v>#DIV/0!</v>
      </c>
      <c r="S2775" s="145" t="e">
        <f t="shared" si="546"/>
        <v>#DIV/0!</v>
      </c>
      <c r="T2775" s="145" t="e">
        <f t="shared" si="547"/>
        <v>#DIV/0!</v>
      </c>
      <c r="U2775" s="145" t="e">
        <f t="shared" si="548"/>
        <v>#DIV/0!</v>
      </c>
      <c r="V2775" s="146">
        <f>IF(J2775="nio",0,IF(J2775&gt;0,VLOOKUP(F2775,'3-Productie normen'!A:M,VLOOKUP(J2775,'3-Productie normen'!$B$38:$C$41,2,FALSE),FALSE)))*(VLOOKUP(B2775,'2-Kosten per locatie'!$A$16:$C$48,3,FALSE))</f>
        <v>0</v>
      </c>
      <c r="W2775" s="146">
        <f t="shared" si="549"/>
        <v>0</v>
      </c>
      <c r="X2775" s="146">
        <f t="shared" si="550"/>
        <v>0</v>
      </c>
      <c r="Y2775" s="146">
        <f t="shared" si="551"/>
        <v>0</v>
      </c>
      <c r="Z2775" s="147" t="str">
        <f>VLOOKUP(F2775,'3-Productie normen'!A:Q,12,FALSE)</f>
        <v>V</v>
      </c>
      <c r="AA2775" s="147"/>
      <c r="AC2775" s="148">
        <f t="shared" si="552"/>
        <v>14454</v>
      </c>
    </row>
    <row r="2776" spans="1:29" ht="14.15" customHeight="1">
      <c r="A2776" s="124">
        <f t="shared" si="554"/>
        <v>2776</v>
      </c>
      <c r="B2776" s="139" t="s">
        <v>100</v>
      </c>
      <c r="C2776" s="108" t="s">
        <v>210</v>
      </c>
      <c r="D2776" s="164" t="s">
        <v>2373</v>
      </c>
      <c r="E2776" s="141" t="s">
        <v>249</v>
      </c>
      <c r="F2776" s="139" t="s">
        <v>172</v>
      </c>
      <c r="G2776" s="141" t="s">
        <v>227</v>
      </c>
      <c r="H2776" s="142">
        <v>5.8</v>
      </c>
      <c r="I2776" s="143">
        <f t="shared" si="553"/>
        <v>730</v>
      </c>
      <c r="J2776" s="144">
        <v>255</v>
      </c>
      <c r="K2776" s="144">
        <v>255</v>
      </c>
      <c r="L2776" s="144">
        <v>101</v>
      </c>
      <c r="M2776" s="144">
        <v>101</v>
      </c>
      <c r="N2776" s="144">
        <v>9</v>
      </c>
      <c r="O2776" s="144">
        <v>9</v>
      </c>
      <c r="P2776" s="145" t="e">
        <f t="shared" si="543"/>
        <v>#DIV/0!</v>
      </c>
      <c r="Q2776" s="145" t="e">
        <f t="shared" si="544"/>
        <v>#DIV/0!</v>
      </c>
      <c r="R2776" s="145" t="e">
        <f t="shared" si="545"/>
        <v>#DIV/0!</v>
      </c>
      <c r="S2776" s="145" t="e">
        <f t="shared" si="546"/>
        <v>#DIV/0!</v>
      </c>
      <c r="T2776" s="145" t="e">
        <f t="shared" si="547"/>
        <v>#DIV/0!</v>
      </c>
      <c r="U2776" s="145" t="e">
        <f t="shared" si="548"/>
        <v>#DIV/0!</v>
      </c>
      <c r="V2776" s="146">
        <f>IF(J2776="nio",0,IF(J2776&gt;0,VLOOKUP(F2776,'3-Productie normen'!A:M,VLOOKUP(J2776,'3-Productie normen'!$B$38:$C$41,2,FALSE),FALSE)))*(VLOOKUP(B2776,'2-Kosten per locatie'!$A$16:$C$48,3,FALSE))</f>
        <v>0</v>
      </c>
      <c r="W2776" s="146">
        <f t="shared" si="549"/>
        <v>0</v>
      </c>
      <c r="X2776" s="146">
        <f t="shared" si="550"/>
        <v>0</v>
      </c>
      <c r="Y2776" s="146">
        <f t="shared" si="551"/>
        <v>0</v>
      </c>
      <c r="Z2776" s="147" t="str">
        <f>VLOOKUP(F2776,'3-Productie normen'!A:Q,12,FALSE)</f>
        <v>V</v>
      </c>
      <c r="AA2776" s="147"/>
      <c r="AC2776" s="148">
        <f t="shared" si="552"/>
        <v>4234</v>
      </c>
    </row>
    <row r="2777" spans="1:29" ht="14.15" customHeight="1">
      <c r="A2777" s="124">
        <f t="shared" si="554"/>
        <v>2777</v>
      </c>
      <c r="B2777" s="139" t="s">
        <v>100</v>
      </c>
      <c r="C2777" s="108" t="s">
        <v>210</v>
      </c>
      <c r="D2777" s="164" t="s">
        <v>1648</v>
      </c>
      <c r="E2777" s="141" t="s">
        <v>249</v>
      </c>
      <c r="F2777" s="141" t="s">
        <v>172</v>
      </c>
      <c r="G2777" s="141" t="s">
        <v>227</v>
      </c>
      <c r="H2777" s="142">
        <v>11.7</v>
      </c>
      <c r="I2777" s="143">
        <f t="shared" si="553"/>
        <v>730</v>
      </c>
      <c r="J2777" s="144">
        <v>255</v>
      </c>
      <c r="K2777" s="144">
        <v>255</v>
      </c>
      <c r="L2777" s="144">
        <v>101</v>
      </c>
      <c r="M2777" s="144">
        <v>101</v>
      </c>
      <c r="N2777" s="144">
        <v>9</v>
      </c>
      <c r="O2777" s="144">
        <v>9</v>
      </c>
      <c r="P2777" s="145" t="e">
        <f t="shared" si="543"/>
        <v>#DIV/0!</v>
      </c>
      <c r="Q2777" s="145" t="e">
        <f t="shared" si="544"/>
        <v>#DIV/0!</v>
      </c>
      <c r="R2777" s="145" t="e">
        <f t="shared" si="545"/>
        <v>#DIV/0!</v>
      </c>
      <c r="S2777" s="145" t="e">
        <f t="shared" si="546"/>
        <v>#DIV/0!</v>
      </c>
      <c r="T2777" s="145" t="e">
        <f t="shared" si="547"/>
        <v>#DIV/0!</v>
      </c>
      <c r="U2777" s="145" t="e">
        <f t="shared" si="548"/>
        <v>#DIV/0!</v>
      </c>
      <c r="V2777" s="146">
        <f>IF(J2777="nio",0,IF(J2777&gt;0,VLOOKUP(F2777,'3-Productie normen'!A:M,VLOOKUP(J2777,'3-Productie normen'!$B$38:$C$41,2,FALSE),FALSE)))*(VLOOKUP(B2777,'2-Kosten per locatie'!$A$16:$C$48,3,FALSE))</f>
        <v>0</v>
      </c>
      <c r="W2777" s="146">
        <f t="shared" si="549"/>
        <v>0</v>
      </c>
      <c r="X2777" s="146">
        <f t="shared" si="550"/>
        <v>0</v>
      </c>
      <c r="Y2777" s="146">
        <f t="shared" si="551"/>
        <v>0</v>
      </c>
      <c r="Z2777" s="147" t="str">
        <f>VLOOKUP(F2777,'3-Productie normen'!A:Q,12,FALSE)</f>
        <v>V</v>
      </c>
      <c r="AA2777" s="147"/>
      <c r="AC2777" s="148">
        <f t="shared" si="552"/>
        <v>8541</v>
      </c>
    </row>
    <row r="2778" spans="1:29" ht="14.15" customHeight="1">
      <c r="A2778" s="124">
        <f t="shared" si="554"/>
        <v>2778</v>
      </c>
      <c r="B2778" s="139" t="s">
        <v>100</v>
      </c>
      <c r="C2778" s="108" t="s">
        <v>210</v>
      </c>
      <c r="D2778" s="164" t="s">
        <v>1649</v>
      </c>
      <c r="E2778" s="141" t="s">
        <v>251</v>
      </c>
      <c r="F2778" s="141" t="s">
        <v>168</v>
      </c>
      <c r="G2778" s="141" t="s">
        <v>227</v>
      </c>
      <c r="H2778" s="142">
        <v>26.7</v>
      </c>
      <c r="I2778" s="143">
        <f t="shared" si="553"/>
        <v>1</v>
      </c>
      <c r="J2778" s="144">
        <v>1</v>
      </c>
      <c r="K2778" s="144"/>
      <c r="L2778" s="144"/>
      <c r="M2778" s="144"/>
      <c r="N2778" s="144"/>
      <c r="O2778" s="144"/>
      <c r="P2778" s="145" t="e">
        <f t="shared" si="543"/>
        <v>#DIV/0!</v>
      </c>
      <c r="Q2778" s="145">
        <f t="shared" si="544"/>
        <v>0</v>
      </c>
      <c r="R2778" s="145">
        <f t="shared" si="545"/>
        <v>0</v>
      </c>
      <c r="S2778" s="145">
        <f t="shared" si="546"/>
        <v>0</v>
      </c>
      <c r="T2778" s="145">
        <f t="shared" si="547"/>
        <v>0</v>
      </c>
      <c r="U2778" s="145">
        <f t="shared" si="548"/>
        <v>0</v>
      </c>
      <c r="V2778" s="146">
        <f>IF(J2778="nio",0,IF(J2778&gt;0,VLOOKUP(F2778,'3-Productie normen'!A:M,VLOOKUP(J2778,'3-Productie normen'!$B$38:$C$41,2,FALSE),FALSE)))*(VLOOKUP(B2778,'2-Kosten per locatie'!$A$16:$C$48,3,FALSE))</f>
        <v>0</v>
      </c>
      <c r="W2778" s="146">
        <f t="shared" si="549"/>
        <v>0</v>
      </c>
      <c r="X2778" s="146">
        <f t="shared" si="550"/>
        <v>0</v>
      </c>
      <c r="Y2778" s="146">
        <f t="shared" si="551"/>
        <v>0</v>
      </c>
      <c r="Z2778" s="147" t="str">
        <f>VLOOKUP(F2778,'3-Productie normen'!A:Q,12,FALSE)</f>
        <v>V</v>
      </c>
      <c r="AA2778" s="147"/>
      <c r="AC2778" s="148">
        <f t="shared" si="552"/>
        <v>26.7</v>
      </c>
    </row>
    <row r="2779" spans="1:29" ht="14.15" customHeight="1">
      <c r="A2779" s="124">
        <f t="shared" si="554"/>
        <v>2779</v>
      </c>
      <c r="B2779" s="139" t="s">
        <v>100</v>
      </c>
      <c r="C2779" s="108" t="s">
        <v>210</v>
      </c>
      <c r="D2779" s="164" t="s">
        <v>1650</v>
      </c>
      <c r="E2779" s="141" t="s">
        <v>165</v>
      </c>
      <c r="F2779" s="141" t="s">
        <v>165</v>
      </c>
      <c r="G2779" s="141" t="s">
        <v>227</v>
      </c>
      <c r="H2779" s="142">
        <v>381.6</v>
      </c>
      <c r="I2779" s="143">
        <f t="shared" si="553"/>
        <v>487</v>
      </c>
      <c r="J2779" s="144">
        <v>12</v>
      </c>
      <c r="K2779" s="144">
        <v>255</v>
      </c>
      <c r="L2779" s="144">
        <v>101</v>
      </c>
      <c r="M2779" s="144">
        <v>101</v>
      </c>
      <c r="N2779" s="144">
        <v>9</v>
      </c>
      <c r="O2779" s="144">
        <v>9</v>
      </c>
      <c r="P2779" s="145" t="e">
        <f t="shared" si="543"/>
        <v>#DIV/0!</v>
      </c>
      <c r="Q2779" s="145" t="e">
        <f t="shared" si="544"/>
        <v>#DIV/0!</v>
      </c>
      <c r="R2779" s="145" t="e">
        <f t="shared" si="545"/>
        <v>#DIV/0!</v>
      </c>
      <c r="S2779" s="145" t="e">
        <f t="shared" si="546"/>
        <v>#DIV/0!</v>
      </c>
      <c r="T2779" s="145" t="e">
        <f t="shared" si="547"/>
        <v>#DIV/0!</v>
      </c>
      <c r="U2779" s="145" t="e">
        <f t="shared" si="548"/>
        <v>#DIV/0!</v>
      </c>
      <c r="V2779" s="146">
        <f>IF(J2779="nio",0,IF(J2779&gt;0,VLOOKUP(F2779,'3-Productie normen'!A:M,VLOOKUP(J2779,'3-Productie normen'!$B$38:$C$41,2,FALSE),FALSE)))*(VLOOKUP(B2779,'2-Kosten per locatie'!$A$16:$C$48,3,FALSE))</f>
        <v>0</v>
      </c>
      <c r="W2779" s="146">
        <f t="shared" si="549"/>
        <v>0</v>
      </c>
      <c r="X2779" s="146">
        <f t="shared" si="550"/>
        <v>0</v>
      </c>
      <c r="Y2779" s="146">
        <f t="shared" si="551"/>
        <v>0</v>
      </c>
      <c r="Z2779" s="147" t="str">
        <f>VLOOKUP(F2779,'3-Productie normen'!A:Q,12,FALSE)</f>
        <v>V</v>
      </c>
      <c r="AA2779" s="147"/>
      <c r="AC2779" s="148">
        <f t="shared" si="552"/>
        <v>185839.2</v>
      </c>
    </row>
    <row r="2780" spans="1:29" ht="14.15" customHeight="1">
      <c r="A2780" s="124">
        <f t="shared" si="554"/>
        <v>2780</v>
      </c>
      <c r="B2780" s="139" t="s">
        <v>108</v>
      </c>
      <c r="C2780" s="108" t="s">
        <v>210</v>
      </c>
      <c r="D2780" s="164" t="s">
        <v>2374</v>
      </c>
      <c r="E2780" s="141" t="s">
        <v>2375</v>
      </c>
      <c r="F2780" s="141" t="s">
        <v>168</v>
      </c>
      <c r="G2780" s="141"/>
      <c r="H2780" s="142"/>
      <c r="I2780" s="143">
        <f t="shared" si="553"/>
        <v>1</v>
      </c>
      <c r="J2780" s="144">
        <v>1</v>
      </c>
      <c r="K2780" s="144"/>
      <c r="L2780" s="144"/>
      <c r="M2780" s="144"/>
      <c r="N2780" s="144"/>
      <c r="O2780" s="144"/>
      <c r="P2780" s="145" t="e">
        <f t="shared" si="543"/>
        <v>#DIV/0!</v>
      </c>
      <c r="Q2780" s="145">
        <f t="shared" si="544"/>
        <v>0</v>
      </c>
      <c r="R2780" s="145">
        <f t="shared" si="545"/>
        <v>0</v>
      </c>
      <c r="S2780" s="145">
        <f t="shared" si="546"/>
        <v>0</v>
      </c>
      <c r="T2780" s="145">
        <f t="shared" si="547"/>
        <v>0</v>
      </c>
      <c r="U2780" s="145">
        <f t="shared" si="548"/>
        <v>0</v>
      </c>
      <c r="V2780" s="146">
        <f>IF(J2780="nio",0,IF(J2780&gt;0,VLOOKUP(F2780,'3-Productie normen'!A:M,VLOOKUP(J2780,'3-Productie normen'!$B$38:$C$41,2,FALSE),FALSE)))*(VLOOKUP(B2780,'2-Kosten per locatie'!$A$16:$C$48,3,FALSE))</f>
        <v>0</v>
      </c>
      <c r="W2780" s="146">
        <f t="shared" si="549"/>
        <v>0</v>
      </c>
      <c r="X2780" s="146">
        <f t="shared" si="550"/>
        <v>0</v>
      </c>
      <c r="Y2780" s="146">
        <f t="shared" si="551"/>
        <v>0</v>
      </c>
      <c r="Z2780" s="147" t="str">
        <f>VLOOKUP(F2780,'3-Productie normen'!A:Q,12,FALSE)</f>
        <v>V</v>
      </c>
      <c r="AA2780" s="147"/>
      <c r="AC2780" s="148">
        <f t="shared" si="552"/>
        <v>0</v>
      </c>
    </row>
    <row r="2781" spans="1:29" ht="14.15" customHeight="1">
      <c r="A2781" s="124">
        <f t="shared" si="554"/>
        <v>2781</v>
      </c>
      <c r="B2781" s="139" t="s">
        <v>108</v>
      </c>
      <c r="C2781" s="108" t="s">
        <v>210</v>
      </c>
      <c r="D2781" s="164" t="s">
        <v>2376</v>
      </c>
      <c r="E2781" s="141" t="s">
        <v>2377</v>
      </c>
      <c r="F2781" s="141" t="s">
        <v>168</v>
      </c>
      <c r="G2781" s="141" t="s">
        <v>252</v>
      </c>
      <c r="H2781" s="142">
        <v>150</v>
      </c>
      <c r="I2781" s="143">
        <f t="shared" si="553"/>
        <v>1</v>
      </c>
      <c r="J2781" s="144">
        <v>1</v>
      </c>
      <c r="K2781" s="144"/>
      <c r="L2781" s="144"/>
      <c r="M2781" s="144"/>
      <c r="N2781" s="144"/>
      <c r="O2781" s="144"/>
      <c r="P2781" s="145" t="e">
        <f t="shared" si="543"/>
        <v>#DIV/0!</v>
      </c>
      <c r="Q2781" s="145">
        <f t="shared" si="544"/>
        <v>0</v>
      </c>
      <c r="R2781" s="145">
        <f t="shared" si="545"/>
        <v>0</v>
      </c>
      <c r="S2781" s="145">
        <f t="shared" si="546"/>
        <v>0</v>
      </c>
      <c r="T2781" s="145">
        <f t="shared" si="547"/>
        <v>0</v>
      </c>
      <c r="U2781" s="145">
        <f t="shared" si="548"/>
        <v>0</v>
      </c>
      <c r="V2781" s="146">
        <f>IF(J2781="nio",0,IF(J2781&gt;0,VLOOKUP(F2781,'3-Productie normen'!A:M,VLOOKUP(J2781,'3-Productie normen'!$B$38:$C$41,2,FALSE),FALSE)))*(VLOOKUP(B2781,'2-Kosten per locatie'!$A$16:$C$48,3,FALSE))</f>
        <v>0</v>
      </c>
      <c r="W2781" s="146">
        <f t="shared" si="549"/>
        <v>0</v>
      </c>
      <c r="X2781" s="146">
        <f t="shared" si="550"/>
        <v>0</v>
      </c>
      <c r="Y2781" s="146">
        <f t="shared" si="551"/>
        <v>0</v>
      </c>
      <c r="Z2781" s="147" t="str">
        <f>VLOOKUP(F2781,'3-Productie normen'!A:Q,12,FALSE)</f>
        <v>V</v>
      </c>
      <c r="AA2781" s="147"/>
      <c r="AC2781" s="148">
        <f t="shared" si="552"/>
        <v>150</v>
      </c>
    </row>
    <row r="2782" spans="1:29" ht="14.15" customHeight="1">
      <c r="A2782" s="124">
        <f t="shared" si="554"/>
        <v>2782</v>
      </c>
      <c r="B2782" s="139" t="s">
        <v>108</v>
      </c>
      <c r="C2782" s="108" t="s">
        <v>210</v>
      </c>
      <c r="D2782" s="164" t="s">
        <v>2376</v>
      </c>
      <c r="E2782" s="141" t="s">
        <v>2378</v>
      </c>
      <c r="F2782" s="141" t="s">
        <v>168</v>
      </c>
      <c r="G2782" s="141"/>
      <c r="H2782" s="142"/>
      <c r="I2782" s="143">
        <f t="shared" si="553"/>
        <v>1</v>
      </c>
      <c r="J2782" s="144">
        <v>1</v>
      </c>
      <c r="K2782" s="144"/>
      <c r="L2782" s="144"/>
      <c r="M2782" s="144"/>
      <c r="N2782" s="144"/>
      <c r="O2782" s="144"/>
      <c r="P2782" s="145" t="e">
        <f t="shared" si="543"/>
        <v>#DIV/0!</v>
      </c>
      <c r="Q2782" s="145">
        <f t="shared" si="544"/>
        <v>0</v>
      </c>
      <c r="R2782" s="145">
        <f t="shared" si="545"/>
        <v>0</v>
      </c>
      <c r="S2782" s="145">
        <f t="shared" si="546"/>
        <v>0</v>
      </c>
      <c r="T2782" s="145">
        <f t="shared" si="547"/>
        <v>0</v>
      </c>
      <c r="U2782" s="145">
        <f t="shared" si="548"/>
        <v>0</v>
      </c>
      <c r="V2782" s="146">
        <f>IF(J2782="nio",0,IF(J2782&gt;0,VLOOKUP(F2782,'3-Productie normen'!A:M,VLOOKUP(J2782,'3-Productie normen'!$B$38:$C$41,2,FALSE),FALSE)))*(VLOOKUP(B2782,'2-Kosten per locatie'!$A$16:$C$48,3,FALSE))</f>
        <v>0</v>
      </c>
      <c r="W2782" s="146">
        <f t="shared" si="549"/>
        <v>0</v>
      </c>
      <c r="X2782" s="146">
        <f t="shared" si="550"/>
        <v>0</v>
      </c>
      <c r="Y2782" s="146">
        <f t="shared" si="551"/>
        <v>0</v>
      </c>
      <c r="Z2782" s="147" t="str">
        <f>VLOOKUP(F2782,'3-Productie normen'!A:Q,12,FALSE)</f>
        <v>V</v>
      </c>
      <c r="AA2782" s="147"/>
      <c r="AC2782" s="148">
        <f t="shared" si="552"/>
        <v>0</v>
      </c>
    </row>
    <row r="2783" spans="1:29" ht="14.15" customHeight="1">
      <c r="A2783" s="124">
        <f t="shared" si="554"/>
        <v>2783</v>
      </c>
      <c r="B2783" s="139" t="s">
        <v>108</v>
      </c>
      <c r="C2783" s="108" t="s">
        <v>2379</v>
      </c>
      <c r="D2783" s="164" t="s">
        <v>2380</v>
      </c>
      <c r="E2783" s="141" t="s">
        <v>2375</v>
      </c>
      <c r="F2783" s="153" t="s">
        <v>168</v>
      </c>
      <c r="G2783" s="141"/>
      <c r="H2783" s="142"/>
      <c r="I2783" s="143">
        <f t="shared" si="553"/>
        <v>1</v>
      </c>
      <c r="J2783" s="144">
        <v>1</v>
      </c>
      <c r="K2783" s="144"/>
      <c r="L2783" s="144"/>
      <c r="M2783" s="144"/>
      <c r="N2783" s="144"/>
      <c r="O2783" s="144"/>
      <c r="P2783" s="145" t="e">
        <f t="shared" si="543"/>
        <v>#DIV/0!</v>
      </c>
      <c r="Q2783" s="145">
        <f t="shared" si="544"/>
        <v>0</v>
      </c>
      <c r="R2783" s="145">
        <f t="shared" si="545"/>
        <v>0</v>
      </c>
      <c r="S2783" s="145">
        <f t="shared" si="546"/>
        <v>0</v>
      </c>
      <c r="T2783" s="145">
        <f t="shared" si="547"/>
        <v>0</v>
      </c>
      <c r="U2783" s="145">
        <f t="shared" si="548"/>
        <v>0</v>
      </c>
      <c r="V2783" s="146">
        <f>IF(J2783="nio",0,IF(J2783&gt;0,VLOOKUP(F2783,'3-Productie normen'!A:M,VLOOKUP(J2783,'3-Productie normen'!$B$38:$C$41,2,FALSE),FALSE)))*(VLOOKUP(B2783,'2-Kosten per locatie'!$A$16:$C$48,3,FALSE))</f>
        <v>0</v>
      </c>
      <c r="W2783" s="146">
        <f t="shared" si="549"/>
        <v>0</v>
      </c>
      <c r="X2783" s="146">
        <f t="shared" si="550"/>
        <v>0</v>
      </c>
      <c r="Y2783" s="146">
        <f t="shared" si="551"/>
        <v>0</v>
      </c>
      <c r="Z2783" s="147" t="str">
        <f>VLOOKUP(F2783,'3-Productie normen'!A:Q,12,FALSE)</f>
        <v>V</v>
      </c>
      <c r="AA2783" s="147"/>
      <c r="AC2783" s="148">
        <f t="shared" si="552"/>
        <v>0</v>
      </c>
    </row>
    <row r="2784" spans="1:29" ht="14.15" customHeight="1">
      <c r="A2784" s="124">
        <f t="shared" si="554"/>
        <v>2784</v>
      </c>
      <c r="B2784" s="139" t="s">
        <v>108</v>
      </c>
      <c r="C2784" s="108" t="s">
        <v>2379</v>
      </c>
      <c r="D2784" s="164" t="s">
        <v>2381</v>
      </c>
      <c r="E2784" s="141" t="s">
        <v>2375</v>
      </c>
      <c r="F2784" s="153" t="s">
        <v>168</v>
      </c>
      <c r="G2784" s="141"/>
      <c r="H2784" s="142"/>
      <c r="I2784" s="143">
        <f t="shared" si="553"/>
        <v>1</v>
      </c>
      <c r="J2784" s="144">
        <v>1</v>
      </c>
      <c r="K2784" s="144"/>
      <c r="L2784" s="144"/>
      <c r="M2784" s="144"/>
      <c r="N2784" s="144"/>
      <c r="O2784" s="144"/>
      <c r="P2784" s="145" t="e">
        <f t="shared" si="543"/>
        <v>#DIV/0!</v>
      </c>
      <c r="Q2784" s="145">
        <f t="shared" si="544"/>
        <v>0</v>
      </c>
      <c r="R2784" s="145">
        <f t="shared" si="545"/>
        <v>0</v>
      </c>
      <c r="S2784" s="145">
        <f t="shared" si="546"/>
        <v>0</v>
      </c>
      <c r="T2784" s="145">
        <f t="shared" si="547"/>
        <v>0</v>
      </c>
      <c r="U2784" s="145">
        <f t="shared" si="548"/>
        <v>0</v>
      </c>
      <c r="V2784" s="146">
        <f>IF(J2784="nio",0,IF(J2784&gt;0,VLOOKUP(F2784,'3-Productie normen'!A:M,VLOOKUP(J2784,'3-Productie normen'!$B$38:$C$41,2,FALSE),FALSE)))*(VLOOKUP(B2784,'2-Kosten per locatie'!$A$16:$C$48,3,FALSE))</f>
        <v>0</v>
      </c>
      <c r="W2784" s="146">
        <f t="shared" si="549"/>
        <v>0</v>
      </c>
      <c r="X2784" s="146">
        <f t="shared" si="550"/>
        <v>0</v>
      </c>
      <c r="Y2784" s="146">
        <f t="shared" si="551"/>
        <v>0</v>
      </c>
      <c r="Z2784" s="147" t="str">
        <f>VLOOKUP(F2784,'3-Productie normen'!A:Q,12,FALSE)</f>
        <v>V</v>
      </c>
      <c r="AA2784" s="147"/>
      <c r="AC2784" s="148">
        <f t="shared" si="552"/>
        <v>0</v>
      </c>
    </row>
    <row r="2785" spans="1:29" ht="14.15" customHeight="1">
      <c r="A2785" s="124">
        <f t="shared" si="554"/>
        <v>2785</v>
      </c>
      <c r="B2785" s="139" t="s">
        <v>108</v>
      </c>
      <c r="C2785" s="108" t="s">
        <v>2379</v>
      </c>
      <c r="D2785" s="164" t="s">
        <v>2382</v>
      </c>
      <c r="E2785" s="141" t="s">
        <v>2375</v>
      </c>
      <c r="F2785" s="153" t="s">
        <v>168</v>
      </c>
      <c r="G2785" s="141"/>
      <c r="H2785" s="142"/>
      <c r="I2785" s="143">
        <f t="shared" si="553"/>
        <v>1</v>
      </c>
      <c r="J2785" s="144">
        <v>1</v>
      </c>
      <c r="K2785" s="144"/>
      <c r="L2785" s="144"/>
      <c r="M2785" s="144"/>
      <c r="N2785" s="144"/>
      <c r="O2785" s="144"/>
      <c r="P2785" s="145" t="e">
        <f t="shared" si="543"/>
        <v>#DIV/0!</v>
      </c>
      <c r="Q2785" s="145">
        <f t="shared" si="544"/>
        <v>0</v>
      </c>
      <c r="R2785" s="145">
        <f t="shared" si="545"/>
        <v>0</v>
      </c>
      <c r="S2785" s="145">
        <f t="shared" si="546"/>
        <v>0</v>
      </c>
      <c r="T2785" s="145">
        <f t="shared" si="547"/>
        <v>0</v>
      </c>
      <c r="U2785" s="145">
        <f t="shared" si="548"/>
        <v>0</v>
      </c>
      <c r="V2785" s="146">
        <f>IF(J2785="nio",0,IF(J2785&gt;0,VLOOKUP(F2785,'3-Productie normen'!A:M,VLOOKUP(J2785,'3-Productie normen'!$B$38:$C$41,2,FALSE),FALSE)))*(VLOOKUP(B2785,'2-Kosten per locatie'!$A$16:$C$48,3,FALSE))</f>
        <v>0</v>
      </c>
      <c r="W2785" s="146">
        <f t="shared" si="549"/>
        <v>0</v>
      </c>
      <c r="X2785" s="146">
        <f t="shared" si="550"/>
        <v>0</v>
      </c>
      <c r="Y2785" s="146">
        <f t="shared" si="551"/>
        <v>0</v>
      </c>
      <c r="Z2785" s="147" t="str">
        <f>VLOOKUP(F2785,'3-Productie normen'!A:Q,12,FALSE)</f>
        <v>V</v>
      </c>
      <c r="AA2785" s="147"/>
      <c r="AC2785" s="148">
        <f t="shared" si="552"/>
        <v>0</v>
      </c>
    </row>
    <row r="2786" spans="1:29" ht="14.15" customHeight="1">
      <c r="A2786" s="124">
        <f t="shared" si="554"/>
        <v>2786</v>
      </c>
      <c r="B2786" s="139" t="s">
        <v>108</v>
      </c>
      <c r="C2786" s="108" t="s">
        <v>2379</v>
      </c>
      <c r="D2786" s="164" t="s">
        <v>2383</v>
      </c>
      <c r="E2786" s="141" t="s">
        <v>2375</v>
      </c>
      <c r="F2786" s="153" t="s">
        <v>168</v>
      </c>
      <c r="G2786" s="141"/>
      <c r="H2786" s="142"/>
      <c r="I2786" s="143">
        <f t="shared" si="553"/>
        <v>1</v>
      </c>
      <c r="J2786" s="144">
        <v>1</v>
      </c>
      <c r="K2786" s="144"/>
      <c r="L2786" s="144"/>
      <c r="M2786" s="144"/>
      <c r="N2786" s="144"/>
      <c r="O2786" s="144"/>
      <c r="P2786" s="145" t="e">
        <f t="shared" si="543"/>
        <v>#DIV/0!</v>
      </c>
      <c r="Q2786" s="145">
        <f t="shared" si="544"/>
        <v>0</v>
      </c>
      <c r="R2786" s="145">
        <f t="shared" si="545"/>
        <v>0</v>
      </c>
      <c r="S2786" s="145">
        <f t="shared" si="546"/>
        <v>0</v>
      </c>
      <c r="T2786" s="145">
        <f t="shared" si="547"/>
        <v>0</v>
      </c>
      <c r="U2786" s="145">
        <f t="shared" si="548"/>
        <v>0</v>
      </c>
      <c r="V2786" s="146">
        <f>IF(J2786="nio",0,IF(J2786&gt;0,VLOOKUP(F2786,'3-Productie normen'!A:M,VLOOKUP(J2786,'3-Productie normen'!$B$38:$C$41,2,FALSE),FALSE)))*(VLOOKUP(B2786,'2-Kosten per locatie'!$A$16:$C$48,3,FALSE))</f>
        <v>0</v>
      </c>
      <c r="W2786" s="146">
        <f t="shared" si="549"/>
        <v>0</v>
      </c>
      <c r="X2786" s="146">
        <f t="shared" si="550"/>
        <v>0</v>
      </c>
      <c r="Y2786" s="146">
        <f t="shared" si="551"/>
        <v>0</v>
      </c>
      <c r="Z2786" s="147" t="str">
        <f>VLOOKUP(F2786,'3-Productie normen'!A:Q,12,FALSE)</f>
        <v>V</v>
      </c>
      <c r="AA2786" s="147"/>
      <c r="AC2786" s="148">
        <f t="shared" si="552"/>
        <v>0</v>
      </c>
    </row>
    <row r="2787" spans="1:29" ht="14.15" customHeight="1">
      <c r="A2787" s="124">
        <f t="shared" si="554"/>
        <v>2787</v>
      </c>
      <c r="B2787" s="139" t="s">
        <v>108</v>
      </c>
      <c r="C2787" s="108" t="s">
        <v>2379</v>
      </c>
      <c r="D2787" s="164" t="s">
        <v>2384</v>
      </c>
      <c r="E2787" s="141" t="s">
        <v>2375</v>
      </c>
      <c r="F2787" s="153" t="s">
        <v>168</v>
      </c>
      <c r="G2787" s="141"/>
      <c r="H2787" s="142"/>
      <c r="I2787" s="143">
        <f t="shared" si="553"/>
        <v>1</v>
      </c>
      <c r="J2787" s="144">
        <v>1</v>
      </c>
      <c r="K2787" s="144"/>
      <c r="L2787" s="144"/>
      <c r="M2787" s="144"/>
      <c r="N2787" s="144"/>
      <c r="O2787" s="144"/>
      <c r="P2787" s="145" t="e">
        <f t="shared" si="543"/>
        <v>#DIV/0!</v>
      </c>
      <c r="Q2787" s="145">
        <f t="shared" si="544"/>
        <v>0</v>
      </c>
      <c r="R2787" s="145">
        <f t="shared" si="545"/>
        <v>0</v>
      </c>
      <c r="S2787" s="145">
        <f t="shared" si="546"/>
        <v>0</v>
      </c>
      <c r="T2787" s="145">
        <f t="shared" si="547"/>
        <v>0</v>
      </c>
      <c r="U2787" s="145">
        <f t="shared" si="548"/>
        <v>0</v>
      </c>
      <c r="V2787" s="146">
        <f>IF(J2787="nio",0,IF(J2787&gt;0,VLOOKUP(F2787,'3-Productie normen'!A:M,VLOOKUP(J2787,'3-Productie normen'!$B$38:$C$41,2,FALSE),FALSE)))*(VLOOKUP(B2787,'2-Kosten per locatie'!$A$16:$C$48,3,FALSE))</f>
        <v>0</v>
      </c>
      <c r="W2787" s="146">
        <f t="shared" si="549"/>
        <v>0</v>
      </c>
      <c r="X2787" s="146">
        <f t="shared" si="550"/>
        <v>0</v>
      </c>
      <c r="Y2787" s="146">
        <f t="shared" si="551"/>
        <v>0</v>
      </c>
      <c r="Z2787" s="147" t="str">
        <f>VLOOKUP(F2787,'3-Productie normen'!A:Q,12,FALSE)</f>
        <v>V</v>
      </c>
      <c r="AA2787" s="147"/>
      <c r="AC2787" s="148">
        <f t="shared" si="552"/>
        <v>0</v>
      </c>
    </row>
    <row r="2788" spans="1:29" ht="14.15" customHeight="1">
      <c r="A2788" s="124">
        <f t="shared" si="554"/>
        <v>2788</v>
      </c>
      <c r="B2788" s="139" t="s">
        <v>108</v>
      </c>
      <c r="C2788" s="108" t="s">
        <v>2379</v>
      </c>
      <c r="D2788" s="164" t="s">
        <v>2385</v>
      </c>
      <c r="E2788" s="141" t="s">
        <v>2375</v>
      </c>
      <c r="F2788" s="153" t="s">
        <v>168</v>
      </c>
      <c r="G2788" s="141"/>
      <c r="H2788" s="142"/>
      <c r="I2788" s="143">
        <f t="shared" si="553"/>
        <v>1</v>
      </c>
      <c r="J2788" s="144">
        <v>1</v>
      </c>
      <c r="K2788" s="144"/>
      <c r="L2788" s="144"/>
      <c r="M2788" s="144"/>
      <c r="N2788" s="144"/>
      <c r="O2788" s="144"/>
      <c r="P2788" s="145" t="e">
        <f t="shared" si="543"/>
        <v>#DIV/0!</v>
      </c>
      <c r="Q2788" s="145">
        <f t="shared" si="544"/>
        <v>0</v>
      </c>
      <c r="R2788" s="145">
        <f t="shared" si="545"/>
        <v>0</v>
      </c>
      <c r="S2788" s="145">
        <f t="shared" si="546"/>
        <v>0</v>
      </c>
      <c r="T2788" s="145">
        <f t="shared" si="547"/>
        <v>0</v>
      </c>
      <c r="U2788" s="145">
        <f t="shared" si="548"/>
        <v>0</v>
      </c>
      <c r="V2788" s="146">
        <f>IF(J2788="nio",0,IF(J2788&gt;0,VLOOKUP(F2788,'3-Productie normen'!A:M,VLOOKUP(J2788,'3-Productie normen'!$B$38:$C$41,2,FALSE),FALSE)))*(VLOOKUP(B2788,'2-Kosten per locatie'!$A$16:$C$48,3,FALSE))</f>
        <v>0</v>
      </c>
      <c r="W2788" s="146">
        <f t="shared" si="549"/>
        <v>0</v>
      </c>
      <c r="X2788" s="146">
        <f t="shared" si="550"/>
        <v>0</v>
      </c>
      <c r="Y2788" s="146">
        <f t="shared" si="551"/>
        <v>0</v>
      </c>
      <c r="Z2788" s="147" t="str">
        <f>VLOOKUP(F2788,'3-Productie normen'!A:Q,12,FALSE)</f>
        <v>V</v>
      </c>
      <c r="AA2788" s="147"/>
      <c r="AC2788" s="148">
        <f t="shared" si="552"/>
        <v>0</v>
      </c>
    </row>
    <row r="2789" spans="1:29" ht="14.15" customHeight="1">
      <c r="A2789" s="124">
        <f t="shared" si="554"/>
        <v>2789</v>
      </c>
      <c r="B2789" s="139" t="s">
        <v>108</v>
      </c>
      <c r="C2789" s="108" t="s">
        <v>2379</v>
      </c>
      <c r="D2789" s="164" t="s">
        <v>2386</v>
      </c>
      <c r="E2789" s="141" t="s">
        <v>2375</v>
      </c>
      <c r="F2789" s="153" t="s">
        <v>168</v>
      </c>
      <c r="G2789" s="141"/>
      <c r="H2789" s="142"/>
      <c r="I2789" s="143">
        <f t="shared" si="553"/>
        <v>1</v>
      </c>
      <c r="J2789" s="144">
        <v>1</v>
      </c>
      <c r="K2789" s="144"/>
      <c r="L2789" s="144"/>
      <c r="M2789" s="144"/>
      <c r="N2789" s="144"/>
      <c r="O2789" s="144"/>
      <c r="P2789" s="145" t="e">
        <f t="shared" si="543"/>
        <v>#DIV/0!</v>
      </c>
      <c r="Q2789" s="145">
        <f t="shared" si="544"/>
        <v>0</v>
      </c>
      <c r="R2789" s="145">
        <f t="shared" si="545"/>
        <v>0</v>
      </c>
      <c r="S2789" s="145">
        <f t="shared" si="546"/>
        <v>0</v>
      </c>
      <c r="T2789" s="145">
        <f t="shared" si="547"/>
        <v>0</v>
      </c>
      <c r="U2789" s="145">
        <f t="shared" si="548"/>
        <v>0</v>
      </c>
      <c r="V2789" s="146">
        <f>IF(J2789="nio",0,IF(J2789&gt;0,VLOOKUP(F2789,'3-Productie normen'!A:M,VLOOKUP(J2789,'3-Productie normen'!$B$38:$C$41,2,FALSE),FALSE)))*(VLOOKUP(B2789,'2-Kosten per locatie'!$A$16:$C$48,3,FALSE))</f>
        <v>0</v>
      </c>
      <c r="W2789" s="146">
        <f t="shared" si="549"/>
        <v>0</v>
      </c>
      <c r="X2789" s="146">
        <f t="shared" si="550"/>
        <v>0</v>
      </c>
      <c r="Y2789" s="146">
        <f t="shared" si="551"/>
        <v>0</v>
      </c>
      <c r="Z2789" s="147" t="str">
        <f>VLOOKUP(F2789,'3-Productie normen'!A:Q,12,FALSE)</f>
        <v>V</v>
      </c>
      <c r="AA2789" s="147"/>
      <c r="AC2789" s="148">
        <f t="shared" si="552"/>
        <v>0</v>
      </c>
    </row>
    <row r="2790" spans="1:29" ht="14.15" customHeight="1">
      <c r="A2790" s="124">
        <f>A2789+1</f>
        <v>2790</v>
      </c>
      <c r="B2790" s="139" t="s">
        <v>123</v>
      </c>
      <c r="C2790" s="108" t="s">
        <v>210</v>
      </c>
      <c r="D2790" s="164" t="s">
        <v>1626</v>
      </c>
      <c r="E2790" s="141" t="s">
        <v>868</v>
      </c>
      <c r="F2790" s="141" t="s">
        <v>155</v>
      </c>
      <c r="G2790" s="141" t="s">
        <v>222</v>
      </c>
      <c r="H2790" s="142">
        <v>4.8</v>
      </c>
      <c r="I2790" s="143">
        <f t="shared" si="553"/>
        <v>255</v>
      </c>
      <c r="J2790" s="144">
        <v>255</v>
      </c>
      <c r="K2790" s="144"/>
      <c r="L2790" s="144"/>
      <c r="M2790" s="144"/>
      <c r="N2790" s="144"/>
      <c r="O2790" s="144"/>
      <c r="P2790" s="145" t="e">
        <f t="shared" si="543"/>
        <v>#DIV/0!</v>
      </c>
      <c r="Q2790" s="145">
        <f t="shared" si="544"/>
        <v>0</v>
      </c>
      <c r="R2790" s="145">
        <f t="shared" si="545"/>
        <v>0</v>
      </c>
      <c r="S2790" s="145">
        <f t="shared" si="546"/>
        <v>0</v>
      </c>
      <c r="T2790" s="145">
        <f t="shared" si="547"/>
        <v>0</v>
      </c>
      <c r="U2790" s="145">
        <f t="shared" si="548"/>
        <v>0</v>
      </c>
      <c r="V2790" s="146">
        <f>IF(J2790="nio",0,IF(J2790&gt;0,VLOOKUP(F2790,'3-Productie normen'!A:M,VLOOKUP(J2790,'3-Productie normen'!$B$38:$C$41,2,FALSE),FALSE)))*(VLOOKUP(B2790,'2-Kosten per locatie'!$A$16:$C$48,3,FALSE))</f>
        <v>0</v>
      </c>
      <c r="W2790" s="146">
        <f t="shared" si="549"/>
        <v>0</v>
      </c>
      <c r="X2790" s="146">
        <f t="shared" si="550"/>
        <v>0</v>
      </c>
      <c r="Y2790" s="146">
        <f t="shared" si="551"/>
        <v>0</v>
      </c>
      <c r="Z2790" s="147" t="str">
        <f>VLOOKUP(F2790,'3-Productie normen'!A:Q,12,FALSE)</f>
        <v>B</v>
      </c>
      <c r="AA2790" s="147"/>
      <c r="AC2790" s="148">
        <f t="shared" si="552"/>
        <v>1224</v>
      </c>
    </row>
    <row r="2791" spans="1:29" ht="14.15" customHeight="1">
      <c r="A2791" s="124">
        <f t="shared" si="554"/>
        <v>2791</v>
      </c>
      <c r="B2791" s="139" t="s">
        <v>123</v>
      </c>
      <c r="C2791" s="108" t="s">
        <v>210</v>
      </c>
      <c r="D2791" s="164" t="s">
        <v>1628</v>
      </c>
      <c r="E2791" s="141" t="s">
        <v>249</v>
      </c>
      <c r="F2791" s="153" t="s">
        <v>172</v>
      </c>
      <c r="G2791" s="141" t="s">
        <v>244</v>
      </c>
      <c r="H2791" s="142">
        <v>61.4</v>
      </c>
      <c r="I2791" s="143">
        <f t="shared" si="553"/>
        <v>255</v>
      </c>
      <c r="J2791" s="144">
        <v>255</v>
      </c>
      <c r="K2791" s="144"/>
      <c r="L2791" s="144"/>
      <c r="M2791" s="144"/>
      <c r="N2791" s="144"/>
      <c r="O2791" s="144"/>
      <c r="P2791" s="145" t="e">
        <f t="shared" si="543"/>
        <v>#DIV/0!</v>
      </c>
      <c r="Q2791" s="145">
        <f t="shared" si="544"/>
        <v>0</v>
      </c>
      <c r="R2791" s="145">
        <f t="shared" si="545"/>
        <v>0</v>
      </c>
      <c r="S2791" s="145">
        <f t="shared" si="546"/>
        <v>0</v>
      </c>
      <c r="T2791" s="145">
        <f t="shared" si="547"/>
        <v>0</v>
      </c>
      <c r="U2791" s="145">
        <f t="shared" si="548"/>
        <v>0</v>
      </c>
      <c r="V2791" s="146">
        <f>IF(J2791="nio",0,IF(J2791&gt;0,VLOOKUP(F2791,'3-Productie normen'!A:M,VLOOKUP(J2791,'3-Productie normen'!$B$38:$C$41,2,FALSE),FALSE)))*(VLOOKUP(B2791,'2-Kosten per locatie'!$A$16:$C$48,3,FALSE))</f>
        <v>0</v>
      </c>
      <c r="W2791" s="146">
        <f t="shared" si="549"/>
        <v>0</v>
      </c>
      <c r="X2791" s="146">
        <f t="shared" si="550"/>
        <v>0</v>
      </c>
      <c r="Y2791" s="146">
        <f t="shared" si="551"/>
        <v>0</v>
      </c>
      <c r="Z2791" s="147" t="str">
        <f>VLOOKUP(F2791,'3-Productie normen'!A:Q,12,FALSE)</f>
        <v>V</v>
      </c>
      <c r="AA2791" s="147"/>
      <c r="AC2791" s="148">
        <f t="shared" si="552"/>
        <v>15657</v>
      </c>
    </row>
    <row r="2792" spans="1:29" ht="14.15" customHeight="1">
      <c r="A2792" s="124">
        <f t="shared" si="554"/>
        <v>2792</v>
      </c>
      <c r="B2792" s="139" t="s">
        <v>123</v>
      </c>
      <c r="C2792" s="108" t="s">
        <v>210</v>
      </c>
      <c r="D2792" s="164" t="s">
        <v>1629</v>
      </c>
      <c r="E2792" s="141" t="s">
        <v>249</v>
      </c>
      <c r="F2792" s="153" t="s">
        <v>172</v>
      </c>
      <c r="G2792" s="141" t="s">
        <v>244</v>
      </c>
      <c r="H2792" s="142">
        <v>22.3</v>
      </c>
      <c r="I2792" s="143">
        <f t="shared" si="553"/>
        <v>255</v>
      </c>
      <c r="J2792" s="144">
        <v>255</v>
      </c>
      <c r="K2792" s="144"/>
      <c r="L2792" s="144"/>
      <c r="M2792" s="144"/>
      <c r="N2792" s="144"/>
      <c r="O2792" s="144"/>
      <c r="P2792" s="145" t="e">
        <f t="shared" si="543"/>
        <v>#DIV/0!</v>
      </c>
      <c r="Q2792" s="145">
        <f t="shared" si="544"/>
        <v>0</v>
      </c>
      <c r="R2792" s="145">
        <f t="shared" si="545"/>
        <v>0</v>
      </c>
      <c r="S2792" s="145">
        <f t="shared" si="546"/>
        <v>0</v>
      </c>
      <c r="T2792" s="145">
        <f t="shared" si="547"/>
        <v>0</v>
      </c>
      <c r="U2792" s="145">
        <f t="shared" si="548"/>
        <v>0</v>
      </c>
      <c r="V2792" s="146">
        <f>IF(J2792="nio",0,IF(J2792&gt;0,VLOOKUP(F2792,'3-Productie normen'!A:M,VLOOKUP(J2792,'3-Productie normen'!$B$38:$C$41,2,FALSE),FALSE)))*(VLOOKUP(B2792,'2-Kosten per locatie'!$A$16:$C$48,3,FALSE))</f>
        <v>0</v>
      </c>
      <c r="W2792" s="146">
        <f t="shared" si="549"/>
        <v>0</v>
      </c>
      <c r="X2792" s="146">
        <f t="shared" si="550"/>
        <v>0</v>
      </c>
      <c r="Y2792" s="146">
        <f t="shared" si="551"/>
        <v>0</v>
      </c>
      <c r="Z2792" s="147" t="str">
        <f>VLOOKUP(F2792,'3-Productie normen'!A:Q,12,FALSE)</f>
        <v>V</v>
      </c>
      <c r="AA2792" s="147"/>
      <c r="AC2792" s="148">
        <f t="shared" si="552"/>
        <v>5686.5</v>
      </c>
    </row>
    <row r="2793" spans="1:29" ht="14.15" customHeight="1">
      <c r="A2793" s="124">
        <f t="shared" si="554"/>
        <v>2793</v>
      </c>
      <c r="B2793" s="139" t="s">
        <v>123</v>
      </c>
      <c r="C2793" s="108" t="s">
        <v>210</v>
      </c>
      <c r="D2793" s="164" t="s">
        <v>1630</v>
      </c>
      <c r="E2793" s="141" t="s">
        <v>780</v>
      </c>
      <c r="F2793" s="141" t="s">
        <v>165</v>
      </c>
      <c r="G2793" s="141" t="s">
        <v>227</v>
      </c>
      <c r="H2793" s="142">
        <v>113.3</v>
      </c>
      <c r="I2793" s="143">
        <f t="shared" si="553"/>
        <v>12</v>
      </c>
      <c r="J2793" s="144">
        <v>12</v>
      </c>
      <c r="K2793" s="144"/>
      <c r="L2793" s="144"/>
      <c r="M2793" s="144"/>
      <c r="N2793" s="144"/>
      <c r="O2793" s="144"/>
      <c r="P2793" s="145" t="e">
        <f t="shared" si="543"/>
        <v>#DIV/0!</v>
      </c>
      <c r="Q2793" s="145">
        <f t="shared" si="544"/>
        <v>0</v>
      </c>
      <c r="R2793" s="145">
        <f t="shared" si="545"/>
        <v>0</v>
      </c>
      <c r="S2793" s="145">
        <f t="shared" si="546"/>
        <v>0</v>
      </c>
      <c r="T2793" s="145">
        <f t="shared" si="547"/>
        <v>0</v>
      </c>
      <c r="U2793" s="145">
        <f t="shared" si="548"/>
        <v>0</v>
      </c>
      <c r="V2793" s="146">
        <f>IF(J2793="nio",0,IF(J2793&gt;0,VLOOKUP(F2793,'3-Productie normen'!A:M,VLOOKUP(J2793,'3-Productie normen'!$B$38:$C$41,2,FALSE),FALSE)))*(VLOOKUP(B2793,'2-Kosten per locatie'!$A$16:$C$48,3,FALSE))</f>
        <v>0</v>
      </c>
      <c r="W2793" s="146">
        <f t="shared" si="549"/>
        <v>0</v>
      </c>
      <c r="X2793" s="146">
        <f t="shared" si="550"/>
        <v>0</v>
      </c>
      <c r="Y2793" s="146">
        <f t="shared" si="551"/>
        <v>0</v>
      </c>
      <c r="Z2793" s="147" t="str">
        <f>VLOOKUP(F2793,'3-Productie normen'!A:Q,12,FALSE)</f>
        <v>V</v>
      </c>
      <c r="AA2793" s="147"/>
      <c r="AC2793" s="148">
        <f t="shared" si="552"/>
        <v>1359.6</v>
      </c>
    </row>
    <row r="2794" spans="1:29" ht="14.15" customHeight="1">
      <c r="A2794" s="124">
        <f t="shared" si="554"/>
        <v>2794</v>
      </c>
      <c r="B2794" s="139" t="s">
        <v>123</v>
      </c>
      <c r="C2794" s="108" t="s">
        <v>210</v>
      </c>
      <c r="D2794" s="164" t="s">
        <v>1632</v>
      </c>
      <c r="E2794" s="141" t="s">
        <v>2037</v>
      </c>
      <c r="F2794" s="141" t="s">
        <v>168</v>
      </c>
      <c r="G2794" s="141" t="s">
        <v>213</v>
      </c>
      <c r="H2794" s="142">
        <v>53.9</v>
      </c>
      <c r="I2794" s="143">
        <f t="shared" si="553"/>
        <v>1</v>
      </c>
      <c r="J2794" s="144">
        <v>1</v>
      </c>
      <c r="K2794" s="144"/>
      <c r="L2794" s="144"/>
      <c r="M2794" s="144"/>
      <c r="N2794" s="144"/>
      <c r="O2794" s="144"/>
      <c r="P2794" s="145" t="e">
        <f t="shared" si="543"/>
        <v>#DIV/0!</v>
      </c>
      <c r="Q2794" s="145">
        <f t="shared" si="544"/>
        <v>0</v>
      </c>
      <c r="R2794" s="145">
        <f t="shared" si="545"/>
        <v>0</v>
      </c>
      <c r="S2794" s="145">
        <f t="shared" si="546"/>
        <v>0</v>
      </c>
      <c r="T2794" s="145">
        <f t="shared" si="547"/>
        <v>0</v>
      </c>
      <c r="U2794" s="145">
        <f t="shared" si="548"/>
        <v>0</v>
      </c>
      <c r="V2794" s="146">
        <f>IF(J2794="nio",0,IF(J2794&gt;0,VLOOKUP(F2794,'3-Productie normen'!A:M,VLOOKUP(J2794,'3-Productie normen'!$B$38:$C$41,2,FALSE),FALSE)))*(VLOOKUP(B2794,'2-Kosten per locatie'!$A$16:$C$48,3,FALSE))</f>
        <v>0</v>
      </c>
      <c r="W2794" s="146">
        <f t="shared" si="549"/>
        <v>0</v>
      </c>
      <c r="X2794" s="146">
        <f t="shared" si="550"/>
        <v>0</v>
      </c>
      <c r="Y2794" s="146">
        <f t="shared" si="551"/>
        <v>0</v>
      </c>
      <c r="Z2794" s="147" t="str">
        <f>VLOOKUP(F2794,'3-Productie normen'!A:Q,12,FALSE)</f>
        <v>V</v>
      </c>
      <c r="AA2794" s="147"/>
      <c r="AC2794" s="148">
        <f t="shared" si="552"/>
        <v>53.9</v>
      </c>
    </row>
    <row r="2795" spans="1:29" ht="14.15" customHeight="1">
      <c r="A2795" s="124">
        <f t="shared" si="554"/>
        <v>2795</v>
      </c>
      <c r="B2795" s="139" t="s">
        <v>123</v>
      </c>
      <c r="C2795" s="108" t="s">
        <v>210</v>
      </c>
      <c r="D2795" s="164" t="s">
        <v>1633</v>
      </c>
      <c r="E2795" s="141" t="s">
        <v>165</v>
      </c>
      <c r="F2795" s="141" t="s">
        <v>165</v>
      </c>
      <c r="G2795" s="141" t="s">
        <v>227</v>
      </c>
      <c r="H2795" s="142">
        <v>1047.5999999999999</v>
      </c>
      <c r="I2795" s="143">
        <f t="shared" si="553"/>
        <v>12</v>
      </c>
      <c r="J2795" s="144">
        <v>12</v>
      </c>
      <c r="K2795" s="144"/>
      <c r="L2795" s="144"/>
      <c r="M2795" s="144"/>
      <c r="N2795" s="144"/>
      <c r="O2795" s="144"/>
      <c r="P2795" s="145" t="e">
        <f t="shared" si="543"/>
        <v>#DIV/0!</v>
      </c>
      <c r="Q2795" s="145">
        <f t="shared" si="544"/>
        <v>0</v>
      </c>
      <c r="R2795" s="145">
        <f t="shared" si="545"/>
        <v>0</v>
      </c>
      <c r="S2795" s="145">
        <f t="shared" si="546"/>
        <v>0</v>
      </c>
      <c r="T2795" s="145">
        <f t="shared" si="547"/>
        <v>0</v>
      </c>
      <c r="U2795" s="145">
        <f t="shared" si="548"/>
        <v>0</v>
      </c>
      <c r="V2795" s="146">
        <f>IF(J2795="nio",0,IF(J2795&gt;0,VLOOKUP(F2795,'3-Productie normen'!A:M,VLOOKUP(J2795,'3-Productie normen'!$B$38:$C$41,2,FALSE),FALSE)))*(VLOOKUP(B2795,'2-Kosten per locatie'!$A$16:$C$48,3,FALSE))</f>
        <v>0</v>
      </c>
      <c r="W2795" s="146">
        <f t="shared" si="549"/>
        <v>0</v>
      </c>
      <c r="X2795" s="146">
        <f t="shared" si="550"/>
        <v>0</v>
      </c>
      <c r="Y2795" s="146">
        <f t="shared" si="551"/>
        <v>0</v>
      </c>
      <c r="Z2795" s="147" t="str">
        <f>VLOOKUP(F2795,'3-Productie normen'!A:Q,12,FALSE)</f>
        <v>V</v>
      </c>
      <c r="AA2795" s="147"/>
      <c r="AC2795" s="148">
        <f t="shared" si="552"/>
        <v>12571.199999999999</v>
      </c>
    </row>
    <row r="2796" spans="1:29" ht="14.15" customHeight="1">
      <c r="A2796" s="124">
        <f t="shared" si="554"/>
        <v>2796</v>
      </c>
      <c r="B2796" s="139" t="s">
        <v>123</v>
      </c>
      <c r="C2796" s="108" t="s">
        <v>210</v>
      </c>
      <c r="D2796" s="164" t="s">
        <v>1634</v>
      </c>
      <c r="E2796" s="141" t="s">
        <v>249</v>
      </c>
      <c r="F2796" s="141" t="s">
        <v>172</v>
      </c>
      <c r="G2796" s="141" t="s">
        <v>244</v>
      </c>
      <c r="H2796" s="142">
        <v>5.5</v>
      </c>
      <c r="I2796" s="143">
        <f t="shared" si="553"/>
        <v>255</v>
      </c>
      <c r="J2796" s="144">
        <v>255</v>
      </c>
      <c r="K2796" s="144"/>
      <c r="L2796" s="144"/>
      <c r="M2796" s="144"/>
      <c r="N2796" s="144"/>
      <c r="O2796" s="144"/>
      <c r="P2796" s="145" t="e">
        <f t="shared" si="543"/>
        <v>#DIV/0!</v>
      </c>
      <c r="Q2796" s="145">
        <f t="shared" si="544"/>
        <v>0</v>
      </c>
      <c r="R2796" s="145">
        <f t="shared" si="545"/>
        <v>0</v>
      </c>
      <c r="S2796" s="145">
        <f t="shared" si="546"/>
        <v>0</v>
      </c>
      <c r="T2796" s="145">
        <f t="shared" si="547"/>
        <v>0</v>
      </c>
      <c r="U2796" s="145">
        <f t="shared" si="548"/>
        <v>0</v>
      </c>
      <c r="V2796" s="146">
        <f>IF(J2796="nio",0,IF(J2796&gt;0,VLOOKUP(F2796,'3-Productie normen'!A:M,VLOOKUP(J2796,'3-Productie normen'!$B$38:$C$41,2,FALSE),FALSE)))*(VLOOKUP(B2796,'2-Kosten per locatie'!$A$16:$C$48,3,FALSE))</f>
        <v>0</v>
      </c>
      <c r="W2796" s="146">
        <f t="shared" si="549"/>
        <v>0</v>
      </c>
      <c r="X2796" s="146">
        <f t="shared" si="550"/>
        <v>0</v>
      </c>
      <c r="Y2796" s="146">
        <f t="shared" si="551"/>
        <v>0</v>
      </c>
      <c r="Z2796" s="147" t="str">
        <f>VLOOKUP(F2796,'3-Productie normen'!A:Q,12,FALSE)</f>
        <v>V</v>
      </c>
      <c r="AA2796" s="147"/>
      <c r="AC2796" s="148">
        <f t="shared" si="552"/>
        <v>1402.5</v>
      </c>
    </row>
    <row r="2797" spans="1:29" ht="14.15" customHeight="1">
      <c r="A2797" s="124">
        <f t="shared" si="554"/>
        <v>2797</v>
      </c>
      <c r="B2797" s="139" t="s">
        <v>123</v>
      </c>
      <c r="C2797" s="108" t="s">
        <v>210</v>
      </c>
      <c r="D2797" s="164" t="s">
        <v>2387</v>
      </c>
      <c r="E2797" s="141" t="s">
        <v>265</v>
      </c>
      <c r="F2797" s="166" t="s">
        <v>167</v>
      </c>
      <c r="G2797" s="141" t="s">
        <v>213</v>
      </c>
      <c r="H2797" s="142">
        <v>1.4</v>
      </c>
      <c r="I2797" s="143">
        <f t="shared" si="553"/>
        <v>255</v>
      </c>
      <c r="J2797" s="144">
        <v>255</v>
      </c>
      <c r="K2797" s="144"/>
      <c r="L2797" s="144"/>
      <c r="M2797" s="144"/>
      <c r="N2797" s="144"/>
      <c r="O2797" s="144"/>
      <c r="P2797" s="145" t="e">
        <f t="shared" si="543"/>
        <v>#DIV/0!</v>
      </c>
      <c r="Q2797" s="145">
        <f t="shared" si="544"/>
        <v>0</v>
      </c>
      <c r="R2797" s="145">
        <f t="shared" si="545"/>
        <v>0</v>
      </c>
      <c r="S2797" s="145">
        <f t="shared" si="546"/>
        <v>0</v>
      </c>
      <c r="T2797" s="145">
        <f t="shared" si="547"/>
        <v>0</v>
      </c>
      <c r="U2797" s="145">
        <f t="shared" si="548"/>
        <v>0</v>
      </c>
      <c r="V2797" s="146">
        <f>IF(J2797="nio",0,IF(J2797&gt;0,VLOOKUP(F2797,'3-Productie normen'!A:M,VLOOKUP(J2797,'3-Productie normen'!$B$38:$C$41,2,FALSE),FALSE)))*(VLOOKUP(B2797,'2-Kosten per locatie'!$A$16:$C$48,3,FALSE))</f>
        <v>0</v>
      </c>
      <c r="W2797" s="146">
        <f t="shared" si="549"/>
        <v>0</v>
      </c>
      <c r="X2797" s="146">
        <f t="shared" si="550"/>
        <v>0</v>
      </c>
      <c r="Y2797" s="146">
        <f t="shared" si="551"/>
        <v>0</v>
      </c>
      <c r="Z2797" s="147" t="str">
        <f>VLOOKUP(F2797,'3-Productie normen'!A:Q,12,FALSE)</f>
        <v>S</v>
      </c>
      <c r="AA2797" s="147"/>
      <c r="AC2797" s="148">
        <f t="shared" si="552"/>
        <v>357</v>
      </c>
    </row>
    <row r="2798" spans="1:29" ht="14.15" customHeight="1">
      <c r="A2798" s="124">
        <f t="shared" si="554"/>
        <v>2798</v>
      </c>
      <c r="B2798" s="139" t="s">
        <v>123</v>
      </c>
      <c r="C2798" s="108" t="s">
        <v>210</v>
      </c>
      <c r="D2798" s="164" t="s">
        <v>2388</v>
      </c>
      <c r="E2798" s="141" t="s">
        <v>265</v>
      </c>
      <c r="F2798" s="139" t="s">
        <v>167</v>
      </c>
      <c r="G2798" s="141" t="s">
        <v>213</v>
      </c>
      <c r="H2798" s="142">
        <v>1.5</v>
      </c>
      <c r="I2798" s="143">
        <f t="shared" si="553"/>
        <v>255</v>
      </c>
      <c r="J2798" s="144">
        <v>255</v>
      </c>
      <c r="K2798" s="144"/>
      <c r="L2798" s="144"/>
      <c r="M2798" s="144"/>
      <c r="N2798" s="144"/>
      <c r="O2798" s="144"/>
      <c r="P2798" s="145" t="e">
        <f t="shared" si="543"/>
        <v>#DIV/0!</v>
      </c>
      <c r="Q2798" s="145">
        <f t="shared" si="544"/>
        <v>0</v>
      </c>
      <c r="R2798" s="145">
        <f t="shared" si="545"/>
        <v>0</v>
      </c>
      <c r="S2798" s="145">
        <f t="shared" si="546"/>
        <v>0</v>
      </c>
      <c r="T2798" s="145">
        <f t="shared" si="547"/>
        <v>0</v>
      </c>
      <c r="U2798" s="145">
        <f t="shared" si="548"/>
        <v>0</v>
      </c>
      <c r="V2798" s="146">
        <f>IF(J2798="nio",0,IF(J2798&gt;0,VLOOKUP(F2798,'3-Productie normen'!A:M,VLOOKUP(J2798,'3-Productie normen'!$B$38:$C$41,2,FALSE),FALSE)))*(VLOOKUP(B2798,'2-Kosten per locatie'!$A$16:$C$48,3,FALSE))</f>
        <v>0</v>
      </c>
      <c r="W2798" s="146">
        <f t="shared" si="549"/>
        <v>0</v>
      </c>
      <c r="X2798" s="146">
        <f t="shared" si="550"/>
        <v>0</v>
      </c>
      <c r="Y2798" s="146">
        <f t="shared" si="551"/>
        <v>0</v>
      </c>
      <c r="Z2798" s="147" t="str">
        <f>VLOOKUP(F2798,'3-Productie normen'!A:Q,12,FALSE)</f>
        <v>S</v>
      </c>
      <c r="AA2798" s="147"/>
      <c r="AC2798" s="148">
        <f t="shared" si="552"/>
        <v>382.5</v>
      </c>
    </row>
    <row r="2799" spans="1:29" ht="14.15" customHeight="1">
      <c r="A2799" s="124">
        <f t="shared" si="554"/>
        <v>2799</v>
      </c>
      <c r="B2799" s="139" t="s">
        <v>123</v>
      </c>
      <c r="C2799" s="108" t="s">
        <v>210</v>
      </c>
      <c r="D2799" s="164" t="s">
        <v>2389</v>
      </c>
      <c r="E2799" s="141" t="s">
        <v>355</v>
      </c>
      <c r="F2799" s="141" t="s">
        <v>174</v>
      </c>
      <c r="G2799" s="141" t="s">
        <v>227</v>
      </c>
      <c r="H2799" s="142">
        <v>1</v>
      </c>
      <c r="I2799" s="143">
        <f t="shared" si="553"/>
        <v>0</v>
      </c>
      <c r="J2799" s="144" t="s">
        <v>228</v>
      </c>
      <c r="K2799" s="144"/>
      <c r="L2799" s="144"/>
      <c r="M2799" s="144"/>
      <c r="N2799" s="144"/>
      <c r="O2799" s="144"/>
      <c r="P2799" s="145">
        <f t="shared" si="543"/>
        <v>0</v>
      </c>
      <c r="Q2799" s="145">
        <f t="shared" si="544"/>
        <v>0</v>
      </c>
      <c r="R2799" s="145">
        <f t="shared" si="545"/>
        <v>0</v>
      </c>
      <c r="S2799" s="145">
        <f t="shared" si="546"/>
        <v>0</v>
      </c>
      <c r="T2799" s="145">
        <f t="shared" si="547"/>
        <v>0</v>
      </c>
      <c r="U2799" s="145">
        <f t="shared" si="548"/>
        <v>0</v>
      </c>
      <c r="V2799" s="146">
        <f>IF(J2799="nio",0,IF(J2799&gt;0,VLOOKUP(F2799,'3-Productie normen'!A:M,VLOOKUP(J2799,'3-Productie normen'!$B$38:$C$41,2,FALSE),FALSE)))*(VLOOKUP(B2799,'2-Kosten per locatie'!$A$16:$C$48,3,FALSE))</f>
        <v>0</v>
      </c>
      <c r="W2799" s="146">
        <f t="shared" si="549"/>
        <v>0</v>
      </c>
      <c r="X2799" s="146">
        <f t="shared" si="550"/>
        <v>0</v>
      </c>
      <c r="Y2799" s="146">
        <f t="shared" si="551"/>
        <v>0</v>
      </c>
      <c r="Z2799" s="147">
        <f>VLOOKUP(F2799,'3-Productie normen'!A:Q,12,FALSE)</f>
        <v>0</v>
      </c>
      <c r="AA2799" s="147"/>
      <c r="AC2799" s="148">
        <f t="shared" si="552"/>
        <v>0</v>
      </c>
    </row>
    <row r="2800" spans="1:29" ht="14.15" customHeight="1">
      <c r="A2800" s="124">
        <f t="shared" si="554"/>
        <v>2800</v>
      </c>
      <c r="B2800" s="139" t="s">
        <v>123</v>
      </c>
      <c r="C2800" s="108" t="s">
        <v>210</v>
      </c>
      <c r="D2800" s="164" t="s">
        <v>2390</v>
      </c>
      <c r="E2800" s="141" t="s">
        <v>249</v>
      </c>
      <c r="F2800" s="141" t="s">
        <v>172</v>
      </c>
      <c r="G2800" s="141" t="s">
        <v>227</v>
      </c>
      <c r="H2800" s="142">
        <v>3.7</v>
      </c>
      <c r="I2800" s="143">
        <f t="shared" si="553"/>
        <v>255</v>
      </c>
      <c r="J2800" s="144">
        <v>255</v>
      </c>
      <c r="K2800" s="144"/>
      <c r="L2800" s="144"/>
      <c r="M2800" s="144"/>
      <c r="N2800" s="144"/>
      <c r="O2800" s="144"/>
      <c r="P2800" s="145" t="e">
        <f t="shared" si="543"/>
        <v>#DIV/0!</v>
      </c>
      <c r="Q2800" s="145">
        <f t="shared" si="544"/>
        <v>0</v>
      </c>
      <c r="R2800" s="145">
        <f t="shared" si="545"/>
        <v>0</v>
      </c>
      <c r="S2800" s="145">
        <f t="shared" si="546"/>
        <v>0</v>
      </c>
      <c r="T2800" s="145">
        <f t="shared" si="547"/>
        <v>0</v>
      </c>
      <c r="U2800" s="145">
        <f t="shared" si="548"/>
        <v>0</v>
      </c>
      <c r="V2800" s="146">
        <f>IF(J2800="nio",0,IF(J2800&gt;0,VLOOKUP(F2800,'3-Productie normen'!A:M,VLOOKUP(J2800,'3-Productie normen'!$B$38:$C$41,2,FALSE),FALSE)))*(VLOOKUP(B2800,'2-Kosten per locatie'!$A$16:$C$48,3,FALSE))</f>
        <v>0</v>
      </c>
      <c r="W2800" s="146">
        <f t="shared" si="549"/>
        <v>0</v>
      </c>
      <c r="X2800" s="146">
        <f t="shared" si="550"/>
        <v>0</v>
      </c>
      <c r="Y2800" s="146">
        <f t="shared" si="551"/>
        <v>0</v>
      </c>
      <c r="Z2800" s="147" t="str">
        <f>VLOOKUP(F2800,'3-Productie normen'!A:Q,12,FALSE)</f>
        <v>V</v>
      </c>
      <c r="AA2800" s="147"/>
      <c r="AC2800" s="148">
        <f t="shared" si="552"/>
        <v>943.5</v>
      </c>
    </row>
    <row r="2801" spans="1:29" ht="14.15" customHeight="1">
      <c r="A2801" s="124">
        <f t="shared" si="554"/>
        <v>2801</v>
      </c>
      <c r="B2801" s="139" t="s">
        <v>123</v>
      </c>
      <c r="C2801" s="108" t="s">
        <v>210</v>
      </c>
      <c r="D2801" s="164" t="s">
        <v>2391</v>
      </c>
      <c r="E2801" s="141" t="s">
        <v>249</v>
      </c>
      <c r="F2801" s="139" t="s">
        <v>172</v>
      </c>
      <c r="G2801" s="141" t="s">
        <v>227</v>
      </c>
      <c r="H2801" s="142">
        <v>12</v>
      </c>
      <c r="I2801" s="143">
        <f t="shared" si="553"/>
        <v>255</v>
      </c>
      <c r="J2801" s="144">
        <v>255</v>
      </c>
      <c r="K2801" s="144"/>
      <c r="L2801" s="144"/>
      <c r="M2801" s="144"/>
      <c r="N2801" s="144"/>
      <c r="O2801" s="144"/>
      <c r="P2801" s="145" t="e">
        <f t="shared" si="543"/>
        <v>#DIV/0!</v>
      </c>
      <c r="Q2801" s="145">
        <f t="shared" si="544"/>
        <v>0</v>
      </c>
      <c r="R2801" s="145">
        <f t="shared" si="545"/>
        <v>0</v>
      </c>
      <c r="S2801" s="145">
        <f t="shared" si="546"/>
        <v>0</v>
      </c>
      <c r="T2801" s="145">
        <f t="shared" si="547"/>
        <v>0</v>
      </c>
      <c r="U2801" s="145">
        <f t="shared" si="548"/>
        <v>0</v>
      </c>
      <c r="V2801" s="146">
        <f>IF(J2801="nio",0,IF(J2801&gt;0,VLOOKUP(F2801,'3-Productie normen'!A:M,VLOOKUP(J2801,'3-Productie normen'!$B$38:$C$41,2,FALSE),FALSE)))*(VLOOKUP(B2801,'2-Kosten per locatie'!$A$16:$C$48,3,FALSE))</f>
        <v>0</v>
      </c>
      <c r="W2801" s="146">
        <f t="shared" si="549"/>
        <v>0</v>
      </c>
      <c r="X2801" s="146">
        <f t="shared" si="550"/>
        <v>0</v>
      </c>
      <c r="Y2801" s="146">
        <f t="shared" si="551"/>
        <v>0</v>
      </c>
      <c r="Z2801" s="147" t="str">
        <f>VLOOKUP(F2801,'3-Productie normen'!A:Q,12,FALSE)</f>
        <v>V</v>
      </c>
      <c r="AA2801" s="147"/>
      <c r="AC2801" s="148">
        <f t="shared" si="552"/>
        <v>3060</v>
      </c>
    </row>
    <row r="2802" spans="1:29" ht="14.15" customHeight="1">
      <c r="A2802" s="124">
        <f t="shared" si="554"/>
        <v>2802</v>
      </c>
      <c r="B2802" s="139" t="s">
        <v>123</v>
      </c>
      <c r="C2802" s="108" t="s">
        <v>210</v>
      </c>
      <c r="D2802" s="164" t="s">
        <v>2392</v>
      </c>
      <c r="E2802" s="141" t="s">
        <v>249</v>
      </c>
      <c r="F2802" s="141" t="s">
        <v>172</v>
      </c>
      <c r="G2802" s="141" t="s">
        <v>227</v>
      </c>
      <c r="H2802" s="142">
        <v>7.8</v>
      </c>
      <c r="I2802" s="143">
        <f t="shared" si="553"/>
        <v>255</v>
      </c>
      <c r="J2802" s="144">
        <v>255</v>
      </c>
      <c r="K2802" s="144"/>
      <c r="L2802" s="144"/>
      <c r="M2802" s="144"/>
      <c r="N2802" s="144"/>
      <c r="O2802" s="144"/>
      <c r="P2802" s="145" t="e">
        <f t="shared" si="543"/>
        <v>#DIV/0!</v>
      </c>
      <c r="Q2802" s="145">
        <f t="shared" si="544"/>
        <v>0</v>
      </c>
      <c r="R2802" s="145">
        <f t="shared" si="545"/>
        <v>0</v>
      </c>
      <c r="S2802" s="145">
        <f t="shared" si="546"/>
        <v>0</v>
      </c>
      <c r="T2802" s="145">
        <f t="shared" si="547"/>
        <v>0</v>
      </c>
      <c r="U2802" s="145">
        <f t="shared" si="548"/>
        <v>0</v>
      </c>
      <c r="V2802" s="146">
        <f>IF(J2802="nio",0,IF(J2802&gt;0,VLOOKUP(F2802,'3-Productie normen'!A:M,VLOOKUP(J2802,'3-Productie normen'!$B$38:$C$41,2,FALSE),FALSE)))*(VLOOKUP(B2802,'2-Kosten per locatie'!$A$16:$C$48,3,FALSE))</f>
        <v>0</v>
      </c>
      <c r="W2802" s="146">
        <f t="shared" si="549"/>
        <v>0</v>
      </c>
      <c r="X2802" s="146">
        <f t="shared" si="550"/>
        <v>0</v>
      </c>
      <c r="Y2802" s="146">
        <f t="shared" si="551"/>
        <v>0</v>
      </c>
      <c r="Z2802" s="147" t="str">
        <f>VLOOKUP(F2802,'3-Productie normen'!A:Q,12,FALSE)</f>
        <v>V</v>
      </c>
      <c r="AA2802" s="147"/>
      <c r="AC2802" s="148">
        <f t="shared" si="552"/>
        <v>1989</v>
      </c>
    </row>
    <row r="2803" spans="1:29" ht="14.15" customHeight="1">
      <c r="A2803" s="124">
        <f t="shared" si="554"/>
        <v>2803</v>
      </c>
      <c r="B2803" s="139" t="s">
        <v>123</v>
      </c>
      <c r="C2803" s="108" t="s">
        <v>210</v>
      </c>
      <c r="D2803" s="164" t="s">
        <v>2393</v>
      </c>
      <c r="E2803" s="141" t="s">
        <v>685</v>
      </c>
      <c r="F2803" s="141" t="s">
        <v>168</v>
      </c>
      <c r="G2803" s="141" t="s">
        <v>227</v>
      </c>
      <c r="H2803" s="142">
        <v>16.2</v>
      </c>
      <c r="I2803" s="143">
        <f t="shared" si="553"/>
        <v>1</v>
      </c>
      <c r="J2803" s="144">
        <v>1</v>
      </c>
      <c r="K2803" s="144"/>
      <c r="L2803" s="144"/>
      <c r="M2803" s="144"/>
      <c r="N2803" s="144"/>
      <c r="O2803" s="144"/>
      <c r="P2803" s="145" t="e">
        <f t="shared" si="543"/>
        <v>#DIV/0!</v>
      </c>
      <c r="Q2803" s="145">
        <f t="shared" si="544"/>
        <v>0</v>
      </c>
      <c r="R2803" s="145">
        <f t="shared" si="545"/>
        <v>0</v>
      </c>
      <c r="S2803" s="145">
        <f t="shared" si="546"/>
        <v>0</v>
      </c>
      <c r="T2803" s="145">
        <f t="shared" si="547"/>
        <v>0</v>
      </c>
      <c r="U2803" s="145">
        <f t="shared" si="548"/>
        <v>0</v>
      </c>
      <c r="V2803" s="146">
        <f>IF(J2803="nio",0,IF(J2803&gt;0,VLOOKUP(F2803,'3-Productie normen'!A:M,VLOOKUP(J2803,'3-Productie normen'!$B$38:$C$41,2,FALSE),FALSE)))*(VLOOKUP(B2803,'2-Kosten per locatie'!$A$16:$C$48,3,FALSE))</f>
        <v>0</v>
      </c>
      <c r="W2803" s="146">
        <f t="shared" si="549"/>
        <v>0</v>
      </c>
      <c r="X2803" s="146">
        <f t="shared" si="550"/>
        <v>0</v>
      </c>
      <c r="Y2803" s="146">
        <f t="shared" si="551"/>
        <v>0</v>
      </c>
      <c r="Z2803" s="147" t="str">
        <f>VLOOKUP(F2803,'3-Productie normen'!A:Q,12,FALSE)</f>
        <v>V</v>
      </c>
      <c r="AA2803" s="147"/>
      <c r="AC2803" s="148">
        <f t="shared" si="552"/>
        <v>16.2</v>
      </c>
    </row>
    <row r="2804" spans="1:29" ht="14.15" customHeight="1">
      <c r="A2804" s="124">
        <f t="shared" si="554"/>
        <v>2804</v>
      </c>
      <c r="B2804" s="139" t="s">
        <v>123</v>
      </c>
      <c r="C2804" s="108" t="s">
        <v>210</v>
      </c>
      <c r="D2804" s="164" t="s">
        <v>2394</v>
      </c>
      <c r="E2804" s="141" t="s">
        <v>765</v>
      </c>
      <c r="F2804" s="141" t="s">
        <v>168</v>
      </c>
      <c r="G2804" s="141" t="s">
        <v>227</v>
      </c>
      <c r="H2804" s="142">
        <v>6.4</v>
      </c>
      <c r="I2804" s="143">
        <f t="shared" si="553"/>
        <v>1</v>
      </c>
      <c r="J2804" s="144">
        <v>1</v>
      </c>
      <c r="K2804" s="144"/>
      <c r="L2804" s="144"/>
      <c r="M2804" s="144"/>
      <c r="N2804" s="144"/>
      <c r="O2804" s="144"/>
      <c r="P2804" s="145" t="e">
        <f t="shared" ref="P2804:P2865" si="555">IF(J2804="nio",0,IF(J2804&gt;0,J2804*H2804/V2804,0))</f>
        <v>#DIV/0!</v>
      </c>
      <c r="Q2804" s="145">
        <f t="shared" ref="Q2804:Q2865" si="556">IF(K2804&gt;0,K2804*H2804/W2804,0)</f>
        <v>0</v>
      </c>
      <c r="R2804" s="145">
        <f t="shared" ref="R2804:R2865" si="557">IF(L2804&gt;0,L2804*H2804/X2804,0)</f>
        <v>0</v>
      </c>
      <c r="S2804" s="145">
        <f t="shared" ref="S2804:S2865" si="558">IF(M2804&gt;0,M2804*H2804/Y2804,0)</f>
        <v>0</v>
      </c>
      <c r="T2804" s="145">
        <f t="shared" ref="T2804:T2865" si="559">IF(N2804&gt;0,N2804*H2804/X2804,0)</f>
        <v>0</v>
      </c>
      <c r="U2804" s="145">
        <f t="shared" ref="U2804:U2865" si="560">IF(O2804&gt;0,O2804*H2804/Y2804,0)</f>
        <v>0</v>
      </c>
      <c r="V2804" s="146">
        <f>IF(J2804="nio",0,IF(J2804&gt;0,VLOOKUP(F2804,'3-Productie normen'!A:M,VLOOKUP(J2804,'3-Productie normen'!$B$38:$C$41,2,FALSE),FALSE)))*(VLOOKUP(B2804,'2-Kosten per locatie'!$A$16:$C$48,3,FALSE))</f>
        <v>0</v>
      </c>
      <c r="W2804" s="146">
        <f t="shared" ref="W2804:W2865" si="561">IF(K2804&gt;0,V2804*$W$8,0)</f>
        <v>0</v>
      </c>
      <c r="X2804" s="146">
        <f t="shared" ref="X2804:X2865" si="562">IF((OR(L2804&gt;0,N2804&gt;0)),V2804*$X$8,0)</f>
        <v>0</v>
      </c>
      <c r="Y2804" s="146">
        <f t="shared" ref="Y2804:Y2865" si="563">IF((OR(M2804&gt;0,O2804&gt;0)),V2804*$Y$8,0)</f>
        <v>0</v>
      </c>
      <c r="Z2804" s="147" t="str">
        <f>VLOOKUP(F2804,'3-Productie normen'!A:Q,12,FALSE)</f>
        <v>V</v>
      </c>
      <c r="AA2804" s="147"/>
      <c r="AC2804" s="148">
        <f t="shared" ref="AC2804:AC2865" si="564">I2804*H2804</f>
        <v>6.4</v>
      </c>
    </row>
    <row r="2805" spans="1:29" ht="14.15" customHeight="1">
      <c r="A2805" s="124">
        <f t="shared" si="554"/>
        <v>2805</v>
      </c>
      <c r="B2805" s="139" t="s">
        <v>123</v>
      </c>
      <c r="C2805" s="108" t="s">
        <v>210</v>
      </c>
      <c r="D2805" s="164" t="s">
        <v>2395</v>
      </c>
      <c r="E2805" s="141" t="s">
        <v>765</v>
      </c>
      <c r="F2805" s="141" t="s">
        <v>168</v>
      </c>
      <c r="G2805" s="141" t="s">
        <v>227</v>
      </c>
      <c r="H2805" s="142">
        <v>6.7</v>
      </c>
      <c r="I2805" s="143">
        <f t="shared" si="553"/>
        <v>1</v>
      </c>
      <c r="J2805" s="144">
        <v>1</v>
      </c>
      <c r="K2805" s="144"/>
      <c r="L2805" s="144"/>
      <c r="M2805" s="144"/>
      <c r="N2805" s="144"/>
      <c r="O2805" s="144"/>
      <c r="P2805" s="145" t="e">
        <f t="shared" si="555"/>
        <v>#DIV/0!</v>
      </c>
      <c r="Q2805" s="145">
        <f t="shared" si="556"/>
        <v>0</v>
      </c>
      <c r="R2805" s="145">
        <f t="shared" si="557"/>
        <v>0</v>
      </c>
      <c r="S2805" s="145">
        <f t="shared" si="558"/>
        <v>0</v>
      </c>
      <c r="T2805" s="145">
        <f t="shared" si="559"/>
        <v>0</v>
      </c>
      <c r="U2805" s="145">
        <f t="shared" si="560"/>
        <v>0</v>
      </c>
      <c r="V2805" s="146">
        <f>IF(J2805="nio",0,IF(J2805&gt;0,VLOOKUP(F2805,'3-Productie normen'!A:M,VLOOKUP(J2805,'3-Productie normen'!$B$38:$C$41,2,FALSE),FALSE)))*(VLOOKUP(B2805,'2-Kosten per locatie'!$A$16:$C$48,3,FALSE))</f>
        <v>0</v>
      </c>
      <c r="W2805" s="146">
        <f t="shared" si="561"/>
        <v>0</v>
      </c>
      <c r="X2805" s="146">
        <f t="shared" si="562"/>
        <v>0</v>
      </c>
      <c r="Y2805" s="146">
        <f t="shared" si="563"/>
        <v>0</v>
      </c>
      <c r="Z2805" s="147" t="str">
        <f>VLOOKUP(F2805,'3-Productie normen'!A:Q,12,FALSE)</f>
        <v>V</v>
      </c>
      <c r="AA2805" s="147"/>
      <c r="AC2805" s="148">
        <f t="shared" si="564"/>
        <v>6.7</v>
      </c>
    </row>
    <row r="2806" spans="1:29" ht="14.15" customHeight="1">
      <c r="A2806" s="124">
        <f t="shared" si="554"/>
        <v>2806</v>
      </c>
      <c r="B2806" s="139" t="s">
        <v>123</v>
      </c>
      <c r="C2806" s="108" t="s">
        <v>210</v>
      </c>
      <c r="D2806" s="164" t="s">
        <v>2396</v>
      </c>
      <c r="E2806" s="141" t="s">
        <v>765</v>
      </c>
      <c r="F2806" s="141" t="s">
        <v>168</v>
      </c>
      <c r="G2806" s="141" t="s">
        <v>227</v>
      </c>
      <c r="H2806" s="142">
        <v>6.7</v>
      </c>
      <c r="I2806" s="143">
        <f t="shared" si="553"/>
        <v>1</v>
      </c>
      <c r="J2806" s="144">
        <v>1</v>
      </c>
      <c r="K2806" s="144"/>
      <c r="L2806" s="144"/>
      <c r="M2806" s="144"/>
      <c r="N2806" s="144"/>
      <c r="O2806" s="144"/>
      <c r="P2806" s="145" t="e">
        <f t="shared" si="555"/>
        <v>#DIV/0!</v>
      </c>
      <c r="Q2806" s="145">
        <f t="shared" si="556"/>
        <v>0</v>
      </c>
      <c r="R2806" s="145">
        <f t="shared" si="557"/>
        <v>0</v>
      </c>
      <c r="S2806" s="145">
        <f t="shared" si="558"/>
        <v>0</v>
      </c>
      <c r="T2806" s="145">
        <f t="shared" si="559"/>
        <v>0</v>
      </c>
      <c r="U2806" s="145">
        <f t="shared" si="560"/>
        <v>0</v>
      </c>
      <c r="V2806" s="146">
        <f>IF(J2806="nio",0,IF(J2806&gt;0,VLOOKUP(F2806,'3-Productie normen'!A:M,VLOOKUP(J2806,'3-Productie normen'!$B$38:$C$41,2,FALSE),FALSE)))*(VLOOKUP(B2806,'2-Kosten per locatie'!$A$16:$C$48,3,FALSE))</f>
        <v>0</v>
      </c>
      <c r="W2806" s="146">
        <f t="shared" si="561"/>
        <v>0</v>
      </c>
      <c r="X2806" s="146">
        <f t="shared" si="562"/>
        <v>0</v>
      </c>
      <c r="Y2806" s="146">
        <f t="shared" si="563"/>
        <v>0</v>
      </c>
      <c r="Z2806" s="147" t="str">
        <f>VLOOKUP(F2806,'3-Productie normen'!A:Q,12,FALSE)</f>
        <v>V</v>
      </c>
      <c r="AA2806" s="147"/>
      <c r="AC2806" s="148">
        <f t="shared" si="564"/>
        <v>6.7</v>
      </c>
    </row>
    <row r="2807" spans="1:29" ht="14.15" customHeight="1">
      <c r="A2807" s="124">
        <f t="shared" si="554"/>
        <v>2807</v>
      </c>
      <c r="B2807" s="139" t="s">
        <v>123</v>
      </c>
      <c r="C2807" s="108" t="s">
        <v>210</v>
      </c>
      <c r="D2807" s="164" t="s">
        <v>2397</v>
      </c>
      <c r="E2807" s="141" t="s">
        <v>2026</v>
      </c>
      <c r="F2807" s="153" t="s">
        <v>168</v>
      </c>
      <c r="G2807" s="141" t="s">
        <v>227</v>
      </c>
      <c r="H2807" s="142">
        <v>12.9</v>
      </c>
      <c r="I2807" s="143">
        <f t="shared" si="553"/>
        <v>1</v>
      </c>
      <c r="J2807" s="144">
        <v>1</v>
      </c>
      <c r="K2807" s="144"/>
      <c r="L2807" s="144"/>
      <c r="M2807" s="144"/>
      <c r="N2807" s="144"/>
      <c r="O2807" s="144"/>
      <c r="P2807" s="145" t="e">
        <f t="shared" si="555"/>
        <v>#DIV/0!</v>
      </c>
      <c r="Q2807" s="145">
        <f t="shared" si="556"/>
        <v>0</v>
      </c>
      <c r="R2807" s="145">
        <f t="shared" si="557"/>
        <v>0</v>
      </c>
      <c r="S2807" s="145">
        <f t="shared" si="558"/>
        <v>0</v>
      </c>
      <c r="T2807" s="145">
        <f t="shared" si="559"/>
        <v>0</v>
      </c>
      <c r="U2807" s="145">
        <f t="shared" si="560"/>
        <v>0</v>
      </c>
      <c r="V2807" s="146">
        <f>IF(J2807="nio",0,IF(J2807&gt;0,VLOOKUP(F2807,'3-Productie normen'!A:M,VLOOKUP(J2807,'3-Productie normen'!$B$38:$C$41,2,FALSE),FALSE)))*(VLOOKUP(B2807,'2-Kosten per locatie'!$A$16:$C$48,3,FALSE))</f>
        <v>0</v>
      </c>
      <c r="W2807" s="146">
        <f t="shared" si="561"/>
        <v>0</v>
      </c>
      <c r="X2807" s="146">
        <f t="shared" si="562"/>
        <v>0</v>
      </c>
      <c r="Y2807" s="146">
        <f t="shared" si="563"/>
        <v>0</v>
      </c>
      <c r="Z2807" s="147" t="str">
        <f>VLOOKUP(F2807,'3-Productie normen'!A:Q,12,FALSE)</f>
        <v>V</v>
      </c>
      <c r="AA2807" s="147"/>
      <c r="AC2807" s="148">
        <f t="shared" si="564"/>
        <v>12.9</v>
      </c>
    </row>
    <row r="2808" spans="1:29" ht="14.15" customHeight="1">
      <c r="A2808" s="124">
        <f t="shared" si="554"/>
        <v>2808</v>
      </c>
      <c r="B2808" s="139" t="s">
        <v>123</v>
      </c>
      <c r="C2808" s="108" t="s">
        <v>210</v>
      </c>
      <c r="D2808" s="164" t="s">
        <v>2398</v>
      </c>
      <c r="E2808" s="141" t="s">
        <v>711</v>
      </c>
      <c r="F2808" s="141" t="s">
        <v>168</v>
      </c>
      <c r="G2808" s="141" t="s">
        <v>227</v>
      </c>
      <c r="H2808" s="142">
        <v>6.8</v>
      </c>
      <c r="I2808" s="143">
        <f t="shared" si="553"/>
        <v>1</v>
      </c>
      <c r="J2808" s="144">
        <v>1</v>
      </c>
      <c r="K2808" s="144"/>
      <c r="L2808" s="144"/>
      <c r="M2808" s="144"/>
      <c r="N2808" s="144"/>
      <c r="O2808" s="144"/>
      <c r="P2808" s="145" t="e">
        <f t="shared" si="555"/>
        <v>#DIV/0!</v>
      </c>
      <c r="Q2808" s="145">
        <f t="shared" si="556"/>
        <v>0</v>
      </c>
      <c r="R2808" s="145">
        <f t="shared" si="557"/>
        <v>0</v>
      </c>
      <c r="S2808" s="145">
        <f t="shared" si="558"/>
        <v>0</v>
      </c>
      <c r="T2808" s="145">
        <f t="shared" si="559"/>
        <v>0</v>
      </c>
      <c r="U2808" s="145">
        <f t="shared" si="560"/>
        <v>0</v>
      </c>
      <c r="V2808" s="146">
        <f>IF(J2808="nio",0,IF(J2808&gt;0,VLOOKUP(F2808,'3-Productie normen'!A:M,VLOOKUP(J2808,'3-Productie normen'!$B$38:$C$41,2,FALSE),FALSE)))*(VLOOKUP(B2808,'2-Kosten per locatie'!$A$16:$C$48,3,FALSE))</f>
        <v>0</v>
      </c>
      <c r="W2808" s="146">
        <f t="shared" si="561"/>
        <v>0</v>
      </c>
      <c r="X2808" s="146">
        <f t="shared" si="562"/>
        <v>0</v>
      </c>
      <c r="Y2808" s="146">
        <f t="shared" si="563"/>
        <v>0</v>
      </c>
      <c r="Z2808" s="147" t="str">
        <f>VLOOKUP(F2808,'3-Productie normen'!A:Q,12,FALSE)</f>
        <v>V</v>
      </c>
      <c r="AA2808" s="147"/>
      <c r="AC2808" s="148">
        <f t="shared" si="564"/>
        <v>6.8</v>
      </c>
    </row>
    <row r="2809" spans="1:29" ht="14.15" customHeight="1">
      <c r="A2809" s="124">
        <f t="shared" si="554"/>
        <v>2809</v>
      </c>
      <c r="B2809" s="139" t="s">
        <v>123</v>
      </c>
      <c r="C2809" s="108" t="s">
        <v>210</v>
      </c>
      <c r="D2809" s="164" t="s">
        <v>2399</v>
      </c>
      <c r="E2809" s="141" t="s">
        <v>711</v>
      </c>
      <c r="F2809" s="141" t="s">
        <v>168</v>
      </c>
      <c r="G2809" s="141" t="s">
        <v>227</v>
      </c>
      <c r="H2809" s="142">
        <v>2.9</v>
      </c>
      <c r="I2809" s="143">
        <f t="shared" si="553"/>
        <v>1</v>
      </c>
      <c r="J2809" s="144">
        <v>1</v>
      </c>
      <c r="K2809" s="144"/>
      <c r="L2809" s="144"/>
      <c r="M2809" s="144"/>
      <c r="N2809" s="144"/>
      <c r="O2809" s="144"/>
      <c r="P2809" s="145" t="e">
        <f t="shared" si="555"/>
        <v>#DIV/0!</v>
      </c>
      <c r="Q2809" s="145">
        <f t="shared" si="556"/>
        <v>0</v>
      </c>
      <c r="R2809" s="145">
        <f t="shared" si="557"/>
        <v>0</v>
      </c>
      <c r="S2809" s="145">
        <f t="shared" si="558"/>
        <v>0</v>
      </c>
      <c r="T2809" s="145">
        <f t="shared" si="559"/>
        <v>0</v>
      </c>
      <c r="U2809" s="145">
        <f t="shared" si="560"/>
        <v>0</v>
      </c>
      <c r="V2809" s="146">
        <f>IF(J2809="nio",0,IF(J2809&gt;0,VLOOKUP(F2809,'3-Productie normen'!A:M,VLOOKUP(J2809,'3-Productie normen'!$B$38:$C$41,2,FALSE),FALSE)))*(VLOOKUP(B2809,'2-Kosten per locatie'!$A$16:$C$48,3,FALSE))</f>
        <v>0</v>
      </c>
      <c r="W2809" s="146">
        <f t="shared" si="561"/>
        <v>0</v>
      </c>
      <c r="X2809" s="146">
        <f t="shared" si="562"/>
        <v>0</v>
      </c>
      <c r="Y2809" s="146">
        <f t="shared" si="563"/>
        <v>0</v>
      </c>
      <c r="Z2809" s="147" t="str">
        <f>VLOOKUP(F2809,'3-Productie normen'!A:Q,12,FALSE)</f>
        <v>V</v>
      </c>
      <c r="AA2809" s="147"/>
      <c r="AC2809" s="148">
        <f t="shared" si="564"/>
        <v>2.9</v>
      </c>
    </row>
    <row r="2810" spans="1:29" ht="14.15" customHeight="1">
      <c r="A2810" s="124">
        <f t="shared" si="554"/>
        <v>2810</v>
      </c>
      <c r="B2810" s="139" t="s">
        <v>123</v>
      </c>
      <c r="C2810" s="108" t="s">
        <v>210</v>
      </c>
      <c r="D2810" s="164" t="s">
        <v>2400</v>
      </c>
      <c r="E2810" s="141" t="s">
        <v>1983</v>
      </c>
      <c r="F2810" s="139" t="s">
        <v>168</v>
      </c>
      <c r="G2810" s="141" t="s">
        <v>244</v>
      </c>
      <c r="H2810" s="142">
        <v>36.1</v>
      </c>
      <c r="I2810" s="143">
        <f t="shared" si="553"/>
        <v>1</v>
      </c>
      <c r="J2810" s="144">
        <v>1</v>
      </c>
      <c r="K2810" s="144"/>
      <c r="L2810" s="144"/>
      <c r="M2810" s="144"/>
      <c r="N2810" s="144"/>
      <c r="O2810" s="144"/>
      <c r="P2810" s="145" t="e">
        <f t="shared" si="555"/>
        <v>#DIV/0!</v>
      </c>
      <c r="Q2810" s="145">
        <f t="shared" si="556"/>
        <v>0</v>
      </c>
      <c r="R2810" s="145">
        <f t="shared" si="557"/>
        <v>0</v>
      </c>
      <c r="S2810" s="145">
        <f t="shared" si="558"/>
        <v>0</v>
      </c>
      <c r="T2810" s="145">
        <f t="shared" si="559"/>
        <v>0</v>
      </c>
      <c r="U2810" s="145">
        <f t="shared" si="560"/>
        <v>0</v>
      </c>
      <c r="V2810" s="146">
        <f>IF(J2810="nio",0,IF(J2810&gt;0,VLOOKUP(F2810,'3-Productie normen'!A:M,VLOOKUP(J2810,'3-Productie normen'!$B$38:$C$41,2,FALSE),FALSE)))*(VLOOKUP(B2810,'2-Kosten per locatie'!$A$16:$C$48,3,FALSE))</f>
        <v>0</v>
      </c>
      <c r="W2810" s="146">
        <f t="shared" si="561"/>
        <v>0</v>
      </c>
      <c r="X2810" s="146">
        <f t="shared" si="562"/>
        <v>0</v>
      </c>
      <c r="Y2810" s="146">
        <f t="shared" si="563"/>
        <v>0</v>
      </c>
      <c r="Z2810" s="147" t="str">
        <f>VLOOKUP(F2810,'3-Productie normen'!A:Q,12,FALSE)</f>
        <v>V</v>
      </c>
      <c r="AA2810" s="147"/>
      <c r="AC2810" s="148">
        <f t="shared" si="564"/>
        <v>36.1</v>
      </c>
    </row>
    <row r="2811" spans="1:29" ht="14.15" customHeight="1">
      <c r="A2811" s="124">
        <f t="shared" si="554"/>
        <v>2811</v>
      </c>
      <c r="B2811" s="139" t="s">
        <v>123</v>
      </c>
      <c r="C2811" s="108" t="s">
        <v>210</v>
      </c>
      <c r="D2811" s="164" t="s">
        <v>2401</v>
      </c>
      <c r="E2811" s="141" t="s">
        <v>162</v>
      </c>
      <c r="F2811" s="166" t="s">
        <v>162</v>
      </c>
      <c r="G2811" s="141" t="s">
        <v>244</v>
      </c>
      <c r="H2811" s="142">
        <v>2.7</v>
      </c>
      <c r="I2811" s="143">
        <f t="shared" si="553"/>
        <v>255</v>
      </c>
      <c r="J2811" s="144">
        <v>255</v>
      </c>
      <c r="K2811" s="144"/>
      <c r="L2811" s="144"/>
      <c r="M2811" s="144"/>
      <c r="N2811" s="144"/>
      <c r="O2811" s="144"/>
      <c r="P2811" s="145" t="e">
        <f t="shared" si="555"/>
        <v>#DIV/0!</v>
      </c>
      <c r="Q2811" s="145">
        <f t="shared" si="556"/>
        <v>0</v>
      </c>
      <c r="R2811" s="145">
        <f t="shared" si="557"/>
        <v>0</v>
      </c>
      <c r="S2811" s="145">
        <f t="shared" si="558"/>
        <v>0</v>
      </c>
      <c r="T2811" s="145">
        <f t="shared" si="559"/>
        <v>0</v>
      </c>
      <c r="U2811" s="145">
        <f t="shared" si="560"/>
        <v>0</v>
      </c>
      <c r="V2811" s="146">
        <f>IF(J2811="nio",0,IF(J2811&gt;0,VLOOKUP(F2811,'3-Productie normen'!A:M,VLOOKUP(J2811,'3-Productie normen'!$B$38:$C$41,2,FALSE),FALSE)))*(VLOOKUP(B2811,'2-Kosten per locatie'!$A$16:$C$48,3,FALSE))</f>
        <v>0</v>
      </c>
      <c r="W2811" s="146">
        <f t="shared" si="561"/>
        <v>0</v>
      </c>
      <c r="X2811" s="146">
        <f t="shared" si="562"/>
        <v>0</v>
      </c>
      <c r="Y2811" s="146">
        <f t="shared" si="563"/>
        <v>0</v>
      </c>
      <c r="Z2811" s="147" t="str">
        <f>VLOOKUP(F2811,'3-Productie normen'!A:Q,12,FALSE)</f>
        <v>V</v>
      </c>
      <c r="AA2811" s="147"/>
      <c r="AC2811" s="148">
        <f t="shared" si="564"/>
        <v>688.5</v>
      </c>
    </row>
    <row r="2812" spans="1:29" ht="14.15" customHeight="1">
      <c r="A2812" s="124">
        <f t="shared" si="554"/>
        <v>2812</v>
      </c>
      <c r="B2812" s="139" t="s">
        <v>123</v>
      </c>
      <c r="C2812" s="108" t="s">
        <v>210</v>
      </c>
      <c r="D2812" s="164" t="s">
        <v>2402</v>
      </c>
      <c r="E2812" s="141" t="s">
        <v>162</v>
      </c>
      <c r="F2812" s="166" t="s">
        <v>162</v>
      </c>
      <c r="G2812" s="141" t="s">
        <v>244</v>
      </c>
      <c r="H2812" s="142">
        <v>2.2999999999999998</v>
      </c>
      <c r="I2812" s="143">
        <f t="shared" si="553"/>
        <v>255</v>
      </c>
      <c r="J2812" s="144">
        <v>255</v>
      </c>
      <c r="K2812" s="144"/>
      <c r="L2812" s="144"/>
      <c r="M2812" s="144"/>
      <c r="N2812" s="144"/>
      <c r="O2812" s="144"/>
      <c r="P2812" s="145" t="e">
        <f t="shared" si="555"/>
        <v>#DIV/0!</v>
      </c>
      <c r="Q2812" s="145">
        <f t="shared" si="556"/>
        <v>0</v>
      </c>
      <c r="R2812" s="145">
        <f t="shared" si="557"/>
        <v>0</v>
      </c>
      <c r="S2812" s="145">
        <f t="shared" si="558"/>
        <v>0</v>
      </c>
      <c r="T2812" s="145">
        <f t="shared" si="559"/>
        <v>0</v>
      </c>
      <c r="U2812" s="145">
        <f t="shared" si="560"/>
        <v>0</v>
      </c>
      <c r="V2812" s="146">
        <f>IF(J2812="nio",0,IF(J2812&gt;0,VLOOKUP(F2812,'3-Productie normen'!A:M,VLOOKUP(J2812,'3-Productie normen'!$B$38:$C$41,2,FALSE),FALSE)))*(VLOOKUP(B2812,'2-Kosten per locatie'!$A$16:$C$48,3,FALSE))</f>
        <v>0</v>
      </c>
      <c r="W2812" s="146">
        <f t="shared" si="561"/>
        <v>0</v>
      </c>
      <c r="X2812" s="146">
        <f t="shared" si="562"/>
        <v>0</v>
      </c>
      <c r="Y2812" s="146">
        <f t="shared" si="563"/>
        <v>0</v>
      </c>
      <c r="Z2812" s="147" t="str">
        <f>VLOOKUP(F2812,'3-Productie normen'!A:Q,12,FALSE)</f>
        <v>V</v>
      </c>
      <c r="AA2812" s="147"/>
      <c r="AC2812" s="148">
        <f t="shared" si="564"/>
        <v>586.5</v>
      </c>
    </row>
    <row r="2813" spans="1:29" ht="14.15" customHeight="1">
      <c r="A2813" s="124">
        <f t="shared" si="554"/>
        <v>2813</v>
      </c>
      <c r="B2813" s="139" t="s">
        <v>123</v>
      </c>
      <c r="C2813" s="108" t="s">
        <v>210</v>
      </c>
      <c r="D2813" s="164" t="s">
        <v>2403</v>
      </c>
      <c r="E2813" s="141" t="s">
        <v>170</v>
      </c>
      <c r="F2813" s="141" t="s">
        <v>170</v>
      </c>
      <c r="G2813" s="141" t="s">
        <v>1783</v>
      </c>
      <c r="H2813" s="142">
        <v>15.2</v>
      </c>
      <c r="I2813" s="143">
        <f t="shared" si="553"/>
        <v>255</v>
      </c>
      <c r="J2813" s="144">
        <v>255</v>
      </c>
      <c r="K2813" s="144"/>
      <c r="L2813" s="144"/>
      <c r="M2813" s="144"/>
      <c r="N2813" s="144"/>
      <c r="O2813" s="144"/>
      <c r="P2813" s="145" t="e">
        <f t="shared" si="555"/>
        <v>#DIV/0!</v>
      </c>
      <c r="Q2813" s="145">
        <f t="shared" si="556"/>
        <v>0</v>
      </c>
      <c r="R2813" s="145">
        <f t="shared" si="557"/>
        <v>0</v>
      </c>
      <c r="S2813" s="145">
        <f t="shared" si="558"/>
        <v>0</v>
      </c>
      <c r="T2813" s="145">
        <f t="shared" si="559"/>
        <v>0</v>
      </c>
      <c r="U2813" s="145">
        <f t="shared" si="560"/>
        <v>0</v>
      </c>
      <c r="V2813" s="146">
        <f>IF(J2813="nio",0,IF(J2813&gt;0,VLOOKUP(F2813,'3-Productie normen'!A:M,VLOOKUP(J2813,'3-Productie normen'!$B$38:$C$41,2,FALSE),FALSE)))*(VLOOKUP(B2813,'2-Kosten per locatie'!$A$16:$C$48,3,FALSE))</f>
        <v>0</v>
      </c>
      <c r="W2813" s="146">
        <f t="shared" si="561"/>
        <v>0</v>
      </c>
      <c r="X2813" s="146">
        <f t="shared" si="562"/>
        <v>0</v>
      </c>
      <c r="Y2813" s="146">
        <f t="shared" si="563"/>
        <v>0</v>
      </c>
      <c r="Z2813" s="147" t="str">
        <f>VLOOKUP(F2813,'3-Productie normen'!A:Q,12,FALSE)</f>
        <v>V</v>
      </c>
      <c r="AA2813" s="147"/>
      <c r="AC2813" s="148">
        <f t="shared" si="564"/>
        <v>3876</v>
      </c>
    </row>
    <row r="2814" spans="1:29" ht="14.15" customHeight="1">
      <c r="A2814" s="124">
        <f t="shared" si="554"/>
        <v>2814</v>
      </c>
      <c r="B2814" s="139" t="s">
        <v>123</v>
      </c>
      <c r="C2814" s="108" t="s">
        <v>210</v>
      </c>
      <c r="D2814" s="164" t="s">
        <v>2404</v>
      </c>
      <c r="E2814" s="141" t="s">
        <v>170</v>
      </c>
      <c r="F2814" s="141" t="s">
        <v>170</v>
      </c>
      <c r="G2814" s="141" t="s">
        <v>1783</v>
      </c>
      <c r="H2814" s="142">
        <v>15.2</v>
      </c>
      <c r="I2814" s="143">
        <f t="shared" si="553"/>
        <v>255</v>
      </c>
      <c r="J2814" s="144">
        <v>255</v>
      </c>
      <c r="K2814" s="144"/>
      <c r="L2814" s="144"/>
      <c r="M2814" s="144"/>
      <c r="N2814" s="144"/>
      <c r="O2814" s="144"/>
      <c r="P2814" s="145" t="e">
        <f t="shared" si="555"/>
        <v>#DIV/0!</v>
      </c>
      <c r="Q2814" s="145">
        <f t="shared" si="556"/>
        <v>0</v>
      </c>
      <c r="R2814" s="145">
        <f t="shared" si="557"/>
        <v>0</v>
      </c>
      <c r="S2814" s="145">
        <f t="shared" si="558"/>
        <v>0</v>
      </c>
      <c r="T2814" s="145">
        <f t="shared" si="559"/>
        <v>0</v>
      </c>
      <c r="U2814" s="145">
        <f t="shared" si="560"/>
        <v>0</v>
      </c>
      <c r="V2814" s="146">
        <f>IF(J2814="nio",0,IF(J2814&gt;0,VLOOKUP(F2814,'3-Productie normen'!A:M,VLOOKUP(J2814,'3-Productie normen'!$B$38:$C$41,2,FALSE),FALSE)))*(VLOOKUP(B2814,'2-Kosten per locatie'!$A$16:$C$48,3,FALSE))</f>
        <v>0</v>
      </c>
      <c r="W2814" s="146">
        <f t="shared" si="561"/>
        <v>0</v>
      </c>
      <c r="X2814" s="146">
        <f t="shared" si="562"/>
        <v>0</v>
      </c>
      <c r="Y2814" s="146">
        <f t="shared" si="563"/>
        <v>0</v>
      </c>
      <c r="Z2814" s="147" t="str">
        <f>VLOOKUP(F2814,'3-Productie normen'!A:Q,12,FALSE)</f>
        <v>V</v>
      </c>
      <c r="AA2814" s="147"/>
      <c r="AC2814" s="148">
        <f t="shared" si="564"/>
        <v>3876</v>
      </c>
    </row>
    <row r="2815" spans="1:29" ht="14.15" customHeight="1">
      <c r="A2815" s="124">
        <f t="shared" si="554"/>
        <v>2815</v>
      </c>
      <c r="B2815" s="139" t="s">
        <v>123</v>
      </c>
      <c r="C2815" s="108" t="s">
        <v>210</v>
      </c>
      <c r="D2815" s="164" t="s">
        <v>2405</v>
      </c>
      <c r="E2815" s="141" t="s">
        <v>170</v>
      </c>
      <c r="F2815" s="141" t="s">
        <v>170</v>
      </c>
      <c r="G2815" s="141" t="s">
        <v>1783</v>
      </c>
      <c r="H2815" s="142">
        <v>1.1000000000000001</v>
      </c>
      <c r="I2815" s="143">
        <f t="shared" si="553"/>
        <v>255</v>
      </c>
      <c r="J2815" s="144">
        <v>255</v>
      </c>
      <c r="K2815" s="144"/>
      <c r="L2815" s="144"/>
      <c r="M2815" s="144"/>
      <c r="N2815" s="144"/>
      <c r="O2815" s="144"/>
      <c r="P2815" s="145" t="e">
        <f t="shared" si="555"/>
        <v>#DIV/0!</v>
      </c>
      <c r="Q2815" s="145">
        <f t="shared" si="556"/>
        <v>0</v>
      </c>
      <c r="R2815" s="145">
        <f t="shared" si="557"/>
        <v>0</v>
      </c>
      <c r="S2815" s="145">
        <f t="shared" si="558"/>
        <v>0</v>
      </c>
      <c r="T2815" s="145">
        <f t="shared" si="559"/>
        <v>0</v>
      </c>
      <c r="U2815" s="145">
        <f t="shared" si="560"/>
        <v>0</v>
      </c>
      <c r="V2815" s="146">
        <f>IF(J2815="nio",0,IF(J2815&gt;0,VLOOKUP(F2815,'3-Productie normen'!A:M,VLOOKUP(J2815,'3-Productie normen'!$B$38:$C$41,2,FALSE),FALSE)))*(VLOOKUP(B2815,'2-Kosten per locatie'!$A$16:$C$48,3,FALSE))</f>
        <v>0</v>
      </c>
      <c r="W2815" s="146">
        <f t="shared" si="561"/>
        <v>0</v>
      </c>
      <c r="X2815" s="146">
        <f t="shared" si="562"/>
        <v>0</v>
      </c>
      <c r="Y2815" s="146">
        <f t="shared" si="563"/>
        <v>0</v>
      </c>
      <c r="Z2815" s="147" t="str">
        <f>VLOOKUP(F2815,'3-Productie normen'!A:Q,12,FALSE)</f>
        <v>V</v>
      </c>
      <c r="AA2815" s="147"/>
      <c r="AC2815" s="148">
        <f t="shared" si="564"/>
        <v>280.5</v>
      </c>
    </row>
    <row r="2816" spans="1:29" ht="14.15" customHeight="1">
      <c r="A2816" s="124">
        <f t="shared" si="554"/>
        <v>2816</v>
      </c>
      <c r="B2816" s="139" t="s">
        <v>123</v>
      </c>
      <c r="C2816" s="108">
        <v>1</v>
      </c>
      <c r="D2816" s="164" t="s">
        <v>1716</v>
      </c>
      <c r="E2816" s="141" t="s">
        <v>171</v>
      </c>
      <c r="F2816" s="141" t="s">
        <v>171</v>
      </c>
      <c r="G2816" s="141" t="s">
        <v>222</v>
      </c>
      <c r="H2816" s="142">
        <v>11.6</v>
      </c>
      <c r="I2816" s="143">
        <f t="shared" ref="I2816:I2877" si="565">SUM(J2816:O2816)</f>
        <v>255</v>
      </c>
      <c r="J2816" s="144">
        <v>255</v>
      </c>
      <c r="K2816" s="144"/>
      <c r="L2816" s="144"/>
      <c r="M2816" s="144"/>
      <c r="N2816" s="144"/>
      <c r="O2816" s="144"/>
      <c r="P2816" s="145" t="e">
        <f t="shared" si="555"/>
        <v>#DIV/0!</v>
      </c>
      <c r="Q2816" s="145">
        <f t="shared" si="556"/>
        <v>0</v>
      </c>
      <c r="R2816" s="145">
        <f t="shared" si="557"/>
        <v>0</v>
      </c>
      <c r="S2816" s="145">
        <f t="shared" si="558"/>
        <v>0</v>
      </c>
      <c r="T2816" s="145">
        <f t="shared" si="559"/>
        <v>0</v>
      </c>
      <c r="U2816" s="145">
        <f t="shared" si="560"/>
        <v>0</v>
      </c>
      <c r="V2816" s="146">
        <f>IF(J2816="nio",0,IF(J2816&gt;0,VLOOKUP(F2816,'3-Productie normen'!A:M,VLOOKUP(J2816,'3-Productie normen'!$B$38:$C$41,2,FALSE),FALSE)))*(VLOOKUP(B2816,'2-Kosten per locatie'!$A$16:$C$48,3,FALSE))</f>
        <v>0</v>
      </c>
      <c r="W2816" s="146">
        <f t="shared" si="561"/>
        <v>0</v>
      </c>
      <c r="X2816" s="146">
        <f t="shared" si="562"/>
        <v>0</v>
      </c>
      <c r="Y2816" s="146">
        <f t="shared" si="563"/>
        <v>0</v>
      </c>
      <c r="Z2816" s="147" t="str">
        <f>VLOOKUP(F2816,'3-Productie normen'!A:Q,12,FALSE)</f>
        <v>B</v>
      </c>
      <c r="AA2816" s="147"/>
      <c r="AC2816" s="148">
        <f t="shared" si="564"/>
        <v>2958</v>
      </c>
    </row>
    <row r="2817" spans="1:29" ht="14.15" customHeight="1">
      <c r="A2817" s="124">
        <f t="shared" si="554"/>
        <v>2817</v>
      </c>
      <c r="B2817" s="139" t="s">
        <v>123</v>
      </c>
      <c r="C2817" s="108">
        <v>1</v>
      </c>
      <c r="D2817" s="164" t="s">
        <v>1964</v>
      </c>
      <c r="E2817" s="141" t="s">
        <v>171</v>
      </c>
      <c r="F2817" s="141" t="s">
        <v>171</v>
      </c>
      <c r="G2817" s="141" t="s">
        <v>222</v>
      </c>
      <c r="H2817" s="142">
        <v>12.6</v>
      </c>
      <c r="I2817" s="143">
        <f t="shared" si="565"/>
        <v>255</v>
      </c>
      <c r="J2817" s="144">
        <v>255</v>
      </c>
      <c r="K2817" s="144"/>
      <c r="L2817" s="144"/>
      <c r="M2817" s="144"/>
      <c r="N2817" s="144"/>
      <c r="O2817" s="144"/>
      <c r="P2817" s="145" t="e">
        <f t="shared" si="555"/>
        <v>#DIV/0!</v>
      </c>
      <c r="Q2817" s="145">
        <f t="shared" si="556"/>
        <v>0</v>
      </c>
      <c r="R2817" s="145">
        <f t="shared" si="557"/>
        <v>0</v>
      </c>
      <c r="S2817" s="145">
        <f t="shared" si="558"/>
        <v>0</v>
      </c>
      <c r="T2817" s="145">
        <f t="shared" si="559"/>
        <v>0</v>
      </c>
      <c r="U2817" s="145">
        <f t="shared" si="560"/>
        <v>0</v>
      </c>
      <c r="V2817" s="146">
        <f>IF(J2817="nio",0,IF(J2817&gt;0,VLOOKUP(F2817,'3-Productie normen'!A:M,VLOOKUP(J2817,'3-Productie normen'!$B$38:$C$41,2,FALSE),FALSE)))*(VLOOKUP(B2817,'2-Kosten per locatie'!$A$16:$C$48,3,FALSE))</f>
        <v>0</v>
      </c>
      <c r="W2817" s="146">
        <f t="shared" si="561"/>
        <v>0</v>
      </c>
      <c r="X2817" s="146">
        <f t="shared" si="562"/>
        <v>0</v>
      </c>
      <c r="Y2817" s="146">
        <f t="shared" si="563"/>
        <v>0</v>
      </c>
      <c r="Z2817" s="147" t="str">
        <f>VLOOKUP(F2817,'3-Productie normen'!A:Q,12,FALSE)</f>
        <v>B</v>
      </c>
      <c r="AA2817" s="147"/>
      <c r="AC2817" s="148">
        <f t="shared" si="564"/>
        <v>3213</v>
      </c>
    </row>
    <row r="2818" spans="1:29" ht="14.15" customHeight="1">
      <c r="A2818" s="124">
        <f t="shared" si="554"/>
        <v>2818</v>
      </c>
      <c r="B2818" s="139" t="s">
        <v>123</v>
      </c>
      <c r="C2818" s="108">
        <v>1</v>
      </c>
      <c r="D2818" s="164" t="s">
        <v>1717</v>
      </c>
      <c r="E2818" s="141" t="s">
        <v>171</v>
      </c>
      <c r="F2818" s="141" t="s">
        <v>171</v>
      </c>
      <c r="G2818" s="141" t="s">
        <v>222</v>
      </c>
      <c r="H2818" s="142">
        <v>23</v>
      </c>
      <c r="I2818" s="143">
        <f t="shared" si="565"/>
        <v>255</v>
      </c>
      <c r="J2818" s="144">
        <v>255</v>
      </c>
      <c r="K2818" s="144"/>
      <c r="L2818" s="144"/>
      <c r="M2818" s="144"/>
      <c r="N2818" s="144"/>
      <c r="O2818" s="144"/>
      <c r="P2818" s="145" t="e">
        <f t="shared" si="555"/>
        <v>#DIV/0!</v>
      </c>
      <c r="Q2818" s="145">
        <f t="shared" si="556"/>
        <v>0</v>
      </c>
      <c r="R2818" s="145">
        <f t="shared" si="557"/>
        <v>0</v>
      </c>
      <c r="S2818" s="145">
        <f t="shared" si="558"/>
        <v>0</v>
      </c>
      <c r="T2818" s="145">
        <f t="shared" si="559"/>
        <v>0</v>
      </c>
      <c r="U2818" s="145">
        <f t="shared" si="560"/>
        <v>0</v>
      </c>
      <c r="V2818" s="146">
        <f>IF(J2818="nio",0,IF(J2818&gt;0,VLOOKUP(F2818,'3-Productie normen'!A:M,VLOOKUP(J2818,'3-Productie normen'!$B$38:$C$41,2,FALSE),FALSE)))*(VLOOKUP(B2818,'2-Kosten per locatie'!$A$16:$C$48,3,FALSE))</f>
        <v>0</v>
      </c>
      <c r="W2818" s="146">
        <f t="shared" si="561"/>
        <v>0</v>
      </c>
      <c r="X2818" s="146">
        <f t="shared" si="562"/>
        <v>0</v>
      </c>
      <c r="Y2818" s="146">
        <f t="shared" si="563"/>
        <v>0</v>
      </c>
      <c r="Z2818" s="147" t="str">
        <f>VLOOKUP(F2818,'3-Productie normen'!A:Q,12,FALSE)</f>
        <v>B</v>
      </c>
      <c r="AA2818" s="147"/>
      <c r="AC2818" s="148">
        <f t="shared" si="564"/>
        <v>5865</v>
      </c>
    </row>
    <row r="2819" spans="1:29" ht="14.15" customHeight="1">
      <c r="A2819" s="124">
        <f t="shared" si="554"/>
        <v>2819</v>
      </c>
      <c r="B2819" s="139" t="s">
        <v>123</v>
      </c>
      <c r="C2819" s="108">
        <v>1</v>
      </c>
      <c r="D2819" s="164" t="s">
        <v>1718</v>
      </c>
      <c r="E2819" s="141" t="s">
        <v>171</v>
      </c>
      <c r="F2819" s="141" t="s">
        <v>171</v>
      </c>
      <c r="G2819" s="141" t="s">
        <v>222</v>
      </c>
      <c r="H2819" s="142">
        <v>20.8</v>
      </c>
      <c r="I2819" s="143">
        <f t="shared" si="565"/>
        <v>255</v>
      </c>
      <c r="J2819" s="144">
        <v>255</v>
      </c>
      <c r="K2819" s="144"/>
      <c r="L2819" s="144"/>
      <c r="M2819" s="144"/>
      <c r="N2819" s="144"/>
      <c r="O2819" s="144"/>
      <c r="P2819" s="145" t="e">
        <f t="shared" si="555"/>
        <v>#DIV/0!</v>
      </c>
      <c r="Q2819" s="145">
        <f t="shared" si="556"/>
        <v>0</v>
      </c>
      <c r="R2819" s="145">
        <f t="shared" si="557"/>
        <v>0</v>
      </c>
      <c r="S2819" s="145">
        <f t="shared" si="558"/>
        <v>0</v>
      </c>
      <c r="T2819" s="145">
        <f t="shared" si="559"/>
        <v>0</v>
      </c>
      <c r="U2819" s="145">
        <f t="shared" si="560"/>
        <v>0</v>
      </c>
      <c r="V2819" s="146">
        <f>IF(J2819="nio",0,IF(J2819&gt;0,VLOOKUP(F2819,'3-Productie normen'!A:M,VLOOKUP(J2819,'3-Productie normen'!$B$38:$C$41,2,FALSE),FALSE)))*(VLOOKUP(B2819,'2-Kosten per locatie'!$A$16:$C$48,3,FALSE))</f>
        <v>0</v>
      </c>
      <c r="W2819" s="146">
        <f t="shared" si="561"/>
        <v>0</v>
      </c>
      <c r="X2819" s="146">
        <f t="shared" si="562"/>
        <v>0</v>
      </c>
      <c r="Y2819" s="146">
        <f t="shared" si="563"/>
        <v>0</v>
      </c>
      <c r="Z2819" s="147" t="str">
        <f>VLOOKUP(F2819,'3-Productie normen'!A:Q,12,FALSE)</f>
        <v>B</v>
      </c>
      <c r="AA2819" s="147"/>
      <c r="AC2819" s="148">
        <f t="shared" si="564"/>
        <v>5304</v>
      </c>
    </row>
    <row r="2820" spans="1:29" ht="14.15" customHeight="1">
      <c r="A2820" s="124">
        <f t="shared" si="554"/>
        <v>2820</v>
      </c>
      <c r="B2820" s="139" t="s">
        <v>123</v>
      </c>
      <c r="C2820" s="108">
        <v>1</v>
      </c>
      <c r="D2820" s="164" t="s">
        <v>1719</v>
      </c>
      <c r="E2820" s="141" t="s">
        <v>249</v>
      </c>
      <c r="F2820" s="153" t="s">
        <v>172</v>
      </c>
      <c r="G2820" s="141" t="s">
        <v>222</v>
      </c>
      <c r="H2820" s="142">
        <v>5</v>
      </c>
      <c r="I2820" s="143">
        <f t="shared" si="565"/>
        <v>255</v>
      </c>
      <c r="J2820" s="144">
        <v>255</v>
      </c>
      <c r="K2820" s="144"/>
      <c r="L2820" s="144"/>
      <c r="M2820" s="144"/>
      <c r="N2820" s="144"/>
      <c r="O2820" s="144"/>
      <c r="P2820" s="145" t="e">
        <f t="shared" si="555"/>
        <v>#DIV/0!</v>
      </c>
      <c r="Q2820" s="145">
        <f t="shared" si="556"/>
        <v>0</v>
      </c>
      <c r="R2820" s="145">
        <f t="shared" si="557"/>
        <v>0</v>
      </c>
      <c r="S2820" s="145">
        <f t="shared" si="558"/>
        <v>0</v>
      </c>
      <c r="T2820" s="145">
        <f t="shared" si="559"/>
        <v>0</v>
      </c>
      <c r="U2820" s="145">
        <f t="shared" si="560"/>
        <v>0</v>
      </c>
      <c r="V2820" s="146">
        <f>IF(J2820="nio",0,IF(J2820&gt;0,VLOOKUP(F2820,'3-Productie normen'!A:M,VLOOKUP(J2820,'3-Productie normen'!$B$38:$C$41,2,FALSE),FALSE)))*(VLOOKUP(B2820,'2-Kosten per locatie'!$A$16:$C$48,3,FALSE))</f>
        <v>0</v>
      </c>
      <c r="W2820" s="146">
        <f t="shared" si="561"/>
        <v>0</v>
      </c>
      <c r="X2820" s="146">
        <f t="shared" si="562"/>
        <v>0</v>
      </c>
      <c r="Y2820" s="146">
        <f t="shared" si="563"/>
        <v>0</v>
      </c>
      <c r="Z2820" s="147" t="str">
        <f>VLOOKUP(F2820,'3-Productie normen'!A:Q,12,FALSE)</f>
        <v>V</v>
      </c>
      <c r="AA2820" s="147"/>
      <c r="AC2820" s="148">
        <f t="shared" si="564"/>
        <v>1275</v>
      </c>
    </row>
    <row r="2821" spans="1:29" ht="14.15" customHeight="1">
      <c r="A2821" s="124">
        <f t="shared" si="554"/>
        <v>2821</v>
      </c>
      <c r="B2821" s="139" t="s">
        <v>123</v>
      </c>
      <c r="C2821" s="108">
        <v>1</v>
      </c>
      <c r="D2821" s="164" t="s">
        <v>1970</v>
      </c>
      <c r="E2821" s="141" t="s">
        <v>171</v>
      </c>
      <c r="F2821" s="141" t="s">
        <v>171</v>
      </c>
      <c r="G2821" s="141" t="s">
        <v>222</v>
      </c>
      <c r="H2821" s="142">
        <v>44.1</v>
      </c>
      <c r="I2821" s="143">
        <f t="shared" si="565"/>
        <v>255</v>
      </c>
      <c r="J2821" s="144">
        <v>255</v>
      </c>
      <c r="K2821" s="144"/>
      <c r="L2821" s="144"/>
      <c r="M2821" s="144"/>
      <c r="N2821" s="144"/>
      <c r="O2821" s="144"/>
      <c r="P2821" s="145" t="e">
        <f t="shared" si="555"/>
        <v>#DIV/0!</v>
      </c>
      <c r="Q2821" s="145">
        <f t="shared" si="556"/>
        <v>0</v>
      </c>
      <c r="R2821" s="145">
        <f t="shared" si="557"/>
        <v>0</v>
      </c>
      <c r="S2821" s="145">
        <f t="shared" si="558"/>
        <v>0</v>
      </c>
      <c r="T2821" s="145">
        <f t="shared" si="559"/>
        <v>0</v>
      </c>
      <c r="U2821" s="145">
        <f t="shared" si="560"/>
        <v>0</v>
      </c>
      <c r="V2821" s="146">
        <f>IF(J2821="nio",0,IF(J2821&gt;0,VLOOKUP(F2821,'3-Productie normen'!A:M,VLOOKUP(J2821,'3-Productie normen'!$B$38:$C$41,2,FALSE),FALSE)))*(VLOOKUP(B2821,'2-Kosten per locatie'!$A$16:$C$48,3,FALSE))</f>
        <v>0</v>
      </c>
      <c r="W2821" s="146">
        <f t="shared" si="561"/>
        <v>0</v>
      </c>
      <c r="X2821" s="146">
        <f t="shared" si="562"/>
        <v>0</v>
      </c>
      <c r="Y2821" s="146">
        <f t="shared" si="563"/>
        <v>0</v>
      </c>
      <c r="Z2821" s="147" t="str">
        <f>VLOOKUP(F2821,'3-Productie normen'!A:Q,12,FALSE)</f>
        <v>B</v>
      </c>
      <c r="AA2821" s="147"/>
      <c r="AC2821" s="148">
        <f t="shared" si="564"/>
        <v>11245.5</v>
      </c>
    </row>
    <row r="2822" spans="1:29" ht="14.15" customHeight="1">
      <c r="A2822" s="124">
        <f t="shared" si="554"/>
        <v>2822</v>
      </c>
      <c r="B2822" s="139" t="s">
        <v>123</v>
      </c>
      <c r="C2822" s="108">
        <v>1</v>
      </c>
      <c r="D2822" s="164" t="s">
        <v>1720</v>
      </c>
      <c r="E2822" s="141" t="s">
        <v>171</v>
      </c>
      <c r="F2822" s="141" t="s">
        <v>171</v>
      </c>
      <c r="G2822" s="141" t="s">
        <v>222</v>
      </c>
      <c r="H2822" s="142">
        <v>33.200000000000003</v>
      </c>
      <c r="I2822" s="143">
        <f t="shared" si="565"/>
        <v>255</v>
      </c>
      <c r="J2822" s="144">
        <v>255</v>
      </c>
      <c r="K2822" s="144"/>
      <c r="L2822" s="144"/>
      <c r="M2822" s="144"/>
      <c r="N2822" s="144"/>
      <c r="O2822" s="144"/>
      <c r="P2822" s="145" t="e">
        <f t="shared" si="555"/>
        <v>#DIV/0!</v>
      </c>
      <c r="Q2822" s="145">
        <f t="shared" si="556"/>
        <v>0</v>
      </c>
      <c r="R2822" s="145">
        <f t="shared" si="557"/>
        <v>0</v>
      </c>
      <c r="S2822" s="145">
        <f t="shared" si="558"/>
        <v>0</v>
      </c>
      <c r="T2822" s="145">
        <f t="shared" si="559"/>
        <v>0</v>
      </c>
      <c r="U2822" s="145">
        <f t="shared" si="560"/>
        <v>0</v>
      </c>
      <c r="V2822" s="146">
        <f>IF(J2822="nio",0,IF(J2822&gt;0,VLOOKUP(F2822,'3-Productie normen'!A:M,VLOOKUP(J2822,'3-Productie normen'!$B$38:$C$41,2,FALSE),FALSE)))*(VLOOKUP(B2822,'2-Kosten per locatie'!$A$16:$C$48,3,FALSE))</f>
        <v>0</v>
      </c>
      <c r="W2822" s="146">
        <f t="shared" si="561"/>
        <v>0</v>
      </c>
      <c r="X2822" s="146">
        <f t="shared" si="562"/>
        <v>0</v>
      </c>
      <c r="Y2822" s="146">
        <f t="shared" si="563"/>
        <v>0</v>
      </c>
      <c r="Z2822" s="147" t="str">
        <f>VLOOKUP(F2822,'3-Productie normen'!A:Q,12,FALSE)</f>
        <v>B</v>
      </c>
      <c r="AA2822" s="147"/>
      <c r="AC2822" s="148">
        <f t="shared" si="564"/>
        <v>8466</v>
      </c>
    </row>
    <row r="2823" spans="1:29" ht="14.15" customHeight="1">
      <c r="A2823" s="124">
        <f t="shared" si="554"/>
        <v>2823</v>
      </c>
      <c r="B2823" s="139" t="s">
        <v>123</v>
      </c>
      <c r="C2823" s="108">
        <v>1</v>
      </c>
      <c r="D2823" s="164" t="s">
        <v>1971</v>
      </c>
      <c r="E2823" s="141" t="s">
        <v>171</v>
      </c>
      <c r="F2823" s="141" t="s">
        <v>171</v>
      </c>
      <c r="G2823" s="141" t="s">
        <v>222</v>
      </c>
      <c r="H2823" s="142">
        <v>34.6</v>
      </c>
      <c r="I2823" s="143">
        <f t="shared" si="565"/>
        <v>255</v>
      </c>
      <c r="J2823" s="144">
        <v>255</v>
      </c>
      <c r="K2823" s="144"/>
      <c r="L2823" s="144"/>
      <c r="M2823" s="144"/>
      <c r="N2823" s="144"/>
      <c r="O2823" s="144"/>
      <c r="P2823" s="145" t="e">
        <f t="shared" si="555"/>
        <v>#DIV/0!</v>
      </c>
      <c r="Q2823" s="145">
        <f t="shared" si="556"/>
        <v>0</v>
      </c>
      <c r="R2823" s="145">
        <f t="shared" si="557"/>
        <v>0</v>
      </c>
      <c r="S2823" s="145">
        <f t="shared" si="558"/>
        <v>0</v>
      </c>
      <c r="T2823" s="145">
        <f t="shared" si="559"/>
        <v>0</v>
      </c>
      <c r="U2823" s="145">
        <f t="shared" si="560"/>
        <v>0</v>
      </c>
      <c r="V2823" s="146">
        <f>IF(J2823="nio",0,IF(J2823&gt;0,VLOOKUP(F2823,'3-Productie normen'!A:M,VLOOKUP(J2823,'3-Productie normen'!$B$38:$C$41,2,FALSE),FALSE)))*(VLOOKUP(B2823,'2-Kosten per locatie'!$A$16:$C$48,3,FALSE))</f>
        <v>0</v>
      </c>
      <c r="W2823" s="146">
        <f t="shared" si="561"/>
        <v>0</v>
      </c>
      <c r="X2823" s="146">
        <f t="shared" si="562"/>
        <v>0</v>
      </c>
      <c r="Y2823" s="146">
        <f t="shared" si="563"/>
        <v>0</v>
      </c>
      <c r="Z2823" s="147" t="str">
        <f>VLOOKUP(F2823,'3-Productie normen'!A:Q,12,FALSE)</f>
        <v>B</v>
      </c>
      <c r="AA2823" s="147"/>
      <c r="AC2823" s="148">
        <f t="shared" si="564"/>
        <v>8823</v>
      </c>
    </row>
    <row r="2824" spans="1:29" ht="14.15" customHeight="1">
      <c r="A2824" s="124">
        <f t="shared" si="554"/>
        <v>2824</v>
      </c>
      <c r="B2824" s="139" t="s">
        <v>123</v>
      </c>
      <c r="C2824" s="108">
        <v>1</v>
      </c>
      <c r="D2824" s="164" t="s">
        <v>1721</v>
      </c>
      <c r="E2824" s="141" t="s">
        <v>519</v>
      </c>
      <c r="F2824" s="153" t="s">
        <v>174</v>
      </c>
      <c r="G2824" s="141" t="s">
        <v>2406</v>
      </c>
      <c r="H2824" s="142">
        <v>4.5</v>
      </c>
      <c r="I2824" s="143">
        <f t="shared" si="565"/>
        <v>0</v>
      </c>
      <c r="J2824" s="144" t="s">
        <v>228</v>
      </c>
      <c r="K2824" s="144"/>
      <c r="L2824" s="144"/>
      <c r="M2824" s="144"/>
      <c r="N2824" s="144"/>
      <c r="O2824" s="144"/>
      <c r="P2824" s="145">
        <f t="shared" si="555"/>
        <v>0</v>
      </c>
      <c r="Q2824" s="145">
        <f t="shared" si="556"/>
        <v>0</v>
      </c>
      <c r="R2824" s="145">
        <f t="shared" si="557"/>
        <v>0</v>
      </c>
      <c r="S2824" s="145">
        <f t="shared" si="558"/>
        <v>0</v>
      </c>
      <c r="T2824" s="145">
        <f t="shared" si="559"/>
        <v>0</v>
      </c>
      <c r="U2824" s="145">
        <f t="shared" si="560"/>
        <v>0</v>
      </c>
      <c r="V2824" s="146">
        <f>IF(J2824="nio",0,IF(J2824&gt;0,VLOOKUP(F2824,'3-Productie normen'!A:M,VLOOKUP(J2824,'3-Productie normen'!$B$38:$C$41,2,FALSE),FALSE)))*(VLOOKUP(B2824,'2-Kosten per locatie'!$A$16:$C$48,3,FALSE))</f>
        <v>0</v>
      </c>
      <c r="W2824" s="146">
        <f t="shared" si="561"/>
        <v>0</v>
      </c>
      <c r="X2824" s="146">
        <f t="shared" si="562"/>
        <v>0</v>
      </c>
      <c r="Y2824" s="146">
        <f t="shared" si="563"/>
        <v>0</v>
      </c>
      <c r="Z2824" s="147">
        <f>VLOOKUP(F2824,'3-Productie normen'!A:Q,12,FALSE)</f>
        <v>0</v>
      </c>
      <c r="AA2824" s="147"/>
      <c r="AC2824" s="148">
        <f t="shared" si="564"/>
        <v>0</v>
      </c>
    </row>
    <row r="2825" spans="1:29" ht="14.15" customHeight="1">
      <c r="A2825" s="124">
        <f t="shared" ref="A2825:A2888" si="566">A2824+1</f>
        <v>2825</v>
      </c>
      <c r="B2825" s="139" t="s">
        <v>123</v>
      </c>
      <c r="C2825" s="108">
        <v>1</v>
      </c>
      <c r="D2825" s="164" t="s">
        <v>1972</v>
      </c>
      <c r="E2825" s="141" t="s">
        <v>666</v>
      </c>
      <c r="F2825" s="141" t="s">
        <v>166</v>
      </c>
      <c r="G2825" s="141" t="s">
        <v>244</v>
      </c>
      <c r="H2825" s="142">
        <v>498</v>
      </c>
      <c r="I2825" s="143">
        <f t="shared" si="565"/>
        <v>255</v>
      </c>
      <c r="J2825" s="144">
        <v>255</v>
      </c>
      <c r="K2825" s="144"/>
      <c r="L2825" s="144"/>
      <c r="M2825" s="144"/>
      <c r="N2825" s="144"/>
      <c r="O2825" s="144"/>
      <c r="P2825" s="145" t="e">
        <f t="shared" si="555"/>
        <v>#DIV/0!</v>
      </c>
      <c r="Q2825" s="145">
        <f t="shared" si="556"/>
        <v>0</v>
      </c>
      <c r="R2825" s="145">
        <f t="shared" si="557"/>
        <v>0</v>
      </c>
      <c r="S2825" s="145">
        <f t="shared" si="558"/>
        <v>0</v>
      </c>
      <c r="T2825" s="145">
        <f t="shared" si="559"/>
        <v>0</v>
      </c>
      <c r="U2825" s="145">
        <f t="shared" si="560"/>
        <v>0</v>
      </c>
      <c r="V2825" s="146">
        <f>IF(J2825="nio",0,IF(J2825&gt;0,VLOOKUP(F2825,'3-Productie normen'!A:M,VLOOKUP(J2825,'3-Productie normen'!$B$38:$C$41,2,FALSE),FALSE)))*(VLOOKUP(B2825,'2-Kosten per locatie'!$A$16:$C$48,3,FALSE))</f>
        <v>0</v>
      </c>
      <c r="W2825" s="146">
        <f t="shared" si="561"/>
        <v>0</v>
      </c>
      <c r="X2825" s="146">
        <f t="shared" si="562"/>
        <v>0</v>
      </c>
      <c r="Y2825" s="146">
        <f t="shared" si="563"/>
        <v>0</v>
      </c>
      <c r="Z2825" s="147" t="str">
        <f>VLOOKUP(F2825,'3-Productie normen'!A:Q,12,FALSE)</f>
        <v>V</v>
      </c>
      <c r="AA2825" s="147"/>
      <c r="AC2825" s="148">
        <f t="shared" si="564"/>
        <v>126990</v>
      </c>
    </row>
    <row r="2826" spans="1:29" ht="14.15" customHeight="1">
      <c r="A2826" s="124">
        <f t="shared" si="566"/>
        <v>2826</v>
      </c>
      <c r="B2826" s="139" t="s">
        <v>123</v>
      </c>
      <c r="C2826" s="108">
        <v>1</v>
      </c>
      <c r="D2826" s="164" t="s">
        <v>2348</v>
      </c>
      <c r="E2826" s="141" t="s">
        <v>171</v>
      </c>
      <c r="F2826" s="141" t="s">
        <v>171</v>
      </c>
      <c r="G2826" s="141" t="s">
        <v>222</v>
      </c>
      <c r="H2826" s="142">
        <v>8.9</v>
      </c>
      <c r="I2826" s="143">
        <f t="shared" si="565"/>
        <v>255</v>
      </c>
      <c r="J2826" s="144">
        <v>255</v>
      </c>
      <c r="K2826" s="144"/>
      <c r="L2826" s="144"/>
      <c r="M2826" s="144"/>
      <c r="N2826" s="144"/>
      <c r="O2826" s="144"/>
      <c r="P2826" s="145" t="e">
        <f t="shared" si="555"/>
        <v>#DIV/0!</v>
      </c>
      <c r="Q2826" s="145">
        <f t="shared" si="556"/>
        <v>0</v>
      </c>
      <c r="R2826" s="145">
        <f t="shared" si="557"/>
        <v>0</v>
      </c>
      <c r="S2826" s="145">
        <f t="shared" si="558"/>
        <v>0</v>
      </c>
      <c r="T2826" s="145">
        <f t="shared" si="559"/>
        <v>0</v>
      </c>
      <c r="U2826" s="145">
        <f t="shared" si="560"/>
        <v>0</v>
      </c>
      <c r="V2826" s="146">
        <f>IF(J2826="nio",0,IF(J2826&gt;0,VLOOKUP(F2826,'3-Productie normen'!A:M,VLOOKUP(J2826,'3-Productie normen'!$B$38:$C$41,2,FALSE),FALSE)))*(VLOOKUP(B2826,'2-Kosten per locatie'!$A$16:$C$48,3,FALSE))</f>
        <v>0</v>
      </c>
      <c r="W2826" s="146">
        <f t="shared" si="561"/>
        <v>0</v>
      </c>
      <c r="X2826" s="146">
        <f t="shared" si="562"/>
        <v>0</v>
      </c>
      <c r="Y2826" s="146">
        <f t="shared" si="563"/>
        <v>0</v>
      </c>
      <c r="Z2826" s="147" t="str">
        <f>VLOOKUP(F2826,'3-Productie normen'!A:Q,12,FALSE)</f>
        <v>B</v>
      </c>
      <c r="AA2826" s="147"/>
      <c r="AC2826" s="148">
        <f t="shared" si="564"/>
        <v>2269.5</v>
      </c>
    </row>
    <row r="2827" spans="1:29" ht="14.15" customHeight="1">
      <c r="A2827" s="124">
        <f t="shared" si="566"/>
        <v>2827</v>
      </c>
      <c r="B2827" s="139" t="s">
        <v>123</v>
      </c>
      <c r="C2827" s="108">
        <v>1</v>
      </c>
      <c r="D2827" s="164" t="s">
        <v>2407</v>
      </c>
      <c r="E2827" s="141" t="s">
        <v>171</v>
      </c>
      <c r="F2827" s="141" t="s">
        <v>171</v>
      </c>
      <c r="G2827" s="141" t="s">
        <v>222</v>
      </c>
      <c r="H2827" s="142">
        <v>10.9</v>
      </c>
      <c r="I2827" s="143">
        <f t="shared" si="565"/>
        <v>255</v>
      </c>
      <c r="J2827" s="144">
        <v>255</v>
      </c>
      <c r="K2827" s="144"/>
      <c r="L2827" s="144"/>
      <c r="M2827" s="144"/>
      <c r="N2827" s="144"/>
      <c r="O2827" s="144"/>
      <c r="P2827" s="145" t="e">
        <f t="shared" si="555"/>
        <v>#DIV/0!</v>
      </c>
      <c r="Q2827" s="145">
        <f t="shared" si="556"/>
        <v>0</v>
      </c>
      <c r="R2827" s="145">
        <f t="shared" si="557"/>
        <v>0</v>
      </c>
      <c r="S2827" s="145">
        <f t="shared" si="558"/>
        <v>0</v>
      </c>
      <c r="T2827" s="145">
        <f t="shared" si="559"/>
        <v>0</v>
      </c>
      <c r="U2827" s="145">
        <f t="shared" si="560"/>
        <v>0</v>
      </c>
      <c r="V2827" s="146">
        <f>IF(J2827="nio",0,IF(J2827&gt;0,VLOOKUP(F2827,'3-Productie normen'!A:M,VLOOKUP(J2827,'3-Productie normen'!$B$38:$C$41,2,FALSE),FALSE)))*(VLOOKUP(B2827,'2-Kosten per locatie'!$A$16:$C$48,3,FALSE))</f>
        <v>0</v>
      </c>
      <c r="W2827" s="146">
        <f t="shared" si="561"/>
        <v>0</v>
      </c>
      <c r="X2827" s="146">
        <f t="shared" si="562"/>
        <v>0</v>
      </c>
      <c r="Y2827" s="146">
        <f t="shared" si="563"/>
        <v>0</v>
      </c>
      <c r="Z2827" s="147" t="str">
        <f>VLOOKUP(F2827,'3-Productie normen'!A:Q,12,FALSE)</f>
        <v>B</v>
      </c>
      <c r="AA2827" s="147"/>
      <c r="AC2827" s="148">
        <f t="shared" si="564"/>
        <v>2779.5</v>
      </c>
    </row>
    <row r="2828" spans="1:29" ht="14.15" customHeight="1">
      <c r="A2828" s="124">
        <f t="shared" si="566"/>
        <v>2828</v>
      </c>
      <c r="B2828" s="139" t="s">
        <v>123</v>
      </c>
      <c r="C2828" s="108">
        <v>1</v>
      </c>
      <c r="D2828" s="164" t="s">
        <v>2408</v>
      </c>
      <c r="E2828" s="141" t="s">
        <v>171</v>
      </c>
      <c r="F2828" s="141" t="s">
        <v>171</v>
      </c>
      <c r="G2828" s="141" t="s">
        <v>222</v>
      </c>
      <c r="H2828" s="142">
        <v>44.2</v>
      </c>
      <c r="I2828" s="143">
        <f t="shared" si="565"/>
        <v>255</v>
      </c>
      <c r="J2828" s="144">
        <v>255</v>
      </c>
      <c r="K2828" s="144"/>
      <c r="L2828" s="144"/>
      <c r="M2828" s="144"/>
      <c r="N2828" s="144"/>
      <c r="O2828" s="144"/>
      <c r="P2828" s="145" t="e">
        <f t="shared" si="555"/>
        <v>#DIV/0!</v>
      </c>
      <c r="Q2828" s="145">
        <f t="shared" si="556"/>
        <v>0</v>
      </c>
      <c r="R2828" s="145">
        <f t="shared" si="557"/>
        <v>0</v>
      </c>
      <c r="S2828" s="145">
        <f t="shared" si="558"/>
        <v>0</v>
      </c>
      <c r="T2828" s="145">
        <f t="shared" si="559"/>
        <v>0</v>
      </c>
      <c r="U2828" s="145">
        <f t="shared" si="560"/>
        <v>0</v>
      </c>
      <c r="V2828" s="146">
        <f>IF(J2828="nio",0,IF(J2828&gt;0,VLOOKUP(F2828,'3-Productie normen'!A:M,VLOOKUP(J2828,'3-Productie normen'!$B$38:$C$41,2,FALSE),FALSE)))*(VLOOKUP(B2828,'2-Kosten per locatie'!$A$16:$C$48,3,FALSE))</f>
        <v>0</v>
      </c>
      <c r="W2828" s="146">
        <f t="shared" si="561"/>
        <v>0</v>
      </c>
      <c r="X2828" s="146">
        <f t="shared" si="562"/>
        <v>0</v>
      </c>
      <c r="Y2828" s="146">
        <f t="shared" si="563"/>
        <v>0</v>
      </c>
      <c r="Z2828" s="147" t="str">
        <f>VLOOKUP(F2828,'3-Productie normen'!A:Q,12,FALSE)</f>
        <v>B</v>
      </c>
      <c r="AA2828" s="147"/>
      <c r="AC2828" s="148">
        <f t="shared" si="564"/>
        <v>11271</v>
      </c>
    </row>
    <row r="2829" spans="1:29" ht="14.15" customHeight="1">
      <c r="A2829" s="124">
        <f t="shared" si="566"/>
        <v>2829</v>
      </c>
      <c r="B2829" s="139" t="s">
        <v>123</v>
      </c>
      <c r="C2829" s="108">
        <v>1</v>
      </c>
      <c r="D2829" s="164" t="s">
        <v>1722</v>
      </c>
      <c r="E2829" s="141" t="s">
        <v>413</v>
      </c>
      <c r="F2829" s="400" t="s">
        <v>159</v>
      </c>
      <c r="G2829" s="141" t="s">
        <v>213</v>
      </c>
      <c r="H2829" s="142">
        <v>15.5</v>
      </c>
      <c r="I2829" s="143">
        <f t="shared" si="565"/>
        <v>255</v>
      </c>
      <c r="J2829" s="144">
        <v>255</v>
      </c>
      <c r="K2829" s="144"/>
      <c r="L2829" s="144"/>
      <c r="M2829" s="144"/>
      <c r="N2829" s="144"/>
      <c r="O2829" s="144"/>
      <c r="P2829" s="145" t="e">
        <f t="shared" si="555"/>
        <v>#DIV/0!</v>
      </c>
      <c r="Q2829" s="145">
        <f t="shared" si="556"/>
        <v>0</v>
      </c>
      <c r="R2829" s="145">
        <f t="shared" si="557"/>
        <v>0</v>
      </c>
      <c r="S2829" s="145">
        <f t="shared" si="558"/>
        <v>0</v>
      </c>
      <c r="T2829" s="145">
        <f t="shared" si="559"/>
        <v>0</v>
      </c>
      <c r="U2829" s="145">
        <f t="shared" si="560"/>
        <v>0</v>
      </c>
      <c r="V2829" s="146">
        <f>IF(J2829="nio",0,IF(J2829&gt;0,VLOOKUP(F2829,'3-Productie normen'!A:M,VLOOKUP(J2829,'3-Productie normen'!$B$38:$C$41,2,FALSE),FALSE)))*(VLOOKUP(B2829,'2-Kosten per locatie'!$A$16:$C$48,3,FALSE))</f>
        <v>0</v>
      </c>
      <c r="W2829" s="146">
        <f t="shared" si="561"/>
        <v>0</v>
      </c>
      <c r="X2829" s="146">
        <f t="shared" si="562"/>
        <v>0</v>
      </c>
      <c r="Y2829" s="146">
        <f t="shared" si="563"/>
        <v>0</v>
      </c>
      <c r="Z2829" s="147" t="str">
        <f>VLOOKUP(F2829,'3-Productie normen'!A:Q,12,FALSE)</f>
        <v>V</v>
      </c>
      <c r="AA2829" s="147"/>
      <c r="AC2829" s="148">
        <f t="shared" si="564"/>
        <v>3952.5</v>
      </c>
    </row>
    <row r="2830" spans="1:29" ht="14.15" customHeight="1">
      <c r="A2830" s="124">
        <f t="shared" si="566"/>
        <v>2830</v>
      </c>
      <c r="B2830" s="139" t="s">
        <v>123</v>
      </c>
      <c r="C2830" s="108">
        <v>1</v>
      </c>
      <c r="D2830" s="164" t="s">
        <v>1973</v>
      </c>
      <c r="E2830" s="141" t="s">
        <v>224</v>
      </c>
      <c r="F2830" s="139" t="s">
        <v>155</v>
      </c>
      <c r="G2830" s="141" t="s">
        <v>222</v>
      </c>
      <c r="H2830" s="142">
        <v>6.2</v>
      </c>
      <c r="I2830" s="143">
        <f t="shared" si="565"/>
        <v>255</v>
      </c>
      <c r="J2830" s="144">
        <v>255</v>
      </c>
      <c r="K2830" s="144"/>
      <c r="L2830" s="144"/>
      <c r="M2830" s="144"/>
      <c r="N2830" s="144"/>
      <c r="O2830" s="144"/>
      <c r="P2830" s="145" t="e">
        <f t="shared" si="555"/>
        <v>#DIV/0!</v>
      </c>
      <c r="Q2830" s="145">
        <f t="shared" si="556"/>
        <v>0</v>
      </c>
      <c r="R2830" s="145">
        <f t="shared" si="557"/>
        <v>0</v>
      </c>
      <c r="S2830" s="145">
        <f t="shared" si="558"/>
        <v>0</v>
      </c>
      <c r="T2830" s="145">
        <f t="shared" si="559"/>
        <v>0</v>
      </c>
      <c r="U2830" s="145">
        <f t="shared" si="560"/>
        <v>0</v>
      </c>
      <c r="V2830" s="146">
        <f>IF(J2830="nio",0,IF(J2830&gt;0,VLOOKUP(F2830,'3-Productie normen'!A:M,VLOOKUP(J2830,'3-Productie normen'!$B$38:$C$41,2,FALSE),FALSE)))*(VLOOKUP(B2830,'2-Kosten per locatie'!$A$16:$C$48,3,FALSE))</f>
        <v>0</v>
      </c>
      <c r="W2830" s="146">
        <f t="shared" si="561"/>
        <v>0</v>
      </c>
      <c r="X2830" s="146">
        <f t="shared" si="562"/>
        <v>0</v>
      </c>
      <c r="Y2830" s="146">
        <f t="shared" si="563"/>
        <v>0</v>
      </c>
      <c r="Z2830" s="147" t="str">
        <f>VLOOKUP(F2830,'3-Productie normen'!A:Q,12,FALSE)</f>
        <v>B</v>
      </c>
      <c r="AA2830" s="147"/>
      <c r="AC2830" s="148">
        <f t="shared" si="564"/>
        <v>1581</v>
      </c>
    </row>
    <row r="2831" spans="1:29" ht="14.15" customHeight="1">
      <c r="A2831" s="124">
        <f t="shared" si="566"/>
        <v>2831</v>
      </c>
      <c r="B2831" s="139" t="s">
        <v>123</v>
      </c>
      <c r="C2831" s="108">
        <v>1</v>
      </c>
      <c r="D2831" s="164" t="s">
        <v>1723</v>
      </c>
      <c r="E2831" s="141" t="s">
        <v>666</v>
      </c>
      <c r="F2831" s="141" t="s">
        <v>166</v>
      </c>
      <c r="G2831" s="141" t="s">
        <v>213</v>
      </c>
      <c r="H2831" s="142">
        <v>50.1</v>
      </c>
      <c r="I2831" s="143">
        <f t="shared" si="565"/>
        <v>255</v>
      </c>
      <c r="J2831" s="144">
        <v>255</v>
      </c>
      <c r="K2831" s="144"/>
      <c r="L2831" s="144"/>
      <c r="M2831" s="144"/>
      <c r="N2831" s="144"/>
      <c r="O2831" s="144"/>
      <c r="P2831" s="145" t="e">
        <f t="shared" si="555"/>
        <v>#DIV/0!</v>
      </c>
      <c r="Q2831" s="145">
        <f t="shared" si="556"/>
        <v>0</v>
      </c>
      <c r="R2831" s="145">
        <f t="shared" si="557"/>
        <v>0</v>
      </c>
      <c r="S2831" s="145">
        <f t="shared" si="558"/>
        <v>0</v>
      </c>
      <c r="T2831" s="145">
        <f t="shared" si="559"/>
        <v>0</v>
      </c>
      <c r="U2831" s="145">
        <f t="shared" si="560"/>
        <v>0</v>
      </c>
      <c r="V2831" s="146">
        <f>IF(J2831="nio",0,IF(J2831&gt;0,VLOOKUP(F2831,'3-Productie normen'!A:M,VLOOKUP(J2831,'3-Productie normen'!$B$38:$C$41,2,FALSE),FALSE)))*(VLOOKUP(B2831,'2-Kosten per locatie'!$A$16:$C$48,3,FALSE))</f>
        <v>0</v>
      </c>
      <c r="W2831" s="146">
        <f t="shared" si="561"/>
        <v>0</v>
      </c>
      <c r="X2831" s="146">
        <f t="shared" si="562"/>
        <v>0</v>
      </c>
      <c r="Y2831" s="146">
        <f t="shared" si="563"/>
        <v>0</v>
      </c>
      <c r="Z2831" s="147" t="str">
        <f>VLOOKUP(F2831,'3-Productie normen'!A:Q,12,FALSE)</f>
        <v>V</v>
      </c>
      <c r="AA2831" s="147"/>
      <c r="AC2831" s="148">
        <f t="shared" si="564"/>
        <v>12775.5</v>
      </c>
    </row>
    <row r="2832" spans="1:29" ht="14.15" customHeight="1">
      <c r="A2832" s="124">
        <f t="shared" si="566"/>
        <v>2832</v>
      </c>
      <c r="B2832" s="139" t="s">
        <v>123</v>
      </c>
      <c r="C2832" s="108">
        <v>1</v>
      </c>
      <c r="D2832" s="164" t="s">
        <v>1974</v>
      </c>
      <c r="E2832" s="141" t="s">
        <v>413</v>
      </c>
      <c r="F2832" s="400" t="s">
        <v>159</v>
      </c>
      <c r="G2832" s="141" t="s">
        <v>213</v>
      </c>
      <c r="H2832" s="142">
        <v>8.1999999999999993</v>
      </c>
      <c r="I2832" s="143">
        <f t="shared" si="565"/>
        <v>255</v>
      </c>
      <c r="J2832" s="144">
        <v>255</v>
      </c>
      <c r="K2832" s="144"/>
      <c r="L2832" s="144"/>
      <c r="M2832" s="144"/>
      <c r="N2832" s="144"/>
      <c r="O2832" s="144"/>
      <c r="P2832" s="145" t="e">
        <f t="shared" si="555"/>
        <v>#DIV/0!</v>
      </c>
      <c r="Q2832" s="145">
        <f t="shared" si="556"/>
        <v>0</v>
      </c>
      <c r="R2832" s="145">
        <f t="shared" si="557"/>
        <v>0</v>
      </c>
      <c r="S2832" s="145">
        <f t="shared" si="558"/>
        <v>0</v>
      </c>
      <c r="T2832" s="145">
        <f t="shared" si="559"/>
        <v>0</v>
      </c>
      <c r="U2832" s="145">
        <f t="shared" si="560"/>
        <v>0</v>
      </c>
      <c r="V2832" s="146">
        <f>IF(J2832="nio",0,IF(J2832&gt;0,VLOOKUP(F2832,'3-Productie normen'!A:M,VLOOKUP(J2832,'3-Productie normen'!$B$38:$C$41,2,FALSE),FALSE)))*(VLOOKUP(B2832,'2-Kosten per locatie'!$A$16:$C$48,3,FALSE))</f>
        <v>0</v>
      </c>
      <c r="W2832" s="146">
        <f t="shared" si="561"/>
        <v>0</v>
      </c>
      <c r="X2832" s="146">
        <f t="shared" si="562"/>
        <v>0</v>
      </c>
      <c r="Y2832" s="146">
        <f t="shared" si="563"/>
        <v>0</v>
      </c>
      <c r="Z2832" s="147" t="str">
        <f>VLOOKUP(F2832,'3-Productie normen'!A:Q,12,FALSE)</f>
        <v>V</v>
      </c>
      <c r="AA2832" s="147"/>
      <c r="AC2832" s="148">
        <f t="shared" si="564"/>
        <v>2091</v>
      </c>
    </row>
    <row r="2833" spans="1:29" ht="14.15" customHeight="1">
      <c r="A2833" s="124">
        <f t="shared" si="566"/>
        <v>2833</v>
      </c>
      <c r="B2833" s="139" t="s">
        <v>123</v>
      </c>
      <c r="C2833" s="108">
        <v>1</v>
      </c>
      <c r="D2833" s="164" t="s">
        <v>1724</v>
      </c>
      <c r="E2833" s="141" t="s">
        <v>249</v>
      </c>
      <c r="F2833" s="141" t="s">
        <v>172</v>
      </c>
      <c r="G2833" s="141" t="s">
        <v>222</v>
      </c>
      <c r="H2833" s="142">
        <v>21.8</v>
      </c>
      <c r="I2833" s="143">
        <f t="shared" si="565"/>
        <v>255</v>
      </c>
      <c r="J2833" s="144">
        <v>255</v>
      </c>
      <c r="K2833" s="144"/>
      <c r="L2833" s="144"/>
      <c r="M2833" s="144"/>
      <c r="N2833" s="144"/>
      <c r="O2833" s="144"/>
      <c r="P2833" s="145" t="e">
        <f t="shared" si="555"/>
        <v>#DIV/0!</v>
      </c>
      <c r="Q2833" s="145">
        <f t="shared" si="556"/>
        <v>0</v>
      </c>
      <c r="R2833" s="145">
        <f t="shared" si="557"/>
        <v>0</v>
      </c>
      <c r="S2833" s="145">
        <f t="shared" si="558"/>
        <v>0</v>
      </c>
      <c r="T2833" s="145">
        <f t="shared" si="559"/>
        <v>0</v>
      </c>
      <c r="U2833" s="145">
        <f t="shared" si="560"/>
        <v>0</v>
      </c>
      <c r="V2833" s="146">
        <f>IF(J2833="nio",0,IF(J2833&gt;0,VLOOKUP(F2833,'3-Productie normen'!A:M,VLOOKUP(J2833,'3-Productie normen'!$B$38:$C$41,2,FALSE),FALSE)))*(VLOOKUP(B2833,'2-Kosten per locatie'!$A$16:$C$48,3,FALSE))</f>
        <v>0</v>
      </c>
      <c r="W2833" s="146">
        <f t="shared" si="561"/>
        <v>0</v>
      </c>
      <c r="X2833" s="146">
        <f t="shared" si="562"/>
        <v>0</v>
      </c>
      <c r="Y2833" s="146">
        <f t="shared" si="563"/>
        <v>0</v>
      </c>
      <c r="Z2833" s="147" t="str">
        <f>VLOOKUP(F2833,'3-Productie normen'!A:Q,12,FALSE)</f>
        <v>V</v>
      </c>
      <c r="AA2833" s="147"/>
      <c r="AC2833" s="148">
        <f t="shared" si="564"/>
        <v>5559</v>
      </c>
    </row>
    <row r="2834" spans="1:29" ht="14.15" customHeight="1">
      <c r="A2834" s="124">
        <f t="shared" si="566"/>
        <v>2834</v>
      </c>
      <c r="B2834" s="139" t="s">
        <v>123</v>
      </c>
      <c r="C2834" s="108">
        <v>1</v>
      </c>
      <c r="D2834" s="164" t="s">
        <v>1727</v>
      </c>
      <c r="E2834" s="141" t="s">
        <v>249</v>
      </c>
      <c r="F2834" s="141" t="s">
        <v>172</v>
      </c>
      <c r="G2834" s="141" t="s">
        <v>244</v>
      </c>
      <c r="H2834" s="142">
        <v>52.1</v>
      </c>
      <c r="I2834" s="143">
        <f t="shared" si="565"/>
        <v>255</v>
      </c>
      <c r="J2834" s="144">
        <v>255</v>
      </c>
      <c r="K2834" s="144"/>
      <c r="L2834" s="144"/>
      <c r="M2834" s="144"/>
      <c r="N2834" s="144"/>
      <c r="O2834" s="144"/>
      <c r="P2834" s="145" t="e">
        <f t="shared" si="555"/>
        <v>#DIV/0!</v>
      </c>
      <c r="Q2834" s="145">
        <f t="shared" si="556"/>
        <v>0</v>
      </c>
      <c r="R2834" s="145">
        <f t="shared" si="557"/>
        <v>0</v>
      </c>
      <c r="S2834" s="145">
        <f t="shared" si="558"/>
        <v>0</v>
      </c>
      <c r="T2834" s="145">
        <f t="shared" si="559"/>
        <v>0</v>
      </c>
      <c r="U2834" s="145">
        <f t="shared" si="560"/>
        <v>0</v>
      </c>
      <c r="V2834" s="146">
        <f>IF(J2834="nio",0,IF(J2834&gt;0,VLOOKUP(F2834,'3-Productie normen'!A:M,VLOOKUP(J2834,'3-Productie normen'!$B$38:$C$41,2,FALSE),FALSE)))*(VLOOKUP(B2834,'2-Kosten per locatie'!$A$16:$C$48,3,FALSE))</f>
        <v>0</v>
      </c>
      <c r="W2834" s="146">
        <f t="shared" si="561"/>
        <v>0</v>
      </c>
      <c r="X2834" s="146">
        <f t="shared" si="562"/>
        <v>0</v>
      </c>
      <c r="Y2834" s="146">
        <f t="shared" si="563"/>
        <v>0</v>
      </c>
      <c r="Z2834" s="147" t="str">
        <f>VLOOKUP(F2834,'3-Productie normen'!A:Q,12,FALSE)</f>
        <v>V</v>
      </c>
      <c r="AA2834" s="147"/>
      <c r="AC2834" s="148">
        <f t="shared" si="564"/>
        <v>13285.5</v>
      </c>
    </row>
    <row r="2835" spans="1:29" ht="14.15" customHeight="1">
      <c r="A2835" s="124">
        <f t="shared" si="566"/>
        <v>2835</v>
      </c>
      <c r="B2835" s="139" t="s">
        <v>123</v>
      </c>
      <c r="C2835" s="108">
        <v>1</v>
      </c>
      <c r="D2835" s="164" t="s">
        <v>2409</v>
      </c>
      <c r="E2835" s="141" t="s">
        <v>249</v>
      </c>
      <c r="F2835" s="141" t="s">
        <v>172</v>
      </c>
      <c r="G2835" s="141" t="s">
        <v>244</v>
      </c>
      <c r="H2835" s="142">
        <v>9.6999999999999993</v>
      </c>
      <c r="I2835" s="143">
        <f t="shared" si="565"/>
        <v>255</v>
      </c>
      <c r="J2835" s="144">
        <v>255</v>
      </c>
      <c r="K2835" s="144"/>
      <c r="L2835" s="144"/>
      <c r="M2835" s="144"/>
      <c r="N2835" s="144"/>
      <c r="O2835" s="144"/>
      <c r="P2835" s="145" t="e">
        <f t="shared" si="555"/>
        <v>#DIV/0!</v>
      </c>
      <c r="Q2835" s="145">
        <f t="shared" si="556"/>
        <v>0</v>
      </c>
      <c r="R2835" s="145">
        <f t="shared" si="557"/>
        <v>0</v>
      </c>
      <c r="S2835" s="145">
        <f t="shared" si="558"/>
        <v>0</v>
      </c>
      <c r="T2835" s="145">
        <f t="shared" si="559"/>
        <v>0</v>
      </c>
      <c r="U2835" s="145">
        <f t="shared" si="560"/>
        <v>0</v>
      </c>
      <c r="V2835" s="146">
        <f>IF(J2835="nio",0,IF(J2835&gt;0,VLOOKUP(F2835,'3-Productie normen'!A:M,VLOOKUP(J2835,'3-Productie normen'!$B$38:$C$41,2,FALSE),FALSE)))*(VLOOKUP(B2835,'2-Kosten per locatie'!$A$16:$C$48,3,FALSE))</f>
        <v>0</v>
      </c>
      <c r="W2835" s="146">
        <f t="shared" si="561"/>
        <v>0</v>
      </c>
      <c r="X2835" s="146">
        <f t="shared" si="562"/>
        <v>0</v>
      </c>
      <c r="Y2835" s="146">
        <f t="shared" si="563"/>
        <v>0</v>
      </c>
      <c r="Z2835" s="147" t="str">
        <f>VLOOKUP(F2835,'3-Productie normen'!A:Q,12,FALSE)</f>
        <v>V</v>
      </c>
      <c r="AA2835" s="147"/>
      <c r="AC2835" s="148">
        <f t="shared" si="564"/>
        <v>2473.5</v>
      </c>
    </row>
    <row r="2836" spans="1:29" ht="14.15" customHeight="1">
      <c r="A2836" s="124">
        <f t="shared" si="566"/>
        <v>2836</v>
      </c>
      <c r="B2836" s="139" t="s">
        <v>123</v>
      </c>
      <c r="C2836" s="108">
        <v>1</v>
      </c>
      <c r="D2836" s="164" t="s">
        <v>2410</v>
      </c>
      <c r="E2836" s="141" t="s">
        <v>249</v>
      </c>
      <c r="F2836" s="141" t="s">
        <v>172</v>
      </c>
      <c r="G2836" s="141" t="s">
        <v>244</v>
      </c>
      <c r="H2836" s="142">
        <v>9.6999999999999993</v>
      </c>
      <c r="I2836" s="143">
        <f t="shared" si="565"/>
        <v>255</v>
      </c>
      <c r="J2836" s="144">
        <v>255</v>
      </c>
      <c r="K2836" s="144"/>
      <c r="L2836" s="144"/>
      <c r="M2836" s="144"/>
      <c r="N2836" s="144"/>
      <c r="O2836" s="144"/>
      <c r="P2836" s="145" t="e">
        <f t="shared" si="555"/>
        <v>#DIV/0!</v>
      </c>
      <c r="Q2836" s="145">
        <f t="shared" si="556"/>
        <v>0</v>
      </c>
      <c r="R2836" s="145">
        <f t="shared" si="557"/>
        <v>0</v>
      </c>
      <c r="S2836" s="145">
        <f t="shared" si="558"/>
        <v>0</v>
      </c>
      <c r="T2836" s="145">
        <f t="shared" si="559"/>
        <v>0</v>
      </c>
      <c r="U2836" s="145">
        <f t="shared" si="560"/>
        <v>0</v>
      </c>
      <c r="V2836" s="146">
        <f>IF(J2836="nio",0,IF(J2836&gt;0,VLOOKUP(F2836,'3-Productie normen'!A:M,VLOOKUP(J2836,'3-Productie normen'!$B$38:$C$41,2,FALSE),FALSE)))*(VLOOKUP(B2836,'2-Kosten per locatie'!$A$16:$C$48,3,FALSE))</f>
        <v>0</v>
      </c>
      <c r="W2836" s="146">
        <f t="shared" si="561"/>
        <v>0</v>
      </c>
      <c r="X2836" s="146">
        <f t="shared" si="562"/>
        <v>0</v>
      </c>
      <c r="Y2836" s="146">
        <f t="shared" si="563"/>
        <v>0</v>
      </c>
      <c r="Z2836" s="147" t="str">
        <f>VLOOKUP(F2836,'3-Productie normen'!A:Q,12,FALSE)</f>
        <v>V</v>
      </c>
      <c r="AA2836" s="147"/>
      <c r="AC2836" s="148">
        <f t="shared" si="564"/>
        <v>2473.5</v>
      </c>
    </row>
    <row r="2837" spans="1:29" ht="14.15" customHeight="1">
      <c r="A2837" s="124">
        <f t="shared" si="566"/>
        <v>2837</v>
      </c>
      <c r="B2837" s="139" t="s">
        <v>123</v>
      </c>
      <c r="C2837" s="108">
        <v>1</v>
      </c>
      <c r="D2837" s="164" t="s">
        <v>1729</v>
      </c>
      <c r="E2837" s="141" t="s">
        <v>249</v>
      </c>
      <c r="F2837" s="141" t="s">
        <v>172</v>
      </c>
      <c r="G2837" s="141" t="s">
        <v>227</v>
      </c>
      <c r="H2837" s="142">
        <v>31.1</v>
      </c>
      <c r="I2837" s="143">
        <f t="shared" si="565"/>
        <v>255</v>
      </c>
      <c r="J2837" s="144">
        <v>255</v>
      </c>
      <c r="K2837" s="144"/>
      <c r="L2837" s="144"/>
      <c r="M2837" s="144"/>
      <c r="N2837" s="144"/>
      <c r="O2837" s="144"/>
      <c r="P2837" s="145" t="e">
        <f t="shared" si="555"/>
        <v>#DIV/0!</v>
      </c>
      <c r="Q2837" s="145">
        <f t="shared" si="556"/>
        <v>0</v>
      </c>
      <c r="R2837" s="145">
        <f t="shared" si="557"/>
        <v>0</v>
      </c>
      <c r="S2837" s="145">
        <f t="shared" si="558"/>
        <v>0</v>
      </c>
      <c r="T2837" s="145">
        <f t="shared" si="559"/>
        <v>0</v>
      </c>
      <c r="U2837" s="145">
        <f t="shared" si="560"/>
        <v>0</v>
      </c>
      <c r="V2837" s="146">
        <f>IF(J2837="nio",0,IF(J2837&gt;0,VLOOKUP(F2837,'3-Productie normen'!A:M,VLOOKUP(J2837,'3-Productie normen'!$B$38:$C$41,2,FALSE),FALSE)))*(VLOOKUP(B2837,'2-Kosten per locatie'!$A$16:$C$48,3,FALSE))</f>
        <v>0</v>
      </c>
      <c r="W2837" s="146">
        <f t="shared" si="561"/>
        <v>0</v>
      </c>
      <c r="X2837" s="146">
        <f t="shared" si="562"/>
        <v>0</v>
      </c>
      <c r="Y2837" s="146">
        <f t="shared" si="563"/>
        <v>0</v>
      </c>
      <c r="Z2837" s="147" t="str">
        <f>VLOOKUP(F2837,'3-Productie normen'!A:Q,12,FALSE)</f>
        <v>V</v>
      </c>
      <c r="AA2837" s="147"/>
      <c r="AC2837" s="148">
        <f t="shared" si="564"/>
        <v>7930.5</v>
      </c>
    </row>
    <row r="2838" spans="1:29" ht="14.15" customHeight="1">
      <c r="A2838" s="124">
        <f t="shared" si="566"/>
        <v>2838</v>
      </c>
      <c r="B2838" s="139" t="s">
        <v>123</v>
      </c>
      <c r="C2838" s="108">
        <v>1</v>
      </c>
      <c r="D2838" s="164" t="s">
        <v>2411</v>
      </c>
      <c r="E2838" s="141" t="s">
        <v>2370</v>
      </c>
      <c r="F2838" s="153" t="s">
        <v>172</v>
      </c>
      <c r="G2838" s="141" t="s">
        <v>213</v>
      </c>
      <c r="H2838" s="142">
        <v>11.9</v>
      </c>
      <c r="I2838" s="143">
        <f t="shared" si="565"/>
        <v>255</v>
      </c>
      <c r="J2838" s="144">
        <v>255</v>
      </c>
      <c r="K2838" s="144"/>
      <c r="L2838" s="144"/>
      <c r="M2838" s="144"/>
      <c r="N2838" s="144"/>
      <c r="O2838" s="144"/>
      <c r="P2838" s="145" t="e">
        <f t="shared" si="555"/>
        <v>#DIV/0!</v>
      </c>
      <c r="Q2838" s="145">
        <f t="shared" si="556"/>
        <v>0</v>
      </c>
      <c r="R2838" s="145">
        <f t="shared" si="557"/>
        <v>0</v>
      </c>
      <c r="S2838" s="145">
        <f t="shared" si="558"/>
        <v>0</v>
      </c>
      <c r="T2838" s="145">
        <f t="shared" si="559"/>
        <v>0</v>
      </c>
      <c r="U2838" s="145">
        <f t="shared" si="560"/>
        <v>0</v>
      </c>
      <c r="V2838" s="146">
        <f>IF(J2838="nio",0,IF(J2838&gt;0,VLOOKUP(F2838,'3-Productie normen'!A:M,VLOOKUP(J2838,'3-Productie normen'!$B$38:$C$41,2,FALSE),FALSE)))*(VLOOKUP(B2838,'2-Kosten per locatie'!$A$16:$C$48,3,FALSE))</f>
        <v>0</v>
      </c>
      <c r="W2838" s="146">
        <f t="shared" si="561"/>
        <v>0</v>
      </c>
      <c r="X2838" s="146">
        <f t="shared" si="562"/>
        <v>0</v>
      </c>
      <c r="Y2838" s="146">
        <f t="shared" si="563"/>
        <v>0</v>
      </c>
      <c r="Z2838" s="147" t="str">
        <f>VLOOKUP(F2838,'3-Productie normen'!A:Q,12,FALSE)</f>
        <v>V</v>
      </c>
      <c r="AA2838" s="147"/>
      <c r="AC2838" s="148">
        <f t="shared" si="564"/>
        <v>3034.5</v>
      </c>
    </row>
    <row r="2839" spans="1:29" ht="14.15" customHeight="1">
      <c r="A2839" s="124">
        <f t="shared" si="566"/>
        <v>2839</v>
      </c>
      <c r="B2839" s="139" t="s">
        <v>123</v>
      </c>
      <c r="C2839" s="108">
        <v>1</v>
      </c>
      <c r="D2839" s="164" t="s">
        <v>2412</v>
      </c>
      <c r="E2839" s="141" t="s">
        <v>519</v>
      </c>
      <c r="F2839" s="141" t="s">
        <v>174</v>
      </c>
      <c r="G2839" s="141"/>
      <c r="H2839" s="142">
        <v>7.7</v>
      </c>
      <c r="I2839" s="143">
        <f t="shared" si="565"/>
        <v>0</v>
      </c>
      <c r="J2839" s="144" t="s">
        <v>228</v>
      </c>
      <c r="K2839" s="144"/>
      <c r="L2839" s="144"/>
      <c r="M2839" s="144"/>
      <c r="N2839" s="144"/>
      <c r="O2839" s="144"/>
      <c r="P2839" s="145">
        <f t="shared" si="555"/>
        <v>0</v>
      </c>
      <c r="Q2839" s="145">
        <f t="shared" si="556"/>
        <v>0</v>
      </c>
      <c r="R2839" s="145">
        <f t="shared" si="557"/>
        <v>0</v>
      </c>
      <c r="S2839" s="145">
        <f t="shared" si="558"/>
        <v>0</v>
      </c>
      <c r="T2839" s="145">
        <f t="shared" si="559"/>
        <v>0</v>
      </c>
      <c r="U2839" s="145">
        <f t="shared" si="560"/>
        <v>0</v>
      </c>
      <c r="V2839" s="146">
        <f>IF(J2839="nio",0,IF(J2839&gt;0,VLOOKUP(F2839,'3-Productie normen'!A:M,VLOOKUP(J2839,'3-Productie normen'!$B$38:$C$41,2,FALSE),FALSE)))*(VLOOKUP(B2839,'2-Kosten per locatie'!$A$16:$C$48,3,FALSE))</f>
        <v>0</v>
      </c>
      <c r="W2839" s="146">
        <f t="shared" si="561"/>
        <v>0</v>
      </c>
      <c r="X2839" s="146">
        <f t="shared" si="562"/>
        <v>0</v>
      </c>
      <c r="Y2839" s="146">
        <f t="shared" si="563"/>
        <v>0</v>
      </c>
      <c r="Z2839" s="147">
        <f>VLOOKUP(F2839,'3-Productie normen'!A:Q,12,FALSE)</f>
        <v>0</v>
      </c>
      <c r="AA2839" s="147"/>
      <c r="AC2839" s="148">
        <f t="shared" si="564"/>
        <v>0</v>
      </c>
    </row>
    <row r="2840" spans="1:29" ht="14.15" customHeight="1">
      <c r="A2840" s="124">
        <f t="shared" si="566"/>
        <v>2840</v>
      </c>
      <c r="B2840" s="139" t="s">
        <v>123</v>
      </c>
      <c r="C2840" s="108">
        <v>1</v>
      </c>
      <c r="D2840" s="164" t="s">
        <v>1730</v>
      </c>
      <c r="E2840" s="141" t="s">
        <v>173</v>
      </c>
      <c r="F2840" s="141" t="s">
        <v>173</v>
      </c>
      <c r="G2840" s="141" t="s">
        <v>227</v>
      </c>
      <c r="H2840" s="142">
        <v>26.6</v>
      </c>
      <c r="I2840" s="143">
        <f t="shared" si="565"/>
        <v>255</v>
      </c>
      <c r="J2840" s="144">
        <v>255</v>
      </c>
      <c r="K2840" s="144"/>
      <c r="L2840" s="144"/>
      <c r="M2840" s="144"/>
      <c r="N2840" s="144"/>
      <c r="O2840" s="144"/>
      <c r="P2840" s="145" t="e">
        <f t="shared" si="555"/>
        <v>#DIV/0!</v>
      </c>
      <c r="Q2840" s="145">
        <f t="shared" si="556"/>
        <v>0</v>
      </c>
      <c r="R2840" s="145">
        <f t="shared" si="557"/>
        <v>0</v>
      </c>
      <c r="S2840" s="145">
        <f t="shared" si="558"/>
        <v>0</v>
      </c>
      <c r="T2840" s="145">
        <f t="shared" si="559"/>
        <v>0</v>
      </c>
      <c r="U2840" s="145">
        <f t="shared" si="560"/>
        <v>0</v>
      </c>
      <c r="V2840" s="146">
        <f>IF(J2840="nio",0,IF(J2840&gt;0,VLOOKUP(F2840,'3-Productie normen'!A:M,VLOOKUP(J2840,'3-Productie normen'!$B$38:$C$41,2,FALSE),FALSE)))*(VLOOKUP(B2840,'2-Kosten per locatie'!$A$16:$C$48,3,FALSE))</f>
        <v>0</v>
      </c>
      <c r="W2840" s="146">
        <f t="shared" si="561"/>
        <v>0</v>
      </c>
      <c r="X2840" s="146">
        <f t="shared" si="562"/>
        <v>0</v>
      </c>
      <c r="Y2840" s="146">
        <f t="shared" si="563"/>
        <v>0</v>
      </c>
      <c r="Z2840" s="147" t="str">
        <f>VLOOKUP(F2840,'3-Productie normen'!A:Q,12,FALSE)</f>
        <v>V</v>
      </c>
      <c r="AA2840" s="147"/>
      <c r="AC2840" s="148">
        <f t="shared" si="564"/>
        <v>6783</v>
      </c>
    </row>
    <row r="2841" spans="1:29" ht="14.15" customHeight="1">
      <c r="A2841" s="124">
        <f t="shared" si="566"/>
        <v>2841</v>
      </c>
      <c r="B2841" s="139" t="s">
        <v>123</v>
      </c>
      <c r="C2841" s="108">
        <v>1</v>
      </c>
      <c r="D2841" s="164" t="s">
        <v>1731</v>
      </c>
      <c r="E2841" s="141" t="s">
        <v>2037</v>
      </c>
      <c r="F2841" s="141" t="s">
        <v>168</v>
      </c>
      <c r="G2841" s="141" t="s">
        <v>227</v>
      </c>
      <c r="H2841" s="142">
        <v>240</v>
      </c>
      <c r="I2841" s="143">
        <f t="shared" si="565"/>
        <v>1</v>
      </c>
      <c r="J2841" s="144">
        <v>1</v>
      </c>
      <c r="K2841" s="144"/>
      <c r="L2841" s="144"/>
      <c r="M2841" s="144"/>
      <c r="N2841" s="144"/>
      <c r="O2841" s="144"/>
      <c r="P2841" s="145" t="e">
        <f t="shared" si="555"/>
        <v>#DIV/0!</v>
      </c>
      <c r="Q2841" s="145">
        <f t="shared" si="556"/>
        <v>0</v>
      </c>
      <c r="R2841" s="145">
        <f t="shared" si="557"/>
        <v>0</v>
      </c>
      <c r="S2841" s="145">
        <f t="shared" si="558"/>
        <v>0</v>
      </c>
      <c r="T2841" s="145">
        <f t="shared" si="559"/>
        <v>0</v>
      </c>
      <c r="U2841" s="145">
        <f t="shared" si="560"/>
        <v>0</v>
      </c>
      <c r="V2841" s="146">
        <f>IF(J2841="nio",0,IF(J2841&gt;0,VLOOKUP(F2841,'3-Productie normen'!A:M,VLOOKUP(J2841,'3-Productie normen'!$B$38:$C$41,2,FALSE),FALSE)))*(VLOOKUP(B2841,'2-Kosten per locatie'!$A$16:$C$48,3,FALSE))</f>
        <v>0</v>
      </c>
      <c r="W2841" s="146">
        <f t="shared" si="561"/>
        <v>0</v>
      </c>
      <c r="X2841" s="146">
        <f t="shared" si="562"/>
        <v>0</v>
      </c>
      <c r="Y2841" s="146">
        <f t="shared" si="563"/>
        <v>0</v>
      </c>
      <c r="Z2841" s="147" t="str">
        <f>VLOOKUP(F2841,'3-Productie normen'!A:Q,12,FALSE)</f>
        <v>V</v>
      </c>
      <c r="AA2841" s="147"/>
      <c r="AC2841" s="148">
        <f t="shared" si="564"/>
        <v>240</v>
      </c>
    </row>
    <row r="2842" spans="1:29" ht="14.15" customHeight="1">
      <c r="A2842" s="124">
        <f t="shared" si="566"/>
        <v>2842</v>
      </c>
      <c r="B2842" s="139" t="s">
        <v>123</v>
      </c>
      <c r="C2842" s="108">
        <v>1</v>
      </c>
      <c r="D2842" s="164" t="s">
        <v>2413</v>
      </c>
      <c r="E2842" s="141" t="s">
        <v>2414</v>
      </c>
      <c r="F2842" s="141" t="s">
        <v>168</v>
      </c>
      <c r="G2842" s="141" t="s">
        <v>227</v>
      </c>
      <c r="H2842" s="142">
        <v>1.9</v>
      </c>
      <c r="I2842" s="143">
        <f t="shared" si="565"/>
        <v>1</v>
      </c>
      <c r="J2842" s="144">
        <v>1</v>
      </c>
      <c r="K2842" s="144"/>
      <c r="L2842" s="144"/>
      <c r="M2842" s="144"/>
      <c r="N2842" s="144"/>
      <c r="O2842" s="144"/>
      <c r="P2842" s="145" t="e">
        <f t="shared" si="555"/>
        <v>#DIV/0!</v>
      </c>
      <c r="Q2842" s="145">
        <f t="shared" si="556"/>
        <v>0</v>
      </c>
      <c r="R2842" s="145">
        <f t="shared" si="557"/>
        <v>0</v>
      </c>
      <c r="S2842" s="145">
        <f t="shared" si="558"/>
        <v>0</v>
      </c>
      <c r="T2842" s="145">
        <f t="shared" si="559"/>
        <v>0</v>
      </c>
      <c r="U2842" s="145">
        <f t="shared" si="560"/>
        <v>0</v>
      </c>
      <c r="V2842" s="146">
        <f>IF(J2842="nio",0,IF(J2842&gt;0,VLOOKUP(F2842,'3-Productie normen'!A:M,VLOOKUP(J2842,'3-Productie normen'!$B$38:$C$41,2,FALSE),FALSE)))*(VLOOKUP(B2842,'2-Kosten per locatie'!$A$16:$C$48,3,FALSE))</f>
        <v>0</v>
      </c>
      <c r="W2842" s="146">
        <f t="shared" si="561"/>
        <v>0</v>
      </c>
      <c r="X2842" s="146">
        <f t="shared" si="562"/>
        <v>0</v>
      </c>
      <c r="Y2842" s="146">
        <f t="shared" si="563"/>
        <v>0</v>
      </c>
      <c r="Z2842" s="147" t="str">
        <f>VLOOKUP(F2842,'3-Productie normen'!A:Q,12,FALSE)</f>
        <v>V</v>
      </c>
      <c r="AA2842" s="147"/>
      <c r="AC2842" s="148">
        <f t="shared" si="564"/>
        <v>1.9</v>
      </c>
    </row>
    <row r="2843" spans="1:29" ht="14.15" customHeight="1">
      <c r="A2843" s="124">
        <f t="shared" si="566"/>
        <v>2843</v>
      </c>
      <c r="B2843" s="139" t="s">
        <v>123</v>
      </c>
      <c r="C2843" s="108">
        <v>1</v>
      </c>
      <c r="D2843" s="164" t="s">
        <v>2415</v>
      </c>
      <c r="E2843" s="141" t="s">
        <v>2414</v>
      </c>
      <c r="F2843" s="141" t="s">
        <v>168</v>
      </c>
      <c r="G2843" s="141" t="s">
        <v>227</v>
      </c>
      <c r="H2843" s="142">
        <v>1.9</v>
      </c>
      <c r="I2843" s="143">
        <f t="shared" si="565"/>
        <v>1</v>
      </c>
      <c r="J2843" s="144">
        <v>1</v>
      </c>
      <c r="K2843" s="144"/>
      <c r="L2843" s="144"/>
      <c r="M2843" s="144"/>
      <c r="N2843" s="144"/>
      <c r="O2843" s="144"/>
      <c r="P2843" s="145" t="e">
        <f t="shared" si="555"/>
        <v>#DIV/0!</v>
      </c>
      <c r="Q2843" s="145">
        <f t="shared" si="556"/>
        <v>0</v>
      </c>
      <c r="R2843" s="145">
        <f t="shared" si="557"/>
        <v>0</v>
      </c>
      <c r="S2843" s="145">
        <f t="shared" si="558"/>
        <v>0</v>
      </c>
      <c r="T2843" s="145">
        <f t="shared" si="559"/>
        <v>0</v>
      </c>
      <c r="U2843" s="145">
        <f t="shared" si="560"/>
        <v>0</v>
      </c>
      <c r="V2843" s="146">
        <f>IF(J2843="nio",0,IF(J2843&gt;0,VLOOKUP(F2843,'3-Productie normen'!A:M,VLOOKUP(J2843,'3-Productie normen'!$B$38:$C$41,2,FALSE),FALSE)))*(VLOOKUP(B2843,'2-Kosten per locatie'!$A$16:$C$48,3,FALSE))</f>
        <v>0</v>
      </c>
      <c r="W2843" s="146">
        <f t="shared" si="561"/>
        <v>0</v>
      </c>
      <c r="X2843" s="146">
        <f t="shared" si="562"/>
        <v>0</v>
      </c>
      <c r="Y2843" s="146">
        <f t="shared" si="563"/>
        <v>0</v>
      </c>
      <c r="Z2843" s="147" t="str">
        <f>VLOOKUP(F2843,'3-Productie normen'!A:Q,12,FALSE)</f>
        <v>V</v>
      </c>
      <c r="AA2843" s="147"/>
      <c r="AC2843" s="148">
        <f t="shared" si="564"/>
        <v>1.9</v>
      </c>
    </row>
    <row r="2844" spans="1:29" ht="14.15" customHeight="1">
      <c r="A2844" s="124">
        <f t="shared" si="566"/>
        <v>2844</v>
      </c>
      <c r="B2844" s="139" t="s">
        <v>123</v>
      </c>
      <c r="C2844" s="108">
        <v>1</v>
      </c>
      <c r="D2844" s="164" t="s">
        <v>2416</v>
      </c>
      <c r="E2844" s="141" t="s">
        <v>2414</v>
      </c>
      <c r="F2844" s="141" t="s">
        <v>168</v>
      </c>
      <c r="G2844" s="141" t="s">
        <v>227</v>
      </c>
      <c r="H2844" s="142">
        <v>1.9</v>
      </c>
      <c r="I2844" s="143">
        <f t="shared" si="565"/>
        <v>1</v>
      </c>
      <c r="J2844" s="144">
        <v>1</v>
      </c>
      <c r="K2844" s="144"/>
      <c r="L2844" s="144"/>
      <c r="M2844" s="144"/>
      <c r="N2844" s="144"/>
      <c r="O2844" s="144"/>
      <c r="P2844" s="145" t="e">
        <f t="shared" si="555"/>
        <v>#DIV/0!</v>
      </c>
      <c r="Q2844" s="145">
        <f t="shared" si="556"/>
        <v>0</v>
      </c>
      <c r="R2844" s="145">
        <f t="shared" si="557"/>
        <v>0</v>
      </c>
      <c r="S2844" s="145">
        <f t="shared" si="558"/>
        <v>0</v>
      </c>
      <c r="T2844" s="145">
        <f t="shared" si="559"/>
        <v>0</v>
      </c>
      <c r="U2844" s="145">
        <f t="shared" si="560"/>
        <v>0</v>
      </c>
      <c r="V2844" s="146">
        <f>IF(J2844="nio",0,IF(J2844&gt;0,VLOOKUP(F2844,'3-Productie normen'!A:M,VLOOKUP(J2844,'3-Productie normen'!$B$38:$C$41,2,FALSE),FALSE)))*(VLOOKUP(B2844,'2-Kosten per locatie'!$A$16:$C$48,3,FALSE))</f>
        <v>0</v>
      </c>
      <c r="W2844" s="146">
        <f t="shared" si="561"/>
        <v>0</v>
      </c>
      <c r="X2844" s="146">
        <f t="shared" si="562"/>
        <v>0</v>
      </c>
      <c r="Y2844" s="146">
        <f t="shared" si="563"/>
        <v>0</v>
      </c>
      <c r="Z2844" s="147" t="str">
        <f>VLOOKUP(F2844,'3-Productie normen'!A:Q,12,FALSE)</f>
        <v>V</v>
      </c>
      <c r="AA2844" s="147"/>
      <c r="AC2844" s="148">
        <f t="shared" si="564"/>
        <v>1.9</v>
      </c>
    </row>
    <row r="2845" spans="1:29" ht="14.15" customHeight="1">
      <c r="A2845" s="124">
        <f t="shared" si="566"/>
        <v>2845</v>
      </c>
      <c r="B2845" s="139" t="s">
        <v>123</v>
      </c>
      <c r="C2845" s="108">
        <v>1</v>
      </c>
      <c r="D2845" s="164" t="s">
        <v>2417</v>
      </c>
      <c r="E2845" s="141" t="s">
        <v>2414</v>
      </c>
      <c r="F2845" s="141" t="s">
        <v>168</v>
      </c>
      <c r="G2845" s="141" t="s">
        <v>227</v>
      </c>
      <c r="H2845" s="142">
        <v>1.9</v>
      </c>
      <c r="I2845" s="143">
        <f t="shared" si="565"/>
        <v>1</v>
      </c>
      <c r="J2845" s="144">
        <v>1</v>
      </c>
      <c r="K2845" s="144"/>
      <c r="L2845" s="144"/>
      <c r="M2845" s="144"/>
      <c r="N2845" s="144"/>
      <c r="O2845" s="144"/>
      <c r="P2845" s="145" t="e">
        <f t="shared" si="555"/>
        <v>#DIV/0!</v>
      </c>
      <c r="Q2845" s="145">
        <f t="shared" si="556"/>
        <v>0</v>
      </c>
      <c r="R2845" s="145">
        <f t="shared" si="557"/>
        <v>0</v>
      </c>
      <c r="S2845" s="145">
        <f t="shared" si="558"/>
        <v>0</v>
      </c>
      <c r="T2845" s="145">
        <f t="shared" si="559"/>
        <v>0</v>
      </c>
      <c r="U2845" s="145">
        <f t="shared" si="560"/>
        <v>0</v>
      </c>
      <c r="V2845" s="146">
        <f>IF(J2845="nio",0,IF(J2845&gt;0,VLOOKUP(F2845,'3-Productie normen'!A:M,VLOOKUP(J2845,'3-Productie normen'!$B$38:$C$41,2,FALSE),FALSE)))*(VLOOKUP(B2845,'2-Kosten per locatie'!$A$16:$C$48,3,FALSE))</f>
        <v>0</v>
      </c>
      <c r="W2845" s="146">
        <f t="shared" si="561"/>
        <v>0</v>
      </c>
      <c r="X2845" s="146">
        <f t="shared" si="562"/>
        <v>0</v>
      </c>
      <c r="Y2845" s="146">
        <f t="shared" si="563"/>
        <v>0</v>
      </c>
      <c r="Z2845" s="147" t="str">
        <f>VLOOKUP(F2845,'3-Productie normen'!A:Q,12,FALSE)</f>
        <v>V</v>
      </c>
      <c r="AA2845" s="147"/>
      <c r="AC2845" s="148">
        <f t="shared" si="564"/>
        <v>1.9</v>
      </c>
    </row>
    <row r="2846" spans="1:29" ht="14.15" customHeight="1">
      <c r="A2846" s="124">
        <f t="shared" si="566"/>
        <v>2846</v>
      </c>
      <c r="B2846" s="139" t="s">
        <v>123</v>
      </c>
      <c r="C2846" s="108">
        <v>1</v>
      </c>
      <c r="D2846" s="164" t="s">
        <v>2418</v>
      </c>
      <c r="E2846" s="141" t="s">
        <v>519</v>
      </c>
      <c r="F2846" s="141" t="s">
        <v>174</v>
      </c>
      <c r="G2846" s="141" t="s">
        <v>227</v>
      </c>
      <c r="H2846" s="142">
        <v>1.9</v>
      </c>
      <c r="I2846" s="143">
        <f t="shared" si="565"/>
        <v>0</v>
      </c>
      <c r="J2846" s="144" t="s">
        <v>228</v>
      </c>
      <c r="K2846" s="144"/>
      <c r="L2846" s="144"/>
      <c r="M2846" s="144"/>
      <c r="N2846" s="144"/>
      <c r="O2846" s="144"/>
      <c r="P2846" s="145">
        <f t="shared" si="555"/>
        <v>0</v>
      </c>
      <c r="Q2846" s="145">
        <f t="shared" si="556"/>
        <v>0</v>
      </c>
      <c r="R2846" s="145">
        <f t="shared" si="557"/>
        <v>0</v>
      </c>
      <c r="S2846" s="145">
        <f t="shared" si="558"/>
        <v>0</v>
      </c>
      <c r="T2846" s="145">
        <f t="shared" si="559"/>
        <v>0</v>
      </c>
      <c r="U2846" s="145">
        <f t="shared" si="560"/>
        <v>0</v>
      </c>
      <c r="V2846" s="146">
        <f>IF(J2846="nio",0,IF(J2846&gt;0,VLOOKUP(F2846,'3-Productie normen'!A:M,VLOOKUP(J2846,'3-Productie normen'!$B$38:$C$41,2,FALSE),FALSE)))*(VLOOKUP(B2846,'2-Kosten per locatie'!$A$16:$C$48,3,FALSE))</f>
        <v>0</v>
      </c>
      <c r="W2846" s="146">
        <f t="shared" si="561"/>
        <v>0</v>
      </c>
      <c r="X2846" s="146">
        <f t="shared" si="562"/>
        <v>0</v>
      </c>
      <c r="Y2846" s="146">
        <f t="shared" si="563"/>
        <v>0</v>
      </c>
      <c r="Z2846" s="147">
        <f>VLOOKUP(F2846,'3-Productie normen'!A:Q,12,FALSE)</f>
        <v>0</v>
      </c>
      <c r="AA2846" s="147"/>
      <c r="AC2846" s="148">
        <f t="shared" si="564"/>
        <v>0</v>
      </c>
    </row>
    <row r="2847" spans="1:29" ht="14.15" customHeight="1">
      <c r="A2847" s="124">
        <f t="shared" si="566"/>
        <v>2847</v>
      </c>
      <c r="B2847" s="139" t="s">
        <v>123</v>
      </c>
      <c r="C2847" s="108">
        <v>1</v>
      </c>
      <c r="D2847" s="164" t="s">
        <v>2077</v>
      </c>
      <c r="E2847" s="141" t="s">
        <v>617</v>
      </c>
      <c r="F2847" s="153" t="s">
        <v>171</v>
      </c>
      <c r="G2847" s="141" t="s">
        <v>222</v>
      </c>
      <c r="H2847" s="142">
        <v>38.4</v>
      </c>
      <c r="I2847" s="143">
        <f t="shared" si="565"/>
        <v>255</v>
      </c>
      <c r="J2847" s="144">
        <v>255</v>
      </c>
      <c r="K2847" s="144"/>
      <c r="L2847" s="144"/>
      <c r="M2847" s="144"/>
      <c r="N2847" s="144"/>
      <c r="O2847" s="144"/>
      <c r="P2847" s="145" t="e">
        <f t="shared" si="555"/>
        <v>#DIV/0!</v>
      </c>
      <c r="Q2847" s="145">
        <f t="shared" si="556"/>
        <v>0</v>
      </c>
      <c r="R2847" s="145">
        <f t="shared" si="557"/>
        <v>0</v>
      </c>
      <c r="S2847" s="145">
        <f t="shared" si="558"/>
        <v>0</v>
      </c>
      <c r="T2847" s="145">
        <f t="shared" si="559"/>
        <v>0</v>
      </c>
      <c r="U2847" s="145">
        <f t="shared" si="560"/>
        <v>0</v>
      </c>
      <c r="V2847" s="146">
        <f>IF(J2847="nio",0,IF(J2847&gt;0,VLOOKUP(F2847,'3-Productie normen'!A:M,VLOOKUP(J2847,'3-Productie normen'!$B$38:$C$41,2,FALSE),FALSE)))*(VLOOKUP(B2847,'2-Kosten per locatie'!$A$16:$C$48,3,FALSE))</f>
        <v>0</v>
      </c>
      <c r="W2847" s="146">
        <f t="shared" si="561"/>
        <v>0</v>
      </c>
      <c r="X2847" s="146">
        <f t="shared" si="562"/>
        <v>0</v>
      </c>
      <c r="Y2847" s="146">
        <f t="shared" si="563"/>
        <v>0</v>
      </c>
      <c r="Z2847" s="147" t="str">
        <f>VLOOKUP(F2847,'3-Productie normen'!A:Q,12,FALSE)</f>
        <v>B</v>
      </c>
      <c r="AA2847" s="147"/>
      <c r="AC2847" s="148">
        <f t="shared" si="564"/>
        <v>9792</v>
      </c>
    </row>
    <row r="2848" spans="1:29" ht="14.15" customHeight="1">
      <c r="A2848" s="124">
        <f t="shared" si="566"/>
        <v>2848</v>
      </c>
      <c r="B2848" s="139" t="s">
        <v>123</v>
      </c>
      <c r="C2848" s="108">
        <v>1</v>
      </c>
      <c r="D2848" s="164" t="s">
        <v>2080</v>
      </c>
      <c r="E2848" s="141" t="s">
        <v>617</v>
      </c>
      <c r="F2848" s="153" t="s">
        <v>171</v>
      </c>
      <c r="G2848" s="141" t="s">
        <v>222</v>
      </c>
      <c r="H2848" s="142">
        <v>240</v>
      </c>
      <c r="I2848" s="143">
        <f t="shared" si="565"/>
        <v>255</v>
      </c>
      <c r="J2848" s="144">
        <v>255</v>
      </c>
      <c r="K2848" s="144"/>
      <c r="L2848" s="144"/>
      <c r="M2848" s="144"/>
      <c r="N2848" s="144"/>
      <c r="O2848" s="144"/>
      <c r="P2848" s="145" t="e">
        <f t="shared" si="555"/>
        <v>#DIV/0!</v>
      </c>
      <c r="Q2848" s="145">
        <f t="shared" si="556"/>
        <v>0</v>
      </c>
      <c r="R2848" s="145">
        <f t="shared" si="557"/>
        <v>0</v>
      </c>
      <c r="S2848" s="145">
        <f t="shared" si="558"/>
        <v>0</v>
      </c>
      <c r="T2848" s="145">
        <f t="shared" si="559"/>
        <v>0</v>
      </c>
      <c r="U2848" s="145">
        <f t="shared" si="560"/>
        <v>0</v>
      </c>
      <c r="V2848" s="146">
        <f>IF(J2848="nio",0,IF(J2848&gt;0,VLOOKUP(F2848,'3-Productie normen'!A:M,VLOOKUP(J2848,'3-Productie normen'!$B$38:$C$41,2,FALSE),FALSE)))*(VLOOKUP(B2848,'2-Kosten per locatie'!$A$16:$C$48,3,FALSE))</f>
        <v>0</v>
      </c>
      <c r="W2848" s="146">
        <f t="shared" si="561"/>
        <v>0</v>
      </c>
      <c r="X2848" s="146">
        <f t="shared" si="562"/>
        <v>0</v>
      </c>
      <c r="Y2848" s="146">
        <f t="shared" si="563"/>
        <v>0</v>
      </c>
      <c r="Z2848" s="147" t="str">
        <f>VLOOKUP(F2848,'3-Productie normen'!A:Q,12,FALSE)</f>
        <v>B</v>
      </c>
      <c r="AA2848" s="147"/>
      <c r="AC2848" s="148">
        <f t="shared" si="564"/>
        <v>61200</v>
      </c>
    </row>
    <row r="2849" spans="1:29" ht="14.15" customHeight="1">
      <c r="A2849" s="124">
        <f t="shared" si="566"/>
        <v>2849</v>
      </c>
      <c r="B2849" s="139" t="s">
        <v>123</v>
      </c>
      <c r="C2849" s="108">
        <v>1</v>
      </c>
      <c r="D2849" s="164" t="s">
        <v>2081</v>
      </c>
      <c r="E2849" s="141" t="s">
        <v>224</v>
      </c>
      <c r="F2849" s="141" t="s">
        <v>155</v>
      </c>
      <c r="G2849" s="141" t="s">
        <v>222</v>
      </c>
      <c r="H2849" s="142">
        <v>26.6</v>
      </c>
      <c r="I2849" s="143">
        <f t="shared" si="565"/>
        <v>255</v>
      </c>
      <c r="J2849" s="144">
        <v>255</v>
      </c>
      <c r="K2849" s="144"/>
      <c r="L2849" s="144"/>
      <c r="M2849" s="144"/>
      <c r="N2849" s="144"/>
      <c r="O2849" s="144"/>
      <c r="P2849" s="145" t="e">
        <f t="shared" si="555"/>
        <v>#DIV/0!</v>
      </c>
      <c r="Q2849" s="145">
        <f t="shared" si="556"/>
        <v>0</v>
      </c>
      <c r="R2849" s="145">
        <f t="shared" si="557"/>
        <v>0</v>
      </c>
      <c r="S2849" s="145">
        <f t="shared" si="558"/>
        <v>0</v>
      </c>
      <c r="T2849" s="145">
        <f t="shared" si="559"/>
        <v>0</v>
      </c>
      <c r="U2849" s="145">
        <f t="shared" si="560"/>
        <v>0</v>
      </c>
      <c r="V2849" s="146">
        <f>IF(J2849="nio",0,IF(J2849&gt;0,VLOOKUP(F2849,'3-Productie normen'!A:M,VLOOKUP(J2849,'3-Productie normen'!$B$38:$C$41,2,FALSE),FALSE)))*(VLOOKUP(B2849,'2-Kosten per locatie'!$A$16:$C$48,3,FALSE))</f>
        <v>0</v>
      </c>
      <c r="W2849" s="146">
        <f t="shared" si="561"/>
        <v>0</v>
      </c>
      <c r="X2849" s="146">
        <f t="shared" si="562"/>
        <v>0</v>
      </c>
      <c r="Y2849" s="146">
        <f t="shared" si="563"/>
        <v>0</v>
      </c>
      <c r="Z2849" s="147" t="str">
        <f>VLOOKUP(F2849,'3-Productie normen'!A:Q,12,FALSE)</f>
        <v>B</v>
      </c>
      <c r="AA2849" s="147"/>
      <c r="AC2849" s="148">
        <f t="shared" si="564"/>
        <v>6783</v>
      </c>
    </row>
    <row r="2850" spans="1:29" ht="14.15" customHeight="1">
      <c r="A2850" s="124">
        <f t="shared" si="566"/>
        <v>2850</v>
      </c>
      <c r="B2850" s="139" t="s">
        <v>123</v>
      </c>
      <c r="C2850" s="108">
        <v>1</v>
      </c>
      <c r="D2850" s="164" t="s">
        <v>2082</v>
      </c>
      <c r="E2850" s="141" t="s">
        <v>224</v>
      </c>
      <c r="F2850" s="141" t="s">
        <v>155</v>
      </c>
      <c r="G2850" s="141" t="s">
        <v>222</v>
      </c>
      <c r="H2850" s="142">
        <v>25</v>
      </c>
      <c r="I2850" s="143">
        <f t="shared" si="565"/>
        <v>255</v>
      </c>
      <c r="J2850" s="144">
        <v>255</v>
      </c>
      <c r="K2850" s="144"/>
      <c r="L2850" s="144"/>
      <c r="M2850" s="144"/>
      <c r="N2850" s="144"/>
      <c r="O2850" s="144"/>
      <c r="P2850" s="145" t="e">
        <f t="shared" si="555"/>
        <v>#DIV/0!</v>
      </c>
      <c r="Q2850" s="145">
        <f t="shared" si="556"/>
        <v>0</v>
      </c>
      <c r="R2850" s="145">
        <f t="shared" si="557"/>
        <v>0</v>
      </c>
      <c r="S2850" s="145">
        <f t="shared" si="558"/>
        <v>0</v>
      </c>
      <c r="T2850" s="145">
        <f t="shared" si="559"/>
        <v>0</v>
      </c>
      <c r="U2850" s="145">
        <f t="shared" si="560"/>
        <v>0</v>
      </c>
      <c r="V2850" s="146">
        <f>IF(J2850="nio",0,IF(J2850&gt;0,VLOOKUP(F2850,'3-Productie normen'!A:M,VLOOKUP(J2850,'3-Productie normen'!$B$38:$C$41,2,FALSE),FALSE)))*(VLOOKUP(B2850,'2-Kosten per locatie'!$A$16:$C$48,3,FALSE))</f>
        <v>0</v>
      </c>
      <c r="W2850" s="146">
        <f t="shared" si="561"/>
        <v>0</v>
      </c>
      <c r="X2850" s="146">
        <f t="shared" si="562"/>
        <v>0</v>
      </c>
      <c r="Y2850" s="146">
        <f t="shared" si="563"/>
        <v>0</v>
      </c>
      <c r="Z2850" s="147" t="str">
        <f>VLOOKUP(F2850,'3-Productie normen'!A:Q,12,FALSE)</f>
        <v>B</v>
      </c>
      <c r="AA2850" s="147"/>
      <c r="AC2850" s="148">
        <f t="shared" si="564"/>
        <v>6375</v>
      </c>
    </row>
    <row r="2851" spans="1:29" ht="14.15" customHeight="1">
      <c r="A2851" s="124">
        <f t="shared" si="566"/>
        <v>2851</v>
      </c>
      <c r="B2851" s="139" t="s">
        <v>123</v>
      </c>
      <c r="C2851" s="108">
        <v>1</v>
      </c>
      <c r="D2851" s="164" t="s">
        <v>2419</v>
      </c>
      <c r="E2851" s="141" t="s">
        <v>224</v>
      </c>
      <c r="F2851" s="141" t="s">
        <v>155</v>
      </c>
      <c r="G2851" s="141" t="s">
        <v>222</v>
      </c>
      <c r="H2851" s="142">
        <v>45.9</v>
      </c>
      <c r="I2851" s="143">
        <f t="shared" si="565"/>
        <v>255</v>
      </c>
      <c r="J2851" s="144">
        <v>255</v>
      </c>
      <c r="K2851" s="144"/>
      <c r="L2851" s="144"/>
      <c r="M2851" s="144"/>
      <c r="N2851" s="144"/>
      <c r="O2851" s="144"/>
      <c r="P2851" s="145" t="e">
        <f t="shared" si="555"/>
        <v>#DIV/0!</v>
      </c>
      <c r="Q2851" s="145">
        <f t="shared" si="556"/>
        <v>0</v>
      </c>
      <c r="R2851" s="145">
        <f t="shared" si="557"/>
        <v>0</v>
      </c>
      <c r="S2851" s="145">
        <f t="shared" si="558"/>
        <v>0</v>
      </c>
      <c r="T2851" s="145">
        <f t="shared" si="559"/>
        <v>0</v>
      </c>
      <c r="U2851" s="145">
        <f t="shared" si="560"/>
        <v>0</v>
      </c>
      <c r="V2851" s="146">
        <f>IF(J2851="nio",0,IF(J2851&gt;0,VLOOKUP(F2851,'3-Productie normen'!A:M,VLOOKUP(J2851,'3-Productie normen'!$B$38:$C$41,2,FALSE),FALSE)))*(VLOOKUP(B2851,'2-Kosten per locatie'!$A$16:$C$48,3,FALSE))</f>
        <v>0</v>
      </c>
      <c r="W2851" s="146">
        <f t="shared" si="561"/>
        <v>0</v>
      </c>
      <c r="X2851" s="146">
        <f t="shared" si="562"/>
        <v>0</v>
      </c>
      <c r="Y2851" s="146">
        <f t="shared" si="563"/>
        <v>0</v>
      </c>
      <c r="Z2851" s="147" t="str">
        <f>VLOOKUP(F2851,'3-Productie normen'!A:Q,12,FALSE)</f>
        <v>B</v>
      </c>
      <c r="AA2851" s="147"/>
      <c r="AC2851" s="148">
        <f t="shared" si="564"/>
        <v>11704.5</v>
      </c>
    </row>
    <row r="2852" spans="1:29" ht="14.15" customHeight="1">
      <c r="A2852" s="124">
        <f t="shared" si="566"/>
        <v>2852</v>
      </c>
      <c r="B2852" s="139" t="s">
        <v>123</v>
      </c>
      <c r="C2852" s="108">
        <v>1</v>
      </c>
      <c r="D2852" s="164" t="s">
        <v>2420</v>
      </c>
      <c r="E2852" s="141" t="s">
        <v>216</v>
      </c>
      <c r="F2852" s="141" t="s">
        <v>167</v>
      </c>
      <c r="G2852" s="141" t="s">
        <v>213</v>
      </c>
      <c r="H2852" s="142">
        <v>3.5</v>
      </c>
      <c r="I2852" s="143">
        <f t="shared" si="565"/>
        <v>255</v>
      </c>
      <c r="J2852" s="144">
        <v>255</v>
      </c>
      <c r="K2852" s="144"/>
      <c r="L2852" s="144"/>
      <c r="M2852" s="144"/>
      <c r="N2852" s="144"/>
      <c r="O2852" s="144"/>
      <c r="P2852" s="145" t="e">
        <f t="shared" si="555"/>
        <v>#DIV/0!</v>
      </c>
      <c r="Q2852" s="145">
        <f t="shared" si="556"/>
        <v>0</v>
      </c>
      <c r="R2852" s="145">
        <f t="shared" si="557"/>
        <v>0</v>
      </c>
      <c r="S2852" s="145">
        <f t="shared" si="558"/>
        <v>0</v>
      </c>
      <c r="T2852" s="145">
        <f t="shared" si="559"/>
        <v>0</v>
      </c>
      <c r="U2852" s="145">
        <f t="shared" si="560"/>
        <v>0</v>
      </c>
      <c r="V2852" s="146">
        <f>IF(J2852="nio",0,IF(J2852&gt;0,VLOOKUP(F2852,'3-Productie normen'!A:M,VLOOKUP(J2852,'3-Productie normen'!$B$38:$C$41,2,FALSE),FALSE)))*(VLOOKUP(B2852,'2-Kosten per locatie'!$A$16:$C$48,3,FALSE))</f>
        <v>0</v>
      </c>
      <c r="W2852" s="146">
        <f t="shared" si="561"/>
        <v>0</v>
      </c>
      <c r="X2852" s="146">
        <f t="shared" si="562"/>
        <v>0</v>
      </c>
      <c r="Y2852" s="146">
        <f t="shared" si="563"/>
        <v>0</v>
      </c>
      <c r="Z2852" s="147" t="str">
        <f>VLOOKUP(F2852,'3-Productie normen'!A:Q,12,FALSE)</f>
        <v>S</v>
      </c>
      <c r="AA2852" s="147"/>
      <c r="AC2852" s="148">
        <f t="shared" si="564"/>
        <v>892.5</v>
      </c>
    </row>
    <row r="2853" spans="1:29" ht="14.15" customHeight="1">
      <c r="A2853" s="124">
        <f t="shared" si="566"/>
        <v>2853</v>
      </c>
      <c r="B2853" s="139" t="s">
        <v>123</v>
      </c>
      <c r="C2853" s="108">
        <v>1</v>
      </c>
      <c r="D2853" s="164" t="s">
        <v>2421</v>
      </c>
      <c r="E2853" s="141" t="s">
        <v>212</v>
      </c>
      <c r="F2853" s="141" t="s">
        <v>167</v>
      </c>
      <c r="G2853" s="141" t="s">
        <v>213</v>
      </c>
      <c r="H2853" s="142">
        <v>6</v>
      </c>
      <c r="I2853" s="143">
        <f t="shared" si="565"/>
        <v>255</v>
      </c>
      <c r="J2853" s="144">
        <v>255</v>
      </c>
      <c r="K2853" s="144"/>
      <c r="L2853" s="144"/>
      <c r="M2853" s="144"/>
      <c r="N2853" s="144"/>
      <c r="O2853" s="144"/>
      <c r="P2853" s="145" t="e">
        <f t="shared" si="555"/>
        <v>#DIV/0!</v>
      </c>
      <c r="Q2853" s="145">
        <f t="shared" si="556"/>
        <v>0</v>
      </c>
      <c r="R2853" s="145">
        <f t="shared" si="557"/>
        <v>0</v>
      </c>
      <c r="S2853" s="145">
        <f t="shared" si="558"/>
        <v>0</v>
      </c>
      <c r="T2853" s="145">
        <f t="shared" si="559"/>
        <v>0</v>
      </c>
      <c r="U2853" s="145">
        <f t="shared" si="560"/>
        <v>0</v>
      </c>
      <c r="V2853" s="146">
        <f>IF(J2853="nio",0,IF(J2853&gt;0,VLOOKUP(F2853,'3-Productie normen'!A:M,VLOOKUP(J2853,'3-Productie normen'!$B$38:$C$41,2,FALSE),FALSE)))*(VLOOKUP(B2853,'2-Kosten per locatie'!$A$16:$C$48,3,FALSE))</f>
        <v>0</v>
      </c>
      <c r="W2853" s="146">
        <f t="shared" si="561"/>
        <v>0</v>
      </c>
      <c r="X2853" s="146">
        <f t="shared" si="562"/>
        <v>0</v>
      </c>
      <c r="Y2853" s="146">
        <f t="shared" si="563"/>
        <v>0</v>
      </c>
      <c r="Z2853" s="147" t="str">
        <f>VLOOKUP(F2853,'3-Productie normen'!A:Q,12,FALSE)</f>
        <v>S</v>
      </c>
      <c r="AA2853" s="147"/>
      <c r="AC2853" s="148">
        <f t="shared" si="564"/>
        <v>1530</v>
      </c>
    </row>
    <row r="2854" spans="1:29" ht="14.15" customHeight="1">
      <c r="A2854" s="124">
        <f t="shared" si="566"/>
        <v>2854</v>
      </c>
      <c r="B2854" s="139" t="s">
        <v>123</v>
      </c>
      <c r="C2854" s="108">
        <v>1</v>
      </c>
      <c r="D2854" s="164" t="s">
        <v>2422</v>
      </c>
      <c r="E2854" s="141" t="s">
        <v>212</v>
      </c>
      <c r="F2854" s="141" t="s">
        <v>167</v>
      </c>
      <c r="G2854" s="141" t="s">
        <v>213</v>
      </c>
      <c r="H2854" s="142">
        <v>1.3</v>
      </c>
      <c r="I2854" s="143">
        <f t="shared" si="565"/>
        <v>255</v>
      </c>
      <c r="J2854" s="144">
        <v>255</v>
      </c>
      <c r="K2854" s="144"/>
      <c r="L2854" s="144"/>
      <c r="M2854" s="144"/>
      <c r="N2854" s="144"/>
      <c r="O2854" s="144"/>
      <c r="P2854" s="145" t="e">
        <f t="shared" si="555"/>
        <v>#DIV/0!</v>
      </c>
      <c r="Q2854" s="145">
        <f t="shared" si="556"/>
        <v>0</v>
      </c>
      <c r="R2854" s="145">
        <f t="shared" si="557"/>
        <v>0</v>
      </c>
      <c r="S2854" s="145">
        <f t="shared" si="558"/>
        <v>0</v>
      </c>
      <c r="T2854" s="145">
        <f t="shared" si="559"/>
        <v>0</v>
      </c>
      <c r="U2854" s="145">
        <f t="shared" si="560"/>
        <v>0</v>
      </c>
      <c r="V2854" s="146">
        <f>IF(J2854="nio",0,IF(J2854&gt;0,VLOOKUP(F2854,'3-Productie normen'!A:M,VLOOKUP(J2854,'3-Productie normen'!$B$38:$C$41,2,FALSE),FALSE)))*(VLOOKUP(B2854,'2-Kosten per locatie'!$A$16:$C$48,3,FALSE))</f>
        <v>0</v>
      </c>
      <c r="W2854" s="146">
        <f t="shared" si="561"/>
        <v>0</v>
      </c>
      <c r="X2854" s="146">
        <f t="shared" si="562"/>
        <v>0</v>
      </c>
      <c r="Y2854" s="146">
        <f t="shared" si="563"/>
        <v>0</v>
      </c>
      <c r="Z2854" s="147" t="str">
        <f>VLOOKUP(F2854,'3-Productie normen'!A:Q,12,FALSE)</f>
        <v>S</v>
      </c>
      <c r="AA2854" s="147"/>
      <c r="AC2854" s="148">
        <f t="shared" si="564"/>
        <v>331.5</v>
      </c>
    </row>
    <row r="2855" spans="1:29" ht="14.15" customHeight="1">
      <c r="A2855" s="124">
        <f t="shared" si="566"/>
        <v>2855</v>
      </c>
      <c r="B2855" s="139" t="s">
        <v>123</v>
      </c>
      <c r="C2855" s="108">
        <v>1</v>
      </c>
      <c r="D2855" s="164" t="s">
        <v>2423</v>
      </c>
      <c r="E2855" s="141" t="s">
        <v>212</v>
      </c>
      <c r="F2855" s="141" t="s">
        <v>167</v>
      </c>
      <c r="G2855" s="141" t="s">
        <v>213</v>
      </c>
      <c r="H2855" s="142">
        <v>1.1000000000000001</v>
      </c>
      <c r="I2855" s="143">
        <f t="shared" si="565"/>
        <v>255</v>
      </c>
      <c r="J2855" s="144">
        <v>255</v>
      </c>
      <c r="K2855" s="144"/>
      <c r="L2855" s="144"/>
      <c r="M2855" s="144"/>
      <c r="N2855" s="144"/>
      <c r="O2855" s="144"/>
      <c r="P2855" s="145" t="e">
        <f t="shared" si="555"/>
        <v>#DIV/0!</v>
      </c>
      <c r="Q2855" s="145">
        <f t="shared" si="556"/>
        <v>0</v>
      </c>
      <c r="R2855" s="145">
        <f t="shared" si="557"/>
        <v>0</v>
      </c>
      <c r="S2855" s="145">
        <f t="shared" si="558"/>
        <v>0</v>
      </c>
      <c r="T2855" s="145">
        <f t="shared" si="559"/>
        <v>0</v>
      </c>
      <c r="U2855" s="145">
        <f t="shared" si="560"/>
        <v>0</v>
      </c>
      <c r="V2855" s="146">
        <f>IF(J2855="nio",0,IF(J2855&gt;0,VLOOKUP(F2855,'3-Productie normen'!A:M,VLOOKUP(J2855,'3-Productie normen'!$B$38:$C$41,2,FALSE),FALSE)))*(VLOOKUP(B2855,'2-Kosten per locatie'!$A$16:$C$48,3,FALSE))</f>
        <v>0</v>
      </c>
      <c r="W2855" s="146">
        <f t="shared" si="561"/>
        <v>0</v>
      </c>
      <c r="X2855" s="146">
        <f t="shared" si="562"/>
        <v>0</v>
      </c>
      <c r="Y2855" s="146">
        <f t="shared" si="563"/>
        <v>0</v>
      </c>
      <c r="Z2855" s="147" t="str">
        <f>VLOOKUP(F2855,'3-Productie normen'!A:Q,12,FALSE)</f>
        <v>S</v>
      </c>
      <c r="AA2855" s="147"/>
      <c r="AC2855" s="148">
        <f t="shared" si="564"/>
        <v>280.5</v>
      </c>
    </row>
    <row r="2856" spans="1:29" ht="14.15" customHeight="1">
      <c r="A2856" s="124">
        <f t="shared" si="566"/>
        <v>2856</v>
      </c>
      <c r="B2856" s="139" t="s">
        <v>123</v>
      </c>
      <c r="C2856" s="108">
        <v>1</v>
      </c>
      <c r="D2856" s="164" t="s">
        <v>2424</v>
      </c>
      <c r="E2856" s="141" t="s">
        <v>212</v>
      </c>
      <c r="F2856" s="141" t="s">
        <v>167</v>
      </c>
      <c r="G2856" s="141" t="s">
        <v>213</v>
      </c>
      <c r="H2856" s="142">
        <v>1.1000000000000001</v>
      </c>
      <c r="I2856" s="143">
        <f t="shared" si="565"/>
        <v>255</v>
      </c>
      <c r="J2856" s="144">
        <v>255</v>
      </c>
      <c r="K2856" s="144"/>
      <c r="L2856" s="144"/>
      <c r="M2856" s="144"/>
      <c r="N2856" s="144"/>
      <c r="O2856" s="144"/>
      <c r="P2856" s="145" t="e">
        <f t="shared" si="555"/>
        <v>#DIV/0!</v>
      </c>
      <c r="Q2856" s="145">
        <f t="shared" si="556"/>
        <v>0</v>
      </c>
      <c r="R2856" s="145">
        <f t="shared" si="557"/>
        <v>0</v>
      </c>
      <c r="S2856" s="145">
        <f t="shared" si="558"/>
        <v>0</v>
      </c>
      <c r="T2856" s="145">
        <f t="shared" si="559"/>
        <v>0</v>
      </c>
      <c r="U2856" s="145">
        <f t="shared" si="560"/>
        <v>0</v>
      </c>
      <c r="V2856" s="146">
        <f>IF(J2856="nio",0,IF(J2856&gt;0,VLOOKUP(F2856,'3-Productie normen'!A:M,VLOOKUP(J2856,'3-Productie normen'!$B$38:$C$41,2,FALSE),FALSE)))*(VLOOKUP(B2856,'2-Kosten per locatie'!$A$16:$C$48,3,FALSE))</f>
        <v>0</v>
      </c>
      <c r="W2856" s="146">
        <f t="shared" si="561"/>
        <v>0</v>
      </c>
      <c r="X2856" s="146">
        <f t="shared" si="562"/>
        <v>0</v>
      </c>
      <c r="Y2856" s="146">
        <f t="shared" si="563"/>
        <v>0</v>
      </c>
      <c r="Z2856" s="147" t="str">
        <f>VLOOKUP(F2856,'3-Productie normen'!A:Q,12,FALSE)</f>
        <v>S</v>
      </c>
      <c r="AA2856" s="147"/>
      <c r="AC2856" s="148">
        <f t="shared" si="564"/>
        <v>280.5</v>
      </c>
    </row>
    <row r="2857" spans="1:29" ht="14.15" customHeight="1">
      <c r="A2857" s="124">
        <f t="shared" si="566"/>
        <v>2857</v>
      </c>
      <c r="B2857" s="139" t="s">
        <v>123</v>
      </c>
      <c r="C2857" s="108">
        <v>1</v>
      </c>
      <c r="D2857" s="164" t="s">
        <v>2425</v>
      </c>
      <c r="E2857" s="141" t="s">
        <v>220</v>
      </c>
      <c r="F2857" s="141" t="s">
        <v>167</v>
      </c>
      <c r="G2857" s="141" t="s">
        <v>213</v>
      </c>
      <c r="H2857" s="142">
        <v>3.9</v>
      </c>
      <c r="I2857" s="143">
        <f t="shared" si="565"/>
        <v>255</v>
      </c>
      <c r="J2857" s="144">
        <v>255</v>
      </c>
      <c r="K2857" s="144"/>
      <c r="L2857" s="144"/>
      <c r="M2857" s="144"/>
      <c r="N2857" s="144"/>
      <c r="O2857" s="144"/>
      <c r="P2857" s="145" t="e">
        <f t="shared" si="555"/>
        <v>#DIV/0!</v>
      </c>
      <c r="Q2857" s="145">
        <f t="shared" si="556"/>
        <v>0</v>
      </c>
      <c r="R2857" s="145">
        <f t="shared" si="557"/>
        <v>0</v>
      </c>
      <c r="S2857" s="145">
        <f t="shared" si="558"/>
        <v>0</v>
      </c>
      <c r="T2857" s="145">
        <f t="shared" si="559"/>
        <v>0</v>
      </c>
      <c r="U2857" s="145">
        <f t="shared" si="560"/>
        <v>0</v>
      </c>
      <c r="V2857" s="146">
        <f>IF(J2857="nio",0,IF(J2857&gt;0,VLOOKUP(F2857,'3-Productie normen'!A:M,VLOOKUP(J2857,'3-Productie normen'!$B$38:$C$41,2,FALSE),FALSE)))*(VLOOKUP(B2857,'2-Kosten per locatie'!$A$16:$C$48,3,FALSE))</f>
        <v>0</v>
      </c>
      <c r="W2857" s="146">
        <f t="shared" si="561"/>
        <v>0</v>
      </c>
      <c r="X2857" s="146">
        <f t="shared" si="562"/>
        <v>0</v>
      </c>
      <c r="Y2857" s="146">
        <f t="shared" si="563"/>
        <v>0</v>
      </c>
      <c r="Z2857" s="147" t="str">
        <f>VLOOKUP(F2857,'3-Productie normen'!A:Q,12,FALSE)</f>
        <v>S</v>
      </c>
      <c r="AA2857" s="147"/>
      <c r="AC2857" s="148">
        <f t="shared" si="564"/>
        <v>994.5</v>
      </c>
    </row>
    <row r="2858" spans="1:29" ht="14.15" customHeight="1">
      <c r="A2858" s="124">
        <f t="shared" si="566"/>
        <v>2858</v>
      </c>
      <c r="B2858" s="139" t="s">
        <v>123</v>
      </c>
      <c r="C2858" s="108">
        <v>1</v>
      </c>
      <c r="D2858" s="164" t="s">
        <v>2426</v>
      </c>
      <c r="E2858" s="141" t="s">
        <v>216</v>
      </c>
      <c r="F2858" s="141" t="s">
        <v>167</v>
      </c>
      <c r="G2858" s="141" t="s">
        <v>213</v>
      </c>
      <c r="H2858" s="142">
        <v>6.5</v>
      </c>
      <c r="I2858" s="143">
        <f t="shared" si="565"/>
        <v>255</v>
      </c>
      <c r="J2858" s="144">
        <v>255</v>
      </c>
      <c r="K2858" s="144"/>
      <c r="L2858" s="144"/>
      <c r="M2858" s="144"/>
      <c r="N2858" s="144"/>
      <c r="O2858" s="144"/>
      <c r="P2858" s="145" t="e">
        <f t="shared" si="555"/>
        <v>#DIV/0!</v>
      </c>
      <c r="Q2858" s="145">
        <f t="shared" si="556"/>
        <v>0</v>
      </c>
      <c r="R2858" s="145">
        <f t="shared" si="557"/>
        <v>0</v>
      </c>
      <c r="S2858" s="145">
        <f t="shared" si="558"/>
        <v>0</v>
      </c>
      <c r="T2858" s="145">
        <f t="shared" si="559"/>
        <v>0</v>
      </c>
      <c r="U2858" s="145">
        <f t="shared" si="560"/>
        <v>0</v>
      </c>
      <c r="V2858" s="146">
        <f>IF(J2858="nio",0,IF(J2858&gt;0,VLOOKUP(F2858,'3-Productie normen'!A:M,VLOOKUP(J2858,'3-Productie normen'!$B$38:$C$41,2,FALSE),FALSE)))*(VLOOKUP(B2858,'2-Kosten per locatie'!$A$16:$C$48,3,FALSE))</f>
        <v>0</v>
      </c>
      <c r="W2858" s="146">
        <f t="shared" si="561"/>
        <v>0</v>
      </c>
      <c r="X2858" s="146">
        <f t="shared" si="562"/>
        <v>0</v>
      </c>
      <c r="Y2858" s="146">
        <f t="shared" si="563"/>
        <v>0</v>
      </c>
      <c r="Z2858" s="147" t="str">
        <f>VLOOKUP(F2858,'3-Productie normen'!A:Q,12,FALSE)</f>
        <v>S</v>
      </c>
      <c r="AA2858" s="147"/>
      <c r="AC2858" s="148">
        <f t="shared" si="564"/>
        <v>1657.5</v>
      </c>
    </row>
    <row r="2859" spans="1:29" ht="14.15" customHeight="1">
      <c r="A2859" s="124">
        <f t="shared" si="566"/>
        <v>2859</v>
      </c>
      <c r="B2859" s="139" t="s">
        <v>123</v>
      </c>
      <c r="C2859" s="108">
        <v>1</v>
      </c>
      <c r="D2859" s="164" t="s">
        <v>2427</v>
      </c>
      <c r="E2859" s="141" t="s">
        <v>216</v>
      </c>
      <c r="F2859" s="141" t="s">
        <v>167</v>
      </c>
      <c r="G2859" s="141" t="s">
        <v>213</v>
      </c>
      <c r="H2859" s="142">
        <v>1.1000000000000001</v>
      </c>
      <c r="I2859" s="143">
        <f t="shared" si="565"/>
        <v>255</v>
      </c>
      <c r="J2859" s="144">
        <v>255</v>
      </c>
      <c r="K2859" s="144"/>
      <c r="L2859" s="144"/>
      <c r="M2859" s="144"/>
      <c r="N2859" s="144"/>
      <c r="O2859" s="144"/>
      <c r="P2859" s="145" t="e">
        <f t="shared" si="555"/>
        <v>#DIV/0!</v>
      </c>
      <c r="Q2859" s="145">
        <f t="shared" si="556"/>
        <v>0</v>
      </c>
      <c r="R2859" s="145">
        <f t="shared" si="557"/>
        <v>0</v>
      </c>
      <c r="S2859" s="145">
        <f t="shared" si="558"/>
        <v>0</v>
      </c>
      <c r="T2859" s="145">
        <f t="shared" si="559"/>
        <v>0</v>
      </c>
      <c r="U2859" s="145">
        <f t="shared" si="560"/>
        <v>0</v>
      </c>
      <c r="V2859" s="146">
        <f>IF(J2859="nio",0,IF(J2859&gt;0,VLOOKUP(F2859,'3-Productie normen'!A:M,VLOOKUP(J2859,'3-Productie normen'!$B$38:$C$41,2,FALSE),FALSE)))*(VLOOKUP(B2859,'2-Kosten per locatie'!$A$16:$C$48,3,FALSE))</f>
        <v>0</v>
      </c>
      <c r="W2859" s="146">
        <f t="shared" si="561"/>
        <v>0</v>
      </c>
      <c r="X2859" s="146">
        <f t="shared" si="562"/>
        <v>0</v>
      </c>
      <c r="Y2859" s="146">
        <f t="shared" si="563"/>
        <v>0</v>
      </c>
      <c r="Z2859" s="147" t="str">
        <f>VLOOKUP(F2859,'3-Productie normen'!A:Q,12,FALSE)</f>
        <v>S</v>
      </c>
      <c r="AA2859" s="147"/>
      <c r="AC2859" s="148">
        <f t="shared" si="564"/>
        <v>280.5</v>
      </c>
    </row>
    <row r="2860" spans="1:29" ht="14.15" customHeight="1">
      <c r="A2860" s="124">
        <f t="shared" si="566"/>
        <v>2860</v>
      </c>
      <c r="B2860" s="139" t="s">
        <v>123</v>
      </c>
      <c r="C2860" s="108">
        <v>1</v>
      </c>
      <c r="D2860" s="164" t="s">
        <v>2428</v>
      </c>
      <c r="E2860" s="141" t="s">
        <v>216</v>
      </c>
      <c r="F2860" s="141" t="s">
        <v>167</v>
      </c>
      <c r="G2860" s="141" t="s">
        <v>213</v>
      </c>
      <c r="H2860" s="142">
        <v>1.1000000000000001</v>
      </c>
      <c r="I2860" s="143">
        <f t="shared" si="565"/>
        <v>255</v>
      </c>
      <c r="J2860" s="144">
        <v>255</v>
      </c>
      <c r="K2860" s="144"/>
      <c r="L2860" s="144"/>
      <c r="M2860" s="144"/>
      <c r="N2860" s="144"/>
      <c r="O2860" s="144"/>
      <c r="P2860" s="145" t="e">
        <f t="shared" si="555"/>
        <v>#DIV/0!</v>
      </c>
      <c r="Q2860" s="145">
        <f t="shared" si="556"/>
        <v>0</v>
      </c>
      <c r="R2860" s="145">
        <f t="shared" si="557"/>
        <v>0</v>
      </c>
      <c r="S2860" s="145">
        <f t="shared" si="558"/>
        <v>0</v>
      </c>
      <c r="T2860" s="145">
        <f t="shared" si="559"/>
        <v>0</v>
      </c>
      <c r="U2860" s="145">
        <f t="shared" si="560"/>
        <v>0</v>
      </c>
      <c r="V2860" s="146">
        <f>IF(J2860="nio",0,IF(J2860&gt;0,VLOOKUP(F2860,'3-Productie normen'!A:M,VLOOKUP(J2860,'3-Productie normen'!$B$38:$C$41,2,FALSE),FALSE)))*(VLOOKUP(B2860,'2-Kosten per locatie'!$A$16:$C$48,3,FALSE))</f>
        <v>0</v>
      </c>
      <c r="W2860" s="146">
        <f t="shared" si="561"/>
        <v>0</v>
      </c>
      <c r="X2860" s="146">
        <f t="shared" si="562"/>
        <v>0</v>
      </c>
      <c r="Y2860" s="146">
        <f t="shared" si="563"/>
        <v>0</v>
      </c>
      <c r="Z2860" s="147" t="str">
        <f>VLOOKUP(F2860,'3-Productie normen'!A:Q,12,FALSE)</f>
        <v>S</v>
      </c>
      <c r="AA2860" s="147"/>
      <c r="AC2860" s="148">
        <f t="shared" si="564"/>
        <v>280.5</v>
      </c>
    </row>
    <row r="2861" spans="1:29" ht="14.15" customHeight="1">
      <c r="A2861" s="124">
        <f t="shared" si="566"/>
        <v>2861</v>
      </c>
      <c r="B2861" s="139" t="s">
        <v>123</v>
      </c>
      <c r="C2861" s="108">
        <v>1</v>
      </c>
      <c r="D2861" s="164" t="s">
        <v>2429</v>
      </c>
      <c r="E2861" s="141" t="s">
        <v>216</v>
      </c>
      <c r="F2861" s="141" t="s">
        <v>167</v>
      </c>
      <c r="G2861" s="141" t="s">
        <v>213</v>
      </c>
      <c r="H2861" s="142">
        <v>1.1000000000000001</v>
      </c>
      <c r="I2861" s="143">
        <f t="shared" si="565"/>
        <v>255</v>
      </c>
      <c r="J2861" s="144">
        <v>255</v>
      </c>
      <c r="K2861" s="144"/>
      <c r="L2861" s="144"/>
      <c r="M2861" s="144"/>
      <c r="N2861" s="144"/>
      <c r="O2861" s="144"/>
      <c r="P2861" s="145" t="e">
        <f t="shared" si="555"/>
        <v>#DIV/0!</v>
      </c>
      <c r="Q2861" s="145">
        <f t="shared" si="556"/>
        <v>0</v>
      </c>
      <c r="R2861" s="145">
        <f t="shared" si="557"/>
        <v>0</v>
      </c>
      <c r="S2861" s="145">
        <f t="shared" si="558"/>
        <v>0</v>
      </c>
      <c r="T2861" s="145">
        <f t="shared" si="559"/>
        <v>0</v>
      </c>
      <c r="U2861" s="145">
        <f t="shared" si="560"/>
        <v>0</v>
      </c>
      <c r="V2861" s="146">
        <f>IF(J2861="nio",0,IF(J2861&gt;0,VLOOKUP(F2861,'3-Productie normen'!A:M,VLOOKUP(J2861,'3-Productie normen'!$B$38:$C$41,2,FALSE),FALSE)))*(VLOOKUP(B2861,'2-Kosten per locatie'!$A$16:$C$48,3,FALSE))</f>
        <v>0</v>
      </c>
      <c r="W2861" s="146">
        <f t="shared" si="561"/>
        <v>0</v>
      </c>
      <c r="X2861" s="146">
        <f t="shared" si="562"/>
        <v>0</v>
      </c>
      <c r="Y2861" s="146">
        <f t="shared" si="563"/>
        <v>0</v>
      </c>
      <c r="Z2861" s="147" t="str">
        <f>VLOOKUP(F2861,'3-Productie normen'!A:Q,12,FALSE)</f>
        <v>S</v>
      </c>
      <c r="AA2861" s="147"/>
      <c r="AC2861" s="148">
        <f t="shared" si="564"/>
        <v>280.5</v>
      </c>
    </row>
    <row r="2862" spans="1:29" ht="14.15" customHeight="1">
      <c r="A2862" s="124">
        <f t="shared" si="566"/>
        <v>2862</v>
      </c>
      <c r="B2862" s="139" t="s">
        <v>123</v>
      </c>
      <c r="C2862" s="108">
        <v>1</v>
      </c>
      <c r="D2862" s="164" t="s">
        <v>2430</v>
      </c>
      <c r="E2862" s="141" t="s">
        <v>1631</v>
      </c>
      <c r="F2862" s="141" t="s">
        <v>161</v>
      </c>
      <c r="G2862" s="141" t="s">
        <v>213</v>
      </c>
      <c r="H2862" s="142">
        <v>15.3</v>
      </c>
      <c r="I2862" s="143">
        <f t="shared" si="565"/>
        <v>255</v>
      </c>
      <c r="J2862" s="144">
        <v>255</v>
      </c>
      <c r="K2862" s="144"/>
      <c r="L2862" s="144"/>
      <c r="M2862" s="144"/>
      <c r="N2862" s="144"/>
      <c r="O2862" s="144"/>
      <c r="P2862" s="145" t="e">
        <f t="shared" si="555"/>
        <v>#DIV/0!</v>
      </c>
      <c r="Q2862" s="145">
        <f t="shared" si="556"/>
        <v>0</v>
      </c>
      <c r="R2862" s="145">
        <f t="shared" si="557"/>
        <v>0</v>
      </c>
      <c r="S2862" s="145">
        <f t="shared" si="558"/>
        <v>0</v>
      </c>
      <c r="T2862" s="145">
        <f t="shared" si="559"/>
        <v>0</v>
      </c>
      <c r="U2862" s="145">
        <f t="shared" si="560"/>
        <v>0</v>
      </c>
      <c r="V2862" s="146">
        <f>IF(J2862="nio",0,IF(J2862&gt;0,VLOOKUP(F2862,'3-Productie normen'!A:M,VLOOKUP(J2862,'3-Productie normen'!$B$38:$C$41,2,FALSE),FALSE)))*(VLOOKUP(B2862,'2-Kosten per locatie'!$A$16:$C$48,3,FALSE))</f>
        <v>0</v>
      </c>
      <c r="W2862" s="146">
        <f t="shared" si="561"/>
        <v>0</v>
      </c>
      <c r="X2862" s="146">
        <f t="shared" si="562"/>
        <v>0</v>
      </c>
      <c r="Y2862" s="146">
        <f t="shared" si="563"/>
        <v>0</v>
      </c>
      <c r="Z2862" s="147" t="str">
        <f>VLOOKUP(F2862,'3-Productie normen'!A:Q,12,FALSE)</f>
        <v>S</v>
      </c>
      <c r="AA2862" s="147"/>
      <c r="AC2862" s="148">
        <f t="shared" si="564"/>
        <v>3901.5</v>
      </c>
    </row>
    <row r="2863" spans="1:29" ht="14.15" customHeight="1">
      <c r="A2863" s="124">
        <f t="shared" si="566"/>
        <v>2863</v>
      </c>
      <c r="B2863" s="139" t="s">
        <v>123</v>
      </c>
      <c r="C2863" s="108">
        <v>1</v>
      </c>
      <c r="D2863" s="164" t="s">
        <v>2431</v>
      </c>
      <c r="E2863" s="141" t="s">
        <v>212</v>
      </c>
      <c r="F2863" s="141" t="s">
        <v>167</v>
      </c>
      <c r="G2863" s="141" t="s">
        <v>213</v>
      </c>
      <c r="H2863" s="142">
        <v>1</v>
      </c>
      <c r="I2863" s="143">
        <f t="shared" si="565"/>
        <v>255</v>
      </c>
      <c r="J2863" s="144">
        <v>255</v>
      </c>
      <c r="K2863" s="144"/>
      <c r="L2863" s="144"/>
      <c r="M2863" s="144"/>
      <c r="N2863" s="144"/>
      <c r="O2863" s="144"/>
      <c r="P2863" s="145" t="e">
        <f t="shared" si="555"/>
        <v>#DIV/0!</v>
      </c>
      <c r="Q2863" s="145">
        <f t="shared" si="556"/>
        <v>0</v>
      </c>
      <c r="R2863" s="145">
        <f t="shared" si="557"/>
        <v>0</v>
      </c>
      <c r="S2863" s="145">
        <f t="shared" si="558"/>
        <v>0</v>
      </c>
      <c r="T2863" s="145">
        <f t="shared" si="559"/>
        <v>0</v>
      </c>
      <c r="U2863" s="145">
        <f t="shared" si="560"/>
        <v>0</v>
      </c>
      <c r="V2863" s="146">
        <f>IF(J2863="nio",0,IF(J2863&gt;0,VLOOKUP(F2863,'3-Productie normen'!A:M,VLOOKUP(J2863,'3-Productie normen'!$B$38:$C$41,2,FALSE),FALSE)))*(VLOOKUP(B2863,'2-Kosten per locatie'!$A$16:$C$48,3,FALSE))</f>
        <v>0</v>
      </c>
      <c r="W2863" s="146">
        <f t="shared" si="561"/>
        <v>0</v>
      </c>
      <c r="X2863" s="146">
        <f t="shared" si="562"/>
        <v>0</v>
      </c>
      <c r="Y2863" s="146">
        <f t="shared" si="563"/>
        <v>0</v>
      </c>
      <c r="Z2863" s="147" t="str">
        <f>VLOOKUP(F2863,'3-Productie normen'!A:Q,12,FALSE)</f>
        <v>S</v>
      </c>
      <c r="AA2863" s="147"/>
      <c r="AC2863" s="148">
        <f t="shared" si="564"/>
        <v>255</v>
      </c>
    </row>
    <row r="2864" spans="1:29" ht="14.15" customHeight="1">
      <c r="A2864" s="124">
        <f t="shared" si="566"/>
        <v>2864</v>
      </c>
      <c r="B2864" s="139" t="s">
        <v>123</v>
      </c>
      <c r="C2864" s="108">
        <v>1</v>
      </c>
      <c r="D2864" s="164" t="s">
        <v>2432</v>
      </c>
      <c r="E2864" s="141" t="s">
        <v>212</v>
      </c>
      <c r="F2864" s="141" t="s">
        <v>167</v>
      </c>
      <c r="G2864" s="141" t="s">
        <v>213</v>
      </c>
      <c r="H2864" s="142">
        <v>1</v>
      </c>
      <c r="I2864" s="143">
        <f t="shared" si="565"/>
        <v>255</v>
      </c>
      <c r="J2864" s="144">
        <v>255</v>
      </c>
      <c r="K2864" s="144"/>
      <c r="L2864" s="144"/>
      <c r="M2864" s="144"/>
      <c r="N2864" s="144"/>
      <c r="O2864" s="144"/>
      <c r="P2864" s="145" t="e">
        <f t="shared" si="555"/>
        <v>#DIV/0!</v>
      </c>
      <c r="Q2864" s="145">
        <f t="shared" si="556"/>
        <v>0</v>
      </c>
      <c r="R2864" s="145">
        <f t="shared" si="557"/>
        <v>0</v>
      </c>
      <c r="S2864" s="145">
        <f t="shared" si="558"/>
        <v>0</v>
      </c>
      <c r="T2864" s="145">
        <f t="shared" si="559"/>
        <v>0</v>
      </c>
      <c r="U2864" s="145">
        <f t="shared" si="560"/>
        <v>0</v>
      </c>
      <c r="V2864" s="146">
        <f>IF(J2864="nio",0,IF(J2864&gt;0,VLOOKUP(F2864,'3-Productie normen'!A:M,VLOOKUP(J2864,'3-Productie normen'!$B$38:$C$41,2,FALSE),FALSE)))*(VLOOKUP(B2864,'2-Kosten per locatie'!$A$16:$C$48,3,FALSE))</f>
        <v>0</v>
      </c>
      <c r="W2864" s="146">
        <f t="shared" si="561"/>
        <v>0</v>
      </c>
      <c r="X2864" s="146">
        <f t="shared" si="562"/>
        <v>0</v>
      </c>
      <c r="Y2864" s="146">
        <f t="shared" si="563"/>
        <v>0</v>
      </c>
      <c r="Z2864" s="147" t="str">
        <f>VLOOKUP(F2864,'3-Productie normen'!A:Q,12,FALSE)</f>
        <v>S</v>
      </c>
      <c r="AA2864" s="147"/>
      <c r="AC2864" s="148">
        <f t="shared" si="564"/>
        <v>255</v>
      </c>
    </row>
    <row r="2865" spans="1:29" ht="14.15" customHeight="1">
      <c r="A2865" s="124">
        <f t="shared" si="566"/>
        <v>2865</v>
      </c>
      <c r="B2865" s="139" t="s">
        <v>123</v>
      </c>
      <c r="C2865" s="108">
        <v>1</v>
      </c>
      <c r="D2865" s="164" t="s">
        <v>2433</v>
      </c>
      <c r="E2865" s="141" t="s">
        <v>507</v>
      </c>
      <c r="F2865" s="153" t="s">
        <v>157</v>
      </c>
      <c r="G2865" s="141" t="s">
        <v>213</v>
      </c>
      <c r="H2865" s="142">
        <v>1.5</v>
      </c>
      <c r="I2865" s="143">
        <f t="shared" si="565"/>
        <v>255</v>
      </c>
      <c r="J2865" s="144">
        <v>255</v>
      </c>
      <c r="K2865" s="144"/>
      <c r="L2865" s="144"/>
      <c r="M2865" s="144"/>
      <c r="N2865" s="144"/>
      <c r="O2865" s="144"/>
      <c r="P2865" s="145" t="e">
        <f t="shared" si="555"/>
        <v>#DIV/0!</v>
      </c>
      <c r="Q2865" s="145">
        <f t="shared" si="556"/>
        <v>0</v>
      </c>
      <c r="R2865" s="145">
        <f t="shared" si="557"/>
        <v>0</v>
      </c>
      <c r="S2865" s="145">
        <f t="shared" si="558"/>
        <v>0</v>
      </c>
      <c r="T2865" s="145">
        <f t="shared" si="559"/>
        <v>0</v>
      </c>
      <c r="U2865" s="145">
        <f t="shared" si="560"/>
        <v>0</v>
      </c>
      <c r="V2865" s="146">
        <f>IF(J2865="nio",0,IF(J2865&gt;0,VLOOKUP(F2865,'3-Productie normen'!A:M,VLOOKUP(J2865,'3-Productie normen'!$B$38:$C$41,2,FALSE),FALSE)))*(VLOOKUP(B2865,'2-Kosten per locatie'!$A$16:$C$48,3,FALSE))</f>
        <v>0</v>
      </c>
      <c r="W2865" s="146">
        <f t="shared" si="561"/>
        <v>0</v>
      </c>
      <c r="X2865" s="146">
        <f t="shared" si="562"/>
        <v>0</v>
      </c>
      <c r="Y2865" s="146">
        <f t="shared" si="563"/>
        <v>0</v>
      </c>
      <c r="Z2865" s="147" t="str">
        <f>VLOOKUP(F2865,'3-Productie normen'!A:Q,12,FALSE)</f>
        <v>S</v>
      </c>
      <c r="AA2865" s="147"/>
      <c r="AC2865" s="148">
        <f t="shared" si="564"/>
        <v>382.5</v>
      </c>
    </row>
    <row r="2866" spans="1:29" ht="14.15" customHeight="1">
      <c r="A2866" s="124">
        <f t="shared" si="566"/>
        <v>2866</v>
      </c>
      <c r="B2866" s="139" t="s">
        <v>123</v>
      </c>
      <c r="C2866" s="108">
        <v>1</v>
      </c>
      <c r="D2866" s="164" t="s">
        <v>2434</v>
      </c>
      <c r="E2866" s="141" t="s">
        <v>507</v>
      </c>
      <c r="F2866" s="153" t="s">
        <v>157</v>
      </c>
      <c r="G2866" s="141" t="s">
        <v>213</v>
      </c>
      <c r="H2866" s="142">
        <v>1.5</v>
      </c>
      <c r="I2866" s="143">
        <f t="shared" si="565"/>
        <v>255</v>
      </c>
      <c r="J2866" s="144">
        <v>255</v>
      </c>
      <c r="K2866" s="144"/>
      <c r="L2866" s="144"/>
      <c r="M2866" s="144"/>
      <c r="N2866" s="144"/>
      <c r="O2866" s="144"/>
      <c r="P2866" s="145" t="e">
        <f t="shared" ref="P2866:P2924" si="567">IF(J2866="nio",0,IF(J2866&gt;0,J2866*H2866/V2866,0))</f>
        <v>#DIV/0!</v>
      </c>
      <c r="Q2866" s="145">
        <f t="shared" ref="Q2866:Q2924" si="568">IF(K2866&gt;0,K2866*H2866/W2866,0)</f>
        <v>0</v>
      </c>
      <c r="R2866" s="145">
        <f t="shared" ref="R2866:R2924" si="569">IF(L2866&gt;0,L2866*H2866/X2866,0)</f>
        <v>0</v>
      </c>
      <c r="S2866" s="145">
        <f t="shared" ref="S2866:S2924" si="570">IF(M2866&gt;0,M2866*H2866/Y2866,0)</f>
        <v>0</v>
      </c>
      <c r="T2866" s="145">
        <f t="shared" ref="T2866:T2924" si="571">IF(N2866&gt;0,N2866*H2866/X2866,0)</f>
        <v>0</v>
      </c>
      <c r="U2866" s="145">
        <f t="shared" ref="U2866:U2924" si="572">IF(O2866&gt;0,O2866*H2866/Y2866,0)</f>
        <v>0</v>
      </c>
      <c r="V2866" s="146">
        <f>IF(J2866="nio",0,IF(J2866&gt;0,VLOOKUP(F2866,'3-Productie normen'!A:M,VLOOKUP(J2866,'3-Productie normen'!$B$38:$C$41,2,FALSE),FALSE)))*(VLOOKUP(B2866,'2-Kosten per locatie'!$A$16:$C$48,3,FALSE))</f>
        <v>0</v>
      </c>
      <c r="W2866" s="146">
        <f t="shared" ref="W2866:W2924" si="573">IF(K2866&gt;0,V2866*$W$8,0)</f>
        <v>0</v>
      </c>
      <c r="X2866" s="146">
        <f t="shared" ref="X2866:X2924" si="574">IF((OR(L2866&gt;0,N2866&gt;0)),V2866*$X$8,0)</f>
        <v>0</v>
      </c>
      <c r="Y2866" s="146">
        <f t="shared" ref="Y2866:Y2924" si="575">IF((OR(M2866&gt;0,O2866&gt;0)),V2866*$Y$8,0)</f>
        <v>0</v>
      </c>
      <c r="Z2866" s="147" t="str">
        <f>VLOOKUP(F2866,'3-Productie normen'!A:Q,12,FALSE)</f>
        <v>S</v>
      </c>
      <c r="AA2866" s="147"/>
      <c r="AC2866" s="148">
        <f t="shared" ref="AC2866:AC2924" si="576">I2866*H2866</f>
        <v>382.5</v>
      </c>
    </row>
    <row r="2867" spans="1:29" ht="14.15" customHeight="1">
      <c r="A2867" s="124">
        <f t="shared" si="566"/>
        <v>2867</v>
      </c>
      <c r="B2867" s="139" t="s">
        <v>123</v>
      </c>
      <c r="C2867" s="108">
        <v>1</v>
      </c>
      <c r="D2867" s="164" t="s">
        <v>2435</v>
      </c>
      <c r="E2867" s="141" t="s">
        <v>216</v>
      </c>
      <c r="F2867" s="141" t="s">
        <v>167</v>
      </c>
      <c r="G2867" s="141" t="s">
        <v>213</v>
      </c>
      <c r="H2867" s="142">
        <v>15.4</v>
      </c>
      <c r="I2867" s="143">
        <f t="shared" si="565"/>
        <v>255</v>
      </c>
      <c r="J2867" s="144">
        <v>255</v>
      </c>
      <c r="K2867" s="144"/>
      <c r="L2867" s="144"/>
      <c r="M2867" s="144"/>
      <c r="N2867" s="144"/>
      <c r="O2867" s="144"/>
      <c r="P2867" s="145" t="e">
        <f t="shared" si="567"/>
        <v>#DIV/0!</v>
      </c>
      <c r="Q2867" s="145">
        <f t="shared" si="568"/>
        <v>0</v>
      </c>
      <c r="R2867" s="145">
        <f t="shared" si="569"/>
        <v>0</v>
      </c>
      <c r="S2867" s="145">
        <f t="shared" si="570"/>
        <v>0</v>
      </c>
      <c r="T2867" s="145">
        <f t="shared" si="571"/>
        <v>0</v>
      </c>
      <c r="U2867" s="145">
        <f t="shared" si="572"/>
        <v>0</v>
      </c>
      <c r="V2867" s="146">
        <f>IF(J2867="nio",0,IF(J2867&gt;0,VLOOKUP(F2867,'3-Productie normen'!A:M,VLOOKUP(J2867,'3-Productie normen'!$B$38:$C$41,2,FALSE),FALSE)))*(VLOOKUP(B2867,'2-Kosten per locatie'!$A$16:$C$48,3,FALSE))</f>
        <v>0</v>
      </c>
      <c r="W2867" s="146">
        <f t="shared" si="573"/>
        <v>0</v>
      </c>
      <c r="X2867" s="146">
        <f t="shared" si="574"/>
        <v>0</v>
      </c>
      <c r="Y2867" s="146">
        <f t="shared" si="575"/>
        <v>0</v>
      </c>
      <c r="Z2867" s="147" t="str">
        <f>VLOOKUP(F2867,'3-Productie normen'!A:Q,12,FALSE)</f>
        <v>S</v>
      </c>
      <c r="AA2867" s="147"/>
      <c r="AC2867" s="148">
        <f t="shared" si="576"/>
        <v>3927</v>
      </c>
    </row>
    <row r="2868" spans="1:29" ht="14.15" customHeight="1">
      <c r="A2868" s="124">
        <f t="shared" si="566"/>
        <v>2868</v>
      </c>
      <c r="B2868" s="139" t="s">
        <v>123</v>
      </c>
      <c r="C2868" s="108">
        <v>1</v>
      </c>
      <c r="D2868" s="164" t="s">
        <v>2436</v>
      </c>
      <c r="E2868" s="141" t="s">
        <v>216</v>
      </c>
      <c r="F2868" s="141" t="s">
        <v>167</v>
      </c>
      <c r="G2868" s="141" t="s">
        <v>213</v>
      </c>
      <c r="H2868" s="142">
        <v>1.2</v>
      </c>
      <c r="I2868" s="143">
        <f t="shared" si="565"/>
        <v>255</v>
      </c>
      <c r="J2868" s="144">
        <v>255</v>
      </c>
      <c r="K2868" s="144"/>
      <c r="L2868" s="144"/>
      <c r="M2868" s="144"/>
      <c r="N2868" s="144"/>
      <c r="O2868" s="144"/>
      <c r="P2868" s="145" t="e">
        <f t="shared" si="567"/>
        <v>#DIV/0!</v>
      </c>
      <c r="Q2868" s="145">
        <f t="shared" si="568"/>
        <v>0</v>
      </c>
      <c r="R2868" s="145">
        <f t="shared" si="569"/>
        <v>0</v>
      </c>
      <c r="S2868" s="145">
        <f t="shared" si="570"/>
        <v>0</v>
      </c>
      <c r="T2868" s="145">
        <f t="shared" si="571"/>
        <v>0</v>
      </c>
      <c r="U2868" s="145">
        <f t="shared" si="572"/>
        <v>0</v>
      </c>
      <c r="V2868" s="146">
        <f>IF(J2868="nio",0,IF(J2868&gt;0,VLOOKUP(F2868,'3-Productie normen'!A:M,VLOOKUP(J2868,'3-Productie normen'!$B$38:$C$41,2,FALSE),FALSE)))*(VLOOKUP(B2868,'2-Kosten per locatie'!$A$16:$C$48,3,FALSE))</f>
        <v>0</v>
      </c>
      <c r="W2868" s="146">
        <f t="shared" si="573"/>
        <v>0</v>
      </c>
      <c r="X2868" s="146">
        <f t="shared" si="574"/>
        <v>0</v>
      </c>
      <c r="Y2868" s="146">
        <f t="shared" si="575"/>
        <v>0</v>
      </c>
      <c r="Z2868" s="147" t="str">
        <f>VLOOKUP(F2868,'3-Productie normen'!A:Q,12,FALSE)</f>
        <v>S</v>
      </c>
      <c r="AA2868" s="147"/>
      <c r="AC2868" s="148">
        <f t="shared" si="576"/>
        <v>306</v>
      </c>
    </row>
    <row r="2869" spans="1:29" ht="14.15" customHeight="1">
      <c r="A2869" s="124">
        <f t="shared" si="566"/>
        <v>2869</v>
      </c>
      <c r="B2869" s="139" t="s">
        <v>123</v>
      </c>
      <c r="C2869" s="108">
        <v>1</v>
      </c>
      <c r="D2869" s="164" t="s">
        <v>2437</v>
      </c>
      <c r="E2869" s="141" t="s">
        <v>216</v>
      </c>
      <c r="F2869" s="141" t="s">
        <v>167</v>
      </c>
      <c r="G2869" s="141" t="s">
        <v>213</v>
      </c>
      <c r="H2869" s="142">
        <v>1.2</v>
      </c>
      <c r="I2869" s="143">
        <f t="shared" si="565"/>
        <v>255</v>
      </c>
      <c r="J2869" s="144">
        <v>255</v>
      </c>
      <c r="K2869" s="144"/>
      <c r="L2869" s="144"/>
      <c r="M2869" s="144"/>
      <c r="N2869" s="144"/>
      <c r="O2869" s="144"/>
      <c r="P2869" s="145" t="e">
        <f t="shared" si="567"/>
        <v>#DIV/0!</v>
      </c>
      <c r="Q2869" s="145">
        <f t="shared" si="568"/>
        <v>0</v>
      </c>
      <c r="R2869" s="145">
        <f t="shared" si="569"/>
        <v>0</v>
      </c>
      <c r="S2869" s="145">
        <f t="shared" si="570"/>
        <v>0</v>
      </c>
      <c r="T2869" s="145">
        <f t="shared" si="571"/>
        <v>0</v>
      </c>
      <c r="U2869" s="145">
        <f t="shared" si="572"/>
        <v>0</v>
      </c>
      <c r="V2869" s="146">
        <f>IF(J2869="nio",0,IF(J2869&gt;0,VLOOKUP(F2869,'3-Productie normen'!A:M,VLOOKUP(J2869,'3-Productie normen'!$B$38:$C$41,2,FALSE),FALSE)))*(VLOOKUP(B2869,'2-Kosten per locatie'!$A$16:$C$48,3,FALSE))</f>
        <v>0</v>
      </c>
      <c r="W2869" s="146">
        <f t="shared" si="573"/>
        <v>0</v>
      </c>
      <c r="X2869" s="146">
        <f t="shared" si="574"/>
        <v>0</v>
      </c>
      <c r="Y2869" s="146">
        <f t="shared" si="575"/>
        <v>0</v>
      </c>
      <c r="Z2869" s="147" t="str">
        <f>VLOOKUP(F2869,'3-Productie normen'!A:Q,12,FALSE)</f>
        <v>S</v>
      </c>
      <c r="AA2869" s="147"/>
      <c r="AC2869" s="148">
        <f t="shared" si="576"/>
        <v>306</v>
      </c>
    </row>
    <row r="2870" spans="1:29" ht="14.15" customHeight="1">
      <c r="A2870" s="124">
        <f t="shared" si="566"/>
        <v>2870</v>
      </c>
      <c r="B2870" s="139" t="s">
        <v>123</v>
      </c>
      <c r="C2870" s="108">
        <v>1</v>
      </c>
      <c r="D2870" s="164" t="s">
        <v>2438</v>
      </c>
      <c r="E2870" s="141" t="s">
        <v>216</v>
      </c>
      <c r="F2870" s="141" t="s">
        <v>167</v>
      </c>
      <c r="G2870" s="141" t="s">
        <v>213</v>
      </c>
      <c r="H2870" s="142">
        <v>1.2</v>
      </c>
      <c r="I2870" s="143">
        <f t="shared" si="565"/>
        <v>255</v>
      </c>
      <c r="J2870" s="144">
        <v>255</v>
      </c>
      <c r="K2870" s="144"/>
      <c r="L2870" s="144"/>
      <c r="M2870" s="144"/>
      <c r="N2870" s="144"/>
      <c r="O2870" s="144"/>
      <c r="P2870" s="145" t="e">
        <f t="shared" si="567"/>
        <v>#DIV/0!</v>
      </c>
      <c r="Q2870" s="145">
        <f t="shared" si="568"/>
        <v>0</v>
      </c>
      <c r="R2870" s="145">
        <f t="shared" si="569"/>
        <v>0</v>
      </c>
      <c r="S2870" s="145">
        <f t="shared" si="570"/>
        <v>0</v>
      </c>
      <c r="T2870" s="145">
        <f t="shared" si="571"/>
        <v>0</v>
      </c>
      <c r="U2870" s="145">
        <f t="shared" si="572"/>
        <v>0</v>
      </c>
      <c r="V2870" s="146">
        <f>IF(J2870="nio",0,IF(J2870&gt;0,VLOOKUP(F2870,'3-Productie normen'!A:M,VLOOKUP(J2870,'3-Productie normen'!$B$38:$C$41,2,FALSE),FALSE)))*(VLOOKUP(B2870,'2-Kosten per locatie'!$A$16:$C$48,3,FALSE))</f>
        <v>0</v>
      </c>
      <c r="W2870" s="146">
        <f t="shared" si="573"/>
        <v>0</v>
      </c>
      <c r="X2870" s="146">
        <f t="shared" si="574"/>
        <v>0</v>
      </c>
      <c r="Y2870" s="146">
        <f t="shared" si="575"/>
        <v>0</v>
      </c>
      <c r="Z2870" s="147" t="str">
        <f>VLOOKUP(F2870,'3-Productie normen'!A:Q,12,FALSE)</f>
        <v>S</v>
      </c>
      <c r="AA2870" s="147"/>
      <c r="AC2870" s="148">
        <f t="shared" si="576"/>
        <v>306</v>
      </c>
    </row>
    <row r="2871" spans="1:29" ht="14.15" customHeight="1">
      <c r="A2871" s="124">
        <f t="shared" si="566"/>
        <v>2871</v>
      </c>
      <c r="B2871" s="139" t="s">
        <v>123</v>
      </c>
      <c r="C2871" s="108">
        <v>1</v>
      </c>
      <c r="D2871" s="164" t="s">
        <v>2439</v>
      </c>
      <c r="E2871" s="141" t="s">
        <v>216</v>
      </c>
      <c r="F2871" s="141" t="s">
        <v>167</v>
      </c>
      <c r="G2871" s="141" t="s">
        <v>213</v>
      </c>
      <c r="H2871" s="142">
        <v>1.2</v>
      </c>
      <c r="I2871" s="143">
        <f t="shared" si="565"/>
        <v>255</v>
      </c>
      <c r="J2871" s="144">
        <v>255</v>
      </c>
      <c r="K2871" s="144"/>
      <c r="L2871" s="144"/>
      <c r="M2871" s="144"/>
      <c r="N2871" s="144"/>
      <c r="O2871" s="144"/>
      <c r="P2871" s="145" t="e">
        <f t="shared" si="567"/>
        <v>#DIV/0!</v>
      </c>
      <c r="Q2871" s="145">
        <f t="shared" si="568"/>
        <v>0</v>
      </c>
      <c r="R2871" s="145">
        <f t="shared" si="569"/>
        <v>0</v>
      </c>
      <c r="S2871" s="145">
        <f t="shared" si="570"/>
        <v>0</v>
      </c>
      <c r="T2871" s="145">
        <f t="shared" si="571"/>
        <v>0</v>
      </c>
      <c r="U2871" s="145">
        <f t="shared" si="572"/>
        <v>0</v>
      </c>
      <c r="V2871" s="146">
        <f>IF(J2871="nio",0,IF(J2871&gt;0,VLOOKUP(F2871,'3-Productie normen'!A:M,VLOOKUP(J2871,'3-Productie normen'!$B$38:$C$41,2,FALSE),FALSE)))*(VLOOKUP(B2871,'2-Kosten per locatie'!$A$16:$C$48,3,FALSE))</f>
        <v>0</v>
      </c>
      <c r="W2871" s="146">
        <f t="shared" si="573"/>
        <v>0</v>
      </c>
      <c r="X2871" s="146">
        <f t="shared" si="574"/>
        <v>0</v>
      </c>
      <c r="Y2871" s="146">
        <f t="shared" si="575"/>
        <v>0</v>
      </c>
      <c r="Z2871" s="147" t="str">
        <f>VLOOKUP(F2871,'3-Productie normen'!A:Q,12,FALSE)</f>
        <v>S</v>
      </c>
      <c r="AA2871" s="147"/>
      <c r="AC2871" s="148">
        <f t="shared" si="576"/>
        <v>306</v>
      </c>
    </row>
    <row r="2872" spans="1:29" ht="14.15" customHeight="1">
      <c r="A2872" s="124">
        <f t="shared" si="566"/>
        <v>2872</v>
      </c>
      <c r="B2872" s="139" t="s">
        <v>123</v>
      </c>
      <c r="C2872" s="108">
        <v>1</v>
      </c>
      <c r="D2872" s="164" t="s">
        <v>2440</v>
      </c>
      <c r="E2872" s="141" t="s">
        <v>249</v>
      </c>
      <c r="F2872" s="141" t="s">
        <v>172</v>
      </c>
      <c r="G2872" s="141" t="s">
        <v>227</v>
      </c>
      <c r="H2872" s="142">
        <v>12.6</v>
      </c>
      <c r="I2872" s="143">
        <f t="shared" si="565"/>
        <v>255</v>
      </c>
      <c r="J2872" s="144">
        <v>255</v>
      </c>
      <c r="K2872" s="144"/>
      <c r="L2872" s="144"/>
      <c r="M2872" s="144"/>
      <c r="N2872" s="144"/>
      <c r="O2872" s="144"/>
      <c r="P2872" s="145" t="e">
        <f t="shared" si="567"/>
        <v>#DIV/0!</v>
      </c>
      <c r="Q2872" s="145">
        <f t="shared" si="568"/>
        <v>0</v>
      </c>
      <c r="R2872" s="145">
        <f t="shared" si="569"/>
        <v>0</v>
      </c>
      <c r="S2872" s="145">
        <f t="shared" si="570"/>
        <v>0</v>
      </c>
      <c r="T2872" s="145">
        <f t="shared" si="571"/>
        <v>0</v>
      </c>
      <c r="U2872" s="145">
        <f t="shared" si="572"/>
        <v>0</v>
      </c>
      <c r="V2872" s="146">
        <f>IF(J2872="nio",0,IF(J2872&gt;0,VLOOKUP(F2872,'3-Productie normen'!A:M,VLOOKUP(J2872,'3-Productie normen'!$B$38:$C$41,2,FALSE),FALSE)))*(VLOOKUP(B2872,'2-Kosten per locatie'!$A$16:$C$48,3,FALSE))</f>
        <v>0</v>
      </c>
      <c r="W2872" s="146">
        <f t="shared" si="573"/>
        <v>0</v>
      </c>
      <c r="X2872" s="146">
        <f t="shared" si="574"/>
        <v>0</v>
      </c>
      <c r="Y2872" s="146">
        <f t="shared" si="575"/>
        <v>0</v>
      </c>
      <c r="Z2872" s="147" t="str">
        <f>VLOOKUP(F2872,'3-Productie normen'!A:Q,12,FALSE)</f>
        <v>V</v>
      </c>
      <c r="AA2872" s="147"/>
      <c r="AC2872" s="148">
        <f t="shared" si="576"/>
        <v>3213</v>
      </c>
    </row>
    <row r="2873" spans="1:29" ht="14.15" customHeight="1">
      <c r="A2873" s="124">
        <f t="shared" si="566"/>
        <v>2873</v>
      </c>
      <c r="B2873" s="139" t="s">
        <v>123</v>
      </c>
      <c r="C2873" s="108">
        <v>1</v>
      </c>
      <c r="D2873" s="164" t="s">
        <v>2441</v>
      </c>
      <c r="E2873" s="141" t="s">
        <v>171</v>
      </c>
      <c r="F2873" s="141" t="s">
        <v>171</v>
      </c>
      <c r="G2873" s="141" t="s">
        <v>222</v>
      </c>
      <c r="H2873" s="142">
        <v>23</v>
      </c>
      <c r="I2873" s="143">
        <f t="shared" si="565"/>
        <v>255</v>
      </c>
      <c r="J2873" s="144">
        <v>255</v>
      </c>
      <c r="K2873" s="144"/>
      <c r="L2873" s="144"/>
      <c r="M2873" s="144"/>
      <c r="N2873" s="144"/>
      <c r="O2873" s="144"/>
      <c r="P2873" s="145" t="e">
        <f t="shared" si="567"/>
        <v>#DIV/0!</v>
      </c>
      <c r="Q2873" s="145">
        <f t="shared" si="568"/>
        <v>0</v>
      </c>
      <c r="R2873" s="145">
        <f t="shared" si="569"/>
        <v>0</v>
      </c>
      <c r="S2873" s="145">
        <f t="shared" si="570"/>
        <v>0</v>
      </c>
      <c r="T2873" s="145">
        <f t="shared" si="571"/>
        <v>0</v>
      </c>
      <c r="U2873" s="145">
        <f t="shared" si="572"/>
        <v>0</v>
      </c>
      <c r="V2873" s="146">
        <f>IF(J2873="nio",0,IF(J2873&gt;0,VLOOKUP(F2873,'3-Productie normen'!A:M,VLOOKUP(J2873,'3-Productie normen'!$B$38:$C$41,2,FALSE),FALSE)))*(VLOOKUP(B2873,'2-Kosten per locatie'!$A$16:$C$48,3,FALSE))</f>
        <v>0</v>
      </c>
      <c r="W2873" s="146">
        <f t="shared" si="573"/>
        <v>0</v>
      </c>
      <c r="X2873" s="146">
        <f t="shared" si="574"/>
        <v>0</v>
      </c>
      <c r="Y2873" s="146">
        <f t="shared" si="575"/>
        <v>0</v>
      </c>
      <c r="Z2873" s="147" t="str">
        <f>VLOOKUP(F2873,'3-Productie normen'!A:Q,12,FALSE)</f>
        <v>B</v>
      </c>
      <c r="AA2873" s="147"/>
      <c r="AC2873" s="148">
        <f t="shared" si="576"/>
        <v>5865</v>
      </c>
    </row>
    <row r="2874" spans="1:29" ht="14.15" customHeight="1">
      <c r="A2874" s="124">
        <f t="shared" si="566"/>
        <v>2874</v>
      </c>
      <c r="B2874" s="139" t="s">
        <v>123</v>
      </c>
      <c r="C2874" s="108">
        <v>1</v>
      </c>
      <c r="D2874" s="164" t="s">
        <v>2442</v>
      </c>
      <c r="E2874" s="141" t="s">
        <v>275</v>
      </c>
      <c r="F2874" s="141" t="s">
        <v>168</v>
      </c>
      <c r="G2874" s="141" t="s">
        <v>227</v>
      </c>
      <c r="H2874" s="142">
        <v>6.8</v>
      </c>
      <c r="I2874" s="143">
        <f t="shared" si="565"/>
        <v>1</v>
      </c>
      <c r="J2874" s="144">
        <v>1</v>
      </c>
      <c r="K2874" s="144"/>
      <c r="L2874" s="144"/>
      <c r="M2874" s="144"/>
      <c r="N2874" s="144"/>
      <c r="O2874" s="144"/>
      <c r="P2874" s="145" t="e">
        <f t="shared" si="567"/>
        <v>#DIV/0!</v>
      </c>
      <c r="Q2874" s="145">
        <f t="shared" si="568"/>
        <v>0</v>
      </c>
      <c r="R2874" s="145">
        <f t="shared" si="569"/>
        <v>0</v>
      </c>
      <c r="S2874" s="145">
        <f t="shared" si="570"/>
        <v>0</v>
      </c>
      <c r="T2874" s="145">
        <f t="shared" si="571"/>
        <v>0</v>
      </c>
      <c r="U2874" s="145">
        <f t="shared" si="572"/>
        <v>0</v>
      </c>
      <c r="V2874" s="146">
        <f>IF(J2874="nio",0,IF(J2874&gt;0,VLOOKUP(F2874,'3-Productie normen'!A:M,VLOOKUP(J2874,'3-Productie normen'!$B$38:$C$41,2,FALSE),FALSE)))*(VLOOKUP(B2874,'2-Kosten per locatie'!$A$16:$C$48,3,FALSE))</f>
        <v>0</v>
      </c>
      <c r="W2874" s="146">
        <f t="shared" si="573"/>
        <v>0</v>
      </c>
      <c r="X2874" s="146">
        <f t="shared" si="574"/>
        <v>0</v>
      </c>
      <c r="Y2874" s="146">
        <f t="shared" si="575"/>
        <v>0</v>
      </c>
      <c r="Z2874" s="147" t="str">
        <f>VLOOKUP(F2874,'3-Productie normen'!A:Q,12,FALSE)</f>
        <v>V</v>
      </c>
      <c r="AA2874" s="147"/>
      <c r="AC2874" s="148">
        <f t="shared" si="576"/>
        <v>6.8</v>
      </c>
    </row>
    <row r="2875" spans="1:29" ht="14.15" customHeight="1">
      <c r="A2875" s="124">
        <f t="shared" si="566"/>
        <v>2875</v>
      </c>
      <c r="B2875" s="139" t="s">
        <v>123</v>
      </c>
      <c r="C2875" s="108">
        <v>1</v>
      </c>
      <c r="D2875" s="164" t="s">
        <v>2443</v>
      </c>
      <c r="E2875" s="141" t="s">
        <v>171</v>
      </c>
      <c r="F2875" s="141" t="s">
        <v>171</v>
      </c>
      <c r="G2875" s="141" t="s">
        <v>222</v>
      </c>
      <c r="H2875" s="142">
        <v>44.2</v>
      </c>
      <c r="I2875" s="143">
        <f t="shared" si="565"/>
        <v>255</v>
      </c>
      <c r="J2875" s="144">
        <v>255</v>
      </c>
      <c r="K2875" s="144"/>
      <c r="L2875" s="144"/>
      <c r="M2875" s="144"/>
      <c r="N2875" s="144"/>
      <c r="O2875" s="144"/>
      <c r="P2875" s="145" t="e">
        <f t="shared" si="567"/>
        <v>#DIV/0!</v>
      </c>
      <c r="Q2875" s="145">
        <f t="shared" si="568"/>
        <v>0</v>
      </c>
      <c r="R2875" s="145">
        <f t="shared" si="569"/>
        <v>0</v>
      </c>
      <c r="S2875" s="145">
        <f t="shared" si="570"/>
        <v>0</v>
      </c>
      <c r="T2875" s="145">
        <f t="shared" si="571"/>
        <v>0</v>
      </c>
      <c r="U2875" s="145">
        <f t="shared" si="572"/>
        <v>0</v>
      </c>
      <c r="V2875" s="146">
        <f>IF(J2875="nio",0,IF(J2875&gt;0,VLOOKUP(F2875,'3-Productie normen'!A:M,VLOOKUP(J2875,'3-Productie normen'!$B$38:$C$41,2,FALSE),FALSE)))*(VLOOKUP(B2875,'2-Kosten per locatie'!$A$16:$C$48,3,FALSE))</f>
        <v>0</v>
      </c>
      <c r="W2875" s="146">
        <f t="shared" si="573"/>
        <v>0</v>
      </c>
      <c r="X2875" s="146">
        <f t="shared" si="574"/>
        <v>0</v>
      </c>
      <c r="Y2875" s="146">
        <f t="shared" si="575"/>
        <v>0</v>
      </c>
      <c r="Z2875" s="147" t="str">
        <f>VLOOKUP(F2875,'3-Productie normen'!A:Q,12,FALSE)</f>
        <v>B</v>
      </c>
      <c r="AA2875" s="147"/>
      <c r="AC2875" s="148">
        <f t="shared" si="576"/>
        <v>11271</v>
      </c>
    </row>
    <row r="2876" spans="1:29" ht="14.15" customHeight="1">
      <c r="A2876" s="124">
        <f t="shared" si="566"/>
        <v>2876</v>
      </c>
      <c r="B2876" s="139" t="s">
        <v>123</v>
      </c>
      <c r="C2876" s="108">
        <v>1</v>
      </c>
      <c r="D2876" s="164" t="s">
        <v>2444</v>
      </c>
      <c r="E2876" s="141" t="s">
        <v>519</v>
      </c>
      <c r="F2876" s="141" t="s">
        <v>174</v>
      </c>
      <c r="G2876" s="141" t="s">
        <v>244</v>
      </c>
      <c r="H2876" s="142">
        <v>33.200000000000003</v>
      </c>
      <c r="I2876" s="143">
        <f t="shared" si="565"/>
        <v>0</v>
      </c>
      <c r="J2876" s="144" t="s">
        <v>228</v>
      </c>
      <c r="K2876" s="144"/>
      <c r="L2876" s="144"/>
      <c r="M2876" s="144"/>
      <c r="N2876" s="144"/>
      <c r="O2876" s="144"/>
      <c r="P2876" s="145">
        <f t="shared" si="567"/>
        <v>0</v>
      </c>
      <c r="Q2876" s="145">
        <f t="shared" si="568"/>
        <v>0</v>
      </c>
      <c r="R2876" s="145">
        <f t="shared" si="569"/>
        <v>0</v>
      </c>
      <c r="S2876" s="145">
        <f t="shared" si="570"/>
        <v>0</v>
      </c>
      <c r="T2876" s="145">
        <f t="shared" si="571"/>
        <v>0</v>
      </c>
      <c r="U2876" s="145">
        <f t="shared" si="572"/>
        <v>0</v>
      </c>
      <c r="V2876" s="146">
        <f>IF(J2876="nio",0,IF(J2876&gt;0,VLOOKUP(F2876,'3-Productie normen'!A:M,VLOOKUP(J2876,'3-Productie normen'!$B$38:$C$41,2,FALSE),FALSE)))*(VLOOKUP(B2876,'2-Kosten per locatie'!$A$16:$C$48,3,FALSE))</f>
        <v>0</v>
      </c>
      <c r="W2876" s="146">
        <f t="shared" si="573"/>
        <v>0</v>
      </c>
      <c r="X2876" s="146">
        <f t="shared" si="574"/>
        <v>0</v>
      </c>
      <c r="Y2876" s="146">
        <f t="shared" si="575"/>
        <v>0</v>
      </c>
      <c r="Z2876" s="147">
        <f>VLOOKUP(F2876,'3-Productie normen'!A:Q,12,FALSE)</f>
        <v>0</v>
      </c>
      <c r="AA2876" s="147"/>
      <c r="AC2876" s="148">
        <f t="shared" si="576"/>
        <v>0</v>
      </c>
    </row>
    <row r="2877" spans="1:29" ht="14.15" customHeight="1">
      <c r="A2877" s="124">
        <f t="shared" si="566"/>
        <v>2877</v>
      </c>
      <c r="B2877" s="139" t="s">
        <v>123</v>
      </c>
      <c r="C2877" s="108">
        <v>1</v>
      </c>
      <c r="D2877" s="164" t="s">
        <v>2445</v>
      </c>
      <c r="E2877" s="141" t="s">
        <v>170</v>
      </c>
      <c r="F2877" s="141" t="s">
        <v>170</v>
      </c>
      <c r="G2877" s="141" t="s">
        <v>1783</v>
      </c>
      <c r="H2877" s="142">
        <v>15.1</v>
      </c>
      <c r="I2877" s="143">
        <f t="shared" si="565"/>
        <v>255</v>
      </c>
      <c r="J2877" s="144">
        <v>255</v>
      </c>
      <c r="K2877" s="144"/>
      <c r="L2877" s="144"/>
      <c r="M2877" s="144"/>
      <c r="N2877" s="144"/>
      <c r="O2877" s="144"/>
      <c r="P2877" s="145" t="e">
        <f t="shared" si="567"/>
        <v>#DIV/0!</v>
      </c>
      <c r="Q2877" s="145">
        <f t="shared" si="568"/>
        <v>0</v>
      </c>
      <c r="R2877" s="145">
        <f t="shared" si="569"/>
        <v>0</v>
      </c>
      <c r="S2877" s="145">
        <f t="shared" si="570"/>
        <v>0</v>
      </c>
      <c r="T2877" s="145">
        <f t="shared" si="571"/>
        <v>0</v>
      </c>
      <c r="U2877" s="145">
        <f t="shared" si="572"/>
        <v>0</v>
      </c>
      <c r="V2877" s="146">
        <f>IF(J2877="nio",0,IF(J2877&gt;0,VLOOKUP(F2877,'3-Productie normen'!A:M,VLOOKUP(J2877,'3-Productie normen'!$B$38:$C$41,2,FALSE),FALSE)))*(VLOOKUP(B2877,'2-Kosten per locatie'!$A$16:$C$48,3,FALSE))</f>
        <v>0</v>
      </c>
      <c r="W2877" s="146">
        <f t="shared" si="573"/>
        <v>0</v>
      </c>
      <c r="X2877" s="146">
        <f t="shared" si="574"/>
        <v>0</v>
      </c>
      <c r="Y2877" s="146">
        <f t="shared" si="575"/>
        <v>0</v>
      </c>
      <c r="Z2877" s="147" t="str">
        <f>VLOOKUP(F2877,'3-Productie normen'!A:Q,12,FALSE)</f>
        <v>V</v>
      </c>
      <c r="AA2877" s="147"/>
      <c r="AC2877" s="148">
        <f t="shared" si="576"/>
        <v>3850.5</v>
      </c>
    </row>
    <row r="2878" spans="1:29" ht="14.15" customHeight="1">
      <c r="A2878" s="124">
        <f t="shared" si="566"/>
        <v>2878</v>
      </c>
      <c r="B2878" s="139" t="s">
        <v>123</v>
      </c>
      <c r="C2878" s="108">
        <v>1</v>
      </c>
      <c r="D2878" s="164" t="s">
        <v>2446</v>
      </c>
      <c r="E2878" s="141" t="s">
        <v>170</v>
      </c>
      <c r="F2878" s="141" t="s">
        <v>170</v>
      </c>
      <c r="G2878" s="141" t="s">
        <v>1783</v>
      </c>
      <c r="H2878" s="142">
        <v>15.1</v>
      </c>
      <c r="I2878" s="143">
        <f t="shared" ref="I2878:I2939" si="577">SUM(J2878:O2878)</f>
        <v>255</v>
      </c>
      <c r="J2878" s="144">
        <v>255</v>
      </c>
      <c r="K2878" s="144"/>
      <c r="L2878" s="144"/>
      <c r="M2878" s="144"/>
      <c r="N2878" s="144"/>
      <c r="O2878" s="144"/>
      <c r="P2878" s="145" t="e">
        <f t="shared" si="567"/>
        <v>#DIV/0!</v>
      </c>
      <c r="Q2878" s="145">
        <f t="shared" si="568"/>
        <v>0</v>
      </c>
      <c r="R2878" s="145">
        <f t="shared" si="569"/>
        <v>0</v>
      </c>
      <c r="S2878" s="145">
        <f t="shared" si="570"/>
        <v>0</v>
      </c>
      <c r="T2878" s="145">
        <f t="shared" si="571"/>
        <v>0</v>
      </c>
      <c r="U2878" s="145">
        <f t="shared" si="572"/>
        <v>0</v>
      </c>
      <c r="V2878" s="146">
        <f>IF(J2878="nio",0,IF(J2878&gt;0,VLOOKUP(F2878,'3-Productie normen'!A:M,VLOOKUP(J2878,'3-Productie normen'!$B$38:$C$41,2,FALSE),FALSE)))*(VLOOKUP(B2878,'2-Kosten per locatie'!$A$16:$C$48,3,FALSE))</f>
        <v>0</v>
      </c>
      <c r="W2878" s="146">
        <f t="shared" si="573"/>
        <v>0</v>
      </c>
      <c r="X2878" s="146">
        <f t="shared" si="574"/>
        <v>0</v>
      </c>
      <c r="Y2878" s="146">
        <f t="shared" si="575"/>
        <v>0</v>
      </c>
      <c r="Z2878" s="147" t="str">
        <f>VLOOKUP(F2878,'3-Productie normen'!A:Q,12,FALSE)</f>
        <v>V</v>
      </c>
      <c r="AA2878" s="147"/>
      <c r="AC2878" s="148">
        <f t="shared" si="576"/>
        <v>3850.5</v>
      </c>
    </row>
    <row r="2879" spans="1:29" ht="14.15" customHeight="1">
      <c r="A2879" s="124">
        <f t="shared" si="566"/>
        <v>2879</v>
      </c>
      <c r="B2879" s="139" t="s">
        <v>123</v>
      </c>
      <c r="C2879" s="108">
        <v>1</v>
      </c>
      <c r="D2879" s="164" t="s">
        <v>2447</v>
      </c>
      <c r="E2879" s="141" t="s">
        <v>170</v>
      </c>
      <c r="F2879" s="141" t="s">
        <v>170</v>
      </c>
      <c r="G2879" s="141" t="s">
        <v>1783</v>
      </c>
      <c r="H2879" s="142">
        <v>5</v>
      </c>
      <c r="I2879" s="143">
        <f t="shared" si="577"/>
        <v>255</v>
      </c>
      <c r="J2879" s="144">
        <v>255</v>
      </c>
      <c r="K2879" s="144"/>
      <c r="L2879" s="144"/>
      <c r="M2879" s="144"/>
      <c r="N2879" s="144"/>
      <c r="O2879" s="144"/>
      <c r="P2879" s="145" t="e">
        <f t="shared" si="567"/>
        <v>#DIV/0!</v>
      </c>
      <c r="Q2879" s="145">
        <f t="shared" si="568"/>
        <v>0</v>
      </c>
      <c r="R2879" s="145">
        <f t="shared" si="569"/>
        <v>0</v>
      </c>
      <c r="S2879" s="145">
        <f t="shared" si="570"/>
        <v>0</v>
      </c>
      <c r="T2879" s="145">
        <f t="shared" si="571"/>
        <v>0</v>
      </c>
      <c r="U2879" s="145">
        <f t="shared" si="572"/>
        <v>0</v>
      </c>
      <c r="V2879" s="146">
        <f>IF(J2879="nio",0,IF(J2879&gt;0,VLOOKUP(F2879,'3-Productie normen'!A:M,VLOOKUP(J2879,'3-Productie normen'!$B$38:$C$41,2,FALSE),FALSE)))*(VLOOKUP(B2879,'2-Kosten per locatie'!$A$16:$C$48,3,FALSE))</f>
        <v>0</v>
      </c>
      <c r="W2879" s="146">
        <f t="shared" si="573"/>
        <v>0</v>
      </c>
      <c r="X2879" s="146">
        <f t="shared" si="574"/>
        <v>0</v>
      </c>
      <c r="Y2879" s="146">
        <f t="shared" si="575"/>
        <v>0</v>
      </c>
      <c r="Z2879" s="147" t="str">
        <f>VLOOKUP(F2879,'3-Productie normen'!A:Q,12,FALSE)</f>
        <v>V</v>
      </c>
      <c r="AA2879" s="147"/>
      <c r="AC2879" s="148">
        <f t="shared" si="576"/>
        <v>1275</v>
      </c>
    </row>
    <row r="2880" spans="1:29" ht="14.15" customHeight="1">
      <c r="A2880" s="124">
        <f t="shared" si="566"/>
        <v>2880</v>
      </c>
      <c r="B2880" s="139" t="s">
        <v>123</v>
      </c>
      <c r="C2880" s="108">
        <v>1</v>
      </c>
      <c r="D2880" s="164" t="s">
        <v>2448</v>
      </c>
      <c r="E2880" s="141" t="s">
        <v>170</v>
      </c>
      <c r="F2880" s="141" t="s">
        <v>170</v>
      </c>
      <c r="G2880" s="141" t="s">
        <v>1783</v>
      </c>
      <c r="H2880" s="142">
        <v>6.7</v>
      </c>
      <c r="I2880" s="143">
        <f t="shared" si="577"/>
        <v>255</v>
      </c>
      <c r="J2880" s="144">
        <v>255</v>
      </c>
      <c r="K2880" s="144"/>
      <c r="L2880" s="144"/>
      <c r="M2880" s="144"/>
      <c r="N2880" s="144"/>
      <c r="O2880" s="144"/>
      <c r="P2880" s="145" t="e">
        <f t="shared" si="567"/>
        <v>#DIV/0!</v>
      </c>
      <c r="Q2880" s="145">
        <f t="shared" si="568"/>
        <v>0</v>
      </c>
      <c r="R2880" s="145">
        <f t="shared" si="569"/>
        <v>0</v>
      </c>
      <c r="S2880" s="145">
        <f t="shared" si="570"/>
        <v>0</v>
      </c>
      <c r="T2880" s="145">
        <f t="shared" si="571"/>
        <v>0</v>
      </c>
      <c r="U2880" s="145">
        <f t="shared" si="572"/>
        <v>0</v>
      </c>
      <c r="V2880" s="146">
        <f>IF(J2880="nio",0,IF(J2880&gt;0,VLOOKUP(F2880,'3-Productie normen'!A:M,VLOOKUP(J2880,'3-Productie normen'!$B$38:$C$41,2,FALSE),FALSE)))*(VLOOKUP(B2880,'2-Kosten per locatie'!$A$16:$C$48,3,FALSE))</f>
        <v>0</v>
      </c>
      <c r="W2880" s="146">
        <f t="shared" si="573"/>
        <v>0</v>
      </c>
      <c r="X2880" s="146">
        <f t="shared" si="574"/>
        <v>0</v>
      </c>
      <c r="Y2880" s="146">
        <f t="shared" si="575"/>
        <v>0</v>
      </c>
      <c r="Z2880" s="147" t="str">
        <f>VLOOKUP(F2880,'3-Productie normen'!A:Q,12,FALSE)</f>
        <v>V</v>
      </c>
      <c r="AA2880" s="147"/>
      <c r="AC2880" s="148">
        <f t="shared" si="576"/>
        <v>1708.5</v>
      </c>
    </row>
    <row r="2881" spans="1:29" ht="14.15" customHeight="1">
      <c r="A2881" s="124">
        <f t="shared" si="566"/>
        <v>2881</v>
      </c>
      <c r="B2881" s="139" t="s">
        <v>123</v>
      </c>
      <c r="C2881" s="108">
        <v>2</v>
      </c>
      <c r="D2881" s="164" t="s">
        <v>1782</v>
      </c>
      <c r="E2881" s="141" t="s">
        <v>249</v>
      </c>
      <c r="F2881" s="141" t="s">
        <v>172</v>
      </c>
      <c r="G2881" s="141" t="s">
        <v>244</v>
      </c>
      <c r="H2881" s="142">
        <v>7.2</v>
      </c>
      <c r="I2881" s="143">
        <f t="shared" si="577"/>
        <v>255</v>
      </c>
      <c r="J2881" s="144">
        <v>255</v>
      </c>
      <c r="K2881" s="144"/>
      <c r="L2881" s="144"/>
      <c r="M2881" s="144"/>
      <c r="N2881" s="144"/>
      <c r="O2881" s="144"/>
      <c r="P2881" s="145" t="e">
        <f t="shared" si="567"/>
        <v>#DIV/0!</v>
      </c>
      <c r="Q2881" s="145">
        <f t="shared" si="568"/>
        <v>0</v>
      </c>
      <c r="R2881" s="145">
        <f t="shared" si="569"/>
        <v>0</v>
      </c>
      <c r="S2881" s="145">
        <f t="shared" si="570"/>
        <v>0</v>
      </c>
      <c r="T2881" s="145">
        <f t="shared" si="571"/>
        <v>0</v>
      </c>
      <c r="U2881" s="145">
        <f t="shared" si="572"/>
        <v>0</v>
      </c>
      <c r="V2881" s="146">
        <f>IF(J2881="nio",0,IF(J2881&gt;0,VLOOKUP(F2881,'3-Productie normen'!A:M,VLOOKUP(J2881,'3-Productie normen'!$B$38:$C$41,2,FALSE),FALSE)))*(VLOOKUP(B2881,'2-Kosten per locatie'!$A$16:$C$48,3,FALSE))</f>
        <v>0</v>
      </c>
      <c r="W2881" s="146">
        <f t="shared" si="573"/>
        <v>0</v>
      </c>
      <c r="X2881" s="146">
        <f t="shared" si="574"/>
        <v>0</v>
      </c>
      <c r="Y2881" s="146">
        <f t="shared" si="575"/>
        <v>0</v>
      </c>
      <c r="Z2881" s="147" t="str">
        <f>VLOOKUP(F2881,'3-Productie normen'!A:Q,12,FALSE)</f>
        <v>V</v>
      </c>
      <c r="AA2881" s="147"/>
      <c r="AC2881" s="148">
        <f t="shared" si="576"/>
        <v>1836</v>
      </c>
    </row>
    <row r="2882" spans="1:29" ht="14.15" customHeight="1">
      <c r="A2882" s="124">
        <f t="shared" si="566"/>
        <v>2882</v>
      </c>
      <c r="B2882" s="139" t="s">
        <v>123</v>
      </c>
      <c r="C2882" s="108">
        <v>2</v>
      </c>
      <c r="D2882" s="164" t="s">
        <v>1992</v>
      </c>
      <c r="E2882" s="141" t="s">
        <v>2088</v>
      </c>
      <c r="F2882" s="141" t="s">
        <v>172</v>
      </c>
      <c r="G2882" s="141" t="s">
        <v>244</v>
      </c>
      <c r="H2882" s="142">
        <v>34.5</v>
      </c>
      <c r="I2882" s="143">
        <f t="shared" si="577"/>
        <v>255</v>
      </c>
      <c r="J2882" s="144">
        <v>255</v>
      </c>
      <c r="K2882" s="144"/>
      <c r="L2882" s="144"/>
      <c r="M2882" s="144"/>
      <c r="N2882" s="144"/>
      <c r="O2882" s="144"/>
      <c r="P2882" s="145" t="e">
        <f t="shared" si="567"/>
        <v>#DIV/0!</v>
      </c>
      <c r="Q2882" s="145">
        <f t="shared" si="568"/>
        <v>0</v>
      </c>
      <c r="R2882" s="145">
        <f t="shared" si="569"/>
        <v>0</v>
      </c>
      <c r="S2882" s="145">
        <f t="shared" si="570"/>
        <v>0</v>
      </c>
      <c r="T2882" s="145">
        <f t="shared" si="571"/>
        <v>0</v>
      </c>
      <c r="U2882" s="145">
        <f t="shared" si="572"/>
        <v>0</v>
      </c>
      <c r="V2882" s="146">
        <f>IF(J2882="nio",0,IF(J2882&gt;0,VLOOKUP(F2882,'3-Productie normen'!A:M,VLOOKUP(J2882,'3-Productie normen'!$B$38:$C$41,2,FALSE),FALSE)))*(VLOOKUP(B2882,'2-Kosten per locatie'!$A$16:$C$48,3,FALSE))</f>
        <v>0</v>
      </c>
      <c r="W2882" s="146">
        <f t="shared" si="573"/>
        <v>0</v>
      </c>
      <c r="X2882" s="146">
        <f t="shared" si="574"/>
        <v>0</v>
      </c>
      <c r="Y2882" s="146">
        <f t="shared" si="575"/>
        <v>0</v>
      </c>
      <c r="Z2882" s="147" t="str">
        <f>VLOOKUP(F2882,'3-Productie normen'!A:Q,12,FALSE)</f>
        <v>V</v>
      </c>
      <c r="AA2882" s="147"/>
      <c r="AC2882" s="148">
        <f t="shared" si="576"/>
        <v>8797.5</v>
      </c>
    </row>
    <row r="2883" spans="1:29" ht="14.15" customHeight="1">
      <c r="A2883" s="124">
        <f t="shared" si="566"/>
        <v>2883</v>
      </c>
      <c r="B2883" s="139" t="s">
        <v>123</v>
      </c>
      <c r="C2883" s="108">
        <v>2</v>
      </c>
      <c r="D2883" s="164" t="s">
        <v>1994</v>
      </c>
      <c r="E2883" s="141" t="s">
        <v>249</v>
      </c>
      <c r="F2883" s="141" t="s">
        <v>172</v>
      </c>
      <c r="G2883" s="141" t="s">
        <v>244</v>
      </c>
      <c r="H2883" s="142">
        <v>12.9</v>
      </c>
      <c r="I2883" s="143">
        <f t="shared" si="577"/>
        <v>255</v>
      </c>
      <c r="J2883" s="144">
        <v>255</v>
      </c>
      <c r="K2883" s="144"/>
      <c r="L2883" s="144"/>
      <c r="M2883" s="144"/>
      <c r="N2883" s="144"/>
      <c r="O2883" s="144"/>
      <c r="P2883" s="145" t="e">
        <f t="shared" si="567"/>
        <v>#DIV/0!</v>
      </c>
      <c r="Q2883" s="145">
        <f t="shared" si="568"/>
        <v>0</v>
      </c>
      <c r="R2883" s="145">
        <f t="shared" si="569"/>
        <v>0</v>
      </c>
      <c r="S2883" s="145">
        <f t="shared" si="570"/>
        <v>0</v>
      </c>
      <c r="T2883" s="145">
        <f t="shared" si="571"/>
        <v>0</v>
      </c>
      <c r="U2883" s="145">
        <f t="shared" si="572"/>
        <v>0</v>
      </c>
      <c r="V2883" s="146">
        <f>IF(J2883="nio",0,IF(J2883&gt;0,VLOOKUP(F2883,'3-Productie normen'!A:M,VLOOKUP(J2883,'3-Productie normen'!$B$38:$C$41,2,FALSE),FALSE)))*(VLOOKUP(B2883,'2-Kosten per locatie'!$A$16:$C$48,3,FALSE))</f>
        <v>0</v>
      </c>
      <c r="W2883" s="146">
        <f t="shared" si="573"/>
        <v>0</v>
      </c>
      <c r="X2883" s="146">
        <f t="shared" si="574"/>
        <v>0</v>
      </c>
      <c r="Y2883" s="146">
        <f t="shared" si="575"/>
        <v>0</v>
      </c>
      <c r="Z2883" s="147" t="str">
        <f>VLOOKUP(F2883,'3-Productie normen'!A:Q,12,FALSE)</f>
        <v>V</v>
      </c>
      <c r="AA2883" s="147"/>
      <c r="AC2883" s="148">
        <f t="shared" si="576"/>
        <v>3289.5</v>
      </c>
    </row>
    <row r="2884" spans="1:29" ht="14.15" customHeight="1">
      <c r="A2884" s="124">
        <f t="shared" si="566"/>
        <v>2884</v>
      </c>
      <c r="B2884" s="139" t="s">
        <v>123</v>
      </c>
      <c r="C2884" s="108">
        <v>2</v>
      </c>
      <c r="D2884" s="164" t="s">
        <v>1784</v>
      </c>
      <c r="E2884" s="141" t="s">
        <v>617</v>
      </c>
      <c r="F2884" s="153" t="s">
        <v>171</v>
      </c>
      <c r="G2884" s="141" t="s">
        <v>222</v>
      </c>
      <c r="H2884" s="142">
        <v>62.2</v>
      </c>
      <c r="I2884" s="143">
        <f t="shared" si="577"/>
        <v>255</v>
      </c>
      <c r="J2884" s="144">
        <v>255</v>
      </c>
      <c r="K2884" s="144"/>
      <c r="L2884" s="144"/>
      <c r="M2884" s="144"/>
      <c r="N2884" s="144"/>
      <c r="O2884" s="144"/>
      <c r="P2884" s="145" t="e">
        <f t="shared" si="567"/>
        <v>#DIV/0!</v>
      </c>
      <c r="Q2884" s="145">
        <f t="shared" si="568"/>
        <v>0</v>
      </c>
      <c r="R2884" s="145">
        <f t="shared" si="569"/>
        <v>0</v>
      </c>
      <c r="S2884" s="145">
        <f t="shared" si="570"/>
        <v>0</v>
      </c>
      <c r="T2884" s="145">
        <f t="shared" si="571"/>
        <v>0</v>
      </c>
      <c r="U2884" s="145">
        <f t="shared" si="572"/>
        <v>0</v>
      </c>
      <c r="V2884" s="146">
        <f>IF(J2884="nio",0,IF(J2884&gt;0,VLOOKUP(F2884,'3-Productie normen'!A:M,VLOOKUP(J2884,'3-Productie normen'!$B$38:$C$41,2,FALSE),FALSE)))*(VLOOKUP(B2884,'2-Kosten per locatie'!$A$16:$C$48,3,FALSE))</f>
        <v>0</v>
      </c>
      <c r="W2884" s="146">
        <f t="shared" si="573"/>
        <v>0</v>
      </c>
      <c r="X2884" s="146">
        <f t="shared" si="574"/>
        <v>0</v>
      </c>
      <c r="Y2884" s="146">
        <f t="shared" si="575"/>
        <v>0</v>
      </c>
      <c r="Z2884" s="147" t="str">
        <f>VLOOKUP(F2884,'3-Productie normen'!A:Q,12,FALSE)</f>
        <v>B</v>
      </c>
      <c r="AA2884" s="147"/>
      <c r="AC2884" s="148">
        <f t="shared" si="576"/>
        <v>15861</v>
      </c>
    </row>
    <row r="2885" spans="1:29" ht="14.15" customHeight="1">
      <c r="A2885" s="124">
        <f t="shared" si="566"/>
        <v>2885</v>
      </c>
      <c r="B2885" s="139" t="s">
        <v>123</v>
      </c>
      <c r="C2885" s="108">
        <v>2</v>
      </c>
      <c r="D2885" s="164" t="s">
        <v>1997</v>
      </c>
      <c r="E2885" s="141" t="s">
        <v>249</v>
      </c>
      <c r="F2885" s="141" t="s">
        <v>172</v>
      </c>
      <c r="G2885" s="141" t="s">
        <v>227</v>
      </c>
      <c r="H2885" s="142">
        <v>143.19999999999999</v>
      </c>
      <c r="I2885" s="143">
        <f t="shared" si="577"/>
        <v>255</v>
      </c>
      <c r="J2885" s="144">
        <v>255</v>
      </c>
      <c r="K2885" s="144"/>
      <c r="L2885" s="144"/>
      <c r="M2885" s="144"/>
      <c r="N2885" s="144"/>
      <c r="O2885" s="144"/>
      <c r="P2885" s="145" t="e">
        <f t="shared" si="567"/>
        <v>#DIV/0!</v>
      </c>
      <c r="Q2885" s="145">
        <f t="shared" si="568"/>
        <v>0</v>
      </c>
      <c r="R2885" s="145">
        <f t="shared" si="569"/>
        <v>0</v>
      </c>
      <c r="S2885" s="145">
        <f t="shared" si="570"/>
        <v>0</v>
      </c>
      <c r="T2885" s="145">
        <f t="shared" si="571"/>
        <v>0</v>
      </c>
      <c r="U2885" s="145">
        <f t="shared" si="572"/>
        <v>0</v>
      </c>
      <c r="V2885" s="146">
        <f>IF(J2885="nio",0,IF(J2885&gt;0,VLOOKUP(F2885,'3-Productie normen'!A:M,VLOOKUP(J2885,'3-Productie normen'!$B$38:$C$41,2,FALSE),FALSE)))*(VLOOKUP(B2885,'2-Kosten per locatie'!$A$16:$C$48,3,FALSE))</f>
        <v>0</v>
      </c>
      <c r="W2885" s="146">
        <f t="shared" si="573"/>
        <v>0</v>
      </c>
      <c r="X2885" s="146">
        <f t="shared" si="574"/>
        <v>0</v>
      </c>
      <c r="Y2885" s="146">
        <f t="shared" si="575"/>
        <v>0</v>
      </c>
      <c r="Z2885" s="147" t="str">
        <f>VLOOKUP(F2885,'3-Productie normen'!A:Q,12,FALSE)</f>
        <v>V</v>
      </c>
      <c r="AA2885" s="147"/>
      <c r="AC2885" s="148">
        <f t="shared" si="576"/>
        <v>36516</v>
      </c>
    </row>
    <row r="2886" spans="1:29" ht="14.15" customHeight="1">
      <c r="A2886" s="124">
        <f t="shared" si="566"/>
        <v>2886</v>
      </c>
      <c r="B2886" s="139" t="s">
        <v>123</v>
      </c>
      <c r="C2886" s="108">
        <v>2</v>
      </c>
      <c r="D2886" s="164" t="s">
        <v>2000</v>
      </c>
      <c r="E2886" s="141" t="s">
        <v>249</v>
      </c>
      <c r="F2886" s="141" t="s">
        <v>172</v>
      </c>
      <c r="G2886" s="141" t="s">
        <v>244</v>
      </c>
      <c r="H2886" s="142">
        <v>5.7</v>
      </c>
      <c r="I2886" s="143">
        <f t="shared" si="577"/>
        <v>255</v>
      </c>
      <c r="J2886" s="144">
        <v>255</v>
      </c>
      <c r="K2886" s="144"/>
      <c r="L2886" s="144"/>
      <c r="M2886" s="144"/>
      <c r="N2886" s="144"/>
      <c r="O2886" s="144"/>
      <c r="P2886" s="145" t="e">
        <f t="shared" si="567"/>
        <v>#DIV/0!</v>
      </c>
      <c r="Q2886" s="145">
        <f t="shared" si="568"/>
        <v>0</v>
      </c>
      <c r="R2886" s="145">
        <f t="shared" si="569"/>
        <v>0</v>
      </c>
      <c r="S2886" s="145">
        <f t="shared" si="570"/>
        <v>0</v>
      </c>
      <c r="T2886" s="145">
        <f t="shared" si="571"/>
        <v>0</v>
      </c>
      <c r="U2886" s="145">
        <f t="shared" si="572"/>
        <v>0</v>
      </c>
      <c r="V2886" s="146">
        <f>IF(J2886="nio",0,IF(J2886&gt;0,VLOOKUP(F2886,'3-Productie normen'!A:M,VLOOKUP(J2886,'3-Productie normen'!$B$38:$C$41,2,FALSE),FALSE)))*(VLOOKUP(B2886,'2-Kosten per locatie'!$A$16:$C$48,3,FALSE))</f>
        <v>0</v>
      </c>
      <c r="W2886" s="146">
        <f t="shared" si="573"/>
        <v>0</v>
      </c>
      <c r="X2886" s="146">
        <f t="shared" si="574"/>
        <v>0</v>
      </c>
      <c r="Y2886" s="146">
        <f t="shared" si="575"/>
        <v>0</v>
      </c>
      <c r="Z2886" s="147" t="str">
        <f>VLOOKUP(F2886,'3-Productie normen'!A:Q,12,FALSE)</f>
        <v>V</v>
      </c>
      <c r="AA2886" s="147"/>
      <c r="AC2886" s="148">
        <f t="shared" si="576"/>
        <v>1453.5</v>
      </c>
    </row>
    <row r="2887" spans="1:29" ht="14.15" customHeight="1">
      <c r="A2887" s="124">
        <f t="shared" si="566"/>
        <v>2887</v>
      </c>
      <c r="B2887" s="139" t="s">
        <v>123</v>
      </c>
      <c r="C2887" s="108">
        <v>2</v>
      </c>
      <c r="D2887" s="164" t="s">
        <v>2001</v>
      </c>
      <c r="E2887" s="141" t="s">
        <v>226</v>
      </c>
      <c r="F2887" s="141" t="s">
        <v>174</v>
      </c>
      <c r="G2887" s="141" t="s">
        <v>244</v>
      </c>
      <c r="H2887" s="142">
        <v>5.9</v>
      </c>
      <c r="I2887" s="143">
        <f t="shared" si="577"/>
        <v>0</v>
      </c>
      <c r="J2887" s="144" t="s">
        <v>228</v>
      </c>
      <c r="K2887" s="144"/>
      <c r="L2887" s="144"/>
      <c r="M2887" s="144"/>
      <c r="N2887" s="144"/>
      <c r="O2887" s="144"/>
      <c r="P2887" s="145">
        <f t="shared" si="567"/>
        <v>0</v>
      </c>
      <c r="Q2887" s="145">
        <f t="shared" si="568"/>
        <v>0</v>
      </c>
      <c r="R2887" s="145">
        <f t="shared" si="569"/>
        <v>0</v>
      </c>
      <c r="S2887" s="145">
        <f t="shared" si="570"/>
        <v>0</v>
      </c>
      <c r="T2887" s="145">
        <f t="shared" si="571"/>
        <v>0</v>
      </c>
      <c r="U2887" s="145">
        <f t="shared" si="572"/>
        <v>0</v>
      </c>
      <c r="V2887" s="146">
        <f>IF(J2887="nio",0,IF(J2887&gt;0,VLOOKUP(F2887,'3-Productie normen'!A:M,VLOOKUP(J2887,'3-Productie normen'!$B$38:$C$41,2,FALSE),FALSE)))*(VLOOKUP(B2887,'2-Kosten per locatie'!$A$16:$C$48,3,FALSE))</f>
        <v>0</v>
      </c>
      <c r="W2887" s="146">
        <f t="shared" si="573"/>
        <v>0</v>
      </c>
      <c r="X2887" s="146">
        <f t="shared" si="574"/>
        <v>0</v>
      </c>
      <c r="Y2887" s="146">
        <f t="shared" si="575"/>
        <v>0</v>
      </c>
      <c r="Z2887" s="147">
        <f>VLOOKUP(F2887,'3-Productie normen'!A:Q,12,FALSE)</f>
        <v>0</v>
      </c>
      <c r="AA2887" s="147"/>
      <c r="AC2887" s="148">
        <f t="shared" si="576"/>
        <v>0</v>
      </c>
    </row>
    <row r="2888" spans="1:29" ht="14.15" customHeight="1">
      <c r="A2888" s="124">
        <f t="shared" si="566"/>
        <v>2888</v>
      </c>
      <c r="B2888" s="139" t="s">
        <v>123</v>
      </c>
      <c r="C2888" s="108">
        <v>2</v>
      </c>
      <c r="D2888" s="164" t="s">
        <v>1785</v>
      </c>
      <c r="E2888" s="141" t="s">
        <v>226</v>
      </c>
      <c r="F2888" s="141" t="s">
        <v>174</v>
      </c>
      <c r="G2888" s="141" t="s">
        <v>244</v>
      </c>
      <c r="H2888" s="142">
        <v>39.700000000000003</v>
      </c>
      <c r="I2888" s="143">
        <f t="shared" si="577"/>
        <v>0</v>
      </c>
      <c r="J2888" s="144" t="s">
        <v>228</v>
      </c>
      <c r="K2888" s="144"/>
      <c r="L2888" s="144"/>
      <c r="M2888" s="144"/>
      <c r="N2888" s="144"/>
      <c r="O2888" s="144"/>
      <c r="P2888" s="145">
        <f t="shared" si="567"/>
        <v>0</v>
      </c>
      <c r="Q2888" s="145">
        <f t="shared" si="568"/>
        <v>0</v>
      </c>
      <c r="R2888" s="145">
        <f t="shared" si="569"/>
        <v>0</v>
      </c>
      <c r="S2888" s="145">
        <f t="shared" si="570"/>
        <v>0</v>
      </c>
      <c r="T2888" s="145">
        <f t="shared" si="571"/>
        <v>0</v>
      </c>
      <c r="U2888" s="145">
        <f t="shared" si="572"/>
        <v>0</v>
      </c>
      <c r="V2888" s="146">
        <f>IF(J2888="nio",0,IF(J2888&gt;0,VLOOKUP(F2888,'3-Productie normen'!A:M,VLOOKUP(J2888,'3-Productie normen'!$B$38:$C$41,2,FALSE),FALSE)))*(VLOOKUP(B2888,'2-Kosten per locatie'!$A$16:$C$48,3,FALSE))</f>
        <v>0</v>
      </c>
      <c r="W2888" s="146">
        <f t="shared" si="573"/>
        <v>0</v>
      </c>
      <c r="X2888" s="146">
        <f t="shared" si="574"/>
        <v>0</v>
      </c>
      <c r="Y2888" s="146">
        <f t="shared" si="575"/>
        <v>0</v>
      </c>
      <c r="Z2888" s="147">
        <f>VLOOKUP(F2888,'3-Productie normen'!A:Q,12,FALSE)</f>
        <v>0</v>
      </c>
      <c r="AA2888" s="147"/>
      <c r="AC2888" s="148">
        <f t="shared" si="576"/>
        <v>0</v>
      </c>
    </row>
    <row r="2889" spans="1:29" ht="14.15" customHeight="1">
      <c r="A2889" s="124">
        <f t="shared" ref="A2889:A2952" si="578">A2888+1</f>
        <v>2889</v>
      </c>
      <c r="B2889" s="139" t="s">
        <v>123</v>
      </c>
      <c r="C2889" s="108">
        <v>2</v>
      </c>
      <c r="D2889" s="164" t="s">
        <v>2002</v>
      </c>
      <c r="E2889" s="141" t="s">
        <v>249</v>
      </c>
      <c r="F2889" s="141" t="s">
        <v>172</v>
      </c>
      <c r="G2889" s="141" t="s">
        <v>213</v>
      </c>
      <c r="H2889" s="142">
        <v>25.2</v>
      </c>
      <c r="I2889" s="143">
        <f t="shared" si="577"/>
        <v>255</v>
      </c>
      <c r="J2889" s="144">
        <v>255</v>
      </c>
      <c r="K2889" s="144"/>
      <c r="L2889" s="144"/>
      <c r="M2889" s="144"/>
      <c r="N2889" s="144"/>
      <c r="O2889" s="144"/>
      <c r="P2889" s="145" t="e">
        <f t="shared" si="567"/>
        <v>#DIV/0!</v>
      </c>
      <c r="Q2889" s="145">
        <f t="shared" si="568"/>
        <v>0</v>
      </c>
      <c r="R2889" s="145">
        <f t="shared" si="569"/>
        <v>0</v>
      </c>
      <c r="S2889" s="145">
        <f t="shared" si="570"/>
        <v>0</v>
      </c>
      <c r="T2889" s="145">
        <f t="shared" si="571"/>
        <v>0</v>
      </c>
      <c r="U2889" s="145">
        <f t="shared" si="572"/>
        <v>0</v>
      </c>
      <c r="V2889" s="146">
        <f>IF(J2889="nio",0,IF(J2889&gt;0,VLOOKUP(F2889,'3-Productie normen'!A:M,VLOOKUP(J2889,'3-Productie normen'!$B$38:$C$41,2,FALSE),FALSE)))*(VLOOKUP(B2889,'2-Kosten per locatie'!$A$16:$C$48,3,FALSE))</f>
        <v>0</v>
      </c>
      <c r="W2889" s="146">
        <f t="shared" si="573"/>
        <v>0</v>
      </c>
      <c r="X2889" s="146">
        <f t="shared" si="574"/>
        <v>0</v>
      </c>
      <c r="Y2889" s="146">
        <f t="shared" si="575"/>
        <v>0</v>
      </c>
      <c r="Z2889" s="147" t="str">
        <f>VLOOKUP(F2889,'3-Productie normen'!A:Q,12,FALSE)</f>
        <v>V</v>
      </c>
      <c r="AA2889" s="147"/>
      <c r="AC2889" s="148">
        <f t="shared" si="576"/>
        <v>6426</v>
      </c>
    </row>
    <row r="2890" spans="1:29" ht="14.15" customHeight="1">
      <c r="A2890" s="124">
        <f t="shared" si="578"/>
        <v>2890</v>
      </c>
      <c r="B2890" s="139" t="s">
        <v>123</v>
      </c>
      <c r="C2890" s="108">
        <v>2</v>
      </c>
      <c r="D2890" s="164" t="s">
        <v>2003</v>
      </c>
      <c r="E2890" s="141" t="s">
        <v>249</v>
      </c>
      <c r="F2890" s="141" t="s">
        <v>172</v>
      </c>
      <c r="G2890" s="141" t="s">
        <v>213</v>
      </c>
      <c r="H2890" s="142">
        <v>8.4</v>
      </c>
      <c r="I2890" s="143">
        <f t="shared" si="577"/>
        <v>255</v>
      </c>
      <c r="J2890" s="144">
        <v>255</v>
      </c>
      <c r="K2890" s="144"/>
      <c r="L2890" s="144"/>
      <c r="M2890" s="144"/>
      <c r="N2890" s="144"/>
      <c r="O2890" s="144"/>
      <c r="P2890" s="145" t="e">
        <f t="shared" si="567"/>
        <v>#DIV/0!</v>
      </c>
      <c r="Q2890" s="145">
        <f t="shared" si="568"/>
        <v>0</v>
      </c>
      <c r="R2890" s="145">
        <f t="shared" si="569"/>
        <v>0</v>
      </c>
      <c r="S2890" s="145">
        <f t="shared" si="570"/>
        <v>0</v>
      </c>
      <c r="T2890" s="145">
        <f t="shared" si="571"/>
        <v>0</v>
      </c>
      <c r="U2890" s="145">
        <f t="shared" si="572"/>
        <v>0</v>
      </c>
      <c r="V2890" s="146">
        <f>IF(J2890="nio",0,IF(J2890&gt;0,VLOOKUP(F2890,'3-Productie normen'!A:M,VLOOKUP(J2890,'3-Productie normen'!$B$38:$C$41,2,FALSE),FALSE)))*(VLOOKUP(B2890,'2-Kosten per locatie'!$A$16:$C$48,3,FALSE))</f>
        <v>0</v>
      </c>
      <c r="W2890" s="146">
        <f t="shared" si="573"/>
        <v>0</v>
      </c>
      <c r="X2890" s="146">
        <f t="shared" si="574"/>
        <v>0</v>
      </c>
      <c r="Y2890" s="146">
        <f t="shared" si="575"/>
        <v>0</v>
      </c>
      <c r="Z2890" s="147" t="str">
        <f>VLOOKUP(F2890,'3-Productie normen'!A:Q,12,FALSE)</f>
        <v>V</v>
      </c>
      <c r="AA2890" s="147"/>
      <c r="AC2890" s="148">
        <f t="shared" si="576"/>
        <v>2142</v>
      </c>
    </row>
    <row r="2891" spans="1:29" ht="14.15" customHeight="1">
      <c r="A2891" s="124">
        <f t="shared" si="578"/>
        <v>2891</v>
      </c>
      <c r="B2891" s="139" t="s">
        <v>123</v>
      </c>
      <c r="C2891" s="108">
        <v>2</v>
      </c>
      <c r="D2891" s="164" t="s">
        <v>2449</v>
      </c>
      <c r="E2891" s="141" t="s">
        <v>507</v>
      </c>
      <c r="F2891" s="153" t="s">
        <v>157</v>
      </c>
      <c r="G2891" s="141" t="s">
        <v>213</v>
      </c>
      <c r="H2891" s="142">
        <v>12.6</v>
      </c>
      <c r="I2891" s="143">
        <f t="shared" si="577"/>
        <v>255</v>
      </c>
      <c r="J2891" s="144">
        <v>255</v>
      </c>
      <c r="K2891" s="144"/>
      <c r="L2891" s="144"/>
      <c r="M2891" s="144"/>
      <c r="N2891" s="144"/>
      <c r="O2891" s="144"/>
      <c r="P2891" s="145" t="e">
        <f t="shared" si="567"/>
        <v>#DIV/0!</v>
      </c>
      <c r="Q2891" s="145">
        <f t="shared" si="568"/>
        <v>0</v>
      </c>
      <c r="R2891" s="145">
        <f t="shared" si="569"/>
        <v>0</v>
      </c>
      <c r="S2891" s="145">
        <f t="shared" si="570"/>
        <v>0</v>
      </c>
      <c r="T2891" s="145">
        <f t="shared" si="571"/>
        <v>0</v>
      </c>
      <c r="U2891" s="145">
        <f t="shared" si="572"/>
        <v>0</v>
      </c>
      <c r="V2891" s="146">
        <f>IF(J2891="nio",0,IF(J2891&gt;0,VLOOKUP(F2891,'3-Productie normen'!A:M,VLOOKUP(J2891,'3-Productie normen'!$B$38:$C$41,2,FALSE),FALSE)))*(VLOOKUP(B2891,'2-Kosten per locatie'!$A$16:$C$48,3,FALSE))</f>
        <v>0</v>
      </c>
      <c r="W2891" s="146">
        <f t="shared" si="573"/>
        <v>0</v>
      </c>
      <c r="X2891" s="146">
        <f t="shared" si="574"/>
        <v>0</v>
      </c>
      <c r="Y2891" s="146">
        <f t="shared" si="575"/>
        <v>0</v>
      </c>
      <c r="Z2891" s="147" t="str">
        <f>VLOOKUP(F2891,'3-Productie normen'!A:Q,12,FALSE)</f>
        <v>S</v>
      </c>
      <c r="AA2891" s="147"/>
      <c r="AC2891" s="148">
        <f t="shared" si="576"/>
        <v>3213</v>
      </c>
    </row>
    <row r="2892" spans="1:29" ht="14.15" customHeight="1">
      <c r="A2892" s="124">
        <f t="shared" si="578"/>
        <v>2892</v>
      </c>
      <c r="B2892" s="139" t="s">
        <v>123</v>
      </c>
      <c r="C2892" s="108">
        <v>2</v>
      </c>
      <c r="D2892" s="164" t="s">
        <v>2450</v>
      </c>
      <c r="E2892" s="141" t="s">
        <v>507</v>
      </c>
      <c r="F2892" s="153" t="s">
        <v>157</v>
      </c>
      <c r="G2892" s="141" t="s">
        <v>213</v>
      </c>
      <c r="H2892" s="142">
        <v>1.7</v>
      </c>
      <c r="I2892" s="143">
        <f t="shared" si="577"/>
        <v>255</v>
      </c>
      <c r="J2892" s="144">
        <v>255</v>
      </c>
      <c r="K2892" s="144"/>
      <c r="L2892" s="144"/>
      <c r="M2892" s="144"/>
      <c r="N2892" s="144"/>
      <c r="O2892" s="144"/>
      <c r="P2892" s="145" t="e">
        <f t="shared" si="567"/>
        <v>#DIV/0!</v>
      </c>
      <c r="Q2892" s="145">
        <f t="shared" si="568"/>
        <v>0</v>
      </c>
      <c r="R2892" s="145">
        <f t="shared" si="569"/>
        <v>0</v>
      </c>
      <c r="S2892" s="145">
        <f t="shared" si="570"/>
        <v>0</v>
      </c>
      <c r="T2892" s="145">
        <f t="shared" si="571"/>
        <v>0</v>
      </c>
      <c r="U2892" s="145">
        <f t="shared" si="572"/>
        <v>0</v>
      </c>
      <c r="V2892" s="146">
        <f>IF(J2892="nio",0,IF(J2892&gt;0,VLOOKUP(F2892,'3-Productie normen'!A:M,VLOOKUP(J2892,'3-Productie normen'!$B$38:$C$41,2,FALSE),FALSE)))*(VLOOKUP(B2892,'2-Kosten per locatie'!$A$16:$C$48,3,FALSE))</f>
        <v>0</v>
      </c>
      <c r="W2892" s="146">
        <f t="shared" si="573"/>
        <v>0</v>
      </c>
      <c r="X2892" s="146">
        <f t="shared" si="574"/>
        <v>0</v>
      </c>
      <c r="Y2892" s="146">
        <f t="shared" si="575"/>
        <v>0</v>
      </c>
      <c r="Z2892" s="147" t="str">
        <f>VLOOKUP(F2892,'3-Productie normen'!A:Q,12,FALSE)</f>
        <v>S</v>
      </c>
      <c r="AA2892" s="147"/>
      <c r="AC2892" s="148">
        <f t="shared" si="576"/>
        <v>433.5</v>
      </c>
    </row>
    <row r="2893" spans="1:29" ht="14.15" customHeight="1">
      <c r="A2893" s="124">
        <f t="shared" si="578"/>
        <v>2893</v>
      </c>
      <c r="B2893" s="139" t="s">
        <v>123</v>
      </c>
      <c r="C2893" s="108">
        <v>2</v>
      </c>
      <c r="D2893" s="164" t="s">
        <v>2451</v>
      </c>
      <c r="E2893" s="141" t="s">
        <v>507</v>
      </c>
      <c r="F2893" s="153" t="s">
        <v>157</v>
      </c>
      <c r="G2893" s="141" t="s">
        <v>213</v>
      </c>
      <c r="H2893" s="142">
        <v>1.7</v>
      </c>
      <c r="I2893" s="143">
        <f t="shared" si="577"/>
        <v>255</v>
      </c>
      <c r="J2893" s="144">
        <v>255</v>
      </c>
      <c r="K2893" s="144"/>
      <c r="L2893" s="144"/>
      <c r="M2893" s="144"/>
      <c r="N2893" s="144"/>
      <c r="O2893" s="144"/>
      <c r="P2893" s="145" t="e">
        <f t="shared" si="567"/>
        <v>#DIV/0!</v>
      </c>
      <c r="Q2893" s="145">
        <f t="shared" si="568"/>
        <v>0</v>
      </c>
      <c r="R2893" s="145">
        <f t="shared" si="569"/>
        <v>0</v>
      </c>
      <c r="S2893" s="145">
        <f t="shared" si="570"/>
        <v>0</v>
      </c>
      <c r="T2893" s="145">
        <f t="shared" si="571"/>
        <v>0</v>
      </c>
      <c r="U2893" s="145">
        <f t="shared" si="572"/>
        <v>0</v>
      </c>
      <c r="V2893" s="146">
        <f>IF(J2893="nio",0,IF(J2893&gt;0,VLOOKUP(F2893,'3-Productie normen'!A:M,VLOOKUP(J2893,'3-Productie normen'!$B$38:$C$41,2,FALSE),FALSE)))*(VLOOKUP(B2893,'2-Kosten per locatie'!$A$16:$C$48,3,FALSE))</f>
        <v>0</v>
      </c>
      <c r="W2893" s="146">
        <f t="shared" si="573"/>
        <v>0</v>
      </c>
      <c r="X2893" s="146">
        <f t="shared" si="574"/>
        <v>0</v>
      </c>
      <c r="Y2893" s="146">
        <f t="shared" si="575"/>
        <v>0</v>
      </c>
      <c r="Z2893" s="147" t="str">
        <f>VLOOKUP(F2893,'3-Productie normen'!A:Q,12,FALSE)</f>
        <v>S</v>
      </c>
      <c r="AA2893" s="147"/>
      <c r="AC2893" s="148">
        <f t="shared" si="576"/>
        <v>433.5</v>
      </c>
    </row>
    <row r="2894" spans="1:29" ht="14.15" customHeight="1">
      <c r="A2894" s="124">
        <f t="shared" si="578"/>
        <v>2894</v>
      </c>
      <c r="B2894" s="139" t="s">
        <v>123</v>
      </c>
      <c r="C2894" s="108">
        <v>2</v>
      </c>
      <c r="D2894" s="164" t="s">
        <v>2452</v>
      </c>
      <c r="E2894" s="141" t="s">
        <v>507</v>
      </c>
      <c r="F2894" s="153" t="s">
        <v>157</v>
      </c>
      <c r="G2894" s="141" t="s">
        <v>213</v>
      </c>
      <c r="H2894" s="142">
        <v>1.7</v>
      </c>
      <c r="I2894" s="143">
        <f t="shared" si="577"/>
        <v>255</v>
      </c>
      <c r="J2894" s="144">
        <v>255</v>
      </c>
      <c r="K2894" s="144"/>
      <c r="L2894" s="144"/>
      <c r="M2894" s="144"/>
      <c r="N2894" s="144"/>
      <c r="O2894" s="144"/>
      <c r="P2894" s="145" t="e">
        <f t="shared" si="567"/>
        <v>#DIV/0!</v>
      </c>
      <c r="Q2894" s="145">
        <f t="shared" si="568"/>
        <v>0</v>
      </c>
      <c r="R2894" s="145">
        <f t="shared" si="569"/>
        <v>0</v>
      </c>
      <c r="S2894" s="145">
        <f t="shared" si="570"/>
        <v>0</v>
      </c>
      <c r="T2894" s="145">
        <f t="shared" si="571"/>
        <v>0</v>
      </c>
      <c r="U2894" s="145">
        <f t="shared" si="572"/>
        <v>0</v>
      </c>
      <c r="V2894" s="146">
        <f>IF(J2894="nio",0,IF(J2894&gt;0,VLOOKUP(F2894,'3-Productie normen'!A:M,VLOOKUP(J2894,'3-Productie normen'!$B$38:$C$41,2,FALSE),FALSE)))*(VLOOKUP(B2894,'2-Kosten per locatie'!$A$16:$C$48,3,FALSE))</f>
        <v>0</v>
      </c>
      <c r="W2894" s="146">
        <f t="shared" si="573"/>
        <v>0</v>
      </c>
      <c r="X2894" s="146">
        <f t="shared" si="574"/>
        <v>0</v>
      </c>
      <c r="Y2894" s="146">
        <f t="shared" si="575"/>
        <v>0</v>
      </c>
      <c r="Z2894" s="147" t="str">
        <f>VLOOKUP(F2894,'3-Productie normen'!A:Q,12,FALSE)</f>
        <v>S</v>
      </c>
      <c r="AA2894" s="147"/>
      <c r="AC2894" s="148">
        <f t="shared" si="576"/>
        <v>433.5</v>
      </c>
    </row>
    <row r="2895" spans="1:29" ht="14.15" customHeight="1">
      <c r="A2895" s="124">
        <f t="shared" si="578"/>
        <v>2895</v>
      </c>
      <c r="B2895" s="139" t="s">
        <v>123</v>
      </c>
      <c r="C2895" s="108">
        <v>2</v>
      </c>
      <c r="D2895" s="164" t="s">
        <v>2453</v>
      </c>
      <c r="E2895" s="141" t="s">
        <v>507</v>
      </c>
      <c r="F2895" s="153" t="s">
        <v>157</v>
      </c>
      <c r="G2895" s="141" t="s">
        <v>213</v>
      </c>
      <c r="H2895" s="142">
        <v>1.7</v>
      </c>
      <c r="I2895" s="143">
        <f t="shared" si="577"/>
        <v>255</v>
      </c>
      <c r="J2895" s="144">
        <v>255</v>
      </c>
      <c r="K2895" s="144"/>
      <c r="L2895" s="144"/>
      <c r="M2895" s="144"/>
      <c r="N2895" s="144"/>
      <c r="O2895" s="144"/>
      <c r="P2895" s="145" t="e">
        <f t="shared" si="567"/>
        <v>#DIV/0!</v>
      </c>
      <c r="Q2895" s="145">
        <f t="shared" si="568"/>
        <v>0</v>
      </c>
      <c r="R2895" s="145">
        <f t="shared" si="569"/>
        <v>0</v>
      </c>
      <c r="S2895" s="145">
        <f t="shared" si="570"/>
        <v>0</v>
      </c>
      <c r="T2895" s="145">
        <f t="shared" si="571"/>
        <v>0</v>
      </c>
      <c r="U2895" s="145">
        <f t="shared" si="572"/>
        <v>0</v>
      </c>
      <c r="V2895" s="146">
        <f>IF(J2895="nio",0,IF(J2895&gt;0,VLOOKUP(F2895,'3-Productie normen'!A:M,VLOOKUP(J2895,'3-Productie normen'!$B$38:$C$41,2,FALSE),FALSE)))*(VLOOKUP(B2895,'2-Kosten per locatie'!$A$16:$C$48,3,FALSE))</f>
        <v>0</v>
      </c>
      <c r="W2895" s="146">
        <f t="shared" si="573"/>
        <v>0</v>
      </c>
      <c r="X2895" s="146">
        <f t="shared" si="574"/>
        <v>0</v>
      </c>
      <c r="Y2895" s="146">
        <f t="shared" si="575"/>
        <v>0</v>
      </c>
      <c r="Z2895" s="147" t="str">
        <f>VLOOKUP(F2895,'3-Productie normen'!A:Q,12,FALSE)</f>
        <v>S</v>
      </c>
      <c r="AA2895" s="147"/>
      <c r="AC2895" s="148">
        <f t="shared" si="576"/>
        <v>433.5</v>
      </c>
    </row>
    <row r="2896" spans="1:29" ht="14.15" customHeight="1">
      <c r="A2896" s="124">
        <f t="shared" si="578"/>
        <v>2896</v>
      </c>
      <c r="B2896" s="139" t="s">
        <v>123</v>
      </c>
      <c r="C2896" s="108">
        <v>2</v>
      </c>
      <c r="D2896" s="164" t="s">
        <v>2454</v>
      </c>
      <c r="E2896" s="141" t="s">
        <v>265</v>
      </c>
      <c r="F2896" s="141" t="s">
        <v>167</v>
      </c>
      <c r="G2896" s="141" t="s">
        <v>213</v>
      </c>
      <c r="H2896" s="142">
        <v>1.6</v>
      </c>
      <c r="I2896" s="143">
        <f t="shared" si="577"/>
        <v>255</v>
      </c>
      <c r="J2896" s="144">
        <v>255</v>
      </c>
      <c r="K2896" s="144"/>
      <c r="L2896" s="144"/>
      <c r="M2896" s="144"/>
      <c r="N2896" s="144"/>
      <c r="O2896" s="144"/>
      <c r="P2896" s="145" t="e">
        <f t="shared" si="567"/>
        <v>#DIV/0!</v>
      </c>
      <c r="Q2896" s="145">
        <f t="shared" si="568"/>
        <v>0</v>
      </c>
      <c r="R2896" s="145">
        <f t="shared" si="569"/>
        <v>0</v>
      </c>
      <c r="S2896" s="145">
        <f t="shared" si="570"/>
        <v>0</v>
      </c>
      <c r="T2896" s="145">
        <f t="shared" si="571"/>
        <v>0</v>
      </c>
      <c r="U2896" s="145">
        <f t="shared" si="572"/>
        <v>0</v>
      </c>
      <c r="V2896" s="146">
        <f>IF(J2896="nio",0,IF(J2896&gt;0,VLOOKUP(F2896,'3-Productie normen'!A:M,VLOOKUP(J2896,'3-Productie normen'!$B$38:$C$41,2,FALSE),FALSE)))*(VLOOKUP(B2896,'2-Kosten per locatie'!$A$16:$C$48,3,FALSE))</f>
        <v>0</v>
      </c>
      <c r="W2896" s="146">
        <f t="shared" si="573"/>
        <v>0</v>
      </c>
      <c r="X2896" s="146">
        <f t="shared" si="574"/>
        <v>0</v>
      </c>
      <c r="Y2896" s="146">
        <f t="shared" si="575"/>
        <v>0</v>
      </c>
      <c r="Z2896" s="147" t="str">
        <f>VLOOKUP(F2896,'3-Productie normen'!A:Q,12,FALSE)</f>
        <v>S</v>
      </c>
      <c r="AA2896" s="147"/>
      <c r="AC2896" s="148">
        <f t="shared" si="576"/>
        <v>408</v>
      </c>
    </row>
    <row r="2897" spans="1:29" ht="14.15" customHeight="1">
      <c r="A2897" s="124">
        <f t="shared" si="578"/>
        <v>2897</v>
      </c>
      <c r="B2897" s="139" t="s">
        <v>123</v>
      </c>
      <c r="C2897" s="108">
        <v>2</v>
      </c>
      <c r="D2897" s="164" t="s">
        <v>2455</v>
      </c>
      <c r="E2897" s="141" t="s">
        <v>1631</v>
      </c>
      <c r="F2897" s="141" t="s">
        <v>161</v>
      </c>
      <c r="G2897" s="141" t="s">
        <v>213</v>
      </c>
      <c r="H2897" s="142">
        <v>5.2</v>
      </c>
      <c r="I2897" s="143">
        <f t="shared" si="577"/>
        <v>255</v>
      </c>
      <c r="J2897" s="144">
        <v>255</v>
      </c>
      <c r="K2897" s="144"/>
      <c r="L2897" s="144"/>
      <c r="M2897" s="144"/>
      <c r="N2897" s="144"/>
      <c r="O2897" s="144"/>
      <c r="P2897" s="145" t="e">
        <f t="shared" si="567"/>
        <v>#DIV/0!</v>
      </c>
      <c r="Q2897" s="145">
        <f t="shared" si="568"/>
        <v>0</v>
      </c>
      <c r="R2897" s="145">
        <f t="shared" si="569"/>
        <v>0</v>
      </c>
      <c r="S2897" s="145">
        <f t="shared" si="570"/>
        <v>0</v>
      </c>
      <c r="T2897" s="145">
        <f t="shared" si="571"/>
        <v>0</v>
      </c>
      <c r="U2897" s="145">
        <f t="shared" si="572"/>
        <v>0</v>
      </c>
      <c r="V2897" s="146">
        <f>IF(J2897="nio",0,IF(J2897&gt;0,VLOOKUP(F2897,'3-Productie normen'!A:M,VLOOKUP(J2897,'3-Productie normen'!$B$38:$C$41,2,FALSE),FALSE)))*(VLOOKUP(B2897,'2-Kosten per locatie'!$A$16:$C$48,3,FALSE))</f>
        <v>0</v>
      </c>
      <c r="W2897" s="146">
        <f t="shared" si="573"/>
        <v>0</v>
      </c>
      <c r="X2897" s="146">
        <f t="shared" si="574"/>
        <v>0</v>
      </c>
      <c r="Y2897" s="146">
        <f t="shared" si="575"/>
        <v>0</v>
      </c>
      <c r="Z2897" s="147" t="str">
        <f>VLOOKUP(F2897,'3-Productie normen'!A:Q,12,FALSE)</f>
        <v>S</v>
      </c>
      <c r="AA2897" s="147"/>
      <c r="AC2897" s="148">
        <f t="shared" si="576"/>
        <v>1326</v>
      </c>
    </row>
    <row r="2898" spans="1:29" ht="14.15" customHeight="1">
      <c r="A2898" s="124">
        <f t="shared" si="578"/>
        <v>2898</v>
      </c>
      <c r="B2898" s="139" t="s">
        <v>123</v>
      </c>
      <c r="C2898" s="108">
        <v>2</v>
      </c>
      <c r="D2898" s="164" t="s">
        <v>2456</v>
      </c>
      <c r="E2898" s="141" t="s">
        <v>507</v>
      </c>
      <c r="F2898" s="153" t="s">
        <v>157</v>
      </c>
      <c r="G2898" s="141" t="s">
        <v>213</v>
      </c>
      <c r="H2898" s="142">
        <v>2.4</v>
      </c>
      <c r="I2898" s="143">
        <f t="shared" si="577"/>
        <v>255</v>
      </c>
      <c r="J2898" s="144">
        <v>255</v>
      </c>
      <c r="K2898" s="144"/>
      <c r="L2898" s="144"/>
      <c r="M2898" s="144"/>
      <c r="N2898" s="144"/>
      <c r="O2898" s="144"/>
      <c r="P2898" s="145" t="e">
        <f t="shared" si="567"/>
        <v>#DIV/0!</v>
      </c>
      <c r="Q2898" s="145">
        <f t="shared" si="568"/>
        <v>0</v>
      </c>
      <c r="R2898" s="145">
        <f t="shared" si="569"/>
        <v>0</v>
      </c>
      <c r="S2898" s="145">
        <f t="shared" si="570"/>
        <v>0</v>
      </c>
      <c r="T2898" s="145">
        <f t="shared" si="571"/>
        <v>0</v>
      </c>
      <c r="U2898" s="145">
        <f t="shared" si="572"/>
        <v>0</v>
      </c>
      <c r="V2898" s="146">
        <f>IF(J2898="nio",0,IF(J2898&gt;0,VLOOKUP(F2898,'3-Productie normen'!A:M,VLOOKUP(J2898,'3-Productie normen'!$B$38:$C$41,2,FALSE),FALSE)))*(VLOOKUP(B2898,'2-Kosten per locatie'!$A$16:$C$48,3,FALSE))</f>
        <v>0</v>
      </c>
      <c r="W2898" s="146">
        <f t="shared" si="573"/>
        <v>0</v>
      </c>
      <c r="X2898" s="146">
        <f t="shared" si="574"/>
        <v>0</v>
      </c>
      <c r="Y2898" s="146">
        <f t="shared" si="575"/>
        <v>0</v>
      </c>
      <c r="Z2898" s="147" t="str">
        <f>VLOOKUP(F2898,'3-Productie normen'!A:Q,12,FALSE)</f>
        <v>S</v>
      </c>
      <c r="AA2898" s="147"/>
      <c r="AC2898" s="148">
        <f t="shared" si="576"/>
        <v>612</v>
      </c>
    </row>
    <row r="2899" spans="1:29" ht="14.15" customHeight="1">
      <c r="A2899" s="124">
        <f t="shared" si="578"/>
        <v>2899</v>
      </c>
      <c r="B2899" s="139" t="s">
        <v>123</v>
      </c>
      <c r="C2899" s="108">
        <v>2</v>
      </c>
      <c r="D2899" s="164" t="s">
        <v>2457</v>
      </c>
      <c r="E2899" s="141" t="s">
        <v>265</v>
      </c>
      <c r="F2899" s="141" t="s">
        <v>167</v>
      </c>
      <c r="G2899" s="141" t="s">
        <v>213</v>
      </c>
      <c r="H2899" s="142">
        <v>2.2000000000000002</v>
      </c>
      <c r="I2899" s="143">
        <f t="shared" si="577"/>
        <v>255</v>
      </c>
      <c r="J2899" s="144">
        <v>255</v>
      </c>
      <c r="K2899" s="144"/>
      <c r="L2899" s="144"/>
      <c r="M2899" s="144"/>
      <c r="N2899" s="144"/>
      <c r="O2899" s="144"/>
      <c r="P2899" s="145" t="e">
        <f t="shared" si="567"/>
        <v>#DIV/0!</v>
      </c>
      <c r="Q2899" s="145">
        <f t="shared" si="568"/>
        <v>0</v>
      </c>
      <c r="R2899" s="145">
        <f t="shared" si="569"/>
        <v>0</v>
      </c>
      <c r="S2899" s="145">
        <f t="shared" si="570"/>
        <v>0</v>
      </c>
      <c r="T2899" s="145">
        <f t="shared" si="571"/>
        <v>0</v>
      </c>
      <c r="U2899" s="145">
        <f t="shared" si="572"/>
        <v>0</v>
      </c>
      <c r="V2899" s="146">
        <f>IF(J2899="nio",0,IF(J2899&gt;0,VLOOKUP(F2899,'3-Productie normen'!A:M,VLOOKUP(J2899,'3-Productie normen'!$B$38:$C$41,2,FALSE),FALSE)))*(VLOOKUP(B2899,'2-Kosten per locatie'!$A$16:$C$48,3,FALSE))</f>
        <v>0</v>
      </c>
      <c r="W2899" s="146">
        <f t="shared" si="573"/>
        <v>0</v>
      </c>
      <c r="X2899" s="146">
        <f t="shared" si="574"/>
        <v>0</v>
      </c>
      <c r="Y2899" s="146">
        <f t="shared" si="575"/>
        <v>0</v>
      </c>
      <c r="Z2899" s="147" t="str">
        <f>VLOOKUP(F2899,'3-Productie normen'!A:Q,12,FALSE)</f>
        <v>S</v>
      </c>
      <c r="AA2899" s="147"/>
      <c r="AC2899" s="148">
        <f t="shared" si="576"/>
        <v>561</v>
      </c>
    </row>
    <row r="2900" spans="1:29" ht="14.15" customHeight="1">
      <c r="A2900" s="124">
        <f t="shared" si="578"/>
        <v>2900</v>
      </c>
      <c r="B2900" s="139" t="s">
        <v>123</v>
      </c>
      <c r="C2900" s="108">
        <v>2</v>
      </c>
      <c r="D2900" s="164" t="s">
        <v>2458</v>
      </c>
      <c r="E2900" s="141" t="s">
        <v>265</v>
      </c>
      <c r="F2900" s="141" t="s">
        <v>167</v>
      </c>
      <c r="G2900" s="141" t="s">
        <v>213</v>
      </c>
      <c r="H2900" s="142">
        <v>1</v>
      </c>
      <c r="I2900" s="143">
        <f t="shared" si="577"/>
        <v>255</v>
      </c>
      <c r="J2900" s="144">
        <v>255</v>
      </c>
      <c r="K2900" s="144"/>
      <c r="L2900" s="144"/>
      <c r="M2900" s="144"/>
      <c r="N2900" s="144"/>
      <c r="O2900" s="144"/>
      <c r="P2900" s="145" t="e">
        <f t="shared" si="567"/>
        <v>#DIV/0!</v>
      </c>
      <c r="Q2900" s="145">
        <f t="shared" si="568"/>
        <v>0</v>
      </c>
      <c r="R2900" s="145">
        <f t="shared" si="569"/>
        <v>0</v>
      </c>
      <c r="S2900" s="145">
        <f t="shared" si="570"/>
        <v>0</v>
      </c>
      <c r="T2900" s="145">
        <f t="shared" si="571"/>
        <v>0</v>
      </c>
      <c r="U2900" s="145">
        <f t="shared" si="572"/>
        <v>0</v>
      </c>
      <c r="V2900" s="146">
        <f>IF(J2900="nio",0,IF(J2900&gt;0,VLOOKUP(F2900,'3-Productie normen'!A:M,VLOOKUP(J2900,'3-Productie normen'!$B$38:$C$41,2,FALSE),FALSE)))*(VLOOKUP(B2900,'2-Kosten per locatie'!$A$16:$C$48,3,FALSE))</f>
        <v>0</v>
      </c>
      <c r="W2900" s="146">
        <f t="shared" si="573"/>
        <v>0</v>
      </c>
      <c r="X2900" s="146">
        <f t="shared" si="574"/>
        <v>0</v>
      </c>
      <c r="Y2900" s="146">
        <f t="shared" si="575"/>
        <v>0</v>
      </c>
      <c r="Z2900" s="147" t="str">
        <f>VLOOKUP(F2900,'3-Productie normen'!A:Q,12,FALSE)</f>
        <v>S</v>
      </c>
      <c r="AA2900" s="147"/>
      <c r="AC2900" s="148">
        <f t="shared" si="576"/>
        <v>255</v>
      </c>
    </row>
    <row r="2901" spans="1:29" ht="14.15" customHeight="1">
      <c r="A2901" s="124">
        <f t="shared" si="578"/>
        <v>2901</v>
      </c>
      <c r="B2901" s="139" t="s">
        <v>123</v>
      </c>
      <c r="C2901" s="108">
        <v>2</v>
      </c>
      <c r="D2901" s="164" t="s">
        <v>2459</v>
      </c>
      <c r="E2901" s="141" t="s">
        <v>262</v>
      </c>
      <c r="F2901" s="141" t="s">
        <v>164</v>
      </c>
      <c r="G2901" s="141" t="s">
        <v>227</v>
      </c>
      <c r="H2901" s="142">
        <v>1</v>
      </c>
      <c r="I2901" s="143">
        <f t="shared" si="577"/>
        <v>1</v>
      </c>
      <c r="J2901" s="144">
        <v>1</v>
      </c>
      <c r="K2901" s="144"/>
      <c r="L2901" s="144"/>
      <c r="M2901" s="144"/>
      <c r="N2901" s="144"/>
      <c r="O2901" s="144"/>
      <c r="P2901" s="145" t="e">
        <f t="shared" si="567"/>
        <v>#DIV/0!</v>
      </c>
      <c r="Q2901" s="145">
        <f t="shared" si="568"/>
        <v>0</v>
      </c>
      <c r="R2901" s="145">
        <f t="shared" si="569"/>
        <v>0</v>
      </c>
      <c r="S2901" s="145">
        <f t="shared" si="570"/>
        <v>0</v>
      </c>
      <c r="T2901" s="145">
        <f t="shared" si="571"/>
        <v>0</v>
      </c>
      <c r="U2901" s="145">
        <f t="shared" si="572"/>
        <v>0</v>
      </c>
      <c r="V2901" s="146">
        <f>IF(J2901="nio",0,IF(J2901&gt;0,VLOOKUP(F2901,'3-Productie normen'!A:M,VLOOKUP(J2901,'3-Productie normen'!$B$38:$C$41,2,FALSE),FALSE)))*(VLOOKUP(B2901,'2-Kosten per locatie'!$A$16:$C$48,3,FALSE))</f>
        <v>0</v>
      </c>
      <c r="W2901" s="146">
        <f t="shared" si="573"/>
        <v>0</v>
      </c>
      <c r="X2901" s="146">
        <f t="shared" si="574"/>
        <v>0</v>
      </c>
      <c r="Y2901" s="146">
        <f t="shared" si="575"/>
        <v>0</v>
      </c>
      <c r="Z2901" s="147" t="str">
        <f>VLOOKUP(F2901,'3-Productie normen'!A:Q,12,FALSE)</f>
        <v>V</v>
      </c>
      <c r="AA2901" s="147"/>
      <c r="AC2901" s="148">
        <f t="shared" si="576"/>
        <v>1</v>
      </c>
    </row>
    <row r="2902" spans="1:29" ht="14.15" customHeight="1">
      <c r="A2902" s="124">
        <f t="shared" si="578"/>
        <v>2902</v>
      </c>
      <c r="B2902" s="139" t="s">
        <v>123</v>
      </c>
      <c r="C2902" s="108">
        <v>2</v>
      </c>
      <c r="D2902" s="164" t="s">
        <v>2460</v>
      </c>
      <c r="E2902" s="141" t="s">
        <v>262</v>
      </c>
      <c r="F2902" s="141" t="s">
        <v>164</v>
      </c>
      <c r="G2902" s="141" t="s">
        <v>227</v>
      </c>
      <c r="H2902" s="142">
        <v>0.9</v>
      </c>
      <c r="I2902" s="143">
        <f t="shared" si="577"/>
        <v>12</v>
      </c>
      <c r="J2902" s="144">
        <v>12</v>
      </c>
      <c r="K2902" s="144"/>
      <c r="L2902" s="144"/>
      <c r="M2902" s="144"/>
      <c r="N2902" s="144"/>
      <c r="O2902" s="144"/>
      <c r="P2902" s="145" t="e">
        <f t="shared" si="567"/>
        <v>#DIV/0!</v>
      </c>
      <c r="Q2902" s="145">
        <f t="shared" si="568"/>
        <v>0</v>
      </c>
      <c r="R2902" s="145">
        <f t="shared" si="569"/>
        <v>0</v>
      </c>
      <c r="S2902" s="145">
        <f t="shared" si="570"/>
        <v>0</v>
      </c>
      <c r="T2902" s="145">
        <f t="shared" si="571"/>
        <v>0</v>
      </c>
      <c r="U2902" s="145">
        <f t="shared" si="572"/>
        <v>0</v>
      </c>
      <c r="V2902" s="146">
        <f>IF(J2902="nio",0,IF(J2902&gt;0,VLOOKUP(F2902,'3-Productie normen'!A:M,VLOOKUP(J2902,'3-Productie normen'!$B$38:$C$41,2,FALSE),FALSE)))*(VLOOKUP(B2902,'2-Kosten per locatie'!$A$16:$C$48,3,FALSE))</f>
        <v>0</v>
      </c>
      <c r="W2902" s="146">
        <f t="shared" si="573"/>
        <v>0</v>
      </c>
      <c r="X2902" s="146">
        <f t="shared" si="574"/>
        <v>0</v>
      </c>
      <c r="Y2902" s="146">
        <f t="shared" si="575"/>
        <v>0</v>
      </c>
      <c r="Z2902" s="147" t="str">
        <f>VLOOKUP(F2902,'3-Productie normen'!A:Q,12,FALSE)</f>
        <v>V</v>
      </c>
      <c r="AA2902" s="147"/>
      <c r="AC2902" s="148">
        <f t="shared" si="576"/>
        <v>10.8</v>
      </c>
    </row>
    <row r="2903" spans="1:29" ht="14.15" customHeight="1">
      <c r="A2903" s="124">
        <f t="shared" si="578"/>
        <v>2903</v>
      </c>
      <c r="B2903" s="139" t="s">
        <v>123</v>
      </c>
      <c r="C2903" s="108">
        <v>2</v>
      </c>
      <c r="D2903" s="164" t="s">
        <v>2461</v>
      </c>
      <c r="E2903" s="141" t="s">
        <v>2037</v>
      </c>
      <c r="F2903" s="141" t="s">
        <v>168</v>
      </c>
      <c r="G2903" s="141" t="s">
        <v>227</v>
      </c>
      <c r="H2903" s="142">
        <v>1.9</v>
      </c>
      <c r="I2903" s="143">
        <f t="shared" si="577"/>
        <v>1</v>
      </c>
      <c r="J2903" s="144">
        <v>1</v>
      </c>
      <c r="K2903" s="144"/>
      <c r="L2903" s="144"/>
      <c r="M2903" s="144"/>
      <c r="N2903" s="144"/>
      <c r="O2903" s="144"/>
      <c r="P2903" s="145" t="e">
        <f t="shared" si="567"/>
        <v>#DIV/0!</v>
      </c>
      <c r="Q2903" s="145">
        <f t="shared" si="568"/>
        <v>0</v>
      </c>
      <c r="R2903" s="145">
        <f t="shared" si="569"/>
        <v>0</v>
      </c>
      <c r="S2903" s="145">
        <f t="shared" si="570"/>
        <v>0</v>
      </c>
      <c r="T2903" s="145">
        <f t="shared" si="571"/>
        <v>0</v>
      </c>
      <c r="U2903" s="145">
        <f t="shared" si="572"/>
        <v>0</v>
      </c>
      <c r="V2903" s="146">
        <f>IF(J2903="nio",0,IF(J2903&gt;0,VLOOKUP(F2903,'3-Productie normen'!A:M,VLOOKUP(J2903,'3-Productie normen'!$B$38:$C$41,2,FALSE),FALSE)))*(VLOOKUP(B2903,'2-Kosten per locatie'!$A$16:$C$48,3,FALSE))</f>
        <v>0</v>
      </c>
      <c r="W2903" s="146">
        <f t="shared" si="573"/>
        <v>0</v>
      </c>
      <c r="X2903" s="146">
        <f t="shared" si="574"/>
        <v>0</v>
      </c>
      <c r="Y2903" s="146">
        <f t="shared" si="575"/>
        <v>0</v>
      </c>
      <c r="Z2903" s="147" t="str">
        <f>VLOOKUP(F2903,'3-Productie normen'!A:Q,12,FALSE)</f>
        <v>V</v>
      </c>
      <c r="AA2903" s="147"/>
      <c r="AC2903" s="148">
        <f t="shared" si="576"/>
        <v>1.9</v>
      </c>
    </row>
    <row r="2904" spans="1:29" ht="14.15" customHeight="1">
      <c r="A2904" s="124">
        <f t="shared" si="578"/>
        <v>2904</v>
      </c>
      <c r="B2904" s="139" t="s">
        <v>123</v>
      </c>
      <c r="C2904" s="108">
        <v>2</v>
      </c>
      <c r="D2904" s="164" t="s">
        <v>2462</v>
      </c>
      <c r="E2904" s="141" t="s">
        <v>230</v>
      </c>
      <c r="F2904" s="141" t="s">
        <v>168</v>
      </c>
      <c r="G2904" s="141" t="s">
        <v>227</v>
      </c>
      <c r="H2904" s="142">
        <v>5.2</v>
      </c>
      <c r="I2904" s="143">
        <f t="shared" si="577"/>
        <v>1</v>
      </c>
      <c r="J2904" s="144">
        <v>1</v>
      </c>
      <c r="K2904" s="144"/>
      <c r="L2904" s="144"/>
      <c r="M2904" s="144"/>
      <c r="N2904" s="144"/>
      <c r="O2904" s="144"/>
      <c r="P2904" s="145" t="e">
        <f t="shared" si="567"/>
        <v>#DIV/0!</v>
      </c>
      <c r="Q2904" s="145">
        <f t="shared" si="568"/>
        <v>0</v>
      </c>
      <c r="R2904" s="145">
        <f t="shared" si="569"/>
        <v>0</v>
      </c>
      <c r="S2904" s="145">
        <f t="shared" si="570"/>
        <v>0</v>
      </c>
      <c r="T2904" s="145">
        <f t="shared" si="571"/>
        <v>0</v>
      </c>
      <c r="U2904" s="145">
        <f t="shared" si="572"/>
        <v>0</v>
      </c>
      <c r="V2904" s="146">
        <f>IF(J2904="nio",0,IF(J2904&gt;0,VLOOKUP(F2904,'3-Productie normen'!A:M,VLOOKUP(J2904,'3-Productie normen'!$B$38:$C$41,2,FALSE),FALSE)))*(VLOOKUP(B2904,'2-Kosten per locatie'!$A$16:$C$48,3,FALSE))</f>
        <v>0</v>
      </c>
      <c r="W2904" s="146">
        <f t="shared" si="573"/>
        <v>0</v>
      </c>
      <c r="X2904" s="146">
        <f t="shared" si="574"/>
        <v>0</v>
      </c>
      <c r="Y2904" s="146">
        <f t="shared" si="575"/>
        <v>0</v>
      </c>
      <c r="Z2904" s="147" t="str">
        <f>VLOOKUP(F2904,'3-Productie normen'!A:Q,12,FALSE)</f>
        <v>V</v>
      </c>
      <c r="AA2904" s="147"/>
      <c r="AC2904" s="148">
        <f t="shared" si="576"/>
        <v>5.2</v>
      </c>
    </row>
    <row r="2905" spans="1:29" ht="14.15" customHeight="1">
      <c r="A2905" s="124">
        <f t="shared" si="578"/>
        <v>2905</v>
      </c>
      <c r="B2905" s="139" t="s">
        <v>123</v>
      </c>
      <c r="C2905" s="108">
        <v>2</v>
      </c>
      <c r="D2905" s="164" t="s">
        <v>2463</v>
      </c>
      <c r="E2905" s="141" t="s">
        <v>226</v>
      </c>
      <c r="F2905" s="141" t="s">
        <v>174</v>
      </c>
      <c r="G2905" s="141" t="s">
        <v>244</v>
      </c>
      <c r="H2905" s="142">
        <v>13.4</v>
      </c>
      <c r="I2905" s="143">
        <f t="shared" si="577"/>
        <v>0</v>
      </c>
      <c r="J2905" s="144" t="s">
        <v>228</v>
      </c>
      <c r="K2905" s="144"/>
      <c r="L2905" s="144"/>
      <c r="M2905" s="144"/>
      <c r="N2905" s="144"/>
      <c r="O2905" s="144"/>
      <c r="P2905" s="145">
        <f t="shared" si="567"/>
        <v>0</v>
      </c>
      <c r="Q2905" s="145">
        <f t="shared" si="568"/>
        <v>0</v>
      </c>
      <c r="R2905" s="145">
        <f t="shared" si="569"/>
        <v>0</v>
      </c>
      <c r="S2905" s="145">
        <f t="shared" si="570"/>
        <v>0</v>
      </c>
      <c r="T2905" s="145">
        <f t="shared" si="571"/>
        <v>0</v>
      </c>
      <c r="U2905" s="145">
        <f t="shared" si="572"/>
        <v>0</v>
      </c>
      <c r="V2905" s="146">
        <f>IF(J2905="nio",0,IF(J2905&gt;0,VLOOKUP(F2905,'3-Productie normen'!A:M,VLOOKUP(J2905,'3-Productie normen'!$B$38:$C$41,2,FALSE),FALSE)))*(VLOOKUP(B2905,'2-Kosten per locatie'!$A$16:$C$48,3,FALSE))</f>
        <v>0</v>
      </c>
      <c r="W2905" s="146">
        <f t="shared" si="573"/>
        <v>0</v>
      </c>
      <c r="X2905" s="146">
        <f t="shared" si="574"/>
        <v>0</v>
      </c>
      <c r="Y2905" s="146">
        <f t="shared" si="575"/>
        <v>0</v>
      </c>
      <c r="Z2905" s="147">
        <f>VLOOKUP(F2905,'3-Productie normen'!A:Q,12,FALSE)</f>
        <v>0</v>
      </c>
      <c r="AA2905" s="147"/>
      <c r="AC2905" s="148">
        <f t="shared" si="576"/>
        <v>0</v>
      </c>
    </row>
    <row r="2906" spans="1:29" ht="14.15" customHeight="1">
      <c r="A2906" s="124">
        <f t="shared" si="578"/>
        <v>2906</v>
      </c>
      <c r="B2906" s="139" t="s">
        <v>123</v>
      </c>
      <c r="C2906" s="108">
        <v>2</v>
      </c>
      <c r="D2906" s="164" t="s">
        <v>2464</v>
      </c>
      <c r="E2906" s="141" t="s">
        <v>2465</v>
      </c>
      <c r="F2906" s="141" t="s">
        <v>168</v>
      </c>
      <c r="G2906" s="141" t="s">
        <v>244</v>
      </c>
      <c r="H2906" s="142">
        <v>2.9</v>
      </c>
      <c r="I2906" s="143">
        <f t="shared" si="577"/>
        <v>1</v>
      </c>
      <c r="J2906" s="144">
        <v>1</v>
      </c>
      <c r="K2906" s="144"/>
      <c r="L2906" s="144"/>
      <c r="M2906" s="144"/>
      <c r="N2906" s="144"/>
      <c r="O2906" s="144"/>
      <c r="P2906" s="145" t="e">
        <f t="shared" si="567"/>
        <v>#DIV/0!</v>
      </c>
      <c r="Q2906" s="145">
        <f t="shared" si="568"/>
        <v>0</v>
      </c>
      <c r="R2906" s="145">
        <f t="shared" si="569"/>
        <v>0</v>
      </c>
      <c r="S2906" s="145">
        <f t="shared" si="570"/>
        <v>0</v>
      </c>
      <c r="T2906" s="145">
        <f t="shared" si="571"/>
        <v>0</v>
      </c>
      <c r="U2906" s="145">
        <f t="shared" si="572"/>
        <v>0</v>
      </c>
      <c r="V2906" s="146">
        <f>IF(J2906="nio",0,IF(J2906&gt;0,VLOOKUP(F2906,'3-Productie normen'!A:M,VLOOKUP(J2906,'3-Productie normen'!$B$38:$C$41,2,FALSE),FALSE)))*(VLOOKUP(B2906,'2-Kosten per locatie'!$A$16:$C$48,3,FALSE))</f>
        <v>0</v>
      </c>
      <c r="W2906" s="146">
        <f t="shared" si="573"/>
        <v>0</v>
      </c>
      <c r="X2906" s="146">
        <f t="shared" si="574"/>
        <v>0</v>
      </c>
      <c r="Y2906" s="146">
        <f t="shared" si="575"/>
        <v>0</v>
      </c>
      <c r="Z2906" s="147" t="str">
        <f>VLOOKUP(F2906,'3-Productie normen'!A:Q,12,FALSE)</f>
        <v>V</v>
      </c>
      <c r="AA2906" s="147"/>
      <c r="AC2906" s="148">
        <f t="shared" si="576"/>
        <v>2.9</v>
      </c>
    </row>
    <row r="2907" spans="1:29" ht="14.15" customHeight="1">
      <c r="A2907" s="124">
        <f t="shared" si="578"/>
        <v>2907</v>
      </c>
      <c r="B2907" s="139" t="s">
        <v>123</v>
      </c>
      <c r="C2907" s="108">
        <v>2</v>
      </c>
      <c r="D2907" s="164" t="s">
        <v>2466</v>
      </c>
      <c r="E2907" s="141" t="s">
        <v>230</v>
      </c>
      <c r="F2907" s="141" t="s">
        <v>168</v>
      </c>
      <c r="G2907" s="141" t="s">
        <v>227</v>
      </c>
      <c r="H2907" s="142">
        <v>25.2</v>
      </c>
      <c r="I2907" s="143">
        <f t="shared" si="577"/>
        <v>1</v>
      </c>
      <c r="J2907" s="144">
        <v>1</v>
      </c>
      <c r="K2907" s="144"/>
      <c r="L2907" s="144"/>
      <c r="M2907" s="144"/>
      <c r="N2907" s="144"/>
      <c r="O2907" s="144"/>
      <c r="P2907" s="145" t="e">
        <f t="shared" si="567"/>
        <v>#DIV/0!</v>
      </c>
      <c r="Q2907" s="145">
        <f t="shared" si="568"/>
        <v>0</v>
      </c>
      <c r="R2907" s="145">
        <f t="shared" si="569"/>
        <v>0</v>
      </c>
      <c r="S2907" s="145">
        <f t="shared" si="570"/>
        <v>0</v>
      </c>
      <c r="T2907" s="145">
        <f t="shared" si="571"/>
        <v>0</v>
      </c>
      <c r="U2907" s="145">
        <f t="shared" si="572"/>
        <v>0</v>
      </c>
      <c r="V2907" s="146">
        <f>IF(J2907="nio",0,IF(J2907&gt;0,VLOOKUP(F2907,'3-Productie normen'!A:M,VLOOKUP(J2907,'3-Productie normen'!$B$38:$C$41,2,FALSE),FALSE)))*(VLOOKUP(B2907,'2-Kosten per locatie'!$A$16:$C$48,3,FALSE))</f>
        <v>0</v>
      </c>
      <c r="W2907" s="146">
        <f t="shared" si="573"/>
        <v>0</v>
      </c>
      <c r="X2907" s="146">
        <f t="shared" si="574"/>
        <v>0</v>
      </c>
      <c r="Y2907" s="146">
        <f t="shared" si="575"/>
        <v>0</v>
      </c>
      <c r="Z2907" s="147" t="str">
        <f>VLOOKUP(F2907,'3-Productie normen'!A:Q,12,FALSE)</f>
        <v>V</v>
      </c>
      <c r="AA2907" s="147"/>
      <c r="AC2907" s="148">
        <f t="shared" si="576"/>
        <v>25.2</v>
      </c>
    </row>
    <row r="2908" spans="1:29" ht="14.15" customHeight="1">
      <c r="A2908" s="124">
        <f t="shared" si="578"/>
        <v>2908</v>
      </c>
      <c r="B2908" s="139" t="s">
        <v>123</v>
      </c>
      <c r="C2908" s="108">
        <v>2</v>
      </c>
      <c r="D2908" s="164" t="s">
        <v>2467</v>
      </c>
      <c r="E2908" s="141" t="s">
        <v>170</v>
      </c>
      <c r="F2908" s="141" t="s">
        <v>170</v>
      </c>
      <c r="G2908" s="141" t="s">
        <v>1783</v>
      </c>
      <c r="H2908" s="142">
        <v>15.1</v>
      </c>
      <c r="I2908" s="143">
        <f t="shared" si="577"/>
        <v>255</v>
      </c>
      <c r="J2908" s="144">
        <v>255</v>
      </c>
      <c r="K2908" s="144"/>
      <c r="L2908" s="144"/>
      <c r="M2908" s="144"/>
      <c r="N2908" s="144"/>
      <c r="O2908" s="144"/>
      <c r="P2908" s="145" t="e">
        <f t="shared" si="567"/>
        <v>#DIV/0!</v>
      </c>
      <c r="Q2908" s="145">
        <f t="shared" si="568"/>
        <v>0</v>
      </c>
      <c r="R2908" s="145">
        <f t="shared" si="569"/>
        <v>0</v>
      </c>
      <c r="S2908" s="145">
        <f t="shared" si="570"/>
        <v>0</v>
      </c>
      <c r="T2908" s="145">
        <f t="shared" si="571"/>
        <v>0</v>
      </c>
      <c r="U2908" s="145">
        <f t="shared" si="572"/>
        <v>0</v>
      </c>
      <c r="V2908" s="146">
        <f>IF(J2908="nio",0,IF(J2908&gt;0,VLOOKUP(F2908,'3-Productie normen'!A:M,VLOOKUP(J2908,'3-Productie normen'!$B$38:$C$41,2,FALSE),FALSE)))*(VLOOKUP(B2908,'2-Kosten per locatie'!$A$16:$C$48,3,FALSE))</f>
        <v>0</v>
      </c>
      <c r="W2908" s="146">
        <f t="shared" si="573"/>
        <v>0</v>
      </c>
      <c r="X2908" s="146">
        <f t="shared" si="574"/>
        <v>0</v>
      </c>
      <c r="Y2908" s="146">
        <f t="shared" si="575"/>
        <v>0</v>
      </c>
      <c r="Z2908" s="147" t="str">
        <f>VLOOKUP(F2908,'3-Productie normen'!A:Q,12,FALSE)</f>
        <v>V</v>
      </c>
      <c r="AA2908" s="147"/>
      <c r="AC2908" s="148">
        <f t="shared" si="576"/>
        <v>3850.5</v>
      </c>
    </row>
    <row r="2909" spans="1:29" ht="14.15" customHeight="1">
      <c r="A2909" s="124">
        <f t="shared" si="578"/>
        <v>2909</v>
      </c>
      <c r="B2909" s="139" t="s">
        <v>123</v>
      </c>
      <c r="C2909" s="108">
        <v>2</v>
      </c>
      <c r="D2909" s="164" t="s">
        <v>2468</v>
      </c>
      <c r="E2909" s="141" t="s">
        <v>170</v>
      </c>
      <c r="F2909" s="141" t="s">
        <v>170</v>
      </c>
      <c r="G2909" s="141" t="s">
        <v>1783</v>
      </c>
      <c r="H2909" s="142">
        <v>15.1</v>
      </c>
      <c r="I2909" s="143">
        <f t="shared" si="577"/>
        <v>255</v>
      </c>
      <c r="J2909" s="144">
        <v>255</v>
      </c>
      <c r="K2909" s="144"/>
      <c r="L2909" s="144"/>
      <c r="M2909" s="144"/>
      <c r="N2909" s="144"/>
      <c r="O2909" s="144"/>
      <c r="P2909" s="145" t="e">
        <f t="shared" si="567"/>
        <v>#DIV/0!</v>
      </c>
      <c r="Q2909" s="145">
        <f t="shared" si="568"/>
        <v>0</v>
      </c>
      <c r="R2909" s="145">
        <f t="shared" si="569"/>
        <v>0</v>
      </c>
      <c r="S2909" s="145">
        <f t="shared" si="570"/>
        <v>0</v>
      </c>
      <c r="T2909" s="145">
        <f t="shared" si="571"/>
        <v>0</v>
      </c>
      <c r="U2909" s="145">
        <f t="shared" si="572"/>
        <v>0</v>
      </c>
      <c r="V2909" s="146">
        <f>IF(J2909="nio",0,IF(J2909&gt;0,VLOOKUP(F2909,'3-Productie normen'!A:M,VLOOKUP(J2909,'3-Productie normen'!$B$38:$C$41,2,FALSE),FALSE)))*(VLOOKUP(B2909,'2-Kosten per locatie'!$A$16:$C$48,3,FALSE))</f>
        <v>0</v>
      </c>
      <c r="W2909" s="146">
        <f t="shared" si="573"/>
        <v>0</v>
      </c>
      <c r="X2909" s="146">
        <f t="shared" si="574"/>
        <v>0</v>
      </c>
      <c r="Y2909" s="146">
        <f t="shared" si="575"/>
        <v>0</v>
      </c>
      <c r="Z2909" s="147" t="str">
        <f>VLOOKUP(F2909,'3-Productie normen'!A:Q,12,FALSE)</f>
        <v>V</v>
      </c>
      <c r="AA2909" s="147"/>
      <c r="AC2909" s="148">
        <f t="shared" si="576"/>
        <v>3850.5</v>
      </c>
    </row>
    <row r="2910" spans="1:29" ht="14.15" customHeight="1">
      <c r="A2910" s="124">
        <f t="shared" si="578"/>
        <v>2910</v>
      </c>
      <c r="B2910" s="139" t="s">
        <v>123</v>
      </c>
      <c r="C2910" s="108">
        <v>2</v>
      </c>
      <c r="D2910" s="164" t="s">
        <v>2469</v>
      </c>
      <c r="E2910" s="141" t="s">
        <v>170</v>
      </c>
      <c r="F2910" s="141" t="s">
        <v>170</v>
      </c>
      <c r="G2910" s="141" t="s">
        <v>1783</v>
      </c>
      <c r="H2910" s="142">
        <v>6.7</v>
      </c>
      <c r="I2910" s="143">
        <f t="shared" si="577"/>
        <v>255</v>
      </c>
      <c r="J2910" s="144">
        <v>255</v>
      </c>
      <c r="K2910" s="144"/>
      <c r="L2910" s="144"/>
      <c r="M2910" s="144"/>
      <c r="N2910" s="144"/>
      <c r="O2910" s="144"/>
      <c r="P2910" s="145" t="e">
        <f t="shared" si="567"/>
        <v>#DIV/0!</v>
      </c>
      <c r="Q2910" s="145">
        <f t="shared" si="568"/>
        <v>0</v>
      </c>
      <c r="R2910" s="145">
        <f t="shared" si="569"/>
        <v>0</v>
      </c>
      <c r="S2910" s="145">
        <f t="shared" si="570"/>
        <v>0</v>
      </c>
      <c r="T2910" s="145">
        <f t="shared" si="571"/>
        <v>0</v>
      </c>
      <c r="U2910" s="145">
        <f t="shared" si="572"/>
        <v>0</v>
      </c>
      <c r="V2910" s="146">
        <f>IF(J2910="nio",0,IF(J2910&gt;0,VLOOKUP(F2910,'3-Productie normen'!A:M,VLOOKUP(J2910,'3-Productie normen'!$B$38:$C$41,2,FALSE),FALSE)))*(VLOOKUP(B2910,'2-Kosten per locatie'!$A$16:$C$48,3,FALSE))</f>
        <v>0</v>
      </c>
      <c r="W2910" s="146">
        <f t="shared" si="573"/>
        <v>0</v>
      </c>
      <c r="X2910" s="146">
        <f t="shared" si="574"/>
        <v>0</v>
      </c>
      <c r="Y2910" s="146">
        <f t="shared" si="575"/>
        <v>0</v>
      </c>
      <c r="Z2910" s="147" t="str">
        <f>VLOOKUP(F2910,'3-Productie normen'!A:Q,12,FALSE)</f>
        <v>V</v>
      </c>
      <c r="AA2910" s="147"/>
      <c r="AC2910" s="148">
        <f t="shared" si="576"/>
        <v>1708.5</v>
      </c>
    </row>
    <row r="2911" spans="1:29" ht="14.15" customHeight="1">
      <c r="A2911" s="124">
        <f t="shared" si="578"/>
        <v>2911</v>
      </c>
      <c r="B2911" s="139" t="s">
        <v>123</v>
      </c>
      <c r="C2911" s="108">
        <v>3</v>
      </c>
      <c r="D2911" s="164" t="s">
        <v>1841</v>
      </c>
      <c r="E2911" s="141" t="s">
        <v>171</v>
      </c>
      <c r="F2911" s="141" t="s">
        <v>171</v>
      </c>
      <c r="G2911" s="141" t="s">
        <v>222</v>
      </c>
      <c r="H2911" s="142">
        <v>14.4</v>
      </c>
      <c r="I2911" s="143">
        <f t="shared" si="577"/>
        <v>255</v>
      </c>
      <c r="J2911" s="144">
        <v>255</v>
      </c>
      <c r="K2911" s="144"/>
      <c r="L2911" s="144"/>
      <c r="M2911" s="144"/>
      <c r="N2911" s="144"/>
      <c r="O2911" s="144"/>
      <c r="P2911" s="145" t="e">
        <f t="shared" si="567"/>
        <v>#DIV/0!</v>
      </c>
      <c r="Q2911" s="145">
        <f t="shared" si="568"/>
        <v>0</v>
      </c>
      <c r="R2911" s="145">
        <f t="shared" si="569"/>
        <v>0</v>
      </c>
      <c r="S2911" s="145">
        <f t="shared" si="570"/>
        <v>0</v>
      </c>
      <c r="T2911" s="145">
        <f t="shared" si="571"/>
        <v>0</v>
      </c>
      <c r="U2911" s="145">
        <f t="shared" si="572"/>
        <v>0</v>
      </c>
      <c r="V2911" s="146">
        <f>IF(J2911="nio",0,IF(J2911&gt;0,VLOOKUP(F2911,'3-Productie normen'!A:M,VLOOKUP(J2911,'3-Productie normen'!$B$38:$C$41,2,FALSE),FALSE)))*(VLOOKUP(B2911,'2-Kosten per locatie'!$A$16:$C$48,3,FALSE))</f>
        <v>0</v>
      </c>
      <c r="W2911" s="146">
        <f t="shared" si="573"/>
        <v>0</v>
      </c>
      <c r="X2911" s="146">
        <f t="shared" si="574"/>
        <v>0</v>
      </c>
      <c r="Y2911" s="146">
        <f t="shared" si="575"/>
        <v>0</v>
      </c>
      <c r="Z2911" s="147" t="str">
        <f>VLOOKUP(F2911,'3-Productie normen'!A:Q,12,FALSE)</f>
        <v>B</v>
      </c>
      <c r="AA2911" s="147"/>
      <c r="AC2911" s="148">
        <f t="shared" si="576"/>
        <v>3672</v>
      </c>
    </row>
    <row r="2912" spans="1:29" ht="14.15" customHeight="1">
      <c r="A2912" s="124">
        <f t="shared" si="578"/>
        <v>2912</v>
      </c>
      <c r="B2912" s="139" t="s">
        <v>123</v>
      </c>
      <c r="C2912" s="108">
        <v>3</v>
      </c>
      <c r="D2912" s="164" t="s">
        <v>2470</v>
      </c>
      <c r="E2912" s="141" t="s">
        <v>224</v>
      </c>
      <c r="F2912" s="141" t="s">
        <v>155</v>
      </c>
      <c r="G2912" s="141" t="s">
        <v>222</v>
      </c>
      <c r="H2912" s="142">
        <v>5.8</v>
      </c>
      <c r="I2912" s="143">
        <f t="shared" si="577"/>
        <v>255</v>
      </c>
      <c r="J2912" s="144">
        <v>255</v>
      </c>
      <c r="K2912" s="144"/>
      <c r="L2912" s="144"/>
      <c r="M2912" s="144"/>
      <c r="N2912" s="144"/>
      <c r="O2912" s="144"/>
      <c r="P2912" s="145" t="e">
        <f t="shared" si="567"/>
        <v>#DIV/0!</v>
      </c>
      <c r="Q2912" s="145">
        <f t="shared" si="568"/>
        <v>0</v>
      </c>
      <c r="R2912" s="145">
        <f t="shared" si="569"/>
        <v>0</v>
      </c>
      <c r="S2912" s="145">
        <f t="shared" si="570"/>
        <v>0</v>
      </c>
      <c r="T2912" s="145">
        <f t="shared" si="571"/>
        <v>0</v>
      </c>
      <c r="U2912" s="145">
        <f t="shared" si="572"/>
        <v>0</v>
      </c>
      <c r="V2912" s="146">
        <f>IF(J2912="nio",0,IF(J2912&gt;0,VLOOKUP(F2912,'3-Productie normen'!A:M,VLOOKUP(J2912,'3-Productie normen'!$B$38:$C$41,2,FALSE),FALSE)))*(VLOOKUP(B2912,'2-Kosten per locatie'!$A$16:$C$48,3,FALSE))</f>
        <v>0</v>
      </c>
      <c r="W2912" s="146">
        <f t="shared" si="573"/>
        <v>0</v>
      </c>
      <c r="X2912" s="146">
        <f t="shared" si="574"/>
        <v>0</v>
      </c>
      <c r="Y2912" s="146">
        <f t="shared" si="575"/>
        <v>0</v>
      </c>
      <c r="Z2912" s="147" t="str">
        <f>VLOOKUP(F2912,'3-Productie normen'!A:Q,12,FALSE)</f>
        <v>B</v>
      </c>
      <c r="AA2912" s="147"/>
      <c r="AC2912" s="148">
        <f t="shared" si="576"/>
        <v>1479</v>
      </c>
    </row>
    <row r="2913" spans="1:29" ht="14.15" customHeight="1">
      <c r="A2913" s="124">
        <f t="shared" si="578"/>
        <v>2913</v>
      </c>
      <c r="B2913" s="139" t="s">
        <v>123</v>
      </c>
      <c r="C2913" s="108">
        <v>3</v>
      </c>
      <c r="D2913" s="164" t="s">
        <v>2471</v>
      </c>
      <c r="E2913" s="141" t="s">
        <v>224</v>
      </c>
      <c r="F2913" s="141" t="s">
        <v>155</v>
      </c>
      <c r="G2913" s="141" t="s">
        <v>222</v>
      </c>
      <c r="H2913" s="142">
        <v>62</v>
      </c>
      <c r="I2913" s="143">
        <f t="shared" si="577"/>
        <v>255</v>
      </c>
      <c r="J2913" s="144">
        <v>255</v>
      </c>
      <c r="K2913" s="144"/>
      <c r="L2913" s="144"/>
      <c r="M2913" s="144"/>
      <c r="N2913" s="144"/>
      <c r="O2913" s="144"/>
      <c r="P2913" s="145" t="e">
        <f t="shared" si="567"/>
        <v>#DIV/0!</v>
      </c>
      <c r="Q2913" s="145">
        <f t="shared" si="568"/>
        <v>0</v>
      </c>
      <c r="R2913" s="145">
        <f t="shared" si="569"/>
        <v>0</v>
      </c>
      <c r="S2913" s="145">
        <f t="shared" si="570"/>
        <v>0</v>
      </c>
      <c r="T2913" s="145">
        <f t="shared" si="571"/>
        <v>0</v>
      </c>
      <c r="U2913" s="145">
        <f t="shared" si="572"/>
        <v>0</v>
      </c>
      <c r="V2913" s="146">
        <f>IF(J2913="nio",0,IF(J2913&gt;0,VLOOKUP(F2913,'3-Productie normen'!A:M,VLOOKUP(J2913,'3-Productie normen'!$B$38:$C$41,2,FALSE),FALSE)))*(VLOOKUP(B2913,'2-Kosten per locatie'!$A$16:$C$48,3,FALSE))</f>
        <v>0</v>
      </c>
      <c r="W2913" s="146">
        <f t="shared" si="573"/>
        <v>0</v>
      </c>
      <c r="X2913" s="146">
        <f t="shared" si="574"/>
        <v>0</v>
      </c>
      <c r="Y2913" s="146">
        <f t="shared" si="575"/>
        <v>0</v>
      </c>
      <c r="Z2913" s="147" t="str">
        <f>VLOOKUP(F2913,'3-Productie normen'!A:Q,12,FALSE)</f>
        <v>B</v>
      </c>
      <c r="AA2913" s="147"/>
      <c r="AC2913" s="148">
        <f t="shared" si="576"/>
        <v>15810</v>
      </c>
    </row>
    <row r="2914" spans="1:29" ht="14.15" customHeight="1">
      <c r="A2914" s="124">
        <f t="shared" si="578"/>
        <v>2914</v>
      </c>
      <c r="B2914" s="139" t="s">
        <v>123</v>
      </c>
      <c r="C2914" s="108">
        <v>3</v>
      </c>
      <c r="D2914" s="164" t="s">
        <v>1842</v>
      </c>
      <c r="E2914" s="141" t="s">
        <v>224</v>
      </c>
      <c r="F2914" s="141" t="s">
        <v>155</v>
      </c>
      <c r="G2914" s="141" t="s">
        <v>222</v>
      </c>
      <c r="H2914" s="142">
        <v>5.8</v>
      </c>
      <c r="I2914" s="143">
        <f t="shared" si="577"/>
        <v>255</v>
      </c>
      <c r="J2914" s="144">
        <v>255</v>
      </c>
      <c r="K2914" s="144"/>
      <c r="L2914" s="144"/>
      <c r="M2914" s="144"/>
      <c r="N2914" s="144"/>
      <c r="O2914" s="144"/>
      <c r="P2914" s="145" t="e">
        <f t="shared" si="567"/>
        <v>#DIV/0!</v>
      </c>
      <c r="Q2914" s="145">
        <f t="shared" si="568"/>
        <v>0</v>
      </c>
      <c r="R2914" s="145">
        <f t="shared" si="569"/>
        <v>0</v>
      </c>
      <c r="S2914" s="145">
        <f t="shared" si="570"/>
        <v>0</v>
      </c>
      <c r="T2914" s="145">
        <f t="shared" si="571"/>
        <v>0</v>
      </c>
      <c r="U2914" s="145">
        <f t="shared" si="572"/>
        <v>0</v>
      </c>
      <c r="V2914" s="146">
        <f>IF(J2914="nio",0,IF(J2914&gt;0,VLOOKUP(F2914,'3-Productie normen'!A:M,VLOOKUP(J2914,'3-Productie normen'!$B$38:$C$41,2,FALSE),FALSE)))*(VLOOKUP(B2914,'2-Kosten per locatie'!$A$16:$C$48,3,FALSE))</f>
        <v>0</v>
      </c>
      <c r="W2914" s="146">
        <f t="shared" si="573"/>
        <v>0</v>
      </c>
      <c r="X2914" s="146">
        <f t="shared" si="574"/>
        <v>0</v>
      </c>
      <c r="Y2914" s="146">
        <f t="shared" si="575"/>
        <v>0</v>
      </c>
      <c r="Z2914" s="147" t="str">
        <f>VLOOKUP(F2914,'3-Productie normen'!A:Q,12,FALSE)</f>
        <v>B</v>
      </c>
      <c r="AA2914" s="147"/>
      <c r="AC2914" s="148">
        <f t="shared" si="576"/>
        <v>1479</v>
      </c>
    </row>
    <row r="2915" spans="1:29" ht="14.15" customHeight="1">
      <c r="A2915" s="124">
        <f t="shared" si="578"/>
        <v>2915</v>
      </c>
      <c r="B2915" s="139" t="s">
        <v>123</v>
      </c>
      <c r="C2915" s="108">
        <v>3</v>
      </c>
      <c r="D2915" s="164" t="s">
        <v>2472</v>
      </c>
      <c r="E2915" s="141" t="s">
        <v>171</v>
      </c>
      <c r="F2915" s="141" t="s">
        <v>171</v>
      </c>
      <c r="G2915" s="141" t="s">
        <v>222</v>
      </c>
      <c r="H2915" s="142">
        <v>14.3</v>
      </c>
      <c r="I2915" s="143">
        <f t="shared" si="577"/>
        <v>255</v>
      </c>
      <c r="J2915" s="144">
        <v>255</v>
      </c>
      <c r="K2915" s="144"/>
      <c r="L2915" s="144"/>
      <c r="M2915" s="144"/>
      <c r="N2915" s="144"/>
      <c r="O2915" s="144"/>
      <c r="P2915" s="145" t="e">
        <f t="shared" si="567"/>
        <v>#DIV/0!</v>
      </c>
      <c r="Q2915" s="145">
        <f t="shared" si="568"/>
        <v>0</v>
      </c>
      <c r="R2915" s="145">
        <f t="shared" si="569"/>
        <v>0</v>
      </c>
      <c r="S2915" s="145">
        <f t="shared" si="570"/>
        <v>0</v>
      </c>
      <c r="T2915" s="145">
        <f t="shared" si="571"/>
        <v>0</v>
      </c>
      <c r="U2915" s="145">
        <f t="shared" si="572"/>
        <v>0</v>
      </c>
      <c r="V2915" s="146">
        <f>IF(J2915="nio",0,IF(J2915&gt;0,VLOOKUP(F2915,'3-Productie normen'!A:M,VLOOKUP(J2915,'3-Productie normen'!$B$38:$C$41,2,FALSE),FALSE)))*(VLOOKUP(B2915,'2-Kosten per locatie'!$A$16:$C$48,3,FALSE))</f>
        <v>0</v>
      </c>
      <c r="W2915" s="146">
        <f t="shared" si="573"/>
        <v>0</v>
      </c>
      <c r="X2915" s="146">
        <f t="shared" si="574"/>
        <v>0</v>
      </c>
      <c r="Y2915" s="146">
        <f t="shared" si="575"/>
        <v>0</v>
      </c>
      <c r="Z2915" s="147" t="str">
        <f>VLOOKUP(F2915,'3-Productie normen'!A:Q,12,FALSE)</f>
        <v>B</v>
      </c>
      <c r="AA2915" s="147"/>
      <c r="AC2915" s="148">
        <f t="shared" si="576"/>
        <v>3646.5</v>
      </c>
    </row>
    <row r="2916" spans="1:29" ht="14.15" customHeight="1">
      <c r="A2916" s="124">
        <f t="shared" si="578"/>
        <v>2916</v>
      </c>
      <c r="B2916" s="139" t="s">
        <v>123</v>
      </c>
      <c r="C2916" s="108">
        <v>3</v>
      </c>
      <c r="D2916" s="164" t="s">
        <v>2472</v>
      </c>
      <c r="E2916" s="141" t="s">
        <v>224</v>
      </c>
      <c r="F2916" s="141" t="s">
        <v>155</v>
      </c>
      <c r="G2916" s="141" t="s">
        <v>222</v>
      </c>
      <c r="H2916" s="142">
        <v>14.3</v>
      </c>
      <c r="I2916" s="143">
        <f t="shared" si="577"/>
        <v>255</v>
      </c>
      <c r="J2916" s="144">
        <v>255</v>
      </c>
      <c r="K2916" s="144"/>
      <c r="L2916" s="144"/>
      <c r="M2916" s="144"/>
      <c r="N2916" s="144"/>
      <c r="O2916" s="144"/>
      <c r="P2916" s="145" t="e">
        <f t="shared" si="567"/>
        <v>#DIV/0!</v>
      </c>
      <c r="Q2916" s="145">
        <f t="shared" si="568"/>
        <v>0</v>
      </c>
      <c r="R2916" s="145">
        <f t="shared" si="569"/>
        <v>0</v>
      </c>
      <c r="S2916" s="145">
        <f t="shared" si="570"/>
        <v>0</v>
      </c>
      <c r="T2916" s="145">
        <f t="shared" si="571"/>
        <v>0</v>
      </c>
      <c r="U2916" s="145">
        <f t="shared" si="572"/>
        <v>0</v>
      </c>
      <c r="V2916" s="146">
        <f>IF(J2916="nio",0,IF(J2916&gt;0,VLOOKUP(F2916,'3-Productie normen'!A:M,VLOOKUP(J2916,'3-Productie normen'!$B$38:$C$41,2,FALSE),FALSE)))*(VLOOKUP(B2916,'2-Kosten per locatie'!$A$16:$C$48,3,FALSE))</f>
        <v>0</v>
      </c>
      <c r="W2916" s="146">
        <f t="shared" si="573"/>
        <v>0</v>
      </c>
      <c r="X2916" s="146">
        <f t="shared" si="574"/>
        <v>0</v>
      </c>
      <c r="Y2916" s="146">
        <f t="shared" si="575"/>
        <v>0</v>
      </c>
      <c r="Z2916" s="147" t="str">
        <f>VLOOKUP(F2916,'3-Productie normen'!A:Q,12,FALSE)</f>
        <v>B</v>
      </c>
      <c r="AA2916" s="147"/>
      <c r="AC2916" s="148">
        <f t="shared" si="576"/>
        <v>3646.5</v>
      </c>
    </row>
    <row r="2917" spans="1:29" ht="14.15" customHeight="1">
      <c r="A2917" s="124">
        <f t="shared" si="578"/>
        <v>2917</v>
      </c>
      <c r="B2917" s="139" t="s">
        <v>123</v>
      </c>
      <c r="C2917" s="108">
        <v>3</v>
      </c>
      <c r="D2917" s="164" t="s">
        <v>2472</v>
      </c>
      <c r="E2917" s="141" t="s">
        <v>224</v>
      </c>
      <c r="F2917" s="141" t="s">
        <v>155</v>
      </c>
      <c r="G2917" s="141" t="s">
        <v>222</v>
      </c>
      <c r="H2917" s="142">
        <v>34</v>
      </c>
      <c r="I2917" s="143">
        <f t="shared" si="577"/>
        <v>255</v>
      </c>
      <c r="J2917" s="144">
        <v>255</v>
      </c>
      <c r="K2917" s="144"/>
      <c r="L2917" s="144"/>
      <c r="M2917" s="144"/>
      <c r="N2917" s="144"/>
      <c r="O2917" s="144"/>
      <c r="P2917" s="145" t="e">
        <f t="shared" si="567"/>
        <v>#DIV/0!</v>
      </c>
      <c r="Q2917" s="145">
        <f t="shared" si="568"/>
        <v>0</v>
      </c>
      <c r="R2917" s="145">
        <f t="shared" si="569"/>
        <v>0</v>
      </c>
      <c r="S2917" s="145">
        <f t="shared" si="570"/>
        <v>0</v>
      </c>
      <c r="T2917" s="145">
        <f t="shared" si="571"/>
        <v>0</v>
      </c>
      <c r="U2917" s="145">
        <f t="shared" si="572"/>
        <v>0</v>
      </c>
      <c r="V2917" s="146">
        <f>IF(J2917="nio",0,IF(J2917&gt;0,VLOOKUP(F2917,'3-Productie normen'!A:M,VLOOKUP(J2917,'3-Productie normen'!$B$38:$C$41,2,FALSE),FALSE)))*(VLOOKUP(B2917,'2-Kosten per locatie'!$A$16:$C$48,3,FALSE))</f>
        <v>0</v>
      </c>
      <c r="W2917" s="146">
        <f t="shared" si="573"/>
        <v>0</v>
      </c>
      <c r="X2917" s="146">
        <f t="shared" si="574"/>
        <v>0</v>
      </c>
      <c r="Y2917" s="146">
        <f t="shared" si="575"/>
        <v>0</v>
      </c>
      <c r="Z2917" s="147" t="str">
        <f>VLOOKUP(F2917,'3-Productie normen'!A:Q,12,FALSE)</f>
        <v>B</v>
      </c>
      <c r="AA2917" s="147"/>
      <c r="AC2917" s="148">
        <f t="shared" si="576"/>
        <v>8670</v>
      </c>
    </row>
    <row r="2918" spans="1:29" ht="14.15" customHeight="1">
      <c r="A2918" s="124">
        <f t="shared" si="578"/>
        <v>2918</v>
      </c>
      <c r="B2918" s="139" t="s">
        <v>123</v>
      </c>
      <c r="C2918" s="108">
        <v>3</v>
      </c>
      <c r="D2918" s="164" t="s">
        <v>1843</v>
      </c>
      <c r="E2918" s="141" t="s">
        <v>224</v>
      </c>
      <c r="F2918" s="141" t="s">
        <v>155</v>
      </c>
      <c r="G2918" s="141" t="s">
        <v>222</v>
      </c>
      <c r="H2918" s="142">
        <v>50.3</v>
      </c>
      <c r="I2918" s="143">
        <f t="shared" si="577"/>
        <v>255</v>
      </c>
      <c r="J2918" s="144">
        <v>255</v>
      </c>
      <c r="K2918" s="144"/>
      <c r="L2918" s="144"/>
      <c r="M2918" s="144"/>
      <c r="N2918" s="144"/>
      <c r="O2918" s="144"/>
      <c r="P2918" s="145" t="e">
        <f t="shared" si="567"/>
        <v>#DIV/0!</v>
      </c>
      <c r="Q2918" s="145">
        <f t="shared" si="568"/>
        <v>0</v>
      </c>
      <c r="R2918" s="145">
        <f t="shared" si="569"/>
        <v>0</v>
      </c>
      <c r="S2918" s="145">
        <f t="shared" si="570"/>
        <v>0</v>
      </c>
      <c r="T2918" s="145">
        <f t="shared" si="571"/>
        <v>0</v>
      </c>
      <c r="U2918" s="145">
        <f t="shared" si="572"/>
        <v>0</v>
      </c>
      <c r="V2918" s="146">
        <f>IF(J2918="nio",0,IF(J2918&gt;0,VLOOKUP(F2918,'3-Productie normen'!A:M,VLOOKUP(J2918,'3-Productie normen'!$B$38:$C$41,2,FALSE),FALSE)))*(VLOOKUP(B2918,'2-Kosten per locatie'!$A$16:$C$48,3,FALSE))</f>
        <v>0</v>
      </c>
      <c r="W2918" s="146">
        <f t="shared" si="573"/>
        <v>0</v>
      </c>
      <c r="X2918" s="146">
        <f t="shared" si="574"/>
        <v>0</v>
      </c>
      <c r="Y2918" s="146">
        <f t="shared" si="575"/>
        <v>0</v>
      </c>
      <c r="Z2918" s="147" t="str">
        <f>VLOOKUP(F2918,'3-Productie normen'!A:Q,12,FALSE)</f>
        <v>B</v>
      </c>
      <c r="AA2918" s="147"/>
      <c r="AC2918" s="148">
        <f t="shared" si="576"/>
        <v>12826.5</v>
      </c>
    </row>
    <row r="2919" spans="1:29" ht="14.15" customHeight="1">
      <c r="A2919" s="124">
        <f t="shared" si="578"/>
        <v>2919</v>
      </c>
      <c r="B2919" s="139" t="s">
        <v>123</v>
      </c>
      <c r="C2919" s="108">
        <v>3</v>
      </c>
      <c r="D2919" s="164" t="s">
        <v>2473</v>
      </c>
      <c r="E2919" s="141" t="s">
        <v>224</v>
      </c>
      <c r="F2919" s="141" t="s">
        <v>155</v>
      </c>
      <c r="G2919" s="141" t="s">
        <v>222</v>
      </c>
      <c r="H2919" s="142">
        <v>45.8</v>
      </c>
      <c r="I2919" s="143">
        <f t="shared" si="577"/>
        <v>255</v>
      </c>
      <c r="J2919" s="144">
        <v>255</v>
      </c>
      <c r="K2919" s="144"/>
      <c r="L2919" s="144"/>
      <c r="M2919" s="144"/>
      <c r="N2919" s="144"/>
      <c r="O2919" s="144"/>
      <c r="P2919" s="145" t="e">
        <f t="shared" si="567"/>
        <v>#DIV/0!</v>
      </c>
      <c r="Q2919" s="145">
        <f t="shared" si="568"/>
        <v>0</v>
      </c>
      <c r="R2919" s="145">
        <f t="shared" si="569"/>
        <v>0</v>
      </c>
      <c r="S2919" s="145">
        <f t="shared" si="570"/>
        <v>0</v>
      </c>
      <c r="T2919" s="145">
        <f t="shared" si="571"/>
        <v>0</v>
      </c>
      <c r="U2919" s="145">
        <f t="shared" si="572"/>
        <v>0</v>
      </c>
      <c r="V2919" s="146">
        <f>IF(J2919="nio",0,IF(J2919&gt;0,VLOOKUP(F2919,'3-Productie normen'!A:M,VLOOKUP(J2919,'3-Productie normen'!$B$38:$C$41,2,FALSE),FALSE)))*(VLOOKUP(B2919,'2-Kosten per locatie'!$A$16:$C$48,3,FALSE))</f>
        <v>0</v>
      </c>
      <c r="W2919" s="146">
        <f t="shared" si="573"/>
        <v>0</v>
      </c>
      <c r="X2919" s="146">
        <f t="shared" si="574"/>
        <v>0</v>
      </c>
      <c r="Y2919" s="146">
        <f t="shared" si="575"/>
        <v>0</v>
      </c>
      <c r="Z2919" s="147" t="str">
        <f>VLOOKUP(F2919,'3-Productie normen'!A:Q,12,FALSE)</f>
        <v>B</v>
      </c>
      <c r="AA2919" s="147"/>
      <c r="AC2919" s="148">
        <f t="shared" si="576"/>
        <v>11679</v>
      </c>
    </row>
    <row r="2920" spans="1:29" ht="14.15" customHeight="1">
      <c r="A2920" s="124">
        <f t="shared" si="578"/>
        <v>2920</v>
      </c>
      <c r="B2920" s="139" t="s">
        <v>123</v>
      </c>
      <c r="C2920" s="108">
        <v>3</v>
      </c>
      <c r="D2920" s="164" t="s">
        <v>2474</v>
      </c>
      <c r="E2920" s="141" t="s">
        <v>224</v>
      </c>
      <c r="F2920" s="141" t="s">
        <v>155</v>
      </c>
      <c r="G2920" s="141" t="s">
        <v>222</v>
      </c>
      <c r="H2920" s="142">
        <v>44.7</v>
      </c>
      <c r="I2920" s="143">
        <f t="shared" si="577"/>
        <v>255</v>
      </c>
      <c r="J2920" s="144">
        <v>255</v>
      </c>
      <c r="K2920" s="144"/>
      <c r="L2920" s="144"/>
      <c r="M2920" s="144"/>
      <c r="N2920" s="144"/>
      <c r="O2920" s="144"/>
      <c r="P2920" s="145" t="e">
        <f t="shared" si="567"/>
        <v>#DIV/0!</v>
      </c>
      <c r="Q2920" s="145">
        <f t="shared" si="568"/>
        <v>0</v>
      </c>
      <c r="R2920" s="145">
        <f t="shared" si="569"/>
        <v>0</v>
      </c>
      <c r="S2920" s="145">
        <f t="shared" si="570"/>
        <v>0</v>
      </c>
      <c r="T2920" s="145">
        <f t="shared" si="571"/>
        <v>0</v>
      </c>
      <c r="U2920" s="145">
        <f t="shared" si="572"/>
        <v>0</v>
      </c>
      <c r="V2920" s="146">
        <f>IF(J2920="nio",0,IF(J2920&gt;0,VLOOKUP(F2920,'3-Productie normen'!A:M,VLOOKUP(J2920,'3-Productie normen'!$B$38:$C$41,2,FALSE),FALSE)))*(VLOOKUP(B2920,'2-Kosten per locatie'!$A$16:$C$48,3,FALSE))</f>
        <v>0</v>
      </c>
      <c r="W2920" s="146">
        <f t="shared" si="573"/>
        <v>0</v>
      </c>
      <c r="X2920" s="146">
        <f t="shared" si="574"/>
        <v>0</v>
      </c>
      <c r="Y2920" s="146">
        <f t="shared" si="575"/>
        <v>0</v>
      </c>
      <c r="Z2920" s="147" t="str">
        <f>VLOOKUP(F2920,'3-Productie normen'!A:Q,12,FALSE)</f>
        <v>B</v>
      </c>
      <c r="AA2920" s="147"/>
      <c r="AC2920" s="148">
        <f t="shared" si="576"/>
        <v>11398.5</v>
      </c>
    </row>
    <row r="2921" spans="1:29" ht="14.15" customHeight="1">
      <c r="A2921" s="124">
        <f t="shared" si="578"/>
        <v>2921</v>
      </c>
      <c r="B2921" s="139" t="s">
        <v>123</v>
      </c>
      <c r="C2921" s="108">
        <v>3</v>
      </c>
      <c r="D2921" s="164" t="s">
        <v>2475</v>
      </c>
      <c r="E2921" s="141" t="s">
        <v>224</v>
      </c>
      <c r="F2921" s="141" t="s">
        <v>155</v>
      </c>
      <c r="G2921" s="141" t="s">
        <v>222</v>
      </c>
      <c r="H2921" s="142">
        <v>42.8</v>
      </c>
      <c r="I2921" s="143">
        <f t="shared" si="577"/>
        <v>255</v>
      </c>
      <c r="J2921" s="144">
        <v>255</v>
      </c>
      <c r="K2921" s="144"/>
      <c r="L2921" s="144"/>
      <c r="M2921" s="144"/>
      <c r="N2921" s="144"/>
      <c r="O2921" s="144"/>
      <c r="P2921" s="145" t="e">
        <f t="shared" si="567"/>
        <v>#DIV/0!</v>
      </c>
      <c r="Q2921" s="145">
        <f t="shared" si="568"/>
        <v>0</v>
      </c>
      <c r="R2921" s="145">
        <f t="shared" si="569"/>
        <v>0</v>
      </c>
      <c r="S2921" s="145">
        <f t="shared" si="570"/>
        <v>0</v>
      </c>
      <c r="T2921" s="145">
        <f t="shared" si="571"/>
        <v>0</v>
      </c>
      <c r="U2921" s="145">
        <f t="shared" si="572"/>
        <v>0</v>
      </c>
      <c r="V2921" s="146">
        <f>IF(J2921="nio",0,IF(J2921&gt;0,VLOOKUP(F2921,'3-Productie normen'!A:M,VLOOKUP(J2921,'3-Productie normen'!$B$38:$C$41,2,FALSE),FALSE)))*(VLOOKUP(B2921,'2-Kosten per locatie'!$A$16:$C$48,3,FALSE))</f>
        <v>0</v>
      </c>
      <c r="W2921" s="146">
        <f t="shared" si="573"/>
        <v>0</v>
      </c>
      <c r="X2921" s="146">
        <f t="shared" si="574"/>
        <v>0</v>
      </c>
      <c r="Y2921" s="146">
        <f t="shared" si="575"/>
        <v>0</v>
      </c>
      <c r="Z2921" s="147" t="str">
        <f>VLOOKUP(F2921,'3-Productie normen'!A:Q,12,FALSE)</f>
        <v>B</v>
      </c>
      <c r="AA2921" s="147"/>
      <c r="AC2921" s="148">
        <f t="shared" si="576"/>
        <v>10914</v>
      </c>
    </row>
    <row r="2922" spans="1:29" ht="14.15" customHeight="1">
      <c r="A2922" s="124">
        <f t="shared" si="578"/>
        <v>2922</v>
      </c>
      <c r="B2922" s="139" t="s">
        <v>123</v>
      </c>
      <c r="C2922" s="108">
        <v>3</v>
      </c>
      <c r="D2922" s="164" t="s">
        <v>2476</v>
      </c>
      <c r="E2922" s="141" t="s">
        <v>171</v>
      </c>
      <c r="F2922" s="141" t="s">
        <v>171</v>
      </c>
      <c r="G2922" s="141" t="s">
        <v>222</v>
      </c>
      <c r="H2922" s="142">
        <v>6</v>
      </c>
      <c r="I2922" s="143">
        <f t="shared" si="577"/>
        <v>255</v>
      </c>
      <c r="J2922" s="144">
        <v>255</v>
      </c>
      <c r="K2922" s="144"/>
      <c r="L2922" s="144"/>
      <c r="M2922" s="144"/>
      <c r="N2922" s="144"/>
      <c r="O2922" s="144"/>
      <c r="P2922" s="145" t="e">
        <f t="shared" si="567"/>
        <v>#DIV/0!</v>
      </c>
      <c r="Q2922" s="145">
        <f t="shared" si="568"/>
        <v>0</v>
      </c>
      <c r="R2922" s="145">
        <f t="shared" si="569"/>
        <v>0</v>
      </c>
      <c r="S2922" s="145">
        <f t="shared" si="570"/>
        <v>0</v>
      </c>
      <c r="T2922" s="145">
        <f t="shared" si="571"/>
        <v>0</v>
      </c>
      <c r="U2922" s="145">
        <f t="shared" si="572"/>
        <v>0</v>
      </c>
      <c r="V2922" s="146">
        <f>IF(J2922="nio",0,IF(J2922&gt;0,VLOOKUP(F2922,'3-Productie normen'!A:M,VLOOKUP(J2922,'3-Productie normen'!$B$38:$C$41,2,FALSE),FALSE)))*(VLOOKUP(B2922,'2-Kosten per locatie'!$A$16:$C$48,3,FALSE))</f>
        <v>0</v>
      </c>
      <c r="W2922" s="146">
        <f t="shared" si="573"/>
        <v>0</v>
      </c>
      <c r="X2922" s="146">
        <f t="shared" si="574"/>
        <v>0</v>
      </c>
      <c r="Y2922" s="146">
        <f t="shared" si="575"/>
        <v>0</v>
      </c>
      <c r="Z2922" s="147" t="str">
        <f>VLOOKUP(F2922,'3-Productie normen'!A:Q,12,FALSE)</f>
        <v>B</v>
      </c>
      <c r="AA2922" s="147"/>
      <c r="AC2922" s="148">
        <f t="shared" si="576"/>
        <v>1530</v>
      </c>
    </row>
    <row r="2923" spans="1:29" ht="14.15" customHeight="1">
      <c r="A2923" s="124">
        <f t="shared" si="578"/>
        <v>2923</v>
      </c>
      <c r="B2923" s="139" t="s">
        <v>123</v>
      </c>
      <c r="C2923" s="108">
        <v>3</v>
      </c>
      <c r="D2923" s="164" t="s">
        <v>2477</v>
      </c>
      <c r="E2923" s="141" t="s">
        <v>224</v>
      </c>
      <c r="F2923" s="141" t="s">
        <v>155</v>
      </c>
      <c r="G2923" s="141" t="s">
        <v>222</v>
      </c>
      <c r="H2923" s="142">
        <v>4</v>
      </c>
      <c r="I2923" s="143">
        <f t="shared" si="577"/>
        <v>255</v>
      </c>
      <c r="J2923" s="144">
        <v>255</v>
      </c>
      <c r="K2923" s="144"/>
      <c r="L2923" s="144"/>
      <c r="M2923" s="144"/>
      <c r="N2923" s="144"/>
      <c r="O2923" s="144"/>
      <c r="P2923" s="145" t="e">
        <f t="shared" si="567"/>
        <v>#DIV/0!</v>
      </c>
      <c r="Q2923" s="145">
        <f t="shared" si="568"/>
        <v>0</v>
      </c>
      <c r="R2923" s="145">
        <f t="shared" si="569"/>
        <v>0</v>
      </c>
      <c r="S2923" s="145">
        <f t="shared" si="570"/>
        <v>0</v>
      </c>
      <c r="T2923" s="145">
        <f t="shared" si="571"/>
        <v>0</v>
      </c>
      <c r="U2923" s="145">
        <f t="shared" si="572"/>
        <v>0</v>
      </c>
      <c r="V2923" s="146">
        <f>IF(J2923="nio",0,IF(J2923&gt;0,VLOOKUP(F2923,'3-Productie normen'!A:M,VLOOKUP(J2923,'3-Productie normen'!$B$38:$C$41,2,FALSE),FALSE)))*(VLOOKUP(B2923,'2-Kosten per locatie'!$A$16:$C$48,3,FALSE))</f>
        <v>0</v>
      </c>
      <c r="W2923" s="146">
        <f t="shared" si="573"/>
        <v>0</v>
      </c>
      <c r="X2923" s="146">
        <f t="shared" si="574"/>
        <v>0</v>
      </c>
      <c r="Y2923" s="146">
        <f t="shared" si="575"/>
        <v>0</v>
      </c>
      <c r="Z2923" s="147" t="str">
        <f>VLOOKUP(F2923,'3-Productie normen'!A:Q,12,FALSE)</f>
        <v>B</v>
      </c>
      <c r="AA2923" s="147"/>
      <c r="AC2923" s="148">
        <f t="shared" si="576"/>
        <v>1020</v>
      </c>
    </row>
    <row r="2924" spans="1:29" ht="14.15" customHeight="1">
      <c r="A2924" s="124">
        <f t="shared" si="578"/>
        <v>2924</v>
      </c>
      <c r="B2924" s="139" t="s">
        <v>123</v>
      </c>
      <c r="C2924" s="108">
        <v>3</v>
      </c>
      <c r="D2924" s="164" t="s">
        <v>2478</v>
      </c>
      <c r="E2924" s="141" t="s">
        <v>224</v>
      </c>
      <c r="F2924" s="141" t="s">
        <v>155</v>
      </c>
      <c r="G2924" s="141" t="s">
        <v>222</v>
      </c>
      <c r="H2924" s="142">
        <v>4</v>
      </c>
      <c r="I2924" s="143">
        <f t="shared" si="577"/>
        <v>255</v>
      </c>
      <c r="J2924" s="144">
        <v>255</v>
      </c>
      <c r="K2924" s="144"/>
      <c r="L2924" s="144"/>
      <c r="M2924" s="144"/>
      <c r="N2924" s="144"/>
      <c r="O2924" s="144"/>
      <c r="P2924" s="145" t="e">
        <f t="shared" si="567"/>
        <v>#DIV/0!</v>
      </c>
      <c r="Q2924" s="145">
        <f t="shared" si="568"/>
        <v>0</v>
      </c>
      <c r="R2924" s="145">
        <f t="shared" si="569"/>
        <v>0</v>
      </c>
      <c r="S2924" s="145">
        <f t="shared" si="570"/>
        <v>0</v>
      </c>
      <c r="T2924" s="145">
        <f t="shared" si="571"/>
        <v>0</v>
      </c>
      <c r="U2924" s="145">
        <f t="shared" si="572"/>
        <v>0</v>
      </c>
      <c r="V2924" s="146">
        <f>IF(J2924="nio",0,IF(J2924&gt;0,VLOOKUP(F2924,'3-Productie normen'!A:M,VLOOKUP(J2924,'3-Productie normen'!$B$38:$C$41,2,FALSE),FALSE)))*(VLOOKUP(B2924,'2-Kosten per locatie'!$A$16:$C$48,3,FALSE))</f>
        <v>0</v>
      </c>
      <c r="W2924" s="146">
        <f t="shared" si="573"/>
        <v>0</v>
      </c>
      <c r="X2924" s="146">
        <f t="shared" si="574"/>
        <v>0</v>
      </c>
      <c r="Y2924" s="146">
        <f t="shared" si="575"/>
        <v>0</v>
      </c>
      <c r="Z2924" s="147" t="str">
        <f>VLOOKUP(F2924,'3-Productie normen'!A:Q,12,FALSE)</f>
        <v>B</v>
      </c>
      <c r="AA2924" s="147"/>
      <c r="AC2924" s="148">
        <f t="shared" si="576"/>
        <v>1020</v>
      </c>
    </row>
    <row r="2925" spans="1:29" ht="14.15" customHeight="1">
      <c r="A2925" s="124">
        <f t="shared" si="578"/>
        <v>2925</v>
      </c>
      <c r="B2925" s="139" t="s">
        <v>123</v>
      </c>
      <c r="C2925" s="108">
        <v>3</v>
      </c>
      <c r="D2925" s="164" t="s">
        <v>2479</v>
      </c>
      <c r="E2925" s="141" t="s">
        <v>224</v>
      </c>
      <c r="F2925" s="141" t="s">
        <v>155</v>
      </c>
      <c r="G2925" s="141" t="s">
        <v>222</v>
      </c>
      <c r="H2925" s="142">
        <v>4</v>
      </c>
      <c r="I2925" s="143">
        <f t="shared" si="577"/>
        <v>255</v>
      </c>
      <c r="J2925" s="144">
        <v>255</v>
      </c>
      <c r="K2925" s="144"/>
      <c r="L2925" s="144"/>
      <c r="M2925" s="144"/>
      <c r="N2925" s="144"/>
      <c r="O2925" s="144"/>
      <c r="P2925" s="145" t="e">
        <f t="shared" ref="P2925:P2986" si="579">IF(J2925="nio",0,IF(J2925&gt;0,J2925*H2925/V2925,0))</f>
        <v>#DIV/0!</v>
      </c>
      <c r="Q2925" s="145">
        <f t="shared" ref="Q2925:Q2986" si="580">IF(K2925&gt;0,K2925*H2925/W2925,0)</f>
        <v>0</v>
      </c>
      <c r="R2925" s="145">
        <f t="shared" ref="R2925:R2986" si="581">IF(L2925&gt;0,L2925*H2925/X2925,0)</f>
        <v>0</v>
      </c>
      <c r="S2925" s="145">
        <f t="shared" ref="S2925:S2986" si="582">IF(M2925&gt;0,M2925*H2925/Y2925,0)</f>
        <v>0</v>
      </c>
      <c r="T2925" s="145">
        <f t="shared" ref="T2925:T2986" si="583">IF(N2925&gt;0,N2925*H2925/X2925,0)</f>
        <v>0</v>
      </c>
      <c r="U2925" s="145">
        <f t="shared" ref="U2925:U2986" si="584">IF(O2925&gt;0,O2925*H2925/Y2925,0)</f>
        <v>0</v>
      </c>
      <c r="V2925" s="146">
        <f>IF(J2925="nio",0,IF(J2925&gt;0,VLOOKUP(F2925,'3-Productie normen'!A:M,VLOOKUP(J2925,'3-Productie normen'!$B$38:$C$41,2,FALSE),FALSE)))*(VLOOKUP(B2925,'2-Kosten per locatie'!$A$16:$C$48,3,FALSE))</f>
        <v>0</v>
      </c>
      <c r="W2925" s="146">
        <f t="shared" ref="W2925:W2986" si="585">IF(K2925&gt;0,V2925*$W$8,0)</f>
        <v>0</v>
      </c>
      <c r="X2925" s="146">
        <f t="shared" ref="X2925:X2986" si="586">IF((OR(L2925&gt;0,N2925&gt;0)),V2925*$X$8,0)</f>
        <v>0</v>
      </c>
      <c r="Y2925" s="146">
        <f t="shared" ref="Y2925:Y2986" si="587">IF((OR(M2925&gt;0,O2925&gt;0)),V2925*$Y$8,0)</f>
        <v>0</v>
      </c>
      <c r="Z2925" s="147" t="str">
        <f>VLOOKUP(F2925,'3-Productie normen'!A:Q,12,FALSE)</f>
        <v>B</v>
      </c>
      <c r="AA2925" s="147"/>
      <c r="AC2925" s="148">
        <f t="shared" ref="AC2925:AC2986" si="588">I2925*H2925</f>
        <v>1020</v>
      </c>
    </row>
    <row r="2926" spans="1:29" ht="14.15" customHeight="1">
      <c r="A2926" s="124">
        <f t="shared" si="578"/>
        <v>2926</v>
      </c>
      <c r="B2926" s="139" t="s">
        <v>123</v>
      </c>
      <c r="C2926" s="108">
        <v>3</v>
      </c>
      <c r="D2926" s="164" t="s">
        <v>2480</v>
      </c>
      <c r="E2926" s="141" t="s">
        <v>224</v>
      </c>
      <c r="F2926" s="141" t="s">
        <v>155</v>
      </c>
      <c r="G2926" s="141" t="s">
        <v>222</v>
      </c>
      <c r="H2926" s="142">
        <v>4</v>
      </c>
      <c r="I2926" s="143">
        <f t="shared" si="577"/>
        <v>255</v>
      </c>
      <c r="J2926" s="144">
        <v>255</v>
      </c>
      <c r="K2926" s="144"/>
      <c r="L2926" s="144"/>
      <c r="M2926" s="144"/>
      <c r="N2926" s="144"/>
      <c r="O2926" s="144"/>
      <c r="P2926" s="145" t="e">
        <f t="shared" si="579"/>
        <v>#DIV/0!</v>
      </c>
      <c r="Q2926" s="145">
        <f t="shared" si="580"/>
        <v>0</v>
      </c>
      <c r="R2926" s="145">
        <f t="shared" si="581"/>
        <v>0</v>
      </c>
      <c r="S2926" s="145">
        <f t="shared" si="582"/>
        <v>0</v>
      </c>
      <c r="T2926" s="145">
        <f t="shared" si="583"/>
        <v>0</v>
      </c>
      <c r="U2926" s="145">
        <f t="shared" si="584"/>
        <v>0</v>
      </c>
      <c r="V2926" s="146">
        <f>IF(J2926="nio",0,IF(J2926&gt;0,VLOOKUP(F2926,'3-Productie normen'!A:M,VLOOKUP(J2926,'3-Productie normen'!$B$38:$C$41,2,FALSE),FALSE)))*(VLOOKUP(B2926,'2-Kosten per locatie'!$A$16:$C$48,3,FALSE))</f>
        <v>0</v>
      </c>
      <c r="W2926" s="146">
        <f t="shared" si="585"/>
        <v>0</v>
      </c>
      <c r="X2926" s="146">
        <f t="shared" si="586"/>
        <v>0</v>
      </c>
      <c r="Y2926" s="146">
        <f t="shared" si="587"/>
        <v>0</v>
      </c>
      <c r="Z2926" s="147" t="str">
        <f>VLOOKUP(F2926,'3-Productie normen'!A:Q,12,FALSE)</f>
        <v>B</v>
      </c>
      <c r="AA2926" s="147"/>
      <c r="AC2926" s="148">
        <f t="shared" si="588"/>
        <v>1020</v>
      </c>
    </row>
    <row r="2927" spans="1:29" ht="14.15" customHeight="1">
      <c r="A2927" s="124">
        <f t="shared" si="578"/>
        <v>2927</v>
      </c>
      <c r="B2927" s="139" t="s">
        <v>123</v>
      </c>
      <c r="C2927" s="108">
        <v>3</v>
      </c>
      <c r="D2927" s="164" t="s">
        <v>2481</v>
      </c>
      <c r="E2927" s="141" t="s">
        <v>171</v>
      </c>
      <c r="F2927" s="141" t="s">
        <v>171</v>
      </c>
      <c r="G2927" s="141" t="s">
        <v>222</v>
      </c>
      <c r="H2927" s="142">
        <v>6</v>
      </c>
      <c r="I2927" s="143">
        <f t="shared" si="577"/>
        <v>255</v>
      </c>
      <c r="J2927" s="144">
        <v>255</v>
      </c>
      <c r="K2927" s="144"/>
      <c r="L2927" s="144"/>
      <c r="M2927" s="144"/>
      <c r="N2927" s="144"/>
      <c r="O2927" s="144"/>
      <c r="P2927" s="145" t="e">
        <f t="shared" si="579"/>
        <v>#DIV/0!</v>
      </c>
      <c r="Q2927" s="145">
        <f t="shared" si="580"/>
        <v>0</v>
      </c>
      <c r="R2927" s="145">
        <f t="shared" si="581"/>
        <v>0</v>
      </c>
      <c r="S2927" s="145">
        <f t="shared" si="582"/>
        <v>0</v>
      </c>
      <c r="T2927" s="145">
        <f t="shared" si="583"/>
        <v>0</v>
      </c>
      <c r="U2927" s="145">
        <f t="shared" si="584"/>
        <v>0</v>
      </c>
      <c r="V2927" s="146">
        <f>IF(J2927="nio",0,IF(J2927&gt;0,VLOOKUP(F2927,'3-Productie normen'!A:M,VLOOKUP(J2927,'3-Productie normen'!$B$38:$C$41,2,FALSE),FALSE)))*(VLOOKUP(B2927,'2-Kosten per locatie'!$A$16:$C$48,3,FALSE))</f>
        <v>0</v>
      </c>
      <c r="W2927" s="146">
        <f t="shared" si="585"/>
        <v>0</v>
      </c>
      <c r="X2927" s="146">
        <f t="shared" si="586"/>
        <v>0</v>
      </c>
      <c r="Y2927" s="146">
        <f t="shared" si="587"/>
        <v>0</v>
      </c>
      <c r="Z2927" s="147" t="str">
        <f>VLOOKUP(F2927,'3-Productie normen'!A:Q,12,FALSE)</f>
        <v>B</v>
      </c>
      <c r="AA2927" s="147"/>
      <c r="AC2927" s="148">
        <f t="shared" si="588"/>
        <v>1530</v>
      </c>
    </row>
    <row r="2928" spans="1:29" ht="14.15" customHeight="1">
      <c r="A2928" s="124">
        <f t="shared" si="578"/>
        <v>2928</v>
      </c>
      <c r="B2928" s="139" t="s">
        <v>123</v>
      </c>
      <c r="C2928" s="108">
        <v>3</v>
      </c>
      <c r="D2928" s="164" t="s">
        <v>2482</v>
      </c>
      <c r="E2928" s="141" t="s">
        <v>171</v>
      </c>
      <c r="F2928" s="141" t="s">
        <v>171</v>
      </c>
      <c r="G2928" s="141" t="s">
        <v>222</v>
      </c>
      <c r="H2928" s="142">
        <v>14.8</v>
      </c>
      <c r="I2928" s="143">
        <f t="shared" si="577"/>
        <v>255</v>
      </c>
      <c r="J2928" s="144">
        <v>255</v>
      </c>
      <c r="K2928" s="144"/>
      <c r="L2928" s="144"/>
      <c r="M2928" s="144"/>
      <c r="N2928" s="144"/>
      <c r="O2928" s="144"/>
      <c r="P2928" s="145" t="e">
        <f t="shared" si="579"/>
        <v>#DIV/0!</v>
      </c>
      <c r="Q2928" s="145">
        <f t="shared" si="580"/>
        <v>0</v>
      </c>
      <c r="R2928" s="145">
        <f t="shared" si="581"/>
        <v>0</v>
      </c>
      <c r="S2928" s="145">
        <f t="shared" si="582"/>
        <v>0</v>
      </c>
      <c r="T2928" s="145">
        <f t="shared" si="583"/>
        <v>0</v>
      </c>
      <c r="U2928" s="145">
        <f t="shared" si="584"/>
        <v>0</v>
      </c>
      <c r="V2928" s="146">
        <f>IF(J2928="nio",0,IF(J2928&gt;0,VLOOKUP(F2928,'3-Productie normen'!A:M,VLOOKUP(J2928,'3-Productie normen'!$B$38:$C$41,2,FALSE),FALSE)))*(VLOOKUP(B2928,'2-Kosten per locatie'!$A$16:$C$48,3,FALSE))</f>
        <v>0</v>
      </c>
      <c r="W2928" s="146">
        <f t="shared" si="585"/>
        <v>0</v>
      </c>
      <c r="X2928" s="146">
        <f t="shared" si="586"/>
        <v>0</v>
      </c>
      <c r="Y2928" s="146">
        <f t="shared" si="587"/>
        <v>0</v>
      </c>
      <c r="Z2928" s="147" t="str">
        <f>VLOOKUP(F2928,'3-Productie normen'!A:Q,12,FALSE)</f>
        <v>B</v>
      </c>
      <c r="AA2928" s="147"/>
      <c r="AC2928" s="148">
        <f t="shared" si="588"/>
        <v>3774</v>
      </c>
    </row>
    <row r="2929" spans="1:29" ht="14.15" customHeight="1">
      <c r="A2929" s="124">
        <f t="shared" si="578"/>
        <v>2929</v>
      </c>
      <c r="B2929" s="139" t="s">
        <v>123</v>
      </c>
      <c r="C2929" s="108">
        <v>3</v>
      </c>
      <c r="D2929" s="164" t="s">
        <v>2483</v>
      </c>
      <c r="E2929" s="141" t="s">
        <v>171</v>
      </c>
      <c r="F2929" s="141" t="s">
        <v>171</v>
      </c>
      <c r="G2929" s="141" t="s">
        <v>222</v>
      </c>
      <c r="H2929" s="142">
        <v>8</v>
      </c>
      <c r="I2929" s="143">
        <f t="shared" si="577"/>
        <v>255</v>
      </c>
      <c r="J2929" s="144">
        <v>255</v>
      </c>
      <c r="K2929" s="144"/>
      <c r="L2929" s="144"/>
      <c r="M2929" s="144"/>
      <c r="N2929" s="144"/>
      <c r="O2929" s="144"/>
      <c r="P2929" s="145" t="e">
        <f t="shared" si="579"/>
        <v>#DIV/0!</v>
      </c>
      <c r="Q2929" s="145">
        <f t="shared" si="580"/>
        <v>0</v>
      </c>
      <c r="R2929" s="145">
        <f t="shared" si="581"/>
        <v>0</v>
      </c>
      <c r="S2929" s="145">
        <f t="shared" si="582"/>
        <v>0</v>
      </c>
      <c r="T2929" s="145">
        <f t="shared" si="583"/>
        <v>0</v>
      </c>
      <c r="U2929" s="145">
        <f t="shared" si="584"/>
        <v>0</v>
      </c>
      <c r="V2929" s="146">
        <f>IF(J2929="nio",0,IF(J2929&gt;0,VLOOKUP(F2929,'3-Productie normen'!A:M,VLOOKUP(J2929,'3-Productie normen'!$B$38:$C$41,2,FALSE),FALSE)))*(VLOOKUP(B2929,'2-Kosten per locatie'!$A$16:$C$48,3,FALSE))</f>
        <v>0</v>
      </c>
      <c r="W2929" s="146">
        <f t="shared" si="585"/>
        <v>0</v>
      </c>
      <c r="X2929" s="146">
        <f t="shared" si="586"/>
        <v>0</v>
      </c>
      <c r="Y2929" s="146">
        <f t="shared" si="587"/>
        <v>0</v>
      </c>
      <c r="Z2929" s="147" t="str">
        <f>VLOOKUP(F2929,'3-Productie normen'!A:Q,12,FALSE)</f>
        <v>B</v>
      </c>
      <c r="AA2929" s="147"/>
      <c r="AC2929" s="148">
        <f t="shared" si="588"/>
        <v>2040</v>
      </c>
    </row>
    <row r="2930" spans="1:29" ht="14.15" customHeight="1">
      <c r="A2930" s="124">
        <f t="shared" si="578"/>
        <v>2930</v>
      </c>
      <c r="B2930" s="139" t="s">
        <v>123</v>
      </c>
      <c r="C2930" s="108">
        <v>3</v>
      </c>
      <c r="D2930" s="164" t="s">
        <v>2483</v>
      </c>
      <c r="E2930" s="141" t="s">
        <v>171</v>
      </c>
      <c r="F2930" s="141" t="s">
        <v>171</v>
      </c>
      <c r="G2930" s="141" t="s">
        <v>222</v>
      </c>
      <c r="H2930" s="142">
        <v>10.9</v>
      </c>
      <c r="I2930" s="143">
        <f t="shared" si="577"/>
        <v>255</v>
      </c>
      <c r="J2930" s="144">
        <v>255</v>
      </c>
      <c r="K2930" s="144"/>
      <c r="L2930" s="144"/>
      <c r="M2930" s="144"/>
      <c r="N2930" s="144"/>
      <c r="O2930" s="144"/>
      <c r="P2930" s="145" t="e">
        <f t="shared" si="579"/>
        <v>#DIV/0!</v>
      </c>
      <c r="Q2930" s="145">
        <f t="shared" si="580"/>
        <v>0</v>
      </c>
      <c r="R2930" s="145">
        <f t="shared" si="581"/>
        <v>0</v>
      </c>
      <c r="S2930" s="145">
        <f t="shared" si="582"/>
        <v>0</v>
      </c>
      <c r="T2930" s="145">
        <f t="shared" si="583"/>
        <v>0</v>
      </c>
      <c r="U2930" s="145">
        <f t="shared" si="584"/>
        <v>0</v>
      </c>
      <c r="V2930" s="146">
        <f>IF(J2930="nio",0,IF(J2930&gt;0,VLOOKUP(F2930,'3-Productie normen'!A:M,VLOOKUP(J2930,'3-Productie normen'!$B$38:$C$41,2,FALSE),FALSE)))*(VLOOKUP(B2930,'2-Kosten per locatie'!$A$16:$C$48,3,FALSE))</f>
        <v>0</v>
      </c>
      <c r="W2930" s="146">
        <f t="shared" si="585"/>
        <v>0</v>
      </c>
      <c r="X2930" s="146">
        <f t="shared" si="586"/>
        <v>0</v>
      </c>
      <c r="Y2930" s="146">
        <f t="shared" si="587"/>
        <v>0</v>
      </c>
      <c r="Z2930" s="147" t="str">
        <f>VLOOKUP(F2930,'3-Productie normen'!A:Q,12,FALSE)</f>
        <v>B</v>
      </c>
      <c r="AA2930" s="147"/>
      <c r="AC2930" s="148">
        <f t="shared" si="588"/>
        <v>2779.5</v>
      </c>
    </row>
    <row r="2931" spans="1:29" ht="14.15" customHeight="1">
      <c r="A2931" s="124">
        <f t="shared" si="578"/>
        <v>2931</v>
      </c>
      <c r="B2931" s="139" t="s">
        <v>123</v>
      </c>
      <c r="C2931" s="108">
        <v>3</v>
      </c>
      <c r="D2931" s="164" t="s">
        <v>1848</v>
      </c>
      <c r="E2931" s="141" t="s">
        <v>699</v>
      </c>
      <c r="F2931" s="141" t="s">
        <v>155</v>
      </c>
      <c r="G2931" s="141" t="s">
        <v>222</v>
      </c>
      <c r="H2931" s="142">
        <v>47.4</v>
      </c>
      <c r="I2931" s="143">
        <f t="shared" si="577"/>
        <v>255</v>
      </c>
      <c r="J2931" s="144">
        <v>255</v>
      </c>
      <c r="K2931" s="144"/>
      <c r="L2931" s="144"/>
      <c r="M2931" s="144"/>
      <c r="N2931" s="144"/>
      <c r="O2931" s="144"/>
      <c r="P2931" s="145" t="e">
        <f t="shared" si="579"/>
        <v>#DIV/0!</v>
      </c>
      <c r="Q2931" s="145">
        <f t="shared" si="580"/>
        <v>0</v>
      </c>
      <c r="R2931" s="145">
        <f t="shared" si="581"/>
        <v>0</v>
      </c>
      <c r="S2931" s="145">
        <f t="shared" si="582"/>
        <v>0</v>
      </c>
      <c r="T2931" s="145">
        <f t="shared" si="583"/>
        <v>0</v>
      </c>
      <c r="U2931" s="145">
        <f t="shared" si="584"/>
        <v>0</v>
      </c>
      <c r="V2931" s="146">
        <f>IF(J2931="nio",0,IF(J2931&gt;0,VLOOKUP(F2931,'3-Productie normen'!A:M,VLOOKUP(J2931,'3-Productie normen'!$B$38:$C$41,2,FALSE),FALSE)))*(VLOOKUP(B2931,'2-Kosten per locatie'!$A$16:$C$48,3,FALSE))</f>
        <v>0</v>
      </c>
      <c r="W2931" s="146">
        <f t="shared" si="585"/>
        <v>0</v>
      </c>
      <c r="X2931" s="146">
        <f t="shared" si="586"/>
        <v>0</v>
      </c>
      <c r="Y2931" s="146">
        <f t="shared" si="587"/>
        <v>0</v>
      </c>
      <c r="Z2931" s="147" t="str">
        <f>VLOOKUP(F2931,'3-Productie normen'!A:Q,12,FALSE)</f>
        <v>B</v>
      </c>
      <c r="AA2931" s="147"/>
      <c r="AC2931" s="148">
        <f t="shared" si="588"/>
        <v>12087</v>
      </c>
    </row>
    <row r="2932" spans="1:29" ht="14.15" customHeight="1">
      <c r="A2932" s="124">
        <f t="shared" si="578"/>
        <v>2932</v>
      </c>
      <c r="B2932" s="139" t="s">
        <v>123</v>
      </c>
      <c r="C2932" s="108">
        <v>3</v>
      </c>
      <c r="D2932" s="164" t="s">
        <v>2484</v>
      </c>
      <c r="E2932" s="141" t="s">
        <v>171</v>
      </c>
      <c r="F2932" s="141" t="s">
        <v>171</v>
      </c>
      <c r="G2932" s="141" t="s">
        <v>222</v>
      </c>
      <c r="H2932" s="142">
        <v>8</v>
      </c>
      <c r="I2932" s="143">
        <f t="shared" si="577"/>
        <v>255</v>
      </c>
      <c r="J2932" s="144">
        <v>255</v>
      </c>
      <c r="K2932" s="144"/>
      <c r="L2932" s="144"/>
      <c r="M2932" s="144"/>
      <c r="N2932" s="144"/>
      <c r="O2932" s="144"/>
      <c r="P2932" s="145" t="e">
        <f t="shared" si="579"/>
        <v>#DIV/0!</v>
      </c>
      <c r="Q2932" s="145">
        <f t="shared" si="580"/>
        <v>0</v>
      </c>
      <c r="R2932" s="145">
        <f t="shared" si="581"/>
        <v>0</v>
      </c>
      <c r="S2932" s="145">
        <f t="shared" si="582"/>
        <v>0</v>
      </c>
      <c r="T2932" s="145">
        <f t="shared" si="583"/>
        <v>0</v>
      </c>
      <c r="U2932" s="145">
        <f t="shared" si="584"/>
        <v>0</v>
      </c>
      <c r="V2932" s="146">
        <f>IF(J2932="nio",0,IF(J2932&gt;0,VLOOKUP(F2932,'3-Productie normen'!A:M,VLOOKUP(J2932,'3-Productie normen'!$B$38:$C$41,2,FALSE),FALSE)))*(VLOOKUP(B2932,'2-Kosten per locatie'!$A$16:$C$48,3,FALSE))</f>
        <v>0</v>
      </c>
      <c r="W2932" s="146">
        <f t="shared" si="585"/>
        <v>0</v>
      </c>
      <c r="X2932" s="146">
        <f t="shared" si="586"/>
        <v>0</v>
      </c>
      <c r="Y2932" s="146">
        <f t="shared" si="587"/>
        <v>0</v>
      </c>
      <c r="Z2932" s="147" t="str">
        <f>VLOOKUP(F2932,'3-Productie normen'!A:Q,12,FALSE)</f>
        <v>B</v>
      </c>
      <c r="AA2932" s="147"/>
      <c r="AC2932" s="148">
        <f t="shared" si="588"/>
        <v>2040</v>
      </c>
    </row>
    <row r="2933" spans="1:29" ht="14.15" customHeight="1">
      <c r="A2933" s="124">
        <f t="shared" si="578"/>
        <v>2933</v>
      </c>
      <c r="B2933" s="139" t="s">
        <v>123</v>
      </c>
      <c r="C2933" s="108">
        <v>3</v>
      </c>
      <c r="D2933" s="164" t="s">
        <v>2485</v>
      </c>
      <c r="E2933" s="141" t="s">
        <v>171</v>
      </c>
      <c r="F2933" s="141" t="s">
        <v>171</v>
      </c>
      <c r="G2933" s="141" t="s">
        <v>222</v>
      </c>
      <c r="H2933" s="142">
        <v>8</v>
      </c>
      <c r="I2933" s="143">
        <f t="shared" si="577"/>
        <v>255</v>
      </c>
      <c r="J2933" s="144">
        <v>255</v>
      </c>
      <c r="K2933" s="144"/>
      <c r="L2933" s="144"/>
      <c r="M2933" s="144"/>
      <c r="N2933" s="144"/>
      <c r="O2933" s="144"/>
      <c r="P2933" s="145" t="e">
        <f t="shared" si="579"/>
        <v>#DIV/0!</v>
      </c>
      <c r="Q2933" s="145">
        <f t="shared" si="580"/>
        <v>0</v>
      </c>
      <c r="R2933" s="145">
        <f t="shared" si="581"/>
        <v>0</v>
      </c>
      <c r="S2933" s="145">
        <f t="shared" si="582"/>
        <v>0</v>
      </c>
      <c r="T2933" s="145">
        <f t="shared" si="583"/>
        <v>0</v>
      </c>
      <c r="U2933" s="145">
        <f t="shared" si="584"/>
        <v>0</v>
      </c>
      <c r="V2933" s="146">
        <f>IF(J2933="nio",0,IF(J2933&gt;0,VLOOKUP(F2933,'3-Productie normen'!A:M,VLOOKUP(J2933,'3-Productie normen'!$B$38:$C$41,2,FALSE),FALSE)))*(VLOOKUP(B2933,'2-Kosten per locatie'!$A$16:$C$48,3,FALSE))</f>
        <v>0</v>
      </c>
      <c r="W2933" s="146">
        <f t="shared" si="585"/>
        <v>0</v>
      </c>
      <c r="X2933" s="146">
        <f t="shared" si="586"/>
        <v>0</v>
      </c>
      <c r="Y2933" s="146">
        <f t="shared" si="587"/>
        <v>0</v>
      </c>
      <c r="Z2933" s="147" t="str">
        <f>VLOOKUP(F2933,'3-Productie normen'!A:Q,12,FALSE)</f>
        <v>B</v>
      </c>
      <c r="AA2933" s="147"/>
      <c r="AC2933" s="148">
        <f t="shared" si="588"/>
        <v>2040</v>
      </c>
    </row>
    <row r="2934" spans="1:29" ht="14.15" customHeight="1">
      <c r="A2934" s="124">
        <f t="shared" si="578"/>
        <v>2934</v>
      </c>
      <c r="B2934" s="139" t="s">
        <v>123</v>
      </c>
      <c r="C2934" s="108">
        <v>3</v>
      </c>
      <c r="D2934" s="164" t="s">
        <v>2486</v>
      </c>
      <c r="E2934" s="141" t="s">
        <v>224</v>
      </c>
      <c r="F2934" s="141" t="s">
        <v>155</v>
      </c>
      <c r="G2934" s="141" t="s">
        <v>222</v>
      </c>
      <c r="H2934" s="142">
        <v>5.2</v>
      </c>
      <c r="I2934" s="143">
        <f t="shared" si="577"/>
        <v>255</v>
      </c>
      <c r="J2934" s="144">
        <v>255</v>
      </c>
      <c r="K2934" s="144"/>
      <c r="L2934" s="144"/>
      <c r="M2934" s="144"/>
      <c r="N2934" s="144"/>
      <c r="O2934" s="144"/>
      <c r="P2934" s="145" t="e">
        <f t="shared" si="579"/>
        <v>#DIV/0!</v>
      </c>
      <c r="Q2934" s="145">
        <f t="shared" si="580"/>
        <v>0</v>
      </c>
      <c r="R2934" s="145">
        <f t="shared" si="581"/>
        <v>0</v>
      </c>
      <c r="S2934" s="145">
        <f t="shared" si="582"/>
        <v>0</v>
      </c>
      <c r="T2934" s="145">
        <f t="shared" si="583"/>
        <v>0</v>
      </c>
      <c r="U2934" s="145">
        <f t="shared" si="584"/>
        <v>0</v>
      </c>
      <c r="V2934" s="146">
        <f>IF(J2934="nio",0,IF(J2934&gt;0,VLOOKUP(F2934,'3-Productie normen'!A:M,VLOOKUP(J2934,'3-Productie normen'!$B$38:$C$41,2,FALSE),FALSE)))*(VLOOKUP(B2934,'2-Kosten per locatie'!$A$16:$C$48,3,FALSE))</f>
        <v>0</v>
      </c>
      <c r="W2934" s="146">
        <f t="shared" si="585"/>
        <v>0</v>
      </c>
      <c r="X2934" s="146">
        <f t="shared" si="586"/>
        <v>0</v>
      </c>
      <c r="Y2934" s="146">
        <f t="shared" si="587"/>
        <v>0</v>
      </c>
      <c r="Z2934" s="147" t="str">
        <f>VLOOKUP(F2934,'3-Productie normen'!A:Q,12,FALSE)</f>
        <v>B</v>
      </c>
      <c r="AA2934" s="147"/>
      <c r="AC2934" s="148">
        <f t="shared" si="588"/>
        <v>1326</v>
      </c>
    </row>
    <row r="2935" spans="1:29" ht="14.15" customHeight="1">
      <c r="A2935" s="124">
        <f t="shared" si="578"/>
        <v>2935</v>
      </c>
      <c r="B2935" s="139" t="s">
        <v>123</v>
      </c>
      <c r="C2935" s="108">
        <v>3</v>
      </c>
      <c r="D2935" s="164" t="s">
        <v>1850</v>
      </c>
      <c r="E2935" s="141" t="s">
        <v>224</v>
      </c>
      <c r="F2935" s="141" t="s">
        <v>155</v>
      </c>
      <c r="G2935" s="141" t="s">
        <v>222</v>
      </c>
      <c r="H2935" s="142">
        <v>5.8</v>
      </c>
      <c r="I2935" s="143">
        <f t="shared" si="577"/>
        <v>255</v>
      </c>
      <c r="J2935" s="144">
        <v>255</v>
      </c>
      <c r="K2935" s="144"/>
      <c r="L2935" s="144"/>
      <c r="M2935" s="144"/>
      <c r="N2935" s="144"/>
      <c r="O2935" s="144"/>
      <c r="P2935" s="145" t="e">
        <f t="shared" si="579"/>
        <v>#DIV/0!</v>
      </c>
      <c r="Q2935" s="145">
        <f t="shared" si="580"/>
        <v>0</v>
      </c>
      <c r="R2935" s="145">
        <f t="shared" si="581"/>
        <v>0</v>
      </c>
      <c r="S2935" s="145">
        <f t="shared" si="582"/>
        <v>0</v>
      </c>
      <c r="T2935" s="145">
        <f t="shared" si="583"/>
        <v>0</v>
      </c>
      <c r="U2935" s="145">
        <f t="shared" si="584"/>
        <v>0</v>
      </c>
      <c r="V2935" s="146">
        <f>IF(J2935="nio",0,IF(J2935&gt;0,VLOOKUP(F2935,'3-Productie normen'!A:M,VLOOKUP(J2935,'3-Productie normen'!$B$38:$C$41,2,FALSE),FALSE)))*(VLOOKUP(B2935,'2-Kosten per locatie'!$A$16:$C$48,3,FALSE))</f>
        <v>0</v>
      </c>
      <c r="W2935" s="146">
        <f t="shared" si="585"/>
        <v>0</v>
      </c>
      <c r="X2935" s="146">
        <f t="shared" si="586"/>
        <v>0</v>
      </c>
      <c r="Y2935" s="146">
        <f t="shared" si="587"/>
        <v>0</v>
      </c>
      <c r="Z2935" s="147" t="str">
        <f>VLOOKUP(F2935,'3-Productie normen'!A:Q,12,FALSE)</f>
        <v>B</v>
      </c>
      <c r="AA2935" s="147"/>
      <c r="AC2935" s="148">
        <f t="shared" si="588"/>
        <v>1479</v>
      </c>
    </row>
    <row r="2936" spans="1:29" ht="14.15" customHeight="1">
      <c r="A2936" s="124">
        <f t="shared" si="578"/>
        <v>2936</v>
      </c>
      <c r="B2936" s="139" t="s">
        <v>123</v>
      </c>
      <c r="C2936" s="108">
        <v>3</v>
      </c>
      <c r="D2936" s="164" t="s">
        <v>2145</v>
      </c>
      <c r="E2936" s="141" t="s">
        <v>249</v>
      </c>
      <c r="F2936" s="141" t="s">
        <v>172</v>
      </c>
      <c r="G2936" s="141" t="s">
        <v>222</v>
      </c>
      <c r="H2936" s="142">
        <v>104.2</v>
      </c>
      <c r="I2936" s="143">
        <f t="shared" si="577"/>
        <v>255</v>
      </c>
      <c r="J2936" s="144">
        <v>255</v>
      </c>
      <c r="K2936" s="144"/>
      <c r="L2936" s="144"/>
      <c r="M2936" s="144"/>
      <c r="N2936" s="144"/>
      <c r="O2936" s="144"/>
      <c r="P2936" s="145" t="e">
        <f t="shared" si="579"/>
        <v>#DIV/0!</v>
      </c>
      <c r="Q2936" s="145">
        <f t="shared" si="580"/>
        <v>0</v>
      </c>
      <c r="R2936" s="145">
        <f t="shared" si="581"/>
        <v>0</v>
      </c>
      <c r="S2936" s="145">
        <f t="shared" si="582"/>
        <v>0</v>
      </c>
      <c r="T2936" s="145">
        <f t="shared" si="583"/>
        <v>0</v>
      </c>
      <c r="U2936" s="145">
        <f t="shared" si="584"/>
        <v>0</v>
      </c>
      <c r="V2936" s="146">
        <f>IF(J2936="nio",0,IF(J2936&gt;0,VLOOKUP(F2936,'3-Productie normen'!A:M,VLOOKUP(J2936,'3-Productie normen'!$B$38:$C$41,2,FALSE),FALSE)))*(VLOOKUP(B2936,'2-Kosten per locatie'!$A$16:$C$48,3,FALSE))</f>
        <v>0</v>
      </c>
      <c r="W2936" s="146">
        <f t="shared" si="585"/>
        <v>0</v>
      </c>
      <c r="X2936" s="146">
        <f t="shared" si="586"/>
        <v>0</v>
      </c>
      <c r="Y2936" s="146">
        <f t="shared" si="587"/>
        <v>0</v>
      </c>
      <c r="Z2936" s="147" t="str">
        <f>VLOOKUP(F2936,'3-Productie normen'!A:Q,12,FALSE)</f>
        <v>V</v>
      </c>
      <c r="AA2936" s="147"/>
      <c r="AC2936" s="148">
        <f t="shared" si="588"/>
        <v>26571</v>
      </c>
    </row>
    <row r="2937" spans="1:29" ht="14.15" customHeight="1">
      <c r="A2937" s="124">
        <f t="shared" si="578"/>
        <v>2937</v>
      </c>
      <c r="B2937" s="139" t="s">
        <v>123</v>
      </c>
      <c r="C2937" s="108">
        <v>3</v>
      </c>
      <c r="D2937" s="164" t="s">
        <v>2146</v>
      </c>
      <c r="E2937" s="141" t="s">
        <v>249</v>
      </c>
      <c r="F2937" s="141" t="s">
        <v>172</v>
      </c>
      <c r="G2937" s="141" t="s">
        <v>222</v>
      </c>
      <c r="H2937" s="142">
        <v>106.2</v>
      </c>
      <c r="I2937" s="143">
        <f t="shared" si="577"/>
        <v>255</v>
      </c>
      <c r="J2937" s="144">
        <v>255</v>
      </c>
      <c r="K2937" s="144"/>
      <c r="L2937" s="144"/>
      <c r="M2937" s="144"/>
      <c r="N2937" s="144"/>
      <c r="O2937" s="144"/>
      <c r="P2937" s="145" t="e">
        <f t="shared" si="579"/>
        <v>#DIV/0!</v>
      </c>
      <c r="Q2937" s="145">
        <f t="shared" si="580"/>
        <v>0</v>
      </c>
      <c r="R2937" s="145">
        <f t="shared" si="581"/>
        <v>0</v>
      </c>
      <c r="S2937" s="145">
        <f t="shared" si="582"/>
        <v>0</v>
      </c>
      <c r="T2937" s="145">
        <f t="shared" si="583"/>
        <v>0</v>
      </c>
      <c r="U2937" s="145">
        <f t="shared" si="584"/>
        <v>0</v>
      </c>
      <c r="V2937" s="146">
        <f>IF(J2937="nio",0,IF(J2937&gt;0,VLOOKUP(F2937,'3-Productie normen'!A:M,VLOOKUP(J2937,'3-Productie normen'!$B$38:$C$41,2,FALSE),FALSE)))*(VLOOKUP(B2937,'2-Kosten per locatie'!$A$16:$C$48,3,FALSE))</f>
        <v>0</v>
      </c>
      <c r="W2937" s="146">
        <f t="shared" si="585"/>
        <v>0</v>
      </c>
      <c r="X2937" s="146">
        <f t="shared" si="586"/>
        <v>0</v>
      </c>
      <c r="Y2937" s="146">
        <f t="shared" si="587"/>
        <v>0</v>
      </c>
      <c r="Z2937" s="147" t="str">
        <f>VLOOKUP(F2937,'3-Productie normen'!A:Q,12,FALSE)</f>
        <v>V</v>
      </c>
      <c r="AA2937" s="147"/>
      <c r="AC2937" s="148">
        <f t="shared" si="588"/>
        <v>27081</v>
      </c>
    </row>
    <row r="2938" spans="1:29" ht="14.15" customHeight="1">
      <c r="A2938" s="124">
        <f t="shared" si="578"/>
        <v>2938</v>
      </c>
      <c r="B2938" s="139" t="s">
        <v>123</v>
      </c>
      <c r="C2938" s="108">
        <v>3</v>
      </c>
      <c r="D2938" s="164" t="s">
        <v>1851</v>
      </c>
      <c r="E2938" s="141" t="s">
        <v>249</v>
      </c>
      <c r="F2938" s="141" t="s">
        <v>172</v>
      </c>
      <c r="G2938" s="141" t="s">
        <v>222</v>
      </c>
      <c r="H2938" s="142">
        <v>17.7</v>
      </c>
      <c r="I2938" s="143">
        <f t="shared" si="577"/>
        <v>255</v>
      </c>
      <c r="J2938" s="144">
        <v>255</v>
      </c>
      <c r="K2938" s="144"/>
      <c r="L2938" s="144"/>
      <c r="M2938" s="144"/>
      <c r="N2938" s="144"/>
      <c r="O2938" s="144"/>
      <c r="P2938" s="145" t="e">
        <f t="shared" si="579"/>
        <v>#DIV/0!</v>
      </c>
      <c r="Q2938" s="145">
        <f t="shared" si="580"/>
        <v>0</v>
      </c>
      <c r="R2938" s="145">
        <f t="shared" si="581"/>
        <v>0</v>
      </c>
      <c r="S2938" s="145">
        <f t="shared" si="582"/>
        <v>0</v>
      </c>
      <c r="T2938" s="145">
        <f t="shared" si="583"/>
        <v>0</v>
      </c>
      <c r="U2938" s="145">
        <f t="shared" si="584"/>
        <v>0</v>
      </c>
      <c r="V2938" s="146">
        <f>IF(J2938="nio",0,IF(J2938&gt;0,VLOOKUP(F2938,'3-Productie normen'!A:M,VLOOKUP(J2938,'3-Productie normen'!$B$38:$C$41,2,FALSE),FALSE)))*(VLOOKUP(B2938,'2-Kosten per locatie'!$A$16:$C$48,3,FALSE))</f>
        <v>0</v>
      </c>
      <c r="W2938" s="146">
        <f t="shared" si="585"/>
        <v>0</v>
      </c>
      <c r="X2938" s="146">
        <f t="shared" si="586"/>
        <v>0</v>
      </c>
      <c r="Y2938" s="146">
        <f t="shared" si="587"/>
        <v>0</v>
      </c>
      <c r="Z2938" s="147" t="str">
        <f>VLOOKUP(F2938,'3-Productie normen'!A:Q,12,FALSE)</f>
        <v>V</v>
      </c>
      <c r="AA2938" s="147"/>
      <c r="AC2938" s="148">
        <f t="shared" si="588"/>
        <v>4513.5</v>
      </c>
    </row>
    <row r="2939" spans="1:29" ht="14.15" customHeight="1">
      <c r="A2939" s="124">
        <f t="shared" si="578"/>
        <v>2939</v>
      </c>
      <c r="B2939" s="139" t="s">
        <v>123</v>
      </c>
      <c r="C2939" s="108">
        <v>3</v>
      </c>
      <c r="D2939" s="164" t="s">
        <v>2148</v>
      </c>
      <c r="E2939" s="141" t="s">
        <v>243</v>
      </c>
      <c r="F2939" s="141" t="s">
        <v>155</v>
      </c>
      <c r="G2939" s="141" t="s">
        <v>222</v>
      </c>
      <c r="H2939" s="142">
        <v>18.8</v>
      </c>
      <c r="I2939" s="143">
        <f t="shared" si="577"/>
        <v>255</v>
      </c>
      <c r="J2939" s="144">
        <v>255</v>
      </c>
      <c r="K2939" s="144"/>
      <c r="L2939" s="144"/>
      <c r="M2939" s="144"/>
      <c r="N2939" s="144"/>
      <c r="O2939" s="144"/>
      <c r="P2939" s="145" t="e">
        <f t="shared" si="579"/>
        <v>#DIV/0!</v>
      </c>
      <c r="Q2939" s="145">
        <f t="shared" si="580"/>
        <v>0</v>
      </c>
      <c r="R2939" s="145">
        <f t="shared" si="581"/>
        <v>0</v>
      </c>
      <c r="S2939" s="145">
        <f t="shared" si="582"/>
        <v>0</v>
      </c>
      <c r="T2939" s="145">
        <f t="shared" si="583"/>
        <v>0</v>
      </c>
      <c r="U2939" s="145">
        <f t="shared" si="584"/>
        <v>0</v>
      </c>
      <c r="V2939" s="146">
        <f>IF(J2939="nio",0,IF(J2939&gt;0,VLOOKUP(F2939,'3-Productie normen'!A:M,VLOOKUP(J2939,'3-Productie normen'!$B$38:$C$41,2,FALSE),FALSE)))*(VLOOKUP(B2939,'2-Kosten per locatie'!$A$16:$C$48,3,FALSE))</f>
        <v>0</v>
      </c>
      <c r="W2939" s="146">
        <f t="shared" si="585"/>
        <v>0</v>
      </c>
      <c r="X2939" s="146">
        <f t="shared" si="586"/>
        <v>0</v>
      </c>
      <c r="Y2939" s="146">
        <f t="shared" si="587"/>
        <v>0</v>
      </c>
      <c r="Z2939" s="147" t="str">
        <f>VLOOKUP(F2939,'3-Productie normen'!A:Q,12,FALSE)</f>
        <v>B</v>
      </c>
      <c r="AA2939" s="147"/>
      <c r="AC2939" s="148">
        <f t="shared" si="588"/>
        <v>4794</v>
      </c>
    </row>
    <row r="2940" spans="1:29" ht="14.15" customHeight="1">
      <c r="A2940" s="124">
        <f t="shared" si="578"/>
        <v>2940</v>
      </c>
      <c r="B2940" s="139" t="s">
        <v>123</v>
      </c>
      <c r="C2940" s="108">
        <v>3</v>
      </c>
      <c r="D2940" s="164" t="s">
        <v>1852</v>
      </c>
      <c r="E2940" s="141" t="s">
        <v>224</v>
      </c>
      <c r="F2940" s="141" t="s">
        <v>155</v>
      </c>
      <c r="G2940" s="141" t="s">
        <v>222</v>
      </c>
      <c r="H2940" s="142">
        <v>47.6</v>
      </c>
      <c r="I2940" s="143">
        <f t="shared" ref="I2940:I3002" si="589">SUM(J2940:O2940)</f>
        <v>255</v>
      </c>
      <c r="J2940" s="144">
        <v>255</v>
      </c>
      <c r="K2940" s="144"/>
      <c r="L2940" s="144"/>
      <c r="M2940" s="144"/>
      <c r="N2940" s="144"/>
      <c r="O2940" s="144"/>
      <c r="P2940" s="145" t="e">
        <f t="shared" si="579"/>
        <v>#DIV/0!</v>
      </c>
      <c r="Q2940" s="145">
        <f t="shared" si="580"/>
        <v>0</v>
      </c>
      <c r="R2940" s="145">
        <f t="shared" si="581"/>
        <v>0</v>
      </c>
      <c r="S2940" s="145">
        <f t="shared" si="582"/>
        <v>0</v>
      </c>
      <c r="T2940" s="145">
        <f t="shared" si="583"/>
        <v>0</v>
      </c>
      <c r="U2940" s="145">
        <f t="shared" si="584"/>
        <v>0</v>
      </c>
      <c r="V2940" s="146">
        <f>IF(J2940="nio",0,IF(J2940&gt;0,VLOOKUP(F2940,'3-Productie normen'!A:M,VLOOKUP(J2940,'3-Productie normen'!$B$38:$C$41,2,FALSE),FALSE)))*(VLOOKUP(B2940,'2-Kosten per locatie'!$A$16:$C$48,3,FALSE))</f>
        <v>0</v>
      </c>
      <c r="W2940" s="146">
        <f t="shared" si="585"/>
        <v>0</v>
      </c>
      <c r="X2940" s="146">
        <f t="shared" si="586"/>
        <v>0</v>
      </c>
      <c r="Y2940" s="146">
        <f t="shared" si="587"/>
        <v>0</v>
      </c>
      <c r="Z2940" s="147" t="str">
        <f>VLOOKUP(F2940,'3-Productie normen'!A:Q,12,FALSE)</f>
        <v>B</v>
      </c>
      <c r="AA2940" s="147"/>
      <c r="AC2940" s="148">
        <f t="shared" si="588"/>
        <v>12138</v>
      </c>
    </row>
    <row r="2941" spans="1:29" ht="14.15" customHeight="1">
      <c r="A2941" s="124">
        <f t="shared" si="578"/>
        <v>2941</v>
      </c>
      <c r="B2941" s="139" t="s">
        <v>123</v>
      </c>
      <c r="C2941" s="108">
        <v>3</v>
      </c>
      <c r="D2941" s="164" t="s">
        <v>2149</v>
      </c>
      <c r="E2941" s="141" t="s">
        <v>224</v>
      </c>
      <c r="F2941" s="141" t="s">
        <v>155</v>
      </c>
      <c r="G2941" s="141" t="s">
        <v>222</v>
      </c>
      <c r="H2941" s="142">
        <v>49.7</v>
      </c>
      <c r="I2941" s="143">
        <f t="shared" si="589"/>
        <v>255</v>
      </c>
      <c r="J2941" s="144">
        <v>255</v>
      </c>
      <c r="K2941" s="144"/>
      <c r="L2941" s="144"/>
      <c r="M2941" s="144"/>
      <c r="N2941" s="144"/>
      <c r="O2941" s="144"/>
      <c r="P2941" s="145" t="e">
        <f t="shared" si="579"/>
        <v>#DIV/0!</v>
      </c>
      <c r="Q2941" s="145">
        <f t="shared" si="580"/>
        <v>0</v>
      </c>
      <c r="R2941" s="145">
        <f t="shared" si="581"/>
        <v>0</v>
      </c>
      <c r="S2941" s="145">
        <f t="shared" si="582"/>
        <v>0</v>
      </c>
      <c r="T2941" s="145">
        <f t="shared" si="583"/>
        <v>0</v>
      </c>
      <c r="U2941" s="145">
        <f t="shared" si="584"/>
        <v>0</v>
      </c>
      <c r="V2941" s="146">
        <f>IF(J2941="nio",0,IF(J2941&gt;0,VLOOKUP(F2941,'3-Productie normen'!A:M,VLOOKUP(J2941,'3-Productie normen'!$B$38:$C$41,2,FALSE),FALSE)))*(VLOOKUP(B2941,'2-Kosten per locatie'!$A$16:$C$48,3,FALSE))</f>
        <v>0</v>
      </c>
      <c r="W2941" s="146">
        <f t="shared" si="585"/>
        <v>0</v>
      </c>
      <c r="X2941" s="146">
        <f t="shared" si="586"/>
        <v>0</v>
      </c>
      <c r="Y2941" s="146">
        <f t="shared" si="587"/>
        <v>0</v>
      </c>
      <c r="Z2941" s="147" t="str">
        <f>VLOOKUP(F2941,'3-Productie normen'!A:Q,12,FALSE)</f>
        <v>B</v>
      </c>
      <c r="AA2941" s="147"/>
      <c r="AC2941" s="148">
        <f t="shared" si="588"/>
        <v>12673.5</v>
      </c>
    </row>
    <row r="2942" spans="1:29" ht="14.15" customHeight="1">
      <c r="A2942" s="124">
        <f t="shared" si="578"/>
        <v>2942</v>
      </c>
      <c r="B2942" s="139" t="s">
        <v>123</v>
      </c>
      <c r="C2942" s="108">
        <v>3</v>
      </c>
      <c r="D2942" s="164" t="s">
        <v>1853</v>
      </c>
      <c r="E2942" s="141" t="s">
        <v>171</v>
      </c>
      <c r="F2942" s="141" t="s">
        <v>171</v>
      </c>
      <c r="G2942" s="141" t="s">
        <v>222</v>
      </c>
      <c r="H2942" s="142">
        <v>4.4000000000000004</v>
      </c>
      <c r="I2942" s="143">
        <f t="shared" si="589"/>
        <v>255</v>
      </c>
      <c r="J2942" s="144">
        <v>255</v>
      </c>
      <c r="K2942" s="144"/>
      <c r="L2942" s="144"/>
      <c r="M2942" s="144"/>
      <c r="N2942" s="144"/>
      <c r="O2942" s="144"/>
      <c r="P2942" s="145" t="e">
        <f t="shared" si="579"/>
        <v>#DIV/0!</v>
      </c>
      <c r="Q2942" s="145">
        <f t="shared" si="580"/>
        <v>0</v>
      </c>
      <c r="R2942" s="145">
        <f t="shared" si="581"/>
        <v>0</v>
      </c>
      <c r="S2942" s="145">
        <f t="shared" si="582"/>
        <v>0</v>
      </c>
      <c r="T2942" s="145">
        <f t="shared" si="583"/>
        <v>0</v>
      </c>
      <c r="U2942" s="145">
        <f t="shared" si="584"/>
        <v>0</v>
      </c>
      <c r="V2942" s="146">
        <f>IF(J2942="nio",0,IF(J2942&gt;0,VLOOKUP(F2942,'3-Productie normen'!A:M,VLOOKUP(J2942,'3-Productie normen'!$B$38:$C$41,2,FALSE),FALSE)))*(VLOOKUP(B2942,'2-Kosten per locatie'!$A$16:$C$48,3,FALSE))</f>
        <v>0</v>
      </c>
      <c r="W2942" s="146">
        <f t="shared" si="585"/>
        <v>0</v>
      </c>
      <c r="X2942" s="146">
        <f t="shared" si="586"/>
        <v>0</v>
      </c>
      <c r="Y2942" s="146">
        <f t="shared" si="587"/>
        <v>0</v>
      </c>
      <c r="Z2942" s="147" t="str">
        <f>VLOOKUP(F2942,'3-Productie normen'!A:Q,12,FALSE)</f>
        <v>B</v>
      </c>
      <c r="AA2942" s="147"/>
      <c r="AC2942" s="148">
        <f t="shared" si="588"/>
        <v>1122</v>
      </c>
    </row>
    <row r="2943" spans="1:29" ht="14.15" customHeight="1">
      <c r="A2943" s="124">
        <f t="shared" si="578"/>
        <v>2943</v>
      </c>
      <c r="B2943" s="139" t="s">
        <v>123</v>
      </c>
      <c r="C2943" s="108">
        <v>3</v>
      </c>
      <c r="D2943" s="164" t="s">
        <v>2487</v>
      </c>
      <c r="E2943" s="141" t="s">
        <v>171</v>
      </c>
      <c r="F2943" s="141" t="s">
        <v>171</v>
      </c>
      <c r="G2943" s="141" t="s">
        <v>222</v>
      </c>
      <c r="H2943" s="142">
        <v>4.4000000000000004</v>
      </c>
      <c r="I2943" s="143">
        <f t="shared" si="589"/>
        <v>255</v>
      </c>
      <c r="J2943" s="144">
        <v>255</v>
      </c>
      <c r="K2943" s="144"/>
      <c r="L2943" s="144"/>
      <c r="M2943" s="144"/>
      <c r="N2943" s="144"/>
      <c r="O2943" s="144"/>
      <c r="P2943" s="145" t="e">
        <f t="shared" si="579"/>
        <v>#DIV/0!</v>
      </c>
      <c r="Q2943" s="145">
        <f t="shared" si="580"/>
        <v>0</v>
      </c>
      <c r="R2943" s="145">
        <f t="shared" si="581"/>
        <v>0</v>
      </c>
      <c r="S2943" s="145">
        <f t="shared" si="582"/>
        <v>0</v>
      </c>
      <c r="T2943" s="145">
        <f t="shared" si="583"/>
        <v>0</v>
      </c>
      <c r="U2943" s="145">
        <f t="shared" si="584"/>
        <v>0</v>
      </c>
      <c r="V2943" s="146">
        <f>IF(J2943="nio",0,IF(J2943&gt;0,VLOOKUP(F2943,'3-Productie normen'!A:M,VLOOKUP(J2943,'3-Productie normen'!$B$38:$C$41,2,FALSE),FALSE)))*(VLOOKUP(B2943,'2-Kosten per locatie'!$A$16:$C$48,3,FALSE))</f>
        <v>0</v>
      </c>
      <c r="W2943" s="146">
        <f t="shared" si="585"/>
        <v>0</v>
      </c>
      <c r="X2943" s="146">
        <f t="shared" si="586"/>
        <v>0</v>
      </c>
      <c r="Y2943" s="146">
        <f t="shared" si="587"/>
        <v>0</v>
      </c>
      <c r="Z2943" s="147" t="str">
        <f>VLOOKUP(F2943,'3-Productie normen'!A:Q,12,FALSE)</f>
        <v>B</v>
      </c>
      <c r="AA2943" s="147"/>
      <c r="AC2943" s="148">
        <f t="shared" si="588"/>
        <v>1122</v>
      </c>
    </row>
    <row r="2944" spans="1:29" ht="14.15" customHeight="1">
      <c r="A2944" s="124">
        <f t="shared" si="578"/>
        <v>2944</v>
      </c>
      <c r="B2944" s="139" t="s">
        <v>123</v>
      </c>
      <c r="C2944" s="108">
        <v>3</v>
      </c>
      <c r="D2944" s="164" t="s">
        <v>1854</v>
      </c>
      <c r="E2944" s="141" t="s">
        <v>171</v>
      </c>
      <c r="F2944" s="141" t="s">
        <v>171</v>
      </c>
      <c r="G2944" s="141" t="s">
        <v>222</v>
      </c>
      <c r="H2944" s="142">
        <v>8.8000000000000007</v>
      </c>
      <c r="I2944" s="143">
        <f t="shared" si="589"/>
        <v>255</v>
      </c>
      <c r="J2944" s="144">
        <v>255</v>
      </c>
      <c r="K2944" s="144"/>
      <c r="L2944" s="144"/>
      <c r="M2944" s="144"/>
      <c r="N2944" s="144"/>
      <c r="O2944" s="144"/>
      <c r="P2944" s="145" t="e">
        <f t="shared" si="579"/>
        <v>#DIV/0!</v>
      </c>
      <c r="Q2944" s="145">
        <f t="shared" si="580"/>
        <v>0</v>
      </c>
      <c r="R2944" s="145">
        <f t="shared" si="581"/>
        <v>0</v>
      </c>
      <c r="S2944" s="145">
        <f t="shared" si="582"/>
        <v>0</v>
      </c>
      <c r="T2944" s="145">
        <f t="shared" si="583"/>
        <v>0</v>
      </c>
      <c r="U2944" s="145">
        <f t="shared" si="584"/>
        <v>0</v>
      </c>
      <c r="V2944" s="146">
        <f>IF(J2944="nio",0,IF(J2944&gt;0,VLOOKUP(F2944,'3-Productie normen'!A:M,VLOOKUP(J2944,'3-Productie normen'!$B$38:$C$41,2,FALSE),FALSE)))*(VLOOKUP(B2944,'2-Kosten per locatie'!$A$16:$C$48,3,FALSE))</f>
        <v>0</v>
      </c>
      <c r="W2944" s="146">
        <f t="shared" si="585"/>
        <v>0</v>
      </c>
      <c r="X2944" s="146">
        <f t="shared" si="586"/>
        <v>0</v>
      </c>
      <c r="Y2944" s="146">
        <f t="shared" si="587"/>
        <v>0</v>
      </c>
      <c r="Z2944" s="147" t="str">
        <f>VLOOKUP(F2944,'3-Productie normen'!A:Q,12,FALSE)</f>
        <v>B</v>
      </c>
      <c r="AA2944" s="147"/>
      <c r="AC2944" s="148">
        <f t="shared" si="588"/>
        <v>2244</v>
      </c>
    </row>
    <row r="2945" spans="1:29" ht="14.15" customHeight="1">
      <c r="A2945" s="124">
        <f t="shared" si="578"/>
        <v>2945</v>
      </c>
      <c r="B2945" s="139" t="s">
        <v>123</v>
      </c>
      <c r="C2945" s="108">
        <v>3</v>
      </c>
      <c r="D2945" s="164" t="s">
        <v>2488</v>
      </c>
      <c r="E2945" s="141" t="s">
        <v>699</v>
      </c>
      <c r="F2945" s="141" t="s">
        <v>155</v>
      </c>
      <c r="G2945" s="141" t="s">
        <v>222</v>
      </c>
      <c r="H2945" s="142">
        <v>37.6</v>
      </c>
      <c r="I2945" s="143">
        <f t="shared" si="589"/>
        <v>255</v>
      </c>
      <c r="J2945" s="144">
        <v>255</v>
      </c>
      <c r="K2945" s="144"/>
      <c r="L2945" s="144"/>
      <c r="M2945" s="144"/>
      <c r="N2945" s="144"/>
      <c r="O2945" s="144"/>
      <c r="P2945" s="145" t="e">
        <f t="shared" si="579"/>
        <v>#DIV/0!</v>
      </c>
      <c r="Q2945" s="145">
        <f t="shared" si="580"/>
        <v>0</v>
      </c>
      <c r="R2945" s="145">
        <f t="shared" si="581"/>
        <v>0</v>
      </c>
      <c r="S2945" s="145">
        <f t="shared" si="582"/>
        <v>0</v>
      </c>
      <c r="T2945" s="145">
        <f t="shared" si="583"/>
        <v>0</v>
      </c>
      <c r="U2945" s="145">
        <f t="shared" si="584"/>
        <v>0</v>
      </c>
      <c r="V2945" s="146">
        <f>IF(J2945="nio",0,IF(J2945&gt;0,VLOOKUP(F2945,'3-Productie normen'!A:M,VLOOKUP(J2945,'3-Productie normen'!$B$38:$C$41,2,FALSE),FALSE)))*(VLOOKUP(B2945,'2-Kosten per locatie'!$A$16:$C$48,3,FALSE))</f>
        <v>0</v>
      </c>
      <c r="W2945" s="146">
        <f t="shared" si="585"/>
        <v>0</v>
      </c>
      <c r="X2945" s="146">
        <f t="shared" si="586"/>
        <v>0</v>
      </c>
      <c r="Y2945" s="146">
        <f t="shared" si="587"/>
        <v>0</v>
      </c>
      <c r="Z2945" s="147" t="str">
        <f>VLOOKUP(F2945,'3-Productie normen'!A:Q,12,FALSE)</f>
        <v>B</v>
      </c>
      <c r="AA2945" s="147"/>
      <c r="AC2945" s="148">
        <f t="shared" si="588"/>
        <v>9588</v>
      </c>
    </row>
    <row r="2946" spans="1:29" ht="14.15" customHeight="1">
      <c r="A2946" s="124">
        <f t="shared" si="578"/>
        <v>2946</v>
      </c>
      <c r="B2946" s="139" t="s">
        <v>123</v>
      </c>
      <c r="C2946" s="108">
        <v>3</v>
      </c>
      <c r="D2946" s="164" t="s">
        <v>1855</v>
      </c>
      <c r="E2946" s="141" t="s">
        <v>171</v>
      </c>
      <c r="F2946" s="141" t="s">
        <v>171</v>
      </c>
      <c r="G2946" s="141" t="s">
        <v>222</v>
      </c>
      <c r="H2946" s="142">
        <v>13</v>
      </c>
      <c r="I2946" s="143">
        <f t="shared" si="589"/>
        <v>255</v>
      </c>
      <c r="J2946" s="144">
        <v>255</v>
      </c>
      <c r="K2946" s="144"/>
      <c r="L2946" s="144"/>
      <c r="M2946" s="144"/>
      <c r="N2946" s="144"/>
      <c r="O2946" s="144"/>
      <c r="P2946" s="145" t="e">
        <f t="shared" si="579"/>
        <v>#DIV/0!</v>
      </c>
      <c r="Q2946" s="145">
        <f t="shared" si="580"/>
        <v>0</v>
      </c>
      <c r="R2946" s="145">
        <f t="shared" si="581"/>
        <v>0</v>
      </c>
      <c r="S2946" s="145">
        <f t="shared" si="582"/>
        <v>0</v>
      </c>
      <c r="T2946" s="145">
        <f t="shared" si="583"/>
        <v>0</v>
      </c>
      <c r="U2946" s="145">
        <f t="shared" si="584"/>
        <v>0</v>
      </c>
      <c r="V2946" s="146">
        <f>IF(J2946="nio",0,IF(J2946&gt;0,VLOOKUP(F2946,'3-Productie normen'!A:M,VLOOKUP(J2946,'3-Productie normen'!$B$38:$C$41,2,FALSE),FALSE)))*(VLOOKUP(B2946,'2-Kosten per locatie'!$A$16:$C$48,3,FALSE))</f>
        <v>0</v>
      </c>
      <c r="W2946" s="146">
        <f t="shared" si="585"/>
        <v>0</v>
      </c>
      <c r="X2946" s="146">
        <f t="shared" si="586"/>
        <v>0</v>
      </c>
      <c r="Y2946" s="146">
        <f t="shared" si="587"/>
        <v>0</v>
      </c>
      <c r="Z2946" s="147" t="str">
        <f>VLOOKUP(F2946,'3-Productie normen'!A:Q,12,FALSE)</f>
        <v>B</v>
      </c>
      <c r="AA2946" s="147"/>
      <c r="AC2946" s="148">
        <f t="shared" si="588"/>
        <v>3315</v>
      </c>
    </row>
    <row r="2947" spans="1:29" ht="14.15" customHeight="1">
      <c r="A2947" s="124">
        <f t="shared" si="578"/>
        <v>2947</v>
      </c>
      <c r="B2947" s="139" t="s">
        <v>123</v>
      </c>
      <c r="C2947" s="108">
        <v>3</v>
      </c>
      <c r="D2947" s="164" t="s">
        <v>2489</v>
      </c>
      <c r="E2947" s="141" t="s">
        <v>171</v>
      </c>
      <c r="F2947" s="141" t="s">
        <v>171</v>
      </c>
      <c r="G2947" s="141" t="s">
        <v>222</v>
      </c>
      <c r="H2947" s="142">
        <v>7</v>
      </c>
      <c r="I2947" s="143">
        <f t="shared" si="589"/>
        <v>255</v>
      </c>
      <c r="J2947" s="144">
        <v>255</v>
      </c>
      <c r="K2947" s="144"/>
      <c r="L2947" s="144"/>
      <c r="M2947" s="144"/>
      <c r="N2947" s="144"/>
      <c r="O2947" s="144"/>
      <c r="P2947" s="145" t="e">
        <f t="shared" si="579"/>
        <v>#DIV/0!</v>
      </c>
      <c r="Q2947" s="145">
        <f t="shared" si="580"/>
        <v>0</v>
      </c>
      <c r="R2947" s="145">
        <f t="shared" si="581"/>
        <v>0</v>
      </c>
      <c r="S2947" s="145">
        <f t="shared" si="582"/>
        <v>0</v>
      </c>
      <c r="T2947" s="145">
        <f t="shared" si="583"/>
        <v>0</v>
      </c>
      <c r="U2947" s="145">
        <f t="shared" si="584"/>
        <v>0</v>
      </c>
      <c r="V2947" s="146">
        <f>IF(J2947="nio",0,IF(J2947&gt;0,VLOOKUP(F2947,'3-Productie normen'!A:M,VLOOKUP(J2947,'3-Productie normen'!$B$38:$C$41,2,FALSE),FALSE)))*(VLOOKUP(B2947,'2-Kosten per locatie'!$A$16:$C$48,3,FALSE))</f>
        <v>0</v>
      </c>
      <c r="W2947" s="146">
        <f t="shared" si="585"/>
        <v>0</v>
      </c>
      <c r="X2947" s="146">
        <f t="shared" si="586"/>
        <v>0</v>
      </c>
      <c r="Y2947" s="146">
        <f t="shared" si="587"/>
        <v>0</v>
      </c>
      <c r="Z2947" s="147" t="str">
        <f>VLOOKUP(F2947,'3-Productie normen'!A:Q,12,FALSE)</f>
        <v>B</v>
      </c>
      <c r="AA2947" s="147"/>
      <c r="AC2947" s="148">
        <f t="shared" si="588"/>
        <v>1785</v>
      </c>
    </row>
    <row r="2948" spans="1:29" ht="14.15" customHeight="1">
      <c r="A2948" s="124">
        <f t="shared" si="578"/>
        <v>2948</v>
      </c>
      <c r="B2948" s="139" t="s">
        <v>123</v>
      </c>
      <c r="C2948" s="108">
        <v>3</v>
      </c>
      <c r="D2948" s="164" t="s">
        <v>2490</v>
      </c>
      <c r="E2948" s="141" t="s">
        <v>171</v>
      </c>
      <c r="F2948" s="141" t="s">
        <v>171</v>
      </c>
      <c r="G2948" s="141" t="s">
        <v>222</v>
      </c>
      <c r="H2948" s="142">
        <v>9.1</v>
      </c>
      <c r="I2948" s="143">
        <f t="shared" si="589"/>
        <v>255</v>
      </c>
      <c r="J2948" s="144">
        <v>255</v>
      </c>
      <c r="K2948" s="144"/>
      <c r="L2948" s="144"/>
      <c r="M2948" s="144"/>
      <c r="N2948" s="144"/>
      <c r="O2948" s="144"/>
      <c r="P2948" s="145" t="e">
        <f t="shared" si="579"/>
        <v>#DIV/0!</v>
      </c>
      <c r="Q2948" s="145">
        <f t="shared" si="580"/>
        <v>0</v>
      </c>
      <c r="R2948" s="145">
        <f t="shared" si="581"/>
        <v>0</v>
      </c>
      <c r="S2948" s="145">
        <f t="shared" si="582"/>
        <v>0</v>
      </c>
      <c r="T2948" s="145">
        <f t="shared" si="583"/>
        <v>0</v>
      </c>
      <c r="U2948" s="145">
        <f t="shared" si="584"/>
        <v>0</v>
      </c>
      <c r="V2948" s="146">
        <f>IF(J2948="nio",0,IF(J2948&gt;0,VLOOKUP(F2948,'3-Productie normen'!A:M,VLOOKUP(J2948,'3-Productie normen'!$B$38:$C$41,2,FALSE),FALSE)))*(VLOOKUP(B2948,'2-Kosten per locatie'!$A$16:$C$48,3,FALSE))</f>
        <v>0</v>
      </c>
      <c r="W2948" s="146">
        <f t="shared" si="585"/>
        <v>0</v>
      </c>
      <c r="X2948" s="146">
        <f t="shared" si="586"/>
        <v>0</v>
      </c>
      <c r="Y2948" s="146">
        <f t="shared" si="587"/>
        <v>0</v>
      </c>
      <c r="Z2948" s="147" t="str">
        <f>VLOOKUP(F2948,'3-Productie normen'!A:Q,12,FALSE)</f>
        <v>B</v>
      </c>
      <c r="AA2948" s="147"/>
      <c r="AC2948" s="148">
        <f t="shared" si="588"/>
        <v>2320.5</v>
      </c>
    </row>
    <row r="2949" spans="1:29" ht="14.15" customHeight="1">
      <c r="A2949" s="124">
        <f t="shared" si="578"/>
        <v>2949</v>
      </c>
      <c r="B2949" s="139" t="s">
        <v>123</v>
      </c>
      <c r="C2949" s="108">
        <v>3</v>
      </c>
      <c r="D2949" s="164" t="s">
        <v>1857</v>
      </c>
      <c r="E2949" s="141" t="s">
        <v>171</v>
      </c>
      <c r="F2949" s="141" t="s">
        <v>171</v>
      </c>
      <c r="G2949" s="141" t="s">
        <v>222</v>
      </c>
      <c r="H2949" s="142">
        <v>9</v>
      </c>
      <c r="I2949" s="143">
        <f t="shared" si="589"/>
        <v>255</v>
      </c>
      <c r="J2949" s="144">
        <v>255</v>
      </c>
      <c r="K2949" s="144"/>
      <c r="L2949" s="144"/>
      <c r="M2949" s="144"/>
      <c r="N2949" s="144"/>
      <c r="O2949" s="144"/>
      <c r="P2949" s="145" t="e">
        <f t="shared" si="579"/>
        <v>#DIV/0!</v>
      </c>
      <c r="Q2949" s="145">
        <f t="shared" si="580"/>
        <v>0</v>
      </c>
      <c r="R2949" s="145">
        <f t="shared" si="581"/>
        <v>0</v>
      </c>
      <c r="S2949" s="145">
        <f t="shared" si="582"/>
        <v>0</v>
      </c>
      <c r="T2949" s="145">
        <f t="shared" si="583"/>
        <v>0</v>
      </c>
      <c r="U2949" s="145">
        <f t="shared" si="584"/>
        <v>0</v>
      </c>
      <c r="V2949" s="146">
        <f>IF(J2949="nio",0,IF(J2949&gt;0,VLOOKUP(F2949,'3-Productie normen'!A:M,VLOOKUP(J2949,'3-Productie normen'!$B$38:$C$41,2,FALSE),FALSE)))*(VLOOKUP(B2949,'2-Kosten per locatie'!$A$16:$C$48,3,FALSE))</f>
        <v>0</v>
      </c>
      <c r="W2949" s="146">
        <f t="shared" si="585"/>
        <v>0</v>
      </c>
      <c r="X2949" s="146">
        <f t="shared" si="586"/>
        <v>0</v>
      </c>
      <c r="Y2949" s="146">
        <f t="shared" si="587"/>
        <v>0</v>
      </c>
      <c r="Z2949" s="147" t="str">
        <f>VLOOKUP(F2949,'3-Productie normen'!A:Q,12,FALSE)</f>
        <v>B</v>
      </c>
      <c r="AA2949" s="147"/>
      <c r="AC2949" s="148">
        <f t="shared" si="588"/>
        <v>2295</v>
      </c>
    </row>
    <row r="2950" spans="1:29" ht="14.15" customHeight="1">
      <c r="A2950" s="124">
        <f t="shared" si="578"/>
        <v>2950</v>
      </c>
      <c r="B2950" s="139" t="s">
        <v>123</v>
      </c>
      <c r="C2950" s="108">
        <v>3</v>
      </c>
      <c r="D2950" s="164" t="s">
        <v>2491</v>
      </c>
      <c r="E2950" s="141" t="s">
        <v>224</v>
      </c>
      <c r="F2950" s="141" t="s">
        <v>155</v>
      </c>
      <c r="G2950" s="141" t="s">
        <v>222</v>
      </c>
      <c r="H2950" s="142">
        <v>55.5</v>
      </c>
      <c r="I2950" s="143">
        <f t="shared" si="589"/>
        <v>255</v>
      </c>
      <c r="J2950" s="144">
        <v>255</v>
      </c>
      <c r="K2950" s="144"/>
      <c r="L2950" s="144"/>
      <c r="M2950" s="144"/>
      <c r="N2950" s="144"/>
      <c r="O2950" s="144"/>
      <c r="P2950" s="145" t="e">
        <f t="shared" si="579"/>
        <v>#DIV/0!</v>
      </c>
      <c r="Q2950" s="145">
        <f t="shared" si="580"/>
        <v>0</v>
      </c>
      <c r="R2950" s="145">
        <f t="shared" si="581"/>
        <v>0</v>
      </c>
      <c r="S2950" s="145">
        <f t="shared" si="582"/>
        <v>0</v>
      </c>
      <c r="T2950" s="145">
        <f t="shared" si="583"/>
        <v>0</v>
      </c>
      <c r="U2950" s="145">
        <f t="shared" si="584"/>
        <v>0</v>
      </c>
      <c r="V2950" s="146">
        <f>IF(J2950="nio",0,IF(J2950&gt;0,VLOOKUP(F2950,'3-Productie normen'!A:M,VLOOKUP(J2950,'3-Productie normen'!$B$38:$C$41,2,FALSE),FALSE)))*(VLOOKUP(B2950,'2-Kosten per locatie'!$A$16:$C$48,3,FALSE))</f>
        <v>0</v>
      </c>
      <c r="W2950" s="146">
        <f t="shared" si="585"/>
        <v>0</v>
      </c>
      <c r="X2950" s="146">
        <f t="shared" si="586"/>
        <v>0</v>
      </c>
      <c r="Y2950" s="146">
        <f t="shared" si="587"/>
        <v>0</v>
      </c>
      <c r="Z2950" s="147" t="str">
        <f>VLOOKUP(F2950,'3-Productie normen'!A:Q,12,FALSE)</f>
        <v>B</v>
      </c>
      <c r="AA2950" s="147"/>
      <c r="AC2950" s="148">
        <f t="shared" si="588"/>
        <v>14152.5</v>
      </c>
    </row>
    <row r="2951" spans="1:29" ht="14.15" customHeight="1">
      <c r="A2951" s="124">
        <f t="shared" si="578"/>
        <v>2951</v>
      </c>
      <c r="B2951" s="139" t="s">
        <v>123</v>
      </c>
      <c r="C2951" s="108">
        <v>3</v>
      </c>
      <c r="D2951" s="164" t="s">
        <v>1859</v>
      </c>
      <c r="E2951" s="141" t="s">
        <v>224</v>
      </c>
      <c r="F2951" s="141" t="s">
        <v>155</v>
      </c>
      <c r="G2951" s="141" t="s">
        <v>222</v>
      </c>
      <c r="H2951" s="142">
        <v>51</v>
      </c>
      <c r="I2951" s="143">
        <f t="shared" si="589"/>
        <v>255</v>
      </c>
      <c r="J2951" s="144">
        <v>255</v>
      </c>
      <c r="K2951" s="144"/>
      <c r="L2951" s="144"/>
      <c r="M2951" s="144"/>
      <c r="N2951" s="144"/>
      <c r="O2951" s="144"/>
      <c r="P2951" s="145" t="e">
        <f t="shared" si="579"/>
        <v>#DIV/0!</v>
      </c>
      <c r="Q2951" s="145">
        <f t="shared" si="580"/>
        <v>0</v>
      </c>
      <c r="R2951" s="145">
        <f t="shared" si="581"/>
        <v>0</v>
      </c>
      <c r="S2951" s="145">
        <f t="shared" si="582"/>
        <v>0</v>
      </c>
      <c r="T2951" s="145">
        <f t="shared" si="583"/>
        <v>0</v>
      </c>
      <c r="U2951" s="145">
        <f t="shared" si="584"/>
        <v>0</v>
      </c>
      <c r="V2951" s="146">
        <f>IF(J2951="nio",0,IF(J2951&gt;0,VLOOKUP(F2951,'3-Productie normen'!A:M,VLOOKUP(J2951,'3-Productie normen'!$B$38:$C$41,2,FALSE),FALSE)))*(VLOOKUP(B2951,'2-Kosten per locatie'!$A$16:$C$48,3,FALSE))</f>
        <v>0</v>
      </c>
      <c r="W2951" s="146">
        <f t="shared" si="585"/>
        <v>0</v>
      </c>
      <c r="X2951" s="146">
        <f t="shared" si="586"/>
        <v>0</v>
      </c>
      <c r="Y2951" s="146">
        <f t="shared" si="587"/>
        <v>0</v>
      </c>
      <c r="Z2951" s="147" t="str">
        <f>VLOOKUP(F2951,'3-Productie normen'!A:Q,12,FALSE)</f>
        <v>B</v>
      </c>
      <c r="AA2951" s="147"/>
      <c r="AC2951" s="148">
        <f t="shared" si="588"/>
        <v>13005</v>
      </c>
    </row>
    <row r="2952" spans="1:29" ht="14.15" customHeight="1">
      <c r="A2952" s="124">
        <f t="shared" si="578"/>
        <v>2952</v>
      </c>
      <c r="B2952" s="139" t="s">
        <v>123</v>
      </c>
      <c r="C2952" s="108">
        <v>3</v>
      </c>
      <c r="D2952" s="164" t="s">
        <v>1860</v>
      </c>
      <c r="E2952" s="141" t="s">
        <v>224</v>
      </c>
      <c r="F2952" s="166" t="s">
        <v>155</v>
      </c>
      <c r="G2952" s="141" t="s">
        <v>222</v>
      </c>
      <c r="H2952" s="142">
        <v>37.9</v>
      </c>
      <c r="I2952" s="143">
        <f t="shared" si="589"/>
        <v>255</v>
      </c>
      <c r="J2952" s="144">
        <v>255</v>
      </c>
      <c r="K2952" s="144"/>
      <c r="L2952" s="144"/>
      <c r="M2952" s="144"/>
      <c r="N2952" s="144"/>
      <c r="O2952" s="144"/>
      <c r="P2952" s="145" t="e">
        <f t="shared" si="579"/>
        <v>#DIV/0!</v>
      </c>
      <c r="Q2952" s="145">
        <f t="shared" si="580"/>
        <v>0</v>
      </c>
      <c r="R2952" s="145">
        <f t="shared" si="581"/>
        <v>0</v>
      </c>
      <c r="S2952" s="145">
        <f t="shared" si="582"/>
        <v>0</v>
      </c>
      <c r="T2952" s="145">
        <f t="shared" si="583"/>
        <v>0</v>
      </c>
      <c r="U2952" s="145">
        <f t="shared" si="584"/>
        <v>0</v>
      </c>
      <c r="V2952" s="146">
        <f>IF(J2952="nio",0,IF(J2952&gt;0,VLOOKUP(F2952,'3-Productie normen'!A:M,VLOOKUP(J2952,'3-Productie normen'!$B$38:$C$41,2,FALSE),FALSE)))*(VLOOKUP(B2952,'2-Kosten per locatie'!$A$16:$C$48,3,FALSE))</f>
        <v>0</v>
      </c>
      <c r="W2952" s="146">
        <f t="shared" si="585"/>
        <v>0</v>
      </c>
      <c r="X2952" s="146">
        <f t="shared" si="586"/>
        <v>0</v>
      </c>
      <c r="Y2952" s="146">
        <f t="shared" si="587"/>
        <v>0</v>
      </c>
      <c r="Z2952" s="147" t="str">
        <f>VLOOKUP(F2952,'3-Productie normen'!A:Q,12,FALSE)</f>
        <v>B</v>
      </c>
      <c r="AA2952" s="147"/>
      <c r="AC2952" s="148">
        <f t="shared" si="588"/>
        <v>9664.5</v>
      </c>
    </row>
    <row r="2953" spans="1:29" ht="14.15" customHeight="1">
      <c r="A2953" s="124">
        <f t="shared" ref="A2953:A3016" si="590">A2952+1</f>
        <v>2953</v>
      </c>
      <c r="B2953" s="139" t="s">
        <v>123</v>
      </c>
      <c r="C2953" s="108">
        <v>3</v>
      </c>
      <c r="D2953" s="164" t="s">
        <v>1862</v>
      </c>
      <c r="E2953" s="141" t="s">
        <v>249</v>
      </c>
      <c r="F2953" s="141" t="s">
        <v>172</v>
      </c>
      <c r="G2953" s="141" t="s">
        <v>222</v>
      </c>
      <c r="H2953" s="142">
        <v>39.4</v>
      </c>
      <c r="I2953" s="143">
        <f t="shared" si="589"/>
        <v>255</v>
      </c>
      <c r="J2953" s="144">
        <v>255</v>
      </c>
      <c r="K2953" s="144"/>
      <c r="L2953" s="144"/>
      <c r="M2953" s="144"/>
      <c r="N2953" s="144"/>
      <c r="O2953" s="144"/>
      <c r="P2953" s="145" t="e">
        <f t="shared" si="579"/>
        <v>#DIV/0!</v>
      </c>
      <c r="Q2953" s="145">
        <f t="shared" si="580"/>
        <v>0</v>
      </c>
      <c r="R2953" s="145">
        <f t="shared" si="581"/>
        <v>0</v>
      </c>
      <c r="S2953" s="145">
        <f t="shared" si="582"/>
        <v>0</v>
      </c>
      <c r="T2953" s="145">
        <f t="shared" si="583"/>
        <v>0</v>
      </c>
      <c r="U2953" s="145">
        <f t="shared" si="584"/>
        <v>0</v>
      </c>
      <c r="V2953" s="146">
        <f>IF(J2953="nio",0,IF(J2953&gt;0,VLOOKUP(F2953,'3-Productie normen'!A:M,VLOOKUP(J2953,'3-Productie normen'!$B$38:$C$41,2,FALSE),FALSE)))*(VLOOKUP(B2953,'2-Kosten per locatie'!$A$16:$C$48,3,FALSE))</f>
        <v>0</v>
      </c>
      <c r="W2953" s="146">
        <f t="shared" si="585"/>
        <v>0</v>
      </c>
      <c r="X2953" s="146">
        <f t="shared" si="586"/>
        <v>0</v>
      </c>
      <c r="Y2953" s="146">
        <f t="shared" si="587"/>
        <v>0</v>
      </c>
      <c r="Z2953" s="147" t="str">
        <f>VLOOKUP(F2953,'3-Productie normen'!A:Q,12,FALSE)</f>
        <v>V</v>
      </c>
      <c r="AA2953" s="147"/>
      <c r="AC2953" s="148">
        <f t="shared" si="588"/>
        <v>10047</v>
      </c>
    </row>
    <row r="2954" spans="1:29" ht="14.15" customHeight="1">
      <c r="A2954" s="124">
        <f t="shared" si="590"/>
        <v>2954</v>
      </c>
      <c r="B2954" s="139" t="s">
        <v>123</v>
      </c>
      <c r="C2954" s="108">
        <v>3</v>
      </c>
      <c r="D2954" s="164" t="s">
        <v>2492</v>
      </c>
      <c r="E2954" s="141" t="s">
        <v>249</v>
      </c>
      <c r="F2954" s="141" t="s">
        <v>172</v>
      </c>
      <c r="G2954" s="141" t="s">
        <v>222</v>
      </c>
      <c r="H2954" s="142">
        <v>98.3</v>
      </c>
      <c r="I2954" s="143">
        <f t="shared" si="589"/>
        <v>255</v>
      </c>
      <c r="J2954" s="144">
        <v>255</v>
      </c>
      <c r="K2954" s="144"/>
      <c r="L2954" s="144"/>
      <c r="M2954" s="144"/>
      <c r="N2954" s="144"/>
      <c r="O2954" s="144"/>
      <c r="P2954" s="145" t="e">
        <f t="shared" si="579"/>
        <v>#DIV/0!</v>
      </c>
      <c r="Q2954" s="145">
        <f t="shared" si="580"/>
        <v>0</v>
      </c>
      <c r="R2954" s="145">
        <f t="shared" si="581"/>
        <v>0</v>
      </c>
      <c r="S2954" s="145">
        <f t="shared" si="582"/>
        <v>0</v>
      </c>
      <c r="T2954" s="145">
        <f t="shared" si="583"/>
        <v>0</v>
      </c>
      <c r="U2954" s="145">
        <f t="shared" si="584"/>
        <v>0</v>
      </c>
      <c r="V2954" s="146">
        <f>IF(J2954="nio",0,IF(J2954&gt;0,VLOOKUP(F2954,'3-Productie normen'!A:M,VLOOKUP(J2954,'3-Productie normen'!$B$38:$C$41,2,FALSE),FALSE)))*(VLOOKUP(B2954,'2-Kosten per locatie'!$A$16:$C$48,3,FALSE))</f>
        <v>0</v>
      </c>
      <c r="W2954" s="146">
        <f t="shared" si="585"/>
        <v>0</v>
      </c>
      <c r="X2954" s="146">
        <f t="shared" si="586"/>
        <v>0</v>
      </c>
      <c r="Y2954" s="146">
        <f t="shared" si="587"/>
        <v>0</v>
      </c>
      <c r="Z2954" s="147" t="str">
        <f>VLOOKUP(F2954,'3-Productie normen'!A:Q,12,FALSE)</f>
        <v>V</v>
      </c>
      <c r="AA2954" s="147"/>
      <c r="AC2954" s="148">
        <f t="shared" si="588"/>
        <v>25066.5</v>
      </c>
    </row>
    <row r="2955" spans="1:29" ht="14.15" customHeight="1">
      <c r="A2955" s="124">
        <f t="shared" si="590"/>
        <v>2955</v>
      </c>
      <c r="B2955" s="139" t="s">
        <v>123</v>
      </c>
      <c r="C2955" s="108">
        <v>3</v>
      </c>
      <c r="D2955" s="164" t="s">
        <v>1867</v>
      </c>
      <c r="E2955" s="141" t="s">
        <v>224</v>
      </c>
      <c r="F2955" s="141" t="s">
        <v>155</v>
      </c>
      <c r="G2955" s="141" t="s">
        <v>222</v>
      </c>
      <c r="H2955" s="142">
        <v>5.2</v>
      </c>
      <c r="I2955" s="143">
        <f t="shared" si="589"/>
        <v>255</v>
      </c>
      <c r="J2955" s="144">
        <v>255</v>
      </c>
      <c r="K2955" s="144"/>
      <c r="L2955" s="144"/>
      <c r="M2955" s="144"/>
      <c r="N2955" s="144"/>
      <c r="O2955" s="144"/>
      <c r="P2955" s="145" t="e">
        <f t="shared" si="579"/>
        <v>#DIV/0!</v>
      </c>
      <c r="Q2955" s="145">
        <f t="shared" si="580"/>
        <v>0</v>
      </c>
      <c r="R2955" s="145">
        <f t="shared" si="581"/>
        <v>0</v>
      </c>
      <c r="S2955" s="145">
        <f t="shared" si="582"/>
        <v>0</v>
      </c>
      <c r="T2955" s="145">
        <f t="shared" si="583"/>
        <v>0</v>
      </c>
      <c r="U2955" s="145">
        <f t="shared" si="584"/>
        <v>0</v>
      </c>
      <c r="V2955" s="146">
        <f>IF(J2955="nio",0,IF(J2955&gt;0,VLOOKUP(F2955,'3-Productie normen'!A:M,VLOOKUP(J2955,'3-Productie normen'!$B$38:$C$41,2,FALSE),FALSE)))*(VLOOKUP(B2955,'2-Kosten per locatie'!$A$16:$C$48,3,FALSE))</f>
        <v>0</v>
      </c>
      <c r="W2955" s="146">
        <f t="shared" si="585"/>
        <v>0</v>
      </c>
      <c r="X2955" s="146">
        <f t="shared" si="586"/>
        <v>0</v>
      </c>
      <c r="Y2955" s="146">
        <f t="shared" si="587"/>
        <v>0</v>
      </c>
      <c r="Z2955" s="147" t="str">
        <f>VLOOKUP(F2955,'3-Productie normen'!A:Q,12,FALSE)</f>
        <v>B</v>
      </c>
      <c r="AA2955" s="147"/>
      <c r="AC2955" s="148">
        <f t="shared" si="588"/>
        <v>1326</v>
      </c>
    </row>
    <row r="2956" spans="1:29" ht="14.15" customHeight="1">
      <c r="A2956" s="124">
        <f t="shared" si="590"/>
        <v>2956</v>
      </c>
      <c r="B2956" s="139" t="s">
        <v>123</v>
      </c>
      <c r="C2956" s="108">
        <v>3</v>
      </c>
      <c r="D2956" s="164" t="s">
        <v>1868</v>
      </c>
      <c r="E2956" s="141" t="s">
        <v>224</v>
      </c>
      <c r="F2956" s="141" t="s">
        <v>155</v>
      </c>
      <c r="G2956" s="141" t="s">
        <v>222</v>
      </c>
      <c r="H2956" s="142">
        <v>5.8</v>
      </c>
      <c r="I2956" s="143">
        <f t="shared" si="589"/>
        <v>255</v>
      </c>
      <c r="J2956" s="144">
        <v>255</v>
      </c>
      <c r="K2956" s="144"/>
      <c r="L2956" s="144"/>
      <c r="M2956" s="144"/>
      <c r="N2956" s="144"/>
      <c r="O2956" s="144"/>
      <c r="P2956" s="145" t="e">
        <f t="shared" si="579"/>
        <v>#DIV/0!</v>
      </c>
      <c r="Q2956" s="145">
        <f t="shared" si="580"/>
        <v>0</v>
      </c>
      <c r="R2956" s="145">
        <f t="shared" si="581"/>
        <v>0</v>
      </c>
      <c r="S2956" s="145">
        <f t="shared" si="582"/>
        <v>0</v>
      </c>
      <c r="T2956" s="145">
        <f t="shared" si="583"/>
        <v>0</v>
      </c>
      <c r="U2956" s="145">
        <f t="shared" si="584"/>
        <v>0</v>
      </c>
      <c r="V2956" s="146">
        <f>IF(J2956="nio",0,IF(J2956&gt;0,VLOOKUP(F2956,'3-Productie normen'!A:M,VLOOKUP(J2956,'3-Productie normen'!$B$38:$C$41,2,FALSE),FALSE)))*(VLOOKUP(B2956,'2-Kosten per locatie'!$A$16:$C$48,3,FALSE))</f>
        <v>0</v>
      </c>
      <c r="W2956" s="146">
        <f t="shared" si="585"/>
        <v>0</v>
      </c>
      <c r="X2956" s="146">
        <f t="shared" si="586"/>
        <v>0</v>
      </c>
      <c r="Y2956" s="146">
        <f t="shared" si="587"/>
        <v>0</v>
      </c>
      <c r="Z2956" s="147" t="str">
        <f>VLOOKUP(F2956,'3-Productie normen'!A:Q,12,FALSE)</f>
        <v>B</v>
      </c>
      <c r="AA2956" s="147"/>
      <c r="AC2956" s="148">
        <f t="shared" si="588"/>
        <v>1479</v>
      </c>
    </row>
    <row r="2957" spans="1:29" ht="14.15" customHeight="1">
      <c r="A2957" s="124">
        <f t="shared" si="590"/>
        <v>2957</v>
      </c>
      <c r="B2957" s="139" t="s">
        <v>123</v>
      </c>
      <c r="C2957" s="108">
        <v>3</v>
      </c>
      <c r="D2957" s="164" t="s">
        <v>1869</v>
      </c>
      <c r="E2957" s="141" t="s">
        <v>224</v>
      </c>
      <c r="F2957" s="141" t="s">
        <v>155</v>
      </c>
      <c r="G2957" s="141" t="s">
        <v>222</v>
      </c>
      <c r="H2957" s="142">
        <v>48.7</v>
      </c>
      <c r="I2957" s="143">
        <f t="shared" si="589"/>
        <v>255</v>
      </c>
      <c r="J2957" s="144">
        <v>255</v>
      </c>
      <c r="K2957" s="144"/>
      <c r="L2957" s="144"/>
      <c r="M2957" s="144"/>
      <c r="N2957" s="144"/>
      <c r="O2957" s="144"/>
      <c r="P2957" s="145" t="e">
        <f t="shared" si="579"/>
        <v>#DIV/0!</v>
      </c>
      <c r="Q2957" s="145">
        <f t="shared" si="580"/>
        <v>0</v>
      </c>
      <c r="R2957" s="145">
        <f t="shared" si="581"/>
        <v>0</v>
      </c>
      <c r="S2957" s="145">
        <f t="shared" si="582"/>
        <v>0</v>
      </c>
      <c r="T2957" s="145">
        <f t="shared" si="583"/>
        <v>0</v>
      </c>
      <c r="U2957" s="145">
        <f t="shared" si="584"/>
        <v>0</v>
      </c>
      <c r="V2957" s="146">
        <f>IF(J2957="nio",0,IF(J2957&gt;0,VLOOKUP(F2957,'3-Productie normen'!A:M,VLOOKUP(J2957,'3-Productie normen'!$B$38:$C$41,2,FALSE),FALSE)))*(VLOOKUP(B2957,'2-Kosten per locatie'!$A$16:$C$48,3,FALSE))</f>
        <v>0</v>
      </c>
      <c r="W2957" s="146">
        <f t="shared" si="585"/>
        <v>0</v>
      </c>
      <c r="X2957" s="146">
        <f t="shared" si="586"/>
        <v>0</v>
      </c>
      <c r="Y2957" s="146">
        <f t="shared" si="587"/>
        <v>0</v>
      </c>
      <c r="Z2957" s="147" t="str">
        <f>VLOOKUP(F2957,'3-Productie normen'!A:Q,12,FALSE)</f>
        <v>B</v>
      </c>
      <c r="AA2957" s="147"/>
      <c r="AC2957" s="148">
        <f t="shared" si="588"/>
        <v>12418.5</v>
      </c>
    </row>
    <row r="2958" spans="1:29" ht="14.15" customHeight="1">
      <c r="A2958" s="124">
        <f t="shared" si="590"/>
        <v>2958</v>
      </c>
      <c r="B2958" s="139" t="s">
        <v>123</v>
      </c>
      <c r="C2958" s="108">
        <v>3</v>
      </c>
      <c r="D2958" s="164" t="s">
        <v>2493</v>
      </c>
      <c r="E2958" s="141" t="s">
        <v>224</v>
      </c>
      <c r="F2958" s="141" t="s">
        <v>155</v>
      </c>
      <c r="G2958" s="141" t="s">
        <v>222</v>
      </c>
      <c r="H2958" s="142">
        <v>45.7</v>
      </c>
      <c r="I2958" s="143">
        <f t="shared" si="589"/>
        <v>255</v>
      </c>
      <c r="J2958" s="144">
        <v>255</v>
      </c>
      <c r="K2958" s="144"/>
      <c r="L2958" s="144"/>
      <c r="M2958" s="144"/>
      <c r="N2958" s="144"/>
      <c r="O2958" s="144"/>
      <c r="P2958" s="145" t="e">
        <f t="shared" si="579"/>
        <v>#DIV/0!</v>
      </c>
      <c r="Q2958" s="145">
        <f t="shared" si="580"/>
        <v>0</v>
      </c>
      <c r="R2958" s="145">
        <f t="shared" si="581"/>
        <v>0</v>
      </c>
      <c r="S2958" s="145">
        <f t="shared" si="582"/>
        <v>0</v>
      </c>
      <c r="T2958" s="145">
        <f t="shared" si="583"/>
        <v>0</v>
      </c>
      <c r="U2958" s="145">
        <f t="shared" si="584"/>
        <v>0</v>
      </c>
      <c r="V2958" s="146">
        <f>IF(J2958="nio",0,IF(J2958&gt;0,VLOOKUP(F2958,'3-Productie normen'!A:M,VLOOKUP(J2958,'3-Productie normen'!$B$38:$C$41,2,FALSE),FALSE)))*(VLOOKUP(B2958,'2-Kosten per locatie'!$A$16:$C$48,3,FALSE))</f>
        <v>0</v>
      </c>
      <c r="W2958" s="146">
        <f t="shared" si="585"/>
        <v>0</v>
      </c>
      <c r="X2958" s="146">
        <f t="shared" si="586"/>
        <v>0</v>
      </c>
      <c r="Y2958" s="146">
        <f t="shared" si="587"/>
        <v>0</v>
      </c>
      <c r="Z2958" s="147" t="str">
        <f>VLOOKUP(F2958,'3-Productie normen'!A:Q,12,FALSE)</f>
        <v>B</v>
      </c>
      <c r="AA2958" s="147"/>
      <c r="AC2958" s="148">
        <f t="shared" si="588"/>
        <v>11653.5</v>
      </c>
    </row>
    <row r="2959" spans="1:29" ht="14.15" customHeight="1">
      <c r="A2959" s="124">
        <f t="shared" si="590"/>
        <v>2959</v>
      </c>
      <c r="B2959" s="139" t="s">
        <v>123</v>
      </c>
      <c r="C2959" s="108">
        <v>3</v>
      </c>
      <c r="D2959" s="164" t="s">
        <v>2494</v>
      </c>
      <c r="E2959" s="141" t="s">
        <v>224</v>
      </c>
      <c r="F2959" s="141" t="s">
        <v>155</v>
      </c>
      <c r="G2959" s="141" t="s">
        <v>222</v>
      </c>
      <c r="H2959" s="142">
        <v>44.8</v>
      </c>
      <c r="I2959" s="143">
        <f t="shared" si="589"/>
        <v>255</v>
      </c>
      <c r="J2959" s="144">
        <v>255</v>
      </c>
      <c r="K2959" s="144"/>
      <c r="L2959" s="144"/>
      <c r="M2959" s="144"/>
      <c r="N2959" s="144"/>
      <c r="O2959" s="144"/>
      <c r="P2959" s="145" t="e">
        <f t="shared" si="579"/>
        <v>#DIV/0!</v>
      </c>
      <c r="Q2959" s="145">
        <f t="shared" si="580"/>
        <v>0</v>
      </c>
      <c r="R2959" s="145">
        <f t="shared" si="581"/>
        <v>0</v>
      </c>
      <c r="S2959" s="145">
        <f t="shared" si="582"/>
        <v>0</v>
      </c>
      <c r="T2959" s="145">
        <f t="shared" si="583"/>
        <v>0</v>
      </c>
      <c r="U2959" s="145">
        <f t="shared" si="584"/>
        <v>0</v>
      </c>
      <c r="V2959" s="146">
        <f>IF(J2959="nio",0,IF(J2959&gt;0,VLOOKUP(F2959,'3-Productie normen'!A:M,VLOOKUP(J2959,'3-Productie normen'!$B$38:$C$41,2,FALSE),FALSE)))*(VLOOKUP(B2959,'2-Kosten per locatie'!$A$16:$C$48,3,FALSE))</f>
        <v>0</v>
      </c>
      <c r="W2959" s="146">
        <f t="shared" si="585"/>
        <v>0</v>
      </c>
      <c r="X2959" s="146">
        <f t="shared" si="586"/>
        <v>0</v>
      </c>
      <c r="Y2959" s="146">
        <f t="shared" si="587"/>
        <v>0</v>
      </c>
      <c r="Z2959" s="147" t="str">
        <f>VLOOKUP(F2959,'3-Productie normen'!A:Q,12,FALSE)</f>
        <v>B</v>
      </c>
      <c r="AA2959" s="147"/>
      <c r="AC2959" s="148">
        <f t="shared" si="588"/>
        <v>11424</v>
      </c>
    </row>
    <row r="2960" spans="1:29" ht="14.15" customHeight="1">
      <c r="A2960" s="124">
        <f t="shared" si="590"/>
        <v>2960</v>
      </c>
      <c r="B2960" s="139" t="s">
        <v>123</v>
      </c>
      <c r="C2960" s="108">
        <v>3</v>
      </c>
      <c r="D2960" s="164" t="s">
        <v>2495</v>
      </c>
      <c r="E2960" s="141" t="s">
        <v>224</v>
      </c>
      <c r="F2960" s="141" t="s">
        <v>155</v>
      </c>
      <c r="G2960" s="141" t="s">
        <v>222</v>
      </c>
      <c r="H2960" s="142">
        <v>50.2</v>
      </c>
      <c r="I2960" s="143">
        <f t="shared" si="589"/>
        <v>255</v>
      </c>
      <c r="J2960" s="144">
        <v>255</v>
      </c>
      <c r="K2960" s="144"/>
      <c r="L2960" s="144"/>
      <c r="M2960" s="144"/>
      <c r="N2960" s="144"/>
      <c r="O2960" s="144"/>
      <c r="P2960" s="145" t="e">
        <f t="shared" si="579"/>
        <v>#DIV/0!</v>
      </c>
      <c r="Q2960" s="145">
        <f t="shared" si="580"/>
        <v>0</v>
      </c>
      <c r="R2960" s="145">
        <f t="shared" si="581"/>
        <v>0</v>
      </c>
      <c r="S2960" s="145">
        <f t="shared" si="582"/>
        <v>0</v>
      </c>
      <c r="T2960" s="145">
        <f t="shared" si="583"/>
        <v>0</v>
      </c>
      <c r="U2960" s="145">
        <f t="shared" si="584"/>
        <v>0</v>
      </c>
      <c r="V2960" s="146">
        <f>IF(J2960="nio",0,IF(J2960&gt;0,VLOOKUP(F2960,'3-Productie normen'!A:M,VLOOKUP(J2960,'3-Productie normen'!$B$38:$C$41,2,FALSE),FALSE)))*(VLOOKUP(B2960,'2-Kosten per locatie'!$A$16:$C$48,3,FALSE))</f>
        <v>0</v>
      </c>
      <c r="W2960" s="146">
        <f t="shared" si="585"/>
        <v>0</v>
      </c>
      <c r="X2960" s="146">
        <f t="shared" si="586"/>
        <v>0</v>
      </c>
      <c r="Y2960" s="146">
        <f t="shared" si="587"/>
        <v>0</v>
      </c>
      <c r="Z2960" s="147" t="str">
        <f>VLOOKUP(F2960,'3-Productie normen'!A:Q,12,FALSE)</f>
        <v>B</v>
      </c>
      <c r="AA2960" s="147"/>
      <c r="AC2960" s="148">
        <f t="shared" si="588"/>
        <v>12801</v>
      </c>
    </row>
    <row r="2961" spans="1:29" ht="14.15" customHeight="1">
      <c r="A2961" s="124">
        <f t="shared" si="590"/>
        <v>2961</v>
      </c>
      <c r="B2961" s="139" t="s">
        <v>123</v>
      </c>
      <c r="C2961" s="108">
        <v>3</v>
      </c>
      <c r="D2961" s="164">
        <v>306</v>
      </c>
      <c r="E2961" s="141" t="s">
        <v>682</v>
      </c>
      <c r="F2961" s="141" t="s">
        <v>164</v>
      </c>
      <c r="G2961" s="141" t="s">
        <v>222</v>
      </c>
      <c r="H2961" s="142">
        <v>16.899999999999999</v>
      </c>
      <c r="I2961" s="143">
        <f t="shared" si="589"/>
        <v>12</v>
      </c>
      <c r="J2961" s="144">
        <v>12</v>
      </c>
      <c r="K2961" s="144"/>
      <c r="L2961" s="144"/>
      <c r="M2961" s="144"/>
      <c r="N2961" s="144"/>
      <c r="O2961" s="144"/>
      <c r="P2961" s="145" t="e">
        <f t="shared" si="579"/>
        <v>#DIV/0!</v>
      </c>
      <c r="Q2961" s="145">
        <f t="shared" si="580"/>
        <v>0</v>
      </c>
      <c r="R2961" s="145">
        <f t="shared" si="581"/>
        <v>0</v>
      </c>
      <c r="S2961" s="145">
        <f t="shared" si="582"/>
        <v>0</v>
      </c>
      <c r="T2961" s="145">
        <f t="shared" si="583"/>
        <v>0</v>
      </c>
      <c r="U2961" s="145">
        <f t="shared" si="584"/>
        <v>0</v>
      </c>
      <c r="V2961" s="146">
        <f>IF(J2961="nio",0,IF(J2961&gt;0,VLOOKUP(F2961,'3-Productie normen'!A:M,VLOOKUP(J2961,'3-Productie normen'!$B$38:$C$41,2,FALSE),FALSE)))*(VLOOKUP(B2961,'2-Kosten per locatie'!$A$16:$C$48,3,FALSE))</f>
        <v>0</v>
      </c>
      <c r="W2961" s="146">
        <f t="shared" si="585"/>
        <v>0</v>
      </c>
      <c r="X2961" s="146">
        <f t="shared" si="586"/>
        <v>0</v>
      </c>
      <c r="Y2961" s="146">
        <f t="shared" si="587"/>
        <v>0</v>
      </c>
      <c r="Z2961" s="147" t="str">
        <f>VLOOKUP(F2961,'3-Productie normen'!A:Q,12,FALSE)</f>
        <v>V</v>
      </c>
      <c r="AA2961" s="147"/>
      <c r="AC2961" s="148">
        <f t="shared" si="588"/>
        <v>202.79999999999998</v>
      </c>
    </row>
    <row r="2962" spans="1:29" ht="14.15" customHeight="1">
      <c r="A2962" s="124">
        <f t="shared" si="590"/>
        <v>2962</v>
      </c>
      <c r="B2962" s="139" t="s">
        <v>123</v>
      </c>
      <c r="C2962" s="108">
        <v>3</v>
      </c>
      <c r="D2962" s="164">
        <v>307</v>
      </c>
      <c r="E2962" s="141" t="s">
        <v>682</v>
      </c>
      <c r="F2962" s="141" t="s">
        <v>164</v>
      </c>
      <c r="G2962" s="141" t="s">
        <v>222</v>
      </c>
      <c r="H2962" s="142">
        <v>43.4</v>
      </c>
      <c r="I2962" s="143">
        <f t="shared" si="589"/>
        <v>12</v>
      </c>
      <c r="J2962" s="144">
        <v>12</v>
      </c>
      <c r="K2962" s="144"/>
      <c r="L2962" s="144"/>
      <c r="M2962" s="144"/>
      <c r="N2962" s="144"/>
      <c r="O2962" s="144"/>
      <c r="P2962" s="145" t="e">
        <f t="shared" si="579"/>
        <v>#DIV/0!</v>
      </c>
      <c r="Q2962" s="145">
        <f t="shared" si="580"/>
        <v>0</v>
      </c>
      <c r="R2962" s="145">
        <f t="shared" si="581"/>
        <v>0</v>
      </c>
      <c r="S2962" s="145">
        <f t="shared" si="582"/>
        <v>0</v>
      </c>
      <c r="T2962" s="145">
        <f t="shared" si="583"/>
        <v>0</v>
      </c>
      <c r="U2962" s="145">
        <f t="shared" si="584"/>
        <v>0</v>
      </c>
      <c r="V2962" s="146">
        <f>IF(J2962="nio",0,IF(J2962&gt;0,VLOOKUP(F2962,'3-Productie normen'!A:M,VLOOKUP(J2962,'3-Productie normen'!$B$38:$C$41,2,FALSE),FALSE)))*(VLOOKUP(B2962,'2-Kosten per locatie'!$A$16:$C$48,3,FALSE))</f>
        <v>0</v>
      </c>
      <c r="W2962" s="146">
        <f t="shared" si="585"/>
        <v>0</v>
      </c>
      <c r="X2962" s="146">
        <f t="shared" si="586"/>
        <v>0</v>
      </c>
      <c r="Y2962" s="146">
        <f t="shared" si="587"/>
        <v>0</v>
      </c>
      <c r="Z2962" s="147" t="str">
        <f>VLOOKUP(F2962,'3-Productie normen'!A:Q,12,FALSE)</f>
        <v>V</v>
      </c>
      <c r="AA2962" s="147"/>
      <c r="AC2962" s="148">
        <f t="shared" si="588"/>
        <v>520.79999999999995</v>
      </c>
    </row>
    <row r="2963" spans="1:29" ht="14.15" customHeight="1">
      <c r="A2963" s="124">
        <f t="shared" si="590"/>
        <v>2963</v>
      </c>
      <c r="B2963" s="139" t="s">
        <v>123</v>
      </c>
      <c r="C2963" s="108">
        <v>3</v>
      </c>
      <c r="D2963" s="164" t="s">
        <v>2496</v>
      </c>
      <c r="E2963" s="141" t="s">
        <v>212</v>
      </c>
      <c r="F2963" s="141" t="s">
        <v>167</v>
      </c>
      <c r="G2963" s="141" t="s">
        <v>213</v>
      </c>
      <c r="H2963" s="142">
        <v>8.3000000000000007</v>
      </c>
      <c r="I2963" s="143">
        <f t="shared" si="589"/>
        <v>255</v>
      </c>
      <c r="J2963" s="144">
        <v>255</v>
      </c>
      <c r="K2963" s="144"/>
      <c r="L2963" s="144"/>
      <c r="M2963" s="144"/>
      <c r="N2963" s="144"/>
      <c r="O2963" s="144"/>
      <c r="P2963" s="145" t="e">
        <f t="shared" si="579"/>
        <v>#DIV/0!</v>
      </c>
      <c r="Q2963" s="145">
        <f t="shared" si="580"/>
        <v>0</v>
      </c>
      <c r="R2963" s="145">
        <f t="shared" si="581"/>
        <v>0</v>
      </c>
      <c r="S2963" s="145">
        <f t="shared" si="582"/>
        <v>0</v>
      </c>
      <c r="T2963" s="145">
        <f t="shared" si="583"/>
        <v>0</v>
      </c>
      <c r="U2963" s="145">
        <f t="shared" si="584"/>
        <v>0</v>
      </c>
      <c r="V2963" s="146">
        <f>IF(J2963="nio",0,IF(J2963&gt;0,VLOOKUP(F2963,'3-Productie normen'!A:M,VLOOKUP(J2963,'3-Productie normen'!$B$38:$C$41,2,FALSE),FALSE)))*(VLOOKUP(B2963,'2-Kosten per locatie'!$A$16:$C$48,3,FALSE))</f>
        <v>0</v>
      </c>
      <c r="W2963" s="146">
        <f t="shared" si="585"/>
        <v>0</v>
      </c>
      <c r="X2963" s="146">
        <f t="shared" si="586"/>
        <v>0</v>
      </c>
      <c r="Y2963" s="146">
        <f t="shared" si="587"/>
        <v>0</v>
      </c>
      <c r="Z2963" s="147" t="str">
        <f>VLOOKUP(F2963,'3-Productie normen'!A:Q,12,FALSE)</f>
        <v>S</v>
      </c>
      <c r="AA2963" s="147"/>
      <c r="AC2963" s="148">
        <f t="shared" si="588"/>
        <v>2116.5</v>
      </c>
    </row>
    <row r="2964" spans="1:29" ht="14.15" customHeight="1">
      <c r="A2964" s="124">
        <f t="shared" si="590"/>
        <v>2964</v>
      </c>
      <c r="B2964" s="139" t="s">
        <v>123</v>
      </c>
      <c r="C2964" s="108">
        <v>3</v>
      </c>
      <c r="D2964" s="164" t="s">
        <v>2497</v>
      </c>
      <c r="E2964" s="141" t="s">
        <v>212</v>
      </c>
      <c r="F2964" s="141" t="s">
        <v>167</v>
      </c>
      <c r="G2964" s="141" t="s">
        <v>213</v>
      </c>
      <c r="H2964" s="142">
        <v>1.1000000000000001</v>
      </c>
      <c r="I2964" s="143">
        <f t="shared" si="589"/>
        <v>255</v>
      </c>
      <c r="J2964" s="144">
        <v>255</v>
      </c>
      <c r="K2964" s="144"/>
      <c r="L2964" s="144"/>
      <c r="M2964" s="144"/>
      <c r="N2964" s="144"/>
      <c r="O2964" s="144"/>
      <c r="P2964" s="145" t="e">
        <f t="shared" si="579"/>
        <v>#DIV/0!</v>
      </c>
      <c r="Q2964" s="145">
        <f t="shared" si="580"/>
        <v>0</v>
      </c>
      <c r="R2964" s="145">
        <f t="shared" si="581"/>
        <v>0</v>
      </c>
      <c r="S2964" s="145">
        <f t="shared" si="582"/>
        <v>0</v>
      </c>
      <c r="T2964" s="145">
        <f t="shared" si="583"/>
        <v>0</v>
      </c>
      <c r="U2964" s="145">
        <f t="shared" si="584"/>
        <v>0</v>
      </c>
      <c r="V2964" s="146">
        <f>IF(J2964="nio",0,IF(J2964&gt;0,VLOOKUP(F2964,'3-Productie normen'!A:M,VLOOKUP(J2964,'3-Productie normen'!$B$38:$C$41,2,FALSE),FALSE)))*(VLOOKUP(B2964,'2-Kosten per locatie'!$A$16:$C$48,3,FALSE))</f>
        <v>0</v>
      </c>
      <c r="W2964" s="146">
        <f t="shared" si="585"/>
        <v>0</v>
      </c>
      <c r="X2964" s="146">
        <f t="shared" si="586"/>
        <v>0</v>
      </c>
      <c r="Y2964" s="146">
        <f t="shared" si="587"/>
        <v>0</v>
      </c>
      <c r="Z2964" s="147" t="str">
        <f>VLOOKUP(F2964,'3-Productie normen'!A:Q,12,FALSE)</f>
        <v>S</v>
      </c>
      <c r="AA2964" s="147"/>
      <c r="AC2964" s="148">
        <f t="shared" si="588"/>
        <v>280.5</v>
      </c>
    </row>
    <row r="2965" spans="1:29" ht="14.15" customHeight="1">
      <c r="A2965" s="124">
        <f t="shared" si="590"/>
        <v>2965</v>
      </c>
      <c r="B2965" s="139" t="s">
        <v>123</v>
      </c>
      <c r="C2965" s="108">
        <v>3</v>
      </c>
      <c r="D2965" s="164" t="s">
        <v>2498</v>
      </c>
      <c r="E2965" s="141" t="s">
        <v>212</v>
      </c>
      <c r="F2965" s="141" t="s">
        <v>167</v>
      </c>
      <c r="G2965" s="141" t="s">
        <v>213</v>
      </c>
      <c r="H2965" s="142">
        <v>1.1000000000000001</v>
      </c>
      <c r="I2965" s="143">
        <f t="shared" si="589"/>
        <v>255</v>
      </c>
      <c r="J2965" s="144">
        <v>255</v>
      </c>
      <c r="K2965" s="144"/>
      <c r="L2965" s="144"/>
      <c r="M2965" s="144"/>
      <c r="N2965" s="144"/>
      <c r="O2965" s="144"/>
      <c r="P2965" s="145" t="e">
        <f t="shared" si="579"/>
        <v>#DIV/0!</v>
      </c>
      <c r="Q2965" s="145">
        <f t="shared" si="580"/>
        <v>0</v>
      </c>
      <c r="R2965" s="145">
        <f t="shared" si="581"/>
        <v>0</v>
      </c>
      <c r="S2965" s="145">
        <f t="shared" si="582"/>
        <v>0</v>
      </c>
      <c r="T2965" s="145">
        <f t="shared" si="583"/>
        <v>0</v>
      </c>
      <c r="U2965" s="145">
        <f t="shared" si="584"/>
        <v>0</v>
      </c>
      <c r="V2965" s="146">
        <f>IF(J2965="nio",0,IF(J2965&gt;0,VLOOKUP(F2965,'3-Productie normen'!A:M,VLOOKUP(J2965,'3-Productie normen'!$B$38:$C$41,2,FALSE),FALSE)))*(VLOOKUP(B2965,'2-Kosten per locatie'!$A$16:$C$48,3,FALSE))</f>
        <v>0</v>
      </c>
      <c r="W2965" s="146">
        <f t="shared" si="585"/>
        <v>0</v>
      </c>
      <c r="X2965" s="146">
        <f t="shared" si="586"/>
        <v>0</v>
      </c>
      <c r="Y2965" s="146">
        <f t="shared" si="587"/>
        <v>0</v>
      </c>
      <c r="Z2965" s="147" t="str">
        <f>VLOOKUP(F2965,'3-Productie normen'!A:Q,12,FALSE)</f>
        <v>S</v>
      </c>
      <c r="AA2965" s="147"/>
      <c r="AC2965" s="148">
        <f t="shared" si="588"/>
        <v>280.5</v>
      </c>
    </row>
    <row r="2966" spans="1:29" ht="14.15" customHeight="1">
      <c r="A2966" s="124">
        <f t="shared" si="590"/>
        <v>2966</v>
      </c>
      <c r="B2966" s="139" t="s">
        <v>123</v>
      </c>
      <c r="C2966" s="108">
        <v>3</v>
      </c>
      <c r="D2966" s="164" t="s">
        <v>2499</v>
      </c>
      <c r="E2966" s="141" t="s">
        <v>212</v>
      </c>
      <c r="F2966" s="141" t="s">
        <v>167</v>
      </c>
      <c r="G2966" s="141" t="s">
        <v>213</v>
      </c>
      <c r="H2966" s="142">
        <v>1.1000000000000001</v>
      </c>
      <c r="I2966" s="143">
        <f t="shared" si="589"/>
        <v>255</v>
      </c>
      <c r="J2966" s="144">
        <v>255</v>
      </c>
      <c r="K2966" s="144"/>
      <c r="L2966" s="144"/>
      <c r="M2966" s="144"/>
      <c r="N2966" s="144"/>
      <c r="O2966" s="144"/>
      <c r="P2966" s="145" t="e">
        <f t="shared" si="579"/>
        <v>#DIV/0!</v>
      </c>
      <c r="Q2966" s="145">
        <f t="shared" si="580"/>
        <v>0</v>
      </c>
      <c r="R2966" s="145">
        <f t="shared" si="581"/>
        <v>0</v>
      </c>
      <c r="S2966" s="145">
        <f t="shared" si="582"/>
        <v>0</v>
      </c>
      <c r="T2966" s="145">
        <f t="shared" si="583"/>
        <v>0</v>
      </c>
      <c r="U2966" s="145">
        <f t="shared" si="584"/>
        <v>0</v>
      </c>
      <c r="V2966" s="146">
        <f>IF(J2966="nio",0,IF(J2966&gt;0,VLOOKUP(F2966,'3-Productie normen'!A:M,VLOOKUP(J2966,'3-Productie normen'!$B$38:$C$41,2,FALSE),FALSE)))*(VLOOKUP(B2966,'2-Kosten per locatie'!$A$16:$C$48,3,FALSE))</f>
        <v>0</v>
      </c>
      <c r="W2966" s="146">
        <f t="shared" si="585"/>
        <v>0</v>
      </c>
      <c r="X2966" s="146">
        <f t="shared" si="586"/>
        <v>0</v>
      </c>
      <c r="Y2966" s="146">
        <f t="shared" si="587"/>
        <v>0</v>
      </c>
      <c r="Z2966" s="147" t="str">
        <f>VLOOKUP(F2966,'3-Productie normen'!A:Q,12,FALSE)</f>
        <v>S</v>
      </c>
      <c r="AA2966" s="147"/>
      <c r="AC2966" s="148">
        <f t="shared" si="588"/>
        <v>280.5</v>
      </c>
    </row>
    <row r="2967" spans="1:29" ht="14.15" customHeight="1">
      <c r="A2967" s="124">
        <f t="shared" si="590"/>
        <v>2967</v>
      </c>
      <c r="B2967" s="139" t="s">
        <v>123</v>
      </c>
      <c r="C2967" s="108">
        <v>3</v>
      </c>
      <c r="D2967" s="164" t="s">
        <v>2500</v>
      </c>
      <c r="E2967" s="141" t="s">
        <v>220</v>
      </c>
      <c r="F2967" s="141" t="s">
        <v>167</v>
      </c>
      <c r="G2967" s="141" t="s">
        <v>213</v>
      </c>
      <c r="H2967" s="142">
        <v>4.9000000000000004</v>
      </c>
      <c r="I2967" s="143">
        <f t="shared" si="589"/>
        <v>255</v>
      </c>
      <c r="J2967" s="144">
        <v>255</v>
      </c>
      <c r="K2967" s="144"/>
      <c r="L2967" s="144"/>
      <c r="M2967" s="144"/>
      <c r="N2967" s="144"/>
      <c r="O2967" s="144"/>
      <c r="P2967" s="145" t="e">
        <f t="shared" si="579"/>
        <v>#DIV/0!</v>
      </c>
      <c r="Q2967" s="145">
        <f t="shared" si="580"/>
        <v>0</v>
      </c>
      <c r="R2967" s="145">
        <f t="shared" si="581"/>
        <v>0</v>
      </c>
      <c r="S2967" s="145">
        <f t="shared" si="582"/>
        <v>0</v>
      </c>
      <c r="T2967" s="145">
        <f t="shared" si="583"/>
        <v>0</v>
      </c>
      <c r="U2967" s="145">
        <f t="shared" si="584"/>
        <v>0</v>
      </c>
      <c r="V2967" s="146">
        <f>IF(J2967="nio",0,IF(J2967&gt;0,VLOOKUP(F2967,'3-Productie normen'!A:M,VLOOKUP(J2967,'3-Productie normen'!$B$38:$C$41,2,FALSE),FALSE)))*(VLOOKUP(B2967,'2-Kosten per locatie'!$A$16:$C$48,3,FALSE))</f>
        <v>0</v>
      </c>
      <c r="W2967" s="146">
        <f t="shared" si="585"/>
        <v>0</v>
      </c>
      <c r="X2967" s="146">
        <f t="shared" si="586"/>
        <v>0</v>
      </c>
      <c r="Y2967" s="146">
        <f t="shared" si="587"/>
        <v>0</v>
      </c>
      <c r="Z2967" s="147" t="str">
        <f>VLOOKUP(F2967,'3-Productie normen'!A:Q,12,FALSE)</f>
        <v>S</v>
      </c>
      <c r="AA2967" s="147"/>
      <c r="AC2967" s="148">
        <f t="shared" si="588"/>
        <v>1249.5</v>
      </c>
    </row>
    <row r="2968" spans="1:29" ht="14.15" customHeight="1">
      <c r="A2968" s="124">
        <f t="shared" si="590"/>
        <v>2968</v>
      </c>
      <c r="B2968" s="139" t="s">
        <v>123</v>
      </c>
      <c r="C2968" s="108">
        <v>3</v>
      </c>
      <c r="D2968" s="164" t="s">
        <v>2501</v>
      </c>
      <c r="E2968" s="141" t="s">
        <v>216</v>
      </c>
      <c r="F2968" s="141" t="s">
        <v>167</v>
      </c>
      <c r="G2968" s="141" t="s">
        <v>213</v>
      </c>
      <c r="H2968" s="142">
        <v>8.3000000000000007</v>
      </c>
      <c r="I2968" s="143">
        <f t="shared" si="589"/>
        <v>255</v>
      </c>
      <c r="J2968" s="144">
        <v>255</v>
      </c>
      <c r="K2968" s="144"/>
      <c r="L2968" s="144"/>
      <c r="M2968" s="144"/>
      <c r="N2968" s="144"/>
      <c r="O2968" s="144"/>
      <c r="P2968" s="145" t="e">
        <f t="shared" si="579"/>
        <v>#DIV/0!</v>
      </c>
      <c r="Q2968" s="145">
        <f t="shared" si="580"/>
        <v>0</v>
      </c>
      <c r="R2968" s="145">
        <f t="shared" si="581"/>
        <v>0</v>
      </c>
      <c r="S2968" s="145">
        <f t="shared" si="582"/>
        <v>0</v>
      </c>
      <c r="T2968" s="145">
        <f t="shared" si="583"/>
        <v>0</v>
      </c>
      <c r="U2968" s="145">
        <f t="shared" si="584"/>
        <v>0</v>
      </c>
      <c r="V2968" s="146">
        <f>IF(J2968="nio",0,IF(J2968&gt;0,VLOOKUP(F2968,'3-Productie normen'!A:M,VLOOKUP(J2968,'3-Productie normen'!$B$38:$C$41,2,FALSE),FALSE)))*(VLOOKUP(B2968,'2-Kosten per locatie'!$A$16:$C$48,3,FALSE))</f>
        <v>0</v>
      </c>
      <c r="W2968" s="146">
        <f t="shared" si="585"/>
        <v>0</v>
      </c>
      <c r="X2968" s="146">
        <f t="shared" si="586"/>
        <v>0</v>
      </c>
      <c r="Y2968" s="146">
        <f t="shared" si="587"/>
        <v>0</v>
      </c>
      <c r="Z2968" s="147" t="str">
        <f>VLOOKUP(F2968,'3-Productie normen'!A:Q,12,FALSE)</f>
        <v>S</v>
      </c>
      <c r="AA2968" s="147"/>
      <c r="AC2968" s="148">
        <f t="shared" si="588"/>
        <v>2116.5</v>
      </c>
    </row>
    <row r="2969" spans="1:29" ht="14.15" customHeight="1">
      <c r="A2969" s="124">
        <f t="shared" si="590"/>
        <v>2969</v>
      </c>
      <c r="B2969" s="139" t="s">
        <v>123</v>
      </c>
      <c r="C2969" s="108">
        <v>3</v>
      </c>
      <c r="D2969" s="164" t="s">
        <v>2502</v>
      </c>
      <c r="E2969" s="141" t="s">
        <v>216</v>
      </c>
      <c r="F2969" s="141" t="s">
        <v>167</v>
      </c>
      <c r="G2969" s="141" t="s">
        <v>213</v>
      </c>
      <c r="H2969" s="142">
        <v>1.1000000000000001</v>
      </c>
      <c r="I2969" s="143">
        <f t="shared" si="589"/>
        <v>255</v>
      </c>
      <c r="J2969" s="144">
        <v>255</v>
      </c>
      <c r="K2969" s="144"/>
      <c r="L2969" s="144"/>
      <c r="M2969" s="144"/>
      <c r="N2969" s="144"/>
      <c r="O2969" s="144"/>
      <c r="P2969" s="145" t="e">
        <f t="shared" si="579"/>
        <v>#DIV/0!</v>
      </c>
      <c r="Q2969" s="145">
        <f t="shared" si="580"/>
        <v>0</v>
      </c>
      <c r="R2969" s="145">
        <f t="shared" si="581"/>
        <v>0</v>
      </c>
      <c r="S2969" s="145">
        <f t="shared" si="582"/>
        <v>0</v>
      </c>
      <c r="T2969" s="145">
        <f t="shared" si="583"/>
        <v>0</v>
      </c>
      <c r="U2969" s="145">
        <f t="shared" si="584"/>
        <v>0</v>
      </c>
      <c r="V2969" s="146">
        <f>IF(J2969="nio",0,IF(J2969&gt;0,VLOOKUP(F2969,'3-Productie normen'!A:M,VLOOKUP(J2969,'3-Productie normen'!$B$38:$C$41,2,FALSE),FALSE)))*(VLOOKUP(B2969,'2-Kosten per locatie'!$A$16:$C$48,3,FALSE))</f>
        <v>0</v>
      </c>
      <c r="W2969" s="146">
        <f t="shared" si="585"/>
        <v>0</v>
      </c>
      <c r="X2969" s="146">
        <f t="shared" si="586"/>
        <v>0</v>
      </c>
      <c r="Y2969" s="146">
        <f t="shared" si="587"/>
        <v>0</v>
      </c>
      <c r="Z2969" s="147" t="str">
        <f>VLOOKUP(F2969,'3-Productie normen'!A:Q,12,FALSE)</f>
        <v>S</v>
      </c>
      <c r="AA2969" s="147"/>
      <c r="AC2969" s="148">
        <f t="shared" si="588"/>
        <v>280.5</v>
      </c>
    </row>
    <row r="2970" spans="1:29" ht="14.15" customHeight="1">
      <c r="A2970" s="124">
        <f t="shared" si="590"/>
        <v>2970</v>
      </c>
      <c r="B2970" s="139" t="s">
        <v>123</v>
      </c>
      <c r="C2970" s="108">
        <v>3</v>
      </c>
      <c r="D2970" s="164" t="s">
        <v>2503</v>
      </c>
      <c r="E2970" s="141" t="s">
        <v>216</v>
      </c>
      <c r="F2970" s="139" t="s">
        <v>167</v>
      </c>
      <c r="G2970" s="141" t="s">
        <v>213</v>
      </c>
      <c r="H2970" s="142">
        <v>1.1000000000000001</v>
      </c>
      <c r="I2970" s="143">
        <f t="shared" si="589"/>
        <v>255</v>
      </c>
      <c r="J2970" s="144">
        <v>255</v>
      </c>
      <c r="K2970" s="144"/>
      <c r="L2970" s="144"/>
      <c r="M2970" s="144"/>
      <c r="N2970" s="144"/>
      <c r="O2970" s="144"/>
      <c r="P2970" s="145" t="e">
        <f t="shared" si="579"/>
        <v>#DIV/0!</v>
      </c>
      <c r="Q2970" s="145">
        <f t="shared" si="580"/>
        <v>0</v>
      </c>
      <c r="R2970" s="145">
        <f t="shared" si="581"/>
        <v>0</v>
      </c>
      <c r="S2970" s="145">
        <f t="shared" si="582"/>
        <v>0</v>
      </c>
      <c r="T2970" s="145">
        <f t="shared" si="583"/>
        <v>0</v>
      </c>
      <c r="U2970" s="145">
        <f t="shared" si="584"/>
        <v>0</v>
      </c>
      <c r="V2970" s="146">
        <f>IF(J2970="nio",0,IF(J2970&gt;0,VLOOKUP(F2970,'3-Productie normen'!A:M,VLOOKUP(J2970,'3-Productie normen'!$B$38:$C$41,2,FALSE),FALSE)))*(VLOOKUP(B2970,'2-Kosten per locatie'!$A$16:$C$48,3,FALSE))</f>
        <v>0</v>
      </c>
      <c r="W2970" s="146">
        <f t="shared" si="585"/>
        <v>0</v>
      </c>
      <c r="X2970" s="146">
        <f t="shared" si="586"/>
        <v>0</v>
      </c>
      <c r="Y2970" s="146">
        <f t="shared" si="587"/>
        <v>0</v>
      </c>
      <c r="Z2970" s="147" t="str">
        <f>VLOOKUP(F2970,'3-Productie normen'!A:Q,12,FALSE)</f>
        <v>S</v>
      </c>
      <c r="AA2970" s="147"/>
      <c r="AC2970" s="148">
        <f t="shared" si="588"/>
        <v>280.5</v>
      </c>
    </row>
    <row r="2971" spans="1:29" ht="14.15" customHeight="1">
      <c r="A2971" s="124">
        <f t="shared" si="590"/>
        <v>2971</v>
      </c>
      <c r="B2971" s="139" t="s">
        <v>123</v>
      </c>
      <c r="C2971" s="108">
        <v>3</v>
      </c>
      <c r="D2971" s="164" t="s">
        <v>2504</v>
      </c>
      <c r="E2971" s="141" t="s">
        <v>216</v>
      </c>
      <c r="F2971" s="141" t="s">
        <v>167</v>
      </c>
      <c r="G2971" s="141" t="s">
        <v>213</v>
      </c>
      <c r="H2971" s="142">
        <v>1.1000000000000001</v>
      </c>
      <c r="I2971" s="143">
        <f t="shared" si="589"/>
        <v>255</v>
      </c>
      <c r="J2971" s="144">
        <v>255</v>
      </c>
      <c r="K2971" s="144"/>
      <c r="L2971" s="144"/>
      <c r="M2971" s="144"/>
      <c r="N2971" s="144"/>
      <c r="O2971" s="144"/>
      <c r="P2971" s="145" t="e">
        <f t="shared" si="579"/>
        <v>#DIV/0!</v>
      </c>
      <c r="Q2971" s="145">
        <f t="shared" si="580"/>
        <v>0</v>
      </c>
      <c r="R2971" s="145">
        <f t="shared" si="581"/>
        <v>0</v>
      </c>
      <c r="S2971" s="145">
        <f t="shared" si="582"/>
        <v>0</v>
      </c>
      <c r="T2971" s="145">
        <f t="shared" si="583"/>
        <v>0</v>
      </c>
      <c r="U2971" s="145">
        <f t="shared" si="584"/>
        <v>0</v>
      </c>
      <c r="V2971" s="146">
        <f>IF(J2971="nio",0,IF(J2971&gt;0,VLOOKUP(F2971,'3-Productie normen'!A:M,VLOOKUP(J2971,'3-Productie normen'!$B$38:$C$41,2,FALSE),FALSE)))*(VLOOKUP(B2971,'2-Kosten per locatie'!$A$16:$C$48,3,FALSE))</f>
        <v>0</v>
      </c>
      <c r="W2971" s="146">
        <f t="shared" si="585"/>
        <v>0</v>
      </c>
      <c r="X2971" s="146">
        <f t="shared" si="586"/>
        <v>0</v>
      </c>
      <c r="Y2971" s="146">
        <f t="shared" si="587"/>
        <v>0</v>
      </c>
      <c r="Z2971" s="147" t="str">
        <f>VLOOKUP(F2971,'3-Productie normen'!A:Q,12,FALSE)</f>
        <v>S</v>
      </c>
      <c r="AA2971" s="147"/>
      <c r="AC2971" s="148">
        <f t="shared" si="588"/>
        <v>280.5</v>
      </c>
    </row>
    <row r="2972" spans="1:29" ht="14.15" customHeight="1">
      <c r="A2972" s="124">
        <f t="shared" si="590"/>
        <v>2972</v>
      </c>
      <c r="B2972" s="139" t="s">
        <v>123</v>
      </c>
      <c r="C2972" s="108">
        <v>3</v>
      </c>
      <c r="D2972" s="164" t="s">
        <v>2505</v>
      </c>
      <c r="E2972" s="141" t="s">
        <v>167</v>
      </c>
      <c r="F2972" s="139" t="s">
        <v>167</v>
      </c>
      <c r="G2972" s="141" t="s">
        <v>213</v>
      </c>
      <c r="H2972" s="142">
        <v>1.5</v>
      </c>
      <c r="I2972" s="143">
        <f t="shared" si="589"/>
        <v>255</v>
      </c>
      <c r="J2972" s="144">
        <v>255</v>
      </c>
      <c r="K2972" s="144"/>
      <c r="L2972" s="144"/>
      <c r="M2972" s="144"/>
      <c r="N2972" s="144"/>
      <c r="O2972" s="144"/>
      <c r="P2972" s="145" t="e">
        <f t="shared" si="579"/>
        <v>#DIV/0!</v>
      </c>
      <c r="Q2972" s="145">
        <f t="shared" si="580"/>
        <v>0</v>
      </c>
      <c r="R2972" s="145">
        <f t="shared" si="581"/>
        <v>0</v>
      </c>
      <c r="S2972" s="145">
        <f t="shared" si="582"/>
        <v>0</v>
      </c>
      <c r="T2972" s="145">
        <f t="shared" si="583"/>
        <v>0</v>
      </c>
      <c r="U2972" s="145">
        <f t="shared" si="584"/>
        <v>0</v>
      </c>
      <c r="V2972" s="146">
        <f>IF(J2972="nio",0,IF(J2972&gt;0,VLOOKUP(F2972,'3-Productie normen'!A:M,VLOOKUP(J2972,'3-Productie normen'!$B$38:$C$41,2,FALSE),FALSE)))*(VLOOKUP(B2972,'2-Kosten per locatie'!$A$16:$C$48,3,FALSE))</f>
        <v>0</v>
      </c>
      <c r="W2972" s="146">
        <f t="shared" si="585"/>
        <v>0</v>
      </c>
      <c r="X2972" s="146">
        <f t="shared" si="586"/>
        <v>0</v>
      </c>
      <c r="Y2972" s="146">
        <f t="shared" si="587"/>
        <v>0</v>
      </c>
      <c r="Z2972" s="147" t="str">
        <f>VLOOKUP(F2972,'3-Productie normen'!A:Q,12,FALSE)</f>
        <v>S</v>
      </c>
      <c r="AA2972" s="147"/>
      <c r="AC2972" s="148">
        <f t="shared" si="588"/>
        <v>382.5</v>
      </c>
    </row>
    <row r="2973" spans="1:29" ht="14.15" customHeight="1">
      <c r="A2973" s="124">
        <f t="shared" si="590"/>
        <v>2973</v>
      </c>
      <c r="B2973" s="139" t="s">
        <v>123</v>
      </c>
      <c r="C2973" s="108">
        <v>3</v>
      </c>
      <c r="D2973" s="164" t="s">
        <v>2506</v>
      </c>
      <c r="E2973" s="141" t="s">
        <v>167</v>
      </c>
      <c r="F2973" s="139" t="s">
        <v>167</v>
      </c>
      <c r="G2973" s="141" t="s">
        <v>213</v>
      </c>
      <c r="H2973" s="142">
        <v>1</v>
      </c>
      <c r="I2973" s="143">
        <f t="shared" si="589"/>
        <v>255</v>
      </c>
      <c r="J2973" s="144">
        <v>255</v>
      </c>
      <c r="K2973" s="144"/>
      <c r="L2973" s="144"/>
      <c r="M2973" s="144"/>
      <c r="N2973" s="144"/>
      <c r="O2973" s="144"/>
      <c r="P2973" s="145" t="e">
        <f t="shared" si="579"/>
        <v>#DIV/0!</v>
      </c>
      <c r="Q2973" s="145">
        <f t="shared" si="580"/>
        <v>0</v>
      </c>
      <c r="R2973" s="145">
        <f t="shared" si="581"/>
        <v>0</v>
      </c>
      <c r="S2973" s="145">
        <f t="shared" si="582"/>
        <v>0</v>
      </c>
      <c r="T2973" s="145">
        <f t="shared" si="583"/>
        <v>0</v>
      </c>
      <c r="U2973" s="145">
        <f t="shared" si="584"/>
        <v>0</v>
      </c>
      <c r="V2973" s="146">
        <f>IF(J2973="nio",0,IF(J2973&gt;0,VLOOKUP(F2973,'3-Productie normen'!A:M,VLOOKUP(J2973,'3-Productie normen'!$B$38:$C$41,2,FALSE),FALSE)))*(VLOOKUP(B2973,'2-Kosten per locatie'!$A$16:$C$48,3,FALSE))</f>
        <v>0</v>
      </c>
      <c r="W2973" s="146">
        <f t="shared" si="585"/>
        <v>0</v>
      </c>
      <c r="X2973" s="146">
        <f t="shared" si="586"/>
        <v>0</v>
      </c>
      <c r="Y2973" s="146">
        <f t="shared" si="587"/>
        <v>0</v>
      </c>
      <c r="Z2973" s="147" t="str">
        <f>VLOOKUP(F2973,'3-Productie normen'!A:Q,12,FALSE)</f>
        <v>S</v>
      </c>
      <c r="AA2973" s="147"/>
      <c r="AC2973" s="148">
        <f t="shared" si="588"/>
        <v>255</v>
      </c>
    </row>
    <row r="2974" spans="1:29" ht="14.15" customHeight="1">
      <c r="A2974" s="124">
        <f t="shared" si="590"/>
        <v>2974</v>
      </c>
      <c r="B2974" s="139" t="s">
        <v>123</v>
      </c>
      <c r="C2974" s="108">
        <v>3</v>
      </c>
      <c r="D2974" s="164" t="s">
        <v>2507</v>
      </c>
      <c r="E2974" s="141" t="s">
        <v>167</v>
      </c>
      <c r="F2974" s="141" t="s">
        <v>167</v>
      </c>
      <c r="G2974" s="141" t="s">
        <v>213</v>
      </c>
      <c r="H2974" s="142">
        <v>4.9000000000000004</v>
      </c>
      <c r="I2974" s="143">
        <f t="shared" si="589"/>
        <v>255</v>
      </c>
      <c r="J2974" s="144">
        <v>255</v>
      </c>
      <c r="K2974" s="144"/>
      <c r="L2974" s="144"/>
      <c r="M2974" s="144"/>
      <c r="N2974" s="144"/>
      <c r="O2974" s="144"/>
      <c r="P2974" s="145" t="e">
        <f t="shared" si="579"/>
        <v>#DIV/0!</v>
      </c>
      <c r="Q2974" s="145">
        <f t="shared" si="580"/>
        <v>0</v>
      </c>
      <c r="R2974" s="145">
        <f t="shared" si="581"/>
        <v>0</v>
      </c>
      <c r="S2974" s="145">
        <f t="shared" si="582"/>
        <v>0</v>
      </c>
      <c r="T2974" s="145">
        <f t="shared" si="583"/>
        <v>0</v>
      </c>
      <c r="U2974" s="145">
        <f t="shared" si="584"/>
        <v>0</v>
      </c>
      <c r="V2974" s="146">
        <f>IF(J2974="nio",0,IF(J2974&gt;0,VLOOKUP(F2974,'3-Productie normen'!A:M,VLOOKUP(J2974,'3-Productie normen'!$B$38:$C$41,2,FALSE),FALSE)))*(VLOOKUP(B2974,'2-Kosten per locatie'!$A$16:$C$48,3,FALSE))</f>
        <v>0</v>
      </c>
      <c r="W2974" s="146">
        <f t="shared" si="585"/>
        <v>0</v>
      </c>
      <c r="X2974" s="146">
        <f t="shared" si="586"/>
        <v>0</v>
      </c>
      <c r="Y2974" s="146">
        <f t="shared" si="587"/>
        <v>0</v>
      </c>
      <c r="Z2974" s="147" t="str">
        <f>VLOOKUP(F2974,'3-Productie normen'!A:Q,12,FALSE)</f>
        <v>S</v>
      </c>
      <c r="AA2974" s="147"/>
      <c r="AC2974" s="148">
        <f t="shared" si="588"/>
        <v>1249.5</v>
      </c>
    </row>
    <row r="2975" spans="1:29" ht="14.15" customHeight="1">
      <c r="A2975" s="124">
        <f t="shared" si="590"/>
        <v>2975</v>
      </c>
      <c r="B2975" s="139" t="s">
        <v>123</v>
      </c>
      <c r="C2975" s="108">
        <v>3</v>
      </c>
      <c r="D2975" s="164" t="s">
        <v>2508</v>
      </c>
      <c r="E2975" s="141" t="s">
        <v>167</v>
      </c>
      <c r="F2975" s="141" t="s">
        <v>167</v>
      </c>
      <c r="G2975" s="141" t="s">
        <v>213</v>
      </c>
      <c r="H2975" s="142">
        <v>8.1</v>
      </c>
      <c r="I2975" s="143">
        <f t="shared" si="589"/>
        <v>255</v>
      </c>
      <c r="J2975" s="144">
        <v>255</v>
      </c>
      <c r="K2975" s="144"/>
      <c r="L2975" s="144"/>
      <c r="M2975" s="144"/>
      <c r="N2975" s="144"/>
      <c r="O2975" s="144"/>
      <c r="P2975" s="145" t="e">
        <f t="shared" si="579"/>
        <v>#DIV/0!</v>
      </c>
      <c r="Q2975" s="145">
        <f t="shared" si="580"/>
        <v>0</v>
      </c>
      <c r="R2975" s="145">
        <f t="shared" si="581"/>
        <v>0</v>
      </c>
      <c r="S2975" s="145">
        <f t="shared" si="582"/>
        <v>0</v>
      </c>
      <c r="T2975" s="145">
        <f t="shared" si="583"/>
        <v>0</v>
      </c>
      <c r="U2975" s="145">
        <f t="shared" si="584"/>
        <v>0</v>
      </c>
      <c r="V2975" s="146">
        <f>IF(J2975="nio",0,IF(J2975&gt;0,VLOOKUP(F2975,'3-Productie normen'!A:M,VLOOKUP(J2975,'3-Productie normen'!$B$38:$C$41,2,FALSE),FALSE)))*(VLOOKUP(B2975,'2-Kosten per locatie'!$A$16:$C$48,3,FALSE))</f>
        <v>0</v>
      </c>
      <c r="W2975" s="146">
        <f t="shared" si="585"/>
        <v>0</v>
      </c>
      <c r="X2975" s="146">
        <f t="shared" si="586"/>
        <v>0</v>
      </c>
      <c r="Y2975" s="146">
        <f t="shared" si="587"/>
        <v>0</v>
      </c>
      <c r="Z2975" s="147" t="str">
        <f>VLOOKUP(F2975,'3-Productie normen'!A:Q,12,FALSE)</f>
        <v>S</v>
      </c>
      <c r="AA2975" s="147"/>
      <c r="AC2975" s="148">
        <f t="shared" si="588"/>
        <v>2065.5</v>
      </c>
    </row>
    <row r="2976" spans="1:29" ht="14.15" customHeight="1">
      <c r="A2976" s="124">
        <f t="shared" si="590"/>
        <v>2976</v>
      </c>
      <c r="B2976" s="139" t="s">
        <v>123</v>
      </c>
      <c r="C2976" s="108">
        <v>3</v>
      </c>
      <c r="D2976" s="164" t="s">
        <v>2509</v>
      </c>
      <c r="E2976" s="141" t="s">
        <v>230</v>
      </c>
      <c r="F2976" s="141" t="s">
        <v>168</v>
      </c>
      <c r="G2976" s="141" t="s">
        <v>1783</v>
      </c>
      <c r="H2976" s="142">
        <v>27.7</v>
      </c>
      <c r="I2976" s="143">
        <f t="shared" si="589"/>
        <v>1</v>
      </c>
      <c r="J2976" s="144">
        <v>1</v>
      </c>
      <c r="K2976" s="144"/>
      <c r="L2976" s="144"/>
      <c r="M2976" s="144"/>
      <c r="N2976" s="144"/>
      <c r="O2976" s="144"/>
      <c r="P2976" s="145" t="e">
        <f t="shared" si="579"/>
        <v>#DIV/0!</v>
      </c>
      <c r="Q2976" s="145">
        <f t="shared" si="580"/>
        <v>0</v>
      </c>
      <c r="R2976" s="145">
        <f t="shared" si="581"/>
        <v>0</v>
      </c>
      <c r="S2976" s="145">
        <f t="shared" si="582"/>
        <v>0</v>
      </c>
      <c r="T2976" s="145">
        <f t="shared" si="583"/>
        <v>0</v>
      </c>
      <c r="U2976" s="145">
        <f t="shared" si="584"/>
        <v>0</v>
      </c>
      <c r="V2976" s="146">
        <f>IF(J2976="nio",0,IF(J2976&gt;0,VLOOKUP(F2976,'3-Productie normen'!A:M,VLOOKUP(J2976,'3-Productie normen'!$B$38:$C$41,2,FALSE),FALSE)))*(VLOOKUP(B2976,'2-Kosten per locatie'!$A$16:$C$48,3,FALSE))</f>
        <v>0</v>
      </c>
      <c r="W2976" s="146">
        <f t="shared" si="585"/>
        <v>0</v>
      </c>
      <c r="X2976" s="146">
        <f t="shared" si="586"/>
        <v>0</v>
      </c>
      <c r="Y2976" s="146">
        <f t="shared" si="587"/>
        <v>0</v>
      </c>
      <c r="Z2976" s="147" t="str">
        <f>VLOOKUP(F2976,'3-Productie normen'!A:Q,12,FALSE)</f>
        <v>V</v>
      </c>
      <c r="AA2976" s="147"/>
      <c r="AC2976" s="148">
        <f t="shared" si="588"/>
        <v>27.7</v>
      </c>
    </row>
    <row r="2977" spans="1:29" ht="14.15" customHeight="1">
      <c r="A2977" s="124">
        <f t="shared" si="590"/>
        <v>2977</v>
      </c>
      <c r="B2977" s="139" t="s">
        <v>123</v>
      </c>
      <c r="C2977" s="108">
        <v>3</v>
      </c>
      <c r="D2977" s="164" t="s">
        <v>2510</v>
      </c>
      <c r="E2977" s="141" t="s">
        <v>249</v>
      </c>
      <c r="F2977" s="141" t="s">
        <v>172</v>
      </c>
      <c r="G2977" s="141" t="s">
        <v>227</v>
      </c>
      <c r="H2977" s="142">
        <v>3.5</v>
      </c>
      <c r="I2977" s="143">
        <f t="shared" si="589"/>
        <v>255</v>
      </c>
      <c r="J2977" s="144">
        <v>255</v>
      </c>
      <c r="K2977" s="144"/>
      <c r="L2977" s="144"/>
      <c r="M2977" s="144"/>
      <c r="N2977" s="144"/>
      <c r="O2977" s="144"/>
      <c r="P2977" s="145" t="e">
        <f t="shared" si="579"/>
        <v>#DIV/0!</v>
      </c>
      <c r="Q2977" s="145">
        <f t="shared" si="580"/>
        <v>0</v>
      </c>
      <c r="R2977" s="145">
        <f t="shared" si="581"/>
        <v>0</v>
      </c>
      <c r="S2977" s="145">
        <f t="shared" si="582"/>
        <v>0</v>
      </c>
      <c r="T2977" s="145">
        <f t="shared" si="583"/>
        <v>0</v>
      </c>
      <c r="U2977" s="145">
        <f t="shared" si="584"/>
        <v>0</v>
      </c>
      <c r="V2977" s="146">
        <f>IF(J2977="nio",0,IF(J2977&gt;0,VLOOKUP(F2977,'3-Productie normen'!A:M,VLOOKUP(J2977,'3-Productie normen'!$B$38:$C$41,2,FALSE),FALSE)))*(VLOOKUP(B2977,'2-Kosten per locatie'!$A$16:$C$48,3,FALSE))</f>
        <v>0</v>
      </c>
      <c r="W2977" s="146">
        <f t="shared" si="585"/>
        <v>0</v>
      </c>
      <c r="X2977" s="146">
        <f t="shared" si="586"/>
        <v>0</v>
      </c>
      <c r="Y2977" s="146">
        <f t="shared" si="587"/>
        <v>0</v>
      </c>
      <c r="Z2977" s="147" t="str">
        <f>VLOOKUP(F2977,'3-Productie normen'!A:Q,12,FALSE)</f>
        <v>V</v>
      </c>
      <c r="AA2977" s="147"/>
      <c r="AC2977" s="148">
        <f t="shared" si="588"/>
        <v>892.5</v>
      </c>
    </row>
    <row r="2978" spans="1:29" ht="14.15" customHeight="1">
      <c r="A2978" s="124">
        <f t="shared" si="590"/>
        <v>2978</v>
      </c>
      <c r="B2978" s="139" t="s">
        <v>123</v>
      </c>
      <c r="C2978" s="108">
        <v>3</v>
      </c>
      <c r="D2978" s="164" t="s">
        <v>2511</v>
      </c>
      <c r="E2978" s="141" t="s">
        <v>249</v>
      </c>
      <c r="F2978" s="141" t="s">
        <v>172</v>
      </c>
      <c r="G2978" s="141" t="s">
        <v>227</v>
      </c>
      <c r="H2978" s="142">
        <v>3.5</v>
      </c>
      <c r="I2978" s="143">
        <f t="shared" si="589"/>
        <v>255</v>
      </c>
      <c r="J2978" s="144">
        <v>255</v>
      </c>
      <c r="K2978" s="144"/>
      <c r="L2978" s="144"/>
      <c r="M2978" s="144"/>
      <c r="N2978" s="144"/>
      <c r="O2978" s="144"/>
      <c r="P2978" s="145" t="e">
        <f t="shared" si="579"/>
        <v>#DIV/0!</v>
      </c>
      <c r="Q2978" s="145">
        <f t="shared" si="580"/>
        <v>0</v>
      </c>
      <c r="R2978" s="145">
        <f t="shared" si="581"/>
        <v>0</v>
      </c>
      <c r="S2978" s="145">
        <f t="shared" si="582"/>
        <v>0</v>
      </c>
      <c r="T2978" s="145">
        <f t="shared" si="583"/>
        <v>0</v>
      </c>
      <c r="U2978" s="145">
        <f t="shared" si="584"/>
        <v>0</v>
      </c>
      <c r="V2978" s="146">
        <f>IF(J2978="nio",0,IF(J2978&gt;0,VLOOKUP(F2978,'3-Productie normen'!A:M,VLOOKUP(J2978,'3-Productie normen'!$B$38:$C$41,2,FALSE),FALSE)))*(VLOOKUP(B2978,'2-Kosten per locatie'!$A$16:$C$48,3,FALSE))</f>
        <v>0</v>
      </c>
      <c r="W2978" s="146">
        <f t="shared" si="585"/>
        <v>0</v>
      </c>
      <c r="X2978" s="146">
        <f t="shared" si="586"/>
        <v>0</v>
      </c>
      <c r="Y2978" s="146">
        <f t="shared" si="587"/>
        <v>0</v>
      </c>
      <c r="Z2978" s="147" t="str">
        <f>VLOOKUP(F2978,'3-Productie normen'!A:Q,12,FALSE)</f>
        <v>V</v>
      </c>
      <c r="AA2978" s="147"/>
      <c r="AC2978" s="148">
        <f t="shared" si="588"/>
        <v>892.5</v>
      </c>
    </row>
    <row r="2979" spans="1:29" ht="14.15" customHeight="1">
      <c r="A2979" s="124">
        <f t="shared" si="590"/>
        <v>2979</v>
      </c>
      <c r="B2979" s="139" t="s">
        <v>123</v>
      </c>
      <c r="C2979" s="108">
        <v>3</v>
      </c>
      <c r="D2979" s="164" t="s">
        <v>2512</v>
      </c>
      <c r="E2979" s="141" t="s">
        <v>2037</v>
      </c>
      <c r="F2979" s="141" t="s">
        <v>168</v>
      </c>
      <c r="G2979" s="141" t="s">
        <v>227</v>
      </c>
      <c r="H2979" s="142">
        <v>0.6</v>
      </c>
      <c r="I2979" s="143">
        <f t="shared" si="589"/>
        <v>1</v>
      </c>
      <c r="J2979" s="144">
        <v>1</v>
      </c>
      <c r="K2979" s="144"/>
      <c r="L2979" s="144"/>
      <c r="M2979" s="144"/>
      <c r="N2979" s="144"/>
      <c r="O2979" s="144"/>
      <c r="P2979" s="145" t="e">
        <f t="shared" si="579"/>
        <v>#DIV/0!</v>
      </c>
      <c r="Q2979" s="145">
        <f t="shared" si="580"/>
        <v>0</v>
      </c>
      <c r="R2979" s="145">
        <f t="shared" si="581"/>
        <v>0</v>
      </c>
      <c r="S2979" s="145">
        <f t="shared" si="582"/>
        <v>0</v>
      </c>
      <c r="T2979" s="145">
        <f t="shared" si="583"/>
        <v>0</v>
      </c>
      <c r="U2979" s="145">
        <f t="shared" si="584"/>
        <v>0</v>
      </c>
      <c r="V2979" s="146">
        <f>IF(J2979="nio",0,IF(J2979&gt;0,VLOOKUP(F2979,'3-Productie normen'!A:M,VLOOKUP(J2979,'3-Productie normen'!$B$38:$C$41,2,FALSE),FALSE)))*(VLOOKUP(B2979,'2-Kosten per locatie'!$A$16:$C$48,3,FALSE))</f>
        <v>0</v>
      </c>
      <c r="W2979" s="146">
        <f t="shared" si="585"/>
        <v>0</v>
      </c>
      <c r="X2979" s="146">
        <f t="shared" si="586"/>
        <v>0</v>
      </c>
      <c r="Y2979" s="146">
        <f t="shared" si="587"/>
        <v>0</v>
      </c>
      <c r="Z2979" s="147" t="str">
        <f>VLOOKUP(F2979,'3-Productie normen'!A:Q,12,FALSE)</f>
        <v>V</v>
      </c>
      <c r="AA2979" s="147"/>
      <c r="AC2979" s="148">
        <f t="shared" si="588"/>
        <v>0.6</v>
      </c>
    </row>
    <row r="2980" spans="1:29" ht="14.15" customHeight="1">
      <c r="A2980" s="124">
        <f t="shared" si="590"/>
        <v>2980</v>
      </c>
      <c r="B2980" s="139" t="s">
        <v>123</v>
      </c>
      <c r="C2980" s="108">
        <v>3</v>
      </c>
      <c r="D2980" s="164" t="s">
        <v>2513</v>
      </c>
      <c r="E2980" s="141" t="s">
        <v>170</v>
      </c>
      <c r="F2980" s="141" t="s">
        <v>170</v>
      </c>
      <c r="G2980" s="141" t="s">
        <v>227</v>
      </c>
      <c r="H2980" s="142">
        <v>33.1</v>
      </c>
      <c r="I2980" s="143">
        <f t="shared" si="589"/>
        <v>255</v>
      </c>
      <c r="J2980" s="144">
        <v>255</v>
      </c>
      <c r="K2980" s="144"/>
      <c r="L2980" s="144"/>
      <c r="M2980" s="144"/>
      <c r="N2980" s="144"/>
      <c r="O2980" s="144"/>
      <c r="P2980" s="145" t="e">
        <f t="shared" si="579"/>
        <v>#DIV/0!</v>
      </c>
      <c r="Q2980" s="145">
        <f t="shared" si="580"/>
        <v>0</v>
      </c>
      <c r="R2980" s="145">
        <f t="shared" si="581"/>
        <v>0</v>
      </c>
      <c r="S2980" s="145">
        <f t="shared" si="582"/>
        <v>0</v>
      </c>
      <c r="T2980" s="145">
        <f t="shared" si="583"/>
        <v>0</v>
      </c>
      <c r="U2980" s="145">
        <f t="shared" si="584"/>
        <v>0</v>
      </c>
      <c r="V2980" s="146">
        <f>IF(J2980="nio",0,IF(J2980&gt;0,VLOOKUP(F2980,'3-Productie normen'!A:M,VLOOKUP(J2980,'3-Productie normen'!$B$38:$C$41,2,FALSE),FALSE)))*(VLOOKUP(B2980,'2-Kosten per locatie'!$A$16:$C$48,3,FALSE))</f>
        <v>0</v>
      </c>
      <c r="W2980" s="146">
        <f t="shared" si="585"/>
        <v>0</v>
      </c>
      <c r="X2980" s="146">
        <f t="shared" si="586"/>
        <v>0</v>
      </c>
      <c r="Y2980" s="146">
        <f t="shared" si="587"/>
        <v>0</v>
      </c>
      <c r="Z2980" s="147" t="str">
        <f>VLOOKUP(F2980,'3-Productie normen'!A:Q,12,FALSE)</f>
        <v>V</v>
      </c>
      <c r="AA2980" s="147"/>
      <c r="AC2980" s="148">
        <f t="shared" si="588"/>
        <v>8440.5</v>
      </c>
    </row>
    <row r="2981" spans="1:29" ht="14.15" customHeight="1">
      <c r="A2981" s="124">
        <f t="shared" si="590"/>
        <v>2981</v>
      </c>
      <c r="B2981" s="139" t="s">
        <v>123</v>
      </c>
      <c r="C2981" s="108">
        <v>3</v>
      </c>
      <c r="D2981" s="164" t="s">
        <v>2514</v>
      </c>
      <c r="E2981" s="141" t="s">
        <v>170</v>
      </c>
      <c r="F2981" s="141" t="s">
        <v>170</v>
      </c>
      <c r="G2981" s="141" t="s">
        <v>1783</v>
      </c>
      <c r="H2981" s="142">
        <v>15.2</v>
      </c>
      <c r="I2981" s="143">
        <f t="shared" si="589"/>
        <v>255</v>
      </c>
      <c r="J2981" s="144">
        <v>255</v>
      </c>
      <c r="K2981" s="144"/>
      <c r="L2981" s="144"/>
      <c r="M2981" s="144"/>
      <c r="N2981" s="144"/>
      <c r="O2981" s="144"/>
      <c r="P2981" s="145" t="e">
        <f t="shared" si="579"/>
        <v>#DIV/0!</v>
      </c>
      <c r="Q2981" s="145">
        <f t="shared" si="580"/>
        <v>0</v>
      </c>
      <c r="R2981" s="145">
        <f t="shared" si="581"/>
        <v>0</v>
      </c>
      <c r="S2981" s="145">
        <f t="shared" si="582"/>
        <v>0</v>
      </c>
      <c r="T2981" s="145">
        <f t="shared" si="583"/>
        <v>0</v>
      </c>
      <c r="U2981" s="145">
        <f t="shared" si="584"/>
        <v>0</v>
      </c>
      <c r="V2981" s="146">
        <f>IF(J2981="nio",0,IF(J2981&gt;0,VLOOKUP(F2981,'3-Productie normen'!A:M,VLOOKUP(J2981,'3-Productie normen'!$B$38:$C$41,2,FALSE),FALSE)))*(VLOOKUP(B2981,'2-Kosten per locatie'!$A$16:$C$48,3,FALSE))</f>
        <v>0</v>
      </c>
      <c r="W2981" s="146">
        <f t="shared" si="585"/>
        <v>0</v>
      </c>
      <c r="X2981" s="146">
        <f t="shared" si="586"/>
        <v>0</v>
      </c>
      <c r="Y2981" s="146">
        <f t="shared" si="587"/>
        <v>0</v>
      </c>
      <c r="Z2981" s="147" t="str">
        <f>VLOOKUP(F2981,'3-Productie normen'!A:Q,12,FALSE)</f>
        <v>V</v>
      </c>
      <c r="AA2981" s="147"/>
      <c r="AC2981" s="148">
        <f t="shared" si="588"/>
        <v>3876</v>
      </c>
    </row>
    <row r="2982" spans="1:29" ht="14.15" customHeight="1">
      <c r="A2982" s="124">
        <f t="shared" si="590"/>
        <v>2982</v>
      </c>
      <c r="B2982" s="139" t="s">
        <v>123</v>
      </c>
      <c r="C2982" s="108">
        <v>3</v>
      </c>
      <c r="D2982" s="164" t="s">
        <v>2515</v>
      </c>
      <c r="E2982" s="141" t="s">
        <v>170</v>
      </c>
      <c r="F2982" s="141" t="s">
        <v>170</v>
      </c>
      <c r="G2982" s="141" t="s">
        <v>1783</v>
      </c>
      <c r="H2982" s="142">
        <v>12</v>
      </c>
      <c r="I2982" s="143">
        <f t="shared" si="589"/>
        <v>255</v>
      </c>
      <c r="J2982" s="144">
        <v>255</v>
      </c>
      <c r="K2982" s="144"/>
      <c r="L2982" s="144"/>
      <c r="M2982" s="144"/>
      <c r="N2982" s="144"/>
      <c r="O2982" s="144"/>
      <c r="P2982" s="145" t="e">
        <f t="shared" si="579"/>
        <v>#DIV/0!</v>
      </c>
      <c r="Q2982" s="145">
        <f t="shared" si="580"/>
        <v>0</v>
      </c>
      <c r="R2982" s="145">
        <f t="shared" si="581"/>
        <v>0</v>
      </c>
      <c r="S2982" s="145">
        <f t="shared" si="582"/>
        <v>0</v>
      </c>
      <c r="T2982" s="145">
        <f t="shared" si="583"/>
        <v>0</v>
      </c>
      <c r="U2982" s="145">
        <f t="shared" si="584"/>
        <v>0</v>
      </c>
      <c r="V2982" s="146">
        <f>IF(J2982="nio",0,IF(J2982&gt;0,VLOOKUP(F2982,'3-Productie normen'!A:M,VLOOKUP(J2982,'3-Productie normen'!$B$38:$C$41,2,FALSE),FALSE)))*(VLOOKUP(B2982,'2-Kosten per locatie'!$A$16:$C$48,3,FALSE))</f>
        <v>0</v>
      </c>
      <c r="W2982" s="146">
        <f t="shared" si="585"/>
        <v>0</v>
      </c>
      <c r="X2982" s="146">
        <f t="shared" si="586"/>
        <v>0</v>
      </c>
      <c r="Y2982" s="146">
        <f t="shared" si="587"/>
        <v>0</v>
      </c>
      <c r="Z2982" s="147" t="str">
        <f>VLOOKUP(F2982,'3-Productie normen'!A:Q,12,FALSE)</f>
        <v>V</v>
      </c>
      <c r="AA2982" s="147"/>
      <c r="AC2982" s="148">
        <f t="shared" si="588"/>
        <v>3060</v>
      </c>
    </row>
    <row r="2983" spans="1:29" ht="14.15" customHeight="1">
      <c r="A2983" s="124">
        <f t="shared" si="590"/>
        <v>2983</v>
      </c>
      <c r="B2983" s="139" t="s">
        <v>123</v>
      </c>
      <c r="C2983" s="108">
        <v>4</v>
      </c>
      <c r="D2983" s="164" t="s">
        <v>1896</v>
      </c>
      <c r="E2983" s="141" t="s">
        <v>171</v>
      </c>
      <c r="F2983" s="141" t="s">
        <v>171</v>
      </c>
      <c r="G2983" s="141" t="s">
        <v>222</v>
      </c>
      <c r="H2983" s="142">
        <v>88.9</v>
      </c>
      <c r="I2983" s="143">
        <f t="shared" si="589"/>
        <v>255</v>
      </c>
      <c r="J2983" s="144">
        <v>255</v>
      </c>
      <c r="K2983" s="144"/>
      <c r="L2983" s="144"/>
      <c r="M2983" s="144"/>
      <c r="N2983" s="144"/>
      <c r="O2983" s="144"/>
      <c r="P2983" s="145" t="e">
        <f t="shared" si="579"/>
        <v>#DIV/0!</v>
      </c>
      <c r="Q2983" s="145">
        <f t="shared" si="580"/>
        <v>0</v>
      </c>
      <c r="R2983" s="145">
        <f t="shared" si="581"/>
        <v>0</v>
      </c>
      <c r="S2983" s="145">
        <f t="shared" si="582"/>
        <v>0</v>
      </c>
      <c r="T2983" s="145">
        <f t="shared" si="583"/>
        <v>0</v>
      </c>
      <c r="U2983" s="145">
        <f t="shared" si="584"/>
        <v>0</v>
      </c>
      <c r="V2983" s="146">
        <f>IF(J2983="nio",0,IF(J2983&gt;0,VLOOKUP(F2983,'3-Productie normen'!A:M,VLOOKUP(J2983,'3-Productie normen'!$B$38:$C$41,2,FALSE),FALSE)))*(VLOOKUP(B2983,'2-Kosten per locatie'!$A$16:$C$48,3,FALSE))</f>
        <v>0</v>
      </c>
      <c r="W2983" s="146">
        <f t="shared" si="585"/>
        <v>0</v>
      </c>
      <c r="X2983" s="146">
        <f t="shared" si="586"/>
        <v>0</v>
      </c>
      <c r="Y2983" s="146">
        <f t="shared" si="587"/>
        <v>0</v>
      </c>
      <c r="Z2983" s="147" t="str">
        <f>VLOOKUP(F2983,'3-Productie normen'!A:Q,12,FALSE)</f>
        <v>B</v>
      </c>
      <c r="AA2983" s="147"/>
      <c r="AC2983" s="148">
        <f t="shared" si="588"/>
        <v>22669.5</v>
      </c>
    </row>
    <row r="2984" spans="1:29" ht="14.15" customHeight="1">
      <c r="A2984" s="124">
        <f t="shared" si="590"/>
        <v>2984</v>
      </c>
      <c r="B2984" s="139" t="s">
        <v>123</v>
      </c>
      <c r="C2984" s="108">
        <v>4</v>
      </c>
      <c r="D2984" s="164" t="s">
        <v>1898</v>
      </c>
      <c r="E2984" s="141" t="s">
        <v>171</v>
      </c>
      <c r="F2984" s="141" t="s">
        <v>171</v>
      </c>
      <c r="G2984" s="141" t="s">
        <v>222</v>
      </c>
      <c r="H2984" s="142">
        <v>27.8</v>
      </c>
      <c r="I2984" s="143">
        <f t="shared" si="589"/>
        <v>255</v>
      </c>
      <c r="J2984" s="144">
        <v>255</v>
      </c>
      <c r="K2984" s="144"/>
      <c r="L2984" s="144"/>
      <c r="M2984" s="144"/>
      <c r="N2984" s="144"/>
      <c r="O2984" s="144"/>
      <c r="P2984" s="145" t="e">
        <f t="shared" si="579"/>
        <v>#DIV/0!</v>
      </c>
      <c r="Q2984" s="145">
        <f t="shared" si="580"/>
        <v>0</v>
      </c>
      <c r="R2984" s="145">
        <f t="shared" si="581"/>
        <v>0</v>
      </c>
      <c r="S2984" s="145">
        <f t="shared" si="582"/>
        <v>0</v>
      </c>
      <c r="T2984" s="145">
        <f t="shared" si="583"/>
        <v>0</v>
      </c>
      <c r="U2984" s="145">
        <f t="shared" si="584"/>
        <v>0</v>
      </c>
      <c r="V2984" s="146">
        <f>IF(J2984="nio",0,IF(J2984&gt;0,VLOOKUP(F2984,'3-Productie normen'!A:M,VLOOKUP(J2984,'3-Productie normen'!$B$38:$C$41,2,FALSE),FALSE)))*(VLOOKUP(B2984,'2-Kosten per locatie'!$A$16:$C$48,3,FALSE))</f>
        <v>0</v>
      </c>
      <c r="W2984" s="146">
        <f t="shared" si="585"/>
        <v>0</v>
      </c>
      <c r="X2984" s="146">
        <f t="shared" si="586"/>
        <v>0</v>
      </c>
      <c r="Y2984" s="146">
        <f t="shared" si="587"/>
        <v>0</v>
      </c>
      <c r="Z2984" s="147" t="str">
        <f>VLOOKUP(F2984,'3-Productie normen'!A:Q,12,FALSE)</f>
        <v>B</v>
      </c>
      <c r="AA2984" s="147"/>
      <c r="AC2984" s="148">
        <f t="shared" si="588"/>
        <v>7089</v>
      </c>
    </row>
    <row r="2985" spans="1:29" ht="14.15" customHeight="1">
      <c r="A2985" s="124">
        <f t="shared" si="590"/>
        <v>2985</v>
      </c>
      <c r="B2985" s="139" t="s">
        <v>123</v>
      </c>
      <c r="C2985" s="108">
        <v>4</v>
      </c>
      <c r="D2985" s="164" t="s">
        <v>2516</v>
      </c>
      <c r="E2985" s="141" t="s">
        <v>224</v>
      </c>
      <c r="F2985" s="141" t="s">
        <v>155</v>
      </c>
      <c r="G2985" s="141" t="s">
        <v>222</v>
      </c>
      <c r="H2985" s="142">
        <v>87.2</v>
      </c>
      <c r="I2985" s="143">
        <f t="shared" si="589"/>
        <v>255</v>
      </c>
      <c r="J2985" s="144">
        <v>255</v>
      </c>
      <c r="K2985" s="144"/>
      <c r="L2985" s="144"/>
      <c r="M2985" s="144"/>
      <c r="N2985" s="144"/>
      <c r="O2985" s="144"/>
      <c r="P2985" s="145" t="e">
        <f t="shared" si="579"/>
        <v>#DIV/0!</v>
      </c>
      <c r="Q2985" s="145">
        <f t="shared" si="580"/>
        <v>0</v>
      </c>
      <c r="R2985" s="145">
        <f t="shared" si="581"/>
        <v>0</v>
      </c>
      <c r="S2985" s="145">
        <f t="shared" si="582"/>
        <v>0</v>
      </c>
      <c r="T2985" s="145">
        <f t="shared" si="583"/>
        <v>0</v>
      </c>
      <c r="U2985" s="145">
        <f t="shared" si="584"/>
        <v>0</v>
      </c>
      <c r="V2985" s="146">
        <f>IF(J2985="nio",0,IF(J2985&gt;0,VLOOKUP(F2985,'3-Productie normen'!A:M,VLOOKUP(J2985,'3-Productie normen'!$B$38:$C$41,2,FALSE),FALSE)))*(VLOOKUP(B2985,'2-Kosten per locatie'!$A$16:$C$48,3,FALSE))</f>
        <v>0</v>
      </c>
      <c r="W2985" s="146">
        <f t="shared" si="585"/>
        <v>0</v>
      </c>
      <c r="X2985" s="146">
        <f t="shared" si="586"/>
        <v>0</v>
      </c>
      <c r="Y2985" s="146">
        <f t="shared" si="587"/>
        <v>0</v>
      </c>
      <c r="Z2985" s="147" t="str">
        <f>VLOOKUP(F2985,'3-Productie normen'!A:Q,12,FALSE)</f>
        <v>B</v>
      </c>
      <c r="AA2985" s="147"/>
      <c r="AC2985" s="148">
        <f t="shared" si="588"/>
        <v>22236</v>
      </c>
    </row>
    <row r="2986" spans="1:29" ht="14.15" customHeight="1">
      <c r="A2986" s="124">
        <f t="shared" si="590"/>
        <v>2986</v>
      </c>
      <c r="B2986" s="139" t="s">
        <v>123</v>
      </c>
      <c r="C2986" s="108">
        <v>4</v>
      </c>
      <c r="D2986" s="164" t="s">
        <v>1902</v>
      </c>
      <c r="E2986" s="141" t="s">
        <v>224</v>
      </c>
      <c r="F2986" s="141" t="s">
        <v>155</v>
      </c>
      <c r="G2986" s="141" t="s">
        <v>222</v>
      </c>
      <c r="H2986" s="142">
        <v>5.7</v>
      </c>
      <c r="I2986" s="143">
        <f t="shared" si="589"/>
        <v>255</v>
      </c>
      <c r="J2986" s="144">
        <v>255</v>
      </c>
      <c r="K2986" s="144"/>
      <c r="L2986" s="144"/>
      <c r="M2986" s="144"/>
      <c r="N2986" s="144"/>
      <c r="O2986" s="144"/>
      <c r="P2986" s="145" t="e">
        <f t="shared" si="579"/>
        <v>#DIV/0!</v>
      </c>
      <c r="Q2986" s="145">
        <f t="shared" si="580"/>
        <v>0</v>
      </c>
      <c r="R2986" s="145">
        <f t="shared" si="581"/>
        <v>0</v>
      </c>
      <c r="S2986" s="145">
        <f t="shared" si="582"/>
        <v>0</v>
      </c>
      <c r="T2986" s="145">
        <f t="shared" si="583"/>
        <v>0</v>
      </c>
      <c r="U2986" s="145">
        <f t="shared" si="584"/>
        <v>0</v>
      </c>
      <c r="V2986" s="146">
        <f>IF(J2986="nio",0,IF(J2986&gt;0,VLOOKUP(F2986,'3-Productie normen'!A:M,VLOOKUP(J2986,'3-Productie normen'!$B$38:$C$41,2,FALSE),FALSE)))*(VLOOKUP(B2986,'2-Kosten per locatie'!$A$16:$C$48,3,FALSE))</f>
        <v>0</v>
      </c>
      <c r="W2986" s="146">
        <f t="shared" si="585"/>
        <v>0</v>
      </c>
      <c r="X2986" s="146">
        <f t="shared" si="586"/>
        <v>0</v>
      </c>
      <c r="Y2986" s="146">
        <f t="shared" si="587"/>
        <v>0</v>
      </c>
      <c r="Z2986" s="147" t="str">
        <f>VLOOKUP(F2986,'3-Productie normen'!A:Q,12,FALSE)</f>
        <v>B</v>
      </c>
      <c r="AA2986" s="147"/>
      <c r="AC2986" s="148">
        <f t="shared" si="588"/>
        <v>1453.5</v>
      </c>
    </row>
    <row r="2987" spans="1:29" ht="14.15" customHeight="1">
      <c r="A2987" s="124">
        <f t="shared" si="590"/>
        <v>2987</v>
      </c>
      <c r="B2987" s="139" t="s">
        <v>123</v>
      </c>
      <c r="C2987" s="108">
        <v>4</v>
      </c>
      <c r="D2987" s="164" t="s">
        <v>1903</v>
      </c>
      <c r="E2987" s="141" t="s">
        <v>171</v>
      </c>
      <c r="F2987" s="141" t="s">
        <v>171</v>
      </c>
      <c r="G2987" s="141" t="s">
        <v>222</v>
      </c>
      <c r="H2987" s="142">
        <v>11.8</v>
      </c>
      <c r="I2987" s="143">
        <f t="shared" si="589"/>
        <v>255</v>
      </c>
      <c r="J2987" s="144">
        <v>255</v>
      </c>
      <c r="K2987" s="144"/>
      <c r="L2987" s="144"/>
      <c r="M2987" s="144"/>
      <c r="N2987" s="144"/>
      <c r="O2987" s="144"/>
      <c r="P2987" s="145" t="e">
        <f t="shared" ref="P2987:P3049" si="591">IF(J2987="nio",0,IF(J2987&gt;0,J2987*H2987/V2987,0))</f>
        <v>#DIV/0!</v>
      </c>
      <c r="Q2987" s="145">
        <f t="shared" ref="Q2987:Q3049" si="592">IF(K2987&gt;0,K2987*H2987/W2987,0)</f>
        <v>0</v>
      </c>
      <c r="R2987" s="145">
        <f t="shared" ref="R2987:R3049" si="593">IF(L2987&gt;0,L2987*H2987/X2987,0)</f>
        <v>0</v>
      </c>
      <c r="S2987" s="145">
        <f t="shared" ref="S2987:S3049" si="594">IF(M2987&gt;0,M2987*H2987/Y2987,0)</f>
        <v>0</v>
      </c>
      <c r="T2987" s="145">
        <f t="shared" ref="T2987:T3049" si="595">IF(N2987&gt;0,N2987*H2987/X2987,0)</f>
        <v>0</v>
      </c>
      <c r="U2987" s="145">
        <f t="shared" ref="U2987:U3049" si="596">IF(O2987&gt;0,O2987*H2987/Y2987,0)</f>
        <v>0</v>
      </c>
      <c r="V2987" s="146">
        <f>IF(J2987="nio",0,IF(J2987&gt;0,VLOOKUP(F2987,'3-Productie normen'!A:M,VLOOKUP(J2987,'3-Productie normen'!$B$38:$C$41,2,FALSE),FALSE)))*(VLOOKUP(B2987,'2-Kosten per locatie'!$A$16:$C$48,3,FALSE))</f>
        <v>0</v>
      </c>
      <c r="W2987" s="146">
        <f t="shared" ref="W2987:W3049" si="597">IF(K2987&gt;0,V2987*$W$8,0)</f>
        <v>0</v>
      </c>
      <c r="X2987" s="146">
        <f t="shared" ref="X2987:X3049" si="598">IF((OR(L2987&gt;0,N2987&gt;0)),V2987*$X$8,0)</f>
        <v>0</v>
      </c>
      <c r="Y2987" s="146">
        <f t="shared" ref="Y2987:Y3049" si="599">IF((OR(M2987&gt;0,O2987&gt;0)),V2987*$Y$8,0)</f>
        <v>0</v>
      </c>
      <c r="Z2987" s="147" t="str">
        <f>VLOOKUP(F2987,'3-Productie normen'!A:Q,12,FALSE)</f>
        <v>B</v>
      </c>
      <c r="AA2987" s="147"/>
      <c r="AC2987" s="148">
        <f t="shared" ref="AC2987:AC3049" si="600">I2987*H2987</f>
        <v>3009</v>
      </c>
    </row>
    <row r="2988" spans="1:29" ht="14.15" customHeight="1">
      <c r="A2988" s="124">
        <f t="shared" si="590"/>
        <v>2988</v>
      </c>
      <c r="B2988" s="139" t="s">
        <v>123</v>
      </c>
      <c r="C2988" s="108">
        <v>4</v>
      </c>
      <c r="D2988" s="164" t="s">
        <v>1905</v>
      </c>
      <c r="E2988" s="141" t="s">
        <v>171</v>
      </c>
      <c r="F2988" s="141" t="s">
        <v>171</v>
      </c>
      <c r="G2988" s="141" t="s">
        <v>222</v>
      </c>
      <c r="H2988" s="142">
        <v>11.8</v>
      </c>
      <c r="I2988" s="143">
        <f t="shared" si="589"/>
        <v>255</v>
      </c>
      <c r="J2988" s="144">
        <v>255</v>
      </c>
      <c r="K2988" s="144"/>
      <c r="L2988" s="144"/>
      <c r="M2988" s="144"/>
      <c r="N2988" s="144"/>
      <c r="O2988" s="144"/>
      <c r="P2988" s="145" t="e">
        <f t="shared" si="591"/>
        <v>#DIV/0!</v>
      </c>
      <c r="Q2988" s="145">
        <f t="shared" si="592"/>
        <v>0</v>
      </c>
      <c r="R2988" s="145">
        <f t="shared" si="593"/>
        <v>0</v>
      </c>
      <c r="S2988" s="145">
        <f t="shared" si="594"/>
        <v>0</v>
      </c>
      <c r="T2988" s="145">
        <f t="shared" si="595"/>
        <v>0</v>
      </c>
      <c r="U2988" s="145">
        <f t="shared" si="596"/>
        <v>0</v>
      </c>
      <c r="V2988" s="146">
        <f>IF(J2988="nio",0,IF(J2988&gt;0,VLOOKUP(F2988,'3-Productie normen'!A:M,VLOOKUP(J2988,'3-Productie normen'!$B$38:$C$41,2,FALSE),FALSE)))*(VLOOKUP(B2988,'2-Kosten per locatie'!$A$16:$C$48,3,FALSE))</f>
        <v>0</v>
      </c>
      <c r="W2988" s="146">
        <f t="shared" si="597"/>
        <v>0</v>
      </c>
      <c r="X2988" s="146">
        <f t="shared" si="598"/>
        <v>0</v>
      </c>
      <c r="Y2988" s="146">
        <f t="shared" si="599"/>
        <v>0</v>
      </c>
      <c r="Z2988" s="147" t="str">
        <f>VLOOKUP(F2988,'3-Productie normen'!A:Q,12,FALSE)</f>
        <v>B</v>
      </c>
      <c r="AA2988" s="147"/>
      <c r="AC2988" s="148">
        <f t="shared" si="600"/>
        <v>3009</v>
      </c>
    </row>
    <row r="2989" spans="1:29" ht="14.15" customHeight="1">
      <c r="A2989" s="124">
        <f t="shared" si="590"/>
        <v>2989</v>
      </c>
      <c r="B2989" s="139" t="s">
        <v>123</v>
      </c>
      <c r="C2989" s="108">
        <v>4</v>
      </c>
      <c r="D2989" s="164" t="s">
        <v>1905</v>
      </c>
      <c r="E2989" s="141" t="s">
        <v>224</v>
      </c>
      <c r="F2989" s="141" t="s">
        <v>155</v>
      </c>
      <c r="G2989" s="141" t="s">
        <v>222</v>
      </c>
      <c r="H2989" s="142">
        <v>11.3</v>
      </c>
      <c r="I2989" s="143">
        <f t="shared" si="589"/>
        <v>255</v>
      </c>
      <c r="J2989" s="144">
        <v>255</v>
      </c>
      <c r="K2989" s="144"/>
      <c r="L2989" s="144"/>
      <c r="M2989" s="144"/>
      <c r="N2989" s="144"/>
      <c r="O2989" s="144"/>
      <c r="P2989" s="145" t="e">
        <f t="shared" si="591"/>
        <v>#DIV/0!</v>
      </c>
      <c r="Q2989" s="145">
        <f t="shared" si="592"/>
        <v>0</v>
      </c>
      <c r="R2989" s="145">
        <f t="shared" si="593"/>
        <v>0</v>
      </c>
      <c r="S2989" s="145">
        <f t="shared" si="594"/>
        <v>0</v>
      </c>
      <c r="T2989" s="145">
        <f t="shared" si="595"/>
        <v>0</v>
      </c>
      <c r="U2989" s="145">
        <f t="shared" si="596"/>
        <v>0</v>
      </c>
      <c r="V2989" s="146">
        <f>IF(J2989="nio",0,IF(J2989&gt;0,VLOOKUP(F2989,'3-Productie normen'!A:M,VLOOKUP(J2989,'3-Productie normen'!$B$38:$C$41,2,FALSE),FALSE)))*(VLOOKUP(B2989,'2-Kosten per locatie'!$A$16:$C$48,3,FALSE))</f>
        <v>0</v>
      </c>
      <c r="W2989" s="146">
        <f t="shared" si="597"/>
        <v>0</v>
      </c>
      <c r="X2989" s="146">
        <f t="shared" si="598"/>
        <v>0</v>
      </c>
      <c r="Y2989" s="146">
        <f t="shared" si="599"/>
        <v>0</v>
      </c>
      <c r="Z2989" s="147" t="str">
        <f>VLOOKUP(F2989,'3-Productie normen'!A:Q,12,FALSE)</f>
        <v>B</v>
      </c>
      <c r="AA2989" s="147"/>
      <c r="AC2989" s="148">
        <f t="shared" si="600"/>
        <v>2881.5</v>
      </c>
    </row>
    <row r="2990" spans="1:29" ht="14.15" customHeight="1">
      <c r="A2990" s="124">
        <f t="shared" si="590"/>
        <v>2990</v>
      </c>
      <c r="B2990" s="139" t="s">
        <v>123</v>
      </c>
      <c r="C2990" s="108">
        <v>4</v>
      </c>
      <c r="D2990" s="164" t="s">
        <v>1906</v>
      </c>
      <c r="E2990" s="141" t="s">
        <v>224</v>
      </c>
      <c r="F2990" s="141" t="s">
        <v>155</v>
      </c>
      <c r="G2990" s="141" t="s">
        <v>222</v>
      </c>
      <c r="H2990" s="142">
        <v>5.7</v>
      </c>
      <c r="I2990" s="143">
        <f t="shared" si="589"/>
        <v>255</v>
      </c>
      <c r="J2990" s="144">
        <v>255</v>
      </c>
      <c r="K2990" s="144"/>
      <c r="L2990" s="144"/>
      <c r="M2990" s="144"/>
      <c r="N2990" s="144"/>
      <c r="O2990" s="144"/>
      <c r="P2990" s="145" t="e">
        <f t="shared" si="591"/>
        <v>#DIV/0!</v>
      </c>
      <c r="Q2990" s="145">
        <f t="shared" si="592"/>
        <v>0</v>
      </c>
      <c r="R2990" s="145">
        <f t="shared" si="593"/>
        <v>0</v>
      </c>
      <c r="S2990" s="145">
        <f t="shared" si="594"/>
        <v>0</v>
      </c>
      <c r="T2990" s="145">
        <f t="shared" si="595"/>
        <v>0</v>
      </c>
      <c r="U2990" s="145">
        <f t="shared" si="596"/>
        <v>0</v>
      </c>
      <c r="V2990" s="146">
        <f>IF(J2990="nio",0,IF(J2990&gt;0,VLOOKUP(F2990,'3-Productie normen'!A:M,VLOOKUP(J2990,'3-Productie normen'!$B$38:$C$41,2,FALSE),FALSE)))*(VLOOKUP(B2990,'2-Kosten per locatie'!$A$16:$C$48,3,FALSE))</f>
        <v>0</v>
      </c>
      <c r="W2990" s="146">
        <f t="shared" si="597"/>
        <v>0</v>
      </c>
      <c r="X2990" s="146">
        <f t="shared" si="598"/>
        <v>0</v>
      </c>
      <c r="Y2990" s="146">
        <f t="shared" si="599"/>
        <v>0</v>
      </c>
      <c r="Z2990" s="147" t="str">
        <f>VLOOKUP(F2990,'3-Productie normen'!A:Q,12,FALSE)</f>
        <v>B</v>
      </c>
      <c r="AA2990" s="147"/>
      <c r="AC2990" s="148">
        <f t="shared" si="600"/>
        <v>1453.5</v>
      </c>
    </row>
    <row r="2991" spans="1:29" ht="14.15" customHeight="1">
      <c r="A2991" s="124">
        <f t="shared" si="590"/>
        <v>2991</v>
      </c>
      <c r="B2991" s="139" t="s">
        <v>123</v>
      </c>
      <c r="C2991" s="108">
        <v>4</v>
      </c>
      <c r="D2991" s="164" t="s">
        <v>1906</v>
      </c>
      <c r="E2991" s="141" t="s">
        <v>224</v>
      </c>
      <c r="F2991" s="166" t="s">
        <v>155</v>
      </c>
      <c r="G2991" s="141" t="s">
        <v>222</v>
      </c>
      <c r="H2991" s="142">
        <v>5.8</v>
      </c>
      <c r="I2991" s="143">
        <f t="shared" si="589"/>
        <v>255</v>
      </c>
      <c r="J2991" s="144">
        <v>255</v>
      </c>
      <c r="K2991" s="144"/>
      <c r="L2991" s="144"/>
      <c r="M2991" s="144"/>
      <c r="N2991" s="144"/>
      <c r="O2991" s="144"/>
      <c r="P2991" s="145" t="e">
        <f t="shared" si="591"/>
        <v>#DIV/0!</v>
      </c>
      <c r="Q2991" s="145">
        <f t="shared" si="592"/>
        <v>0</v>
      </c>
      <c r="R2991" s="145">
        <f t="shared" si="593"/>
        <v>0</v>
      </c>
      <c r="S2991" s="145">
        <f t="shared" si="594"/>
        <v>0</v>
      </c>
      <c r="T2991" s="145">
        <f t="shared" si="595"/>
        <v>0</v>
      </c>
      <c r="U2991" s="145">
        <f t="shared" si="596"/>
        <v>0</v>
      </c>
      <c r="V2991" s="146">
        <f>IF(J2991="nio",0,IF(J2991&gt;0,VLOOKUP(F2991,'3-Productie normen'!A:M,VLOOKUP(J2991,'3-Productie normen'!$B$38:$C$41,2,FALSE),FALSE)))*(VLOOKUP(B2991,'2-Kosten per locatie'!$A$16:$C$48,3,FALSE))</f>
        <v>0</v>
      </c>
      <c r="W2991" s="146">
        <f t="shared" si="597"/>
        <v>0</v>
      </c>
      <c r="X2991" s="146">
        <f t="shared" si="598"/>
        <v>0</v>
      </c>
      <c r="Y2991" s="146">
        <f t="shared" si="599"/>
        <v>0</v>
      </c>
      <c r="Z2991" s="147" t="str">
        <f>VLOOKUP(F2991,'3-Productie normen'!A:Q,12,FALSE)</f>
        <v>B</v>
      </c>
      <c r="AA2991" s="147"/>
      <c r="AC2991" s="148">
        <f t="shared" si="600"/>
        <v>1479</v>
      </c>
    </row>
    <row r="2992" spans="1:29" ht="14.15" customHeight="1">
      <c r="A2992" s="124">
        <f t="shared" si="590"/>
        <v>2992</v>
      </c>
      <c r="B2992" s="139" t="s">
        <v>123</v>
      </c>
      <c r="C2992" s="108">
        <v>4</v>
      </c>
      <c r="D2992" s="164" t="s">
        <v>2517</v>
      </c>
      <c r="E2992" s="141" t="s">
        <v>224</v>
      </c>
      <c r="F2992" s="141" t="s">
        <v>155</v>
      </c>
      <c r="G2992" s="141" t="s">
        <v>222</v>
      </c>
      <c r="H2992" s="142">
        <v>5.8</v>
      </c>
      <c r="I2992" s="143">
        <f t="shared" si="589"/>
        <v>255</v>
      </c>
      <c r="J2992" s="144">
        <v>255</v>
      </c>
      <c r="K2992" s="144"/>
      <c r="L2992" s="144"/>
      <c r="M2992" s="144"/>
      <c r="N2992" s="144"/>
      <c r="O2992" s="144"/>
      <c r="P2992" s="145" t="e">
        <f t="shared" si="591"/>
        <v>#DIV/0!</v>
      </c>
      <c r="Q2992" s="145">
        <f t="shared" si="592"/>
        <v>0</v>
      </c>
      <c r="R2992" s="145">
        <f t="shared" si="593"/>
        <v>0</v>
      </c>
      <c r="S2992" s="145">
        <f t="shared" si="594"/>
        <v>0</v>
      </c>
      <c r="T2992" s="145">
        <f t="shared" si="595"/>
        <v>0</v>
      </c>
      <c r="U2992" s="145">
        <f t="shared" si="596"/>
        <v>0</v>
      </c>
      <c r="V2992" s="146">
        <f>IF(J2992="nio",0,IF(J2992&gt;0,VLOOKUP(F2992,'3-Productie normen'!A:M,VLOOKUP(J2992,'3-Productie normen'!$B$38:$C$41,2,FALSE),FALSE)))*(VLOOKUP(B2992,'2-Kosten per locatie'!$A$16:$C$48,3,FALSE))</f>
        <v>0</v>
      </c>
      <c r="W2992" s="146">
        <f t="shared" si="597"/>
        <v>0</v>
      </c>
      <c r="X2992" s="146">
        <f t="shared" si="598"/>
        <v>0</v>
      </c>
      <c r="Y2992" s="146">
        <f t="shared" si="599"/>
        <v>0</v>
      </c>
      <c r="Z2992" s="147" t="str">
        <f>VLOOKUP(F2992,'3-Productie normen'!A:Q,12,FALSE)</f>
        <v>B</v>
      </c>
      <c r="AA2992" s="147"/>
      <c r="AC2992" s="148">
        <f t="shared" si="600"/>
        <v>1479</v>
      </c>
    </row>
    <row r="2993" spans="1:29" ht="14.15" customHeight="1">
      <c r="A2993" s="124">
        <f t="shared" si="590"/>
        <v>2993</v>
      </c>
      <c r="B2993" s="139" t="s">
        <v>123</v>
      </c>
      <c r="C2993" s="108">
        <v>4</v>
      </c>
      <c r="D2993" s="164" t="s">
        <v>2518</v>
      </c>
      <c r="E2993" s="141" t="s">
        <v>224</v>
      </c>
      <c r="F2993" s="141" t="s">
        <v>155</v>
      </c>
      <c r="G2993" s="141" t="s">
        <v>222</v>
      </c>
      <c r="H2993" s="142">
        <v>5.2</v>
      </c>
      <c r="I2993" s="143">
        <f t="shared" si="589"/>
        <v>255</v>
      </c>
      <c r="J2993" s="144">
        <v>255</v>
      </c>
      <c r="K2993" s="144"/>
      <c r="L2993" s="144"/>
      <c r="M2993" s="144"/>
      <c r="N2993" s="144"/>
      <c r="O2993" s="144"/>
      <c r="P2993" s="145" t="e">
        <f t="shared" si="591"/>
        <v>#DIV/0!</v>
      </c>
      <c r="Q2993" s="145">
        <f t="shared" si="592"/>
        <v>0</v>
      </c>
      <c r="R2993" s="145">
        <f t="shared" si="593"/>
        <v>0</v>
      </c>
      <c r="S2993" s="145">
        <f t="shared" si="594"/>
        <v>0</v>
      </c>
      <c r="T2993" s="145">
        <f t="shared" si="595"/>
        <v>0</v>
      </c>
      <c r="U2993" s="145">
        <f t="shared" si="596"/>
        <v>0</v>
      </c>
      <c r="V2993" s="146">
        <f>IF(J2993="nio",0,IF(J2993&gt;0,VLOOKUP(F2993,'3-Productie normen'!A:M,VLOOKUP(J2993,'3-Productie normen'!$B$38:$C$41,2,FALSE),FALSE)))*(VLOOKUP(B2993,'2-Kosten per locatie'!$A$16:$C$48,3,FALSE))</f>
        <v>0</v>
      </c>
      <c r="W2993" s="146">
        <f t="shared" si="597"/>
        <v>0</v>
      </c>
      <c r="X2993" s="146">
        <f t="shared" si="598"/>
        <v>0</v>
      </c>
      <c r="Y2993" s="146">
        <f t="shared" si="599"/>
        <v>0</v>
      </c>
      <c r="Z2993" s="147" t="str">
        <f>VLOOKUP(F2993,'3-Productie normen'!A:Q,12,FALSE)</f>
        <v>B</v>
      </c>
      <c r="AA2993" s="147"/>
      <c r="AC2993" s="148">
        <f t="shared" si="600"/>
        <v>1326</v>
      </c>
    </row>
    <row r="2994" spans="1:29" ht="14.15" customHeight="1">
      <c r="A2994" s="124">
        <f t="shared" si="590"/>
        <v>2994</v>
      </c>
      <c r="B2994" s="139" t="s">
        <v>123</v>
      </c>
      <c r="C2994" s="108">
        <v>4</v>
      </c>
      <c r="D2994" s="164" t="s">
        <v>2519</v>
      </c>
      <c r="E2994" s="141" t="s">
        <v>249</v>
      </c>
      <c r="F2994" s="141" t="s">
        <v>172</v>
      </c>
      <c r="G2994" s="141" t="s">
        <v>222</v>
      </c>
      <c r="H2994" s="142">
        <v>78.7</v>
      </c>
      <c r="I2994" s="143">
        <f t="shared" si="589"/>
        <v>255</v>
      </c>
      <c r="J2994" s="144">
        <v>255</v>
      </c>
      <c r="K2994" s="144"/>
      <c r="L2994" s="144"/>
      <c r="M2994" s="144"/>
      <c r="N2994" s="144"/>
      <c r="O2994" s="144"/>
      <c r="P2994" s="145" t="e">
        <f t="shared" si="591"/>
        <v>#DIV/0!</v>
      </c>
      <c r="Q2994" s="145">
        <f t="shared" si="592"/>
        <v>0</v>
      </c>
      <c r="R2994" s="145">
        <f t="shared" si="593"/>
        <v>0</v>
      </c>
      <c r="S2994" s="145">
        <f t="shared" si="594"/>
        <v>0</v>
      </c>
      <c r="T2994" s="145">
        <f t="shared" si="595"/>
        <v>0</v>
      </c>
      <c r="U2994" s="145">
        <f t="shared" si="596"/>
        <v>0</v>
      </c>
      <c r="V2994" s="146">
        <f>IF(J2994="nio",0,IF(J2994&gt;0,VLOOKUP(F2994,'3-Productie normen'!A:M,VLOOKUP(J2994,'3-Productie normen'!$B$38:$C$41,2,FALSE),FALSE)))*(VLOOKUP(B2994,'2-Kosten per locatie'!$A$16:$C$48,3,FALSE))</f>
        <v>0</v>
      </c>
      <c r="W2994" s="146">
        <f t="shared" si="597"/>
        <v>0</v>
      </c>
      <c r="X2994" s="146">
        <f t="shared" si="598"/>
        <v>0</v>
      </c>
      <c r="Y2994" s="146">
        <f t="shared" si="599"/>
        <v>0</v>
      </c>
      <c r="Z2994" s="147" t="str">
        <f>VLOOKUP(F2994,'3-Productie normen'!A:Q,12,FALSE)</f>
        <v>V</v>
      </c>
      <c r="AA2994" s="147"/>
      <c r="AC2994" s="148">
        <f t="shared" si="600"/>
        <v>20068.5</v>
      </c>
    </row>
    <row r="2995" spans="1:29" ht="14.15" customHeight="1">
      <c r="A2995" s="124">
        <f t="shared" si="590"/>
        <v>2995</v>
      </c>
      <c r="B2995" s="139" t="s">
        <v>123</v>
      </c>
      <c r="C2995" s="108">
        <v>4</v>
      </c>
      <c r="D2995" s="164" t="s">
        <v>2520</v>
      </c>
      <c r="E2995" s="141" t="s">
        <v>249</v>
      </c>
      <c r="F2995" s="141" t="s">
        <v>172</v>
      </c>
      <c r="G2995" s="141" t="s">
        <v>222</v>
      </c>
      <c r="H2995" s="142">
        <v>32.799999999999997</v>
      </c>
      <c r="I2995" s="143">
        <f t="shared" si="589"/>
        <v>255</v>
      </c>
      <c r="J2995" s="144">
        <v>255</v>
      </c>
      <c r="K2995" s="144"/>
      <c r="L2995" s="144"/>
      <c r="M2995" s="144"/>
      <c r="N2995" s="144"/>
      <c r="O2995" s="144"/>
      <c r="P2995" s="145" t="e">
        <f t="shared" si="591"/>
        <v>#DIV/0!</v>
      </c>
      <c r="Q2995" s="145">
        <f t="shared" si="592"/>
        <v>0</v>
      </c>
      <c r="R2995" s="145">
        <f t="shared" si="593"/>
        <v>0</v>
      </c>
      <c r="S2995" s="145">
        <f t="shared" si="594"/>
        <v>0</v>
      </c>
      <c r="T2995" s="145">
        <f t="shared" si="595"/>
        <v>0</v>
      </c>
      <c r="U2995" s="145">
        <f t="shared" si="596"/>
        <v>0</v>
      </c>
      <c r="V2995" s="146">
        <f>IF(J2995="nio",0,IF(J2995&gt;0,VLOOKUP(F2995,'3-Productie normen'!A:M,VLOOKUP(J2995,'3-Productie normen'!$B$38:$C$41,2,FALSE),FALSE)))*(VLOOKUP(B2995,'2-Kosten per locatie'!$A$16:$C$48,3,FALSE))</f>
        <v>0</v>
      </c>
      <c r="W2995" s="146">
        <f t="shared" si="597"/>
        <v>0</v>
      </c>
      <c r="X2995" s="146">
        <f t="shared" si="598"/>
        <v>0</v>
      </c>
      <c r="Y2995" s="146">
        <f t="shared" si="599"/>
        <v>0</v>
      </c>
      <c r="Z2995" s="147" t="str">
        <f>VLOOKUP(F2995,'3-Productie normen'!A:Q,12,FALSE)</f>
        <v>V</v>
      </c>
      <c r="AA2995" s="147"/>
      <c r="AC2995" s="148">
        <f t="shared" si="600"/>
        <v>8364</v>
      </c>
    </row>
    <row r="2996" spans="1:29" ht="14.15" customHeight="1">
      <c r="A2996" s="124">
        <f t="shared" si="590"/>
        <v>2996</v>
      </c>
      <c r="B2996" s="139" t="s">
        <v>123</v>
      </c>
      <c r="C2996" s="108">
        <v>4</v>
      </c>
      <c r="D2996" s="164" t="s">
        <v>2521</v>
      </c>
      <c r="E2996" s="141" t="s">
        <v>249</v>
      </c>
      <c r="F2996" s="141" t="s">
        <v>172</v>
      </c>
      <c r="G2996" s="141" t="s">
        <v>222</v>
      </c>
      <c r="H2996" s="142">
        <v>17.399999999999999</v>
      </c>
      <c r="I2996" s="143">
        <f t="shared" si="589"/>
        <v>255</v>
      </c>
      <c r="J2996" s="144">
        <v>255</v>
      </c>
      <c r="K2996" s="144"/>
      <c r="L2996" s="144"/>
      <c r="M2996" s="144"/>
      <c r="N2996" s="144"/>
      <c r="O2996" s="144"/>
      <c r="P2996" s="145" t="e">
        <f t="shared" si="591"/>
        <v>#DIV/0!</v>
      </c>
      <c r="Q2996" s="145">
        <f t="shared" si="592"/>
        <v>0</v>
      </c>
      <c r="R2996" s="145">
        <f t="shared" si="593"/>
        <v>0</v>
      </c>
      <c r="S2996" s="145">
        <f t="shared" si="594"/>
        <v>0</v>
      </c>
      <c r="T2996" s="145">
        <f t="shared" si="595"/>
        <v>0</v>
      </c>
      <c r="U2996" s="145">
        <f t="shared" si="596"/>
        <v>0</v>
      </c>
      <c r="V2996" s="146">
        <f>IF(J2996="nio",0,IF(J2996&gt;0,VLOOKUP(F2996,'3-Productie normen'!A:M,VLOOKUP(J2996,'3-Productie normen'!$B$38:$C$41,2,FALSE),FALSE)))*(VLOOKUP(B2996,'2-Kosten per locatie'!$A$16:$C$48,3,FALSE))</f>
        <v>0</v>
      </c>
      <c r="W2996" s="146">
        <f t="shared" si="597"/>
        <v>0</v>
      </c>
      <c r="X2996" s="146">
        <f t="shared" si="598"/>
        <v>0</v>
      </c>
      <c r="Y2996" s="146">
        <f t="shared" si="599"/>
        <v>0</v>
      </c>
      <c r="Z2996" s="147" t="str">
        <f>VLOOKUP(F2996,'3-Productie normen'!A:Q,12,FALSE)</f>
        <v>V</v>
      </c>
      <c r="AA2996" s="147"/>
      <c r="AC2996" s="148">
        <f t="shared" si="600"/>
        <v>4437</v>
      </c>
    </row>
    <row r="2997" spans="1:29" ht="14.15" customHeight="1">
      <c r="A2997" s="124">
        <f t="shared" si="590"/>
        <v>2997</v>
      </c>
      <c r="B2997" s="139" t="s">
        <v>123</v>
      </c>
      <c r="C2997" s="108">
        <v>4</v>
      </c>
      <c r="D2997" s="164" t="s">
        <v>2522</v>
      </c>
      <c r="E2997" s="141" t="s">
        <v>224</v>
      </c>
      <c r="F2997" s="141" t="s">
        <v>155</v>
      </c>
      <c r="G2997" s="141" t="s">
        <v>222</v>
      </c>
      <c r="H2997" s="142">
        <v>6.2</v>
      </c>
      <c r="I2997" s="143">
        <f t="shared" si="589"/>
        <v>255</v>
      </c>
      <c r="J2997" s="144">
        <v>255</v>
      </c>
      <c r="K2997" s="144"/>
      <c r="L2997" s="144"/>
      <c r="M2997" s="144"/>
      <c r="N2997" s="144"/>
      <c r="O2997" s="144"/>
      <c r="P2997" s="145" t="e">
        <f t="shared" si="591"/>
        <v>#DIV/0!</v>
      </c>
      <c r="Q2997" s="145">
        <f t="shared" si="592"/>
        <v>0</v>
      </c>
      <c r="R2997" s="145">
        <f t="shared" si="593"/>
        <v>0</v>
      </c>
      <c r="S2997" s="145">
        <f t="shared" si="594"/>
        <v>0</v>
      </c>
      <c r="T2997" s="145">
        <f t="shared" si="595"/>
        <v>0</v>
      </c>
      <c r="U2997" s="145">
        <f t="shared" si="596"/>
        <v>0</v>
      </c>
      <c r="V2997" s="146">
        <f>IF(J2997="nio",0,IF(J2997&gt;0,VLOOKUP(F2997,'3-Productie normen'!A:M,VLOOKUP(J2997,'3-Productie normen'!$B$38:$C$41,2,FALSE),FALSE)))*(VLOOKUP(B2997,'2-Kosten per locatie'!$A$16:$C$48,3,FALSE))</f>
        <v>0</v>
      </c>
      <c r="W2997" s="146">
        <f t="shared" si="597"/>
        <v>0</v>
      </c>
      <c r="X2997" s="146">
        <f t="shared" si="598"/>
        <v>0</v>
      </c>
      <c r="Y2997" s="146">
        <f t="shared" si="599"/>
        <v>0</v>
      </c>
      <c r="Z2997" s="147" t="str">
        <f>VLOOKUP(F2997,'3-Productie normen'!A:Q,12,FALSE)</f>
        <v>B</v>
      </c>
      <c r="AA2997" s="147"/>
      <c r="AC2997" s="148">
        <f t="shared" si="600"/>
        <v>1581</v>
      </c>
    </row>
    <row r="2998" spans="1:29" ht="14.15" customHeight="1">
      <c r="A2998" s="124">
        <f t="shared" si="590"/>
        <v>2998</v>
      </c>
      <c r="B2998" s="139" t="s">
        <v>123</v>
      </c>
      <c r="C2998" s="108">
        <v>4</v>
      </c>
      <c r="D2998" s="164" t="s">
        <v>2523</v>
      </c>
      <c r="E2998" s="141" t="s">
        <v>224</v>
      </c>
      <c r="F2998" s="141" t="s">
        <v>155</v>
      </c>
      <c r="G2998" s="141" t="s">
        <v>222</v>
      </c>
      <c r="H2998" s="142">
        <v>4.8</v>
      </c>
      <c r="I2998" s="143">
        <f t="shared" si="589"/>
        <v>255</v>
      </c>
      <c r="J2998" s="144">
        <v>255</v>
      </c>
      <c r="K2998" s="144"/>
      <c r="L2998" s="144"/>
      <c r="M2998" s="144"/>
      <c r="N2998" s="144"/>
      <c r="O2998" s="144"/>
      <c r="P2998" s="145" t="e">
        <f t="shared" si="591"/>
        <v>#DIV/0!</v>
      </c>
      <c r="Q2998" s="145">
        <f t="shared" si="592"/>
        <v>0</v>
      </c>
      <c r="R2998" s="145">
        <f t="shared" si="593"/>
        <v>0</v>
      </c>
      <c r="S2998" s="145">
        <f t="shared" si="594"/>
        <v>0</v>
      </c>
      <c r="T2998" s="145">
        <f t="shared" si="595"/>
        <v>0</v>
      </c>
      <c r="U2998" s="145">
        <f t="shared" si="596"/>
        <v>0</v>
      </c>
      <c r="V2998" s="146">
        <f>IF(J2998="nio",0,IF(J2998&gt;0,VLOOKUP(F2998,'3-Productie normen'!A:M,VLOOKUP(J2998,'3-Productie normen'!$B$38:$C$41,2,FALSE),FALSE)))*(VLOOKUP(B2998,'2-Kosten per locatie'!$A$16:$C$48,3,FALSE))</f>
        <v>0</v>
      </c>
      <c r="W2998" s="146">
        <f t="shared" si="597"/>
        <v>0</v>
      </c>
      <c r="X2998" s="146">
        <f t="shared" si="598"/>
        <v>0</v>
      </c>
      <c r="Y2998" s="146">
        <f t="shared" si="599"/>
        <v>0</v>
      </c>
      <c r="Z2998" s="147" t="str">
        <f>VLOOKUP(F2998,'3-Productie normen'!A:Q,12,FALSE)</f>
        <v>B</v>
      </c>
      <c r="AA2998" s="147"/>
      <c r="AC2998" s="148">
        <f t="shared" si="600"/>
        <v>1224</v>
      </c>
    </row>
    <row r="2999" spans="1:29" ht="14.15" customHeight="1">
      <c r="A2999" s="124">
        <f t="shared" si="590"/>
        <v>2999</v>
      </c>
      <c r="B2999" s="139" t="s">
        <v>123</v>
      </c>
      <c r="C2999" s="108">
        <v>4</v>
      </c>
      <c r="D2999" s="164" t="s">
        <v>2524</v>
      </c>
      <c r="E2999" s="141" t="s">
        <v>224</v>
      </c>
      <c r="F2999" s="141" t="s">
        <v>155</v>
      </c>
      <c r="G2999" s="141" t="s">
        <v>222</v>
      </c>
      <c r="H2999" s="142">
        <v>52.4</v>
      </c>
      <c r="I2999" s="143">
        <f t="shared" si="589"/>
        <v>255</v>
      </c>
      <c r="J2999" s="144">
        <v>255</v>
      </c>
      <c r="K2999" s="144"/>
      <c r="L2999" s="144"/>
      <c r="M2999" s="144"/>
      <c r="N2999" s="144"/>
      <c r="O2999" s="144"/>
      <c r="P2999" s="145" t="e">
        <f t="shared" si="591"/>
        <v>#DIV/0!</v>
      </c>
      <c r="Q2999" s="145">
        <f t="shared" si="592"/>
        <v>0</v>
      </c>
      <c r="R2999" s="145">
        <f t="shared" si="593"/>
        <v>0</v>
      </c>
      <c r="S2999" s="145">
        <f t="shared" si="594"/>
        <v>0</v>
      </c>
      <c r="T2999" s="145">
        <f t="shared" si="595"/>
        <v>0</v>
      </c>
      <c r="U2999" s="145">
        <f t="shared" si="596"/>
        <v>0</v>
      </c>
      <c r="V2999" s="146">
        <f>IF(J2999="nio",0,IF(J2999&gt;0,VLOOKUP(F2999,'3-Productie normen'!A:M,VLOOKUP(J2999,'3-Productie normen'!$B$38:$C$41,2,FALSE),FALSE)))*(VLOOKUP(B2999,'2-Kosten per locatie'!$A$16:$C$48,3,FALSE))</f>
        <v>0</v>
      </c>
      <c r="W2999" s="146">
        <f t="shared" si="597"/>
        <v>0</v>
      </c>
      <c r="X2999" s="146">
        <f t="shared" si="598"/>
        <v>0</v>
      </c>
      <c r="Y2999" s="146">
        <f t="shared" si="599"/>
        <v>0</v>
      </c>
      <c r="Z2999" s="147" t="str">
        <f>VLOOKUP(F2999,'3-Productie normen'!A:Q,12,FALSE)</f>
        <v>B</v>
      </c>
      <c r="AA2999" s="147"/>
      <c r="AC2999" s="148">
        <f t="shared" si="600"/>
        <v>13362</v>
      </c>
    </row>
    <row r="3000" spans="1:29" ht="14.15" customHeight="1">
      <c r="A3000" s="124">
        <f t="shared" si="590"/>
        <v>3000</v>
      </c>
      <c r="B3000" s="139" t="s">
        <v>123</v>
      </c>
      <c r="C3000" s="108">
        <v>4</v>
      </c>
      <c r="D3000" s="164" t="s">
        <v>2525</v>
      </c>
      <c r="E3000" s="141" t="s">
        <v>224</v>
      </c>
      <c r="F3000" s="141" t="s">
        <v>155</v>
      </c>
      <c r="G3000" s="141" t="s">
        <v>222</v>
      </c>
      <c r="H3000" s="142">
        <v>4.7</v>
      </c>
      <c r="I3000" s="143">
        <f t="shared" si="589"/>
        <v>255</v>
      </c>
      <c r="J3000" s="144">
        <v>255</v>
      </c>
      <c r="K3000" s="144"/>
      <c r="L3000" s="144"/>
      <c r="M3000" s="144"/>
      <c r="N3000" s="144"/>
      <c r="O3000" s="144"/>
      <c r="P3000" s="145" t="e">
        <f t="shared" si="591"/>
        <v>#DIV/0!</v>
      </c>
      <c r="Q3000" s="145">
        <f t="shared" si="592"/>
        <v>0</v>
      </c>
      <c r="R3000" s="145">
        <f t="shared" si="593"/>
        <v>0</v>
      </c>
      <c r="S3000" s="145">
        <f t="shared" si="594"/>
        <v>0</v>
      </c>
      <c r="T3000" s="145">
        <f t="shared" si="595"/>
        <v>0</v>
      </c>
      <c r="U3000" s="145">
        <f t="shared" si="596"/>
        <v>0</v>
      </c>
      <c r="V3000" s="146">
        <f>IF(J3000="nio",0,IF(J3000&gt;0,VLOOKUP(F3000,'3-Productie normen'!A:M,VLOOKUP(J3000,'3-Productie normen'!$B$38:$C$41,2,FALSE),FALSE)))*(VLOOKUP(B3000,'2-Kosten per locatie'!$A$16:$C$48,3,FALSE))</f>
        <v>0</v>
      </c>
      <c r="W3000" s="146">
        <f t="shared" si="597"/>
        <v>0</v>
      </c>
      <c r="X3000" s="146">
        <f t="shared" si="598"/>
        <v>0</v>
      </c>
      <c r="Y3000" s="146">
        <f t="shared" si="599"/>
        <v>0</v>
      </c>
      <c r="Z3000" s="147" t="str">
        <f>VLOOKUP(F3000,'3-Productie normen'!A:Q,12,FALSE)</f>
        <v>B</v>
      </c>
      <c r="AA3000" s="147"/>
      <c r="AC3000" s="148">
        <f t="shared" si="600"/>
        <v>1198.5</v>
      </c>
    </row>
    <row r="3001" spans="1:29" ht="14.15" customHeight="1">
      <c r="A3001" s="124">
        <f t="shared" si="590"/>
        <v>3001</v>
      </c>
      <c r="B3001" s="139" t="s">
        <v>123</v>
      </c>
      <c r="C3001" s="108">
        <v>4</v>
      </c>
      <c r="D3001" s="164" t="s">
        <v>2526</v>
      </c>
      <c r="E3001" s="141" t="s">
        <v>224</v>
      </c>
      <c r="F3001" s="141" t="s">
        <v>155</v>
      </c>
      <c r="G3001" s="141" t="s">
        <v>222</v>
      </c>
      <c r="H3001" s="142">
        <v>5</v>
      </c>
      <c r="I3001" s="143">
        <f t="shared" si="589"/>
        <v>255</v>
      </c>
      <c r="J3001" s="144">
        <v>255</v>
      </c>
      <c r="K3001" s="144"/>
      <c r="L3001" s="144"/>
      <c r="M3001" s="144"/>
      <c r="N3001" s="144"/>
      <c r="O3001" s="144"/>
      <c r="P3001" s="145" t="e">
        <f t="shared" si="591"/>
        <v>#DIV/0!</v>
      </c>
      <c r="Q3001" s="145">
        <f t="shared" si="592"/>
        <v>0</v>
      </c>
      <c r="R3001" s="145">
        <f t="shared" si="593"/>
        <v>0</v>
      </c>
      <c r="S3001" s="145">
        <f t="shared" si="594"/>
        <v>0</v>
      </c>
      <c r="T3001" s="145">
        <f t="shared" si="595"/>
        <v>0</v>
      </c>
      <c r="U3001" s="145">
        <f t="shared" si="596"/>
        <v>0</v>
      </c>
      <c r="V3001" s="146">
        <f>IF(J3001="nio",0,IF(J3001&gt;0,VLOOKUP(F3001,'3-Productie normen'!A:M,VLOOKUP(J3001,'3-Productie normen'!$B$38:$C$41,2,FALSE),FALSE)))*(VLOOKUP(B3001,'2-Kosten per locatie'!$A$16:$C$48,3,FALSE))</f>
        <v>0</v>
      </c>
      <c r="W3001" s="146">
        <f t="shared" si="597"/>
        <v>0</v>
      </c>
      <c r="X3001" s="146">
        <f t="shared" si="598"/>
        <v>0</v>
      </c>
      <c r="Y3001" s="146">
        <f t="shared" si="599"/>
        <v>0</v>
      </c>
      <c r="Z3001" s="147" t="str">
        <f>VLOOKUP(F3001,'3-Productie normen'!A:Q,12,FALSE)</f>
        <v>B</v>
      </c>
      <c r="AA3001" s="147"/>
      <c r="AC3001" s="148">
        <f t="shared" si="600"/>
        <v>1275</v>
      </c>
    </row>
    <row r="3002" spans="1:29" ht="14.15" customHeight="1">
      <c r="A3002" s="124">
        <f t="shared" si="590"/>
        <v>3002</v>
      </c>
      <c r="B3002" s="139" t="s">
        <v>123</v>
      </c>
      <c r="C3002" s="108">
        <v>4</v>
      </c>
      <c r="D3002" s="164" t="s">
        <v>2527</v>
      </c>
      <c r="E3002" s="141" t="s">
        <v>249</v>
      </c>
      <c r="F3002" s="141" t="s">
        <v>172</v>
      </c>
      <c r="G3002" s="141" t="s">
        <v>222</v>
      </c>
      <c r="H3002" s="142">
        <v>48.8</v>
      </c>
      <c r="I3002" s="143">
        <f t="shared" si="589"/>
        <v>255</v>
      </c>
      <c r="J3002" s="144">
        <v>255</v>
      </c>
      <c r="K3002" s="144"/>
      <c r="L3002" s="144"/>
      <c r="M3002" s="144"/>
      <c r="N3002" s="144"/>
      <c r="O3002" s="144"/>
      <c r="P3002" s="145" t="e">
        <f t="shared" si="591"/>
        <v>#DIV/0!</v>
      </c>
      <c r="Q3002" s="145">
        <f t="shared" si="592"/>
        <v>0</v>
      </c>
      <c r="R3002" s="145">
        <f t="shared" si="593"/>
        <v>0</v>
      </c>
      <c r="S3002" s="145">
        <f t="shared" si="594"/>
        <v>0</v>
      </c>
      <c r="T3002" s="145">
        <f t="shared" si="595"/>
        <v>0</v>
      </c>
      <c r="U3002" s="145">
        <f t="shared" si="596"/>
        <v>0</v>
      </c>
      <c r="V3002" s="146">
        <f>IF(J3002="nio",0,IF(J3002&gt;0,VLOOKUP(F3002,'3-Productie normen'!A:M,VLOOKUP(J3002,'3-Productie normen'!$B$38:$C$41,2,FALSE),FALSE)))*(VLOOKUP(B3002,'2-Kosten per locatie'!$A$16:$C$48,3,FALSE))</f>
        <v>0</v>
      </c>
      <c r="W3002" s="146">
        <f t="shared" si="597"/>
        <v>0</v>
      </c>
      <c r="X3002" s="146">
        <f t="shared" si="598"/>
        <v>0</v>
      </c>
      <c r="Y3002" s="146">
        <f t="shared" si="599"/>
        <v>0</v>
      </c>
      <c r="Z3002" s="147" t="str">
        <f>VLOOKUP(F3002,'3-Productie normen'!A:Q,12,FALSE)</f>
        <v>V</v>
      </c>
      <c r="AA3002" s="147"/>
      <c r="AC3002" s="148">
        <f t="shared" si="600"/>
        <v>12444</v>
      </c>
    </row>
    <row r="3003" spans="1:29" ht="14.15" customHeight="1">
      <c r="A3003" s="124">
        <f t="shared" si="590"/>
        <v>3003</v>
      </c>
      <c r="B3003" s="139" t="s">
        <v>123</v>
      </c>
      <c r="C3003" s="108">
        <v>4</v>
      </c>
      <c r="D3003" s="164" t="s">
        <v>1907</v>
      </c>
      <c r="E3003" s="141" t="s">
        <v>171</v>
      </c>
      <c r="F3003" s="141" t="s">
        <v>171</v>
      </c>
      <c r="G3003" s="141" t="s">
        <v>222</v>
      </c>
      <c r="H3003" s="142">
        <v>16.100000000000001</v>
      </c>
      <c r="I3003" s="143">
        <f t="shared" ref="I3003:I3065" si="601">SUM(J3003:O3003)</f>
        <v>255</v>
      </c>
      <c r="J3003" s="144">
        <v>255</v>
      </c>
      <c r="K3003" s="144"/>
      <c r="L3003" s="144"/>
      <c r="M3003" s="144"/>
      <c r="N3003" s="144"/>
      <c r="O3003" s="144"/>
      <c r="P3003" s="145" t="e">
        <f t="shared" si="591"/>
        <v>#DIV/0!</v>
      </c>
      <c r="Q3003" s="145">
        <f t="shared" si="592"/>
        <v>0</v>
      </c>
      <c r="R3003" s="145">
        <f t="shared" si="593"/>
        <v>0</v>
      </c>
      <c r="S3003" s="145">
        <f t="shared" si="594"/>
        <v>0</v>
      </c>
      <c r="T3003" s="145">
        <f t="shared" si="595"/>
        <v>0</v>
      </c>
      <c r="U3003" s="145">
        <f t="shared" si="596"/>
        <v>0</v>
      </c>
      <c r="V3003" s="146">
        <f>IF(J3003="nio",0,IF(J3003&gt;0,VLOOKUP(F3003,'3-Productie normen'!A:M,VLOOKUP(J3003,'3-Productie normen'!$B$38:$C$41,2,FALSE),FALSE)))*(VLOOKUP(B3003,'2-Kosten per locatie'!$A$16:$C$48,3,FALSE))</f>
        <v>0</v>
      </c>
      <c r="W3003" s="146">
        <f t="shared" si="597"/>
        <v>0</v>
      </c>
      <c r="X3003" s="146">
        <f t="shared" si="598"/>
        <v>0</v>
      </c>
      <c r="Y3003" s="146">
        <f t="shared" si="599"/>
        <v>0</v>
      </c>
      <c r="Z3003" s="147" t="str">
        <f>VLOOKUP(F3003,'3-Productie normen'!A:Q,12,FALSE)</f>
        <v>B</v>
      </c>
      <c r="AA3003" s="147"/>
      <c r="AC3003" s="148">
        <f t="shared" si="600"/>
        <v>4105.5</v>
      </c>
    </row>
    <row r="3004" spans="1:29" ht="14.15" customHeight="1">
      <c r="A3004" s="124">
        <f t="shared" si="590"/>
        <v>3004</v>
      </c>
      <c r="B3004" s="139" t="s">
        <v>123</v>
      </c>
      <c r="C3004" s="108">
        <v>4</v>
      </c>
      <c r="D3004" s="164" t="s">
        <v>1908</v>
      </c>
      <c r="E3004" s="141" t="s">
        <v>699</v>
      </c>
      <c r="F3004" s="141" t="s">
        <v>155</v>
      </c>
      <c r="G3004" s="141" t="s">
        <v>222</v>
      </c>
      <c r="H3004" s="142">
        <v>124.3</v>
      </c>
      <c r="I3004" s="143">
        <f t="shared" si="601"/>
        <v>255</v>
      </c>
      <c r="J3004" s="144">
        <v>255</v>
      </c>
      <c r="K3004" s="144"/>
      <c r="L3004" s="144"/>
      <c r="M3004" s="144"/>
      <c r="N3004" s="144"/>
      <c r="O3004" s="144"/>
      <c r="P3004" s="145" t="e">
        <f t="shared" si="591"/>
        <v>#DIV/0!</v>
      </c>
      <c r="Q3004" s="145">
        <f t="shared" si="592"/>
        <v>0</v>
      </c>
      <c r="R3004" s="145">
        <f t="shared" si="593"/>
        <v>0</v>
      </c>
      <c r="S3004" s="145">
        <f t="shared" si="594"/>
        <v>0</v>
      </c>
      <c r="T3004" s="145">
        <f t="shared" si="595"/>
        <v>0</v>
      </c>
      <c r="U3004" s="145">
        <f t="shared" si="596"/>
        <v>0</v>
      </c>
      <c r="V3004" s="146">
        <f>IF(J3004="nio",0,IF(J3004&gt;0,VLOOKUP(F3004,'3-Productie normen'!A:M,VLOOKUP(J3004,'3-Productie normen'!$B$38:$C$41,2,FALSE),FALSE)))*(VLOOKUP(B3004,'2-Kosten per locatie'!$A$16:$C$48,3,FALSE))</f>
        <v>0</v>
      </c>
      <c r="W3004" s="146">
        <f t="shared" si="597"/>
        <v>0</v>
      </c>
      <c r="X3004" s="146">
        <f t="shared" si="598"/>
        <v>0</v>
      </c>
      <c r="Y3004" s="146">
        <f t="shared" si="599"/>
        <v>0</v>
      </c>
      <c r="Z3004" s="147" t="str">
        <f>VLOOKUP(F3004,'3-Productie normen'!A:Q,12,FALSE)</f>
        <v>B</v>
      </c>
      <c r="AA3004" s="147"/>
      <c r="AC3004" s="148">
        <f t="shared" si="600"/>
        <v>31696.5</v>
      </c>
    </row>
    <row r="3005" spans="1:29" ht="14.15" customHeight="1">
      <c r="A3005" s="124">
        <f t="shared" si="590"/>
        <v>3005</v>
      </c>
      <c r="B3005" s="139" t="s">
        <v>123</v>
      </c>
      <c r="C3005" s="108">
        <v>4</v>
      </c>
      <c r="D3005" s="164" t="s">
        <v>2528</v>
      </c>
      <c r="E3005" s="141" t="s">
        <v>249</v>
      </c>
      <c r="F3005" s="141" t="s">
        <v>172</v>
      </c>
      <c r="G3005" s="141" t="s">
        <v>222</v>
      </c>
      <c r="H3005" s="142">
        <v>90.7</v>
      </c>
      <c r="I3005" s="143">
        <f t="shared" si="601"/>
        <v>255</v>
      </c>
      <c r="J3005" s="144">
        <v>255</v>
      </c>
      <c r="K3005" s="144"/>
      <c r="L3005" s="144"/>
      <c r="M3005" s="144"/>
      <c r="N3005" s="144"/>
      <c r="O3005" s="144"/>
      <c r="P3005" s="145" t="e">
        <f t="shared" si="591"/>
        <v>#DIV/0!</v>
      </c>
      <c r="Q3005" s="145">
        <f t="shared" si="592"/>
        <v>0</v>
      </c>
      <c r="R3005" s="145">
        <f t="shared" si="593"/>
        <v>0</v>
      </c>
      <c r="S3005" s="145">
        <f t="shared" si="594"/>
        <v>0</v>
      </c>
      <c r="T3005" s="145">
        <f t="shared" si="595"/>
        <v>0</v>
      </c>
      <c r="U3005" s="145">
        <f t="shared" si="596"/>
        <v>0</v>
      </c>
      <c r="V3005" s="146">
        <f>IF(J3005="nio",0,IF(J3005&gt;0,VLOOKUP(F3005,'3-Productie normen'!A:M,VLOOKUP(J3005,'3-Productie normen'!$B$38:$C$41,2,FALSE),FALSE)))*(VLOOKUP(B3005,'2-Kosten per locatie'!$A$16:$C$48,3,FALSE))</f>
        <v>0</v>
      </c>
      <c r="W3005" s="146">
        <f t="shared" si="597"/>
        <v>0</v>
      </c>
      <c r="X3005" s="146">
        <f t="shared" si="598"/>
        <v>0</v>
      </c>
      <c r="Y3005" s="146">
        <f t="shared" si="599"/>
        <v>0</v>
      </c>
      <c r="Z3005" s="147" t="str">
        <f>VLOOKUP(F3005,'3-Productie normen'!A:Q,12,FALSE)</f>
        <v>V</v>
      </c>
      <c r="AA3005" s="147"/>
      <c r="AC3005" s="148">
        <f t="shared" si="600"/>
        <v>23128.5</v>
      </c>
    </row>
    <row r="3006" spans="1:29" ht="14.15" customHeight="1">
      <c r="A3006" s="124">
        <f t="shared" si="590"/>
        <v>3006</v>
      </c>
      <c r="B3006" s="139" t="s">
        <v>123</v>
      </c>
      <c r="C3006" s="108">
        <v>4</v>
      </c>
      <c r="D3006" s="164" t="s">
        <v>1909</v>
      </c>
      <c r="E3006" s="141" t="s">
        <v>224</v>
      </c>
      <c r="F3006" s="141" t="s">
        <v>155</v>
      </c>
      <c r="G3006" s="141" t="s">
        <v>222</v>
      </c>
      <c r="H3006" s="142">
        <v>5.3</v>
      </c>
      <c r="I3006" s="143">
        <f t="shared" si="601"/>
        <v>255</v>
      </c>
      <c r="J3006" s="144">
        <v>255</v>
      </c>
      <c r="K3006" s="144"/>
      <c r="L3006" s="144"/>
      <c r="M3006" s="144"/>
      <c r="N3006" s="144"/>
      <c r="O3006" s="144"/>
      <c r="P3006" s="145" t="e">
        <f t="shared" si="591"/>
        <v>#DIV/0!</v>
      </c>
      <c r="Q3006" s="145">
        <f t="shared" si="592"/>
        <v>0</v>
      </c>
      <c r="R3006" s="145">
        <f t="shared" si="593"/>
        <v>0</v>
      </c>
      <c r="S3006" s="145">
        <f t="shared" si="594"/>
        <v>0</v>
      </c>
      <c r="T3006" s="145">
        <f t="shared" si="595"/>
        <v>0</v>
      </c>
      <c r="U3006" s="145">
        <f t="shared" si="596"/>
        <v>0</v>
      </c>
      <c r="V3006" s="146">
        <f>IF(J3006="nio",0,IF(J3006&gt;0,VLOOKUP(F3006,'3-Productie normen'!A:M,VLOOKUP(J3006,'3-Productie normen'!$B$38:$C$41,2,FALSE),FALSE)))*(VLOOKUP(B3006,'2-Kosten per locatie'!$A$16:$C$48,3,FALSE))</f>
        <v>0</v>
      </c>
      <c r="W3006" s="146">
        <f t="shared" si="597"/>
        <v>0</v>
      </c>
      <c r="X3006" s="146">
        <f t="shared" si="598"/>
        <v>0</v>
      </c>
      <c r="Y3006" s="146">
        <f t="shared" si="599"/>
        <v>0</v>
      </c>
      <c r="Z3006" s="147" t="str">
        <f>VLOOKUP(F3006,'3-Productie normen'!A:Q,12,FALSE)</f>
        <v>B</v>
      </c>
      <c r="AA3006" s="147"/>
      <c r="AC3006" s="148">
        <f t="shared" si="600"/>
        <v>1351.5</v>
      </c>
    </row>
    <row r="3007" spans="1:29" ht="14.15" customHeight="1">
      <c r="A3007" s="124">
        <f t="shared" si="590"/>
        <v>3007</v>
      </c>
      <c r="B3007" s="139" t="s">
        <v>123</v>
      </c>
      <c r="C3007" s="108">
        <v>4</v>
      </c>
      <c r="D3007" s="164" t="s">
        <v>1910</v>
      </c>
      <c r="E3007" s="141" t="s">
        <v>224</v>
      </c>
      <c r="F3007" s="141" t="s">
        <v>155</v>
      </c>
      <c r="G3007" s="141" t="s">
        <v>222</v>
      </c>
      <c r="H3007" s="142">
        <v>5.9</v>
      </c>
      <c r="I3007" s="143">
        <f t="shared" si="601"/>
        <v>255</v>
      </c>
      <c r="J3007" s="144">
        <v>255</v>
      </c>
      <c r="K3007" s="144"/>
      <c r="L3007" s="144"/>
      <c r="M3007" s="144"/>
      <c r="N3007" s="144"/>
      <c r="O3007" s="144"/>
      <c r="P3007" s="145" t="e">
        <f t="shared" si="591"/>
        <v>#DIV/0!</v>
      </c>
      <c r="Q3007" s="145">
        <f t="shared" si="592"/>
        <v>0</v>
      </c>
      <c r="R3007" s="145">
        <f t="shared" si="593"/>
        <v>0</v>
      </c>
      <c r="S3007" s="145">
        <f t="shared" si="594"/>
        <v>0</v>
      </c>
      <c r="T3007" s="145">
        <f t="shared" si="595"/>
        <v>0</v>
      </c>
      <c r="U3007" s="145">
        <f t="shared" si="596"/>
        <v>0</v>
      </c>
      <c r="V3007" s="146">
        <f>IF(J3007="nio",0,IF(J3007&gt;0,VLOOKUP(F3007,'3-Productie normen'!A:M,VLOOKUP(J3007,'3-Productie normen'!$B$38:$C$41,2,FALSE),FALSE)))*(VLOOKUP(B3007,'2-Kosten per locatie'!$A$16:$C$48,3,FALSE))</f>
        <v>0</v>
      </c>
      <c r="W3007" s="146">
        <f t="shared" si="597"/>
        <v>0</v>
      </c>
      <c r="X3007" s="146">
        <f t="shared" si="598"/>
        <v>0</v>
      </c>
      <c r="Y3007" s="146">
        <f t="shared" si="599"/>
        <v>0</v>
      </c>
      <c r="Z3007" s="147" t="str">
        <f>VLOOKUP(F3007,'3-Productie normen'!A:Q,12,FALSE)</f>
        <v>B</v>
      </c>
      <c r="AA3007" s="147"/>
      <c r="AC3007" s="148">
        <f t="shared" si="600"/>
        <v>1504.5</v>
      </c>
    </row>
    <row r="3008" spans="1:29" ht="14.15" customHeight="1">
      <c r="A3008" s="124">
        <f t="shared" si="590"/>
        <v>3008</v>
      </c>
      <c r="B3008" s="139" t="s">
        <v>123</v>
      </c>
      <c r="C3008" s="108">
        <v>4</v>
      </c>
      <c r="D3008" s="164" t="s">
        <v>2529</v>
      </c>
      <c r="E3008" s="141" t="s">
        <v>224</v>
      </c>
      <c r="F3008" s="166" t="s">
        <v>155</v>
      </c>
      <c r="G3008" s="141" t="s">
        <v>222</v>
      </c>
      <c r="H3008" s="142">
        <v>65</v>
      </c>
      <c r="I3008" s="143">
        <f t="shared" si="601"/>
        <v>255</v>
      </c>
      <c r="J3008" s="144">
        <v>255</v>
      </c>
      <c r="K3008" s="144"/>
      <c r="L3008" s="144"/>
      <c r="M3008" s="144"/>
      <c r="N3008" s="144"/>
      <c r="O3008" s="144"/>
      <c r="P3008" s="145" t="e">
        <f t="shared" si="591"/>
        <v>#DIV/0!</v>
      </c>
      <c r="Q3008" s="145">
        <f t="shared" si="592"/>
        <v>0</v>
      </c>
      <c r="R3008" s="145">
        <f t="shared" si="593"/>
        <v>0</v>
      </c>
      <c r="S3008" s="145">
        <f t="shared" si="594"/>
        <v>0</v>
      </c>
      <c r="T3008" s="145">
        <f t="shared" si="595"/>
        <v>0</v>
      </c>
      <c r="U3008" s="145">
        <f t="shared" si="596"/>
        <v>0</v>
      </c>
      <c r="V3008" s="146">
        <f>IF(J3008="nio",0,IF(J3008&gt;0,VLOOKUP(F3008,'3-Productie normen'!A:M,VLOOKUP(J3008,'3-Productie normen'!$B$38:$C$41,2,FALSE),FALSE)))*(VLOOKUP(B3008,'2-Kosten per locatie'!$A$16:$C$48,3,FALSE))</f>
        <v>0</v>
      </c>
      <c r="W3008" s="146">
        <f t="shared" si="597"/>
        <v>0</v>
      </c>
      <c r="X3008" s="146">
        <f t="shared" si="598"/>
        <v>0</v>
      </c>
      <c r="Y3008" s="146">
        <f t="shared" si="599"/>
        <v>0</v>
      </c>
      <c r="Z3008" s="147" t="str">
        <f>VLOOKUP(F3008,'3-Productie normen'!A:Q,12,FALSE)</f>
        <v>B</v>
      </c>
      <c r="AA3008" s="147"/>
      <c r="AC3008" s="148">
        <f t="shared" si="600"/>
        <v>16575</v>
      </c>
    </row>
    <row r="3009" spans="1:29" ht="14.15" customHeight="1">
      <c r="A3009" s="124">
        <f t="shared" si="590"/>
        <v>3009</v>
      </c>
      <c r="B3009" s="139" t="s">
        <v>123</v>
      </c>
      <c r="C3009" s="108">
        <v>4</v>
      </c>
      <c r="D3009" s="164" t="s">
        <v>2530</v>
      </c>
      <c r="E3009" s="141" t="s">
        <v>224</v>
      </c>
      <c r="F3009" s="141" t="s">
        <v>155</v>
      </c>
      <c r="G3009" s="141" t="s">
        <v>222</v>
      </c>
      <c r="H3009" s="142">
        <v>5.8</v>
      </c>
      <c r="I3009" s="143">
        <f t="shared" si="601"/>
        <v>255</v>
      </c>
      <c r="J3009" s="144">
        <v>255</v>
      </c>
      <c r="K3009" s="144"/>
      <c r="L3009" s="144"/>
      <c r="M3009" s="144"/>
      <c r="N3009" s="144"/>
      <c r="O3009" s="144"/>
      <c r="P3009" s="145" t="e">
        <f t="shared" si="591"/>
        <v>#DIV/0!</v>
      </c>
      <c r="Q3009" s="145">
        <f t="shared" si="592"/>
        <v>0</v>
      </c>
      <c r="R3009" s="145">
        <f t="shared" si="593"/>
        <v>0</v>
      </c>
      <c r="S3009" s="145">
        <f t="shared" si="594"/>
        <v>0</v>
      </c>
      <c r="T3009" s="145">
        <f t="shared" si="595"/>
        <v>0</v>
      </c>
      <c r="U3009" s="145">
        <f t="shared" si="596"/>
        <v>0</v>
      </c>
      <c r="V3009" s="146">
        <f>IF(J3009="nio",0,IF(J3009&gt;0,VLOOKUP(F3009,'3-Productie normen'!A:M,VLOOKUP(J3009,'3-Productie normen'!$B$38:$C$41,2,FALSE),FALSE)))*(VLOOKUP(B3009,'2-Kosten per locatie'!$A$16:$C$48,3,FALSE))</f>
        <v>0</v>
      </c>
      <c r="W3009" s="146">
        <f t="shared" si="597"/>
        <v>0</v>
      </c>
      <c r="X3009" s="146">
        <f t="shared" si="598"/>
        <v>0</v>
      </c>
      <c r="Y3009" s="146">
        <f t="shared" si="599"/>
        <v>0</v>
      </c>
      <c r="Z3009" s="147" t="str">
        <f>VLOOKUP(F3009,'3-Productie normen'!A:Q,12,FALSE)</f>
        <v>B</v>
      </c>
      <c r="AA3009" s="147"/>
      <c r="AC3009" s="148">
        <f t="shared" si="600"/>
        <v>1479</v>
      </c>
    </row>
    <row r="3010" spans="1:29" ht="14.15" customHeight="1">
      <c r="A3010" s="124">
        <f t="shared" si="590"/>
        <v>3010</v>
      </c>
      <c r="B3010" s="139" t="s">
        <v>123</v>
      </c>
      <c r="C3010" s="108">
        <v>4</v>
      </c>
      <c r="D3010" s="164" t="s">
        <v>2531</v>
      </c>
      <c r="E3010" s="141" t="s">
        <v>171</v>
      </c>
      <c r="F3010" s="141" t="s">
        <v>171</v>
      </c>
      <c r="G3010" s="141" t="s">
        <v>222</v>
      </c>
      <c r="H3010" s="142">
        <v>11.8</v>
      </c>
      <c r="I3010" s="143">
        <f t="shared" si="601"/>
        <v>255</v>
      </c>
      <c r="J3010" s="144">
        <v>255</v>
      </c>
      <c r="K3010" s="144"/>
      <c r="L3010" s="144"/>
      <c r="M3010" s="144"/>
      <c r="N3010" s="144"/>
      <c r="O3010" s="144"/>
      <c r="P3010" s="145" t="e">
        <f t="shared" si="591"/>
        <v>#DIV/0!</v>
      </c>
      <c r="Q3010" s="145">
        <f t="shared" si="592"/>
        <v>0</v>
      </c>
      <c r="R3010" s="145">
        <f t="shared" si="593"/>
        <v>0</v>
      </c>
      <c r="S3010" s="145">
        <f t="shared" si="594"/>
        <v>0</v>
      </c>
      <c r="T3010" s="145">
        <f t="shared" si="595"/>
        <v>0</v>
      </c>
      <c r="U3010" s="145">
        <f t="shared" si="596"/>
        <v>0</v>
      </c>
      <c r="V3010" s="146">
        <f>IF(J3010="nio",0,IF(J3010&gt;0,VLOOKUP(F3010,'3-Productie normen'!A:M,VLOOKUP(J3010,'3-Productie normen'!$B$38:$C$41,2,FALSE),FALSE)))*(VLOOKUP(B3010,'2-Kosten per locatie'!$A$16:$C$48,3,FALSE))</f>
        <v>0</v>
      </c>
      <c r="W3010" s="146">
        <f t="shared" si="597"/>
        <v>0</v>
      </c>
      <c r="X3010" s="146">
        <f t="shared" si="598"/>
        <v>0</v>
      </c>
      <c r="Y3010" s="146">
        <f t="shared" si="599"/>
        <v>0</v>
      </c>
      <c r="Z3010" s="147" t="str">
        <f>VLOOKUP(F3010,'3-Productie normen'!A:Q,12,FALSE)</f>
        <v>B</v>
      </c>
      <c r="AA3010" s="147"/>
      <c r="AC3010" s="148">
        <f t="shared" si="600"/>
        <v>3009</v>
      </c>
    </row>
    <row r="3011" spans="1:29" ht="14.15" customHeight="1">
      <c r="A3011" s="124">
        <f t="shared" si="590"/>
        <v>3011</v>
      </c>
      <c r="B3011" s="139" t="s">
        <v>123</v>
      </c>
      <c r="C3011" s="108">
        <v>4</v>
      </c>
      <c r="D3011" s="164" t="s">
        <v>2532</v>
      </c>
      <c r="E3011" s="141" t="s">
        <v>224</v>
      </c>
      <c r="F3011" s="141" t="s">
        <v>155</v>
      </c>
      <c r="G3011" s="141" t="s">
        <v>222</v>
      </c>
      <c r="H3011" s="142">
        <v>5.7</v>
      </c>
      <c r="I3011" s="143">
        <f t="shared" si="601"/>
        <v>255</v>
      </c>
      <c r="J3011" s="144">
        <v>255</v>
      </c>
      <c r="K3011" s="144"/>
      <c r="L3011" s="144"/>
      <c r="M3011" s="144"/>
      <c r="N3011" s="144"/>
      <c r="O3011" s="144"/>
      <c r="P3011" s="145" t="e">
        <f t="shared" si="591"/>
        <v>#DIV/0!</v>
      </c>
      <c r="Q3011" s="145">
        <f t="shared" si="592"/>
        <v>0</v>
      </c>
      <c r="R3011" s="145">
        <f t="shared" si="593"/>
        <v>0</v>
      </c>
      <c r="S3011" s="145">
        <f t="shared" si="594"/>
        <v>0</v>
      </c>
      <c r="T3011" s="145">
        <f t="shared" si="595"/>
        <v>0</v>
      </c>
      <c r="U3011" s="145">
        <f t="shared" si="596"/>
        <v>0</v>
      </c>
      <c r="V3011" s="146">
        <f>IF(J3011="nio",0,IF(J3011&gt;0,VLOOKUP(F3011,'3-Productie normen'!A:M,VLOOKUP(J3011,'3-Productie normen'!$B$38:$C$41,2,FALSE),FALSE)))*(VLOOKUP(B3011,'2-Kosten per locatie'!$A$16:$C$48,3,FALSE))</f>
        <v>0</v>
      </c>
      <c r="W3011" s="146">
        <f t="shared" si="597"/>
        <v>0</v>
      </c>
      <c r="X3011" s="146">
        <f t="shared" si="598"/>
        <v>0</v>
      </c>
      <c r="Y3011" s="146">
        <f t="shared" si="599"/>
        <v>0</v>
      </c>
      <c r="Z3011" s="147" t="str">
        <f>VLOOKUP(F3011,'3-Productie normen'!A:Q,12,FALSE)</f>
        <v>B</v>
      </c>
      <c r="AA3011" s="147"/>
      <c r="AC3011" s="148">
        <f t="shared" si="600"/>
        <v>1453.5</v>
      </c>
    </row>
    <row r="3012" spans="1:29" ht="14.15" customHeight="1">
      <c r="A3012" s="124">
        <f t="shared" si="590"/>
        <v>3012</v>
      </c>
      <c r="B3012" s="139" t="s">
        <v>123</v>
      </c>
      <c r="C3012" s="108">
        <v>4</v>
      </c>
      <c r="D3012" s="164" t="s">
        <v>2533</v>
      </c>
      <c r="E3012" s="141" t="s">
        <v>171</v>
      </c>
      <c r="F3012" s="141" t="s">
        <v>171</v>
      </c>
      <c r="G3012" s="141" t="s">
        <v>222</v>
      </c>
      <c r="H3012" s="142">
        <v>11.8</v>
      </c>
      <c r="I3012" s="143">
        <f t="shared" si="601"/>
        <v>255</v>
      </c>
      <c r="J3012" s="144">
        <v>255</v>
      </c>
      <c r="K3012" s="144"/>
      <c r="L3012" s="144"/>
      <c r="M3012" s="144"/>
      <c r="N3012" s="144"/>
      <c r="O3012" s="144"/>
      <c r="P3012" s="145" t="e">
        <f t="shared" si="591"/>
        <v>#DIV/0!</v>
      </c>
      <c r="Q3012" s="145">
        <f t="shared" si="592"/>
        <v>0</v>
      </c>
      <c r="R3012" s="145">
        <f t="shared" si="593"/>
        <v>0</v>
      </c>
      <c r="S3012" s="145">
        <f t="shared" si="594"/>
        <v>0</v>
      </c>
      <c r="T3012" s="145">
        <f t="shared" si="595"/>
        <v>0</v>
      </c>
      <c r="U3012" s="145">
        <f t="shared" si="596"/>
        <v>0</v>
      </c>
      <c r="V3012" s="146">
        <f>IF(J3012="nio",0,IF(J3012&gt;0,VLOOKUP(F3012,'3-Productie normen'!A:M,VLOOKUP(J3012,'3-Productie normen'!$B$38:$C$41,2,FALSE),FALSE)))*(VLOOKUP(B3012,'2-Kosten per locatie'!$A$16:$C$48,3,FALSE))</f>
        <v>0</v>
      </c>
      <c r="W3012" s="146">
        <f t="shared" si="597"/>
        <v>0</v>
      </c>
      <c r="X3012" s="146">
        <f t="shared" si="598"/>
        <v>0</v>
      </c>
      <c r="Y3012" s="146">
        <f t="shared" si="599"/>
        <v>0</v>
      </c>
      <c r="Z3012" s="147" t="str">
        <f>VLOOKUP(F3012,'3-Productie normen'!A:Q,12,FALSE)</f>
        <v>B</v>
      </c>
      <c r="AA3012" s="147"/>
      <c r="AC3012" s="148">
        <f t="shared" si="600"/>
        <v>3009</v>
      </c>
    </row>
    <row r="3013" spans="1:29" ht="14.15" customHeight="1">
      <c r="A3013" s="124">
        <f t="shared" si="590"/>
        <v>3013</v>
      </c>
      <c r="B3013" s="139" t="s">
        <v>123</v>
      </c>
      <c r="C3013" s="108">
        <v>4</v>
      </c>
      <c r="D3013" s="164" t="s">
        <v>2534</v>
      </c>
      <c r="E3013" s="141" t="s">
        <v>224</v>
      </c>
      <c r="F3013" s="141" t="s">
        <v>155</v>
      </c>
      <c r="G3013" s="141" t="s">
        <v>222</v>
      </c>
      <c r="H3013" s="142">
        <v>5.8</v>
      </c>
      <c r="I3013" s="143">
        <f t="shared" si="601"/>
        <v>255</v>
      </c>
      <c r="J3013" s="144">
        <v>255</v>
      </c>
      <c r="K3013" s="144"/>
      <c r="L3013" s="144"/>
      <c r="M3013" s="144"/>
      <c r="N3013" s="144"/>
      <c r="O3013" s="144"/>
      <c r="P3013" s="145" t="e">
        <f t="shared" si="591"/>
        <v>#DIV/0!</v>
      </c>
      <c r="Q3013" s="145">
        <f t="shared" si="592"/>
        <v>0</v>
      </c>
      <c r="R3013" s="145">
        <f t="shared" si="593"/>
        <v>0</v>
      </c>
      <c r="S3013" s="145">
        <f t="shared" si="594"/>
        <v>0</v>
      </c>
      <c r="T3013" s="145">
        <f t="shared" si="595"/>
        <v>0</v>
      </c>
      <c r="U3013" s="145">
        <f t="shared" si="596"/>
        <v>0</v>
      </c>
      <c r="V3013" s="146">
        <f>IF(J3013="nio",0,IF(J3013&gt;0,VLOOKUP(F3013,'3-Productie normen'!A:M,VLOOKUP(J3013,'3-Productie normen'!$B$38:$C$41,2,FALSE),FALSE)))*(VLOOKUP(B3013,'2-Kosten per locatie'!$A$16:$C$48,3,FALSE))</f>
        <v>0</v>
      </c>
      <c r="W3013" s="146">
        <f t="shared" si="597"/>
        <v>0</v>
      </c>
      <c r="X3013" s="146">
        <f t="shared" si="598"/>
        <v>0</v>
      </c>
      <c r="Y3013" s="146">
        <f t="shared" si="599"/>
        <v>0</v>
      </c>
      <c r="Z3013" s="147" t="str">
        <f>VLOOKUP(F3013,'3-Productie normen'!A:Q,12,FALSE)</f>
        <v>B</v>
      </c>
      <c r="AA3013" s="147"/>
      <c r="AC3013" s="148">
        <f t="shared" si="600"/>
        <v>1479</v>
      </c>
    </row>
    <row r="3014" spans="1:29" ht="14.15" customHeight="1">
      <c r="A3014" s="124">
        <f t="shared" si="590"/>
        <v>3014</v>
      </c>
      <c r="B3014" s="139" t="s">
        <v>123</v>
      </c>
      <c r="C3014" s="108">
        <v>4</v>
      </c>
      <c r="D3014" s="164" t="s">
        <v>2535</v>
      </c>
      <c r="E3014" s="141" t="s">
        <v>224</v>
      </c>
      <c r="F3014" s="141" t="s">
        <v>155</v>
      </c>
      <c r="G3014" s="141" t="s">
        <v>222</v>
      </c>
      <c r="H3014" s="142">
        <v>76.400000000000006</v>
      </c>
      <c r="I3014" s="143">
        <f t="shared" si="601"/>
        <v>255</v>
      </c>
      <c r="J3014" s="144">
        <v>255</v>
      </c>
      <c r="K3014" s="144"/>
      <c r="L3014" s="144"/>
      <c r="M3014" s="144"/>
      <c r="N3014" s="144"/>
      <c r="O3014" s="144"/>
      <c r="P3014" s="145" t="e">
        <f t="shared" si="591"/>
        <v>#DIV/0!</v>
      </c>
      <c r="Q3014" s="145">
        <f t="shared" si="592"/>
        <v>0</v>
      </c>
      <c r="R3014" s="145">
        <f t="shared" si="593"/>
        <v>0</v>
      </c>
      <c r="S3014" s="145">
        <f t="shared" si="594"/>
        <v>0</v>
      </c>
      <c r="T3014" s="145">
        <f t="shared" si="595"/>
        <v>0</v>
      </c>
      <c r="U3014" s="145">
        <f t="shared" si="596"/>
        <v>0</v>
      </c>
      <c r="V3014" s="146">
        <f>IF(J3014="nio",0,IF(J3014&gt;0,VLOOKUP(F3014,'3-Productie normen'!A:M,VLOOKUP(J3014,'3-Productie normen'!$B$38:$C$41,2,FALSE),FALSE)))*(VLOOKUP(B3014,'2-Kosten per locatie'!$A$16:$C$48,3,FALSE))</f>
        <v>0</v>
      </c>
      <c r="W3014" s="146">
        <f t="shared" si="597"/>
        <v>0</v>
      </c>
      <c r="X3014" s="146">
        <f t="shared" si="598"/>
        <v>0</v>
      </c>
      <c r="Y3014" s="146">
        <f t="shared" si="599"/>
        <v>0</v>
      </c>
      <c r="Z3014" s="147" t="str">
        <f>VLOOKUP(F3014,'3-Productie normen'!A:Q,12,FALSE)</f>
        <v>B</v>
      </c>
      <c r="AA3014" s="147"/>
      <c r="AC3014" s="148">
        <f t="shared" si="600"/>
        <v>19482</v>
      </c>
    </row>
    <row r="3015" spans="1:29" ht="14.15" customHeight="1">
      <c r="A3015" s="124">
        <f t="shared" si="590"/>
        <v>3015</v>
      </c>
      <c r="B3015" s="139" t="s">
        <v>123</v>
      </c>
      <c r="C3015" s="108">
        <v>4</v>
      </c>
      <c r="D3015" s="164" t="s">
        <v>2536</v>
      </c>
      <c r="E3015" s="141" t="s">
        <v>212</v>
      </c>
      <c r="F3015" s="141" t="s">
        <v>167</v>
      </c>
      <c r="G3015" s="141" t="s">
        <v>222</v>
      </c>
      <c r="H3015" s="142">
        <v>8.3000000000000007</v>
      </c>
      <c r="I3015" s="143">
        <f t="shared" si="601"/>
        <v>255</v>
      </c>
      <c r="J3015" s="144">
        <v>255</v>
      </c>
      <c r="K3015" s="144"/>
      <c r="L3015" s="144"/>
      <c r="M3015" s="144"/>
      <c r="N3015" s="144"/>
      <c r="O3015" s="144"/>
      <c r="P3015" s="145" t="e">
        <f t="shared" si="591"/>
        <v>#DIV/0!</v>
      </c>
      <c r="Q3015" s="145">
        <f t="shared" si="592"/>
        <v>0</v>
      </c>
      <c r="R3015" s="145">
        <f t="shared" si="593"/>
        <v>0</v>
      </c>
      <c r="S3015" s="145">
        <f t="shared" si="594"/>
        <v>0</v>
      </c>
      <c r="T3015" s="145">
        <f t="shared" si="595"/>
        <v>0</v>
      </c>
      <c r="U3015" s="145">
        <f t="shared" si="596"/>
        <v>0</v>
      </c>
      <c r="V3015" s="146">
        <f>IF(J3015="nio",0,IF(J3015&gt;0,VLOOKUP(F3015,'3-Productie normen'!A:M,VLOOKUP(J3015,'3-Productie normen'!$B$38:$C$41,2,FALSE),FALSE)))*(VLOOKUP(B3015,'2-Kosten per locatie'!$A$16:$C$48,3,FALSE))</f>
        <v>0</v>
      </c>
      <c r="W3015" s="146">
        <f t="shared" si="597"/>
        <v>0</v>
      </c>
      <c r="X3015" s="146">
        <f t="shared" si="598"/>
        <v>0</v>
      </c>
      <c r="Y3015" s="146">
        <f t="shared" si="599"/>
        <v>0</v>
      </c>
      <c r="Z3015" s="147" t="str">
        <f>VLOOKUP(F3015,'3-Productie normen'!A:Q,12,FALSE)</f>
        <v>S</v>
      </c>
      <c r="AA3015" s="147"/>
      <c r="AC3015" s="148">
        <f t="shared" si="600"/>
        <v>2116.5</v>
      </c>
    </row>
    <row r="3016" spans="1:29" ht="14.15" customHeight="1">
      <c r="A3016" s="124">
        <f t="shared" si="590"/>
        <v>3016</v>
      </c>
      <c r="B3016" s="139" t="s">
        <v>123</v>
      </c>
      <c r="C3016" s="108">
        <v>4</v>
      </c>
      <c r="D3016" s="164" t="s">
        <v>2537</v>
      </c>
      <c r="E3016" s="141" t="s">
        <v>212</v>
      </c>
      <c r="F3016" s="139" t="s">
        <v>167</v>
      </c>
      <c r="G3016" s="141" t="s">
        <v>213</v>
      </c>
      <c r="H3016" s="142">
        <v>0.9</v>
      </c>
      <c r="I3016" s="143">
        <f t="shared" si="601"/>
        <v>255</v>
      </c>
      <c r="J3016" s="144">
        <v>255</v>
      </c>
      <c r="K3016" s="144"/>
      <c r="L3016" s="144"/>
      <c r="M3016" s="144"/>
      <c r="N3016" s="144"/>
      <c r="O3016" s="144"/>
      <c r="P3016" s="145" t="e">
        <f t="shared" si="591"/>
        <v>#DIV/0!</v>
      </c>
      <c r="Q3016" s="145">
        <f t="shared" si="592"/>
        <v>0</v>
      </c>
      <c r="R3016" s="145">
        <f t="shared" si="593"/>
        <v>0</v>
      </c>
      <c r="S3016" s="145">
        <f t="shared" si="594"/>
        <v>0</v>
      </c>
      <c r="T3016" s="145">
        <f t="shared" si="595"/>
        <v>0</v>
      </c>
      <c r="U3016" s="145">
        <f t="shared" si="596"/>
        <v>0</v>
      </c>
      <c r="V3016" s="146">
        <f>IF(J3016="nio",0,IF(J3016&gt;0,VLOOKUP(F3016,'3-Productie normen'!A:M,VLOOKUP(J3016,'3-Productie normen'!$B$38:$C$41,2,FALSE),FALSE)))*(VLOOKUP(B3016,'2-Kosten per locatie'!$A$16:$C$48,3,FALSE))</f>
        <v>0</v>
      </c>
      <c r="W3016" s="146">
        <f t="shared" si="597"/>
        <v>0</v>
      </c>
      <c r="X3016" s="146">
        <f t="shared" si="598"/>
        <v>0</v>
      </c>
      <c r="Y3016" s="146">
        <f t="shared" si="599"/>
        <v>0</v>
      </c>
      <c r="Z3016" s="147" t="str">
        <f>VLOOKUP(F3016,'3-Productie normen'!A:Q,12,FALSE)</f>
        <v>S</v>
      </c>
      <c r="AA3016" s="147"/>
      <c r="AC3016" s="148">
        <f t="shared" si="600"/>
        <v>229.5</v>
      </c>
    </row>
    <row r="3017" spans="1:29" ht="14.15" customHeight="1">
      <c r="A3017" s="124">
        <f t="shared" ref="A3017:A3080" si="602">A3016+1</f>
        <v>3017</v>
      </c>
      <c r="B3017" s="139" t="s">
        <v>123</v>
      </c>
      <c r="C3017" s="108">
        <v>4</v>
      </c>
      <c r="D3017" s="164" t="s">
        <v>2538</v>
      </c>
      <c r="E3017" s="141" t="s">
        <v>212</v>
      </c>
      <c r="F3017" s="141" t="s">
        <v>167</v>
      </c>
      <c r="G3017" s="141" t="s">
        <v>213</v>
      </c>
      <c r="H3017" s="142">
        <v>0.9</v>
      </c>
      <c r="I3017" s="143">
        <f t="shared" si="601"/>
        <v>255</v>
      </c>
      <c r="J3017" s="144">
        <v>255</v>
      </c>
      <c r="K3017" s="144"/>
      <c r="L3017" s="144"/>
      <c r="M3017" s="144"/>
      <c r="N3017" s="144"/>
      <c r="O3017" s="144"/>
      <c r="P3017" s="145" t="e">
        <f t="shared" si="591"/>
        <v>#DIV/0!</v>
      </c>
      <c r="Q3017" s="145">
        <f t="shared" si="592"/>
        <v>0</v>
      </c>
      <c r="R3017" s="145">
        <f t="shared" si="593"/>
        <v>0</v>
      </c>
      <c r="S3017" s="145">
        <f t="shared" si="594"/>
        <v>0</v>
      </c>
      <c r="T3017" s="145">
        <f t="shared" si="595"/>
        <v>0</v>
      </c>
      <c r="U3017" s="145">
        <f t="shared" si="596"/>
        <v>0</v>
      </c>
      <c r="V3017" s="146">
        <f>IF(J3017="nio",0,IF(J3017&gt;0,VLOOKUP(F3017,'3-Productie normen'!A:M,VLOOKUP(J3017,'3-Productie normen'!$B$38:$C$41,2,FALSE),FALSE)))*(VLOOKUP(B3017,'2-Kosten per locatie'!$A$16:$C$48,3,FALSE))</f>
        <v>0</v>
      </c>
      <c r="W3017" s="146">
        <f t="shared" si="597"/>
        <v>0</v>
      </c>
      <c r="X3017" s="146">
        <f t="shared" si="598"/>
        <v>0</v>
      </c>
      <c r="Y3017" s="146">
        <f t="shared" si="599"/>
        <v>0</v>
      </c>
      <c r="Z3017" s="147" t="str">
        <f>VLOOKUP(F3017,'3-Productie normen'!A:Q,12,FALSE)</f>
        <v>S</v>
      </c>
      <c r="AA3017" s="147"/>
      <c r="AC3017" s="148">
        <f t="shared" si="600"/>
        <v>229.5</v>
      </c>
    </row>
    <row r="3018" spans="1:29" ht="14.15" customHeight="1">
      <c r="A3018" s="124">
        <f t="shared" si="602"/>
        <v>3018</v>
      </c>
      <c r="B3018" s="139" t="s">
        <v>123</v>
      </c>
      <c r="C3018" s="108">
        <v>4</v>
      </c>
      <c r="D3018" s="164" t="s">
        <v>2539</v>
      </c>
      <c r="E3018" s="141" t="s">
        <v>212</v>
      </c>
      <c r="F3018" s="141" t="s">
        <v>167</v>
      </c>
      <c r="G3018" s="141" t="s">
        <v>213</v>
      </c>
      <c r="H3018" s="142">
        <v>0.9</v>
      </c>
      <c r="I3018" s="143">
        <f t="shared" si="601"/>
        <v>255</v>
      </c>
      <c r="J3018" s="144">
        <v>255</v>
      </c>
      <c r="K3018" s="144"/>
      <c r="L3018" s="144"/>
      <c r="M3018" s="144"/>
      <c r="N3018" s="144"/>
      <c r="O3018" s="144"/>
      <c r="P3018" s="145" t="e">
        <f t="shared" si="591"/>
        <v>#DIV/0!</v>
      </c>
      <c r="Q3018" s="145">
        <f t="shared" si="592"/>
        <v>0</v>
      </c>
      <c r="R3018" s="145">
        <f t="shared" si="593"/>
        <v>0</v>
      </c>
      <c r="S3018" s="145">
        <f t="shared" si="594"/>
        <v>0</v>
      </c>
      <c r="T3018" s="145">
        <f t="shared" si="595"/>
        <v>0</v>
      </c>
      <c r="U3018" s="145">
        <f t="shared" si="596"/>
        <v>0</v>
      </c>
      <c r="V3018" s="146">
        <f>IF(J3018="nio",0,IF(J3018&gt;0,VLOOKUP(F3018,'3-Productie normen'!A:M,VLOOKUP(J3018,'3-Productie normen'!$B$38:$C$41,2,FALSE),FALSE)))*(VLOOKUP(B3018,'2-Kosten per locatie'!$A$16:$C$48,3,FALSE))</f>
        <v>0</v>
      </c>
      <c r="W3018" s="146">
        <f t="shared" si="597"/>
        <v>0</v>
      </c>
      <c r="X3018" s="146">
        <f t="shared" si="598"/>
        <v>0</v>
      </c>
      <c r="Y3018" s="146">
        <f t="shared" si="599"/>
        <v>0</v>
      </c>
      <c r="Z3018" s="147" t="str">
        <f>VLOOKUP(F3018,'3-Productie normen'!A:Q,12,FALSE)</f>
        <v>S</v>
      </c>
      <c r="AA3018" s="147"/>
      <c r="AC3018" s="148">
        <f t="shared" si="600"/>
        <v>229.5</v>
      </c>
    </row>
    <row r="3019" spans="1:29" ht="14.15" customHeight="1">
      <c r="A3019" s="124">
        <f t="shared" si="602"/>
        <v>3019</v>
      </c>
      <c r="B3019" s="139" t="s">
        <v>123</v>
      </c>
      <c r="C3019" s="108">
        <v>4</v>
      </c>
      <c r="D3019" s="164" t="s">
        <v>2540</v>
      </c>
      <c r="E3019" s="141" t="s">
        <v>220</v>
      </c>
      <c r="F3019" s="141" t="s">
        <v>167</v>
      </c>
      <c r="G3019" s="141" t="s">
        <v>213</v>
      </c>
      <c r="H3019" s="142">
        <v>4.5999999999999996</v>
      </c>
      <c r="I3019" s="143">
        <f t="shared" si="601"/>
        <v>255</v>
      </c>
      <c r="J3019" s="144">
        <v>255</v>
      </c>
      <c r="K3019" s="144"/>
      <c r="L3019" s="144"/>
      <c r="M3019" s="144"/>
      <c r="N3019" s="144"/>
      <c r="O3019" s="144"/>
      <c r="P3019" s="145" t="e">
        <f t="shared" si="591"/>
        <v>#DIV/0!</v>
      </c>
      <c r="Q3019" s="145">
        <f t="shared" si="592"/>
        <v>0</v>
      </c>
      <c r="R3019" s="145">
        <f t="shared" si="593"/>
        <v>0</v>
      </c>
      <c r="S3019" s="145">
        <f t="shared" si="594"/>
        <v>0</v>
      </c>
      <c r="T3019" s="145">
        <f t="shared" si="595"/>
        <v>0</v>
      </c>
      <c r="U3019" s="145">
        <f t="shared" si="596"/>
        <v>0</v>
      </c>
      <c r="V3019" s="146">
        <f>IF(J3019="nio",0,IF(J3019&gt;0,VLOOKUP(F3019,'3-Productie normen'!A:M,VLOOKUP(J3019,'3-Productie normen'!$B$38:$C$41,2,FALSE),FALSE)))*(VLOOKUP(B3019,'2-Kosten per locatie'!$A$16:$C$48,3,FALSE))</f>
        <v>0</v>
      </c>
      <c r="W3019" s="146">
        <f t="shared" si="597"/>
        <v>0</v>
      </c>
      <c r="X3019" s="146">
        <f t="shared" si="598"/>
        <v>0</v>
      </c>
      <c r="Y3019" s="146">
        <f t="shared" si="599"/>
        <v>0</v>
      </c>
      <c r="Z3019" s="147" t="str">
        <f>VLOOKUP(F3019,'3-Productie normen'!A:Q,12,FALSE)</f>
        <v>S</v>
      </c>
      <c r="AA3019" s="147"/>
      <c r="AC3019" s="148">
        <f t="shared" si="600"/>
        <v>1173</v>
      </c>
    </row>
    <row r="3020" spans="1:29" ht="14.15" customHeight="1">
      <c r="A3020" s="124">
        <f t="shared" si="602"/>
        <v>3020</v>
      </c>
      <c r="B3020" s="139" t="s">
        <v>123</v>
      </c>
      <c r="C3020" s="108">
        <v>4</v>
      </c>
      <c r="D3020" s="164" t="s">
        <v>2541</v>
      </c>
      <c r="E3020" s="141" t="s">
        <v>216</v>
      </c>
      <c r="F3020" s="141" t="s">
        <v>167</v>
      </c>
      <c r="G3020" s="141" t="s">
        <v>213</v>
      </c>
      <c r="H3020" s="142">
        <v>8.3000000000000007</v>
      </c>
      <c r="I3020" s="143">
        <f t="shared" si="601"/>
        <v>255</v>
      </c>
      <c r="J3020" s="144">
        <v>255</v>
      </c>
      <c r="K3020" s="144"/>
      <c r="L3020" s="144"/>
      <c r="M3020" s="144"/>
      <c r="N3020" s="144"/>
      <c r="O3020" s="144"/>
      <c r="P3020" s="145" t="e">
        <f t="shared" si="591"/>
        <v>#DIV/0!</v>
      </c>
      <c r="Q3020" s="145">
        <f t="shared" si="592"/>
        <v>0</v>
      </c>
      <c r="R3020" s="145">
        <f t="shared" si="593"/>
        <v>0</v>
      </c>
      <c r="S3020" s="145">
        <f t="shared" si="594"/>
        <v>0</v>
      </c>
      <c r="T3020" s="145">
        <f t="shared" si="595"/>
        <v>0</v>
      </c>
      <c r="U3020" s="145">
        <f t="shared" si="596"/>
        <v>0</v>
      </c>
      <c r="V3020" s="146">
        <f>IF(J3020="nio",0,IF(J3020&gt;0,VLOOKUP(F3020,'3-Productie normen'!A:M,VLOOKUP(J3020,'3-Productie normen'!$B$38:$C$41,2,FALSE),FALSE)))*(VLOOKUP(B3020,'2-Kosten per locatie'!$A$16:$C$48,3,FALSE))</f>
        <v>0</v>
      </c>
      <c r="W3020" s="146">
        <f t="shared" si="597"/>
        <v>0</v>
      </c>
      <c r="X3020" s="146">
        <f t="shared" si="598"/>
        <v>0</v>
      </c>
      <c r="Y3020" s="146">
        <f t="shared" si="599"/>
        <v>0</v>
      </c>
      <c r="Z3020" s="147" t="str">
        <f>VLOOKUP(F3020,'3-Productie normen'!A:Q,12,FALSE)</f>
        <v>S</v>
      </c>
      <c r="AA3020" s="147"/>
      <c r="AC3020" s="148">
        <f t="shared" si="600"/>
        <v>2116.5</v>
      </c>
    </row>
    <row r="3021" spans="1:29" ht="14.15" customHeight="1">
      <c r="A3021" s="124">
        <f t="shared" si="602"/>
        <v>3021</v>
      </c>
      <c r="B3021" s="139" t="s">
        <v>123</v>
      </c>
      <c r="C3021" s="108">
        <v>4</v>
      </c>
      <c r="D3021" s="164" t="s">
        <v>2542</v>
      </c>
      <c r="E3021" s="141" t="s">
        <v>216</v>
      </c>
      <c r="F3021" s="141" t="s">
        <v>167</v>
      </c>
      <c r="G3021" s="141" t="s">
        <v>213</v>
      </c>
      <c r="H3021" s="142">
        <v>0.9</v>
      </c>
      <c r="I3021" s="143">
        <f t="shared" si="601"/>
        <v>255</v>
      </c>
      <c r="J3021" s="144">
        <v>255</v>
      </c>
      <c r="K3021" s="144"/>
      <c r="L3021" s="144"/>
      <c r="M3021" s="144"/>
      <c r="N3021" s="144"/>
      <c r="O3021" s="144"/>
      <c r="P3021" s="145" t="e">
        <f t="shared" si="591"/>
        <v>#DIV/0!</v>
      </c>
      <c r="Q3021" s="145">
        <f t="shared" si="592"/>
        <v>0</v>
      </c>
      <c r="R3021" s="145">
        <f t="shared" si="593"/>
        <v>0</v>
      </c>
      <c r="S3021" s="145">
        <f t="shared" si="594"/>
        <v>0</v>
      </c>
      <c r="T3021" s="145">
        <f t="shared" si="595"/>
        <v>0</v>
      </c>
      <c r="U3021" s="145">
        <f t="shared" si="596"/>
        <v>0</v>
      </c>
      <c r="V3021" s="146">
        <f>IF(J3021="nio",0,IF(J3021&gt;0,VLOOKUP(F3021,'3-Productie normen'!A:M,VLOOKUP(J3021,'3-Productie normen'!$B$38:$C$41,2,FALSE),FALSE)))*(VLOOKUP(B3021,'2-Kosten per locatie'!$A$16:$C$48,3,FALSE))</f>
        <v>0</v>
      </c>
      <c r="W3021" s="146">
        <f t="shared" si="597"/>
        <v>0</v>
      </c>
      <c r="X3021" s="146">
        <f t="shared" si="598"/>
        <v>0</v>
      </c>
      <c r="Y3021" s="146">
        <f t="shared" si="599"/>
        <v>0</v>
      </c>
      <c r="Z3021" s="147" t="str">
        <f>VLOOKUP(F3021,'3-Productie normen'!A:Q,12,FALSE)</f>
        <v>S</v>
      </c>
      <c r="AA3021" s="147"/>
      <c r="AC3021" s="148">
        <f t="shared" si="600"/>
        <v>229.5</v>
      </c>
    </row>
    <row r="3022" spans="1:29" ht="14.15" customHeight="1">
      <c r="A3022" s="124">
        <f t="shared" si="602"/>
        <v>3022</v>
      </c>
      <c r="B3022" s="139" t="s">
        <v>123</v>
      </c>
      <c r="C3022" s="108">
        <v>4</v>
      </c>
      <c r="D3022" s="164" t="s">
        <v>2543</v>
      </c>
      <c r="E3022" s="141" t="s">
        <v>216</v>
      </c>
      <c r="F3022" s="141" t="s">
        <v>167</v>
      </c>
      <c r="G3022" s="141" t="s">
        <v>213</v>
      </c>
      <c r="H3022" s="142">
        <v>0.9</v>
      </c>
      <c r="I3022" s="143">
        <f t="shared" si="601"/>
        <v>255</v>
      </c>
      <c r="J3022" s="144">
        <v>255</v>
      </c>
      <c r="K3022" s="144"/>
      <c r="L3022" s="144"/>
      <c r="M3022" s="144"/>
      <c r="N3022" s="144"/>
      <c r="O3022" s="144"/>
      <c r="P3022" s="145" t="e">
        <f t="shared" si="591"/>
        <v>#DIV/0!</v>
      </c>
      <c r="Q3022" s="145">
        <f t="shared" si="592"/>
        <v>0</v>
      </c>
      <c r="R3022" s="145">
        <f t="shared" si="593"/>
        <v>0</v>
      </c>
      <c r="S3022" s="145">
        <f t="shared" si="594"/>
        <v>0</v>
      </c>
      <c r="T3022" s="145">
        <f t="shared" si="595"/>
        <v>0</v>
      </c>
      <c r="U3022" s="145">
        <f t="shared" si="596"/>
        <v>0</v>
      </c>
      <c r="V3022" s="146">
        <f>IF(J3022="nio",0,IF(J3022&gt;0,VLOOKUP(F3022,'3-Productie normen'!A:M,VLOOKUP(J3022,'3-Productie normen'!$B$38:$C$41,2,FALSE),FALSE)))*(VLOOKUP(B3022,'2-Kosten per locatie'!$A$16:$C$48,3,FALSE))</f>
        <v>0</v>
      </c>
      <c r="W3022" s="146">
        <f t="shared" si="597"/>
        <v>0</v>
      </c>
      <c r="X3022" s="146">
        <f t="shared" si="598"/>
        <v>0</v>
      </c>
      <c r="Y3022" s="146">
        <f t="shared" si="599"/>
        <v>0</v>
      </c>
      <c r="Z3022" s="147" t="str">
        <f>VLOOKUP(F3022,'3-Productie normen'!A:Q,12,FALSE)</f>
        <v>S</v>
      </c>
      <c r="AA3022" s="147"/>
      <c r="AC3022" s="148">
        <f t="shared" si="600"/>
        <v>229.5</v>
      </c>
    </row>
    <row r="3023" spans="1:29" ht="14.15" customHeight="1">
      <c r="A3023" s="124">
        <f t="shared" si="602"/>
        <v>3023</v>
      </c>
      <c r="B3023" s="139" t="s">
        <v>123</v>
      </c>
      <c r="C3023" s="108">
        <v>4</v>
      </c>
      <c r="D3023" s="164" t="s">
        <v>2544</v>
      </c>
      <c r="E3023" s="141" t="s">
        <v>216</v>
      </c>
      <c r="F3023" s="141" t="s">
        <v>167</v>
      </c>
      <c r="G3023" s="141" t="s">
        <v>213</v>
      </c>
      <c r="H3023" s="142">
        <v>1.1000000000000001</v>
      </c>
      <c r="I3023" s="143">
        <f t="shared" si="601"/>
        <v>255</v>
      </c>
      <c r="J3023" s="144">
        <v>255</v>
      </c>
      <c r="K3023" s="144"/>
      <c r="L3023" s="144"/>
      <c r="M3023" s="144"/>
      <c r="N3023" s="144"/>
      <c r="O3023" s="144"/>
      <c r="P3023" s="145" t="e">
        <f t="shared" si="591"/>
        <v>#DIV/0!</v>
      </c>
      <c r="Q3023" s="145">
        <f t="shared" si="592"/>
        <v>0</v>
      </c>
      <c r="R3023" s="145">
        <f t="shared" si="593"/>
        <v>0</v>
      </c>
      <c r="S3023" s="145">
        <f t="shared" si="594"/>
        <v>0</v>
      </c>
      <c r="T3023" s="145">
        <f t="shared" si="595"/>
        <v>0</v>
      </c>
      <c r="U3023" s="145">
        <f t="shared" si="596"/>
        <v>0</v>
      </c>
      <c r="V3023" s="146">
        <f>IF(J3023="nio",0,IF(J3023&gt;0,VLOOKUP(F3023,'3-Productie normen'!A:M,VLOOKUP(J3023,'3-Productie normen'!$B$38:$C$41,2,FALSE),FALSE)))*(VLOOKUP(B3023,'2-Kosten per locatie'!$A$16:$C$48,3,FALSE))</f>
        <v>0</v>
      </c>
      <c r="W3023" s="146">
        <f t="shared" si="597"/>
        <v>0</v>
      </c>
      <c r="X3023" s="146">
        <f t="shared" si="598"/>
        <v>0</v>
      </c>
      <c r="Y3023" s="146">
        <f t="shared" si="599"/>
        <v>0</v>
      </c>
      <c r="Z3023" s="147" t="str">
        <f>VLOOKUP(F3023,'3-Productie normen'!A:Q,12,FALSE)</f>
        <v>S</v>
      </c>
      <c r="AA3023" s="147"/>
      <c r="AC3023" s="148">
        <f t="shared" si="600"/>
        <v>280.5</v>
      </c>
    </row>
    <row r="3024" spans="1:29" ht="14.15" customHeight="1">
      <c r="A3024" s="124">
        <f t="shared" si="602"/>
        <v>3024</v>
      </c>
      <c r="B3024" s="139" t="s">
        <v>123</v>
      </c>
      <c r="C3024" s="108">
        <v>4</v>
      </c>
      <c r="D3024" s="164" t="s">
        <v>2545</v>
      </c>
      <c r="E3024" s="141" t="s">
        <v>167</v>
      </c>
      <c r="F3024" s="141" t="s">
        <v>167</v>
      </c>
      <c r="G3024" s="141" t="s">
        <v>213</v>
      </c>
      <c r="H3024" s="142">
        <v>4.9000000000000004</v>
      </c>
      <c r="I3024" s="143">
        <f t="shared" si="601"/>
        <v>255</v>
      </c>
      <c r="J3024" s="144">
        <v>255</v>
      </c>
      <c r="K3024" s="144"/>
      <c r="L3024" s="144"/>
      <c r="M3024" s="144"/>
      <c r="N3024" s="144"/>
      <c r="O3024" s="144"/>
      <c r="P3024" s="145" t="e">
        <f t="shared" si="591"/>
        <v>#DIV/0!</v>
      </c>
      <c r="Q3024" s="145">
        <f t="shared" si="592"/>
        <v>0</v>
      </c>
      <c r="R3024" s="145">
        <f t="shared" si="593"/>
        <v>0</v>
      </c>
      <c r="S3024" s="145">
        <f t="shared" si="594"/>
        <v>0</v>
      </c>
      <c r="T3024" s="145">
        <f t="shared" si="595"/>
        <v>0</v>
      </c>
      <c r="U3024" s="145">
        <f t="shared" si="596"/>
        <v>0</v>
      </c>
      <c r="V3024" s="146">
        <f>IF(J3024="nio",0,IF(J3024&gt;0,VLOOKUP(F3024,'3-Productie normen'!A:M,VLOOKUP(J3024,'3-Productie normen'!$B$38:$C$41,2,FALSE),FALSE)))*(VLOOKUP(B3024,'2-Kosten per locatie'!$A$16:$C$48,3,FALSE))</f>
        <v>0</v>
      </c>
      <c r="W3024" s="146">
        <f t="shared" si="597"/>
        <v>0</v>
      </c>
      <c r="X3024" s="146">
        <f t="shared" si="598"/>
        <v>0</v>
      </c>
      <c r="Y3024" s="146">
        <f t="shared" si="599"/>
        <v>0</v>
      </c>
      <c r="Z3024" s="147" t="str">
        <f>VLOOKUP(F3024,'3-Productie normen'!A:Q,12,FALSE)</f>
        <v>S</v>
      </c>
      <c r="AA3024" s="147"/>
      <c r="AC3024" s="148">
        <f t="shared" si="600"/>
        <v>1249.5</v>
      </c>
    </row>
    <row r="3025" spans="1:29" ht="14.15" customHeight="1">
      <c r="A3025" s="124">
        <f t="shared" si="602"/>
        <v>3025</v>
      </c>
      <c r="B3025" s="139" t="s">
        <v>123</v>
      </c>
      <c r="C3025" s="108">
        <v>4</v>
      </c>
      <c r="D3025" s="164" t="s">
        <v>2546</v>
      </c>
      <c r="E3025" s="141" t="s">
        <v>167</v>
      </c>
      <c r="F3025" s="141" t="s">
        <v>167</v>
      </c>
      <c r="G3025" s="141" t="s">
        <v>213</v>
      </c>
      <c r="H3025" s="142">
        <v>4.9000000000000004</v>
      </c>
      <c r="I3025" s="143">
        <f t="shared" si="601"/>
        <v>255</v>
      </c>
      <c r="J3025" s="144">
        <v>255</v>
      </c>
      <c r="K3025" s="144"/>
      <c r="L3025" s="144"/>
      <c r="M3025" s="144"/>
      <c r="N3025" s="144"/>
      <c r="O3025" s="144"/>
      <c r="P3025" s="145" t="e">
        <f t="shared" si="591"/>
        <v>#DIV/0!</v>
      </c>
      <c r="Q3025" s="145">
        <f t="shared" si="592"/>
        <v>0</v>
      </c>
      <c r="R3025" s="145">
        <f t="shared" si="593"/>
        <v>0</v>
      </c>
      <c r="S3025" s="145">
        <f t="shared" si="594"/>
        <v>0</v>
      </c>
      <c r="T3025" s="145">
        <f t="shared" si="595"/>
        <v>0</v>
      </c>
      <c r="U3025" s="145">
        <f t="shared" si="596"/>
        <v>0</v>
      </c>
      <c r="V3025" s="146">
        <f>IF(J3025="nio",0,IF(J3025&gt;0,VLOOKUP(F3025,'3-Productie normen'!A:M,VLOOKUP(J3025,'3-Productie normen'!$B$38:$C$41,2,FALSE),FALSE)))*(VLOOKUP(B3025,'2-Kosten per locatie'!$A$16:$C$48,3,FALSE))</f>
        <v>0</v>
      </c>
      <c r="W3025" s="146">
        <f t="shared" si="597"/>
        <v>0</v>
      </c>
      <c r="X3025" s="146">
        <f t="shared" si="598"/>
        <v>0</v>
      </c>
      <c r="Y3025" s="146">
        <f t="shared" si="599"/>
        <v>0</v>
      </c>
      <c r="Z3025" s="147" t="str">
        <f>VLOOKUP(F3025,'3-Productie normen'!A:Q,12,FALSE)</f>
        <v>S</v>
      </c>
      <c r="AA3025" s="147"/>
      <c r="AC3025" s="148">
        <f t="shared" si="600"/>
        <v>1249.5</v>
      </c>
    </row>
    <row r="3026" spans="1:29" ht="14.15" customHeight="1">
      <c r="A3026" s="124">
        <f t="shared" si="602"/>
        <v>3026</v>
      </c>
      <c r="B3026" s="139" t="s">
        <v>123</v>
      </c>
      <c r="C3026" s="108">
        <v>4</v>
      </c>
      <c r="D3026" s="164" t="s">
        <v>2547</v>
      </c>
      <c r="E3026" s="141" t="s">
        <v>167</v>
      </c>
      <c r="F3026" s="151" t="s">
        <v>167</v>
      </c>
      <c r="G3026" s="141" t="s">
        <v>213</v>
      </c>
      <c r="H3026" s="142">
        <v>8.3000000000000007</v>
      </c>
      <c r="I3026" s="143">
        <f t="shared" si="601"/>
        <v>255</v>
      </c>
      <c r="J3026" s="144">
        <v>255</v>
      </c>
      <c r="K3026" s="144"/>
      <c r="L3026" s="144"/>
      <c r="M3026" s="144"/>
      <c r="N3026" s="144"/>
      <c r="O3026" s="144"/>
      <c r="P3026" s="145" t="e">
        <f t="shared" si="591"/>
        <v>#DIV/0!</v>
      </c>
      <c r="Q3026" s="145">
        <f t="shared" si="592"/>
        <v>0</v>
      </c>
      <c r="R3026" s="145">
        <f t="shared" si="593"/>
        <v>0</v>
      </c>
      <c r="S3026" s="145">
        <f t="shared" si="594"/>
        <v>0</v>
      </c>
      <c r="T3026" s="145">
        <f t="shared" si="595"/>
        <v>0</v>
      </c>
      <c r="U3026" s="145">
        <f t="shared" si="596"/>
        <v>0</v>
      </c>
      <c r="V3026" s="146">
        <f>IF(J3026="nio",0,IF(J3026&gt;0,VLOOKUP(F3026,'3-Productie normen'!A:M,VLOOKUP(J3026,'3-Productie normen'!$B$38:$C$41,2,FALSE),FALSE)))*(VLOOKUP(B3026,'2-Kosten per locatie'!$A$16:$C$48,3,FALSE))</f>
        <v>0</v>
      </c>
      <c r="W3026" s="146">
        <f t="shared" si="597"/>
        <v>0</v>
      </c>
      <c r="X3026" s="146">
        <f t="shared" si="598"/>
        <v>0</v>
      </c>
      <c r="Y3026" s="146">
        <f t="shared" si="599"/>
        <v>0</v>
      </c>
      <c r="Z3026" s="147" t="str">
        <f>VLOOKUP(F3026,'3-Productie normen'!A:Q,12,FALSE)</f>
        <v>S</v>
      </c>
      <c r="AA3026" s="147"/>
      <c r="AC3026" s="148">
        <f t="shared" si="600"/>
        <v>2116.5</v>
      </c>
    </row>
    <row r="3027" spans="1:29" ht="14.15" customHeight="1">
      <c r="A3027" s="124">
        <f t="shared" si="602"/>
        <v>3027</v>
      </c>
      <c r="B3027" s="139" t="s">
        <v>123</v>
      </c>
      <c r="C3027" s="108">
        <v>4</v>
      </c>
      <c r="D3027" s="164" t="s">
        <v>2548</v>
      </c>
      <c r="E3027" s="141" t="s">
        <v>254</v>
      </c>
      <c r="F3027" s="141" t="s">
        <v>168</v>
      </c>
      <c r="G3027" s="141" t="s">
        <v>252</v>
      </c>
      <c r="H3027" s="142">
        <v>47.5</v>
      </c>
      <c r="I3027" s="143">
        <f t="shared" si="601"/>
        <v>1</v>
      </c>
      <c r="J3027" s="144">
        <v>1</v>
      </c>
      <c r="K3027" s="144"/>
      <c r="L3027" s="144"/>
      <c r="M3027" s="144"/>
      <c r="N3027" s="144"/>
      <c r="O3027" s="144"/>
      <c r="P3027" s="145" t="e">
        <f t="shared" si="591"/>
        <v>#DIV/0!</v>
      </c>
      <c r="Q3027" s="145">
        <f t="shared" si="592"/>
        <v>0</v>
      </c>
      <c r="R3027" s="145">
        <f t="shared" si="593"/>
        <v>0</v>
      </c>
      <c r="S3027" s="145">
        <f t="shared" si="594"/>
        <v>0</v>
      </c>
      <c r="T3027" s="145">
        <f t="shared" si="595"/>
        <v>0</v>
      </c>
      <c r="U3027" s="145">
        <f t="shared" si="596"/>
        <v>0</v>
      </c>
      <c r="V3027" s="146">
        <f>IF(J3027="nio",0,IF(J3027&gt;0,VLOOKUP(F3027,'3-Productie normen'!A:M,VLOOKUP(J3027,'3-Productie normen'!$B$38:$C$41,2,FALSE),FALSE)))*(VLOOKUP(B3027,'2-Kosten per locatie'!$A$16:$C$48,3,FALSE))</f>
        <v>0</v>
      </c>
      <c r="W3027" s="146">
        <f t="shared" si="597"/>
        <v>0</v>
      </c>
      <c r="X3027" s="146">
        <f t="shared" si="598"/>
        <v>0</v>
      </c>
      <c r="Y3027" s="146">
        <f t="shared" si="599"/>
        <v>0</v>
      </c>
      <c r="Z3027" s="147" t="str">
        <f>VLOOKUP(F3027,'3-Productie normen'!A:Q,12,FALSE)</f>
        <v>V</v>
      </c>
      <c r="AA3027" s="147"/>
      <c r="AC3027" s="148">
        <f t="shared" si="600"/>
        <v>47.5</v>
      </c>
    </row>
    <row r="3028" spans="1:29" ht="14.15" customHeight="1">
      <c r="A3028" s="124">
        <f t="shared" si="602"/>
        <v>3028</v>
      </c>
      <c r="B3028" s="139" t="s">
        <v>123</v>
      </c>
      <c r="C3028" s="108">
        <v>4</v>
      </c>
      <c r="D3028" s="164" t="s">
        <v>2549</v>
      </c>
      <c r="E3028" s="141" t="s">
        <v>249</v>
      </c>
      <c r="F3028" s="141" t="s">
        <v>172</v>
      </c>
      <c r="G3028" s="141" t="s">
        <v>244</v>
      </c>
      <c r="H3028" s="142">
        <v>16</v>
      </c>
      <c r="I3028" s="143">
        <f t="shared" si="601"/>
        <v>255</v>
      </c>
      <c r="J3028" s="144">
        <v>255</v>
      </c>
      <c r="K3028" s="144"/>
      <c r="L3028" s="144"/>
      <c r="M3028" s="144"/>
      <c r="N3028" s="144"/>
      <c r="O3028" s="144"/>
      <c r="P3028" s="145" t="e">
        <f t="shared" si="591"/>
        <v>#DIV/0!</v>
      </c>
      <c r="Q3028" s="145">
        <f t="shared" si="592"/>
        <v>0</v>
      </c>
      <c r="R3028" s="145">
        <f t="shared" si="593"/>
        <v>0</v>
      </c>
      <c r="S3028" s="145">
        <f t="shared" si="594"/>
        <v>0</v>
      </c>
      <c r="T3028" s="145">
        <f t="shared" si="595"/>
        <v>0</v>
      </c>
      <c r="U3028" s="145">
        <f t="shared" si="596"/>
        <v>0</v>
      </c>
      <c r="V3028" s="146">
        <f>IF(J3028="nio",0,IF(J3028&gt;0,VLOOKUP(F3028,'3-Productie normen'!A:M,VLOOKUP(J3028,'3-Productie normen'!$B$38:$C$41,2,FALSE),FALSE)))*(VLOOKUP(B3028,'2-Kosten per locatie'!$A$16:$C$48,3,FALSE))</f>
        <v>0</v>
      </c>
      <c r="W3028" s="146">
        <f t="shared" si="597"/>
        <v>0</v>
      </c>
      <c r="X3028" s="146">
        <f t="shared" si="598"/>
        <v>0</v>
      </c>
      <c r="Y3028" s="146">
        <f t="shared" si="599"/>
        <v>0</v>
      </c>
      <c r="Z3028" s="147" t="str">
        <f>VLOOKUP(F3028,'3-Productie normen'!A:Q,12,FALSE)</f>
        <v>V</v>
      </c>
      <c r="AA3028" s="147"/>
      <c r="AC3028" s="148">
        <f t="shared" si="600"/>
        <v>4080</v>
      </c>
    </row>
    <row r="3029" spans="1:29" ht="14.15" customHeight="1">
      <c r="A3029" s="124">
        <f t="shared" si="602"/>
        <v>3029</v>
      </c>
      <c r="B3029" s="139" t="s">
        <v>123</v>
      </c>
      <c r="C3029" s="108">
        <v>4</v>
      </c>
      <c r="D3029" s="164" t="s">
        <v>2550</v>
      </c>
      <c r="E3029" s="141" t="s">
        <v>249</v>
      </c>
      <c r="F3029" s="151" t="s">
        <v>172</v>
      </c>
      <c r="G3029" s="141" t="s">
        <v>244</v>
      </c>
      <c r="H3029" s="142">
        <v>30</v>
      </c>
      <c r="I3029" s="143">
        <f t="shared" si="601"/>
        <v>255</v>
      </c>
      <c r="J3029" s="144">
        <v>255</v>
      </c>
      <c r="K3029" s="144"/>
      <c r="L3029" s="144"/>
      <c r="M3029" s="144"/>
      <c r="N3029" s="144"/>
      <c r="O3029" s="144"/>
      <c r="P3029" s="145" t="e">
        <f t="shared" si="591"/>
        <v>#DIV/0!</v>
      </c>
      <c r="Q3029" s="145">
        <f t="shared" si="592"/>
        <v>0</v>
      </c>
      <c r="R3029" s="145">
        <f t="shared" si="593"/>
        <v>0</v>
      </c>
      <c r="S3029" s="145">
        <f t="shared" si="594"/>
        <v>0</v>
      </c>
      <c r="T3029" s="145">
        <f t="shared" si="595"/>
        <v>0</v>
      </c>
      <c r="U3029" s="145">
        <f t="shared" si="596"/>
        <v>0</v>
      </c>
      <c r="V3029" s="146">
        <f>IF(J3029="nio",0,IF(J3029&gt;0,VLOOKUP(F3029,'3-Productie normen'!A:M,VLOOKUP(J3029,'3-Productie normen'!$B$38:$C$41,2,FALSE),FALSE)))*(VLOOKUP(B3029,'2-Kosten per locatie'!$A$16:$C$48,3,FALSE))</f>
        <v>0</v>
      </c>
      <c r="W3029" s="146">
        <f t="shared" si="597"/>
        <v>0</v>
      </c>
      <c r="X3029" s="146">
        <f t="shared" si="598"/>
        <v>0</v>
      </c>
      <c r="Y3029" s="146">
        <f t="shared" si="599"/>
        <v>0</v>
      </c>
      <c r="Z3029" s="147" t="str">
        <f>VLOOKUP(F3029,'3-Productie normen'!A:Q,12,FALSE)</f>
        <v>V</v>
      </c>
      <c r="AA3029" s="147"/>
      <c r="AC3029" s="148">
        <f t="shared" si="600"/>
        <v>7650</v>
      </c>
    </row>
    <row r="3030" spans="1:29" ht="14.15" customHeight="1">
      <c r="A3030" s="124">
        <f t="shared" si="602"/>
        <v>3030</v>
      </c>
      <c r="B3030" s="139" t="s">
        <v>123</v>
      </c>
      <c r="C3030" s="108">
        <v>4</v>
      </c>
      <c r="D3030" s="164" t="s">
        <v>2551</v>
      </c>
      <c r="E3030" s="141" t="s">
        <v>230</v>
      </c>
      <c r="F3030" s="141" t="s">
        <v>168</v>
      </c>
      <c r="G3030" s="141" t="s">
        <v>1783</v>
      </c>
      <c r="H3030" s="142">
        <v>9.6</v>
      </c>
      <c r="I3030" s="143">
        <f t="shared" si="601"/>
        <v>1</v>
      </c>
      <c r="J3030" s="144">
        <v>1</v>
      </c>
      <c r="K3030" s="144"/>
      <c r="L3030" s="144"/>
      <c r="M3030" s="144"/>
      <c r="N3030" s="144"/>
      <c r="O3030" s="144"/>
      <c r="P3030" s="145" t="e">
        <f t="shared" si="591"/>
        <v>#DIV/0!</v>
      </c>
      <c r="Q3030" s="145">
        <f t="shared" si="592"/>
        <v>0</v>
      </c>
      <c r="R3030" s="145">
        <f t="shared" si="593"/>
        <v>0</v>
      </c>
      <c r="S3030" s="145">
        <f t="shared" si="594"/>
        <v>0</v>
      </c>
      <c r="T3030" s="145">
        <f t="shared" si="595"/>
        <v>0</v>
      </c>
      <c r="U3030" s="145">
        <f t="shared" si="596"/>
        <v>0</v>
      </c>
      <c r="V3030" s="146">
        <f>IF(J3030="nio",0,IF(J3030&gt;0,VLOOKUP(F3030,'3-Productie normen'!A:M,VLOOKUP(J3030,'3-Productie normen'!$B$38:$C$41,2,FALSE),FALSE)))*(VLOOKUP(B3030,'2-Kosten per locatie'!$A$16:$C$48,3,FALSE))</f>
        <v>0</v>
      </c>
      <c r="W3030" s="146">
        <f t="shared" si="597"/>
        <v>0</v>
      </c>
      <c r="X3030" s="146">
        <f t="shared" si="598"/>
        <v>0</v>
      </c>
      <c r="Y3030" s="146">
        <f t="shared" si="599"/>
        <v>0</v>
      </c>
      <c r="Z3030" s="147" t="str">
        <f>VLOOKUP(F3030,'3-Productie normen'!A:Q,12,FALSE)</f>
        <v>V</v>
      </c>
      <c r="AA3030" s="147"/>
      <c r="AC3030" s="148">
        <f t="shared" si="600"/>
        <v>9.6</v>
      </c>
    </row>
    <row r="3031" spans="1:29" ht="14.15" customHeight="1">
      <c r="A3031" s="124">
        <f t="shared" si="602"/>
        <v>3031</v>
      </c>
      <c r="B3031" s="139" t="s">
        <v>123</v>
      </c>
      <c r="C3031" s="108">
        <v>4</v>
      </c>
      <c r="D3031" s="164" t="s">
        <v>2552</v>
      </c>
      <c r="E3031" s="141" t="s">
        <v>2553</v>
      </c>
      <c r="F3031" s="141" t="s">
        <v>174</v>
      </c>
      <c r="G3031" s="141" t="s">
        <v>227</v>
      </c>
      <c r="H3031" s="142">
        <v>3.5</v>
      </c>
      <c r="I3031" s="143">
        <f t="shared" si="601"/>
        <v>0</v>
      </c>
      <c r="J3031" s="144" t="s">
        <v>228</v>
      </c>
      <c r="K3031" s="144"/>
      <c r="L3031" s="144"/>
      <c r="M3031" s="144"/>
      <c r="N3031" s="144"/>
      <c r="O3031" s="144"/>
      <c r="P3031" s="145">
        <f t="shared" si="591"/>
        <v>0</v>
      </c>
      <c r="Q3031" s="145">
        <f t="shared" si="592"/>
        <v>0</v>
      </c>
      <c r="R3031" s="145">
        <f t="shared" si="593"/>
        <v>0</v>
      </c>
      <c r="S3031" s="145">
        <f t="shared" si="594"/>
        <v>0</v>
      </c>
      <c r="T3031" s="145">
        <f t="shared" si="595"/>
        <v>0</v>
      </c>
      <c r="U3031" s="145">
        <f t="shared" si="596"/>
        <v>0</v>
      </c>
      <c r="V3031" s="146">
        <f>IF(J3031="nio",0,IF(J3031&gt;0,VLOOKUP(F3031,'3-Productie normen'!A:M,VLOOKUP(J3031,'3-Productie normen'!$B$38:$C$41,2,FALSE),FALSE)))*(VLOOKUP(B3031,'2-Kosten per locatie'!$A$16:$C$48,3,FALSE))</f>
        <v>0</v>
      </c>
      <c r="W3031" s="146">
        <f t="shared" si="597"/>
        <v>0</v>
      </c>
      <c r="X3031" s="146">
        <f t="shared" si="598"/>
        <v>0</v>
      </c>
      <c r="Y3031" s="146">
        <f t="shared" si="599"/>
        <v>0</v>
      </c>
      <c r="Z3031" s="147">
        <f>VLOOKUP(F3031,'3-Productie normen'!A:Q,12,FALSE)</f>
        <v>0</v>
      </c>
      <c r="AA3031" s="147"/>
      <c r="AC3031" s="148">
        <f t="shared" si="600"/>
        <v>0</v>
      </c>
    </row>
    <row r="3032" spans="1:29" ht="14.15" customHeight="1">
      <c r="A3032" s="124">
        <f t="shared" si="602"/>
        <v>3032</v>
      </c>
      <c r="B3032" s="139" t="s">
        <v>123</v>
      </c>
      <c r="C3032" s="108">
        <v>4</v>
      </c>
      <c r="D3032" s="164" t="s">
        <v>2554</v>
      </c>
      <c r="E3032" s="141" t="s">
        <v>249</v>
      </c>
      <c r="F3032" s="141" t="s">
        <v>172</v>
      </c>
      <c r="G3032" s="141" t="s">
        <v>227</v>
      </c>
      <c r="H3032" s="142">
        <v>3.5</v>
      </c>
      <c r="I3032" s="143">
        <f t="shared" si="601"/>
        <v>255</v>
      </c>
      <c r="J3032" s="144">
        <v>255</v>
      </c>
      <c r="K3032" s="144"/>
      <c r="L3032" s="144"/>
      <c r="M3032" s="144"/>
      <c r="N3032" s="144"/>
      <c r="O3032" s="144"/>
      <c r="P3032" s="145" t="e">
        <f t="shared" si="591"/>
        <v>#DIV/0!</v>
      </c>
      <c r="Q3032" s="145">
        <f t="shared" si="592"/>
        <v>0</v>
      </c>
      <c r="R3032" s="145">
        <f t="shared" si="593"/>
        <v>0</v>
      </c>
      <c r="S3032" s="145">
        <f t="shared" si="594"/>
        <v>0</v>
      </c>
      <c r="T3032" s="145">
        <f t="shared" si="595"/>
        <v>0</v>
      </c>
      <c r="U3032" s="145">
        <f t="shared" si="596"/>
        <v>0</v>
      </c>
      <c r="V3032" s="146">
        <f>IF(J3032="nio",0,IF(J3032&gt;0,VLOOKUP(F3032,'3-Productie normen'!A:M,VLOOKUP(J3032,'3-Productie normen'!$B$38:$C$41,2,FALSE),FALSE)))*(VLOOKUP(B3032,'2-Kosten per locatie'!$A$16:$C$48,3,FALSE))</f>
        <v>0</v>
      </c>
      <c r="W3032" s="146">
        <f t="shared" si="597"/>
        <v>0</v>
      </c>
      <c r="X3032" s="146">
        <f t="shared" si="598"/>
        <v>0</v>
      </c>
      <c r="Y3032" s="146">
        <f t="shared" si="599"/>
        <v>0</v>
      </c>
      <c r="Z3032" s="147" t="str">
        <f>VLOOKUP(F3032,'3-Productie normen'!A:Q,12,FALSE)</f>
        <v>V</v>
      </c>
      <c r="AA3032" s="147"/>
      <c r="AC3032" s="148">
        <f t="shared" si="600"/>
        <v>892.5</v>
      </c>
    </row>
    <row r="3033" spans="1:29" ht="14.15" customHeight="1">
      <c r="A3033" s="124">
        <f t="shared" si="602"/>
        <v>3033</v>
      </c>
      <c r="B3033" s="139" t="s">
        <v>123</v>
      </c>
      <c r="C3033" s="108">
        <v>4</v>
      </c>
      <c r="D3033" s="164" t="s">
        <v>2555</v>
      </c>
      <c r="E3033" s="141" t="s">
        <v>279</v>
      </c>
      <c r="F3033" s="141" t="s">
        <v>168</v>
      </c>
      <c r="G3033" s="141" t="s">
        <v>227</v>
      </c>
      <c r="H3033" s="142">
        <v>0.6</v>
      </c>
      <c r="I3033" s="143">
        <f t="shared" si="601"/>
        <v>1</v>
      </c>
      <c r="J3033" s="144">
        <v>1</v>
      </c>
      <c r="K3033" s="144"/>
      <c r="L3033" s="144"/>
      <c r="M3033" s="144"/>
      <c r="N3033" s="144"/>
      <c r="O3033" s="144"/>
      <c r="P3033" s="145" t="e">
        <f t="shared" si="591"/>
        <v>#DIV/0!</v>
      </c>
      <c r="Q3033" s="145">
        <f t="shared" si="592"/>
        <v>0</v>
      </c>
      <c r="R3033" s="145">
        <f t="shared" si="593"/>
        <v>0</v>
      </c>
      <c r="S3033" s="145">
        <f t="shared" si="594"/>
        <v>0</v>
      </c>
      <c r="T3033" s="145">
        <f t="shared" si="595"/>
        <v>0</v>
      </c>
      <c r="U3033" s="145">
        <f t="shared" si="596"/>
        <v>0</v>
      </c>
      <c r="V3033" s="146">
        <f>IF(J3033="nio",0,IF(J3033&gt;0,VLOOKUP(F3033,'3-Productie normen'!A:M,VLOOKUP(J3033,'3-Productie normen'!$B$38:$C$41,2,FALSE),FALSE)))*(VLOOKUP(B3033,'2-Kosten per locatie'!$A$16:$C$48,3,FALSE))</f>
        <v>0</v>
      </c>
      <c r="W3033" s="146">
        <f t="shared" si="597"/>
        <v>0</v>
      </c>
      <c r="X3033" s="146">
        <f t="shared" si="598"/>
        <v>0</v>
      </c>
      <c r="Y3033" s="146">
        <f t="shared" si="599"/>
        <v>0</v>
      </c>
      <c r="Z3033" s="147" t="str">
        <f>VLOOKUP(F3033,'3-Productie normen'!A:Q,12,FALSE)</f>
        <v>V</v>
      </c>
      <c r="AA3033" s="147"/>
      <c r="AC3033" s="148">
        <f t="shared" si="600"/>
        <v>0.6</v>
      </c>
    </row>
    <row r="3034" spans="1:29" ht="14.15" customHeight="1">
      <c r="A3034" s="124">
        <f t="shared" si="602"/>
        <v>3034</v>
      </c>
      <c r="B3034" s="139" t="s">
        <v>123</v>
      </c>
      <c r="C3034" s="108">
        <v>4</v>
      </c>
      <c r="D3034" s="164" t="s">
        <v>2556</v>
      </c>
      <c r="E3034" s="141" t="s">
        <v>1983</v>
      </c>
      <c r="F3034" s="141" t="s">
        <v>168</v>
      </c>
      <c r="G3034" s="141" t="s">
        <v>244</v>
      </c>
      <c r="H3034" s="142">
        <v>34.299999999999997</v>
      </c>
      <c r="I3034" s="143">
        <f t="shared" si="601"/>
        <v>1</v>
      </c>
      <c r="J3034" s="144">
        <v>1</v>
      </c>
      <c r="K3034" s="144"/>
      <c r="L3034" s="144"/>
      <c r="M3034" s="144"/>
      <c r="N3034" s="144"/>
      <c r="O3034" s="144"/>
      <c r="P3034" s="145" t="e">
        <f t="shared" si="591"/>
        <v>#DIV/0!</v>
      </c>
      <c r="Q3034" s="145">
        <f t="shared" si="592"/>
        <v>0</v>
      </c>
      <c r="R3034" s="145">
        <f t="shared" si="593"/>
        <v>0</v>
      </c>
      <c r="S3034" s="145">
        <f t="shared" si="594"/>
        <v>0</v>
      </c>
      <c r="T3034" s="145">
        <f t="shared" si="595"/>
        <v>0</v>
      </c>
      <c r="U3034" s="145">
        <f t="shared" si="596"/>
        <v>0</v>
      </c>
      <c r="V3034" s="146">
        <f>IF(J3034="nio",0,IF(J3034&gt;0,VLOOKUP(F3034,'3-Productie normen'!A:M,VLOOKUP(J3034,'3-Productie normen'!$B$38:$C$41,2,FALSE),FALSE)))*(VLOOKUP(B3034,'2-Kosten per locatie'!$A$16:$C$48,3,FALSE))</f>
        <v>0</v>
      </c>
      <c r="W3034" s="146">
        <f t="shared" si="597"/>
        <v>0</v>
      </c>
      <c r="X3034" s="146">
        <f t="shared" si="598"/>
        <v>0</v>
      </c>
      <c r="Y3034" s="146">
        <f t="shared" si="599"/>
        <v>0</v>
      </c>
      <c r="Z3034" s="147" t="str">
        <f>VLOOKUP(F3034,'3-Productie normen'!A:Q,12,FALSE)</f>
        <v>V</v>
      </c>
      <c r="AA3034" s="147"/>
      <c r="AC3034" s="148">
        <f t="shared" si="600"/>
        <v>34.299999999999997</v>
      </c>
    </row>
    <row r="3035" spans="1:29" ht="14.15" customHeight="1">
      <c r="A3035" s="124">
        <f t="shared" si="602"/>
        <v>3035</v>
      </c>
      <c r="B3035" s="139" t="s">
        <v>123</v>
      </c>
      <c r="C3035" s="108">
        <v>4</v>
      </c>
      <c r="D3035" s="164" t="s">
        <v>2557</v>
      </c>
      <c r="E3035" s="141" t="s">
        <v>251</v>
      </c>
      <c r="F3035" s="141" t="s">
        <v>168</v>
      </c>
      <c r="G3035" s="141" t="s">
        <v>252</v>
      </c>
      <c r="H3035" s="142">
        <v>19.3</v>
      </c>
      <c r="I3035" s="143">
        <f t="shared" si="601"/>
        <v>1</v>
      </c>
      <c r="J3035" s="144">
        <v>1</v>
      </c>
      <c r="K3035" s="144"/>
      <c r="L3035" s="144"/>
      <c r="M3035" s="144"/>
      <c r="N3035" s="144"/>
      <c r="O3035" s="144"/>
      <c r="P3035" s="145" t="e">
        <f t="shared" si="591"/>
        <v>#DIV/0!</v>
      </c>
      <c r="Q3035" s="145">
        <f t="shared" si="592"/>
        <v>0</v>
      </c>
      <c r="R3035" s="145">
        <f t="shared" si="593"/>
        <v>0</v>
      </c>
      <c r="S3035" s="145">
        <f t="shared" si="594"/>
        <v>0</v>
      </c>
      <c r="T3035" s="145">
        <f t="shared" si="595"/>
        <v>0</v>
      </c>
      <c r="U3035" s="145">
        <f t="shared" si="596"/>
        <v>0</v>
      </c>
      <c r="V3035" s="146">
        <f>IF(J3035="nio",0,IF(J3035&gt;0,VLOOKUP(F3035,'3-Productie normen'!A:M,VLOOKUP(J3035,'3-Productie normen'!$B$38:$C$41,2,FALSE),FALSE)))*(VLOOKUP(B3035,'2-Kosten per locatie'!$A$16:$C$48,3,FALSE))</f>
        <v>0</v>
      </c>
      <c r="W3035" s="146">
        <f t="shared" si="597"/>
        <v>0</v>
      </c>
      <c r="X3035" s="146">
        <f t="shared" si="598"/>
        <v>0</v>
      </c>
      <c r="Y3035" s="146">
        <f t="shared" si="599"/>
        <v>0</v>
      </c>
      <c r="Z3035" s="147" t="str">
        <f>VLOOKUP(F3035,'3-Productie normen'!A:Q,12,FALSE)</f>
        <v>V</v>
      </c>
      <c r="AA3035" s="147"/>
      <c r="AC3035" s="148">
        <f t="shared" si="600"/>
        <v>19.3</v>
      </c>
    </row>
    <row r="3036" spans="1:29" ht="14.15" customHeight="1">
      <c r="A3036" s="124">
        <f t="shared" si="602"/>
        <v>3036</v>
      </c>
      <c r="B3036" s="139" t="s">
        <v>123</v>
      </c>
      <c r="C3036" s="108">
        <v>4</v>
      </c>
      <c r="D3036" s="164" t="s">
        <v>2558</v>
      </c>
      <c r="E3036" s="141" t="s">
        <v>2559</v>
      </c>
      <c r="F3036" s="141" t="s">
        <v>168</v>
      </c>
      <c r="G3036" s="141" t="s">
        <v>252</v>
      </c>
      <c r="H3036" s="142">
        <v>18.7</v>
      </c>
      <c r="I3036" s="143">
        <f t="shared" si="601"/>
        <v>1</v>
      </c>
      <c r="J3036" s="144">
        <v>1</v>
      </c>
      <c r="K3036" s="144"/>
      <c r="L3036" s="144"/>
      <c r="M3036" s="144"/>
      <c r="N3036" s="144"/>
      <c r="O3036" s="144"/>
      <c r="P3036" s="145" t="e">
        <f t="shared" si="591"/>
        <v>#DIV/0!</v>
      </c>
      <c r="Q3036" s="145">
        <f t="shared" si="592"/>
        <v>0</v>
      </c>
      <c r="R3036" s="145">
        <f t="shared" si="593"/>
        <v>0</v>
      </c>
      <c r="S3036" s="145">
        <f t="shared" si="594"/>
        <v>0</v>
      </c>
      <c r="T3036" s="145">
        <f t="shared" si="595"/>
        <v>0</v>
      </c>
      <c r="U3036" s="145">
        <f t="shared" si="596"/>
        <v>0</v>
      </c>
      <c r="V3036" s="146">
        <f>IF(J3036="nio",0,IF(J3036&gt;0,VLOOKUP(F3036,'3-Productie normen'!A:M,VLOOKUP(J3036,'3-Productie normen'!$B$38:$C$41,2,FALSE),FALSE)))*(VLOOKUP(B3036,'2-Kosten per locatie'!$A$16:$C$48,3,FALSE))</f>
        <v>0</v>
      </c>
      <c r="W3036" s="146">
        <f t="shared" si="597"/>
        <v>0</v>
      </c>
      <c r="X3036" s="146">
        <f t="shared" si="598"/>
        <v>0</v>
      </c>
      <c r="Y3036" s="146">
        <f t="shared" si="599"/>
        <v>0</v>
      </c>
      <c r="Z3036" s="147" t="str">
        <f>VLOOKUP(F3036,'3-Productie normen'!A:Q,12,FALSE)</f>
        <v>V</v>
      </c>
      <c r="AA3036" s="147"/>
      <c r="AC3036" s="148">
        <f t="shared" si="600"/>
        <v>18.7</v>
      </c>
    </row>
    <row r="3037" spans="1:29" ht="14.15" customHeight="1">
      <c r="A3037" s="124">
        <f t="shared" si="602"/>
        <v>3037</v>
      </c>
      <c r="B3037" s="139" t="s">
        <v>123</v>
      </c>
      <c r="C3037" s="108">
        <v>4</v>
      </c>
      <c r="D3037" s="164" t="s">
        <v>2560</v>
      </c>
      <c r="E3037" s="141" t="s">
        <v>251</v>
      </c>
      <c r="F3037" s="141" t="s">
        <v>168</v>
      </c>
      <c r="G3037" s="141" t="s">
        <v>252</v>
      </c>
      <c r="H3037" s="142">
        <v>38.6</v>
      </c>
      <c r="I3037" s="143">
        <f t="shared" si="601"/>
        <v>1</v>
      </c>
      <c r="J3037" s="144">
        <v>1</v>
      </c>
      <c r="K3037" s="144"/>
      <c r="L3037" s="144"/>
      <c r="M3037" s="144"/>
      <c r="N3037" s="144"/>
      <c r="O3037" s="144"/>
      <c r="P3037" s="145" t="e">
        <f t="shared" si="591"/>
        <v>#DIV/0!</v>
      </c>
      <c r="Q3037" s="145">
        <f t="shared" si="592"/>
        <v>0</v>
      </c>
      <c r="R3037" s="145">
        <f t="shared" si="593"/>
        <v>0</v>
      </c>
      <c r="S3037" s="145">
        <f t="shared" si="594"/>
        <v>0</v>
      </c>
      <c r="T3037" s="145">
        <f t="shared" si="595"/>
        <v>0</v>
      </c>
      <c r="U3037" s="145">
        <f t="shared" si="596"/>
        <v>0</v>
      </c>
      <c r="V3037" s="146">
        <f>IF(J3037="nio",0,IF(J3037&gt;0,VLOOKUP(F3037,'3-Productie normen'!A:M,VLOOKUP(J3037,'3-Productie normen'!$B$38:$C$41,2,FALSE),FALSE)))*(VLOOKUP(B3037,'2-Kosten per locatie'!$A$16:$C$48,3,FALSE))</f>
        <v>0</v>
      </c>
      <c r="W3037" s="146">
        <f t="shared" si="597"/>
        <v>0</v>
      </c>
      <c r="X3037" s="146">
        <f t="shared" si="598"/>
        <v>0</v>
      </c>
      <c r="Y3037" s="146">
        <f t="shared" si="599"/>
        <v>0</v>
      </c>
      <c r="Z3037" s="147" t="str">
        <f>VLOOKUP(F3037,'3-Productie normen'!A:Q,12,FALSE)</f>
        <v>V</v>
      </c>
      <c r="AA3037" s="147"/>
      <c r="AC3037" s="148">
        <f t="shared" si="600"/>
        <v>38.6</v>
      </c>
    </row>
    <row r="3038" spans="1:29" ht="14.15" customHeight="1">
      <c r="A3038" s="124">
        <f t="shared" si="602"/>
        <v>3038</v>
      </c>
      <c r="B3038" s="139" t="s">
        <v>123</v>
      </c>
      <c r="C3038" s="108">
        <v>4</v>
      </c>
      <c r="D3038" s="164" t="s">
        <v>2561</v>
      </c>
      <c r="E3038" s="141" t="s">
        <v>2465</v>
      </c>
      <c r="F3038" s="141" t="s">
        <v>168</v>
      </c>
      <c r="G3038" s="141" t="s">
        <v>227</v>
      </c>
      <c r="H3038" s="142">
        <v>3.6</v>
      </c>
      <c r="I3038" s="143">
        <f t="shared" si="601"/>
        <v>1</v>
      </c>
      <c r="J3038" s="144">
        <v>1</v>
      </c>
      <c r="K3038" s="144"/>
      <c r="L3038" s="144"/>
      <c r="M3038" s="144"/>
      <c r="N3038" s="144"/>
      <c r="O3038" s="144"/>
      <c r="P3038" s="145" t="e">
        <f t="shared" si="591"/>
        <v>#DIV/0!</v>
      </c>
      <c r="Q3038" s="145">
        <f t="shared" si="592"/>
        <v>0</v>
      </c>
      <c r="R3038" s="145">
        <f t="shared" si="593"/>
        <v>0</v>
      </c>
      <c r="S3038" s="145">
        <f t="shared" si="594"/>
        <v>0</v>
      </c>
      <c r="T3038" s="145">
        <f t="shared" si="595"/>
        <v>0</v>
      </c>
      <c r="U3038" s="145">
        <f t="shared" si="596"/>
        <v>0</v>
      </c>
      <c r="V3038" s="146">
        <f>IF(J3038="nio",0,IF(J3038&gt;0,VLOOKUP(F3038,'3-Productie normen'!A:M,VLOOKUP(J3038,'3-Productie normen'!$B$38:$C$41,2,FALSE),FALSE)))*(VLOOKUP(B3038,'2-Kosten per locatie'!$A$16:$C$48,3,FALSE))</f>
        <v>0</v>
      </c>
      <c r="W3038" s="146">
        <f t="shared" si="597"/>
        <v>0</v>
      </c>
      <c r="X3038" s="146">
        <f t="shared" si="598"/>
        <v>0</v>
      </c>
      <c r="Y3038" s="146">
        <f t="shared" si="599"/>
        <v>0</v>
      </c>
      <c r="Z3038" s="147" t="str">
        <f>VLOOKUP(F3038,'3-Productie normen'!A:Q,12,FALSE)</f>
        <v>V</v>
      </c>
      <c r="AA3038" s="147"/>
      <c r="AC3038" s="148">
        <f t="shared" si="600"/>
        <v>3.6</v>
      </c>
    </row>
    <row r="3039" spans="1:29" ht="14.15" customHeight="1">
      <c r="A3039" s="124">
        <f t="shared" si="602"/>
        <v>3039</v>
      </c>
      <c r="B3039" s="139" t="s">
        <v>123</v>
      </c>
      <c r="C3039" s="108">
        <v>4</v>
      </c>
      <c r="D3039" s="164" t="s">
        <v>2562</v>
      </c>
      <c r="E3039" s="141" t="s">
        <v>1979</v>
      </c>
      <c r="F3039" s="141" t="s">
        <v>168</v>
      </c>
      <c r="G3039" s="141" t="s">
        <v>252</v>
      </c>
      <c r="H3039" s="142">
        <v>14.6</v>
      </c>
      <c r="I3039" s="143">
        <f t="shared" si="601"/>
        <v>1</v>
      </c>
      <c r="J3039" s="144">
        <v>1</v>
      </c>
      <c r="K3039" s="144"/>
      <c r="L3039" s="144"/>
      <c r="M3039" s="144"/>
      <c r="N3039" s="144"/>
      <c r="O3039" s="144"/>
      <c r="P3039" s="145" t="e">
        <f t="shared" si="591"/>
        <v>#DIV/0!</v>
      </c>
      <c r="Q3039" s="145">
        <f t="shared" si="592"/>
        <v>0</v>
      </c>
      <c r="R3039" s="145">
        <f t="shared" si="593"/>
        <v>0</v>
      </c>
      <c r="S3039" s="145">
        <f t="shared" si="594"/>
        <v>0</v>
      </c>
      <c r="T3039" s="145">
        <f t="shared" si="595"/>
        <v>0</v>
      </c>
      <c r="U3039" s="145">
        <f t="shared" si="596"/>
        <v>0</v>
      </c>
      <c r="V3039" s="146">
        <f>IF(J3039="nio",0,IF(J3039&gt;0,VLOOKUP(F3039,'3-Productie normen'!A:M,VLOOKUP(J3039,'3-Productie normen'!$B$38:$C$41,2,FALSE),FALSE)))*(VLOOKUP(B3039,'2-Kosten per locatie'!$A$16:$C$48,3,FALSE))</f>
        <v>0</v>
      </c>
      <c r="W3039" s="146">
        <f t="shared" si="597"/>
        <v>0</v>
      </c>
      <c r="X3039" s="146">
        <f t="shared" si="598"/>
        <v>0</v>
      </c>
      <c r="Y3039" s="146">
        <f t="shared" si="599"/>
        <v>0</v>
      </c>
      <c r="Z3039" s="147" t="str">
        <f>VLOOKUP(F3039,'3-Productie normen'!A:Q,12,FALSE)</f>
        <v>V</v>
      </c>
      <c r="AA3039" s="147"/>
      <c r="AC3039" s="148">
        <f t="shared" si="600"/>
        <v>14.6</v>
      </c>
    </row>
    <row r="3040" spans="1:29" ht="14.15" customHeight="1">
      <c r="A3040" s="124">
        <f t="shared" si="602"/>
        <v>3040</v>
      </c>
      <c r="B3040" s="139" t="s">
        <v>123</v>
      </c>
      <c r="C3040" s="108">
        <v>4</v>
      </c>
      <c r="D3040" s="164" t="s">
        <v>2563</v>
      </c>
      <c r="E3040" s="141" t="s">
        <v>1979</v>
      </c>
      <c r="F3040" s="141" t="s">
        <v>168</v>
      </c>
      <c r="G3040" s="141" t="s">
        <v>252</v>
      </c>
      <c r="H3040" s="142">
        <v>34.5</v>
      </c>
      <c r="I3040" s="143">
        <f t="shared" si="601"/>
        <v>1</v>
      </c>
      <c r="J3040" s="144">
        <v>1</v>
      </c>
      <c r="K3040" s="144"/>
      <c r="L3040" s="144"/>
      <c r="M3040" s="144"/>
      <c r="N3040" s="144"/>
      <c r="O3040" s="144"/>
      <c r="P3040" s="145" t="e">
        <f t="shared" si="591"/>
        <v>#DIV/0!</v>
      </c>
      <c r="Q3040" s="145">
        <f t="shared" si="592"/>
        <v>0</v>
      </c>
      <c r="R3040" s="145">
        <f t="shared" si="593"/>
        <v>0</v>
      </c>
      <c r="S3040" s="145">
        <f t="shared" si="594"/>
        <v>0</v>
      </c>
      <c r="T3040" s="145">
        <f t="shared" si="595"/>
        <v>0</v>
      </c>
      <c r="U3040" s="145">
        <f t="shared" si="596"/>
        <v>0</v>
      </c>
      <c r="V3040" s="146">
        <f>IF(J3040="nio",0,IF(J3040&gt;0,VLOOKUP(F3040,'3-Productie normen'!A:M,VLOOKUP(J3040,'3-Productie normen'!$B$38:$C$41,2,FALSE),FALSE)))*(VLOOKUP(B3040,'2-Kosten per locatie'!$A$16:$C$48,3,FALSE))</f>
        <v>0</v>
      </c>
      <c r="W3040" s="146">
        <f t="shared" si="597"/>
        <v>0</v>
      </c>
      <c r="X3040" s="146">
        <f t="shared" si="598"/>
        <v>0</v>
      </c>
      <c r="Y3040" s="146">
        <f t="shared" si="599"/>
        <v>0</v>
      </c>
      <c r="Z3040" s="147" t="str">
        <f>VLOOKUP(F3040,'3-Productie normen'!A:Q,12,FALSE)</f>
        <v>V</v>
      </c>
      <c r="AA3040" s="147"/>
      <c r="AC3040" s="148">
        <f t="shared" si="600"/>
        <v>34.5</v>
      </c>
    </row>
    <row r="3041" spans="1:29" ht="14.15" customHeight="1">
      <c r="A3041" s="124">
        <f t="shared" si="602"/>
        <v>3041</v>
      </c>
      <c r="B3041" s="139" t="s">
        <v>123</v>
      </c>
      <c r="C3041" s="108">
        <v>4</v>
      </c>
      <c r="D3041" s="164" t="s">
        <v>2564</v>
      </c>
      <c r="E3041" s="141" t="s">
        <v>468</v>
      </c>
      <c r="F3041" s="141" t="s">
        <v>168</v>
      </c>
      <c r="G3041" s="141" t="s">
        <v>252</v>
      </c>
      <c r="H3041" s="142">
        <v>108.5</v>
      </c>
      <c r="I3041" s="143">
        <f t="shared" si="601"/>
        <v>1</v>
      </c>
      <c r="J3041" s="144">
        <v>1</v>
      </c>
      <c r="K3041" s="144"/>
      <c r="L3041" s="144"/>
      <c r="M3041" s="144"/>
      <c r="N3041" s="144"/>
      <c r="O3041" s="144"/>
      <c r="P3041" s="145" t="e">
        <f t="shared" si="591"/>
        <v>#DIV/0!</v>
      </c>
      <c r="Q3041" s="145">
        <f t="shared" si="592"/>
        <v>0</v>
      </c>
      <c r="R3041" s="145">
        <f t="shared" si="593"/>
        <v>0</v>
      </c>
      <c r="S3041" s="145">
        <f t="shared" si="594"/>
        <v>0</v>
      </c>
      <c r="T3041" s="145">
        <f t="shared" si="595"/>
        <v>0</v>
      </c>
      <c r="U3041" s="145">
        <f t="shared" si="596"/>
        <v>0</v>
      </c>
      <c r="V3041" s="146">
        <f>IF(J3041="nio",0,IF(J3041&gt;0,VLOOKUP(F3041,'3-Productie normen'!A:M,VLOOKUP(J3041,'3-Productie normen'!$B$38:$C$41,2,FALSE),FALSE)))*(VLOOKUP(B3041,'2-Kosten per locatie'!$A$16:$C$48,3,FALSE))</f>
        <v>0</v>
      </c>
      <c r="W3041" s="146">
        <f t="shared" si="597"/>
        <v>0</v>
      </c>
      <c r="X3041" s="146">
        <f t="shared" si="598"/>
        <v>0</v>
      </c>
      <c r="Y3041" s="146">
        <f t="shared" si="599"/>
        <v>0</v>
      </c>
      <c r="Z3041" s="147" t="str">
        <f>VLOOKUP(F3041,'3-Productie normen'!A:Q,12,FALSE)</f>
        <v>V</v>
      </c>
      <c r="AA3041" s="147"/>
      <c r="AC3041" s="148">
        <f t="shared" si="600"/>
        <v>108.5</v>
      </c>
    </row>
    <row r="3042" spans="1:29" ht="14.15" customHeight="1">
      <c r="A3042" s="124">
        <f t="shared" si="602"/>
        <v>3042</v>
      </c>
      <c r="B3042" s="139" t="s">
        <v>123</v>
      </c>
      <c r="C3042" s="108">
        <v>4</v>
      </c>
      <c r="D3042" s="164" t="s">
        <v>2565</v>
      </c>
      <c r="E3042" s="141" t="s">
        <v>170</v>
      </c>
      <c r="F3042" s="141" t="s">
        <v>170</v>
      </c>
      <c r="G3042" s="141" t="s">
        <v>227</v>
      </c>
      <c r="H3042" s="142">
        <v>20.2</v>
      </c>
      <c r="I3042" s="143">
        <f t="shared" si="601"/>
        <v>255</v>
      </c>
      <c r="J3042" s="144">
        <v>255</v>
      </c>
      <c r="K3042" s="144"/>
      <c r="L3042" s="144"/>
      <c r="M3042" s="144"/>
      <c r="N3042" s="144"/>
      <c r="O3042" s="144"/>
      <c r="P3042" s="145" t="e">
        <f t="shared" si="591"/>
        <v>#DIV/0!</v>
      </c>
      <c r="Q3042" s="145">
        <f t="shared" si="592"/>
        <v>0</v>
      </c>
      <c r="R3042" s="145">
        <f t="shared" si="593"/>
        <v>0</v>
      </c>
      <c r="S3042" s="145">
        <f t="shared" si="594"/>
        <v>0</v>
      </c>
      <c r="T3042" s="145">
        <f t="shared" si="595"/>
        <v>0</v>
      </c>
      <c r="U3042" s="145">
        <f t="shared" si="596"/>
        <v>0</v>
      </c>
      <c r="V3042" s="146">
        <f>IF(J3042="nio",0,IF(J3042&gt;0,VLOOKUP(F3042,'3-Productie normen'!A:M,VLOOKUP(J3042,'3-Productie normen'!$B$38:$C$41,2,FALSE),FALSE)))*(VLOOKUP(B3042,'2-Kosten per locatie'!$A$16:$C$48,3,FALSE))</f>
        <v>0</v>
      </c>
      <c r="W3042" s="146">
        <f t="shared" si="597"/>
        <v>0</v>
      </c>
      <c r="X3042" s="146">
        <f t="shared" si="598"/>
        <v>0</v>
      </c>
      <c r="Y3042" s="146">
        <f t="shared" si="599"/>
        <v>0</v>
      </c>
      <c r="Z3042" s="147" t="str">
        <f>VLOOKUP(F3042,'3-Productie normen'!A:Q,12,FALSE)</f>
        <v>V</v>
      </c>
      <c r="AA3042" s="147"/>
      <c r="AC3042" s="148">
        <f t="shared" si="600"/>
        <v>5151</v>
      </c>
    </row>
    <row r="3043" spans="1:29" ht="14.15" customHeight="1">
      <c r="A3043" s="124">
        <f t="shared" si="602"/>
        <v>3043</v>
      </c>
      <c r="B3043" s="139" t="s">
        <v>123</v>
      </c>
      <c r="C3043" s="108">
        <v>4</v>
      </c>
      <c r="D3043" s="164" t="s">
        <v>2566</v>
      </c>
      <c r="E3043" s="141" t="s">
        <v>170</v>
      </c>
      <c r="F3043" s="141" t="s">
        <v>170</v>
      </c>
      <c r="G3043" s="141" t="s">
        <v>1783</v>
      </c>
      <c r="H3043" s="142">
        <v>15.2</v>
      </c>
      <c r="I3043" s="143">
        <f t="shared" si="601"/>
        <v>255</v>
      </c>
      <c r="J3043" s="144">
        <v>255</v>
      </c>
      <c r="K3043" s="144"/>
      <c r="L3043" s="144"/>
      <c r="M3043" s="144"/>
      <c r="N3043" s="144"/>
      <c r="O3043" s="144"/>
      <c r="P3043" s="145" t="e">
        <f t="shared" si="591"/>
        <v>#DIV/0!</v>
      </c>
      <c r="Q3043" s="145">
        <f t="shared" si="592"/>
        <v>0</v>
      </c>
      <c r="R3043" s="145">
        <f t="shared" si="593"/>
        <v>0</v>
      </c>
      <c r="S3043" s="145">
        <f t="shared" si="594"/>
        <v>0</v>
      </c>
      <c r="T3043" s="145">
        <f t="shared" si="595"/>
        <v>0</v>
      </c>
      <c r="U3043" s="145">
        <f t="shared" si="596"/>
        <v>0</v>
      </c>
      <c r="V3043" s="146">
        <f>IF(J3043="nio",0,IF(J3043&gt;0,VLOOKUP(F3043,'3-Productie normen'!A:M,VLOOKUP(J3043,'3-Productie normen'!$B$38:$C$41,2,FALSE),FALSE)))*(VLOOKUP(B3043,'2-Kosten per locatie'!$A$16:$C$48,3,FALSE))</f>
        <v>0</v>
      </c>
      <c r="W3043" s="146">
        <f t="shared" si="597"/>
        <v>0</v>
      </c>
      <c r="X3043" s="146">
        <f t="shared" si="598"/>
        <v>0</v>
      </c>
      <c r="Y3043" s="146">
        <f t="shared" si="599"/>
        <v>0</v>
      </c>
      <c r="Z3043" s="147" t="str">
        <f>VLOOKUP(F3043,'3-Productie normen'!A:Q,12,FALSE)</f>
        <v>V</v>
      </c>
      <c r="AA3043" s="147"/>
      <c r="AC3043" s="148">
        <f t="shared" si="600"/>
        <v>3876</v>
      </c>
    </row>
    <row r="3044" spans="1:29" ht="14.15" customHeight="1">
      <c r="A3044" s="124">
        <f t="shared" si="602"/>
        <v>3044</v>
      </c>
      <c r="B3044" s="139" t="s">
        <v>123</v>
      </c>
      <c r="C3044" s="108">
        <v>4</v>
      </c>
      <c r="D3044" s="164" t="s">
        <v>2567</v>
      </c>
      <c r="E3044" s="141" t="s">
        <v>170</v>
      </c>
      <c r="F3044" s="141" t="s">
        <v>170</v>
      </c>
      <c r="G3044" s="141" t="s">
        <v>1783</v>
      </c>
      <c r="H3044" s="142">
        <v>33.700000000000003</v>
      </c>
      <c r="I3044" s="143">
        <f t="shared" si="601"/>
        <v>255</v>
      </c>
      <c r="J3044" s="144">
        <v>255</v>
      </c>
      <c r="K3044" s="144"/>
      <c r="L3044" s="144"/>
      <c r="M3044" s="144"/>
      <c r="N3044" s="144"/>
      <c r="O3044" s="144"/>
      <c r="P3044" s="145" t="e">
        <f t="shared" si="591"/>
        <v>#DIV/0!</v>
      </c>
      <c r="Q3044" s="145">
        <f t="shared" si="592"/>
        <v>0</v>
      </c>
      <c r="R3044" s="145">
        <f t="shared" si="593"/>
        <v>0</v>
      </c>
      <c r="S3044" s="145">
        <f t="shared" si="594"/>
        <v>0</v>
      </c>
      <c r="T3044" s="145">
        <f t="shared" si="595"/>
        <v>0</v>
      </c>
      <c r="U3044" s="145">
        <f t="shared" si="596"/>
        <v>0</v>
      </c>
      <c r="V3044" s="146">
        <f>IF(J3044="nio",0,IF(J3044&gt;0,VLOOKUP(F3044,'3-Productie normen'!A:M,VLOOKUP(J3044,'3-Productie normen'!$B$38:$C$41,2,FALSE),FALSE)))*(VLOOKUP(B3044,'2-Kosten per locatie'!$A$16:$C$48,3,FALSE))</f>
        <v>0</v>
      </c>
      <c r="W3044" s="146">
        <f t="shared" si="597"/>
        <v>0</v>
      </c>
      <c r="X3044" s="146">
        <f t="shared" si="598"/>
        <v>0</v>
      </c>
      <c r="Y3044" s="146">
        <f t="shared" si="599"/>
        <v>0</v>
      </c>
      <c r="Z3044" s="147" t="str">
        <f>VLOOKUP(F3044,'3-Productie normen'!A:Q,12,FALSE)</f>
        <v>V</v>
      </c>
      <c r="AA3044" s="147"/>
      <c r="AC3044" s="148">
        <f t="shared" si="600"/>
        <v>8593.5</v>
      </c>
    </row>
    <row r="3045" spans="1:29" ht="14.15" customHeight="1">
      <c r="A3045" s="124">
        <f t="shared" si="602"/>
        <v>3045</v>
      </c>
      <c r="B3045" s="139" t="s">
        <v>123</v>
      </c>
      <c r="C3045" s="108">
        <v>5</v>
      </c>
      <c r="D3045" s="164" t="s">
        <v>2568</v>
      </c>
      <c r="E3045" s="141" t="s">
        <v>249</v>
      </c>
      <c r="F3045" s="141" t="s">
        <v>172</v>
      </c>
      <c r="G3045" s="141" t="s">
        <v>244</v>
      </c>
      <c r="H3045" s="142">
        <v>16.2</v>
      </c>
      <c r="I3045" s="143">
        <f t="shared" si="601"/>
        <v>255</v>
      </c>
      <c r="J3045" s="144">
        <v>255</v>
      </c>
      <c r="K3045" s="144"/>
      <c r="L3045" s="144"/>
      <c r="M3045" s="144"/>
      <c r="N3045" s="144"/>
      <c r="O3045" s="144"/>
      <c r="P3045" s="145" t="e">
        <f t="shared" si="591"/>
        <v>#DIV/0!</v>
      </c>
      <c r="Q3045" s="145">
        <f t="shared" si="592"/>
        <v>0</v>
      </c>
      <c r="R3045" s="145">
        <f t="shared" si="593"/>
        <v>0</v>
      </c>
      <c r="S3045" s="145">
        <f t="shared" si="594"/>
        <v>0</v>
      </c>
      <c r="T3045" s="145">
        <f t="shared" si="595"/>
        <v>0</v>
      </c>
      <c r="U3045" s="145">
        <f t="shared" si="596"/>
        <v>0</v>
      </c>
      <c r="V3045" s="146">
        <f>IF(J3045="nio",0,IF(J3045&gt;0,VLOOKUP(F3045,'3-Productie normen'!A:M,VLOOKUP(J3045,'3-Productie normen'!$B$38:$C$41,2,FALSE),FALSE)))*(VLOOKUP(B3045,'2-Kosten per locatie'!$A$16:$C$48,3,FALSE))</f>
        <v>0</v>
      </c>
      <c r="W3045" s="146">
        <f t="shared" si="597"/>
        <v>0</v>
      </c>
      <c r="X3045" s="146">
        <f t="shared" si="598"/>
        <v>0</v>
      </c>
      <c r="Y3045" s="146">
        <f t="shared" si="599"/>
        <v>0</v>
      </c>
      <c r="Z3045" s="147" t="str">
        <f>VLOOKUP(F3045,'3-Productie normen'!A:Q,12,FALSE)</f>
        <v>V</v>
      </c>
      <c r="AA3045" s="147"/>
      <c r="AC3045" s="148">
        <f t="shared" si="600"/>
        <v>4131</v>
      </c>
    </row>
    <row r="3046" spans="1:29" ht="14.15" customHeight="1">
      <c r="A3046" s="124">
        <f t="shared" si="602"/>
        <v>3046</v>
      </c>
      <c r="B3046" s="139" t="s">
        <v>123</v>
      </c>
      <c r="C3046" s="108">
        <v>5</v>
      </c>
      <c r="D3046" s="164" t="s">
        <v>2569</v>
      </c>
      <c r="E3046" s="141" t="s">
        <v>249</v>
      </c>
      <c r="F3046" s="141" t="s">
        <v>172</v>
      </c>
      <c r="G3046" s="141" t="s">
        <v>244</v>
      </c>
      <c r="H3046" s="142">
        <v>12.4</v>
      </c>
      <c r="I3046" s="143">
        <f t="shared" si="601"/>
        <v>255</v>
      </c>
      <c r="J3046" s="144">
        <v>255</v>
      </c>
      <c r="K3046" s="144"/>
      <c r="L3046" s="144"/>
      <c r="M3046" s="144"/>
      <c r="N3046" s="144"/>
      <c r="O3046" s="144"/>
      <c r="P3046" s="145" t="e">
        <f t="shared" si="591"/>
        <v>#DIV/0!</v>
      </c>
      <c r="Q3046" s="145">
        <f t="shared" si="592"/>
        <v>0</v>
      </c>
      <c r="R3046" s="145">
        <f t="shared" si="593"/>
        <v>0</v>
      </c>
      <c r="S3046" s="145">
        <f t="shared" si="594"/>
        <v>0</v>
      </c>
      <c r="T3046" s="145">
        <f t="shared" si="595"/>
        <v>0</v>
      </c>
      <c r="U3046" s="145">
        <f t="shared" si="596"/>
        <v>0</v>
      </c>
      <c r="V3046" s="146">
        <f>IF(J3046="nio",0,IF(J3046&gt;0,VLOOKUP(F3046,'3-Productie normen'!A:M,VLOOKUP(J3046,'3-Productie normen'!$B$38:$C$41,2,FALSE),FALSE)))*(VLOOKUP(B3046,'2-Kosten per locatie'!$A$16:$C$48,3,FALSE))</f>
        <v>0</v>
      </c>
      <c r="W3046" s="146">
        <f t="shared" si="597"/>
        <v>0</v>
      </c>
      <c r="X3046" s="146">
        <f t="shared" si="598"/>
        <v>0</v>
      </c>
      <c r="Y3046" s="146">
        <f t="shared" si="599"/>
        <v>0</v>
      </c>
      <c r="Z3046" s="147" t="str">
        <f>VLOOKUP(F3046,'3-Productie normen'!A:Q,12,FALSE)</f>
        <v>V</v>
      </c>
      <c r="AA3046" s="147"/>
      <c r="AC3046" s="148">
        <f t="shared" si="600"/>
        <v>3162</v>
      </c>
    </row>
    <row r="3047" spans="1:29" ht="14.15" customHeight="1">
      <c r="A3047" s="124">
        <f t="shared" si="602"/>
        <v>3047</v>
      </c>
      <c r="B3047" s="139" t="s">
        <v>123</v>
      </c>
      <c r="C3047" s="108">
        <v>5</v>
      </c>
      <c r="D3047" s="164" t="s">
        <v>2570</v>
      </c>
      <c r="E3047" s="141" t="s">
        <v>249</v>
      </c>
      <c r="F3047" s="141" t="s">
        <v>172</v>
      </c>
      <c r="G3047" s="141" t="s">
        <v>244</v>
      </c>
      <c r="H3047" s="142">
        <v>13.4</v>
      </c>
      <c r="I3047" s="143">
        <f t="shared" si="601"/>
        <v>255</v>
      </c>
      <c r="J3047" s="144">
        <v>255</v>
      </c>
      <c r="K3047" s="144"/>
      <c r="L3047" s="144"/>
      <c r="M3047" s="144"/>
      <c r="N3047" s="144"/>
      <c r="O3047" s="144"/>
      <c r="P3047" s="145" t="e">
        <f t="shared" si="591"/>
        <v>#DIV/0!</v>
      </c>
      <c r="Q3047" s="145">
        <f t="shared" si="592"/>
        <v>0</v>
      </c>
      <c r="R3047" s="145">
        <f t="shared" si="593"/>
        <v>0</v>
      </c>
      <c r="S3047" s="145">
        <f t="shared" si="594"/>
        <v>0</v>
      </c>
      <c r="T3047" s="145">
        <f t="shared" si="595"/>
        <v>0</v>
      </c>
      <c r="U3047" s="145">
        <f t="shared" si="596"/>
        <v>0</v>
      </c>
      <c r="V3047" s="146">
        <f>IF(J3047="nio",0,IF(J3047&gt;0,VLOOKUP(F3047,'3-Productie normen'!A:M,VLOOKUP(J3047,'3-Productie normen'!$B$38:$C$41,2,FALSE),FALSE)))*(VLOOKUP(B3047,'2-Kosten per locatie'!$A$16:$C$48,3,FALSE))</f>
        <v>0</v>
      </c>
      <c r="W3047" s="146">
        <f t="shared" si="597"/>
        <v>0</v>
      </c>
      <c r="X3047" s="146">
        <f t="shared" si="598"/>
        <v>0</v>
      </c>
      <c r="Y3047" s="146">
        <f t="shared" si="599"/>
        <v>0</v>
      </c>
      <c r="Z3047" s="147" t="str">
        <f>VLOOKUP(F3047,'3-Productie normen'!A:Q,12,FALSE)</f>
        <v>V</v>
      </c>
      <c r="AA3047" s="147"/>
      <c r="AC3047" s="148">
        <f t="shared" si="600"/>
        <v>3417</v>
      </c>
    </row>
    <row r="3048" spans="1:29" ht="14.15" customHeight="1">
      <c r="A3048" s="124">
        <f t="shared" si="602"/>
        <v>3048</v>
      </c>
      <c r="B3048" s="139" t="s">
        <v>123</v>
      </c>
      <c r="C3048" s="108">
        <v>5</v>
      </c>
      <c r="D3048" s="164" t="s">
        <v>2571</v>
      </c>
      <c r="E3048" s="141" t="s">
        <v>420</v>
      </c>
      <c r="F3048" s="141" t="s">
        <v>155</v>
      </c>
      <c r="G3048" s="141" t="s">
        <v>252</v>
      </c>
      <c r="H3048" s="142">
        <v>657.1</v>
      </c>
      <c r="I3048" s="143">
        <f t="shared" si="601"/>
        <v>255</v>
      </c>
      <c r="J3048" s="144">
        <v>255</v>
      </c>
      <c r="K3048" s="144"/>
      <c r="L3048" s="144"/>
      <c r="M3048" s="144"/>
      <c r="N3048" s="144"/>
      <c r="O3048" s="144"/>
      <c r="P3048" s="145" t="e">
        <f t="shared" si="591"/>
        <v>#DIV/0!</v>
      </c>
      <c r="Q3048" s="145">
        <f t="shared" si="592"/>
        <v>0</v>
      </c>
      <c r="R3048" s="145">
        <f t="shared" si="593"/>
        <v>0</v>
      </c>
      <c r="S3048" s="145">
        <f t="shared" si="594"/>
        <v>0</v>
      </c>
      <c r="T3048" s="145">
        <f t="shared" si="595"/>
        <v>0</v>
      </c>
      <c r="U3048" s="145">
        <f t="shared" si="596"/>
        <v>0</v>
      </c>
      <c r="V3048" s="146">
        <f>IF(J3048="nio",0,IF(J3048&gt;0,VLOOKUP(F3048,'3-Productie normen'!A:M,VLOOKUP(J3048,'3-Productie normen'!$B$38:$C$41,2,FALSE),FALSE)))*(VLOOKUP(B3048,'2-Kosten per locatie'!$A$16:$C$48,3,FALSE))</f>
        <v>0</v>
      </c>
      <c r="W3048" s="146">
        <f t="shared" si="597"/>
        <v>0</v>
      </c>
      <c r="X3048" s="146">
        <f t="shared" si="598"/>
        <v>0</v>
      </c>
      <c r="Y3048" s="146">
        <f t="shared" si="599"/>
        <v>0</v>
      </c>
      <c r="Z3048" s="147" t="str">
        <f>VLOOKUP(F3048,'3-Productie normen'!A:Q,12,FALSE)</f>
        <v>B</v>
      </c>
      <c r="AA3048" s="147"/>
      <c r="AC3048" s="148">
        <f t="shared" si="600"/>
        <v>167560.5</v>
      </c>
    </row>
    <row r="3049" spans="1:29" ht="14.15" customHeight="1">
      <c r="A3049" s="124">
        <f t="shared" si="602"/>
        <v>3049</v>
      </c>
      <c r="B3049" s="139" t="s">
        <v>123</v>
      </c>
      <c r="C3049" s="108">
        <v>5</v>
      </c>
      <c r="D3049" s="164" t="s">
        <v>2572</v>
      </c>
      <c r="E3049" s="141" t="s">
        <v>413</v>
      </c>
      <c r="F3049" s="400" t="s">
        <v>159</v>
      </c>
      <c r="G3049" s="141" t="s">
        <v>252</v>
      </c>
      <c r="H3049" s="142">
        <v>67.5</v>
      </c>
      <c r="I3049" s="143">
        <f t="shared" si="601"/>
        <v>255</v>
      </c>
      <c r="J3049" s="144">
        <v>255</v>
      </c>
      <c r="K3049" s="144"/>
      <c r="L3049" s="144"/>
      <c r="M3049" s="144"/>
      <c r="N3049" s="144"/>
      <c r="O3049" s="144"/>
      <c r="P3049" s="145" t="e">
        <f t="shared" si="591"/>
        <v>#DIV/0!</v>
      </c>
      <c r="Q3049" s="145">
        <f t="shared" si="592"/>
        <v>0</v>
      </c>
      <c r="R3049" s="145">
        <f t="shared" si="593"/>
        <v>0</v>
      </c>
      <c r="S3049" s="145">
        <f t="shared" si="594"/>
        <v>0</v>
      </c>
      <c r="T3049" s="145">
        <f t="shared" si="595"/>
        <v>0</v>
      </c>
      <c r="U3049" s="145">
        <f t="shared" si="596"/>
        <v>0</v>
      </c>
      <c r="V3049" s="146">
        <f>IF(J3049="nio",0,IF(J3049&gt;0,VLOOKUP(F3049,'3-Productie normen'!A:M,VLOOKUP(J3049,'3-Productie normen'!$B$38:$C$41,2,FALSE),FALSE)))*(VLOOKUP(B3049,'2-Kosten per locatie'!$A$16:$C$48,3,FALSE))</f>
        <v>0</v>
      </c>
      <c r="W3049" s="146">
        <f t="shared" si="597"/>
        <v>0</v>
      </c>
      <c r="X3049" s="146">
        <f t="shared" si="598"/>
        <v>0</v>
      </c>
      <c r="Y3049" s="146">
        <f t="shared" si="599"/>
        <v>0</v>
      </c>
      <c r="Z3049" s="147" t="str">
        <f>VLOOKUP(F3049,'3-Productie normen'!A:Q,12,FALSE)</f>
        <v>V</v>
      </c>
      <c r="AA3049" s="147"/>
      <c r="AC3049" s="148">
        <f t="shared" si="600"/>
        <v>17212.5</v>
      </c>
    </row>
    <row r="3050" spans="1:29" ht="14.15" customHeight="1">
      <c r="A3050" s="124">
        <f t="shared" si="602"/>
        <v>3050</v>
      </c>
      <c r="B3050" s="139" t="s">
        <v>123</v>
      </c>
      <c r="C3050" s="108">
        <v>5</v>
      </c>
      <c r="D3050" s="164" t="s">
        <v>2573</v>
      </c>
      <c r="E3050" s="141" t="s">
        <v>216</v>
      </c>
      <c r="F3050" s="141" t="s">
        <v>167</v>
      </c>
      <c r="G3050" s="141" t="s">
        <v>213</v>
      </c>
      <c r="H3050" s="142">
        <v>7.4</v>
      </c>
      <c r="I3050" s="143">
        <f t="shared" si="601"/>
        <v>765</v>
      </c>
      <c r="J3050" s="144">
        <v>255</v>
      </c>
      <c r="K3050" s="144">
        <v>510</v>
      </c>
      <c r="L3050" s="144"/>
      <c r="M3050" s="144"/>
      <c r="N3050" s="144"/>
      <c r="O3050" s="144"/>
      <c r="P3050" s="145" t="e">
        <f t="shared" ref="P3050:P3113" si="603">IF(J3050="nio",0,IF(J3050&gt;0,J3050*H3050/V3050,0))</f>
        <v>#DIV/0!</v>
      </c>
      <c r="Q3050" s="145" t="e">
        <f t="shared" ref="Q3050:Q3113" si="604">IF(K3050&gt;0,K3050*H3050/W3050,0)</f>
        <v>#DIV/0!</v>
      </c>
      <c r="R3050" s="145">
        <f t="shared" ref="R3050:R3113" si="605">IF(L3050&gt;0,L3050*H3050/X3050,0)</f>
        <v>0</v>
      </c>
      <c r="S3050" s="145">
        <f t="shared" ref="S3050:S3113" si="606">IF(M3050&gt;0,M3050*H3050/Y3050,0)</f>
        <v>0</v>
      </c>
      <c r="T3050" s="145">
        <f t="shared" ref="T3050:T3113" si="607">IF(N3050&gt;0,N3050*H3050/X3050,0)</f>
        <v>0</v>
      </c>
      <c r="U3050" s="145">
        <f t="shared" ref="U3050:U3113" si="608">IF(O3050&gt;0,O3050*H3050/Y3050,0)</f>
        <v>0</v>
      </c>
      <c r="V3050" s="146">
        <f>IF(J3050="nio",0,IF(J3050&gt;0,VLOOKUP(F3050,'3-Productie normen'!A:M,VLOOKUP(J3050,'3-Productie normen'!$B$38:$C$41,2,FALSE),FALSE)))*(VLOOKUP(B3050,'2-Kosten per locatie'!$A$16:$C$48,3,FALSE))</f>
        <v>0</v>
      </c>
      <c r="W3050" s="146">
        <f t="shared" ref="W3050:W3113" si="609">IF(K3050&gt;0,V3050*$W$8,0)</f>
        <v>0</v>
      </c>
      <c r="X3050" s="146">
        <f t="shared" ref="X3050:X3113" si="610">IF((OR(L3050&gt;0,N3050&gt;0)),V3050*$X$8,0)</f>
        <v>0</v>
      </c>
      <c r="Y3050" s="146">
        <f t="shared" ref="Y3050:Y3113" si="611">IF((OR(M3050&gt;0,O3050&gt;0)),V3050*$Y$8,0)</f>
        <v>0</v>
      </c>
      <c r="Z3050" s="147" t="str">
        <f>VLOOKUP(F3050,'3-Productie normen'!A:Q,12,FALSE)</f>
        <v>S</v>
      </c>
      <c r="AA3050" s="147"/>
      <c r="AC3050" s="148">
        <f t="shared" ref="AC3050:AC3113" si="612">I3050*H3050</f>
        <v>5661</v>
      </c>
    </row>
    <row r="3051" spans="1:29" ht="14.15" customHeight="1">
      <c r="A3051" s="124">
        <f t="shared" si="602"/>
        <v>3051</v>
      </c>
      <c r="B3051" s="139" t="s">
        <v>123</v>
      </c>
      <c r="C3051" s="108">
        <v>5</v>
      </c>
      <c r="D3051" s="164" t="s">
        <v>2574</v>
      </c>
      <c r="E3051" s="141" t="s">
        <v>216</v>
      </c>
      <c r="F3051" s="151" t="s">
        <v>167</v>
      </c>
      <c r="G3051" s="141" t="s">
        <v>213</v>
      </c>
      <c r="H3051" s="142">
        <v>0.9</v>
      </c>
      <c r="I3051" s="143">
        <f t="shared" si="601"/>
        <v>765</v>
      </c>
      <c r="J3051" s="144">
        <v>255</v>
      </c>
      <c r="K3051" s="144">
        <v>510</v>
      </c>
      <c r="L3051" s="144"/>
      <c r="M3051" s="144"/>
      <c r="N3051" s="144"/>
      <c r="O3051" s="144"/>
      <c r="P3051" s="145" t="e">
        <f t="shared" si="603"/>
        <v>#DIV/0!</v>
      </c>
      <c r="Q3051" s="145" t="e">
        <f t="shared" si="604"/>
        <v>#DIV/0!</v>
      </c>
      <c r="R3051" s="145">
        <f t="shared" si="605"/>
        <v>0</v>
      </c>
      <c r="S3051" s="145">
        <f t="shared" si="606"/>
        <v>0</v>
      </c>
      <c r="T3051" s="145">
        <f t="shared" si="607"/>
        <v>0</v>
      </c>
      <c r="U3051" s="145">
        <f t="shared" si="608"/>
        <v>0</v>
      </c>
      <c r="V3051" s="146">
        <f>IF(J3051="nio",0,IF(J3051&gt;0,VLOOKUP(F3051,'3-Productie normen'!A:M,VLOOKUP(J3051,'3-Productie normen'!$B$38:$C$41,2,FALSE),FALSE)))*(VLOOKUP(B3051,'2-Kosten per locatie'!$A$16:$C$48,3,FALSE))</f>
        <v>0</v>
      </c>
      <c r="W3051" s="146">
        <f t="shared" si="609"/>
        <v>0</v>
      </c>
      <c r="X3051" s="146">
        <f t="shared" si="610"/>
        <v>0</v>
      </c>
      <c r="Y3051" s="146">
        <f t="shared" si="611"/>
        <v>0</v>
      </c>
      <c r="Z3051" s="147" t="str">
        <f>VLOOKUP(F3051,'3-Productie normen'!A:Q,12,FALSE)</f>
        <v>S</v>
      </c>
      <c r="AA3051" s="147"/>
      <c r="AC3051" s="148">
        <f t="shared" si="612"/>
        <v>688.5</v>
      </c>
    </row>
    <row r="3052" spans="1:29" ht="14.15" customHeight="1">
      <c r="A3052" s="124">
        <f t="shared" si="602"/>
        <v>3052</v>
      </c>
      <c r="B3052" s="139" t="s">
        <v>123</v>
      </c>
      <c r="C3052" s="108">
        <v>5</v>
      </c>
      <c r="D3052" s="164" t="s">
        <v>2575</v>
      </c>
      <c r="E3052" s="141" t="s">
        <v>216</v>
      </c>
      <c r="F3052" s="141" t="s">
        <v>167</v>
      </c>
      <c r="G3052" s="141" t="s">
        <v>213</v>
      </c>
      <c r="H3052" s="142">
        <v>0.9</v>
      </c>
      <c r="I3052" s="143">
        <f t="shared" si="601"/>
        <v>765</v>
      </c>
      <c r="J3052" s="144">
        <v>255</v>
      </c>
      <c r="K3052" s="144">
        <v>510</v>
      </c>
      <c r="L3052" s="144"/>
      <c r="M3052" s="144"/>
      <c r="N3052" s="144"/>
      <c r="O3052" s="144"/>
      <c r="P3052" s="145" t="e">
        <f t="shared" si="603"/>
        <v>#DIV/0!</v>
      </c>
      <c r="Q3052" s="145" t="e">
        <f t="shared" si="604"/>
        <v>#DIV/0!</v>
      </c>
      <c r="R3052" s="145">
        <f t="shared" si="605"/>
        <v>0</v>
      </c>
      <c r="S3052" s="145">
        <f t="shared" si="606"/>
        <v>0</v>
      </c>
      <c r="T3052" s="145">
        <f t="shared" si="607"/>
        <v>0</v>
      </c>
      <c r="U3052" s="145">
        <f t="shared" si="608"/>
        <v>0</v>
      </c>
      <c r="V3052" s="146">
        <f>IF(J3052="nio",0,IF(J3052&gt;0,VLOOKUP(F3052,'3-Productie normen'!A:M,VLOOKUP(J3052,'3-Productie normen'!$B$38:$C$41,2,FALSE),FALSE)))*(VLOOKUP(B3052,'2-Kosten per locatie'!$A$16:$C$48,3,FALSE))</f>
        <v>0</v>
      </c>
      <c r="W3052" s="146">
        <f t="shared" si="609"/>
        <v>0</v>
      </c>
      <c r="X3052" s="146">
        <f t="shared" si="610"/>
        <v>0</v>
      </c>
      <c r="Y3052" s="146">
        <f t="shared" si="611"/>
        <v>0</v>
      </c>
      <c r="Z3052" s="147" t="str">
        <f>VLOOKUP(F3052,'3-Productie normen'!A:Q,12,FALSE)</f>
        <v>S</v>
      </c>
      <c r="AA3052" s="147"/>
      <c r="AC3052" s="148">
        <f t="shared" si="612"/>
        <v>688.5</v>
      </c>
    </row>
    <row r="3053" spans="1:29" ht="14.15" customHeight="1">
      <c r="A3053" s="124">
        <f t="shared" si="602"/>
        <v>3053</v>
      </c>
      <c r="B3053" s="139" t="s">
        <v>123</v>
      </c>
      <c r="C3053" s="108">
        <v>5</v>
      </c>
      <c r="D3053" s="164" t="s">
        <v>2576</v>
      </c>
      <c r="E3053" s="141" t="s">
        <v>230</v>
      </c>
      <c r="F3053" s="141" t="s">
        <v>168</v>
      </c>
      <c r="G3053" s="141" t="s">
        <v>227</v>
      </c>
      <c r="H3053" s="142">
        <v>16.2</v>
      </c>
      <c r="I3053" s="143">
        <f t="shared" si="601"/>
        <v>1</v>
      </c>
      <c r="J3053" s="144">
        <v>1</v>
      </c>
      <c r="K3053" s="144"/>
      <c r="L3053" s="144"/>
      <c r="M3053" s="144"/>
      <c r="N3053" s="144"/>
      <c r="O3053" s="144"/>
      <c r="P3053" s="145" t="e">
        <f t="shared" si="603"/>
        <v>#DIV/0!</v>
      </c>
      <c r="Q3053" s="145">
        <f t="shared" si="604"/>
        <v>0</v>
      </c>
      <c r="R3053" s="145">
        <f t="shared" si="605"/>
        <v>0</v>
      </c>
      <c r="S3053" s="145">
        <f t="shared" si="606"/>
        <v>0</v>
      </c>
      <c r="T3053" s="145">
        <f t="shared" si="607"/>
        <v>0</v>
      </c>
      <c r="U3053" s="145">
        <f t="shared" si="608"/>
        <v>0</v>
      </c>
      <c r="V3053" s="146">
        <f>IF(J3053="nio",0,IF(J3053&gt;0,VLOOKUP(F3053,'3-Productie normen'!A:M,VLOOKUP(J3053,'3-Productie normen'!$B$38:$C$41,2,FALSE),FALSE)))*(VLOOKUP(B3053,'2-Kosten per locatie'!$A$16:$C$48,3,FALSE))</f>
        <v>0</v>
      </c>
      <c r="W3053" s="146">
        <f t="shared" si="609"/>
        <v>0</v>
      </c>
      <c r="X3053" s="146">
        <f t="shared" si="610"/>
        <v>0</v>
      </c>
      <c r="Y3053" s="146">
        <f t="shared" si="611"/>
        <v>0</v>
      </c>
      <c r="Z3053" s="147" t="str">
        <f>VLOOKUP(F3053,'3-Productie normen'!A:Q,12,FALSE)</f>
        <v>V</v>
      </c>
      <c r="AA3053" s="147"/>
      <c r="AC3053" s="148">
        <f t="shared" si="612"/>
        <v>16.2</v>
      </c>
    </row>
    <row r="3054" spans="1:29" ht="14.15" customHeight="1">
      <c r="A3054" s="124">
        <f t="shared" si="602"/>
        <v>3054</v>
      </c>
      <c r="B3054" s="139" t="s">
        <v>123</v>
      </c>
      <c r="C3054" s="108">
        <v>5</v>
      </c>
      <c r="D3054" s="164" t="s">
        <v>2577</v>
      </c>
      <c r="E3054" s="141" t="s">
        <v>230</v>
      </c>
      <c r="F3054" s="151" t="s">
        <v>168</v>
      </c>
      <c r="G3054" s="141" t="s">
        <v>244</v>
      </c>
      <c r="H3054" s="142">
        <v>2.8</v>
      </c>
      <c r="I3054" s="143">
        <f t="shared" si="601"/>
        <v>1</v>
      </c>
      <c r="J3054" s="144">
        <v>1</v>
      </c>
      <c r="K3054" s="144"/>
      <c r="L3054" s="144"/>
      <c r="M3054" s="144"/>
      <c r="N3054" s="144"/>
      <c r="O3054" s="144"/>
      <c r="P3054" s="145" t="e">
        <f t="shared" si="603"/>
        <v>#DIV/0!</v>
      </c>
      <c r="Q3054" s="145">
        <f t="shared" si="604"/>
        <v>0</v>
      </c>
      <c r="R3054" s="145">
        <f t="shared" si="605"/>
        <v>0</v>
      </c>
      <c r="S3054" s="145">
        <f t="shared" si="606"/>
        <v>0</v>
      </c>
      <c r="T3054" s="145">
        <f t="shared" si="607"/>
        <v>0</v>
      </c>
      <c r="U3054" s="145">
        <f t="shared" si="608"/>
        <v>0</v>
      </c>
      <c r="V3054" s="146">
        <f>IF(J3054="nio",0,IF(J3054&gt;0,VLOOKUP(F3054,'3-Productie normen'!A:M,VLOOKUP(J3054,'3-Productie normen'!$B$38:$C$41,2,FALSE),FALSE)))*(VLOOKUP(B3054,'2-Kosten per locatie'!$A$16:$C$48,3,FALSE))</f>
        <v>0</v>
      </c>
      <c r="W3054" s="146">
        <f t="shared" si="609"/>
        <v>0</v>
      </c>
      <c r="X3054" s="146">
        <f t="shared" si="610"/>
        <v>0</v>
      </c>
      <c r="Y3054" s="146">
        <f t="shared" si="611"/>
        <v>0</v>
      </c>
      <c r="Z3054" s="147" t="str">
        <f>VLOOKUP(F3054,'3-Productie normen'!A:Q,12,FALSE)</f>
        <v>V</v>
      </c>
      <c r="AA3054" s="147"/>
      <c r="AC3054" s="148">
        <f t="shared" si="612"/>
        <v>2.8</v>
      </c>
    </row>
    <row r="3055" spans="1:29" ht="14.15" customHeight="1">
      <c r="A3055" s="124">
        <f t="shared" si="602"/>
        <v>3055</v>
      </c>
      <c r="B3055" s="139" t="s">
        <v>123</v>
      </c>
      <c r="C3055" s="108">
        <v>5</v>
      </c>
      <c r="D3055" s="164" t="s">
        <v>2578</v>
      </c>
      <c r="E3055" s="141" t="s">
        <v>170</v>
      </c>
      <c r="F3055" s="141" t="s">
        <v>170</v>
      </c>
      <c r="G3055" s="141" t="s">
        <v>227</v>
      </c>
      <c r="H3055" s="142">
        <v>15.1</v>
      </c>
      <c r="I3055" s="143">
        <f t="shared" si="601"/>
        <v>255</v>
      </c>
      <c r="J3055" s="144">
        <v>255</v>
      </c>
      <c r="K3055" s="144"/>
      <c r="L3055" s="144"/>
      <c r="M3055" s="144"/>
      <c r="N3055" s="144"/>
      <c r="O3055" s="144"/>
      <c r="P3055" s="145" t="e">
        <f t="shared" si="603"/>
        <v>#DIV/0!</v>
      </c>
      <c r="Q3055" s="145">
        <f t="shared" si="604"/>
        <v>0</v>
      </c>
      <c r="R3055" s="145">
        <f t="shared" si="605"/>
        <v>0</v>
      </c>
      <c r="S3055" s="145">
        <f t="shared" si="606"/>
        <v>0</v>
      </c>
      <c r="T3055" s="145">
        <f t="shared" si="607"/>
        <v>0</v>
      </c>
      <c r="U3055" s="145">
        <f t="shared" si="608"/>
        <v>0</v>
      </c>
      <c r="V3055" s="146">
        <f>IF(J3055="nio",0,IF(J3055&gt;0,VLOOKUP(F3055,'3-Productie normen'!A:M,VLOOKUP(J3055,'3-Productie normen'!$B$38:$C$41,2,FALSE),FALSE)))*(VLOOKUP(B3055,'2-Kosten per locatie'!$A$16:$C$48,3,FALSE))</f>
        <v>0</v>
      </c>
      <c r="W3055" s="146">
        <f t="shared" si="609"/>
        <v>0</v>
      </c>
      <c r="X3055" s="146">
        <f t="shared" si="610"/>
        <v>0</v>
      </c>
      <c r="Y3055" s="146">
        <f t="shared" si="611"/>
        <v>0</v>
      </c>
      <c r="Z3055" s="147" t="str">
        <f>VLOOKUP(F3055,'3-Productie normen'!A:Q,12,FALSE)</f>
        <v>V</v>
      </c>
      <c r="AA3055" s="147"/>
      <c r="AC3055" s="148">
        <f t="shared" si="612"/>
        <v>3850.5</v>
      </c>
    </row>
    <row r="3056" spans="1:29" ht="14.15" customHeight="1">
      <c r="A3056" s="124">
        <f t="shared" si="602"/>
        <v>3056</v>
      </c>
      <c r="B3056" s="139" t="s">
        <v>123</v>
      </c>
      <c r="C3056" s="108">
        <v>5</v>
      </c>
      <c r="D3056" s="164" t="s">
        <v>2579</v>
      </c>
      <c r="E3056" s="141" t="s">
        <v>170</v>
      </c>
      <c r="F3056" s="141" t="s">
        <v>170</v>
      </c>
      <c r="G3056" s="141" t="s">
        <v>227</v>
      </c>
      <c r="H3056" s="142">
        <v>15.1</v>
      </c>
      <c r="I3056" s="143">
        <f t="shared" si="601"/>
        <v>255</v>
      </c>
      <c r="J3056" s="144">
        <v>255</v>
      </c>
      <c r="K3056" s="144"/>
      <c r="L3056" s="144"/>
      <c r="M3056" s="144"/>
      <c r="N3056" s="144"/>
      <c r="O3056" s="144"/>
      <c r="P3056" s="145" t="e">
        <f t="shared" si="603"/>
        <v>#DIV/0!</v>
      </c>
      <c r="Q3056" s="145">
        <f t="shared" si="604"/>
        <v>0</v>
      </c>
      <c r="R3056" s="145">
        <f t="shared" si="605"/>
        <v>0</v>
      </c>
      <c r="S3056" s="145">
        <f t="shared" si="606"/>
        <v>0</v>
      </c>
      <c r="T3056" s="145">
        <f t="shared" si="607"/>
        <v>0</v>
      </c>
      <c r="U3056" s="145">
        <f t="shared" si="608"/>
        <v>0</v>
      </c>
      <c r="V3056" s="146">
        <f>IF(J3056="nio",0,IF(J3056&gt;0,VLOOKUP(F3056,'3-Productie normen'!A:M,VLOOKUP(J3056,'3-Productie normen'!$B$38:$C$41,2,FALSE),FALSE)))*(VLOOKUP(B3056,'2-Kosten per locatie'!$A$16:$C$48,3,FALSE))</f>
        <v>0</v>
      </c>
      <c r="W3056" s="146">
        <f t="shared" si="609"/>
        <v>0</v>
      </c>
      <c r="X3056" s="146">
        <f t="shared" si="610"/>
        <v>0</v>
      </c>
      <c r="Y3056" s="146">
        <f t="shared" si="611"/>
        <v>0</v>
      </c>
      <c r="Z3056" s="147" t="str">
        <f>VLOOKUP(F3056,'3-Productie normen'!A:Q,12,FALSE)</f>
        <v>V</v>
      </c>
      <c r="AA3056" s="147"/>
      <c r="AC3056" s="148">
        <f t="shared" si="612"/>
        <v>3850.5</v>
      </c>
    </row>
    <row r="3057" spans="1:29" ht="14.15" customHeight="1">
      <c r="A3057" s="124">
        <f t="shared" si="602"/>
        <v>3057</v>
      </c>
      <c r="B3057" s="139" t="s">
        <v>123</v>
      </c>
      <c r="C3057" s="108">
        <v>5</v>
      </c>
      <c r="D3057" s="164" t="s">
        <v>2580</v>
      </c>
      <c r="E3057" s="141" t="s">
        <v>170</v>
      </c>
      <c r="F3057" s="141" t="s">
        <v>170</v>
      </c>
      <c r="G3057" s="141" t="s">
        <v>227</v>
      </c>
      <c r="H3057" s="142">
        <v>12.3</v>
      </c>
      <c r="I3057" s="143">
        <f t="shared" si="601"/>
        <v>255</v>
      </c>
      <c r="J3057" s="144">
        <v>255</v>
      </c>
      <c r="K3057" s="144"/>
      <c r="L3057" s="144"/>
      <c r="M3057" s="144"/>
      <c r="N3057" s="144"/>
      <c r="O3057" s="144"/>
      <c r="P3057" s="145" t="e">
        <f t="shared" si="603"/>
        <v>#DIV/0!</v>
      </c>
      <c r="Q3057" s="145">
        <f t="shared" si="604"/>
        <v>0</v>
      </c>
      <c r="R3057" s="145">
        <f t="shared" si="605"/>
        <v>0</v>
      </c>
      <c r="S3057" s="145">
        <f t="shared" si="606"/>
        <v>0</v>
      </c>
      <c r="T3057" s="145">
        <f t="shared" si="607"/>
        <v>0</v>
      </c>
      <c r="U3057" s="145">
        <f t="shared" si="608"/>
        <v>0</v>
      </c>
      <c r="V3057" s="146">
        <f>IF(J3057="nio",0,IF(J3057&gt;0,VLOOKUP(F3057,'3-Productie normen'!A:M,VLOOKUP(J3057,'3-Productie normen'!$B$38:$C$41,2,FALSE),FALSE)))*(VLOOKUP(B3057,'2-Kosten per locatie'!$A$16:$C$48,3,FALSE))</f>
        <v>0</v>
      </c>
      <c r="W3057" s="146">
        <f t="shared" si="609"/>
        <v>0</v>
      </c>
      <c r="X3057" s="146">
        <f t="shared" si="610"/>
        <v>0</v>
      </c>
      <c r="Y3057" s="146">
        <f t="shared" si="611"/>
        <v>0</v>
      </c>
      <c r="Z3057" s="147" t="str">
        <f>VLOOKUP(F3057,'3-Productie normen'!A:Q,12,FALSE)</f>
        <v>V</v>
      </c>
      <c r="AA3057" s="147"/>
      <c r="AC3057" s="148">
        <f t="shared" si="612"/>
        <v>3136.5</v>
      </c>
    </row>
    <row r="3058" spans="1:29" ht="14.15" customHeight="1">
      <c r="A3058" s="124">
        <f t="shared" si="602"/>
        <v>3058</v>
      </c>
      <c r="B3058" s="139" t="s">
        <v>123</v>
      </c>
      <c r="C3058" s="108">
        <v>5</v>
      </c>
      <c r="D3058" s="164" t="s">
        <v>2581</v>
      </c>
      <c r="E3058" s="141" t="s">
        <v>355</v>
      </c>
      <c r="F3058" s="141" t="s">
        <v>174</v>
      </c>
      <c r="G3058" s="141" t="s">
        <v>1783</v>
      </c>
      <c r="H3058" s="142">
        <v>5</v>
      </c>
      <c r="I3058" s="143">
        <f t="shared" si="601"/>
        <v>0</v>
      </c>
      <c r="J3058" s="144" t="s">
        <v>228</v>
      </c>
      <c r="K3058" s="144"/>
      <c r="L3058" s="144"/>
      <c r="M3058" s="144"/>
      <c r="N3058" s="144"/>
      <c r="O3058" s="144"/>
      <c r="P3058" s="145">
        <f t="shared" si="603"/>
        <v>0</v>
      </c>
      <c r="Q3058" s="145">
        <f t="shared" si="604"/>
        <v>0</v>
      </c>
      <c r="R3058" s="145">
        <f t="shared" si="605"/>
        <v>0</v>
      </c>
      <c r="S3058" s="145">
        <f t="shared" si="606"/>
        <v>0</v>
      </c>
      <c r="T3058" s="145">
        <f t="shared" si="607"/>
        <v>0</v>
      </c>
      <c r="U3058" s="145">
        <f t="shared" si="608"/>
        <v>0</v>
      </c>
      <c r="V3058" s="146">
        <f>IF(J3058="nio",0,IF(J3058&gt;0,VLOOKUP(F3058,'3-Productie normen'!A:M,VLOOKUP(J3058,'3-Productie normen'!$B$38:$C$41,2,FALSE),FALSE)))*(VLOOKUP(B3058,'2-Kosten per locatie'!$A$16:$C$48,3,FALSE))</f>
        <v>0</v>
      </c>
      <c r="W3058" s="146">
        <f t="shared" si="609"/>
        <v>0</v>
      </c>
      <c r="X3058" s="146">
        <f t="shared" si="610"/>
        <v>0</v>
      </c>
      <c r="Y3058" s="146">
        <f t="shared" si="611"/>
        <v>0</v>
      </c>
      <c r="Z3058" s="147">
        <f>VLOOKUP(F3058,'3-Productie normen'!A:Q,12,FALSE)</f>
        <v>0</v>
      </c>
      <c r="AA3058" s="147"/>
      <c r="AC3058" s="148">
        <f t="shared" si="612"/>
        <v>0</v>
      </c>
    </row>
    <row r="3059" spans="1:29" ht="14.15" customHeight="1">
      <c r="A3059" s="124">
        <f t="shared" si="602"/>
        <v>3059</v>
      </c>
      <c r="B3059" s="139" t="s">
        <v>123</v>
      </c>
      <c r="C3059" s="108">
        <v>5</v>
      </c>
      <c r="D3059" s="164" t="s">
        <v>2582</v>
      </c>
      <c r="E3059" s="141" t="s">
        <v>355</v>
      </c>
      <c r="F3059" s="141" t="s">
        <v>174</v>
      </c>
      <c r="G3059" s="141" t="s">
        <v>1783</v>
      </c>
      <c r="H3059" s="142">
        <v>5</v>
      </c>
      <c r="I3059" s="143">
        <f t="shared" si="601"/>
        <v>0</v>
      </c>
      <c r="J3059" s="144" t="s">
        <v>228</v>
      </c>
      <c r="K3059" s="144"/>
      <c r="L3059" s="144"/>
      <c r="M3059" s="144"/>
      <c r="N3059" s="144"/>
      <c r="O3059" s="144"/>
      <c r="P3059" s="145">
        <f t="shared" si="603"/>
        <v>0</v>
      </c>
      <c r="Q3059" s="145">
        <f t="shared" si="604"/>
        <v>0</v>
      </c>
      <c r="R3059" s="145">
        <f t="shared" si="605"/>
        <v>0</v>
      </c>
      <c r="S3059" s="145">
        <f t="shared" si="606"/>
        <v>0</v>
      </c>
      <c r="T3059" s="145">
        <f t="shared" si="607"/>
        <v>0</v>
      </c>
      <c r="U3059" s="145">
        <f t="shared" si="608"/>
        <v>0</v>
      </c>
      <c r="V3059" s="146">
        <f>IF(J3059="nio",0,IF(J3059&gt;0,VLOOKUP(F3059,'3-Productie normen'!A:M,VLOOKUP(J3059,'3-Productie normen'!$B$38:$C$41,2,FALSE),FALSE)))*(VLOOKUP(B3059,'2-Kosten per locatie'!$A$16:$C$48,3,FALSE))</f>
        <v>0</v>
      </c>
      <c r="W3059" s="146">
        <f t="shared" si="609"/>
        <v>0</v>
      </c>
      <c r="X3059" s="146">
        <f t="shared" si="610"/>
        <v>0</v>
      </c>
      <c r="Y3059" s="146">
        <f t="shared" si="611"/>
        <v>0</v>
      </c>
      <c r="Z3059" s="147">
        <f>VLOOKUP(F3059,'3-Productie normen'!A:Q,12,FALSE)</f>
        <v>0</v>
      </c>
      <c r="AA3059" s="147"/>
      <c r="AC3059" s="148">
        <f t="shared" si="612"/>
        <v>0</v>
      </c>
    </row>
    <row r="3060" spans="1:29" ht="14.15" customHeight="1">
      <c r="A3060" s="124">
        <f t="shared" si="602"/>
        <v>3060</v>
      </c>
      <c r="B3060" s="139" t="s">
        <v>123</v>
      </c>
      <c r="C3060" s="108">
        <v>5</v>
      </c>
      <c r="D3060" s="164" t="s">
        <v>2583</v>
      </c>
      <c r="E3060" s="141" t="s">
        <v>420</v>
      </c>
      <c r="F3060" s="141" t="s">
        <v>155</v>
      </c>
      <c r="G3060" s="141" t="s">
        <v>252</v>
      </c>
      <c r="H3060" s="142">
        <v>220.2</v>
      </c>
      <c r="I3060" s="143">
        <f t="shared" si="601"/>
        <v>255</v>
      </c>
      <c r="J3060" s="144">
        <v>255</v>
      </c>
      <c r="K3060" s="144"/>
      <c r="L3060" s="144"/>
      <c r="M3060" s="144"/>
      <c r="N3060" s="144"/>
      <c r="O3060" s="144"/>
      <c r="P3060" s="145" t="e">
        <f t="shared" si="603"/>
        <v>#DIV/0!</v>
      </c>
      <c r="Q3060" s="145">
        <f t="shared" si="604"/>
        <v>0</v>
      </c>
      <c r="R3060" s="145">
        <f t="shared" si="605"/>
        <v>0</v>
      </c>
      <c r="S3060" s="145">
        <f t="shared" si="606"/>
        <v>0</v>
      </c>
      <c r="T3060" s="145">
        <f t="shared" si="607"/>
        <v>0</v>
      </c>
      <c r="U3060" s="145">
        <f t="shared" si="608"/>
        <v>0</v>
      </c>
      <c r="V3060" s="146">
        <f>IF(J3060="nio",0,IF(J3060&gt;0,VLOOKUP(F3060,'3-Productie normen'!A:M,VLOOKUP(J3060,'3-Productie normen'!$B$38:$C$41,2,FALSE),FALSE)))*(VLOOKUP(B3060,'2-Kosten per locatie'!$A$16:$C$48,3,FALSE))</f>
        <v>0</v>
      </c>
      <c r="W3060" s="146">
        <f t="shared" si="609"/>
        <v>0</v>
      </c>
      <c r="X3060" s="146">
        <f t="shared" si="610"/>
        <v>0</v>
      </c>
      <c r="Y3060" s="146">
        <f t="shared" si="611"/>
        <v>0</v>
      </c>
      <c r="Z3060" s="147" t="str">
        <f>VLOOKUP(F3060,'3-Productie normen'!A:Q,12,FALSE)</f>
        <v>B</v>
      </c>
      <c r="AA3060" s="147"/>
      <c r="AC3060" s="148">
        <f t="shared" si="612"/>
        <v>56151</v>
      </c>
    </row>
    <row r="3061" spans="1:29" ht="14.15" customHeight="1">
      <c r="A3061" s="124">
        <f t="shared" si="602"/>
        <v>3061</v>
      </c>
      <c r="B3061" s="139" t="s">
        <v>123</v>
      </c>
      <c r="C3061" s="108">
        <v>5</v>
      </c>
      <c r="D3061" s="164" t="s">
        <v>2584</v>
      </c>
      <c r="E3061" s="141" t="s">
        <v>171</v>
      </c>
      <c r="F3061" s="141" t="s">
        <v>171</v>
      </c>
      <c r="G3061" s="141" t="s">
        <v>244</v>
      </c>
      <c r="H3061" s="142">
        <v>17.3</v>
      </c>
      <c r="I3061" s="143">
        <f t="shared" si="601"/>
        <v>255</v>
      </c>
      <c r="J3061" s="144">
        <v>255</v>
      </c>
      <c r="K3061" s="144"/>
      <c r="L3061" s="144"/>
      <c r="M3061" s="144"/>
      <c r="N3061" s="144"/>
      <c r="O3061" s="144"/>
      <c r="P3061" s="145" t="e">
        <f t="shared" si="603"/>
        <v>#DIV/0!</v>
      </c>
      <c r="Q3061" s="145">
        <f t="shared" si="604"/>
        <v>0</v>
      </c>
      <c r="R3061" s="145">
        <f t="shared" si="605"/>
        <v>0</v>
      </c>
      <c r="S3061" s="145">
        <f t="shared" si="606"/>
        <v>0</v>
      </c>
      <c r="T3061" s="145">
        <f t="shared" si="607"/>
        <v>0</v>
      </c>
      <c r="U3061" s="145">
        <f t="shared" si="608"/>
        <v>0</v>
      </c>
      <c r="V3061" s="146">
        <f>IF(J3061="nio",0,IF(J3061&gt;0,VLOOKUP(F3061,'3-Productie normen'!A:M,VLOOKUP(J3061,'3-Productie normen'!$B$38:$C$41,2,FALSE),FALSE)))*(VLOOKUP(B3061,'2-Kosten per locatie'!$A$16:$C$48,3,FALSE))</f>
        <v>0</v>
      </c>
      <c r="W3061" s="146">
        <f t="shared" si="609"/>
        <v>0</v>
      </c>
      <c r="X3061" s="146">
        <f t="shared" si="610"/>
        <v>0</v>
      </c>
      <c r="Y3061" s="146">
        <f t="shared" si="611"/>
        <v>0</v>
      </c>
      <c r="Z3061" s="147" t="str">
        <f>VLOOKUP(F3061,'3-Productie normen'!A:Q,12,FALSE)</f>
        <v>B</v>
      </c>
      <c r="AA3061" s="147"/>
      <c r="AC3061" s="148">
        <f t="shared" si="612"/>
        <v>4411.5</v>
      </c>
    </row>
    <row r="3062" spans="1:29" ht="14.15" customHeight="1">
      <c r="A3062" s="124">
        <f t="shared" si="602"/>
        <v>3062</v>
      </c>
      <c r="B3062" s="139" t="s">
        <v>123</v>
      </c>
      <c r="C3062" s="108">
        <v>5</v>
      </c>
      <c r="D3062" s="164" t="s">
        <v>2585</v>
      </c>
      <c r="E3062" s="141" t="s">
        <v>224</v>
      </c>
      <c r="F3062" s="141" t="s">
        <v>155</v>
      </c>
      <c r="G3062" s="141" t="s">
        <v>222</v>
      </c>
      <c r="H3062" s="142">
        <v>38.200000000000003</v>
      </c>
      <c r="I3062" s="143">
        <f t="shared" si="601"/>
        <v>255</v>
      </c>
      <c r="J3062" s="144">
        <v>255</v>
      </c>
      <c r="K3062" s="144"/>
      <c r="L3062" s="144"/>
      <c r="M3062" s="144"/>
      <c r="N3062" s="144"/>
      <c r="O3062" s="144"/>
      <c r="P3062" s="145" t="e">
        <f t="shared" si="603"/>
        <v>#DIV/0!</v>
      </c>
      <c r="Q3062" s="145">
        <f t="shared" si="604"/>
        <v>0</v>
      </c>
      <c r="R3062" s="145">
        <f t="shared" si="605"/>
        <v>0</v>
      </c>
      <c r="S3062" s="145">
        <f t="shared" si="606"/>
        <v>0</v>
      </c>
      <c r="T3062" s="145">
        <f t="shared" si="607"/>
        <v>0</v>
      </c>
      <c r="U3062" s="145">
        <f t="shared" si="608"/>
        <v>0</v>
      </c>
      <c r="V3062" s="146">
        <f>IF(J3062="nio",0,IF(J3062&gt;0,VLOOKUP(F3062,'3-Productie normen'!A:M,VLOOKUP(J3062,'3-Productie normen'!$B$38:$C$41,2,FALSE),FALSE)))*(VLOOKUP(B3062,'2-Kosten per locatie'!$A$16:$C$48,3,FALSE))</f>
        <v>0</v>
      </c>
      <c r="W3062" s="146">
        <f t="shared" si="609"/>
        <v>0</v>
      </c>
      <c r="X3062" s="146">
        <f t="shared" si="610"/>
        <v>0</v>
      </c>
      <c r="Y3062" s="146">
        <f t="shared" si="611"/>
        <v>0</v>
      </c>
      <c r="Z3062" s="147" t="str">
        <f>VLOOKUP(F3062,'3-Productie normen'!A:Q,12,FALSE)</f>
        <v>B</v>
      </c>
      <c r="AA3062" s="147"/>
      <c r="AC3062" s="148">
        <f t="shared" si="612"/>
        <v>9741</v>
      </c>
    </row>
    <row r="3063" spans="1:29" ht="14.15" customHeight="1">
      <c r="A3063" s="124">
        <f t="shared" si="602"/>
        <v>3063</v>
      </c>
      <c r="B3063" s="139" t="s">
        <v>123</v>
      </c>
      <c r="C3063" s="108">
        <v>5</v>
      </c>
      <c r="D3063" s="164" t="s">
        <v>2586</v>
      </c>
      <c r="E3063" s="141" t="s">
        <v>682</v>
      </c>
      <c r="F3063" s="141" t="s">
        <v>164</v>
      </c>
      <c r="G3063" s="141" t="s">
        <v>244</v>
      </c>
      <c r="H3063" s="142">
        <v>16</v>
      </c>
      <c r="I3063" s="143">
        <f t="shared" si="601"/>
        <v>12</v>
      </c>
      <c r="J3063" s="144">
        <v>12</v>
      </c>
      <c r="K3063" s="144"/>
      <c r="L3063" s="144"/>
      <c r="M3063" s="144"/>
      <c r="N3063" s="144"/>
      <c r="O3063" s="144"/>
      <c r="P3063" s="145" t="e">
        <f t="shared" si="603"/>
        <v>#DIV/0!</v>
      </c>
      <c r="Q3063" s="145">
        <f t="shared" si="604"/>
        <v>0</v>
      </c>
      <c r="R3063" s="145">
        <f t="shared" si="605"/>
        <v>0</v>
      </c>
      <c r="S3063" s="145">
        <f t="shared" si="606"/>
        <v>0</v>
      </c>
      <c r="T3063" s="145">
        <f t="shared" si="607"/>
        <v>0</v>
      </c>
      <c r="U3063" s="145">
        <f t="shared" si="608"/>
        <v>0</v>
      </c>
      <c r="V3063" s="146">
        <f>IF(J3063="nio",0,IF(J3063&gt;0,VLOOKUP(F3063,'3-Productie normen'!A:M,VLOOKUP(J3063,'3-Productie normen'!$B$38:$C$41,2,FALSE),FALSE)))*(VLOOKUP(B3063,'2-Kosten per locatie'!$A$16:$C$48,3,FALSE))</f>
        <v>0</v>
      </c>
      <c r="W3063" s="146">
        <f t="shared" si="609"/>
        <v>0</v>
      </c>
      <c r="X3063" s="146">
        <f t="shared" si="610"/>
        <v>0</v>
      </c>
      <c r="Y3063" s="146">
        <f t="shared" si="611"/>
        <v>0</v>
      </c>
      <c r="Z3063" s="147" t="str">
        <f>VLOOKUP(F3063,'3-Productie normen'!A:Q,12,FALSE)</f>
        <v>V</v>
      </c>
      <c r="AA3063" s="147"/>
      <c r="AC3063" s="148">
        <f t="shared" si="612"/>
        <v>192</v>
      </c>
    </row>
    <row r="3064" spans="1:29" ht="14.15" customHeight="1">
      <c r="A3064" s="124">
        <f t="shared" si="602"/>
        <v>3064</v>
      </c>
      <c r="B3064" s="139" t="s">
        <v>123</v>
      </c>
      <c r="C3064" s="108">
        <v>5</v>
      </c>
      <c r="D3064" s="164" t="s">
        <v>2587</v>
      </c>
      <c r="E3064" s="141" t="s">
        <v>170</v>
      </c>
      <c r="F3064" s="141" t="s">
        <v>170</v>
      </c>
      <c r="G3064" s="141" t="s">
        <v>1783</v>
      </c>
      <c r="H3064" s="142">
        <v>4</v>
      </c>
      <c r="I3064" s="143">
        <f t="shared" si="601"/>
        <v>255</v>
      </c>
      <c r="J3064" s="144">
        <v>255</v>
      </c>
      <c r="K3064" s="144"/>
      <c r="L3064" s="144"/>
      <c r="M3064" s="144"/>
      <c r="N3064" s="144"/>
      <c r="O3064" s="144"/>
      <c r="P3064" s="145" t="e">
        <f t="shared" si="603"/>
        <v>#DIV/0!</v>
      </c>
      <c r="Q3064" s="145">
        <f t="shared" si="604"/>
        <v>0</v>
      </c>
      <c r="R3064" s="145">
        <f t="shared" si="605"/>
        <v>0</v>
      </c>
      <c r="S3064" s="145">
        <f t="shared" si="606"/>
        <v>0</v>
      </c>
      <c r="T3064" s="145">
        <f t="shared" si="607"/>
        <v>0</v>
      </c>
      <c r="U3064" s="145">
        <f t="shared" si="608"/>
        <v>0</v>
      </c>
      <c r="V3064" s="146">
        <f>IF(J3064="nio",0,IF(J3064&gt;0,VLOOKUP(F3064,'3-Productie normen'!A:M,VLOOKUP(J3064,'3-Productie normen'!$B$38:$C$41,2,FALSE),FALSE)))*(VLOOKUP(B3064,'2-Kosten per locatie'!$A$16:$C$48,3,FALSE))</f>
        <v>0</v>
      </c>
      <c r="W3064" s="146">
        <f t="shared" si="609"/>
        <v>0</v>
      </c>
      <c r="X3064" s="146">
        <f t="shared" si="610"/>
        <v>0</v>
      </c>
      <c r="Y3064" s="146">
        <f t="shared" si="611"/>
        <v>0</v>
      </c>
      <c r="Z3064" s="147" t="str">
        <f>VLOOKUP(F3064,'3-Productie normen'!A:Q,12,FALSE)</f>
        <v>V</v>
      </c>
      <c r="AA3064" s="147"/>
      <c r="AC3064" s="148">
        <f t="shared" si="612"/>
        <v>1020</v>
      </c>
    </row>
    <row r="3065" spans="1:29" ht="14.15" customHeight="1">
      <c r="A3065" s="124">
        <f t="shared" si="602"/>
        <v>3065</v>
      </c>
      <c r="B3065" s="139" t="s">
        <v>123</v>
      </c>
      <c r="C3065" s="108">
        <v>5</v>
      </c>
      <c r="D3065" s="164" t="s">
        <v>2588</v>
      </c>
      <c r="E3065" s="141" t="s">
        <v>171</v>
      </c>
      <c r="F3065" s="141" t="s">
        <v>171</v>
      </c>
      <c r="G3065" s="141" t="s">
        <v>244</v>
      </c>
      <c r="H3065" s="142">
        <v>15.1</v>
      </c>
      <c r="I3065" s="143">
        <f t="shared" si="601"/>
        <v>255</v>
      </c>
      <c r="J3065" s="144">
        <v>255</v>
      </c>
      <c r="K3065" s="144"/>
      <c r="L3065" s="144"/>
      <c r="M3065" s="144"/>
      <c r="N3065" s="144"/>
      <c r="O3065" s="144"/>
      <c r="P3065" s="145" t="e">
        <f t="shared" si="603"/>
        <v>#DIV/0!</v>
      </c>
      <c r="Q3065" s="145">
        <f t="shared" si="604"/>
        <v>0</v>
      </c>
      <c r="R3065" s="145">
        <f t="shared" si="605"/>
        <v>0</v>
      </c>
      <c r="S3065" s="145">
        <f t="shared" si="606"/>
        <v>0</v>
      </c>
      <c r="T3065" s="145">
        <f t="shared" si="607"/>
        <v>0</v>
      </c>
      <c r="U3065" s="145">
        <f t="shared" si="608"/>
        <v>0</v>
      </c>
      <c r="V3065" s="146">
        <f>IF(J3065="nio",0,IF(J3065&gt;0,VLOOKUP(F3065,'3-Productie normen'!A:M,VLOOKUP(J3065,'3-Productie normen'!$B$38:$C$41,2,FALSE),FALSE)))*(VLOOKUP(B3065,'2-Kosten per locatie'!$A$16:$C$48,3,FALSE))</f>
        <v>0</v>
      </c>
      <c r="W3065" s="146">
        <f t="shared" si="609"/>
        <v>0</v>
      </c>
      <c r="X3065" s="146">
        <f t="shared" si="610"/>
        <v>0</v>
      </c>
      <c r="Y3065" s="146">
        <f t="shared" si="611"/>
        <v>0</v>
      </c>
      <c r="Z3065" s="147" t="str">
        <f>VLOOKUP(F3065,'3-Productie normen'!A:Q,12,FALSE)</f>
        <v>B</v>
      </c>
      <c r="AA3065" s="147"/>
      <c r="AC3065" s="148">
        <f t="shared" si="612"/>
        <v>3850.5</v>
      </c>
    </row>
    <row r="3066" spans="1:29" ht="14.15" customHeight="1">
      <c r="A3066" s="124">
        <f t="shared" si="602"/>
        <v>3066</v>
      </c>
      <c r="B3066" s="139" t="s">
        <v>123</v>
      </c>
      <c r="C3066" s="108">
        <v>5</v>
      </c>
      <c r="D3066" s="164" t="s">
        <v>2589</v>
      </c>
      <c r="E3066" s="141" t="s">
        <v>226</v>
      </c>
      <c r="F3066" s="141" t="s">
        <v>174</v>
      </c>
      <c r="G3066" s="141" t="s">
        <v>227</v>
      </c>
      <c r="H3066" s="142">
        <v>0.9</v>
      </c>
      <c r="I3066" s="143">
        <f t="shared" ref="I3066:I3129" si="613">SUM(J3066:O3066)</f>
        <v>0</v>
      </c>
      <c r="J3066" s="144" t="s">
        <v>228</v>
      </c>
      <c r="K3066" s="144"/>
      <c r="L3066" s="144"/>
      <c r="M3066" s="144"/>
      <c r="N3066" s="144"/>
      <c r="O3066" s="144"/>
      <c r="P3066" s="145">
        <f t="shared" si="603"/>
        <v>0</v>
      </c>
      <c r="Q3066" s="145">
        <f t="shared" si="604"/>
        <v>0</v>
      </c>
      <c r="R3066" s="145">
        <f t="shared" si="605"/>
        <v>0</v>
      </c>
      <c r="S3066" s="145">
        <f t="shared" si="606"/>
        <v>0</v>
      </c>
      <c r="T3066" s="145">
        <f t="shared" si="607"/>
        <v>0</v>
      </c>
      <c r="U3066" s="145">
        <f t="shared" si="608"/>
        <v>0</v>
      </c>
      <c r="V3066" s="146">
        <f>IF(J3066="nio",0,IF(J3066&gt;0,VLOOKUP(F3066,'3-Productie normen'!A:M,VLOOKUP(J3066,'3-Productie normen'!$B$38:$C$41,2,FALSE),FALSE)))*(VLOOKUP(B3066,'2-Kosten per locatie'!$A$16:$C$48,3,FALSE))</f>
        <v>0</v>
      </c>
      <c r="W3066" s="146">
        <f t="shared" si="609"/>
        <v>0</v>
      </c>
      <c r="X3066" s="146">
        <f t="shared" si="610"/>
        <v>0</v>
      </c>
      <c r="Y3066" s="146">
        <f t="shared" si="611"/>
        <v>0</v>
      </c>
      <c r="Z3066" s="147">
        <f>VLOOKUP(F3066,'3-Productie normen'!A:Q,12,FALSE)</f>
        <v>0</v>
      </c>
      <c r="AA3066" s="147"/>
      <c r="AC3066" s="148">
        <f t="shared" si="612"/>
        <v>0</v>
      </c>
    </row>
    <row r="3067" spans="1:29" ht="14.15" customHeight="1">
      <c r="A3067" s="124">
        <f t="shared" si="602"/>
        <v>3067</v>
      </c>
      <c r="B3067" s="139" t="s">
        <v>123</v>
      </c>
      <c r="C3067" s="108">
        <v>5</v>
      </c>
      <c r="D3067" s="164" t="s">
        <v>2590</v>
      </c>
      <c r="E3067" s="141" t="s">
        <v>212</v>
      </c>
      <c r="F3067" s="141" t="s">
        <v>167</v>
      </c>
      <c r="G3067" s="141" t="s">
        <v>213</v>
      </c>
      <c r="H3067" s="142">
        <v>1.2</v>
      </c>
      <c r="I3067" s="143">
        <f t="shared" si="613"/>
        <v>765</v>
      </c>
      <c r="J3067" s="144">
        <v>255</v>
      </c>
      <c r="K3067" s="144">
        <v>510</v>
      </c>
      <c r="L3067" s="144"/>
      <c r="M3067" s="144"/>
      <c r="N3067" s="144"/>
      <c r="O3067" s="144"/>
      <c r="P3067" s="145" t="e">
        <f t="shared" si="603"/>
        <v>#DIV/0!</v>
      </c>
      <c r="Q3067" s="145" t="e">
        <f t="shared" si="604"/>
        <v>#DIV/0!</v>
      </c>
      <c r="R3067" s="145">
        <f t="shared" si="605"/>
        <v>0</v>
      </c>
      <c r="S3067" s="145">
        <f t="shared" si="606"/>
        <v>0</v>
      </c>
      <c r="T3067" s="145">
        <f t="shared" si="607"/>
        <v>0</v>
      </c>
      <c r="U3067" s="145">
        <f t="shared" si="608"/>
        <v>0</v>
      </c>
      <c r="V3067" s="146">
        <f>IF(J3067="nio",0,IF(J3067&gt;0,VLOOKUP(F3067,'3-Productie normen'!A:M,VLOOKUP(J3067,'3-Productie normen'!$B$38:$C$41,2,FALSE),FALSE)))*(VLOOKUP(B3067,'2-Kosten per locatie'!$A$16:$C$48,3,FALSE))</f>
        <v>0</v>
      </c>
      <c r="W3067" s="146">
        <f t="shared" si="609"/>
        <v>0</v>
      </c>
      <c r="X3067" s="146">
        <f t="shared" si="610"/>
        <v>0</v>
      </c>
      <c r="Y3067" s="146">
        <f t="shared" si="611"/>
        <v>0</v>
      </c>
      <c r="Z3067" s="147" t="str">
        <f>VLOOKUP(F3067,'3-Productie normen'!A:Q,12,FALSE)</f>
        <v>S</v>
      </c>
      <c r="AA3067" s="147"/>
      <c r="AC3067" s="148">
        <f t="shared" si="612"/>
        <v>918</v>
      </c>
    </row>
    <row r="3068" spans="1:29" ht="14.15" customHeight="1">
      <c r="A3068" s="124">
        <f t="shared" si="602"/>
        <v>3068</v>
      </c>
      <c r="B3068" s="139" t="s">
        <v>123</v>
      </c>
      <c r="C3068" s="108">
        <v>5</v>
      </c>
      <c r="D3068" s="164" t="s">
        <v>2591</v>
      </c>
      <c r="E3068" s="141" t="s">
        <v>212</v>
      </c>
      <c r="F3068" s="141" t="s">
        <v>167</v>
      </c>
      <c r="G3068" s="141" t="s">
        <v>213</v>
      </c>
      <c r="H3068" s="142">
        <v>0.7</v>
      </c>
      <c r="I3068" s="143">
        <f t="shared" si="613"/>
        <v>765</v>
      </c>
      <c r="J3068" s="144">
        <v>255</v>
      </c>
      <c r="K3068" s="144">
        <v>510</v>
      </c>
      <c r="L3068" s="144"/>
      <c r="M3068" s="144"/>
      <c r="N3068" s="144"/>
      <c r="O3068" s="144"/>
      <c r="P3068" s="145" t="e">
        <f t="shared" si="603"/>
        <v>#DIV/0!</v>
      </c>
      <c r="Q3068" s="145" t="e">
        <f t="shared" si="604"/>
        <v>#DIV/0!</v>
      </c>
      <c r="R3068" s="145">
        <f t="shared" si="605"/>
        <v>0</v>
      </c>
      <c r="S3068" s="145">
        <f t="shared" si="606"/>
        <v>0</v>
      </c>
      <c r="T3068" s="145">
        <f t="shared" si="607"/>
        <v>0</v>
      </c>
      <c r="U3068" s="145">
        <f t="shared" si="608"/>
        <v>0</v>
      </c>
      <c r="V3068" s="146">
        <f>IF(J3068="nio",0,IF(J3068&gt;0,VLOOKUP(F3068,'3-Productie normen'!A:M,VLOOKUP(J3068,'3-Productie normen'!$B$38:$C$41,2,FALSE),FALSE)))*(VLOOKUP(B3068,'2-Kosten per locatie'!$A$16:$C$48,3,FALSE))</f>
        <v>0</v>
      </c>
      <c r="W3068" s="146">
        <f t="shared" si="609"/>
        <v>0</v>
      </c>
      <c r="X3068" s="146">
        <f t="shared" si="610"/>
        <v>0</v>
      </c>
      <c r="Y3068" s="146">
        <f t="shared" si="611"/>
        <v>0</v>
      </c>
      <c r="Z3068" s="147" t="str">
        <f>VLOOKUP(F3068,'3-Productie normen'!A:Q,12,FALSE)</f>
        <v>S</v>
      </c>
      <c r="AA3068" s="147"/>
      <c r="AC3068" s="148">
        <f t="shared" si="612"/>
        <v>535.5</v>
      </c>
    </row>
    <row r="3069" spans="1:29" ht="14.15" customHeight="1">
      <c r="A3069" s="124">
        <f t="shared" si="602"/>
        <v>3069</v>
      </c>
      <c r="B3069" s="139" t="s">
        <v>123</v>
      </c>
      <c r="C3069" s="108">
        <v>5</v>
      </c>
      <c r="D3069" s="164" t="s">
        <v>2592</v>
      </c>
      <c r="E3069" s="141" t="s">
        <v>212</v>
      </c>
      <c r="F3069" s="141" t="s">
        <v>167</v>
      </c>
      <c r="G3069" s="141" t="s">
        <v>213</v>
      </c>
      <c r="H3069" s="142">
        <v>2.8</v>
      </c>
      <c r="I3069" s="143">
        <f t="shared" si="613"/>
        <v>765</v>
      </c>
      <c r="J3069" s="144">
        <v>255</v>
      </c>
      <c r="K3069" s="144">
        <v>510</v>
      </c>
      <c r="L3069" s="144"/>
      <c r="M3069" s="144"/>
      <c r="N3069" s="144"/>
      <c r="O3069" s="144"/>
      <c r="P3069" s="145" t="e">
        <f t="shared" si="603"/>
        <v>#DIV/0!</v>
      </c>
      <c r="Q3069" s="145" t="e">
        <f t="shared" si="604"/>
        <v>#DIV/0!</v>
      </c>
      <c r="R3069" s="145">
        <f t="shared" si="605"/>
        <v>0</v>
      </c>
      <c r="S3069" s="145">
        <f t="shared" si="606"/>
        <v>0</v>
      </c>
      <c r="T3069" s="145">
        <f t="shared" si="607"/>
        <v>0</v>
      </c>
      <c r="U3069" s="145">
        <f t="shared" si="608"/>
        <v>0</v>
      </c>
      <c r="V3069" s="146">
        <f>IF(J3069="nio",0,IF(J3069&gt;0,VLOOKUP(F3069,'3-Productie normen'!A:M,VLOOKUP(J3069,'3-Productie normen'!$B$38:$C$41,2,FALSE),FALSE)))*(VLOOKUP(B3069,'2-Kosten per locatie'!$A$16:$C$48,3,FALSE))</f>
        <v>0</v>
      </c>
      <c r="W3069" s="146">
        <f t="shared" si="609"/>
        <v>0</v>
      </c>
      <c r="X3069" s="146">
        <f t="shared" si="610"/>
        <v>0</v>
      </c>
      <c r="Y3069" s="146">
        <f t="shared" si="611"/>
        <v>0</v>
      </c>
      <c r="Z3069" s="147" t="str">
        <f>VLOOKUP(F3069,'3-Productie normen'!A:Q,12,FALSE)</f>
        <v>S</v>
      </c>
      <c r="AA3069" s="147"/>
      <c r="AC3069" s="148">
        <f t="shared" si="612"/>
        <v>2142</v>
      </c>
    </row>
    <row r="3070" spans="1:29" ht="14.15" customHeight="1">
      <c r="A3070" s="124">
        <f t="shared" si="602"/>
        <v>3070</v>
      </c>
      <c r="B3070" s="139" t="s">
        <v>123</v>
      </c>
      <c r="C3070" s="108">
        <v>5</v>
      </c>
      <c r="D3070" s="164" t="s">
        <v>2593</v>
      </c>
      <c r="E3070" s="141" t="s">
        <v>212</v>
      </c>
      <c r="F3070" s="141" t="s">
        <v>167</v>
      </c>
      <c r="G3070" s="141" t="s">
        <v>213</v>
      </c>
      <c r="H3070" s="142">
        <v>0.9</v>
      </c>
      <c r="I3070" s="143">
        <f t="shared" si="613"/>
        <v>765</v>
      </c>
      <c r="J3070" s="144">
        <v>255</v>
      </c>
      <c r="K3070" s="144">
        <v>510</v>
      </c>
      <c r="L3070" s="144"/>
      <c r="M3070" s="144"/>
      <c r="N3070" s="144"/>
      <c r="O3070" s="144"/>
      <c r="P3070" s="145" t="e">
        <f t="shared" si="603"/>
        <v>#DIV/0!</v>
      </c>
      <c r="Q3070" s="145" t="e">
        <f t="shared" si="604"/>
        <v>#DIV/0!</v>
      </c>
      <c r="R3070" s="145">
        <f t="shared" si="605"/>
        <v>0</v>
      </c>
      <c r="S3070" s="145">
        <f t="shared" si="606"/>
        <v>0</v>
      </c>
      <c r="T3070" s="145">
        <f t="shared" si="607"/>
        <v>0</v>
      </c>
      <c r="U3070" s="145">
        <f t="shared" si="608"/>
        <v>0</v>
      </c>
      <c r="V3070" s="146">
        <f>IF(J3070="nio",0,IF(J3070&gt;0,VLOOKUP(F3070,'3-Productie normen'!A:M,VLOOKUP(J3070,'3-Productie normen'!$B$38:$C$41,2,FALSE),FALSE)))*(VLOOKUP(B3070,'2-Kosten per locatie'!$A$16:$C$48,3,FALSE))</f>
        <v>0</v>
      </c>
      <c r="W3070" s="146">
        <f t="shared" si="609"/>
        <v>0</v>
      </c>
      <c r="X3070" s="146">
        <f t="shared" si="610"/>
        <v>0</v>
      </c>
      <c r="Y3070" s="146">
        <f t="shared" si="611"/>
        <v>0</v>
      </c>
      <c r="Z3070" s="147" t="str">
        <f>VLOOKUP(F3070,'3-Productie normen'!A:Q,12,FALSE)</f>
        <v>S</v>
      </c>
      <c r="AA3070" s="147"/>
      <c r="AC3070" s="148">
        <f t="shared" si="612"/>
        <v>688.5</v>
      </c>
    </row>
    <row r="3071" spans="1:29" ht="14.15" customHeight="1">
      <c r="A3071" s="124">
        <f t="shared" si="602"/>
        <v>3071</v>
      </c>
      <c r="B3071" s="139" t="s">
        <v>123</v>
      </c>
      <c r="C3071" s="108">
        <v>5</v>
      </c>
      <c r="D3071" s="164" t="s">
        <v>2594</v>
      </c>
      <c r="E3071" s="141" t="s">
        <v>212</v>
      </c>
      <c r="F3071" s="141" t="s">
        <v>167</v>
      </c>
      <c r="G3071" s="141" t="s">
        <v>213</v>
      </c>
      <c r="H3071" s="142">
        <v>0.9</v>
      </c>
      <c r="I3071" s="143">
        <f t="shared" si="613"/>
        <v>765</v>
      </c>
      <c r="J3071" s="144">
        <v>255</v>
      </c>
      <c r="K3071" s="144">
        <v>510</v>
      </c>
      <c r="L3071" s="144"/>
      <c r="M3071" s="144"/>
      <c r="N3071" s="144"/>
      <c r="O3071" s="144"/>
      <c r="P3071" s="145" t="e">
        <f t="shared" si="603"/>
        <v>#DIV/0!</v>
      </c>
      <c r="Q3071" s="145" t="e">
        <f t="shared" si="604"/>
        <v>#DIV/0!</v>
      </c>
      <c r="R3071" s="145">
        <f t="shared" si="605"/>
        <v>0</v>
      </c>
      <c r="S3071" s="145">
        <f t="shared" si="606"/>
        <v>0</v>
      </c>
      <c r="T3071" s="145">
        <f t="shared" si="607"/>
        <v>0</v>
      </c>
      <c r="U3071" s="145">
        <f t="shared" si="608"/>
        <v>0</v>
      </c>
      <c r="V3071" s="146">
        <f>IF(J3071="nio",0,IF(J3071&gt;0,VLOOKUP(F3071,'3-Productie normen'!A:M,VLOOKUP(J3071,'3-Productie normen'!$B$38:$C$41,2,FALSE),FALSE)))*(VLOOKUP(B3071,'2-Kosten per locatie'!$A$16:$C$48,3,FALSE))</f>
        <v>0</v>
      </c>
      <c r="W3071" s="146">
        <f t="shared" si="609"/>
        <v>0</v>
      </c>
      <c r="X3071" s="146">
        <f t="shared" si="610"/>
        <v>0</v>
      </c>
      <c r="Y3071" s="146">
        <f t="shared" si="611"/>
        <v>0</v>
      </c>
      <c r="Z3071" s="147" t="str">
        <f>VLOOKUP(F3071,'3-Productie normen'!A:Q,12,FALSE)</f>
        <v>S</v>
      </c>
      <c r="AA3071" s="147"/>
      <c r="AC3071" s="148">
        <f t="shared" si="612"/>
        <v>688.5</v>
      </c>
    </row>
    <row r="3072" spans="1:29" ht="14.15" customHeight="1">
      <c r="A3072" s="124">
        <f t="shared" si="602"/>
        <v>3072</v>
      </c>
      <c r="B3072" s="139" t="s">
        <v>123</v>
      </c>
      <c r="C3072" s="108">
        <v>5</v>
      </c>
      <c r="D3072" s="164" t="s">
        <v>2595</v>
      </c>
      <c r="E3072" s="141" t="s">
        <v>220</v>
      </c>
      <c r="F3072" s="141" t="s">
        <v>167</v>
      </c>
      <c r="G3072" s="141" t="s">
        <v>213</v>
      </c>
      <c r="H3072" s="142">
        <v>4.5</v>
      </c>
      <c r="I3072" s="143">
        <f t="shared" si="613"/>
        <v>765</v>
      </c>
      <c r="J3072" s="144">
        <v>255</v>
      </c>
      <c r="K3072" s="144">
        <v>510</v>
      </c>
      <c r="L3072" s="144"/>
      <c r="M3072" s="144"/>
      <c r="N3072" s="144"/>
      <c r="O3072" s="144"/>
      <c r="P3072" s="145" t="e">
        <f t="shared" si="603"/>
        <v>#DIV/0!</v>
      </c>
      <c r="Q3072" s="145" t="e">
        <f t="shared" si="604"/>
        <v>#DIV/0!</v>
      </c>
      <c r="R3072" s="145">
        <f t="shared" si="605"/>
        <v>0</v>
      </c>
      <c r="S3072" s="145">
        <f t="shared" si="606"/>
        <v>0</v>
      </c>
      <c r="T3072" s="145">
        <f t="shared" si="607"/>
        <v>0</v>
      </c>
      <c r="U3072" s="145">
        <f t="shared" si="608"/>
        <v>0</v>
      </c>
      <c r="V3072" s="146">
        <f>IF(J3072="nio",0,IF(J3072&gt;0,VLOOKUP(F3072,'3-Productie normen'!A:M,VLOOKUP(J3072,'3-Productie normen'!$B$38:$C$41,2,FALSE),FALSE)))*(VLOOKUP(B3072,'2-Kosten per locatie'!$A$16:$C$48,3,FALSE))</f>
        <v>0</v>
      </c>
      <c r="W3072" s="146">
        <f t="shared" si="609"/>
        <v>0</v>
      </c>
      <c r="X3072" s="146">
        <f t="shared" si="610"/>
        <v>0</v>
      </c>
      <c r="Y3072" s="146">
        <f t="shared" si="611"/>
        <v>0</v>
      </c>
      <c r="Z3072" s="147" t="str">
        <f>VLOOKUP(F3072,'3-Productie normen'!A:Q,12,FALSE)</f>
        <v>S</v>
      </c>
      <c r="AA3072" s="147"/>
      <c r="AC3072" s="148">
        <f t="shared" si="612"/>
        <v>3442.5</v>
      </c>
    </row>
    <row r="3073" spans="1:29" ht="14.15" customHeight="1">
      <c r="A3073" s="124">
        <f t="shared" si="602"/>
        <v>3073</v>
      </c>
      <c r="B3073" s="139" t="s">
        <v>123</v>
      </c>
      <c r="C3073" s="108">
        <v>5</v>
      </c>
      <c r="D3073" s="164" t="s">
        <v>2596</v>
      </c>
      <c r="E3073" s="141" t="s">
        <v>279</v>
      </c>
      <c r="F3073" s="141" t="s">
        <v>168</v>
      </c>
      <c r="G3073" s="141" t="s">
        <v>227</v>
      </c>
      <c r="H3073" s="142">
        <v>2.5</v>
      </c>
      <c r="I3073" s="143">
        <f t="shared" si="613"/>
        <v>1</v>
      </c>
      <c r="J3073" s="144">
        <v>1</v>
      </c>
      <c r="K3073" s="144"/>
      <c r="L3073" s="144"/>
      <c r="M3073" s="144"/>
      <c r="N3073" s="144"/>
      <c r="O3073" s="144"/>
      <c r="P3073" s="145" t="e">
        <f t="shared" si="603"/>
        <v>#DIV/0!</v>
      </c>
      <c r="Q3073" s="145">
        <f t="shared" si="604"/>
        <v>0</v>
      </c>
      <c r="R3073" s="145">
        <f t="shared" si="605"/>
        <v>0</v>
      </c>
      <c r="S3073" s="145">
        <f t="shared" si="606"/>
        <v>0</v>
      </c>
      <c r="T3073" s="145">
        <f t="shared" si="607"/>
        <v>0</v>
      </c>
      <c r="U3073" s="145">
        <f t="shared" si="608"/>
        <v>0</v>
      </c>
      <c r="V3073" s="146">
        <f>IF(J3073="nio",0,IF(J3073&gt;0,VLOOKUP(F3073,'3-Productie normen'!A:M,VLOOKUP(J3073,'3-Productie normen'!$B$38:$C$41,2,FALSE),FALSE)))*(VLOOKUP(B3073,'2-Kosten per locatie'!$A$16:$C$48,3,FALSE))</f>
        <v>0</v>
      </c>
      <c r="W3073" s="146">
        <f t="shared" si="609"/>
        <v>0</v>
      </c>
      <c r="X3073" s="146">
        <f t="shared" si="610"/>
        <v>0</v>
      </c>
      <c r="Y3073" s="146">
        <f t="shared" si="611"/>
        <v>0</v>
      </c>
      <c r="Z3073" s="147" t="str">
        <f>VLOOKUP(F3073,'3-Productie normen'!A:Q,12,FALSE)</f>
        <v>V</v>
      </c>
      <c r="AA3073" s="147"/>
      <c r="AC3073" s="148">
        <f t="shared" si="612"/>
        <v>2.5</v>
      </c>
    </row>
    <row r="3074" spans="1:29" ht="14.15" customHeight="1">
      <c r="A3074" s="124">
        <f t="shared" si="602"/>
        <v>3074</v>
      </c>
      <c r="B3074" s="139" t="s">
        <v>123</v>
      </c>
      <c r="C3074" s="108">
        <v>5</v>
      </c>
      <c r="D3074" s="164" t="s">
        <v>2597</v>
      </c>
      <c r="E3074" s="141" t="s">
        <v>262</v>
      </c>
      <c r="F3074" s="141" t="s">
        <v>164</v>
      </c>
      <c r="G3074" s="141" t="s">
        <v>227</v>
      </c>
      <c r="H3074" s="142">
        <v>2.5</v>
      </c>
      <c r="I3074" s="143">
        <f t="shared" si="613"/>
        <v>12</v>
      </c>
      <c r="J3074" s="144">
        <v>12</v>
      </c>
      <c r="K3074" s="144"/>
      <c r="L3074" s="144"/>
      <c r="M3074" s="144"/>
      <c r="N3074" s="144"/>
      <c r="O3074" s="144"/>
      <c r="P3074" s="145" t="e">
        <f t="shared" si="603"/>
        <v>#DIV/0!</v>
      </c>
      <c r="Q3074" s="145">
        <f t="shared" si="604"/>
        <v>0</v>
      </c>
      <c r="R3074" s="145">
        <f t="shared" si="605"/>
        <v>0</v>
      </c>
      <c r="S3074" s="145">
        <f t="shared" si="606"/>
        <v>0</v>
      </c>
      <c r="T3074" s="145">
        <f t="shared" si="607"/>
        <v>0</v>
      </c>
      <c r="U3074" s="145">
        <f t="shared" si="608"/>
        <v>0</v>
      </c>
      <c r="V3074" s="146">
        <f>IF(J3074="nio",0,IF(J3074&gt;0,VLOOKUP(F3074,'3-Productie normen'!A:M,VLOOKUP(J3074,'3-Productie normen'!$B$38:$C$41,2,FALSE),FALSE)))*(VLOOKUP(B3074,'2-Kosten per locatie'!$A$16:$C$48,3,FALSE))</f>
        <v>0</v>
      </c>
      <c r="W3074" s="146">
        <f t="shared" si="609"/>
        <v>0</v>
      </c>
      <c r="X3074" s="146">
        <f t="shared" si="610"/>
        <v>0</v>
      </c>
      <c r="Y3074" s="146">
        <f t="shared" si="611"/>
        <v>0</v>
      </c>
      <c r="Z3074" s="147" t="str">
        <f>VLOOKUP(F3074,'3-Productie normen'!A:Q,12,FALSE)</f>
        <v>V</v>
      </c>
      <c r="AA3074" s="147"/>
      <c r="AC3074" s="148">
        <f t="shared" si="612"/>
        <v>30</v>
      </c>
    </row>
    <row r="3075" spans="1:29" ht="14.15" customHeight="1">
      <c r="A3075" s="124">
        <f t="shared" si="602"/>
        <v>3075</v>
      </c>
      <c r="B3075" s="139" t="s">
        <v>123</v>
      </c>
      <c r="C3075" s="108">
        <v>5</v>
      </c>
      <c r="D3075" s="164" t="s">
        <v>2598</v>
      </c>
      <c r="E3075" s="141" t="s">
        <v>224</v>
      </c>
      <c r="F3075" s="141" t="s">
        <v>155</v>
      </c>
      <c r="G3075" s="141" t="s">
        <v>252</v>
      </c>
      <c r="H3075" s="142">
        <v>28.6</v>
      </c>
      <c r="I3075" s="143">
        <f t="shared" si="613"/>
        <v>255</v>
      </c>
      <c r="J3075" s="144">
        <v>255</v>
      </c>
      <c r="K3075" s="144"/>
      <c r="L3075" s="144"/>
      <c r="M3075" s="144"/>
      <c r="N3075" s="144"/>
      <c r="O3075" s="144"/>
      <c r="P3075" s="145" t="e">
        <f t="shared" si="603"/>
        <v>#DIV/0!</v>
      </c>
      <c r="Q3075" s="145">
        <f t="shared" si="604"/>
        <v>0</v>
      </c>
      <c r="R3075" s="145">
        <f t="shared" si="605"/>
        <v>0</v>
      </c>
      <c r="S3075" s="145">
        <f t="shared" si="606"/>
        <v>0</v>
      </c>
      <c r="T3075" s="145">
        <f t="shared" si="607"/>
        <v>0</v>
      </c>
      <c r="U3075" s="145">
        <f t="shared" si="608"/>
        <v>0</v>
      </c>
      <c r="V3075" s="146">
        <f>IF(J3075="nio",0,IF(J3075&gt;0,VLOOKUP(F3075,'3-Productie normen'!A:M,VLOOKUP(J3075,'3-Productie normen'!$B$38:$C$41,2,FALSE),FALSE)))*(VLOOKUP(B3075,'2-Kosten per locatie'!$A$16:$C$48,3,FALSE))</f>
        <v>0</v>
      </c>
      <c r="W3075" s="146">
        <f t="shared" si="609"/>
        <v>0</v>
      </c>
      <c r="X3075" s="146">
        <f t="shared" si="610"/>
        <v>0</v>
      </c>
      <c r="Y3075" s="146">
        <f t="shared" si="611"/>
        <v>0</v>
      </c>
      <c r="Z3075" s="147" t="str">
        <f>VLOOKUP(F3075,'3-Productie normen'!A:Q,12,FALSE)</f>
        <v>B</v>
      </c>
      <c r="AA3075" s="147"/>
      <c r="AC3075" s="148">
        <f t="shared" si="612"/>
        <v>7293</v>
      </c>
    </row>
    <row r="3076" spans="1:29" ht="14.15" customHeight="1">
      <c r="A3076" s="124">
        <f t="shared" si="602"/>
        <v>3076</v>
      </c>
      <c r="B3076" s="139" t="s">
        <v>123</v>
      </c>
      <c r="C3076" s="108">
        <v>5</v>
      </c>
      <c r="D3076" s="164" t="s">
        <v>2599</v>
      </c>
      <c r="E3076" s="141" t="s">
        <v>224</v>
      </c>
      <c r="F3076" s="141" t="s">
        <v>155</v>
      </c>
      <c r="G3076" s="141" t="s">
        <v>252</v>
      </c>
      <c r="H3076" s="142">
        <v>33.1</v>
      </c>
      <c r="I3076" s="143">
        <f t="shared" si="613"/>
        <v>255</v>
      </c>
      <c r="J3076" s="144">
        <v>255</v>
      </c>
      <c r="K3076" s="144"/>
      <c r="L3076" s="144"/>
      <c r="M3076" s="144"/>
      <c r="N3076" s="144"/>
      <c r="O3076" s="144"/>
      <c r="P3076" s="145" t="e">
        <f t="shared" si="603"/>
        <v>#DIV/0!</v>
      </c>
      <c r="Q3076" s="145">
        <f t="shared" si="604"/>
        <v>0</v>
      </c>
      <c r="R3076" s="145">
        <f t="shared" si="605"/>
        <v>0</v>
      </c>
      <c r="S3076" s="145">
        <f t="shared" si="606"/>
        <v>0</v>
      </c>
      <c r="T3076" s="145">
        <f t="shared" si="607"/>
        <v>0</v>
      </c>
      <c r="U3076" s="145">
        <f t="shared" si="608"/>
        <v>0</v>
      </c>
      <c r="V3076" s="146">
        <f>IF(J3076="nio",0,IF(J3076&gt;0,VLOOKUP(F3076,'3-Productie normen'!A:M,VLOOKUP(J3076,'3-Productie normen'!$B$38:$C$41,2,FALSE),FALSE)))*(VLOOKUP(B3076,'2-Kosten per locatie'!$A$16:$C$48,3,FALSE))</f>
        <v>0</v>
      </c>
      <c r="W3076" s="146">
        <f t="shared" si="609"/>
        <v>0</v>
      </c>
      <c r="X3076" s="146">
        <f t="shared" si="610"/>
        <v>0</v>
      </c>
      <c r="Y3076" s="146">
        <f t="shared" si="611"/>
        <v>0</v>
      </c>
      <c r="Z3076" s="147" t="str">
        <f>VLOOKUP(F3076,'3-Productie normen'!A:Q,12,FALSE)</f>
        <v>B</v>
      </c>
      <c r="AA3076" s="147"/>
      <c r="AC3076" s="148">
        <f t="shared" si="612"/>
        <v>8440.5</v>
      </c>
    </row>
    <row r="3077" spans="1:29" ht="14.15" customHeight="1">
      <c r="A3077" s="124">
        <f t="shared" si="602"/>
        <v>3077</v>
      </c>
      <c r="B3077" s="139" t="s">
        <v>123</v>
      </c>
      <c r="C3077" s="108">
        <v>5</v>
      </c>
      <c r="D3077" s="164" t="s">
        <v>2600</v>
      </c>
      <c r="E3077" s="141" t="s">
        <v>224</v>
      </c>
      <c r="F3077" s="141" t="s">
        <v>155</v>
      </c>
      <c r="G3077" s="141" t="s">
        <v>252</v>
      </c>
      <c r="H3077" s="142">
        <v>26.3</v>
      </c>
      <c r="I3077" s="143">
        <f t="shared" si="613"/>
        <v>255</v>
      </c>
      <c r="J3077" s="144">
        <v>255</v>
      </c>
      <c r="K3077" s="144"/>
      <c r="L3077" s="144"/>
      <c r="M3077" s="144"/>
      <c r="N3077" s="144"/>
      <c r="O3077" s="144"/>
      <c r="P3077" s="145" t="e">
        <f t="shared" si="603"/>
        <v>#DIV/0!</v>
      </c>
      <c r="Q3077" s="145">
        <f t="shared" si="604"/>
        <v>0</v>
      </c>
      <c r="R3077" s="145">
        <f t="shared" si="605"/>
        <v>0</v>
      </c>
      <c r="S3077" s="145">
        <f t="shared" si="606"/>
        <v>0</v>
      </c>
      <c r="T3077" s="145">
        <f t="shared" si="607"/>
        <v>0</v>
      </c>
      <c r="U3077" s="145">
        <f t="shared" si="608"/>
        <v>0</v>
      </c>
      <c r="V3077" s="146">
        <f>IF(J3077="nio",0,IF(J3077&gt;0,VLOOKUP(F3077,'3-Productie normen'!A:M,VLOOKUP(J3077,'3-Productie normen'!$B$38:$C$41,2,FALSE),FALSE)))*(VLOOKUP(B3077,'2-Kosten per locatie'!$A$16:$C$48,3,FALSE))</f>
        <v>0</v>
      </c>
      <c r="W3077" s="146">
        <f t="shared" si="609"/>
        <v>0</v>
      </c>
      <c r="X3077" s="146">
        <f t="shared" si="610"/>
        <v>0</v>
      </c>
      <c r="Y3077" s="146">
        <f t="shared" si="611"/>
        <v>0</v>
      </c>
      <c r="Z3077" s="147" t="str">
        <f>VLOOKUP(F3077,'3-Productie normen'!A:Q,12,FALSE)</f>
        <v>B</v>
      </c>
      <c r="AA3077" s="147"/>
      <c r="AC3077" s="148">
        <f t="shared" si="612"/>
        <v>6706.5</v>
      </c>
    </row>
    <row r="3078" spans="1:29" ht="14.15" customHeight="1">
      <c r="A3078" s="124">
        <f t="shared" si="602"/>
        <v>3078</v>
      </c>
      <c r="B3078" s="139" t="s">
        <v>123</v>
      </c>
      <c r="C3078" s="108">
        <v>5</v>
      </c>
      <c r="D3078" s="164" t="s">
        <v>2601</v>
      </c>
      <c r="E3078" s="141" t="s">
        <v>224</v>
      </c>
      <c r="F3078" s="141" t="s">
        <v>155</v>
      </c>
      <c r="G3078" s="141" t="s">
        <v>252</v>
      </c>
      <c r="H3078" s="142">
        <v>21.3</v>
      </c>
      <c r="I3078" s="143">
        <f t="shared" si="613"/>
        <v>255</v>
      </c>
      <c r="J3078" s="144">
        <v>255</v>
      </c>
      <c r="K3078" s="144"/>
      <c r="L3078" s="144"/>
      <c r="M3078" s="144"/>
      <c r="N3078" s="144"/>
      <c r="O3078" s="144"/>
      <c r="P3078" s="145" t="e">
        <f t="shared" si="603"/>
        <v>#DIV/0!</v>
      </c>
      <c r="Q3078" s="145">
        <f t="shared" si="604"/>
        <v>0</v>
      </c>
      <c r="R3078" s="145">
        <f t="shared" si="605"/>
        <v>0</v>
      </c>
      <c r="S3078" s="145">
        <f t="shared" si="606"/>
        <v>0</v>
      </c>
      <c r="T3078" s="145">
        <f t="shared" si="607"/>
        <v>0</v>
      </c>
      <c r="U3078" s="145">
        <f t="shared" si="608"/>
        <v>0</v>
      </c>
      <c r="V3078" s="146">
        <f>IF(J3078="nio",0,IF(J3078&gt;0,VLOOKUP(F3078,'3-Productie normen'!A:M,VLOOKUP(J3078,'3-Productie normen'!$B$38:$C$41,2,FALSE),FALSE)))*(VLOOKUP(B3078,'2-Kosten per locatie'!$A$16:$C$48,3,FALSE))</f>
        <v>0</v>
      </c>
      <c r="W3078" s="146">
        <f t="shared" si="609"/>
        <v>0</v>
      </c>
      <c r="X3078" s="146">
        <f t="shared" si="610"/>
        <v>0</v>
      </c>
      <c r="Y3078" s="146">
        <f t="shared" si="611"/>
        <v>0</v>
      </c>
      <c r="Z3078" s="147" t="str">
        <f>VLOOKUP(F3078,'3-Productie normen'!A:Q,12,FALSE)</f>
        <v>B</v>
      </c>
      <c r="AA3078" s="147"/>
      <c r="AC3078" s="148">
        <f t="shared" si="612"/>
        <v>5431.5</v>
      </c>
    </row>
    <row r="3079" spans="1:29" ht="14.15" customHeight="1">
      <c r="A3079" s="124">
        <f t="shared" si="602"/>
        <v>3079</v>
      </c>
      <c r="B3079" s="139" t="s">
        <v>123</v>
      </c>
      <c r="C3079" s="108">
        <v>6</v>
      </c>
      <c r="D3079" s="164" t="s">
        <v>2602</v>
      </c>
      <c r="E3079" s="141" t="s">
        <v>170</v>
      </c>
      <c r="F3079" s="141" t="s">
        <v>170</v>
      </c>
      <c r="G3079" s="141" t="s">
        <v>227</v>
      </c>
      <c r="H3079" s="142">
        <v>33.200000000000003</v>
      </c>
      <c r="I3079" s="143">
        <f t="shared" si="613"/>
        <v>255</v>
      </c>
      <c r="J3079" s="144">
        <v>255</v>
      </c>
      <c r="K3079" s="144"/>
      <c r="L3079" s="144"/>
      <c r="M3079" s="144"/>
      <c r="N3079" s="144"/>
      <c r="O3079" s="144"/>
      <c r="P3079" s="145" t="e">
        <f t="shared" si="603"/>
        <v>#DIV/0!</v>
      </c>
      <c r="Q3079" s="145">
        <f t="shared" si="604"/>
        <v>0</v>
      </c>
      <c r="R3079" s="145">
        <f t="shared" si="605"/>
        <v>0</v>
      </c>
      <c r="S3079" s="145">
        <f t="shared" si="606"/>
        <v>0</v>
      </c>
      <c r="T3079" s="145">
        <f t="shared" si="607"/>
        <v>0</v>
      </c>
      <c r="U3079" s="145">
        <f t="shared" si="608"/>
        <v>0</v>
      </c>
      <c r="V3079" s="146">
        <f>IF(J3079="nio",0,IF(J3079&gt;0,VLOOKUP(F3079,'3-Productie normen'!A:M,VLOOKUP(J3079,'3-Productie normen'!$B$38:$C$41,2,FALSE),FALSE)))*(VLOOKUP(B3079,'2-Kosten per locatie'!$A$16:$C$48,3,FALSE))</f>
        <v>0</v>
      </c>
      <c r="W3079" s="146">
        <f t="shared" si="609"/>
        <v>0</v>
      </c>
      <c r="X3079" s="146">
        <f t="shared" si="610"/>
        <v>0</v>
      </c>
      <c r="Y3079" s="146">
        <f t="shared" si="611"/>
        <v>0</v>
      </c>
      <c r="Z3079" s="147" t="str">
        <f>VLOOKUP(F3079,'3-Productie normen'!A:Q,12,FALSE)</f>
        <v>V</v>
      </c>
      <c r="AA3079" s="147"/>
      <c r="AC3079" s="148">
        <f t="shared" si="612"/>
        <v>8466</v>
      </c>
    </row>
    <row r="3080" spans="1:29" ht="14.15" customHeight="1">
      <c r="A3080" s="124">
        <f t="shared" si="602"/>
        <v>3080</v>
      </c>
      <c r="B3080" s="139" t="s">
        <v>123</v>
      </c>
      <c r="C3080" s="108">
        <v>6</v>
      </c>
      <c r="D3080" s="164" t="s">
        <v>2603</v>
      </c>
      <c r="E3080" s="141" t="s">
        <v>249</v>
      </c>
      <c r="F3080" s="141" t="s">
        <v>172</v>
      </c>
      <c r="G3080" s="141" t="s">
        <v>244</v>
      </c>
      <c r="H3080" s="142">
        <v>34</v>
      </c>
      <c r="I3080" s="143">
        <f t="shared" si="613"/>
        <v>255</v>
      </c>
      <c r="J3080" s="144">
        <v>255</v>
      </c>
      <c r="K3080" s="144"/>
      <c r="L3080" s="144"/>
      <c r="M3080" s="144"/>
      <c r="N3080" s="144"/>
      <c r="O3080" s="144"/>
      <c r="P3080" s="145" t="e">
        <f t="shared" si="603"/>
        <v>#DIV/0!</v>
      </c>
      <c r="Q3080" s="145">
        <f t="shared" si="604"/>
        <v>0</v>
      </c>
      <c r="R3080" s="145">
        <f t="shared" si="605"/>
        <v>0</v>
      </c>
      <c r="S3080" s="145">
        <f t="shared" si="606"/>
        <v>0</v>
      </c>
      <c r="T3080" s="145">
        <f t="shared" si="607"/>
        <v>0</v>
      </c>
      <c r="U3080" s="145">
        <f t="shared" si="608"/>
        <v>0</v>
      </c>
      <c r="V3080" s="146">
        <f>IF(J3080="nio",0,IF(J3080&gt;0,VLOOKUP(F3080,'3-Productie normen'!A:M,VLOOKUP(J3080,'3-Productie normen'!$B$38:$C$41,2,FALSE),FALSE)))*(VLOOKUP(B3080,'2-Kosten per locatie'!$A$16:$C$48,3,FALSE))</f>
        <v>0</v>
      </c>
      <c r="W3080" s="146">
        <f t="shared" si="609"/>
        <v>0</v>
      </c>
      <c r="X3080" s="146">
        <f t="shared" si="610"/>
        <v>0</v>
      </c>
      <c r="Y3080" s="146">
        <f t="shared" si="611"/>
        <v>0</v>
      </c>
      <c r="Z3080" s="147" t="str">
        <f>VLOOKUP(F3080,'3-Productie normen'!A:Q,12,FALSE)</f>
        <v>V</v>
      </c>
      <c r="AA3080" s="147"/>
      <c r="AC3080" s="148">
        <f t="shared" si="612"/>
        <v>8670</v>
      </c>
    </row>
    <row r="3081" spans="1:29" ht="14.15" customHeight="1">
      <c r="A3081" s="124">
        <f t="shared" ref="A3081:A3144" si="614">A3080+1</f>
        <v>3081</v>
      </c>
      <c r="B3081" s="139" t="s">
        <v>123</v>
      </c>
      <c r="C3081" s="108">
        <v>6</v>
      </c>
      <c r="D3081" s="164" t="s">
        <v>2604</v>
      </c>
      <c r="E3081" s="141" t="s">
        <v>249</v>
      </c>
      <c r="F3081" s="141" t="s">
        <v>172</v>
      </c>
      <c r="G3081" s="141" t="s">
        <v>244</v>
      </c>
      <c r="H3081" s="142">
        <v>18.8</v>
      </c>
      <c r="I3081" s="143">
        <f t="shared" si="613"/>
        <v>255</v>
      </c>
      <c r="J3081" s="144">
        <v>255</v>
      </c>
      <c r="K3081" s="144"/>
      <c r="L3081" s="144"/>
      <c r="M3081" s="144"/>
      <c r="N3081" s="144"/>
      <c r="O3081" s="144"/>
      <c r="P3081" s="145" t="e">
        <f t="shared" si="603"/>
        <v>#DIV/0!</v>
      </c>
      <c r="Q3081" s="145">
        <f t="shared" si="604"/>
        <v>0</v>
      </c>
      <c r="R3081" s="145">
        <f t="shared" si="605"/>
        <v>0</v>
      </c>
      <c r="S3081" s="145">
        <f t="shared" si="606"/>
        <v>0</v>
      </c>
      <c r="T3081" s="145">
        <f t="shared" si="607"/>
        <v>0</v>
      </c>
      <c r="U3081" s="145">
        <f t="shared" si="608"/>
        <v>0</v>
      </c>
      <c r="V3081" s="146">
        <f>IF(J3081="nio",0,IF(J3081&gt;0,VLOOKUP(F3081,'3-Productie normen'!A:M,VLOOKUP(J3081,'3-Productie normen'!$B$38:$C$41,2,FALSE),FALSE)))*(VLOOKUP(B3081,'2-Kosten per locatie'!$A$16:$C$48,3,FALSE))</f>
        <v>0</v>
      </c>
      <c r="W3081" s="146">
        <f t="shared" si="609"/>
        <v>0</v>
      </c>
      <c r="X3081" s="146">
        <f t="shared" si="610"/>
        <v>0</v>
      </c>
      <c r="Y3081" s="146">
        <f t="shared" si="611"/>
        <v>0</v>
      </c>
      <c r="Z3081" s="147" t="str">
        <f>VLOOKUP(F3081,'3-Productie normen'!A:Q,12,FALSE)</f>
        <v>V</v>
      </c>
      <c r="AA3081" s="147"/>
      <c r="AC3081" s="148">
        <f t="shared" si="612"/>
        <v>4794</v>
      </c>
    </row>
    <row r="3082" spans="1:29" ht="14.15" customHeight="1">
      <c r="A3082" s="124">
        <f t="shared" si="614"/>
        <v>3082</v>
      </c>
      <c r="B3082" s="139" t="s">
        <v>123</v>
      </c>
      <c r="C3082" s="108">
        <v>6</v>
      </c>
      <c r="D3082" s="164" t="s">
        <v>2605</v>
      </c>
      <c r="E3082" s="141" t="s">
        <v>249</v>
      </c>
      <c r="F3082" s="141" t="s">
        <v>172</v>
      </c>
      <c r="G3082" s="141" t="s">
        <v>244</v>
      </c>
      <c r="H3082" s="142">
        <v>18.8</v>
      </c>
      <c r="I3082" s="143">
        <f t="shared" si="613"/>
        <v>255</v>
      </c>
      <c r="J3082" s="144">
        <v>255</v>
      </c>
      <c r="K3082" s="144"/>
      <c r="L3082" s="144"/>
      <c r="M3082" s="144"/>
      <c r="N3082" s="144"/>
      <c r="O3082" s="144"/>
      <c r="P3082" s="145" t="e">
        <f t="shared" si="603"/>
        <v>#DIV/0!</v>
      </c>
      <c r="Q3082" s="145">
        <f t="shared" si="604"/>
        <v>0</v>
      </c>
      <c r="R3082" s="145">
        <f t="shared" si="605"/>
        <v>0</v>
      </c>
      <c r="S3082" s="145">
        <f t="shared" si="606"/>
        <v>0</v>
      </c>
      <c r="T3082" s="145">
        <f t="shared" si="607"/>
        <v>0</v>
      </c>
      <c r="U3082" s="145">
        <f t="shared" si="608"/>
        <v>0</v>
      </c>
      <c r="V3082" s="146">
        <f>IF(J3082="nio",0,IF(J3082&gt;0,VLOOKUP(F3082,'3-Productie normen'!A:M,VLOOKUP(J3082,'3-Productie normen'!$B$38:$C$41,2,FALSE),FALSE)))*(VLOOKUP(B3082,'2-Kosten per locatie'!$A$16:$C$48,3,FALSE))</f>
        <v>0</v>
      </c>
      <c r="W3082" s="146">
        <f t="shared" si="609"/>
        <v>0</v>
      </c>
      <c r="X3082" s="146">
        <f t="shared" si="610"/>
        <v>0</v>
      </c>
      <c r="Y3082" s="146">
        <f t="shared" si="611"/>
        <v>0</v>
      </c>
      <c r="Z3082" s="147" t="str">
        <f>VLOOKUP(F3082,'3-Productie normen'!A:Q,12,FALSE)</f>
        <v>V</v>
      </c>
      <c r="AA3082" s="147"/>
      <c r="AC3082" s="148">
        <f t="shared" si="612"/>
        <v>4794</v>
      </c>
    </row>
    <row r="3083" spans="1:29" ht="14.15" customHeight="1">
      <c r="A3083" s="124">
        <f t="shared" si="614"/>
        <v>3083</v>
      </c>
      <c r="B3083" s="139" t="s">
        <v>123</v>
      </c>
      <c r="C3083" s="108">
        <v>6</v>
      </c>
      <c r="D3083" s="164">
        <v>6.03</v>
      </c>
      <c r="E3083" s="141" t="s">
        <v>249</v>
      </c>
      <c r="F3083" s="141" t="s">
        <v>172</v>
      </c>
      <c r="G3083" s="141" t="s">
        <v>222</v>
      </c>
      <c r="H3083" s="142">
        <v>17.2</v>
      </c>
      <c r="I3083" s="143">
        <f t="shared" si="613"/>
        <v>255</v>
      </c>
      <c r="J3083" s="144">
        <v>255</v>
      </c>
      <c r="K3083" s="144"/>
      <c r="L3083" s="144"/>
      <c r="M3083" s="144"/>
      <c r="N3083" s="144"/>
      <c r="O3083" s="144"/>
      <c r="P3083" s="145" t="e">
        <f t="shared" si="603"/>
        <v>#DIV/0!</v>
      </c>
      <c r="Q3083" s="145">
        <f t="shared" si="604"/>
        <v>0</v>
      </c>
      <c r="R3083" s="145">
        <f t="shared" si="605"/>
        <v>0</v>
      </c>
      <c r="S3083" s="145">
        <f t="shared" si="606"/>
        <v>0</v>
      </c>
      <c r="T3083" s="145">
        <f t="shared" si="607"/>
        <v>0</v>
      </c>
      <c r="U3083" s="145">
        <f t="shared" si="608"/>
        <v>0</v>
      </c>
      <c r="V3083" s="146">
        <f>IF(J3083="nio",0,IF(J3083&gt;0,VLOOKUP(F3083,'3-Productie normen'!A:M,VLOOKUP(J3083,'3-Productie normen'!$B$38:$C$41,2,FALSE),FALSE)))*(VLOOKUP(B3083,'2-Kosten per locatie'!$A$16:$C$48,3,FALSE))</f>
        <v>0</v>
      </c>
      <c r="W3083" s="146">
        <f t="shared" si="609"/>
        <v>0</v>
      </c>
      <c r="X3083" s="146">
        <f t="shared" si="610"/>
        <v>0</v>
      </c>
      <c r="Y3083" s="146">
        <f t="shared" si="611"/>
        <v>0</v>
      </c>
      <c r="Z3083" s="147" t="str">
        <f>VLOOKUP(F3083,'3-Productie normen'!A:Q,12,FALSE)</f>
        <v>V</v>
      </c>
      <c r="AA3083" s="147"/>
      <c r="AC3083" s="148">
        <f t="shared" si="612"/>
        <v>4386</v>
      </c>
    </row>
    <row r="3084" spans="1:29" ht="14.15" customHeight="1">
      <c r="A3084" s="124">
        <f t="shared" si="614"/>
        <v>3084</v>
      </c>
      <c r="B3084" s="139" t="s">
        <v>123</v>
      </c>
      <c r="C3084" s="108">
        <v>6</v>
      </c>
      <c r="D3084" s="164" t="s">
        <v>2606</v>
      </c>
      <c r="E3084" s="141" t="s">
        <v>170</v>
      </c>
      <c r="F3084" s="141" t="s">
        <v>170</v>
      </c>
      <c r="G3084" s="141" t="s">
        <v>227</v>
      </c>
      <c r="H3084" s="142">
        <v>4</v>
      </c>
      <c r="I3084" s="143">
        <f t="shared" si="613"/>
        <v>255</v>
      </c>
      <c r="J3084" s="144">
        <v>255</v>
      </c>
      <c r="K3084" s="144"/>
      <c r="L3084" s="144"/>
      <c r="M3084" s="144"/>
      <c r="N3084" s="144"/>
      <c r="O3084" s="144"/>
      <c r="P3084" s="145" t="e">
        <f t="shared" si="603"/>
        <v>#DIV/0!</v>
      </c>
      <c r="Q3084" s="145">
        <f t="shared" si="604"/>
        <v>0</v>
      </c>
      <c r="R3084" s="145">
        <f t="shared" si="605"/>
        <v>0</v>
      </c>
      <c r="S3084" s="145">
        <f t="shared" si="606"/>
        <v>0</v>
      </c>
      <c r="T3084" s="145">
        <f t="shared" si="607"/>
        <v>0</v>
      </c>
      <c r="U3084" s="145">
        <f t="shared" si="608"/>
        <v>0</v>
      </c>
      <c r="V3084" s="146">
        <f>IF(J3084="nio",0,IF(J3084&gt;0,VLOOKUP(F3084,'3-Productie normen'!A:M,VLOOKUP(J3084,'3-Productie normen'!$B$38:$C$41,2,FALSE),FALSE)))*(VLOOKUP(B3084,'2-Kosten per locatie'!$A$16:$C$48,3,FALSE))</f>
        <v>0</v>
      </c>
      <c r="W3084" s="146">
        <f t="shared" si="609"/>
        <v>0</v>
      </c>
      <c r="X3084" s="146">
        <f t="shared" si="610"/>
        <v>0</v>
      </c>
      <c r="Y3084" s="146">
        <f t="shared" si="611"/>
        <v>0</v>
      </c>
      <c r="Z3084" s="147" t="str">
        <f>VLOOKUP(F3084,'3-Productie normen'!A:Q,12,FALSE)</f>
        <v>V</v>
      </c>
      <c r="AA3084" s="147"/>
      <c r="AC3084" s="148">
        <f t="shared" si="612"/>
        <v>1020</v>
      </c>
    </row>
    <row r="3085" spans="1:29" ht="14.15" customHeight="1">
      <c r="A3085" s="124">
        <f t="shared" si="614"/>
        <v>3085</v>
      </c>
      <c r="B3085" s="139" t="s">
        <v>95</v>
      </c>
      <c r="C3085" s="108">
        <v>2</v>
      </c>
      <c r="D3085" s="164" t="s">
        <v>1782</v>
      </c>
      <c r="E3085" s="141" t="s">
        <v>249</v>
      </c>
      <c r="F3085" s="151" t="s">
        <v>172</v>
      </c>
      <c r="G3085" s="141" t="s">
        <v>244</v>
      </c>
      <c r="H3085" s="142">
        <v>23.3</v>
      </c>
      <c r="I3085" s="143">
        <f t="shared" si="613"/>
        <v>208</v>
      </c>
      <c r="J3085" s="144">
        <v>208</v>
      </c>
      <c r="K3085" s="144"/>
      <c r="L3085" s="144"/>
      <c r="M3085" s="144"/>
      <c r="N3085" s="144"/>
      <c r="O3085" s="144"/>
      <c r="P3085" s="145" t="e">
        <f t="shared" si="603"/>
        <v>#DIV/0!</v>
      </c>
      <c r="Q3085" s="145">
        <f t="shared" si="604"/>
        <v>0</v>
      </c>
      <c r="R3085" s="145">
        <f t="shared" si="605"/>
        <v>0</v>
      </c>
      <c r="S3085" s="145">
        <f t="shared" si="606"/>
        <v>0</v>
      </c>
      <c r="T3085" s="145">
        <f t="shared" si="607"/>
        <v>0</v>
      </c>
      <c r="U3085" s="145">
        <f t="shared" si="608"/>
        <v>0</v>
      </c>
      <c r="V3085" s="146">
        <f>IF(J3085="nio",0,IF(J3085&gt;0,VLOOKUP(F3085,'3-Productie normen'!A:M,VLOOKUP(J3085,'3-Productie normen'!$B$38:$C$41,2,FALSE),FALSE)))*(VLOOKUP(B3085,'2-Kosten per locatie'!$A$16:$C$48,3,FALSE))</f>
        <v>0</v>
      </c>
      <c r="W3085" s="146">
        <f t="shared" si="609"/>
        <v>0</v>
      </c>
      <c r="X3085" s="146">
        <f t="shared" si="610"/>
        <v>0</v>
      </c>
      <c r="Y3085" s="146">
        <f t="shared" si="611"/>
        <v>0</v>
      </c>
      <c r="Z3085" s="147" t="str">
        <f>VLOOKUP(F3085,'3-Productie normen'!A:Q,12,FALSE)</f>
        <v>V</v>
      </c>
      <c r="AA3085" s="147"/>
      <c r="AC3085" s="148">
        <f t="shared" si="612"/>
        <v>4846.4000000000005</v>
      </c>
    </row>
    <row r="3086" spans="1:29" ht="14.15" customHeight="1">
      <c r="A3086" s="124">
        <f t="shared" si="614"/>
        <v>3086</v>
      </c>
      <c r="B3086" s="139" t="s">
        <v>95</v>
      </c>
      <c r="C3086" s="108">
        <v>2</v>
      </c>
      <c r="D3086" s="164" t="s">
        <v>1992</v>
      </c>
      <c r="E3086" s="141" t="s">
        <v>220</v>
      </c>
      <c r="F3086" s="151" t="s">
        <v>167</v>
      </c>
      <c r="G3086" s="141" t="s">
        <v>213</v>
      </c>
      <c r="H3086" s="142">
        <v>6.8</v>
      </c>
      <c r="I3086" s="143">
        <f t="shared" si="613"/>
        <v>208</v>
      </c>
      <c r="J3086" s="144">
        <v>208</v>
      </c>
      <c r="K3086" s="144"/>
      <c r="L3086" s="144"/>
      <c r="M3086" s="144"/>
      <c r="N3086" s="144"/>
      <c r="O3086" s="144"/>
      <c r="P3086" s="145" t="e">
        <f t="shared" si="603"/>
        <v>#DIV/0!</v>
      </c>
      <c r="Q3086" s="145">
        <f t="shared" si="604"/>
        <v>0</v>
      </c>
      <c r="R3086" s="145">
        <f t="shared" si="605"/>
        <v>0</v>
      </c>
      <c r="S3086" s="145">
        <f t="shared" si="606"/>
        <v>0</v>
      </c>
      <c r="T3086" s="145">
        <f t="shared" si="607"/>
        <v>0</v>
      </c>
      <c r="U3086" s="145">
        <f t="shared" si="608"/>
        <v>0</v>
      </c>
      <c r="V3086" s="146">
        <f>IF(J3086="nio",0,IF(J3086&gt;0,VLOOKUP(F3086,'3-Productie normen'!A:M,VLOOKUP(J3086,'3-Productie normen'!$B$38:$C$41,2,FALSE),FALSE)))*(VLOOKUP(B3086,'2-Kosten per locatie'!$A$16:$C$48,3,FALSE))</f>
        <v>0</v>
      </c>
      <c r="W3086" s="146">
        <f t="shared" si="609"/>
        <v>0</v>
      </c>
      <c r="X3086" s="146">
        <f t="shared" si="610"/>
        <v>0</v>
      </c>
      <c r="Y3086" s="146">
        <f t="shared" si="611"/>
        <v>0</v>
      </c>
      <c r="Z3086" s="147" t="str">
        <f>VLOOKUP(F3086,'3-Productie normen'!A:Q,12,FALSE)</f>
        <v>S</v>
      </c>
      <c r="AA3086" s="147"/>
      <c r="AC3086" s="148">
        <f t="shared" si="612"/>
        <v>1414.3999999999999</v>
      </c>
    </row>
    <row r="3087" spans="1:29" ht="14.15" customHeight="1">
      <c r="A3087" s="124">
        <f t="shared" si="614"/>
        <v>3087</v>
      </c>
      <c r="B3087" s="139" t="s">
        <v>95</v>
      </c>
      <c r="C3087" s="108">
        <v>2</v>
      </c>
      <c r="D3087" s="164" t="s">
        <v>1784</v>
      </c>
      <c r="E3087" s="141" t="s">
        <v>265</v>
      </c>
      <c r="F3087" s="141" t="s">
        <v>167</v>
      </c>
      <c r="G3087" s="141" t="s">
        <v>213</v>
      </c>
      <c r="H3087" s="142">
        <v>4.0999999999999996</v>
      </c>
      <c r="I3087" s="143">
        <f t="shared" si="613"/>
        <v>208</v>
      </c>
      <c r="J3087" s="144">
        <v>208</v>
      </c>
      <c r="K3087" s="144"/>
      <c r="L3087" s="144"/>
      <c r="M3087" s="144"/>
      <c r="N3087" s="144"/>
      <c r="O3087" s="144"/>
      <c r="P3087" s="145" t="e">
        <f t="shared" si="603"/>
        <v>#DIV/0!</v>
      </c>
      <c r="Q3087" s="145">
        <f t="shared" si="604"/>
        <v>0</v>
      </c>
      <c r="R3087" s="145">
        <f t="shared" si="605"/>
        <v>0</v>
      </c>
      <c r="S3087" s="145">
        <f t="shared" si="606"/>
        <v>0</v>
      </c>
      <c r="T3087" s="145">
        <f t="shared" si="607"/>
        <v>0</v>
      </c>
      <c r="U3087" s="145">
        <f t="shared" si="608"/>
        <v>0</v>
      </c>
      <c r="V3087" s="146">
        <f>IF(J3087="nio",0,IF(J3087&gt;0,VLOOKUP(F3087,'3-Productie normen'!A:M,VLOOKUP(J3087,'3-Productie normen'!$B$38:$C$41,2,FALSE),FALSE)))*(VLOOKUP(B3087,'2-Kosten per locatie'!$A$16:$C$48,3,FALSE))</f>
        <v>0</v>
      </c>
      <c r="W3087" s="146">
        <f t="shared" si="609"/>
        <v>0</v>
      </c>
      <c r="X3087" s="146">
        <f t="shared" si="610"/>
        <v>0</v>
      </c>
      <c r="Y3087" s="146">
        <f t="shared" si="611"/>
        <v>0</v>
      </c>
      <c r="Z3087" s="147" t="str">
        <f>VLOOKUP(F3087,'3-Productie normen'!A:Q,12,FALSE)</f>
        <v>S</v>
      </c>
      <c r="AA3087" s="147"/>
      <c r="AC3087" s="148">
        <f t="shared" si="612"/>
        <v>852.8</v>
      </c>
    </row>
    <row r="3088" spans="1:29" ht="14.15" customHeight="1">
      <c r="A3088" s="124">
        <f t="shared" si="614"/>
        <v>3088</v>
      </c>
      <c r="B3088" s="139" t="s">
        <v>95</v>
      </c>
      <c r="C3088" s="108">
        <v>2</v>
      </c>
      <c r="D3088" s="164" t="s">
        <v>2607</v>
      </c>
      <c r="E3088" s="141" t="s">
        <v>265</v>
      </c>
      <c r="F3088" s="151" t="s">
        <v>167</v>
      </c>
      <c r="G3088" s="141" t="s">
        <v>213</v>
      </c>
      <c r="H3088" s="142">
        <v>1.8</v>
      </c>
      <c r="I3088" s="143">
        <f t="shared" si="613"/>
        <v>208</v>
      </c>
      <c r="J3088" s="144">
        <v>208</v>
      </c>
      <c r="K3088" s="144"/>
      <c r="L3088" s="144"/>
      <c r="M3088" s="144"/>
      <c r="N3088" s="144"/>
      <c r="O3088" s="144"/>
      <c r="P3088" s="145" t="e">
        <f t="shared" si="603"/>
        <v>#DIV/0!</v>
      </c>
      <c r="Q3088" s="145">
        <f t="shared" si="604"/>
        <v>0</v>
      </c>
      <c r="R3088" s="145">
        <f t="shared" si="605"/>
        <v>0</v>
      </c>
      <c r="S3088" s="145">
        <f t="shared" si="606"/>
        <v>0</v>
      </c>
      <c r="T3088" s="145">
        <f t="shared" si="607"/>
        <v>0</v>
      </c>
      <c r="U3088" s="145">
        <f t="shared" si="608"/>
        <v>0</v>
      </c>
      <c r="V3088" s="146">
        <f>IF(J3088="nio",0,IF(J3088&gt;0,VLOOKUP(F3088,'3-Productie normen'!A:M,VLOOKUP(J3088,'3-Productie normen'!$B$38:$C$41,2,FALSE),FALSE)))*(VLOOKUP(B3088,'2-Kosten per locatie'!$A$16:$C$48,3,FALSE))</f>
        <v>0</v>
      </c>
      <c r="W3088" s="146">
        <f t="shared" si="609"/>
        <v>0</v>
      </c>
      <c r="X3088" s="146">
        <f t="shared" si="610"/>
        <v>0</v>
      </c>
      <c r="Y3088" s="146">
        <f t="shared" si="611"/>
        <v>0</v>
      </c>
      <c r="Z3088" s="147" t="str">
        <f>VLOOKUP(F3088,'3-Productie normen'!A:Q,12,FALSE)</f>
        <v>S</v>
      </c>
      <c r="AA3088" s="147"/>
      <c r="AC3088" s="148">
        <f t="shared" si="612"/>
        <v>374.40000000000003</v>
      </c>
    </row>
    <row r="3089" spans="1:29" ht="14.15" customHeight="1">
      <c r="A3089" s="124">
        <f t="shared" si="614"/>
        <v>3089</v>
      </c>
      <c r="B3089" s="139" t="s">
        <v>95</v>
      </c>
      <c r="C3089" s="108">
        <v>2</v>
      </c>
      <c r="D3089" s="164" t="s">
        <v>2000</v>
      </c>
      <c r="E3089" s="141" t="s">
        <v>262</v>
      </c>
      <c r="F3089" s="151" t="s">
        <v>164</v>
      </c>
      <c r="G3089" s="141" t="s">
        <v>227</v>
      </c>
      <c r="H3089" s="142">
        <v>0.8</v>
      </c>
      <c r="I3089" s="143">
        <f t="shared" si="613"/>
        <v>12</v>
      </c>
      <c r="J3089" s="144">
        <v>12</v>
      </c>
      <c r="K3089" s="144"/>
      <c r="L3089" s="144"/>
      <c r="M3089" s="144"/>
      <c r="N3089" s="144"/>
      <c r="O3089" s="144"/>
      <c r="P3089" s="145" t="e">
        <f t="shared" si="603"/>
        <v>#DIV/0!</v>
      </c>
      <c r="Q3089" s="145">
        <f t="shared" si="604"/>
        <v>0</v>
      </c>
      <c r="R3089" s="145">
        <f t="shared" si="605"/>
        <v>0</v>
      </c>
      <c r="S3089" s="145">
        <f t="shared" si="606"/>
        <v>0</v>
      </c>
      <c r="T3089" s="145">
        <f t="shared" si="607"/>
        <v>0</v>
      </c>
      <c r="U3089" s="145">
        <f t="shared" si="608"/>
        <v>0</v>
      </c>
      <c r="V3089" s="146">
        <f>IF(J3089="nio",0,IF(J3089&gt;0,VLOOKUP(F3089,'3-Productie normen'!A:M,VLOOKUP(J3089,'3-Productie normen'!$B$38:$C$41,2,FALSE),FALSE)))*(VLOOKUP(B3089,'2-Kosten per locatie'!$A$16:$C$48,3,FALSE))</f>
        <v>0</v>
      </c>
      <c r="W3089" s="146">
        <f t="shared" si="609"/>
        <v>0</v>
      </c>
      <c r="X3089" s="146">
        <f t="shared" si="610"/>
        <v>0</v>
      </c>
      <c r="Y3089" s="146">
        <f t="shared" si="611"/>
        <v>0</v>
      </c>
      <c r="Z3089" s="147" t="str">
        <f>VLOOKUP(F3089,'3-Productie normen'!A:Q,12,FALSE)</f>
        <v>V</v>
      </c>
      <c r="AA3089" s="147"/>
      <c r="AC3089" s="148">
        <f t="shared" si="612"/>
        <v>9.6000000000000014</v>
      </c>
    </row>
    <row r="3090" spans="1:29" ht="14.15" customHeight="1">
      <c r="A3090" s="124">
        <f t="shared" si="614"/>
        <v>3090</v>
      </c>
      <c r="B3090" s="139" t="s">
        <v>95</v>
      </c>
      <c r="C3090" s="108">
        <v>2</v>
      </c>
      <c r="D3090" s="164" t="s">
        <v>1785</v>
      </c>
      <c r="E3090" s="141" t="s">
        <v>279</v>
      </c>
      <c r="F3090" s="141" t="s">
        <v>168</v>
      </c>
      <c r="G3090" s="141" t="s">
        <v>227</v>
      </c>
      <c r="H3090" s="142">
        <v>2.5</v>
      </c>
      <c r="I3090" s="143">
        <f t="shared" si="613"/>
        <v>1</v>
      </c>
      <c r="J3090" s="144">
        <v>1</v>
      </c>
      <c r="K3090" s="144"/>
      <c r="L3090" s="144"/>
      <c r="M3090" s="144"/>
      <c r="N3090" s="144"/>
      <c r="O3090" s="144"/>
      <c r="P3090" s="145" t="e">
        <f t="shared" si="603"/>
        <v>#DIV/0!</v>
      </c>
      <c r="Q3090" s="145">
        <f t="shared" si="604"/>
        <v>0</v>
      </c>
      <c r="R3090" s="145">
        <f t="shared" si="605"/>
        <v>0</v>
      </c>
      <c r="S3090" s="145">
        <f t="shared" si="606"/>
        <v>0</v>
      </c>
      <c r="T3090" s="145">
        <f t="shared" si="607"/>
        <v>0</v>
      </c>
      <c r="U3090" s="145">
        <f t="shared" si="608"/>
        <v>0</v>
      </c>
      <c r="V3090" s="146">
        <f>IF(J3090="nio",0,IF(J3090&gt;0,VLOOKUP(F3090,'3-Productie normen'!A:M,VLOOKUP(J3090,'3-Productie normen'!$B$38:$C$41,2,FALSE),FALSE)))*(VLOOKUP(B3090,'2-Kosten per locatie'!$A$16:$C$48,3,FALSE))</f>
        <v>0</v>
      </c>
      <c r="W3090" s="146">
        <f t="shared" si="609"/>
        <v>0</v>
      </c>
      <c r="X3090" s="146">
        <f t="shared" si="610"/>
        <v>0</v>
      </c>
      <c r="Y3090" s="146">
        <f t="shared" si="611"/>
        <v>0</v>
      </c>
      <c r="Z3090" s="147" t="str">
        <f>VLOOKUP(F3090,'3-Productie normen'!A:Q,12,FALSE)</f>
        <v>V</v>
      </c>
      <c r="AA3090" s="147"/>
      <c r="AC3090" s="148">
        <f t="shared" si="612"/>
        <v>2.5</v>
      </c>
    </row>
    <row r="3091" spans="1:29" ht="14.15" customHeight="1">
      <c r="A3091" s="124">
        <f t="shared" si="614"/>
        <v>3091</v>
      </c>
      <c r="B3091" s="139" t="s">
        <v>95</v>
      </c>
      <c r="C3091" s="108">
        <v>2</v>
      </c>
      <c r="D3091" s="164" t="s">
        <v>2003</v>
      </c>
      <c r="E3091" s="141" t="s">
        <v>171</v>
      </c>
      <c r="F3091" s="141" t="s">
        <v>171</v>
      </c>
      <c r="G3091" s="141" t="s">
        <v>222</v>
      </c>
      <c r="H3091" s="142">
        <v>18.600000000000001</v>
      </c>
      <c r="I3091" s="143">
        <f t="shared" si="613"/>
        <v>208</v>
      </c>
      <c r="J3091" s="144">
        <v>208</v>
      </c>
      <c r="K3091" s="144"/>
      <c r="L3091" s="144"/>
      <c r="M3091" s="144"/>
      <c r="N3091" s="144"/>
      <c r="O3091" s="144"/>
      <c r="P3091" s="145" t="e">
        <f t="shared" si="603"/>
        <v>#DIV/0!</v>
      </c>
      <c r="Q3091" s="145">
        <f t="shared" si="604"/>
        <v>0</v>
      </c>
      <c r="R3091" s="145">
        <f t="shared" si="605"/>
        <v>0</v>
      </c>
      <c r="S3091" s="145">
        <f t="shared" si="606"/>
        <v>0</v>
      </c>
      <c r="T3091" s="145">
        <f t="shared" si="607"/>
        <v>0</v>
      </c>
      <c r="U3091" s="145">
        <f t="shared" si="608"/>
        <v>0</v>
      </c>
      <c r="V3091" s="146">
        <f>IF(J3091="nio",0,IF(J3091&gt;0,VLOOKUP(F3091,'3-Productie normen'!A:M,VLOOKUP(J3091,'3-Productie normen'!$B$38:$C$41,2,FALSE),FALSE)))*(VLOOKUP(B3091,'2-Kosten per locatie'!$A$16:$C$48,3,FALSE))</f>
        <v>0</v>
      </c>
      <c r="W3091" s="146">
        <f t="shared" si="609"/>
        <v>0</v>
      </c>
      <c r="X3091" s="146">
        <f t="shared" si="610"/>
        <v>0</v>
      </c>
      <c r="Y3091" s="146">
        <f t="shared" si="611"/>
        <v>0</v>
      </c>
      <c r="Z3091" s="147" t="str">
        <f>VLOOKUP(F3091,'3-Productie normen'!A:Q,12,FALSE)</f>
        <v>B</v>
      </c>
      <c r="AA3091" s="147"/>
      <c r="AC3091" s="148">
        <f t="shared" si="612"/>
        <v>3868.8</v>
      </c>
    </row>
    <row r="3092" spans="1:29" ht="14.15" customHeight="1">
      <c r="A3092" s="124">
        <f t="shared" si="614"/>
        <v>3092</v>
      </c>
      <c r="B3092" s="139" t="s">
        <v>95</v>
      </c>
      <c r="C3092" s="108">
        <v>2</v>
      </c>
      <c r="D3092" s="164" t="s">
        <v>2004</v>
      </c>
      <c r="E3092" s="141" t="s">
        <v>171</v>
      </c>
      <c r="F3092" s="141" t="s">
        <v>171</v>
      </c>
      <c r="G3092" s="141" t="s">
        <v>222</v>
      </c>
      <c r="H3092" s="142">
        <v>25</v>
      </c>
      <c r="I3092" s="143">
        <f t="shared" si="613"/>
        <v>208</v>
      </c>
      <c r="J3092" s="144">
        <v>208</v>
      </c>
      <c r="K3092" s="144"/>
      <c r="L3092" s="144"/>
      <c r="M3092" s="144"/>
      <c r="N3092" s="144"/>
      <c r="O3092" s="144"/>
      <c r="P3092" s="145" t="e">
        <f t="shared" si="603"/>
        <v>#DIV/0!</v>
      </c>
      <c r="Q3092" s="145">
        <f t="shared" si="604"/>
        <v>0</v>
      </c>
      <c r="R3092" s="145">
        <f t="shared" si="605"/>
        <v>0</v>
      </c>
      <c r="S3092" s="145">
        <f t="shared" si="606"/>
        <v>0</v>
      </c>
      <c r="T3092" s="145">
        <f t="shared" si="607"/>
        <v>0</v>
      </c>
      <c r="U3092" s="145">
        <f t="shared" si="608"/>
        <v>0</v>
      </c>
      <c r="V3092" s="146">
        <f>IF(J3092="nio",0,IF(J3092&gt;0,VLOOKUP(F3092,'3-Productie normen'!A:M,VLOOKUP(J3092,'3-Productie normen'!$B$38:$C$41,2,FALSE),FALSE)))*(VLOOKUP(B3092,'2-Kosten per locatie'!$A$16:$C$48,3,FALSE))</f>
        <v>0</v>
      </c>
      <c r="W3092" s="146">
        <f t="shared" si="609"/>
        <v>0</v>
      </c>
      <c r="X3092" s="146">
        <f t="shared" si="610"/>
        <v>0</v>
      </c>
      <c r="Y3092" s="146">
        <f t="shared" si="611"/>
        <v>0</v>
      </c>
      <c r="Z3092" s="147" t="str">
        <f>VLOOKUP(F3092,'3-Productie normen'!A:Q,12,FALSE)</f>
        <v>B</v>
      </c>
      <c r="AA3092" s="147"/>
      <c r="AC3092" s="148">
        <f t="shared" si="612"/>
        <v>5200</v>
      </c>
    </row>
    <row r="3093" spans="1:29" ht="14.15" customHeight="1">
      <c r="A3093" s="124">
        <f t="shared" si="614"/>
        <v>3093</v>
      </c>
      <c r="B3093" s="139" t="s">
        <v>95</v>
      </c>
      <c r="C3093" s="108">
        <v>2</v>
      </c>
      <c r="D3093" s="164" t="s">
        <v>2005</v>
      </c>
      <c r="E3093" s="141" t="s">
        <v>171</v>
      </c>
      <c r="F3093" s="141" t="s">
        <v>171</v>
      </c>
      <c r="G3093" s="141" t="s">
        <v>222</v>
      </c>
      <c r="H3093" s="142">
        <v>16.7</v>
      </c>
      <c r="I3093" s="143">
        <f t="shared" si="613"/>
        <v>208</v>
      </c>
      <c r="J3093" s="144">
        <v>208</v>
      </c>
      <c r="K3093" s="144"/>
      <c r="L3093" s="144"/>
      <c r="M3093" s="144"/>
      <c r="N3093" s="144"/>
      <c r="O3093" s="144"/>
      <c r="P3093" s="145" t="e">
        <f t="shared" si="603"/>
        <v>#DIV/0!</v>
      </c>
      <c r="Q3093" s="145">
        <f t="shared" si="604"/>
        <v>0</v>
      </c>
      <c r="R3093" s="145">
        <f t="shared" si="605"/>
        <v>0</v>
      </c>
      <c r="S3093" s="145">
        <f t="shared" si="606"/>
        <v>0</v>
      </c>
      <c r="T3093" s="145">
        <f t="shared" si="607"/>
        <v>0</v>
      </c>
      <c r="U3093" s="145">
        <f t="shared" si="608"/>
        <v>0</v>
      </c>
      <c r="V3093" s="146">
        <f>IF(J3093="nio",0,IF(J3093&gt;0,VLOOKUP(F3093,'3-Productie normen'!A:M,VLOOKUP(J3093,'3-Productie normen'!$B$38:$C$41,2,FALSE),FALSE)))*(VLOOKUP(B3093,'2-Kosten per locatie'!$A$16:$C$48,3,FALSE))</f>
        <v>0</v>
      </c>
      <c r="W3093" s="146">
        <f t="shared" si="609"/>
        <v>0</v>
      </c>
      <c r="X3093" s="146">
        <f t="shared" si="610"/>
        <v>0</v>
      </c>
      <c r="Y3093" s="146">
        <f t="shared" si="611"/>
        <v>0</v>
      </c>
      <c r="Z3093" s="147" t="str">
        <f>VLOOKUP(F3093,'3-Productie normen'!A:Q,12,FALSE)</f>
        <v>B</v>
      </c>
      <c r="AA3093" s="147"/>
      <c r="AC3093" s="148">
        <f t="shared" si="612"/>
        <v>3473.6</v>
      </c>
    </row>
    <row r="3094" spans="1:29" ht="14.15" customHeight="1">
      <c r="A3094" s="124">
        <f t="shared" si="614"/>
        <v>3094</v>
      </c>
      <c r="B3094" s="139" t="s">
        <v>95</v>
      </c>
      <c r="C3094" s="108">
        <v>2</v>
      </c>
      <c r="D3094" s="164" t="s">
        <v>1786</v>
      </c>
      <c r="E3094" s="141" t="s">
        <v>699</v>
      </c>
      <c r="F3094" s="141" t="s">
        <v>155</v>
      </c>
      <c r="G3094" s="141" t="s">
        <v>222</v>
      </c>
      <c r="H3094" s="142">
        <v>25.4</v>
      </c>
      <c r="I3094" s="143">
        <f t="shared" si="613"/>
        <v>208</v>
      </c>
      <c r="J3094" s="144">
        <v>208</v>
      </c>
      <c r="K3094" s="144"/>
      <c r="L3094" s="144"/>
      <c r="M3094" s="144"/>
      <c r="N3094" s="144"/>
      <c r="O3094" s="144"/>
      <c r="P3094" s="145" t="e">
        <f t="shared" si="603"/>
        <v>#DIV/0!</v>
      </c>
      <c r="Q3094" s="145">
        <f t="shared" si="604"/>
        <v>0</v>
      </c>
      <c r="R3094" s="145">
        <f t="shared" si="605"/>
        <v>0</v>
      </c>
      <c r="S3094" s="145">
        <f t="shared" si="606"/>
        <v>0</v>
      </c>
      <c r="T3094" s="145">
        <f t="shared" si="607"/>
        <v>0</v>
      </c>
      <c r="U3094" s="145">
        <f t="shared" si="608"/>
        <v>0</v>
      </c>
      <c r="V3094" s="146">
        <f>IF(J3094="nio",0,IF(J3094&gt;0,VLOOKUP(F3094,'3-Productie normen'!A:M,VLOOKUP(J3094,'3-Productie normen'!$B$38:$C$41,2,FALSE),FALSE)))*(VLOOKUP(B3094,'2-Kosten per locatie'!$A$16:$C$48,3,FALSE))</f>
        <v>0</v>
      </c>
      <c r="W3094" s="146">
        <f t="shared" si="609"/>
        <v>0</v>
      </c>
      <c r="X3094" s="146">
        <f t="shared" si="610"/>
        <v>0</v>
      </c>
      <c r="Y3094" s="146">
        <f t="shared" si="611"/>
        <v>0</v>
      </c>
      <c r="Z3094" s="147" t="str">
        <f>VLOOKUP(F3094,'3-Productie normen'!A:Q,12,FALSE)</f>
        <v>B</v>
      </c>
      <c r="AA3094" s="147"/>
      <c r="AC3094" s="148">
        <f t="shared" si="612"/>
        <v>5283.2</v>
      </c>
    </row>
    <row r="3095" spans="1:29" ht="14.15" customHeight="1">
      <c r="A3095" s="124">
        <f t="shared" si="614"/>
        <v>3095</v>
      </c>
      <c r="B3095" s="139" t="s">
        <v>95</v>
      </c>
      <c r="C3095" s="108">
        <v>2</v>
      </c>
      <c r="D3095" s="164" t="s">
        <v>2006</v>
      </c>
      <c r="E3095" s="141" t="s">
        <v>224</v>
      </c>
      <c r="F3095" s="141" t="s">
        <v>155</v>
      </c>
      <c r="G3095" s="141" t="s">
        <v>222</v>
      </c>
      <c r="H3095" s="142">
        <v>16.7</v>
      </c>
      <c r="I3095" s="143">
        <f t="shared" si="613"/>
        <v>208</v>
      </c>
      <c r="J3095" s="144">
        <v>208</v>
      </c>
      <c r="K3095" s="144"/>
      <c r="L3095" s="144"/>
      <c r="M3095" s="144"/>
      <c r="N3095" s="144"/>
      <c r="O3095" s="144"/>
      <c r="P3095" s="145" t="e">
        <f t="shared" si="603"/>
        <v>#DIV/0!</v>
      </c>
      <c r="Q3095" s="145">
        <f t="shared" si="604"/>
        <v>0</v>
      </c>
      <c r="R3095" s="145">
        <f t="shared" si="605"/>
        <v>0</v>
      </c>
      <c r="S3095" s="145">
        <f t="shared" si="606"/>
        <v>0</v>
      </c>
      <c r="T3095" s="145">
        <f t="shared" si="607"/>
        <v>0</v>
      </c>
      <c r="U3095" s="145">
        <f t="shared" si="608"/>
        <v>0</v>
      </c>
      <c r="V3095" s="146">
        <f>IF(J3095="nio",0,IF(J3095&gt;0,VLOOKUP(F3095,'3-Productie normen'!A:M,VLOOKUP(J3095,'3-Productie normen'!$B$38:$C$41,2,FALSE),FALSE)))*(VLOOKUP(B3095,'2-Kosten per locatie'!$A$16:$C$48,3,FALSE))</f>
        <v>0</v>
      </c>
      <c r="W3095" s="146">
        <f t="shared" si="609"/>
        <v>0</v>
      </c>
      <c r="X3095" s="146">
        <f t="shared" si="610"/>
        <v>0</v>
      </c>
      <c r="Y3095" s="146">
        <f t="shared" si="611"/>
        <v>0</v>
      </c>
      <c r="Z3095" s="147" t="str">
        <f>VLOOKUP(F3095,'3-Productie normen'!A:Q,12,FALSE)</f>
        <v>B</v>
      </c>
      <c r="AA3095" s="147"/>
      <c r="AC3095" s="148">
        <f t="shared" si="612"/>
        <v>3473.6</v>
      </c>
    </row>
    <row r="3096" spans="1:29" ht="14.15" customHeight="1">
      <c r="A3096" s="124">
        <f t="shared" si="614"/>
        <v>3096</v>
      </c>
      <c r="B3096" s="139" t="s">
        <v>95</v>
      </c>
      <c r="C3096" s="108">
        <v>2</v>
      </c>
      <c r="D3096" s="164" t="s">
        <v>2052</v>
      </c>
      <c r="E3096" s="141" t="s">
        <v>431</v>
      </c>
      <c r="F3096" s="141" t="s">
        <v>163</v>
      </c>
      <c r="G3096" s="141" t="s">
        <v>222</v>
      </c>
      <c r="H3096" s="142">
        <v>14.2</v>
      </c>
      <c r="I3096" s="143">
        <f t="shared" si="613"/>
        <v>208</v>
      </c>
      <c r="J3096" s="144">
        <v>208</v>
      </c>
      <c r="K3096" s="144"/>
      <c r="L3096" s="144"/>
      <c r="M3096" s="144"/>
      <c r="N3096" s="144"/>
      <c r="O3096" s="144"/>
      <c r="P3096" s="145" t="e">
        <f t="shared" si="603"/>
        <v>#DIV/0!</v>
      </c>
      <c r="Q3096" s="145">
        <f t="shared" si="604"/>
        <v>0</v>
      </c>
      <c r="R3096" s="145">
        <f t="shared" si="605"/>
        <v>0</v>
      </c>
      <c r="S3096" s="145">
        <f t="shared" si="606"/>
        <v>0</v>
      </c>
      <c r="T3096" s="145">
        <f t="shared" si="607"/>
        <v>0</v>
      </c>
      <c r="U3096" s="145">
        <f t="shared" si="608"/>
        <v>0</v>
      </c>
      <c r="V3096" s="146">
        <f>IF(J3096="nio",0,IF(J3096&gt;0,VLOOKUP(F3096,'3-Productie normen'!A:M,VLOOKUP(J3096,'3-Productie normen'!$B$38:$C$41,2,FALSE),FALSE)))*(VLOOKUP(B3096,'2-Kosten per locatie'!$A$16:$C$48,3,FALSE))</f>
        <v>0</v>
      </c>
      <c r="W3096" s="146">
        <f t="shared" si="609"/>
        <v>0</v>
      </c>
      <c r="X3096" s="146">
        <f t="shared" si="610"/>
        <v>0</v>
      </c>
      <c r="Y3096" s="146">
        <f t="shared" si="611"/>
        <v>0</v>
      </c>
      <c r="Z3096" s="147" t="str">
        <f>VLOOKUP(F3096,'3-Productie normen'!A:Q,12,FALSE)</f>
        <v>B</v>
      </c>
      <c r="AA3096" s="147"/>
      <c r="AC3096" s="148">
        <f t="shared" si="612"/>
        <v>2953.6</v>
      </c>
    </row>
    <row r="3097" spans="1:29" ht="14.15" customHeight="1">
      <c r="A3097" s="124">
        <f t="shared" si="614"/>
        <v>3097</v>
      </c>
      <c r="B3097" s="139" t="s">
        <v>95</v>
      </c>
      <c r="C3097" s="108">
        <v>2</v>
      </c>
      <c r="D3097" s="164" t="s">
        <v>1790</v>
      </c>
      <c r="E3097" s="141" t="s">
        <v>413</v>
      </c>
      <c r="F3097" s="400" t="s">
        <v>159</v>
      </c>
      <c r="G3097" s="141" t="s">
        <v>244</v>
      </c>
      <c r="H3097" s="142">
        <v>22.3</v>
      </c>
      <c r="I3097" s="143">
        <f t="shared" si="613"/>
        <v>208</v>
      </c>
      <c r="J3097" s="144">
        <v>208</v>
      </c>
      <c r="K3097" s="144"/>
      <c r="L3097" s="144"/>
      <c r="M3097" s="144"/>
      <c r="N3097" s="144"/>
      <c r="O3097" s="144"/>
      <c r="P3097" s="145" t="e">
        <f t="shared" si="603"/>
        <v>#DIV/0!</v>
      </c>
      <c r="Q3097" s="145">
        <f t="shared" si="604"/>
        <v>0</v>
      </c>
      <c r="R3097" s="145">
        <f t="shared" si="605"/>
        <v>0</v>
      </c>
      <c r="S3097" s="145">
        <f t="shared" si="606"/>
        <v>0</v>
      </c>
      <c r="T3097" s="145">
        <f t="shared" si="607"/>
        <v>0</v>
      </c>
      <c r="U3097" s="145">
        <f t="shared" si="608"/>
        <v>0</v>
      </c>
      <c r="V3097" s="146">
        <f>IF(J3097="nio",0,IF(J3097&gt;0,VLOOKUP(F3097,'3-Productie normen'!A:M,VLOOKUP(J3097,'3-Productie normen'!$B$38:$C$41,2,FALSE),FALSE)))*(VLOOKUP(B3097,'2-Kosten per locatie'!$A$16:$C$48,3,FALSE))</f>
        <v>0</v>
      </c>
      <c r="W3097" s="146">
        <f t="shared" si="609"/>
        <v>0</v>
      </c>
      <c r="X3097" s="146">
        <f t="shared" si="610"/>
        <v>0</v>
      </c>
      <c r="Y3097" s="146">
        <f t="shared" si="611"/>
        <v>0</v>
      </c>
      <c r="Z3097" s="147" t="str">
        <f>VLOOKUP(F3097,'3-Productie normen'!A:Q,12,FALSE)</f>
        <v>V</v>
      </c>
      <c r="AA3097" s="147"/>
      <c r="AC3097" s="148">
        <f t="shared" si="612"/>
        <v>4638.4000000000005</v>
      </c>
    </row>
    <row r="3098" spans="1:29" ht="14.15" customHeight="1">
      <c r="A3098" s="124">
        <f t="shared" si="614"/>
        <v>3098</v>
      </c>
      <c r="B3098" s="139" t="s">
        <v>95</v>
      </c>
      <c r="C3098" s="108">
        <v>2</v>
      </c>
      <c r="D3098" s="164" t="s">
        <v>1793</v>
      </c>
      <c r="E3098" s="141" t="s">
        <v>230</v>
      </c>
      <c r="F3098" s="141" t="s">
        <v>168</v>
      </c>
      <c r="G3098" s="141" t="s">
        <v>244</v>
      </c>
      <c r="H3098" s="142">
        <v>12.4</v>
      </c>
      <c r="I3098" s="143">
        <f t="shared" si="613"/>
        <v>1</v>
      </c>
      <c r="J3098" s="144">
        <v>1</v>
      </c>
      <c r="K3098" s="144"/>
      <c r="L3098" s="144"/>
      <c r="M3098" s="144"/>
      <c r="N3098" s="144"/>
      <c r="O3098" s="144"/>
      <c r="P3098" s="145" t="e">
        <f t="shared" si="603"/>
        <v>#DIV/0!</v>
      </c>
      <c r="Q3098" s="145">
        <f t="shared" si="604"/>
        <v>0</v>
      </c>
      <c r="R3098" s="145">
        <f t="shared" si="605"/>
        <v>0</v>
      </c>
      <c r="S3098" s="145">
        <f t="shared" si="606"/>
        <v>0</v>
      </c>
      <c r="T3098" s="145">
        <f t="shared" si="607"/>
        <v>0</v>
      </c>
      <c r="U3098" s="145">
        <f t="shared" si="608"/>
        <v>0</v>
      </c>
      <c r="V3098" s="146">
        <f>IF(J3098="nio",0,IF(J3098&gt;0,VLOOKUP(F3098,'3-Productie normen'!A:M,VLOOKUP(J3098,'3-Productie normen'!$B$38:$C$41,2,FALSE),FALSE)))*(VLOOKUP(B3098,'2-Kosten per locatie'!$A$16:$C$48,3,FALSE))</f>
        <v>0</v>
      </c>
      <c r="W3098" s="146">
        <f t="shared" si="609"/>
        <v>0</v>
      </c>
      <c r="X3098" s="146">
        <f t="shared" si="610"/>
        <v>0</v>
      </c>
      <c r="Y3098" s="146">
        <f t="shared" si="611"/>
        <v>0</v>
      </c>
      <c r="Z3098" s="147" t="str">
        <f>VLOOKUP(F3098,'3-Productie normen'!A:Q,12,FALSE)</f>
        <v>V</v>
      </c>
      <c r="AA3098" s="147"/>
      <c r="AC3098" s="148">
        <f t="shared" si="612"/>
        <v>12.4</v>
      </c>
    </row>
    <row r="3099" spans="1:29" ht="14.15" customHeight="1">
      <c r="A3099" s="124">
        <f t="shared" si="614"/>
        <v>3099</v>
      </c>
      <c r="B3099" s="139" t="s">
        <v>95</v>
      </c>
      <c r="C3099" s="108">
        <v>2</v>
      </c>
      <c r="D3099" s="164" t="s">
        <v>2125</v>
      </c>
      <c r="E3099" s="141" t="s">
        <v>249</v>
      </c>
      <c r="F3099" s="141" t="s">
        <v>172</v>
      </c>
      <c r="G3099" s="141" t="s">
        <v>244</v>
      </c>
      <c r="H3099" s="142">
        <v>36.4</v>
      </c>
      <c r="I3099" s="143">
        <f t="shared" si="613"/>
        <v>208</v>
      </c>
      <c r="J3099" s="144">
        <v>208</v>
      </c>
      <c r="K3099" s="144"/>
      <c r="L3099" s="144"/>
      <c r="M3099" s="144"/>
      <c r="N3099" s="144"/>
      <c r="O3099" s="144"/>
      <c r="P3099" s="145" t="e">
        <f t="shared" si="603"/>
        <v>#DIV/0!</v>
      </c>
      <c r="Q3099" s="145">
        <f t="shared" si="604"/>
        <v>0</v>
      </c>
      <c r="R3099" s="145">
        <f t="shared" si="605"/>
        <v>0</v>
      </c>
      <c r="S3099" s="145">
        <f t="shared" si="606"/>
        <v>0</v>
      </c>
      <c r="T3099" s="145">
        <f t="shared" si="607"/>
        <v>0</v>
      </c>
      <c r="U3099" s="145">
        <f t="shared" si="608"/>
        <v>0</v>
      </c>
      <c r="V3099" s="146">
        <f>IF(J3099="nio",0,IF(J3099&gt;0,VLOOKUP(F3099,'3-Productie normen'!A:M,VLOOKUP(J3099,'3-Productie normen'!$B$38:$C$41,2,FALSE),FALSE)))*(VLOOKUP(B3099,'2-Kosten per locatie'!$A$16:$C$48,3,FALSE))</f>
        <v>0</v>
      </c>
      <c r="W3099" s="146">
        <f t="shared" si="609"/>
        <v>0</v>
      </c>
      <c r="X3099" s="146">
        <f t="shared" si="610"/>
        <v>0</v>
      </c>
      <c r="Y3099" s="146">
        <f t="shared" si="611"/>
        <v>0</v>
      </c>
      <c r="Z3099" s="147" t="str">
        <f>VLOOKUP(F3099,'3-Productie normen'!A:Q,12,FALSE)</f>
        <v>V</v>
      </c>
      <c r="AA3099" s="147"/>
      <c r="AC3099" s="148">
        <f t="shared" si="612"/>
        <v>7571.2</v>
      </c>
    </row>
    <row r="3100" spans="1:29" ht="14.15" customHeight="1">
      <c r="A3100" s="124">
        <f t="shared" si="614"/>
        <v>3100</v>
      </c>
      <c r="B3100" s="139" t="s">
        <v>95</v>
      </c>
      <c r="C3100" s="108">
        <v>2</v>
      </c>
      <c r="D3100" s="164" t="s">
        <v>1794</v>
      </c>
      <c r="E3100" s="141" t="s">
        <v>163</v>
      </c>
      <c r="F3100" s="141" t="s">
        <v>163</v>
      </c>
      <c r="G3100" s="141" t="s">
        <v>222</v>
      </c>
      <c r="H3100" s="142">
        <v>381.2</v>
      </c>
      <c r="I3100" s="143">
        <f t="shared" si="613"/>
        <v>208</v>
      </c>
      <c r="J3100" s="144">
        <v>208</v>
      </c>
      <c r="K3100" s="144"/>
      <c r="L3100" s="144"/>
      <c r="M3100" s="144"/>
      <c r="N3100" s="144"/>
      <c r="O3100" s="144"/>
      <c r="P3100" s="145" t="e">
        <f t="shared" si="603"/>
        <v>#DIV/0!</v>
      </c>
      <c r="Q3100" s="145">
        <f t="shared" si="604"/>
        <v>0</v>
      </c>
      <c r="R3100" s="145">
        <f t="shared" si="605"/>
        <v>0</v>
      </c>
      <c r="S3100" s="145">
        <f t="shared" si="606"/>
        <v>0</v>
      </c>
      <c r="T3100" s="145">
        <f t="shared" si="607"/>
        <v>0</v>
      </c>
      <c r="U3100" s="145">
        <f t="shared" si="608"/>
        <v>0</v>
      </c>
      <c r="V3100" s="146">
        <f>IF(J3100="nio",0,IF(J3100&gt;0,VLOOKUP(F3100,'3-Productie normen'!A:M,VLOOKUP(J3100,'3-Productie normen'!$B$38:$C$41,2,FALSE),FALSE)))*(VLOOKUP(B3100,'2-Kosten per locatie'!$A$16:$C$48,3,FALSE))</f>
        <v>0</v>
      </c>
      <c r="W3100" s="146">
        <f t="shared" si="609"/>
        <v>0</v>
      </c>
      <c r="X3100" s="146">
        <f t="shared" si="610"/>
        <v>0</v>
      </c>
      <c r="Y3100" s="146">
        <f t="shared" si="611"/>
        <v>0</v>
      </c>
      <c r="Z3100" s="147" t="str">
        <f>VLOOKUP(F3100,'3-Productie normen'!A:Q,12,FALSE)</f>
        <v>B</v>
      </c>
      <c r="AA3100" s="147"/>
      <c r="AC3100" s="148">
        <f t="shared" si="612"/>
        <v>79289.599999999991</v>
      </c>
    </row>
    <row r="3101" spans="1:29" ht="14.15" customHeight="1">
      <c r="A3101" s="124">
        <f t="shared" si="614"/>
        <v>3101</v>
      </c>
      <c r="B3101" s="139" t="s">
        <v>95</v>
      </c>
      <c r="C3101" s="108">
        <v>2</v>
      </c>
      <c r="D3101" s="164" t="s">
        <v>2608</v>
      </c>
      <c r="E3101" s="141" t="s">
        <v>249</v>
      </c>
      <c r="F3101" s="141" t="s">
        <v>172</v>
      </c>
      <c r="G3101" s="141" t="s">
        <v>244</v>
      </c>
      <c r="H3101" s="142">
        <v>10.6</v>
      </c>
      <c r="I3101" s="143">
        <f t="shared" si="613"/>
        <v>208</v>
      </c>
      <c r="J3101" s="144">
        <v>208</v>
      </c>
      <c r="K3101" s="144"/>
      <c r="L3101" s="144"/>
      <c r="M3101" s="144"/>
      <c r="N3101" s="144"/>
      <c r="O3101" s="144"/>
      <c r="P3101" s="145" t="e">
        <f t="shared" si="603"/>
        <v>#DIV/0!</v>
      </c>
      <c r="Q3101" s="145">
        <f t="shared" si="604"/>
        <v>0</v>
      </c>
      <c r="R3101" s="145">
        <f t="shared" si="605"/>
        <v>0</v>
      </c>
      <c r="S3101" s="145">
        <f t="shared" si="606"/>
        <v>0</v>
      </c>
      <c r="T3101" s="145">
        <f t="shared" si="607"/>
        <v>0</v>
      </c>
      <c r="U3101" s="145">
        <f t="shared" si="608"/>
        <v>0</v>
      </c>
      <c r="V3101" s="146">
        <f>IF(J3101="nio",0,IF(J3101&gt;0,VLOOKUP(F3101,'3-Productie normen'!A:M,VLOOKUP(J3101,'3-Productie normen'!$B$38:$C$41,2,FALSE),FALSE)))*(VLOOKUP(B3101,'2-Kosten per locatie'!$A$16:$C$48,3,FALSE))</f>
        <v>0</v>
      </c>
      <c r="W3101" s="146">
        <f t="shared" si="609"/>
        <v>0</v>
      </c>
      <c r="X3101" s="146">
        <f t="shared" si="610"/>
        <v>0</v>
      </c>
      <c r="Y3101" s="146">
        <f t="shared" si="611"/>
        <v>0</v>
      </c>
      <c r="Z3101" s="147" t="str">
        <f>VLOOKUP(F3101,'3-Productie normen'!A:Q,12,FALSE)</f>
        <v>V</v>
      </c>
      <c r="AA3101" s="147"/>
      <c r="AC3101" s="148">
        <f t="shared" si="612"/>
        <v>2204.7999999999997</v>
      </c>
    </row>
    <row r="3102" spans="1:29" ht="14.15" customHeight="1">
      <c r="A3102" s="124">
        <f t="shared" si="614"/>
        <v>3102</v>
      </c>
      <c r="B3102" s="139" t="s">
        <v>95</v>
      </c>
      <c r="C3102" s="108">
        <v>2</v>
      </c>
      <c r="D3102" s="164" t="s">
        <v>2609</v>
      </c>
      <c r="E3102" s="141" t="s">
        <v>249</v>
      </c>
      <c r="F3102" s="141" t="s">
        <v>172</v>
      </c>
      <c r="G3102" s="141" t="s">
        <v>244</v>
      </c>
      <c r="H3102" s="142">
        <v>24.9</v>
      </c>
      <c r="I3102" s="143">
        <f t="shared" si="613"/>
        <v>208</v>
      </c>
      <c r="J3102" s="144">
        <v>208</v>
      </c>
      <c r="K3102" s="144"/>
      <c r="L3102" s="144"/>
      <c r="M3102" s="144"/>
      <c r="N3102" s="144"/>
      <c r="O3102" s="144"/>
      <c r="P3102" s="145" t="e">
        <f t="shared" si="603"/>
        <v>#DIV/0!</v>
      </c>
      <c r="Q3102" s="145">
        <f t="shared" si="604"/>
        <v>0</v>
      </c>
      <c r="R3102" s="145">
        <f t="shared" si="605"/>
        <v>0</v>
      </c>
      <c r="S3102" s="145">
        <f t="shared" si="606"/>
        <v>0</v>
      </c>
      <c r="T3102" s="145">
        <f t="shared" si="607"/>
        <v>0</v>
      </c>
      <c r="U3102" s="145">
        <f t="shared" si="608"/>
        <v>0</v>
      </c>
      <c r="V3102" s="146">
        <f>IF(J3102="nio",0,IF(J3102&gt;0,VLOOKUP(F3102,'3-Productie normen'!A:M,VLOOKUP(J3102,'3-Productie normen'!$B$38:$C$41,2,FALSE),FALSE)))*(VLOOKUP(B3102,'2-Kosten per locatie'!$A$16:$C$48,3,FALSE))</f>
        <v>0</v>
      </c>
      <c r="W3102" s="146">
        <f t="shared" si="609"/>
        <v>0</v>
      </c>
      <c r="X3102" s="146">
        <f t="shared" si="610"/>
        <v>0</v>
      </c>
      <c r="Y3102" s="146">
        <f t="shared" si="611"/>
        <v>0</v>
      </c>
      <c r="Z3102" s="147" t="str">
        <f>VLOOKUP(F3102,'3-Productie normen'!A:Q,12,FALSE)</f>
        <v>V</v>
      </c>
      <c r="AA3102" s="147"/>
      <c r="AC3102" s="148">
        <f t="shared" si="612"/>
        <v>5179.2</v>
      </c>
    </row>
    <row r="3103" spans="1:29" ht="14.15" customHeight="1">
      <c r="A3103" s="124">
        <f t="shared" si="614"/>
        <v>3103</v>
      </c>
      <c r="B3103" s="139" t="s">
        <v>95</v>
      </c>
      <c r="C3103" s="108">
        <v>2</v>
      </c>
      <c r="D3103" s="164" t="s">
        <v>2610</v>
      </c>
      <c r="E3103" s="141" t="s">
        <v>170</v>
      </c>
      <c r="F3103" s="141" t="s">
        <v>170</v>
      </c>
      <c r="G3103" s="141" t="s">
        <v>561</v>
      </c>
      <c r="H3103" s="142">
        <v>0</v>
      </c>
      <c r="I3103" s="143">
        <f t="shared" si="613"/>
        <v>208</v>
      </c>
      <c r="J3103" s="144">
        <v>208</v>
      </c>
      <c r="K3103" s="144"/>
      <c r="L3103" s="144"/>
      <c r="M3103" s="144"/>
      <c r="N3103" s="144"/>
      <c r="O3103" s="144"/>
      <c r="P3103" s="145" t="e">
        <f t="shared" si="603"/>
        <v>#DIV/0!</v>
      </c>
      <c r="Q3103" s="145">
        <f t="shared" si="604"/>
        <v>0</v>
      </c>
      <c r="R3103" s="145">
        <f t="shared" si="605"/>
        <v>0</v>
      </c>
      <c r="S3103" s="145">
        <f t="shared" si="606"/>
        <v>0</v>
      </c>
      <c r="T3103" s="145">
        <f t="shared" si="607"/>
        <v>0</v>
      </c>
      <c r="U3103" s="145">
        <f t="shared" si="608"/>
        <v>0</v>
      </c>
      <c r="V3103" s="146">
        <f>IF(J3103="nio",0,IF(J3103&gt;0,VLOOKUP(F3103,'3-Productie normen'!A:M,VLOOKUP(J3103,'3-Productie normen'!$B$38:$C$41,2,FALSE),FALSE)))*(VLOOKUP(B3103,'2-Kosten per locatie'!$A$16:$C$48,3,FALSE))</f>
        <v>0</v>
      </c>
      <c r="W3103" s="146">
        <f t="shared" si="609"/>
        <v>0</v>
      </c>
      <c r="X3103" s="146">
        <f t="shared" si="610"/>
        <v>0</v>
      </c>
      <c r="Y3103" s="146">
        <f t="shared" si="611"/>
        <v>0</v>
      </c>
      <c r="Z3103" s="147" t="str">
        <f>VLOOKUP(F3103,'3-Productie normen'!A:Q,12,FALSE)</f>
        <v>V</v>
      </c>
      <c r="AA3103" s="147"/>
      <c r="AC3103" s="148">
        <f t="shared" si="612"/>
        <v>0</v>
      </c>
    </row>
    <row r="3104" spans="1:29" ht="14.15" customHeight="1">
      <c r="A3104" s="124">
        <f t="shared" si="614"/>
        <v>3104</v>
      </c>
      <c r="B3104" s="139" t="s">
        <v>95</v>
      </c>
      <c r="C3104" s="108">
        <v>2</v>
      </c>
      <c r="D3104" s="164" t="s">
        <v>2611</v>
      </c>
      <c r="E3104" s="141" t="s">
        <v>170</v>
      </c>
      <c r="F3104" s="141" t="s">
        <v>170</v>
      </c>
      <c r="G3104" s="141" t="s">
        <v>561</v>
      </c>
      <c r="H3104" s="142">
        <v>5.8</v>
      </c>
      <c r="I3104" s="143">
        <f t="shared" si="613"/>
        <v>208</v>
      </c>
      <c r="J3104" s="144">
        <v>208</v>
      </c>
      <c r="K3104" s="144"/>
      <c r="L3104" s="144"/>
      <c r="M3104" s="144"/>
      <c r="N3104" s="144"/>
      <c r="O3104" s="144"/>
      <c r="P3104" s="145" t="e">
        <f t="shared" si="603"/>
        <v>#DIV/0!</v>
      </c>
      <c r="Q3104" s="145">
        <f t="shared" si="604"/>
        <v>0</v>
      </c>
      <c r="R3104" s="145">
        <f t="shared" si="605"/>
        <v>0</v>
      </c>
      <c r="S3104" s="145">
        <f t="shared" si="606"/>
        <v>0</v>
      </c>
      <c r="T3104" s="145">
        <f t="shared" si="607"/>
        <v>0</v>
      </c>
      <c r="U3104" s="145">
        <f t="shared" si="608"/>
        <v>0</v>
      </c>
      <c r="V3104" s="146">
        <f>IF(J3104="nio",0,IF(J3104&gt;0,VLOOKUP(F3104,'3-Productie normen'!A:M,VLOOKUP(J3104,'3-Productie normen'!$B$38:$C$41,2,FALSE),FALSE)))*(VLOOKUP(B3104,'2-Kosten per locatie'!$A$16:$C$48,3,FALSE))</f>
        <v>0</v>
      </c>
      <c r="W3104" s="146">
        <f t="shared" si="609"/>
        <v>0</v>
      </c>
      <c r="X3104" s="146">
        <f t="shared" si="610"/>
        <v>0</v>
      </c>
      <c r="Y3104" s="146">
        <f t="shared" si="611"/>
        <v>0</v>
      </c>
      <c r="Z3104" s="147" t="str">
        <f>VLOOKUP(F3104,'3-Productie normen'!A:Q,12,FALSE)</f>
        <v>V</v>
      </c>
      <c r="AA3104" s="147"/>
      <c r="AC3104" s="148">
        <f t="shared" si="612"/>
        <v>1206.3999999999999</v>
      </c>
    </row>
    <row r="3105" spans="1:29" ht="14.15" customHeight="1">
      <c r="A3105" s="124">
        <f t="shared" si="614"/>
        <v>3105</v>
      </c>
      <c r="B3105" s="139" t="s">
        <v>107</v>
      </c>
      <c r="C3105" s="108">
        <v>2</v>
      </c>
      <c r="D3105" s="164" t="s">
        <v>1782</v>
      </c>
      <c r="E3105" s="141" t="s">
        <v>224</v>
      </c>
      <c r="F3105" s="141" t="s">
        <v>155</v>
      </c>
      <c r="G3105" s="141"/>
      <c r="H3105" s="142">
        <v>24.5</v>
      </c>
      <c r="I3105" s="143">
        <f t="shared" si="613"/>
        <v>255</v>
      </c>
      <c r="J3105" s="144">
        <v>255</v>
      </c>
      <c r="K3105" s="144"/>
      <c r="L3105" s="144"/>
      <c r="M3105" s="144"/>
      <c r="N3105" s="144"/>
      <c r="O3105" s="144"/>
      <c r="P3105" s="145" t="e">
        <f t="shared" si="603"/>
        <v>#DIV/0!</v>
      </c>
      <c r="Q3105" s="145">
        <f t="shared" si="604"/>
        <v>0</v>
      </c>
      <c r="R3105" s="145">
        <f t="shared" si="605"/>
        <v>0</v>
      </c>
      <c r="S3105" s="145">
        <f t="shared" si="606"/>
        <v>0</v>
      </c>
      <c r="T3105" s="145">
        <f t="shared" si="607"/>
        <v>0</v>
      </c>
      <c r="U3105" s="145">
        <f t="shared" si="608"/>
        <v>0</v>
      </c>
      <c r="V3105" s="146">
        <f>IF(J3105="nio",0,IF(J3105&gt;0,VLOOKUP(F3105,'3-Productie normen'!A:M,VLOOKUP(J3105,'3-Productie normen'!$B$38:$C$41,2,FALSE),FALSE)))*(VLOOKUP(B3105,'2-Kosten per locatie'!$A$16:$C$48,3,FALSE))</f>
        <v>0</v>
      </c>
      <c r="W3105" s="146">
        <f t="shared" si="609"/>
        <v>0</v>
      </c>
      <c r="X3105" s="146">
        <f t="shared" si="610"/>
        <v>0</v>
      </c>
      <c r="Y3105" s="146">
        <f t="shared" si="611"/>
        <v>0</v>
      </c>
      <c r="Z3105" s="147" t="str">
        <f>VLOOKUP(F3105,'3-Productie normen'!A:Q,12,FALSE)</f>
        <v>B</v>
      </c>
      <c r="AA3105" s="147"/>
      <c r="AC3105" s="148">
        <f t="shared" si="612"/>
        <v>6247.5</v>
      </c>
    </row>
    <row r="3106" spans="1:29" ht="14.15" customHeight="1">
      <c r="A3106" s="124">
        <f t="shared" si="614"/>
        <v>3106</v>
      </c>
      <c r="B3106" s="139" t="s">
        <v>107</v>
      </c>
      <c r="C3106" s="108">
        <v>2</v>
      </c>
      <c r="D3106" s="164" t="s">
        <v>1992</v>
      </c>
      <c r="E3106" s="141" t="s">
        <v>171</v>
      </c>
      <c r="F3106" s="141" t="s">
        <v>171</v>
      </c>
      <c r="G3106" s="141"/>
      <c r="H3106" s="142">
        <v>56.2</v>
      </c>
      <c r="I3106" s="143">
        <f t="shared" si="613"/>
        <v>255</v>
      </c>
      <c r="J3106" s="144">
        <v>255</v>
      </c>
      <c r="K3106" s="144"/>
      <c r="L3106" s="144"/>
      <c r="M3106" s="144"/>
      <c r="N3106" s="144"/>
      <c r="O3106" s="144"/>
      <c r="P3106" s="145" t="e">
        <f t="shared" si="603"/>
        <v>#DIV/0!</v>
      </c>
      <c r="Q3106" s="145">
        <f t="shared" si="604"/>
        <v>0</v>
      </c>
      <c r="R3106" s="145">
        <f t="shared" si="605"/>
        <v>0</v>
      </c>
      <c r="S3106" s="145">
        <f t="shared" si="606"/>
        <v>0</v>
      </c>
      <c r="T3106" s="145">
        <f t="shared" si="607"/>
        <v>0</v>
      </c>
      <c r="U3106" s="145">
        <f t="shared" si="608"/>
        <v>0</v>
      </c>
      <c r="V3106" s="146">
        <f>IF(J3106="nio",0,IF(J3106&gt;0,VLOOKUP(F3106,'3-Productie normen'!A:M,VLOOKUP(J3106,'3-Productie normen'!$B$38:$C$41,2,FALSE),FALSE)))*(VLOOKUP(B3106,'2-Kosten per locatie'!$A$16:$C$48,3,FALSE))</f>
        <v>0</v>
      </c>
      <c r="W3106" s="146">
        <f t="shared" si="609"/>
        <v>0</v>
      </c>
      <c r="X3106" s="146">
        <f t="shared" si="610"/>
        <v>0</v>
      </c>
      <c r="Y3106" s="146">
        <f t="shared" si="611"/>
        <v>0</v>
      </c>
      <c r="Z3106" s="147" t="str">
        <f>VLOOKUP(F3106,'3-Productie normen'!A:Q,12,FALSE)</f>
        <v>B</v>
      </c>
      <c r="AA3106" s="147"/>
      <c r="AC3106" s="148">
        <f t="shared" si="612"/>
        <v>14331</v>
      </c>
    </row>
    <row r="3107" spans="1:29" ht="14.15" customHeight="1">
      <c r="A3107" s="124">
        <f t="shared" si="614"/>
        <v>3107</v>
      </c>
      <c r="B3107" s="139" t="s">
        <v>107</v>
      </c>
      <c r="C3107" s="108">
        <v>2</v>
      </c>
      <c r="D3107" s="164" t="s">
        <v>1994</v>
      </c>
      <c r="E3107" s="141" t="s">
        <v>1020</v>
      </c>
      <c r="F3107" s="141" t="s">
        <v>155</v>
      </c>
      <c r="G3107" s="141"/>
      <c r="H3107" s="142">
        <v>91.1</v>
      </c>
      <c r="I3107" s="143">
        <f t="shared" si="613"/>
        <v>255</v>
      </c>
      <c r="J3107" s="144">
        <v>255</v>
      </c>
      <c r="K3107" s="144"/>
      <c r="L3107" s="144"/>
      <c r="M3107" s="144"/>
      <c r="N3107" s="144"/>
      <c r="O3107" s="144"/>
      <c r="P3107" s="145" t="e">
        <f t="shared" si="603"/>
        <v>#DIV/0!</v>
      </c>
      <c r="Q3107" s="145">
        <f t="shared" si="604"/>
        <v>0</v>
      </c>
      <c r="R3107" s="145">
        <f t="shared" si="605"/>
        <v>0</v>
      </c>
      <c r="S3107" s="145">
        <f t="shared" si="606"/>
        <v>0</v>
      </c>
      <c r="T3107" s="145">
        <f t="shared" si="607"/>
        <v>0</v>
      </c>
      <c r="U3107" s="145">
        <f t="shared" si="608"/>
        <v>0</v>
      </c>
      <c r="V3107" s="146">
        <f>IF(J3107="nio",0,IF(J3107&gt;0,VLOOKUP(F3107,'3-Productie normen'!A:M,VLOOKUP(J3107,'3-Productie normen'!$B$38:$C$41,2,FALSE),FALSE)))*(VLOOKUP(B3107,'2-Kosten per locatie'!$A$16:$C$48,3,FALSE))</f>
        <v>0</v>
      </c>
      <c r="W3107" s="146">
        <f t="shared" si="609"/>
        <v>0</v>
      </c>
      <c r="X3107" s="146">
        <f t="shared" si="610"/>
        <v>0</v>
      </c>
      <c r="Y3107" s="146">
        <f t="shared" si="611"/>
        <v>0</v>
      </c>
      <c r="Z3107" s="147" t="str">
        <f>VLOOKUP(F3107,'3-Productie normen'!A:Q,12,FALSE)</f>
        <v>B</v>
      </c>
      <c r="AA3107" s="147"/>
      <c r="AC3107" s="148">
        <f t="shared" si="612"/>
        <v>23230.5</v>
      </c>
    </row>
    <row r="3108" spans="1:29" ht="14.15" customHeight="1">
      <c r="A3108" s="124">
        <f t="shared" si="614"/>
        <v>3108</v>
      </c>
      <c r="B3108" s="139" t="s">
        <v>107</v>
      </c>
      <c r="C3108" s="108">
        <v>2</v>
      </c>
      <c r="D3108" s="164" t="s">
        <v>2612</v>
      </c>
      <c r="E3108" s="141" t="s">
        <v>330</v>
      </c>
      <c r="F3108" s="153" t="s">
        <v>159</v>
      </c>
      <c r="G3108" s="141"/>
      <c r="H3108" s="142">
        <v>36.200000000000003</v>
      </c>
      <c r="I3108" s="143">
        <f t="shared" si="613"/>
        <v>255</v>
      </c>
      <c r="J3108" s="144">
        <v>255</v>
      </c>
      <c r="K3108" s="144"/>
      <c r="L3108" s="144"/>
      <c r="M3108" s="144"/>
      <c r="N3108" s="144"/>
      <c r="O3108" s="144"/>
      <c r="P3108" s="145" t="e">
        <f t="shared" si="603"/>
        <v>#DIV/0!</v>
      </c>
      <c r="Q3108" s="145">
        <f t="shared" si="604"/>
        <v>0</v>
      </c>
      <c r="R3108" s="145">
        <f t="shared" si="605"/>
        <v>0</v>
      </c>
      <c r="S3108" s="145">
        <f t="shared" si="606"/>
        <v>0</v>
      </c>
      <c r="T3108" s="145">
        <f t="shared" si="607"/>
        <v>0</v>
      </c>
      <c r="U3108" s="145">
        <f t="shared" si="608"/>
        <v>0</v>
      </c>
      <c r="V3108" s="146">
        <f>IF(J3108="nio",0,IF(J3108&gt;0,VLOOKUP(F3108,'3-Productie normen'!A:M,VLOOKUP(J3108,'3-Productie normen'!$B$38:$C$41,2,FALSE),FALSE)))*(VLOOKUP(B3108,'2-Kosten per locatie'!$A$16:$C$48,3,FALSE))</f>
        <v>0</v>
      </c>
      <c r="W3108" s="146">
        <f t="shared" si="609"/>
        <v>0</v>
      </c>
      <c r="X3108" s="146">
        <f t="shared" si="610"/>
        <v>0</v>
      </c>
      <c r="Y3108" s="146">
        <f t="shared" si="611"/>
        <v>0</v>
      </c>
      <c r="Z3108" s="147" t="str">
        <f>VLOOKUP(F3108,'3-Productie normen'!A:Q,12,FALSE)</f>
        <v>V</v>
      </c>
      <c r="AA3108" s="147"/>
      <c r="AC3108" s="148">
        <f t="shared" si="612"/>
        <v>9231</v>
      </c>
    </row>
    <row r="3109" spans="1:29" ht="14.15" customHeight="1">
      <c r="A3109" s="124">
        <f t="shared" si="614"/>
        <v>3109</v>
      </c>
      <c r="B3109" s="139" t="s">
        <v>107</v>
      </c>
      <c r="C3109" s="108">
        <v>2</v>
      </c>
      <c r="D3109" s="164" t="s">
        <v>1784</v>
      </c>
      <c r="E3109" s="141" t="s">
        <v>171</v>
      </c>
      <c r="F3109" s="141" t="s">
        <v>171</v>
      </c>
      <c r="G3109" s="141"/>
      <c r="H3109" s="142">
        <v>28.9</v>
      </c>
      <c r="I3109" s="143">
        <f t="shared" si="613"/>
        <v>255</v>
      </c>
      <c r="J3109" s="144">
        <v>255</v>
      </c>
      <c r="K3109" s="144"/>
      <c r="L3109" s="144"/>
      <c r="M3109" s="144"/>
      <c r="N3109" s="144"/>
      <c r="O3109" s="144"/>
      <c r="P3109" s="145" t="e">
        <f t="shared" si="603"/>
        <v>#DIV/0!</v>
      </c>
      <c r="Q3109" s="145">
        <f t="shared" si="604"/>
        <v>0</v>
      </c>
      <c r="R3109" s="145">
        <f t="shared" si="605"/>
        <v>0</v>
      </c>
      <c r="S3109" s="145">
        <f t="shared" si="606"/>
        <v>0</v>
      </c>
      <c r="T3109" s="145">
        <f t="shared" si="607"/>
        <v>0</v>
      </c>
      <c r="U3109" s="145">
        <f t="shared" si="608"/>
        <v>0</v>
      </c>
      <c r="V3109" s="146">
        <f>IF(J3109="nio",0,IF(J3109&gt;0,VLOOKUP(F3109,'3-Productie normen'!A:M,VLOOKUP(J3109,'3-Productie normen'!$B$38:$C$41,2,FALSE),FALSE)))*(VLOOKUP(B3109,'2-Kosten per locatie'!$A$16:$C$48,3,FALSE))</f>
        <v>0</v>
      </c>
      <c r="W3109" s="146">
        <f t="shared" si="609"/>
        <v>0</v>
      </c>
      <c r="X3109" s="146">
        <f t="shared" si="610"/>
        <v>0</v>
      </c>
      <c r="Y3109" s="146">
        <f t="shared" si="611"/>
        <v>0</v>
      </c>
      <c r="Z3109" s="147" t="str">
        <f>VLOOKUP(F3109,'3-Productie normen'!A:Q,12,FALSE)</f>
        <v>B</v>
      </c>
      <c r="AA3109" s="147"/>
      <c r="AC3109" s="148">
        <f t="shared" si="612"/>
        <v>7369.5</v>
      </c>
    </row>
    <row r="3110" spans="1:29" ht="14.15" customHeight="1">
      <c r="A3110" s="124">
        <f t="shared" si="614"/>
        <v>3110</v>
      </c>
      <c r="B3110" s="139" t="s">
        <v>107</v>
      </c>
      <c r="C3110" s="108">
        <v>2</v>
      </c>
      <c r="D3110" s="164" t="s">
        <v>1997</v>
      </c>
      <c r="E3110" s="141" t="s">
        <v>224</v>
      </c>
      <c r="F3110" s="141" t="s">
        <v>155</v>
      </c>
      <c r="G3110" s="141"/>
      <c r="H3110" s="142">
        <v>77.3</v>
      </c>
      <c r="I3110" s="143">
        <f t="shared" si="613"/>
        <v>255</v>
      </c>
      <c r="J3110" s="144">
        <v>255</v>
      </c>
      <c r="K3110" s="144"/>
      <c r="L3110" s="144"/>
      <c r="M3110" s="144"/>
      <c r="N3110" s="144"/>
      <c r="O3110" s="144"/>
      <c r="P3110" s="145" t="e">
        <f t="shared" si="603"/>
        <v>#DIV/0!</v>
      </c>
      <c r="Q3110" s="145">
        <f t="shared" si="604"/>
        <v>0</v>
      </c>
      <c r="R3110" s="145">
        <f t="shared" si="605"/>
        <v>0</v>
      </c>
      <c r="S3110" s="145">
        <f t="shared" si="606"/>
        <v>0</v>
      </c>
      <c r="T3110" s="145">
        <f t="shared" si="607"/>
        <v>0</v>
      </c>
      <c r="U3110" s="145">
        <f t="shared" si="608"/>
        <v>0</v>
      </c>
      <c r="V3110" s="146">
        <f>IF(J3110="nio",0,IF(J3110&gt;0,VLOOKUP(F3110,'3-Productie normen'!A:M,VLOOKUP(J3110,'3-Productie normen'!$B$38:$C$41,2,FALSE),FALSE)))*(VLOOKUP(B3110,'2-Kosten per locatie'!$A$16:$C$48,3,FALSE))</f>
        <v>0</v>
      </c>
      <c r="W3110" s="146">
        <f t="shared" si="609"/>
        <v>0</v>
      </c>
      <c r="X3110" s="146">
        <f t="shared" si="610"/>
        <v>0</v>
      </c>
      <c r="Y3110" s="146">
        <f t="shared" si="611"/>
        <v>0</v>
      </c>
      <c r="Z3110" s="147" t="str">
        <f>VLOOKUP(F3110,'3-Productie normen'!A:Q,12,FALSE)</f>
        <v>B</v>
      </c>
      <c r="AA3110" s="147"/>
      <c r="AC3110" s="148">
        <f t="shared" si="612"/>
        <v>19711.5</v>
      </c>
    </row>
    <row r="3111" spans="1:29" ht="14.15" customHeight="1">
      <c r="A3111" s="124">
        <f t="shared" si="614"/>
        <v>3111</v>
      </c>
      <c r="B3111" s="139" t="s">
        <v>107</v>
      </c>
      <c r="C3111" s="108">
        <v>2</v>
      </c>
      <c r="D3111" s="164" t="s">
        <v>2000</v>
      </c>
      <c r="E3111" s="141" t="s">
        <v>224</v>
      </c>
      <c r="F3111" s="141" t="s">
        <v>155</v>
      </c>
      <c r="G3111" s="141"/>
      <c r="H3111" s="142">
        <v>57.8</v>
      </c>
      <c r="I3111" s="143">
        <f t="shared" si="613"/>
        <v>255</v>
      </c>
      <c r="J3111" s="144">
        <v>255</v>
      </c>
      <c r="K3111" s="144"/>
      <c r="L3111" s="144"/>
      <c r="M3111" s="144"/>
      <c r="N3111" s="144"/>
      <c r="O3111" s="144"/>
      <c r="P3111" s="145" t="e">
        <f t="shared" si="603"/>
        <v>#DIV/0!</v>
      </c>
      <c r="Q3111" s="145">
        <f t="shared" si="604"/>
        <v>0</v>
      </c>
      <c r="R3111" s="145">
        <f t="shared" si="605"/>
        <v>0</v>
      </c>
      <c r="S3111" s="145">
        <f t="shared" si="606"/>
        <v>0</v>
      </c>
      <c r="T3111" s="145">
        <f t="shared" si="607"/>
        <v>0</v>
      </c>
      <c r="U3111" s="145">
        <f t="shared" si="608"/>
        <v>0</v>
      </c>
      <c r="V3111" s="146">
        <f>IF(J3111="nio",0,IF(J3111&gt;0,VLOOKUP(F3111,'3-Productie normen'!A:M,VLOOKUP(J3111,'3-Productie normen'!$B$38:$C$41,2,FALSE),FALSE)))*(VLOOKUP(B3111,'2-Kosten per locatie'!$A$16:$C$48,3,FALSE))</f>
        <v>0</v>
      </c>
      <c r="W3111" s="146">
        <f t="shared" si="609"/>
        <v>0</v>
      </c>
      <c r="X3111" s="146">
        <f t="shared" si="610"/>
        <v>0</v>
      </c>
      <c r="Y3111" s="146">
        <f t="shared" si="611"/>
        <v>0</v>
      </c>
      <c r="Z3111" s="147" t="str">
        <f>VLOOKUP(F3111,'3-Productie normen'!A:Q,12,FALSE)</f>
        <v>B</v>
      </c>
      <c r="AA3111" s="147"/>
      <c r="AC3111" s="148">
        <f t="shared" si="612"/>
        <v>14739</v>
      </c>
    </row>
    <row r="3112" spans="1:29" ht="14.15" customHeight="1">
      <c r="A3112" s="124">
        <f t="shared" si="614"/>
        <v>3112</v>
      </c>
      <c r="B3112" s="139" t="s">
        <v>110</v>
      </c>
      <c r="C3112" s="108">
        <v>-1</v>
      </c>
      <c r="D3112" s="164" t="s">
        <v>2613</v>
      </c>
      <c r="E3112" s="141" t="s">
        <v>780</v>
      </c>
      <c r="F3112" s="141" t="s">
        <v>165</v>
      </c>
      <c r="G3112" s="141" t="s">
        <v>227</v>
      </c>
      <c r="H3112" s="142">
        <v>40</v>
      </c>
      <c r="I3112" s="143">
        <f t="shared" si="613"/>
        <v>1</v>
      </c>
      <c r="J3112" s="144">
        <v>1</v>
      </c>
      <c r="K3112" s="144"/>
      <c r="L3112" s="144"/>
      <c r="M3112" s="144"/>
      <c r="N3112" s="144"/>
      <c r="O3112" s="144"/>
      <c r="P3112" s="145" t="e">
        <f t="shared" si="603"/>
        <v>#DIV/0!</v>
      </c>
      <c r="Q3112" s="145">
        <f t="shared" si="604"/>
        <v>0</v>
      </c>
      <c r="R3112" s="145">
        <f t="shared" si="605"/>
        <v>0</v>
      </c>
      <c r="S3112" s="145">
        <f t="shared" si="606"/>
        <v>0</v>
      </c>
      <c r="T3112" s="145">
        <f t="shared" si="607"/>
        <v>0</v>
      </c>
      <c r="U3112" s="145">
        <f t="shared" si="608"/>
        <v>0</v>
      </c>
      <c r="V3112" s="146">
        <f>IF(J3112="nio",0,IF(J3112&gt;0,VLOOKUP(F3112,'3-Productie normen'!A:M,VLOOKUP(J3112,'3-Productie normen'!$B$38:$C$41,2,FALSE),FALSE)))*(VLOOKUP(B3112,'2-Kosten per locatie'!$A$16:$C$48,3,FALSE))</f>
        <v>0</v>
      </c>
      <c r="W3112" s="146">
        <f t="shared" si="609"/>
        <v>0</v>
      </c>
      <c r="X3112" s="146">
        <f t="shared" si="610"/>
        <v>0</v>
      </c>
      <c r="Y3112" s="146">
        <f t="shared" si="611"/>
        <v>0</v>
      </c>
      <c r="Z3112" s="147" t="str">
        <f>VLOOKUP(F3112,'3-Productie normen'!A:Q,12,FALSE)</f>
        <v>V</v>
      </c>
      <c r="AA3112" s="147"/>
      <c r="AC3112" s="148">
        <f t="shared" si="612"/>
        <v>40</v>
      </c>
    </row>
    <row r="3113" spans="1:29" ht="14.15" customHeight="1">
      <c r="A3113" s="124">
        <f t="shared" si="614"/>
        <v>3113</v>
      </c>
      <c r="B3113" s="139" t="s">
        <v>110</v>
      </c>
      <c r="C3113" s="108">
        <v>-1</v>
      </c>
      <c r="D3113" s="164" t="s">
        <v>2614</v>
      </c>
      <c r="E3113" s="141" t="s">
        <v>780</v>
      </c>
      <c r="F3113" s="141" t="s">
        <v>165</v>
      </c>
      <c r="G3113" s="141" t="s">
        <v>227</v>
      </c>
      <c r="H3113" s="142">
        <v>32</v>
      </c>
      <c r="I3113" s="143">
        <f t="shared" si="613"/>
        <v>1</v>
      </c>
      <c r="J3113" s="144">
        <v>1</v>
      </c>
      <c r="K3113" s="144"/>
      <c r="L3113" s="144"/>
      <c r="M3113" s="144"/>
      <c r="N3113" s="144"/>
      <c r="O3113" s="144"/>
      <c r="P3113" s="145" t="e">
        <f t="shared" si="603"/>
        <v>#DIV/0!</v>
      </c>
      <c r="Q3113" s="145">
        <f t="shared" si="604"/>
        <v>0</v>
      </c>
      <c r="R3113" s="145">
        <f t="shared" si="605"/>
        <v>0</v>
      </c>
      <c r="S3113" s="145">
        <f t="shared" si="606"/>
        <v>0</v>
      </c>
      <c r="T3113" s="145">
        <f t="shared" si="607"/>
        <v>0</v>
      </c>
      <c r="U3113" s="145">
        <f t="shared" si="608"/>
        <v>0</v>
      </c>
      <c r="V3113" s="146">
        <f>IF(J3113="nio",0,IF(J3113&gt;0,VLOOKUP(F3113,'3-Productie normen'!A:M,VLOOKUP(J3113,'3-Productie normen'!$B$38:$C$41,2,FALSE),FALSE)))*(VLOOKUP(B3113,'2-Kosten per locatie'!$A$16:$C$48,3,FALSE))</f>
        <v>0</v>
      </c>
      <c r="W3113" s="146">
        <f t="shared" si="609"/>
        <v>0</v>
      </c>
      <c r="X3113" s="146">
        <f t="shared" si="610"/>
        <v>0</v>
      </c>
      <c r="Y3113" s="146">
        <f t="shared" si="611"/>
        <v>0</v>
      </c>
      <c r="Z3113" s="147" t="str">
        <f>VLOOKUP(F3113,'3-Productie normen'!A:Q,12,FALSE)</f>
        <v>V</v>
      </c>
      <c r="AA3113" s="147"/>
      <c r="AC3113" s="148">
        <f t="shared" si="612"/>
        <v>32</v>
      </c>
    </row>
    <row r="3114" spans="1:29" ht="14.15" customHeight="1">
      <c r="A3114" s="124">
        <f t="shared" si="614"/>
        <v>3114</v>
      </c>
      <c r="B3114" s="139" t="s">
        <v>110</v>
      </c>
      <c r="C3114" s="108">
        <v>-1</v>
      </c>
      <c r="D3114" s="164" t="s">
        <v>2615</v>
      </c>
      <c r="E3114" s="141" t="s">
        <v>519</v>
      </c>
      <c r="F3114" s="141" t="s">
        <v>164</v>
      </c>
      <c r="G3114" s="141" t="s">
        <v>227</v>
      </c>
      <c r="H3114" s="142">
        <v>32</v>
      </c>
      <c r="I3114" s="143">
        <f t="shared" si="613"/>
        <v>1</v>
      </c>
      <c r="J3114" s="144">
        <v>1</v>
      </c>
      <c r="K3114" s="144"/>
      <c r="L3114" s="144"/>
      <c r="M3114" s="144"/>
      <c r="N3114" s="144"/>
      <c r="O3114" s="144"/>
      <c r="P3114" s="145" t="e">
        <f t="shared" ref="P3114:P3177" si="615">IF(J3114="nio",0,IF(J3114&gt;0,J3114*H3114/V3114,0))</f>
        <v>#DIV/0!</v>
      </c>
      <c r="Q3114" s="145">
        <f t="shared" ref="Q3114:Q3177" si="616">IF(K3114&gt;0,K3114*H3114/W3114,0)</f>
        <v>0</v>
      </c>
      <c r="R3114" s="145">
        <f t="shared" ref="R3114:R3177" si="617">IF(L3114&gt;0,L3114*H3114/X3114,0)</f>
        <v>0</v>
      </c>
      <c r="S3114" s="145">
        <f t="shared" ref="S3114:S3177" si="618">IF(M3114&gt;0,M3114*H3114/Y3114,0)</f>
        <v>0</v>
      </c>
      <c r="T3114" s="145">
        <f t="shared" ref="T3114:T3177" si="619">IF(N3114&gt;0,N3114*H3114/X3114,0)</f>
        <v>0</v>
      </c>
      <c r="U3114" s="145">
        <f t="shared" ref="U3114:U3177" si="620">IF(O3114&gt;0,O3114*H3114/Y3114,0)</f>
        <v>0</v>
      </c>
      <c r="V3114" s="146">
        <f>IF(J3114="nio",0,IF(J3114&gt;0,VLOOKUP(F3114,'3-Productie normen'!A:M,VLOOKUP(J3114,'3-Productie normen'!$B$38:$C$41,2,FALSE),FALSE)))*(VLOOKUP(B3114,'2-Kosten per locatie'!$A$16:$C$48,3,FALSE))</f>
        <v>0</v>
      </c>
      <c r="W3114" s="146">
        <f t="shared" ref="W3114:W3177" si="621">IF(K3114&gt;0,V3114*$W$8,0)</f>
        <v>0</v>
      </c>
      <c r="X3114" s="146">
        <f t="shared" ref="X3114:X3177" si="622">IF((OR(L3114&gt;0,N3114&gt;0)),V3114*$X$8,0)</f>
        <v>0</v>
      </c>
      <c r="Y3114" s="146">
        <f t="shared" ref="Y3114:Y3177" si="623">IF((OR(M3114&gt;0,O3114&gt;0)),V3114*$Y$8,0)</f>
        <v>0</v>
      </c>
      <c r="Z3114" s="147" t="str">
        <f>VLOOKUP(F3114,'3-Productie normen'!A:Q,12,FALSE)</f>
        <v>V</v>
      </c>
      <c r="AA3114" s="147"/>
      <c r="AC3114" s="148">
        <f t="shared" ref="AC3114:AC3177" si="624">I3114*H3114</f>
        <v>32</v>
      </c>
    </row>
    <row r="3115" spans="1:29" ht="14.15" customHeight="1">
      <c r="A3115" s="124">
        <f t="shared" si="614"/>
        <v>3115</v>
      </c>
      <c r="B3115" s="139" t="s">
        <v>110</v>
      </c>
      <c r="C3115" s="108">
        <v>-1</v>
      </c>
      <c r="D3115" s="164" t="s">
        <v>2616</v>
      </c>
      <c r="E3115" s="141" t="s">
        <v>519</v>
      </c>
      <c r="F3115" s="141" t="s">
        <v>164</v>
      </c>
      <c r="G3115" s="141" t="s">
        <v>227</v>
      </c>
      <c r="H3115" s="142">
        <v>24</v>
      </c>
      <c r="I3115" s="143">
        <f t="shared" si="613"/>
        <v>1</v>
      </c>
      <c r="J3115" s="144">
        <v>1</v>
      </c>
      <c r="K3115" s="144"/>
      <c r="L3115" s="144"/>
      <c r="M3115" s="144"/>
      <c r="N3115" s="144"/>
      <c r="O3115" s="144"/>
      <c r="P3115" s="145" t="e">
        <f t="shared" si="615"/>
        <v>#DIV/0!</v>
      </c>
      <c r="Q3115" s="145">
        <f t="shared" si="616"/>
        <v>0</v>
      </c>
      <c r="R3115" s="145">
        <f t="shared" si="617"/>
        <v>0</v>
      </c>
      <c r="S3115" s="145">
        <f t="shared" si="618"/>
        <v>0</v>
      </c>
      <c r="T3115" s="145">
        <f t="shared" si="619"/>
        <v>0</v>
      </c>
      <c r="U3115" s="145">
        <f t="shared" si="620"/>
        <v>0</v>
      </c>
      <c r="V3115" s="146">
        <f>IF(J3115="nio",0,IF(J3115&gt;0,VLOOKUP(F3115,'3-Productie normen'!A:M,VLOOKUP(J3115,'3-Productie normen'!$B$38:$C$41,2,FALSE),FALSE)))*(VLOOKUP(B3115,'2-Kosten per locatie'!$A$16:$C$48,3,FALSE))</f>
        <v>0</v>
      </c>
      <c r="W3115" s="146">
        <f t="shared" si="621"/>
        <v>0</v>
      </c>
      <c r="X3115" s="146">
        <f t="shared" si="622"/>
        <v>0</v>
      </c>
      <c r="Y3115" s="146">
        <f t="shared" si="623"/>
        <v>0</v>
      </c>
      <c r="Z3115" s="147" t="str">
        <f>VLOOKUP(F3115,'3-Productie normen'!A:Q,12,FALSE)</f>
        <v>V</v>
      </c>
      <c r="AA3115" s="147"/>
      <c r="AC3115" s="148">
        <f t="shared" si="624"/>
        <v>24</v>
      </c>
    </row>
    <row r="3116" spans="1:29" ht="14.15" customHeight="1">
      <c r="A3116" s="124">
        <f t="shared" si="614"/>
        <v>3116</v>
      </c>
      <c r="B3116" s="139" t="s">
        <v>110</v>
      </c>
      <c r="C3116" s="108">
        <v>-1</v>
      </c>
      <c r="D3116" s="164" t="s">
        <v>2617</v>
      </c>
      <c r="E3116" s="141" t="s">
        <v>519</v>
      </c>
      <c r="F3116" s="141" t="s">
        <v>164</v>
      </c>
      <c r="G3116" s="141" t="s">
        <v>227</v>
      </c>
      <c r="H3116" s="142">
        <v>24</v>
      </c>
      <c r="I3116" s="143">
        <f t="shared" si="613"/>
        <v>1</v>
      </c>
      <c r="J3116" s="144">
        <v>1</v>
      </c>
      <c r="K3116" s="144"/>
      <c r="L3116" s="144"/>
      <c r="M3116" s="144"/>
      <c r="N3116" s="144"/>
      <c r="O3116" s="144"/>
      <c r="P3116" s="145" t="e">
        <f t="shared" si="615"/>
        <v>#DIV/0!</v>
      </c>
      <c r="Q3116" s="145">
        <f t="shared" si="616"/>
        <v>0</v>
      </c>
      <c r="R3116" s="145">
        <f t="shared" si="617"/>
        <v>0</v>
      </c>
      <c r="S3116" s="145">
        <f t="shared" si="618"/>
        <v>0</v>
      </c>
      <c r="T3116" s="145">
        <f t="shared" si="619"/>
        <v>0</v>
      </c>
      <c r="U3116" s="145">
        <f t="shared" si="620"/>
        <v>0</v>
      </c>
      <c r="V3116" s="146">
        <f>IF(J3116="nio",0,IF(J3116&gt;0,VLOOKUP(F3116,'3-Productie normen'!A:M,VLOOKUP(J3116,'3-Productie normen'!$B$38:$C$41,2,FALSE),FALSE)))*(VLOOKUP(B3116,'2-Kosten per locatie'!$A$16:$C$48,3,FALSE))</f>
        <v>0</v>
      </c>
      <c r="W3116" s="146">
        <f t="shared" si="621"/>
        <v>0</v>
      </c>
      <c r="X3116" s="146">
        <f t="shared" si="622"/>
        <v>0</v>
      </c>
      <c r="Y3116" s="146">
        <f t="shared" si="623"/>
        <v>0</v>
      </c>
      <c r="Z3116" s="147" t="str">
        <f>VLOOKUP(F3116,'3-Productie normen'!A:Q,12,FALSE)</f>
        <v>V</v>
      </c>
      <c r="AA3116" s="147"/>
      <c r="AC3116" s="148">
        <f t="shared" si="624"/>
        <v>24</v>
      </c>
    </row>
    <row r="3117" spans="1:29" ht="14.15" customHeight="1">
      <c r="A3117" s="124">
        <f t="shared" si="614"/>
        <v>3117</v>
      </c>
      <c r="B3117" s="139" t="s">
        <v>110</v>
      </c>
      <c r="C3117" s="108">
        <v>1</v>
      </c>
      <c r="D3117" s="164" t="s">
        <v>1716</v>
      </c>
      <c r="E3117" s="141" t="s">
        <v>699</v>
      </c>
      <c r="F3117" s="141" t="s">
        <v>155</v>
      </c>
      <c r="G3117" s="141" t="s">
        <v>222</v>
      </c>
      <c r="H3117" s="142">
        <v>37.799999999999997</v>
      </c>
      <c r="I3117" s="143">
        <f t="shared" si="613"/>
        <v>255</v>
      </c>
      <c r="J3117" s="144">
        <v>255</v>
      </c>
      <c r="K3117" s="144"/>
      <c r="L3117" s="144"/>
      <c r="M3117" s="144"/>
      <c r="N3117" s="144"/>
      <c r="O3117" s="144"/>
      <c r="P3117" s="145" t="e">
        <f t="shared" si="615"/>
        <v>#DIV/0!</v>
      </c>
      <c r="Q3117" s="145">
        <f t="shared" si="616"/>
        <v>0</v>
      </c>
      <c r="R3117" s="145">
        <f t="shared" si="617"/>
        <v>0</v>
      </c>
      <c r="S3117" s="145">
        <f t="shared" si="618"/>
        <v>0</v>
      </c>
      <c r="T3117" s="145">
        <f t="shared" si="619"/>
        <v>0</v>
      </c>
      <c r="U3117" s="145">
        <f t="shared" si="620"/>
        <v>0</v>
      </c>
      <c r="V3117" s="146">
        <f>IF(J3117="nio",0,IF(J3117&gt;0,VLOOKUP(F3117,'3-Productie normen'!A:M,VLOOKUP(J3117,'3-Productie normen'!$B$38:$C$41,2,FALSE),FALSE)))*(VLOOKUP(B3117,'2-Kosten per locatie'!$A$16:$C$48,3,FALSE))</f>
        <v>0</v>
      </c>
      <c r="W3117" s="146">
        <f t="shared" si="621"/>
        <v>0</v>
      </c>
      <c r="X3117" s="146">
        <f t="shared" si="622"/>
        <v>0</v>
      </c>
      <c r="Y3117" s="146">
        <f t="shared" si="623"/>
        <v>0</v>
      </c>
      <c r="Z3117" s="147" t="str">
        <f>VLOOKUP(F3117,'3-Productie normen'!A:Q,12,FALSE)</f>
        <v>B</v>
      </c>
      <c r="AA3117" s="147"/>
      <c r="AC3117" s="148">
        <f t="shared" si="624"/>
        <v>9639</v>
      </c>
    </row>
    <row r="3118" spans="1:29" ht="14.15" customHeight="1">
      <c r="A3118" s="124">
        <f t="shared" si="614"/>
        <v>3118</v>
      </c>
      <c r="B3118" s="139" t="s">
        <v>110</v>
      </c>
      <c r="C3118" s="108">
        <v>1</v>
      </c>
      <c r="D3118" s="164" t="s">
        <v>1718</v>
      </c>
      <c r="E3118" s="141" t="s">
        <v>249</v>
      </c>
      <c r="F3118" s="141" t="s">
        <v>172</v>
      </c>
      <c r="G3118" s="141" t="s">
        <v>1646</v>
      </c>
      <c r="H3118" s="142">
        <v>8.1999999999999993</v>
      </c>
      <c r="I3118" s="143">
        <f t="shared" si="613"/>
        <v>255</v>
      </c>
      <c r="J3118" s="144">
        <v>255</v>
      </c>
      <c r="K3118" s="144"/>
      <c r="L3118" s="144"/>
      <c r="M3118" s="144"/>
      <c r="N3118" s="144"/>
      <c r="O3118" s="144"/>
      <c r="P3118" s="145" t="e">
        <f t="shared" si="615"/>
        <v>#DIV/0!</v>
      </c>
      <c r="Q3118" s="145">
        <f t="shared" si="616"/>
        <v>0</v>
      </c>
      <c r="R3118" s="145">
        <f t="shared" si="617"/>
        <v>0</v>
      </c>
      <c r="S3118" s="145">
        <f t="shared" si="618"/>
        <v>0</v>
      </c>
      <c r="T3118" s="145">
        <f t="shared" si="619"/>
        <v>0</v>
      </c>
      <c r="U3118" s="145">
        <f t="shared" si="620"/>
        <v>0</v>
      </c>
      <c r="V3118" s="146">
        <f>IF(J3118="nio",0,IF(J3118&gt;0,VLOOKUP(F3118,'3-Productie normen'!A:M,VLOOKUP(J3118,'3-Productie normen'!$B$38:$C$41,2,FALSE),FALSE)))*(VLOOKUP(B3118,'2-Kosten per locatie'!$A$16:$C$48,3,FALSE))</f>
        <v>0</v>
      </c>
      <c r="W3118" s="146">
        <f t="shared" si="621"/>
        <v>0</v>
      </c>
      <c r="X3118" s="146">
        <f t="shared" si="622"/>
        <v>0</v>
      </c>
      <c r="Y3118" s="146">
        <f t="shared" si="623"/>
        <v>0</v>
      </c>
      <c r="Z3118" s="147" t="str">
        <f>VLOOKUP(F3118,'3-Productie normen'!A:Q,12,FALSE)</f>
        <v>V</v>
      </c>
      <c r="AA3118" s="147"/>
      <c r="AC3118" s="148">
        <f t="shared" si="624"/>
        <v>2091</v>
      </c>
    </row>
    <row r="3119" spans="1:29" ht="14.15" customHeight="1">
      <c r="A3119" s="124">
        <f t="shared" si="614"/>
        <v>3119</v>
      </c>
      <c r="B3119" s="139" t="s">
        <v>110</v>
      </c>
      <c r="C3119" s="108">
        <v>1</v>
      </c>
      <c r="D3119" s="164" t="s">
        <v>2618</v>
      </c>
      <c r="E3119" s="141" t="s">
        <v>216</v>
      </c>
      <c r="F3119" s="151" t="s">
        <v>167</v>
      </c>
      <c r="G3119" s="141" t="s">
        <v>2619</v>
      </c>
      <c r="H3119" s="142">
        <v>4.4000000000000004</v>
      </c>
      <c r="I3119" s="143">
        <f t="shared" si="613"/>
        <v>510</v>
      </c>
      <c r="J3119" s="144">
        <v>255</v>
      </c>
      <c r="K3119" s="144">
        <v>255</v>
      </c>
      <c r="L3119" s="144"/>
      <c r="M3119" s="144"/>
      <c r="N3119" s="144"/>
      <c r="O3119" s="144"/>
      <c r="P3119" s="145" t="e">
        <f t="shared" si="615"/>
        <v>#DIV/0!</v>
      </c>
      <c r="Q3119" s="145" t="e">
        <f t="shared" si="616"/>
        <v>#DIV/0!</v>
      </c>
      <c r="R3119" s="145">
        <f t="shared" si="617"/>
        <v>0</v>
      </c>
      <c r="S3119" s="145">
        <f t="shared" si="618"/>
        <v>0</v>
      </c>
      <c r="T3119" s="145">
        <f t="shared" si="619"/>
        <v>0</v>
      </c>
      <c r="U3119" s="145">
        <f t="shared" si="620"/>
        <v>0</v>
      </c>
      <c r="V3119" s="146">
        <f>IF(J3119="nio",0,IF(J3119&gt;0,VLOOKUP(F3119,'3-Productie normen'!A:M,VLOOKUP(J3119,'3-Productie normen'!$B$38:$C$41,2,FALSE),FALSE)))*(VLOOKUP(B3119,'2-Kosten per locatie'!$A$16:$C$48,3,FALSE))</f>
        <v>0</v>
      </c>
      <c r="W3119" s="146">
        <f t="shared" si="621"/>
        <v>0</v>
      </c>
      <c r="X3119" s="146">
        <f t="shared" si="622"/>
        <v>0</v>
      </c>
      <c r="Y3119" s="146">
        <f t="shared" si="623"/>
        <v>0</v>
      </c>
      <c r="Z3119" s="147" t="str">
        <f>VLOOKUP(F3119,'3-Productie normen'!A:Q,12,FALSE)</f>
        <v>S</v>
      </c>
      <c r="AA3119" s="147"/>
      <c r="AC3119" s="148">
        <f t="shared" si="624"/>
        <v>2244</v>
      </c>
    </row>
    <row r="3120" spans="1:29" ht="14.15" customHeight="1">
      <c r="A3120" s="124">
        <f t="shared" si="614"/>
        <v>3120</v>
      </c>
      <c r="B3120" s="139" t="s">
        <v>110</v>
      </c>
      <c r="C3120" s="108">
        <v>1</v>
      </c>
      <c r="D3120" s="164" t="s">
        <v>2620</v>
      </c>
      <c r="E3120" s="141" t="s">
        <v>216</v>
      </c>
      <c r="F3120" s="141" t="s">
        <v>167</v>
      </c>
      <c r="G3120" s="141" t="s">
        <v>2619</v>
      </c>
      <c r="H3120" s="142">
        <v>1.4</v>
      </c>
      <c r="I3120" s="143">
        <f t="shared" si="613"/>
        <v>510</v>
      </c>
      <c r="J3120" s="144">
        <v>255</v>
      </c>
      <c r="K3120" s="144">
        <v>255</v>
      </c>
      <c r="L3120" s="144"/>
      <c r="M3120" s="144"/>
      <c r="N3120" s="144"/>
      <c r="O3120" s="144"/>
      <c r="P3120" s="145" t="e">
        <f t="shared" si="615"/>
        <v>#DIV/0!</v>
      </c>
      <c r="Q3120" s="145" t="e">
        <f t="shared" si="616"/>
        <v>#DIV/0!</v>
      </c>
      <c r="R3120" s="145">
        <f t="shared" si="617"/>
        <v>0</v>
      </c>
      <c r="S3120" s="145">
        <f t="shared" si="618"/>
        <v>0</v>
      </c>
      <c r="T3120" s="145">
        <f t="shared" si="619"/>
        <v>0</v>
      </c>
      <c r="U3120" s="145">
        <f t="shared" si="620"/>
        <v>0</v>
      </c>
      <c r="V3120" s="146">
        <f>IF(J3120="nio",0,IF(J3120&gt;0,VLOOKUP(F3120,'3-Productie normen'!A:M,VLOOKUP(J3120,'3-Productie normen'!$B$38:$C$41,2,FALSE),FALSE)))*(VLOOKUP(B3120,'2-Kosten per locatie'!$A$16:$C$48,3,FALSE))</f>
        <v>0</v>
      </c>
      <c r="W3120" s="146">
        <f t="shared" si="621"/>
        <v>0</v>
      </c>
      <c r="X3120" s="146">
        <f t="shared" si="622"/>
        <v>0</v>
      </c>
      <c r="Y3120" s="146">
        <f t="shared" si="623"/>
        <v>0</v>
      </c>
      <c r="Z3120" s="147" t="str">
        <f>VLOOKUP(F3120,'3-Productie normen'!A:Q,12,FALSE)</f>
        <v>S</v>
      </c>
      <c r="AA3120" s="147"/>
      <c r="AC3120" s="148">
        <f t="shared" si="624"/>
        <v>714</v>
      </c>
    </row>
    <row r="3121" spans="1:29" ht="14.15" customHeight="1">
      <c r="A3121" s="124">
        <f t="shared" si="614"/>
        <v>3121</v>
      </c>
      <c r="B3121" s="139" t="s">
        <v>110</v>
      </c>
      <c r="C3121" s="108">
        <v>1</v>
      </c>
      <c r="D3121" s="164" t="s">
        <v>2621</v>
      </c>
      <c r="E3121" s="141" t="s">
        <v>216</v>
      </c>
      <c r="F3121" s="141" t="s">
        <v>167</v>
      </c>
      <c r="G3121" s="141" t="s">
        <v>2619</v>
      </c>
      <c r="H3121" s="142">
        <v>1.5</v>
      </c>
      <c r="I3121" s="143">
        <f t="shared" si="613"/>
        <v>510</v>
      </c>
      <c r="J3121" s="144">
        <v>255</v>
      </c>
      <c r="K3121" s="144">
        <v>255</v>
      </c>
      <c r="L3121" s="144"/>
      <c r="M3121" s="144"/>
      <c r="N3121" s="144"/>
      <c r="O3121" s="144"/>
      <c r="P3121" s="145" t="e">
        <f t="shared" si="615"/>
        <v>#DIV/0!</v>
      </c>
      <c r="Q3121" s="145" t="e">
        <f t="shared" si="616"/>
        <v>#DIV/0!</v>
      </c>
      <c r="R3121" s="145">
        <f t="shared" si="617"/>
        <v>0</v>
      </c>
      <c r="S3121" s="145">
        <f t="shared" si="618"/>
        <v>0</v>
      </c>
      <c r="T3121" s="145">
        <f t="shared" si="619"/>
        <v>0</v>
      </c>
      <c r="U3121" s="145">
        <f t="shared" si="620"/>
        <v>0</v>
      </c>
      <c r="V3121" s="146">
        <f>IF(J3121="nio",0,IF(J3121&gt;0,VLOOKUP(F3121,'3-Productie normen'!A:M,VLOOKUP(J3121,'3-Productie normen'!$B$38:$C$41,2,FALSE),FALSE)))*(VLOOKUP(B3121,'2-Kosten per locatie'!$A$16:$C$48,3,FALSE))</f>
        <v>0</v>
      </c>
      <c r="W3121" s="146">
        <f t="shared" si="621"/>
        <v>0</v>
      </c>
      <c r="X3121" s="146">
        <f t="shared" si="622"/>
        <v>0</v>
      </c>
      <c r="Y3121" s="146">
        <f t="shared" si="623"/>
        <v>0</v>
      </c>
      <c r="Z3121" s="147" t="str">
        <f>VLOOKUP(F3121,'3-Productie normen'!A:Q,12,FALSE)</f>
        <v>S</v>
      </c>
      <c r="AA3121" s="147"/>
      <c r="AC3121" s="148">
        <f t="shared" si="624"/>
        <v>765</v>
      </c>
    </row>
    <row r="3122" spans="1:29" ht="14.15" customHeight="1">
      <c r="A3122" s="124">
        <f t="shared" si="614"/>
        <v>3122</v>
      </c>
      <c r="B3122" s="139" t="s">
        <v>110</v>
      </c>
      <c r="C3122" s="108">
        <v>1</v>
      </c>
      <c r="D3122" s="164" t="s">
        <v>1720</v>
      </c>
      <c r="E3122" s="141" t="s">
        <v>249</v>
      </c>
      <c r="F3122" s="151" t="s">
        <v>172</v>
      </c>
      <c r="G3122" s="141" t="s">
        <v>2622</v>
      </c>
      <c r="H3122" s="142">
        <v>15.2</v>
      </c>
      <c r="I3122" s="143">
        <f t="shared" si="613"/>
        <v>255</v>
      </c>
      <c r="J3122" s="144">
        <v>255</v>
      </c>
      <c r="K3122" s="144"/>
      <c r="L3122" s="144"/>
      <c r="M3122" s="144"/>
      <c r="N3122" s="144"/>
      <c r="O3122" s="144"/>
      <c r="P3122" s="145" t="e">
        <f t="shared" si="615"/>
        <v>#DIV/0!</v>
      </c>
      <c r="Q3122" s="145">
        <f t="shared" si="616"/>
        <v>0</v>
      </c>
      <c r="R3122" s="145">
        <f t="shared" si="617"/>
        <v>0</v>
      </c>
      <c r="S3122" s="145">
        <f t="shared" si="618"/>
        <v>0</v>
      </c>
      <c r="T3122" s="145">
        <f t="shared" si="619"/>
        <v>0</v>
      </c>
      <c r="U3122" s="145">
        <f t="shared" si="620"/>
        <v>0</v>
      </c>
      <c r="V3122" s="146">
        <f>IF(J3122="nio",0,IF(J3122&gt;0,VLOOKUP(F3122,'3-Productie normen'!A:M,VLOOKUP(J3122,'3-Productie normen'!$B$38:$C$41,2,FALSE),FALSE)))*(VLOOKUP(B3122,'2-Kosten per locatie'!$A$16:$C$48,3,FALSE))</f>
        <v>0</v>
      </c>
      <c r="W3122" s="146">
        <f t="shared" si="621"/>
        <v>0</v>
      </c>
      <c r="X3122" s="146">
        <f t="shared" si="622"/>
        <v>0</v>
      </c>
      <c r="Y3122" s="146">
        <f t="shared" si="623"/>
        <v>0</v>
      </c>
      <c r="Z3122" s="147" t="str">
        <f>VLOOKUP(F3122,'3-Productie normen'!A:Q,12,FALSE)</f>
        <v>V</v>
      </c>
      <c r="AA3122" s="147"/>
      <c r="AC3122" s="148">
        <f t="shared" si="624"/>
        <v>3876</v>
      </c>
    </row>
    <row r="3123" spans="1:29" ht="14.15" customHeight="1">
      <c r="A3123" s="124">
        <f t="shared" si="614"/>
        <v>3123</v>
      </c>
      <c r="B3123" s="139" t="s">
        <v>110</v>
      </c>
      <c r="C3123" s="108">
        <v>1</v>
      </c>
      <c r="D3123" s="164" t="s">
        <v>1972</v>
      </c>
      <c r="E3123" s="141" t="s">
        <v>249</v>
      </c>
      <c r="F3123" s="141" t="s">
        <v>172</v>
      </c>
      <c r="G3123" s="141" t="s">
        <v>1646</v>
      </c>
      <c r="H3123" s="142">
        <v>3.8</v>
      </c>
      <c r="I3123" s="143">
        <f t="shared" si="613"/>
        <v>255</v>
      </c>
      <c r="J3123" s="144">
        <v>255</v>
      </c>
      <c r="K3123" s="144"/>
      <c r="L3123" s="144"/>
      <c r="M3123" s="144"/>
      <c r="N3123" s="144"/>
      <c r="O3123" s="144"/>
      <c r="P3123" s="145" t="e">
        <f t="shared" si="615"/>
        <v>#DIV/0!</v>
      </c>
      <c r="Q3123" s="145">
        <f t="shared" si="616"/>
        <v>0</v>
      </c>
      <c r="R3123" s="145">
        <f t="shared" si="617"/>
        <v>0</v>
      </c>
      <c r="S3123" s="145">
        <f t="shared" si="618"/>
        <v>0</v>
      </c>
      <c r="T3123" s="145">
        <f t="shared" si="619"/>
        <v>0</v>
      </c>
      <c r="U3123" s="145">
        <f t="shared" si="620"/>
        <v>0</v>
      </c>
      <c r="V3123" s="146">
        <f>IF(J3123="nio",0,IF(J3123&gt;0,VLOOKUP(F3123,'3-Productie normen'!A:M,VLOOKUP(J3123,'3-Productie normen'!$B$38:$C$41,2,FALSE),FALSE)))*(VLOOKUP(B3123,'2-Kosten per locatie'!$A$16:$C$48,3,FALSE))</f>
        <v>0</v>
      </c>
      <c r="W3123" s="146">
        <f t="shared" si="621"/>
        <v>0</v>
      </c>
      <c r="X3123" s="146">
        <f t="shared" si="622"/>
        <v>0</v>
      </c>
      <c r="Y3123" s="146">
        <f t="shared" si="623"/>
        <v>0</v>
      </c>
      <c r="Z3123" s="147" t="str">
        <f>VLOOKUP(F3123,'3-Productie normen'!A:Q,12,FALSE)</f>
        <v>V</v>
      </c>
      <c r="AA3123" s="147"/>
      <c r="AC3123" s="148">
        <f t="shared" si="624"/>
        <v>969</v>
      </c>
    </row>
    <row r="3124" spans="1:29" ht="14.15" customHeight="1">
      <c r="A3124" s="124">
        <f t="shared" si="614"/>
        <v>3124</v>
      </c>
      <c r="B3124" s="139" t="s">
        <v>110</v>
      </c>
      <c r="C3124" s="108">
        <v>1</v>
      </c>
      <c r="D3124" s="164" t="s">
        <v>2623</v>
      </c>
      <c r="E3124" s="141" t="s">
        <v>249</v>
      </c>
      <c r="F3124" s="141" t="s">
        <v>172</v>
      </c>
      <c r="G3124" s="141" t="s">
        <v>1646</v>
      </c>
      <c r="H3124" s="142">
        <v>93.2</v>
      </c>
      <c r="I3124" s="143">
        <f t="shared" si="613"/>
        <v>255</v>
      </c>
      <c r="J3124" s="144">
        <v>255</v>
      </c>
      <c r="K3124" s="144"/>
      <c r="L3124" s="144"/>
      <c r="M3124" s="144"/>
      <c r="N3124" s="144"/>
      <c r="O3124" s="144"/>
      <c r="P3124" s="145" t="e">
        <f t="shared" si="615"/>
        <v>#DIV/0!</v>
      </c>
      <c r="Q3124" s="145">
        <f t="shared" si="616"/>
        <v>0</v>
      </c>
      <c r="R3124" s="145">
        <f t="shared" si="617"/>
        <v>0</v>
      </c>
      <c r="S3124" s="145">
        <f t="shared" si="618"/>
        <v>0</v>
      </c>
      <c r="T3124" s="145">
        <f t="shared" si="619"/>
        <v>0</v>
      </c>
      <c r="U3124" s="145">
        <f t="shared" si="620"/>
        <v>0</v>
      </c>
      <c r="V3124" s="146">
        <f>IF(J3124="nio",0,IF(J3124&gt;0,VLOOKUP(F3124,'3-Productie normen'!A:M,VLOOKUP(J3124,'3-Productie normen'!$B$38:$C$41,2,FALSE),FALSE)))*(VLOOKUP(B3124,'2-Kosten per locatie'!$A$16:$C$48,3,FALSE))</f>
        <v>0</v>
      </c>
      <c r="W3124" s="146">
        <f t="shared" si="621"/>
        <v>0</v>
      </c>
      <c r="X3124" s="146">
        <f t="shared" si="622"/>
        <v>0</v>
      </c>
      <c r="Y3124" s="146">
        <f t="shared" si="623"/>
        <v>0</v>
      </c>
      <c r="Z3124" s="147" t="str">
        <f>VLOOKUP(F3124,'3-Productie normen'!A:Q,12,FALSE)</f>
        <v>V</v>
      </c>
      <c r="AA3124" s="147"/>
      <c r="AC3124" s="148">
        <f t="shared" si="624"/>
        <v>23766</v>
      </c>
    </row>
    <row r="3125" spans="1:29" ht="14.15" customHeight="1">
      <c r="A3125" s="124">
        <f t="shared" si="614"/>
        <v>3125</v>
      </c>
      <c r="B3125" s="139" t="s">
        <v>110</v>
      </c>
      <c r="C3125" s="108">
        <v>1</v>
      </c>
      <c r="D3125" s="164" t="s">
        <v>1721</v>
      </c>
      <c r="E3125" s="141" t="s">
        <v>699</v>
      </c>
      <c r="F3125" s="141" t="s">
        <v>155</v>
      </c>
      <c r="G3125" s="141" t="s">
        <v>1646</v>
      </c>
      <c r="H3125" s="142">
        <v>48.5</v>
      </c>
      <c r="I3125" s="143">
        <f t="shared" si="613"/>
        <v>255</v>
      </c>
      <c r="J3125" s="144">
        <v>255</v>
      </c>
      <c r="K3125" s="144"/>
      <c r="L3125" s="144"/>
      <c r="M3125" s="144"/>
      <c r="N3125" s="144"/>
      <c r="O3125" s="144"/>
      <c r="P3125" s="145" t="e">
        <f t="shared" si="615"/>
        <v>#DIV/0!</v>
      </c>
      <c r="Q3125" s="145">
        <f t="shared" si="616"/>
        <v>0</v>
      </c>
      <c r="R3125" s="145">
        <f t="shared" si="617"/>
        <v>0</v>
      </c>
      <c r="S3125" s="145">
        <f t="shared" si="618"/>
        <v>0</v>
      </c>
      <c r="T3125" s="145">
        <f t="shared" si="619"/>
        <v>0</v>
      </c>
      <c r="U3125" s="145">
        <f t="shared" si="620"/>
        <v>0</v>
      </c>
      <c r="V3125" s="146">
        <f>IF(J3125="nio",0,IF(J3125&gt;0,VLOOKUP(F3125,'3-Productie normen'!A:M,VLOOKUP(J3125,'3-Productie normen'!$B$38:$C$41,2,FALSE),FALSE)))*(VLOOKUP(B3125,'2-Kosten per locatie'!$A$16:$C$48,3,FALSE))</f>
        <v>0</v>
      </c>
      <c r="W3125" s="146">
        <f t="shared" si="621"/>
        <v>0</v>
      </c>
      <c r="X3125" s="146">
        <f t="shared" si="622"/>
        <v>0</v>
      </c>
      <c r="Y3125" s="146">
        <f t="shared" si="623"/>
        <v>0</v>
      </c>
      <c r="Z3125" s="147" t="str">
        <f>VLOOKUP(F3125,'3-Productie normen'!A:Q,12,FALSE)</f>
        <v>B</v>
      </c>
      <c r="AA3125" s="147"/>
      <c r="AC3125" s="148">
        <f t="shared" si="624"/>
        <v>12367.5</v>
      </c>
    </row>
    <row r="3126" spans="1:29" ht="14.15" customHeight="1">
      <c r="A3126" s="124">
        <f t="shared" si="614"/>
        <v>3126</v>
      </c>
      <c r="B3126" s="139" t="s">
        <v>110</v>
      </c>
      <c r="C3126" s="108">
        <v>1</v>
      </c>
      <c r="D3126" s="164" t="s">
        <v>1724</v>
      </c>
      <c r="E3126" s="141" t="s">
        <v>224</v>
      </c>
      <c r="F3126" s="141" t="s">
        <v>155</v>
      </c>
      <c r="G3126" s="141" t="s">
        <v>2624</v>
      </c>
      <c r="H3126" s="142">
        <v>27.3</v>
      </c>
      <c r="I3126" s="143">
        <f t="shared" si="613"/>
        <v>255</v>
      </c>
      <c r="J3126" s="144">
        <v>255</v>
      </c>
      <c r="K3126" s="144"/>
      <c r="L3126" s="144"/>
      <c r="M3126" s="144"/>
      <c r="N3126" s="144"/>
      <c r="O3126" s="144"/>
      <c r="P3126" s="145" t="e">
        <f t="shared" si="615"/>
        <v>#DIV/0!</v>
      </c>
      <c r="Q3126" s="145">
        <f t="shared" si="616"/>
        <v>0</v>
      </c>
      <c r="R3126" s="145">
        <f t="shared" si="617"/>
        <v>0</v>
      </c>
      <c r="S3126" s="145">
        <f t="shared" si="618"/>
        <v>0</v>
      </c>
      <c r="T3126" s="145">
        <f t="shared" si="619"/>
        <v>0</v>
      </c>
      <c r="U3126" s="145">
        <f t="shared" si="620"/>
        <v>0</v>
      </c>
      <c r="V3126" s="146">
        <f>IF(J3126="nio",0,IF(J3126&gt;0,VLOOKUP(F3126,'3-Productie normen'!A:M,VLOOKUP(J3126,'3-Productie normen'!$B$38:$C$41,2,FALSE),FALSE)))*(VLOOKUP(B3126,'2-Kosten per locatie'!$A$16:$C$48,3,FALSE))</f>
        <v>0</v>
      </c>
      <c r="W3126" s="146">
        <f t="shared" si="621"/>
        <v>0</v>
      </c>
      <c r="X3126" s="146">
        <f t="shared" si="622"/>
        <v>0</v>
      </c>
      <c r="Y3126" s="146">
        <f t="shared" si="623"/>
        <v>0</v>
      </c>
      <c r="Z3126" s="147" t="str">
        <f>VLOOKUP(F3126,'3-Productie normen'!A:Q,12,FALSE)</f>
        <v>B</v>
      </c>
      <c r="AA3126" s="147"/>
      <c r="AC3126" s="148">
        <f t="shared" si="624"/>
        <v>6961.5</v>
      </c>
    </row>
    <row r="3127" spans="1:29" ht="14.15" customHeight="1">
      <c r="A3127" s="124">
        <f t="shared" si="614"/>
        <v>3127</v>
      </c>
      <c r="B3127" s="139" t="s">
        <v>110</v>
      </c>
      <c r="C3127" s="108">
        <v>1</v>
      </c>
      <c r="D3127" s="164" t="s">
        <v>1728</v>
      </c>
      <c r="E3127" s="141" t="s">
        <v>224</v>
      </c>
      <c r="F3127" s="141" t="s">
        <v>155</v>
      </c>
      <c r="G3127" s="141" t="s">
        <v>1646</v>
      </c>
      <c r="H3127" s="142">
        <v>4</v>
      </c>
      <c r="I3127" s="143">
        <f t="shared" si="613"/>
        <v>255</v>
      </c>
      <c r="J3127" s="144">
        <v>255</v>
      </c>
      <c r="K3127" s="144"/>
      <c r="L3127" s="144"/>
      <c r="M3127" s="144"/>
      <c r="N3127" s="144"/>
      <c r="O3127" s="144"/>
      <c r="P3127" s="145" t="e">
        <f t="shared" si="615"/>
        <v>#DIV/0!</v>
      </c>
      <c r="Q3127" s="145">
        <f t="shared" si="616"/>
        <v>0</v>
      </c>
      <c r="R3127" s="145">
        <f t="shared" si="617"/>
        <v>0</v>
      </c>
      <c r="S3127" s="145">
        <f t="shared" si="618"/>
        <v>0</v>
      </c>
      <c r="T3127" s="145">
        <f t="shared" si="619"/>
        <v>0</v>
      </c>
      <c r="U3127" s="145">
        <f t="shared" si="620"/>
        <v>0</v>
      </c>
      <c r="V3127" s="146">
        <f>IF(J3127="nio",0,IF(J3127&gt;0,VLOOKUP(F3127,'3-Productie normen'!A:M,VLOOKUP(J3127,'3-Productie normen'!$B$38:$C$41,2,FALSE),FALSE)))*(VLOOKUP(B3127,'2-Kosten per locatie'!$A$16:$C$48,3,FALSE))</f>
        <v>0</v>
      </c>
      <c r="W3127" s="146">
        <f t="shared" si="621"/>
        <v>0</v>
      </c>
      <c r="X3127" s="146">
        <f t="shared" si="622"/>
        <v>0</v>
      </c>
      <c r="Y3127" s="146">
        <f t="shared" si="623"/>
        <v>0</v>
      </c>
      <c r="Z3127" s="147" t="str">
        <f>VLOOKUP(F3127,'3-Productie normen'!A:Q,12,FALSE)</f>
        <v>B</v>
      </c>
      <c r="AA3127" s="147"/>
      <c r="AC3127" s="148">
        <f t="shared" si="624"/>
        <v>1020</v>
      </c>
    </row>
    <row r="3128" spans="1:29" ht="14.15" customHeight="1">
      <c r="A3128" s="124">
        <f t="shared" si="614"/>
        <v>3128</v>
      </c>
      <c r="B3128" s="139" t="s">
        <v>110</v>
      </c>
      <c r="C3128" s="108">
        <v>1</v>
      </c>
      <c r="D3128" s="164" t="s">
        <v>1978</v>
      </c>
      <c r="E3128" s="141" t="s">
        <v>171</v>
      </c>
      <c r="F3128" s="141" t="s">
        <v>171</v>
      </c>
      <c r="G3128" s="141" t="s">
        <v>1646</v>
      </c>
      <c r="H3128" s="142">
        <v>4.0999999999999996</v>
      </c>
      <c r="I3128" s="143">
        <f t="shared" si="613"/>
        <v>255</v>
      </c>
      <c r="J3128" s="144">
        <v>255</v>
      </c>
      <c r="K3128" s="144"/>
      <c r="L3128" s="144"/>
      <c r="M3128" s="144"/>
      <c r="N3128" s="144"/>
      <c r="O3128" s="144"/>
      <c r="P3128" s="145" t="e">
        <f t="shared" si="615"/>
        <v>#DIV/0!</v>
      </c>
      <c r="Q3128" s="145">
        <f t="shared" si="616"/>
        <v>0</v>
      </c>
      <c r="R3128" s="145">
        <f t="shared" si="617"/>
        <v>0</v>
      </c>
      <c r="S3128" s="145">
        <f t="shared" si="618"/>
        <v>0</v>
      </c>
      <c r="T3128" s="145">
        <f t="shared" si="619"/>
        <v>0</v>
      </c>
      <c r="U3128" s="145">
        <f t="shared" si="620"/>
        <v>0</v>
      </c>
      <c r="V3128" s="146">
        <f>IF(J3128="nio",0,IF(J3128&gt;0,VLOOKUP(F3128,'3-Productie normen'!A:M,VLOOKUP(J3128,'3-Productie normen'!$B$38:$C$41,2,FALSE),FALSE)))*(VLOOKUP(B3128,'2-Kosten per locatie'!$A$16:$C$48,3,FALSE))</f>
        <v>0</v>
      </c>
      <c r="W3128" s="146">
        <f t="shared" si="621"/>
        <v>0</v>
      </c>
      <c r="X3128" s="146">
        <f t="shared" si="622"/>
        <v>0</v>
      </c>
      <c r="Y3128" s="146">
        <f t="shared" si="623"/>
        <v>0</v>
      </c>
      <c r="Z3128" s="147" t="str">
        <f>VLOOKUP(F3128,'3-Productie normen'!A:Q,12,FALSE)</f>
        <v>B</v>
      </c>
      <c r="AA3128" s="147"/>
      <c r="AC3128" s="148">
        <f t="shared" si="624"/>
        <v>1045.5</v>
      </c>
    </row>
    <row r="3129" spans="1:29" ht="14.15" customHeight="1">
      <c r="A3129" s="124">
        <f t="shared" si="614"/>
        <v>3129</v>
      </c>
      <c r="B3129" s="139" t="s">
        <v>110</v>
      </c>
      <c r="C3129" s="108">
        <v>1</v>
      </c>
      <c r="D3129" s="164" t="s">
        <v>1729</v>
      </c>
      <c r="E3129" s="141" t="s">
        <v>2625</v>
      </c>
      <c r="F3129" s="141" t="s">
        <v>155</v>
      </c>
      <c r="G3129" s="141" t="s">
        <v>1646</v>
      </c>
      <c r="H3129" s="142">
        <v>2.2000000000000002</v>
      </c>
      <c r="I3129" s="143">
        <f t="shared" si="613"/>
        <v>255</v>
      </c>
      <c r="J3129" s="144">
        <v>255</v>
      </c>
      <c r="K3129" s="144"/>
      <c r="L3129" s="144"/>
      <c r="M3129" s="144"/>
      <c r="N3129" s="144"/>
      <c r="O3129" s="144"/>
      <c r="P3129" s="145" t="e">
        <f t="shared" si="615"/>
        <v>#DIV/0!</v>
      </c>
      <c r="Q3129" s="145">
        <f t="shared" si="616"/>
        <v>0</v>
      </c>
      <c r="R3129" s="145">
        <f t="shared" si="617"/>
        <v>0</v>
      </c>
      <c r="S3129" s="145">
        <f t="shared" si="618"/>
        <v>0</v>
      </c>
      <c r="T3129" s="145">
        <f t="shared" si="619"/>
        <v>0</v>
      </c>
      <c r="U3129" s="145">
        <f t="shared" si="620"/>
        <v>0</v>
      </c>
      <c r="V3129" s="146">
        <f>IF(J3129="nio",0,IF(J3129&gt;0,VLOOKUP(F3129,'3-Productie normen'!A:M,VLOOKUP(J3129,'3-Productie normen'!$B$38:$C$41,2,FALSE),FALSE)))*(VLOOKUP(B3129,'2-Kosten per locatie'!$A$16:$C$48,3,FALSE))</f>
        <v>0</v>
      </c>
      <c r="W3129" s="146">
        <f t="shared" si="621"/>
        <v>0</v>
      </c>
      <c r="X3129" s="146">
        <f t="shared" si="622"/>
        <v>0</v>
      </c>
      <c r="Y3129" s="146">
        <f t="shared" si="623"/>
        <v>0</v>
      </c>
      <c r="Z3129" s="147" t="str">
        <f>VLOOKUP(F3129,'3-Productie normen'!A:Q,12,FALSE)</f>
        <v>B</v>
      </c>
      <c r="AA3129" s="147"/>
      <c r="AC3129" s="148">
        <f t="shared" si="624"/>
        <v>561</v>
      </c>
    </row>
    <row r="3130" spans="1:29" ht="14.15" customHeight="1">
      <c r="A3130" s="124">
        <f t="shared" si="614"/>
        <v>3130</v>
      </c>
      <c r="B3130" s="139" t="s">
        <v>110</v>
      </c>
      <c r="C3130" s="108">
        <v>1</v>
      </c>
      <c r="D3130" s="164" t="s">
        <v>2076</v>
      </c>
      <c r="E3130" s="141" t="s">
        <v>224</v>
      </c>
      <c r="F3130" s="141" t="s">
        <v>155</v>
      </c>
      <c r="G3130" s="141" t="s">
        <v>2624</v>
      </c>
      <c r="H3130" s="142">
        <v>45.5</v>
      </c>
      <c r="I3130" s="143">
        <f t="shared" ref="I3130:I3193" si="625">SUM(J3130:O3130)</f>
        <v>255</v>
      </c>
      <c r="J3130" s="144">
        <v>255</v>
      </c>
      <c r="K3130" s="144"/>
      <c r="L3130" s="144"/>
      <c r="M3130" s="144"/>
      <c r="N3130" s="144"/>
      <c r="O3130" s="144"/>
      <c r="P3130" s="145" t="e">
        <f t="shared" si="615"/>
        <v>#DIV/0!</v>
      </c>
      <c r="Q3130" s="145">
        <f t="shared" si="616"/>
        <v>0</v>
      </c>
      <c r="R3130" s="145">
        <f t="shared" si="617"/>
        <v>0</v>
      </c>
      <c r="S3130" s="145">
        <f t="shared" si="618"/>
        <v>0</v>
      </c>
      <c r="T3130" s="145">
        <f t="shared" si="619"/>
        <v>0</v>
      </c>
      <c r="U3130" s="145">
        <f t="shared" si="620"/>
        <v>0</v>
      </c>
      <c r="V3130" s="146">
        <f>IF(J3130="nio",0,IF(J3130&gt;0,VLOOKUP(F3130,'3-Productie normen'!A:M,VLOOKUP(J3130,'3-Productie normen'!$B$38:$C$41,2,FALSE),FALSE)))*(VLOOKUP(B3130,'2-Kosten per locatie'!$A$16:$C$48,3,FALSE))</f>
        <v>0</v>
      </c>
      <c r="W3130" s="146">
        <f t="shared" si="621"/>
        <v>0</v>
      </c>
      <c r="X3130" s="146">
        <f t="shared" si="622"/>
        <v>0</v>
      </c>
      <c r="Y3130" s="146">
        <f t="shared" si="623"/>
        <v>0</v>
      </c>
      <c r="Z3130" s="147" t="str">
        <f>VLOOKUP(F3130,'3-Productie normen'!A:Q,12,FALSE)</f>
        <v>B</v>
      </c>
      <c r="AA3130" s="147"/>
      <c r="AC3130" s="148">
        <f t="shared" si="624"/>
        <v>11602.5</v>
      </c>
    </row>
    <row r="3131" spans="1:29" ht="14.15" customHeight="1">
      <c r="A3131" s="124">
        <f t="shared" si="614"/>
        <v>3131</v>
      </c>
      <c r="B3131" s="139" t="s">
        <v>110</v>
      </c>
      <c r="C3131" s="108">
        <v>1</v>
      </c>
      <c r="D3131" s="164" t="s">
        <v>1981</v>
      </c>
      <c r="E3131" s="141" t="s">
        <v>171</v>
      </c>
      <c r="F3131" s="141" t="s">
        <v>171</v>
      </c>
      <c r="G3131" s="141" t="s">
        <v>222</v>
      </c>
      <c r="H3131" s="142">
        <v>19.3</v>
      </c>
      <c r="I3131" s="143">
        <f t="shared" si="625"/>
        <v>255</v>
      </c>
      <c r="J3131" s="144">
        <v>255</v>
      </c>
      <c r="K3131" s="144"/>
      <c r="L3131" s="144"/>
      <c r="M3131" s="144"/>
      <c r="N3131" s="144"/>
      <c r="O3131" s="144"/>
      <c r="P3131" s="145" t="e">
        <f t="shared" si="615"/>
        <v>#DIV/0!</v>
      </c>
      <c r="Q3131" s="145">
        <f t="shared" si="616"/>
        <v>0</v>
      </c>
      <c r="R3131" s="145">
        <f t="shared" si="617"/>
        <v>0</v>
      </c>
      <c r="S3131" s="145">
        <f t="shared" si="618"/>
        <v>0</v>
      </c>
      <c r="T3131" s="145">
        <f t="shared" si="619"/>
        <v>0</v>
      </c>
      <c r="U3131" s="145">
        <f t="shared" si="620"/>
        <v>0</v>
      </c>
      <c r="V3131" s="146">
        <f>IF(J3131="nio",0,IF(J3131&gt;0,VLOOKUP(F3131,'3-Productie normen'!A:M,VLOOKUP(J3131,'3-Productie normen'!$B$38:$C$41,2,FALSE),FALSE)))*(VLOOKUP(B3131,'2-Kosten per locatie'!$A$16:$C$48,3,FALSE))</f>
        <v>0</v>
      </c>
      <c r="W3131" s="146">
        <f t="shared" si="621"/>
        <v>0</v>
      </c>
      <c r="X3131" s="146">
        <f t="shared" si="622"/>
        <v>0</v>
      </c>
      <c r="Y3131" s="146">
        <f t="shared" si="623"/>
        <v>0</v>
      </c>
      <c r="Z3131" s="147" t="str">
        <f>VLOOKUP(F3131,'3-Productie normen'!A:Q,12,FALSE)</f>
        <v>B</v>
      </c>
      <c r="AA3131" s="147"/>
      <c r="AC3131" s="148">
        <f t="shared" si="624"/>
        <v>4921.5</v>
      </c>
    </row>
    <row r="3132" spans="1:29" ht="14.15" customHeight="1">
      <c r="A3132" s="124">
        <f t="shared" si="614"/>
        <v>3132</v>
      </c>
      <c r="B3132" s="139" t="s">
        <v>110</v>
      </c>
      <c r="C3132" s="108">
        <v>1</v>
      </c>
      <c r="D3132" s="164" t="s">
        <v>1734</v>
      </c>
      <c r="E3132" s="141" t="s">
        <v>224</v>
      </c>
      <c r="F3132" s="141" t="s">
        <v>155</v>
      </c>
      <c r="G3132" s="141" t="s">
        <v>2624</v>
      </c>
      <c r="H3132" s="142">
        <v>17</v>
      </c>
      <c r="I3132" s="143">
        <f t="shared" si="625"/>
        <v>255</v>
      </c>
      <c r="J3132" s="144">
        <v>255</v>
      </c>
      <c r="K3132" s="144"/>
      <c r="L3132" s="144"/>
      <c r="M3132" s="144"/>
      <c r="N3132" s="144"/>
      <c r="O3132" s="144"/>
      <c r="P3132" s="145" t="e">
        <f t="shared" si="615"/>
        <v>#DIV/0!</v>
      </c>
      <c r="Q3132" s="145">
        <f t="shared" si="616"/>
        <v>0</v>
      </c>
      <c r="R3132" s="145">
        <f t="shared" si="617"/>
        <v>0</v>
      </c>
      <c r="S3132" s="145">
        <f t="shared" si="618"/>
        <v>0</v>
      </c>
      <c r="T3132" s="145">
        <f t="shared" si="619"/>
        <v>0</v>
      </c>
      <c r="U3132" s="145">
        <f t="shared" si="620"/>
        <v>0</v>
      </c>
      <c r="V3132" s="146">
        <f>IF(J3132="nio",0,IF(J3132&gt;0,VLOOKUP(F3132,'3-Productie normen'!A:M,VLOOKUP(J3132,'3-Productie normen'!$B$38:$C$41,2,FALSE),FALSE)))*(VLOOKUP(B3132,'2-Kosten per locatie'!$A$16:$C$48,3,FALSE))</f>
        <v>0</v>
      </c>
      <c r="W3132" s="146">
        <f t="shared" si="621"/>
        <v>0</v>
      </c>
      <c r="X3132" s="146">
        <f t="shared" si="622"/>
        <v>0</v>
      </c>
      <c r="Y3132" s="146">
        <f t="shared" si="623"/>
        <v>0</v>
      </c>
      <c r="Z3132" s="147" t="str">
        <f>VLOOKUP(F3132,'3-Productie normen'!A:Q,12,FALSE)</f>
        <v>B</v>
      </c>
      <c r="AA3132" s="147"/>
      <c r="AC3132" s="148">
        <f t="shared" si="624"/>
        <v>4335</v>
      </c>
    </row>
    <row r="3133" spans="1:29" ht="14.15" customHeight="1">
      <c r="A3133" s="124">
        <f t="shared" si="614"/>
        <v>3133</v>
      </c>
      <c r="B3133" s="139" t="s">
        <v>110</v>
      </c>
      <c r="C3133" s="108">
        <v>1</v>
      </c>
      <c r="D3133" s="164" t="s">
        <v>2077</v>
      </c>
      <c r="E3133" s="141" t="s">
        <v>699</v>
      </c>
      <c r="F3133" s="141" t="s">
        <v>155</v>
      </c>
      <c r="G3133" s="141" t="s">
        <v>222</v>
      </c>
      <c r="H3133" s="142">
        <v>26.2</v>
      </c>
      <c r="I3133" s="143">
        <f t="shared" si="625"/>
        <v>255</v>
      </c>
      <c r="J3133" s="144">
        <v>255</v>
      </c>
      <c r="K3133" s="144"/>
      <c r="L3133" s="144"/>
      <c r="M3133" s="144"/>
      <c r="N3133" s="144"/>
      <c r="O3133" s="144"/>
      <c r="P3133" s="145" t="e">
        <f t="shared" si="615"/>
        <v>#DIV/0!</v>
      </c>
      <c r="Q3133" s="145">
        <f t="shared" si="616"/>
        <v>0</v>
      </c>
      <c r="R3133" s="145">
        <f t="shared" si="617"/>
        <v>0</v>
      </c>
      <c r="S3133" s="145">
        <f t="shared" si="618"/>
        <v>0</v>
      </c>
      <c r="T3133" s="145">
        <f t="shared" si="619"/>
        <v>0</v>
      </c>
      <c r="U3133" s="145">
        <f t="shared" si="620"/>
        <v>0</v>
      </c>
      <c r="V3133" s="146">
        <f>IF(J3133="nio",0,IF(J3133&gt;0,VLOOKUP(F3133,'3-Productie normen'!A:M,VLOOKUP(J3133,'3-Productie normen'!$B$38:$C$41,2,FALSE),FALSE)))*(VLOOKUP(B3133,'2-Kosten per locatie'!$A$16:$C$48,3,FALSE))</f>
        <v>0</v>
      </c>
      <c r="W3133" s="146">
        <f t="shared" si="621"/>
        <v>0</v>
      </c>
      <c r="X3133" s="146">
        <f t="shared" si="622"/>
        <v>0</v>
      </c>
      <c r="Y3133" s="146">
        <f t="shared" si="623"/>
        <v>0</v>
      </c>
      <c r="Z3133" s="147" t="str">
        <f>VLOOKUP(F3133,'3-Productie normen'!A:Q,12,FALSE)</f>
        <v>B</v>
      </c>
      <c r="AA3133" s="147"/>
      <c r="AC3133" s="148">
        <f t="shared" si="624"/>
        <v>6681</v>
      </c>
    </row>
    <row r="3134" spans="1:29" ht="14.15" customHeight="1">
      <c r="A3134" s="124">
        <f t="shared" si="614"/>
        <v>3134</v>
      </c>
      <c r="B3134" s="139" t="s">
        <v>110</v>
      </c>
      <c r="C3134" s="108">
        <v>1</v>
      </c>
      <c r="D3134" s="164" t="s">
        <v>2080</v>
      </c>
      <c r="E3134" s="141" t="s">
        <v>243</v>
      </c>
      <c r="F3134" s="141" t="s">
        <v>155</v>
      </c>
      <c r="G3134" s="141" t="s">
        <v>1646</v>
      </c>
      <c r="H3134" s="142">
        <v>10.7</v>
      </c>
      <c r="I3134" s="143">
        <f t="shared" si="625"/>
        <v>255</v>
      </c>
      <c r="J3134" s="144">
        <v>255</v>
      </c>
      <c r="K3134" s="144"/>
      <c r="L3134" s="144"/>
      <c r="M3134" s="144"/>
      <c r="N3134" s="144"/>
      <c r="O3134" s="144"/>
      <c r="P3134" s="145" t="e">
        <f t="shared" si="615"/>
        <v>#DIV/0!</v>
      </c>
      <c r="Q3134" s="145">
        <f t="shared" si="616"/>
        <v>0</v>
      </c>
      <c r="R3134" s="145">
        <f t="shared" si="617"/>
        <v>0</v>
      </c>
      <c r="S3134" s="145">
        <f t="shared" si="618"/>
        <v>0</v>
      </c>
      <c r="T3134" s="145">
        <f t="shared" si="619"/>
        <v>0</v>
      </c>
      <c r="U3134" s="145">
        <f t="shared" si="620"/>
        <v>0</v>
      </c>
      <c r="V3134" s="146">
        <f>IF(J3134="nio",0,IF(J3134&gt;0,VLOOKUP(F3134,'3-Productie normen'!A:M,VLOOKUP(J3134,'3-Productie normen'!$B$38:$C$41,2,FALSE),FALSE)))*(VLOOKUP(B3134,'2-Kosten per locatie'!$A$16:$C$48,3,FALSE))</f>
        <v>0</v>
      </c>
      <c r="W3134" s="146">
        <f t="shared" si="621"/>
        <v>0</v>
      </c>
      <c r="X3134" s="146">
        <f t="shared" si="622"/>
        <v>0</v>
      </c>
      <c r="Y3134" s="146">
        <f t="shared" si="623"/>
        <v>0</v>
      </c>
      <c r="Z3134" s="147" t="str">
        <f>VLOOKUP(F3134,'3-Productie normen'!A:Q,12,FALSE)</f>
        <v>B</v>
      </c>
      <c r="AA3134" s="147"/>
      <c r="AC3134" s="148">
        <f t="shared" si="624"/>
        <v>2728.5</v>
      </c>
    </row>
    <row r="3135" spans="1:29" ht="14.15" customHeight="1">
      <c r="A3135" s="124">
        <f t="shared" si="614"/>
        <v>3135</v>
      </c>
      <c r="B3135" s="139" t="s">
        <v>110</v>
      </c>
      <c r="C3135" s="108">
        <v>1</v>
      </c>
      <c r="D3135" s="164" t="s">
        <v>1736</v>
      </c>
      <c r="E3135" s="141" t="s">
        <v>2626</v>
      </c>
      <c r="F3135" s="141" t="s">
        <v>170</v>
      </c>
      <c r="G3135" s="141" t="s">
        <v>2627</v>
      </c>
      <c r="H3135" s="142">
        <v>4.3</v>
      </c>
      <c r="I3135" s="143">
        <f t="shared" si="625"/>
        <v>255</v>
      </c>
      <c r="J3135" s="144">
        <v>255</v>
      </c>
      <c r="K3135" s="144"/>
      <c r="L3135" s="144"/>
      <c r="M3135" s="144"/>
      <c r="N3135" s="144"/>
      <c r="O3135" s="144"/>
      <c r="P3135" s="145" t="e">
        <f t="shared" si="615"/>
        <v>#DIV/0!</v>
      </c>
      <c r="Q3135" s="145">
        <f t="shared" si="616"/>
        <v>0</v>
      </c>
      <c r="R3135" s="145">
        <f t="shared" si="617"/>
        <v>0</v>
      </c>
      <c r="S3135" s="145">
        <f t="shared" si="618"/>
        <v>0</v>
      </c>
      <c r="T3135" s="145">
        <f t="shared" si="619"/>
        <v>0</v>
      </c>
      <c r="U3135" s="145">
        <f t="shared" si="620"/>
        <v>0</v>
      </c>
      <c r="V3135" s="146">
        <f>IF(J3135="nio",0,IF(J3135&gt;0,VLOOKUP(F3135,'3-Productie normen'!A:M,VLOOKUP(J3135,'3-Productie normen'!$B$38:$C$41,2,FALSE),FALSE)))*(VLOOKUP(B3135,'2-Kosten per locatie'!$A$16:$C$48,3,FALSE))</f>
        <v>0</v>
      </c>
      <c r="W3135" s="146">
        <f t="shared" si="621"/>
        <v>0</v>
      </c>
      <c r="X3135" s="146">
        <f t="shared" si="622"/>
        <v>0</v>
      </c>
      <c r="Y3135" s="146">
        <f t="shared" si="623"/>
        <v>0</v>
      </c>
      <c r="Z3135" s="147" t="str">
        <f>VLOOKUP(F3135,'3-Productie normen'!A:Q,12,FALSE)</f>
        <v>V</v>
      </c>
      <c r="AA3135" s="147"/>
      <c r="AC3135" s="148">
        <f t="shared" si="624"/>
        <v>1096.5</v>
      </c>
    </row>
    <row r="3136" spans="1:29" ht="14.15" customHeight="1">
      <c r="A3136" s="124">
        <f t="shared" si="614"/>
        <v>3136</v>
      </c>
      <c r="B3136" s="139" t="s">
        <v>110</v>
      </c>
      <c r="C3136" s="108">
        <v>1</v>
      </c>
      <c r="D3136" s="164" t="s">
        <v>1737</v>
      </c>
      <c r="E3136" s="141" t="s">
        <v>171</v>
      </c>
      <c r="F3136" s="141" t="s">
        <v>171</v>
      </c>
      <c r="G3136" s="141" t="s">
        <v>222</v>
      </c>
      <c r="H3136" s="142">
        <v>19.2</v>
      </c>
      <c r="I3136" s="143">
        <f t="shared" si="625"/>
        <v>255</v>
      </c>
      <c r="J3136" s="144">
        <v>255</v>
      </c>
      <c r="K3136" s="144"/>
      <c r="L3136" s="144"/>
      <c r="M3136" s="144"/>
      <c r="N3136" s="144"/>
      <c r="O3136" s="144"/>
      <c r="P3136" s="145" t="e">
        <f t="shared" si="615"/>
        <v>#DIV/0!</v>
      </c>
      <c r="Q3136" s="145">
        <f t="shared" si="616"/>
        <v>0</v>
      </c>
      <c r="R3136" s="145">
        <f t="shared" si="617"/>
        <v>0</v>
      </c>
      <c r="S3136" s="145">
        <f t="shared" si="618"/>
        <v>0</v>
      </c>
      <c r="T3136" s="145">
        <f t="shared" si="619"/>
        <v>0</v>
      </c>
      <c r="U3136" s="145">
        <f t="shared" si="620"/>
        <v>0</v>
      </c>
      <c r="V3136" s="146">
        <f>IF(J3136="nio",0,IF(J3136&gt;0,VLOOKUP(F3136,'3-Productie normen'!A:M,VLOOKUP(J3136,'3-Productie normen'!$B$38:$C$41,2,FALSE),FALSE)))*(VLOOKUP(B3136,'2-Kosten per locatie'!$A$16:$C$48,3,FALSE))</f>
        <v>0</v>
      </c>
      <c r="W3136" s="146">
        <f t="shared" si="621"/>
        <v>0</v>
      </c>
      <c r="X3136" s="146">
        <f t="shared" si="622"/>
        <v>0</v>
      </c>
      <c r="Y3136" s="146">
        <f t="shared" si="623"/>
        <v>0</v>
      </c>
      <c r="Z3136" s="147" t="str">
        <f>VLOOKUP(F3136,'3-Productie normen'!A:Q,12,FALSE)</f>
        <v>B</v>
      </c>
      <c r="AA3136" s="147"/>
      <c r="AC3136" s="148">
        <f t="shared" si="624"/>
        <v>4896</v>
      </c>
    </row>
    <row r="3137" spans="1:29" ht="14.15" customHeight="1">
      <c r="A3137" s="124">
        <f t="shared" si="614"/>
        <v>3137</v>
      </c>
      <c r="B3137" s="139" t="s">
        <v>110</v>
      </c>
      <c r="C3137" s="108">
        <v>1</v>
      </c>
      <c r="D3137" s="164" t="s">
        <v>1738</v>
      </c>
      <c r="E3137" s="141" t="s">
        <v>224</v>
      </c>
      <c r="F3137" s="166" t="s">
        <v>155</v>
      </c>
      <c r="G3137" s="141" t="s">
        <v>2624</v>
      </c>
      <c r="H3137" s="142">
        <v>45.4</v>
      </c>
      <c r="I3137" s="143">
        <f t="shared" si="625"/>
        <v>255</v>
      </c>
      <c r="J3137" s="144">
        <v>255</v>
      </c>
      <c r="K3137" s="144"/>
      <c r="L3137" s="144"/>
      <c r="M3137" s="144"/>
      <c r="N3137" s="144"/>
      <c r="O3137" s="144"/>
      <c r="P3137" s="145" t="e">
        <f t="shared" si="615"/>
        <v>#DIV/0!</v>
      </c>
      <c r="Q3137" s="145">
        <f t="shared" si="616"/>
        <v>0</v>
      </c>
      <c r="R3137" s="145">
        <f t="shared" si="617"/>
        <v>0</v>
      </c>
      <c r="S3137" s="145">
        <f t="shared" si="618"/>
        <v>0</v>
      </c>
      <c r="T3137" s="145">
        <f t="shared" si="619"/>
        <v>0</v>
      </c>
      <c r="U3137" s="145">
        <f t="shared" si="620"/>
        <v>0</v>
      </c>
      <c r="V3137" s="146">
        <f>IF(J3137="nio",0,IF(J3137&gt;0,VLOOKUP(F3137,'3-Productie normen'!A:M,VLOOKUP(J3137,'3-Productie normen'!$B$38:$C$41,2,FALSE),FALSE)))*(VLOOKUP(B3137,'2-Kosten per locatie'!$A$16:$C$48,3,FALSE))</f>
        <v>0</v>
      </c>
      <c r="W3137" s="146">
        <f t="shared" si="621"/>
        <v>0</v>
      </c>
      <c r="X3137" s="146">
        <f t="shared" si="622"/>
        <v>0</v>
      </c>
      <c r="Y3137" s="146">
        <f t="shared" si="623"/>
        <v>0</v>
      </c>
      <c r="Z3137" s="147" t="str">
        <f>VLOOKUP(F3137,'3-Productie normen'!A:Q,12,FALSE)</f>
        <v>B</v>
      </c>
      <c r="AA3137" s="147"/>
      <c r="AC3137" s="148">
        <f t="shared" si="624"/>
        <v>11577</v>
      </c>
    </row>
    <row r="3138" spans="1:29" ht="14.15" customHeight="1">
      <c r="A3138" s="124">
        <f t="shared" si="614"/>
        <v>3138</v>
      </c>
      <c r="B3138" s="139" t="s">
        <v>110</v>
      </c>
      <c r="C3138" s="108">
        <v>1</v>
      </c>
      <c r="D3138" s="164" t="s">
        <v>1741</v>
      </c>
      <c r="E3138" s="141" t="s">
        <v>2625</v>
      </c>
      <c r="F3138" s="141" t="s">
        <v>155</v>
      </c>
      <c r="G3138" s="141" t="s">
        <v>1646</v>
      </c>
      <c r="H3138" s="142">
        <v>2.2000000000000002</v>
      </c>
      <c r="I3138" s="143">
        <f t="shared" si="625"/>
        <v>255</v>
      </c>
      <c r="J3138" s="144">
        <v>255</v>
      </c>
      <c r="K3138" s="144"/>
      <c r="L3138" s="144"/>
      <c r="M3138" s="144"/>
      <c r="N3138" s="144"/>
      <c r="O3138" s="144"/>
      <c r="P3138" s="145" t="e">
        <f t="shared" si="615"/>
        <v>#DIV/0!</v>
      </c>
      <c r="Q3138" s="145">
        <f t="shared" si="616"/>
        <v>0</v>
      </c>
      <c r="R3138" s="145">
        <f t="shared" si="617"/>
        <v>0</v>
      </c>
      <c r="S3138" s="145">
        <f t="shared" si="618"/>
        <v>0</v>
      </c>
      <c r="T3138" s="145">
        <f t="shared" si="619"/>
        <v>0</v>
      </c>
      <c r="U3138" s="145">
        <f t="shared" si="620"/>
        <v>0</v>
      </c>
      <c r="V3138" s="146">
        <f>IF(J3138="nio",0,IF(J3138&gt;0,VLOOKUP(F3138,'3-Productie normen'!A:M,VLOOKUP(J3138,'3-Productie normen'!$B$38:$C$41,2,FALSE),FALSE)))*(VLOOKUP(B3138,'2-Kosten per locatie'!$A$16:$C$48,3,FALSE))</f>
        <v>0</v>
      </c>
      <c r="W3138" s="146">
        <f t="shared" si="621"/>
        <v>0</v>
      </c>
      <c r="X3138" s="146">
        <f t="shared" si="622"/>
        <v>0</v>
      </c>
      <c r="Y3138" s="146">
        <f t="shared" si="623"/>
        <v>0</v>
      </c>
      <c r="Z3138" s="147" t="str">
        <f>VLOOKUP(F3138,'3-Productie normen'!A:Q,12,FALSE)</f>
        <v>B</v>
      </c>
      <c r="AA3138" s="147"/>
      <c r="AC3138" s="148">
        <f t="shared" si="624"/>
        <v>561</v>
      </c>
    </row>
    <row r="3139" spans="1:29" ht="14.15" customHeight="1">
      <c r="A3139" s="124">
        <f t="shared" si="614"/>
        <v>3139</v>
      </c>
      <c r="B3139" s="139" t="s">
        <v>110</v>
      </c>
      <c r="C3139" s="108">
        <v>1</v>
      </c>
      <c r="D3139" s="164" t="s">
        <v>1742</v>
      </c>
      <c r="E3139" s="141" t="s">
        <v>171</v>
      </c>
      <c r="F3139" s="141" t="s">
        <v>171</v>
      </c>
      <c r="G3139" s="141" t="s">
        <v>1646</v>
      </c>
      <c r="H3139" s="142">
        <v>4.0999999999999996</v>
      </c>
      <c r="I3139" s="143">
        <f t="shared" si="625"/>
        <v>255</v>
      </c>
      <c r="J3139" s="144">
        <v>255</v>
      </c>
      <c r="K3139" s="144"/>
      <c r="L3139" s="144"/>
      <c r="M3139" s="144"/>
      <c r="N3139" s="144"/>
      <c r="O3139" s="144"/>
      <c r="P3139" s="145" t="e">
        <f t="shared" si="615"/>
        <v>#DIV/0!</v>
      </c>
      <c r="Q3139" s="145">
        <f t="shared" si="616"/>
        <v>0</v>
      </c>
      <c r="R3139" s="145">
        <f t="shared" si="617"/>
        <v>0</v>
      </c>
      <c r="S3139" s="145">
        <f t="shared" si="618"/>
        <v>0</v>
      </c>
      <c r="T3139" s="145">
        <f t="shared" si="619"/>
        <v>0</v>
      </c>
      <c r="U3139" s="145">
        <f t="shared" si="620"/>
        <v>0</v>
      </c>
      <c r="V3139" s="146">
        <f>IF(J3139="nio",0,IF(J3139&gt;0,VLOOKUP(F3139,'3-Productie normen'!A:M,VLOOKUP(J3139,'3-Productie normen'!$B$38:$C$41,2,FALSE),FALSE)))*(VLOOKUP(B3139,'2-Kosten per locatie'!$A$16:$C$48,3,FALSE))</f>
        <v>0</v>
      </c>
      <c r="W3139" s="146">
        <f t="shared" si="621"/>
        <v>0</v>
      </c>
      <c r="X3139" s="146">
        <f t="shared" si="622"/>
        <v>0</v>
      </c>
      <c r="Y3139" s="146">
        <f t="shared" si="623"/>
        <v>0</v>
      </c>
      <c r="Z3139" s="147" t="str">
        <f>VLOOKUP(F3139,'3-Productie normen'!A:Q,12,FALSE)</f>
        <v>B</v>
      </c>
      <c r="AA3139" s="147"/>
      <c r="AC3139" s="148">
        <f t="shared" si="624"/>
        <v>1045.5</v>
      </c>
    </row>
    <row r="3140" spans="1:29" ht="14.15" customHeight="1">
      <c r="A3140" s="124">
        <f t="shared" si="614"/>
        <v>3140</v>
      </c>
      <c r="B3140" s="139" t="s">
        <v>110</v>
      </c>
      <c r="C3140" s="108">
        <v>1</v>
      </c>
      <c r="D3140" s="164" t="s">
        <v>1744</v>
      </c>
      <c r="E3140" s="141" t="s">
        <v>224</v>
      </c>
      <c r="F3140" s="141" t="s">
        <v>155</v>
      </c>
      <c r="G3140" s="141" t="s">
        <v>1646</v>
      </c>
      <c r="H3140" s="142">
        <v>4</v>
      </c>
      <c r="I3140" s="143">
        <f t="shared" si="625"/>
        <v>255</v>
      </c>
      <c r="J3140" s="144">
        <v>255</v>
      </c>
      <c r="K3140" s="144"/>
      <c r="L3140" s="144"/>
      <c r="M3140" s="144"/>
      <c r="N3140" s="144"/>
      <c r="O3140" s="144"/>
      <c r="P3140" s="145" t="e">
        <f t="shared" si="615"/>
        <v>#DIV/0!</v>
      </c>
      <c r="Q3140" s="145">
        <f t="shared" si="616"/>
        <v>0</v>
      </c>
      <c r="R3140" s="145">
        <f t="shared" si="617"/>
        <v>0</v>
      </c>
      <c r="S3140" s="145">
        <f t="shared" si="618"/>
        <v>0</v>
      </c>
      <c r="T3140" s="145">
        <f t="shared" si="619"/>
        <v>0</v>
      </c>
      <c r="U3140" s="145">
        <f t="shared" si="620"/>
        <v>0</v>
      </c>
      <c r="V3140" s="146">
        <f>IF(J3140="nio",0,IF(J3140&gt;0,VLOOKUP(F3140,'3-Productie normen'!A:M,VLOOKUP(J3140,'3-Productie normen'!$B$38:$C$41,2,FALSE),FALSE)))*(VLOOKUP(B3140,'2-Kosten per locatie'!$A$16:$C$48,3,FALSE))</f>
        <v>0</v>
      </c>
      <c r="W3140" s="146">
        <f t="shared" si="621"/>
        <v>0</v>
      </c>
      <c r="X3140" s="146">
        <f t="shared" si="622"/>
        <v>0</v>
      </c>
      <c r="Y3140" s="146">
        <f t="shared" si="623"/>
        <v>0</v>
      </c>
      <c r="Z3140" s="147" t="str">
        <f>VLOOKUP(F3140,'3-Productie normen'!A:Q,12,FALSE)</f>
        <v>B</v>
      </c>
      <c r="AA3140" s="147"/>
      <c r="AC3140" s="148">
        <f t="shared" si="624"/>
        <v>1020</v>
      </c>
    </row>
    <row r="3141" spans="1:29" ht="14.15" customHeight="1">
      <c r="A3141" s="124">
        <f t="shared" si="614"/>
        <v>3141</v>
      </c>
      <c r="B3141" s="139" t="s">
        <v>110</v>
      </c>
      <c r="C3141" s="108">
        <v>1</v>
      </c>
      <c r="D3141" s="164" t="s">
        <v>1745</v>
      </c>
      <c r="E3141" s="141" t="s">
        <v>224</v>
      </c>
      <c r="F3141" s="141" t="s">
        <v>155</v>
      </c>
      <c r="G3141" s="141" t="s">
        <v>2628</v>
      </c>
      <c r="H3141" s="142">
        <v>27.3</v>
      </c>
      <c r="I3141" s="143">
        <f t="shared" si="625"/>
        <v>255</v>
      </c>
      <c r="J3141" s="144">
        <v>255</v>
      </c>
      <c r="K3141" s="144"/>
      <c r="L3141" s="144"/>
      <c r="M3141" s="144"/>
      <c r="N3141" s="144"/>
      <c r="O3141" s="144"/>
      <c r="P3141" s="145" t="e">
        <f t="shared" si="615"/>
        <v>#DIV/0!</v>
      </c>
      <c r="Q3141" s="145">
        <f t="shared" si="616"/>
        <v>0</v>
      </c>
      <c r="R3141" s="145">
        <f t="shared" si="617"/>
        <v>0</v>
      </c>
      <c r="S3141" s="145">
        <f t="shared" si="618"/>
        <v>0</v>
      </c>
      <c r="T3141" s="145">
        <f t="shared" si="619"/>
        <v>0</v>
      </c>
      <c r="U3141" s="145">
        <f t="shared" si="620"/>
        <v>0</v>
      </c>
      <c r="V3141" s="146">
        <f>IF(J3141="nio",0,IF(J3141&gt;0,VLOOKUP(F3141,'3-Productie normen'!A:M,VLOOKUP(J3141,'3-Productie normen'!$B$38:$C$41,2,FALSE),FALSE)))*(VLOOKUP(B3141,'2-Kosten per locatie'!$A$16:$C$48,3,FALSE))</f>
        <v>0</v>
      </c>
      <c r="W3141" s="146">
        <f t="shared" si="621"/>
        <v>0</v>
      </c>
      <c r="X3141" s="146">
        <f t="shared" si="622"/>
        <v>0</v>
      </c>
      <c r="Y3141" s="146">
        <f t="shared" si="623"/>
        <v>0</v>
      </c>
      <c r="Z3141" s="147" t="str">
        <f>VLOOKUP(F3141,'3-Productie normen'!A:Q,12,FALSE)</f>
        <v>B</v>
      </c>
      <c r="AA3141" s="147"/>
      <c r="AC3141" s="148">
        <f t="shared" si="624"/>
        <v>6961.5</v>
      </c>
    </row>
    <row r="3142" spans="1:29" ht="14.15" customHeight="1">
      <c r="A3142" s="124">
        <f t="shared" si="614"/>
        <v>3142</v>
      </c>
      <c r="B3142" s="139" t="s">
        <v>110</v>
      </c>
      <c r="C3142" s="108">
        <v>1</v>
      </c>
      <c r="D3142" s="164" t="s">
        <v>1749</v>
      </c>
      <c r="E3142" s="141" t="s">
        <v>334</v>
      </c>
      <c r="F3142" s="141" t="s">
        <v>163</v>
      </c>
      <c r="G3142" s="141" t="s">
        <v>222</v>
      </c>
      <c r="H3142" s="142">
        <v>11</v>
      </c>
      <c r="I3142" s="143">
        <f t="shared" si="625"/>
        <v>255</v>
      </c>
      <c r="J3142" s="144">
        <v>255</v>
      </c>
      <c r="K3142" s="144"/>
      <c r="L3142" s="144"/>
      <c r="M3142" s="144"/>
      <c r="N3142" s="144"/>
      <c r="O3142" s="144"/>
      <c r="P3142" s="145" t="e">
        <f t="shared" si="615"/>
        <v>#DIV/0!</v>
      </c>
      <c r="Q3142" s="145">
        <f t="shared" si="616"/>
        <v>0</v>
      </c>
      <c r="R3142" s="145">
        <f t="shared" si="617"/>
        <v>0</v>
      </c>
      <c r="S3142" s="145">
        <f t="shared" si="618"/>
        <v>0</v>
      </c>
      <c r="T3142" s="145">
        <f t="shared" si="619"/>
        <v>0</v>
      </c>
      <c r="U3142" s="145">
        <f t="shared" si="620"/>
        <v>0</v>
      </c>
      <c r="V3142" s="146">
        <f>IF(J3142="nio",0,IF(J3142&gt;0,VLOOKUP(F3142,'3-Productie normen'!A:M,VLOOKUP(J3142,'3-Productie normen'!$B$38:$C$41,2,FALSE),FALSE)))*(VLOOKUP(B3142,'2-Kosten per locatie'!$A$16:$C$48,3,FALSE))</f>
        <v>0</v>
      </c>
      <c r="W3142" s="146">
        <f t="shared" si="621"/>
        <v>0</v>
      </c>
      <c r="X3142" s="146">
        <f t="shared" si="622"/>
        <v>0</v>
      </c>
      <c r="Y3142" s="146">
        <f t="shared" si="623"/>
        <v>0</v>
      </c>
      <c r="Z3142" s="147" t="str">
        <f>VLOOKUP(F3142,'3-Productie normen'!A:Q,12,FALSE)</f>
        <v>B</v>
      </c>
      <c r="AA3142" s="147"/>
      <c r="AC3142" s="148">
        <f t="shared" si="624"/>
        <v>2805</v>
      </c>
    </row>
    <row r="3143" spans="1:29" ht="14.15" customHeight="1">
      <c r="A3143" s="124">
        <f t="shared" si="614"/>
        <v>3143</v>
      </c>
      <c r="B3143" s="139" t="s">
        <v>110</v>
      </c>
      <c r="C3143" s="108">
        <v>1</v>
      </c>
      <c r="D3143" s="164" t="s">
        <v>1750</v>
      </c>
      <c r="E3143" s="141" t="s">
        <v>2625</v>
      </c>
      <c r="F3143" s="141" t="s">
        <v>155</v>
      </c>
      <c r="G3143" s="141" t="s">
        <v>1646</v>
      </c>
      <c r="H3143" s="142">
        <v>2.1</v>
      </c>
      <c r="I3143" s="143">
        <f t="shared" si="625"/>
        <v>255</v>
      </c>
      <c r="J3143" s="144">
        <v>255</v>
      </c>
      <c r="K3143" s="144"/>
      <c r="L3143" s="144"/>
      <c r="M3143" s="144"/>
      <c r="N3143" s="144"/>
      <c r="O3143" s="144"/>
      <c r="P3143" s="145" t="e">
        <f t="shared" si="615"/>
        <v>#DIV/0!</v>
      </c>
      <c r="Q3143" s="145">
        <f t="shared" si="616"/>
        <v>0</v>
      </c>
      <c r="R3143" s="145">
        <f t="shared" si="617"/>
        <v>0</v>
      </c>
      <c r="S3143" s="145">
        <f t="shared" si="618"/>
        <v>0</v>
      </c>
      <c r="T3143" s="145">
        <f t="shared" si="619"/>
        <v>0</v>
      </c>
      <c r="U3143" s="145">
        <f t="shared" si="620"/>
        <v>0</v>
      </c>
      <c r="V3143" s="146">
        <f>IF(J3143="nio",0,IF(J3143&gt;0,VLOOKUP(F3143,'3-Productie normen'!A:M,VLOOKUP(J3143,'3-Productie normen'!$B$38:$C$41,2,FALSE),FALSE)))*(VLOOKUP(B3143,'2-Kosten per locatie'!$A$16:$C$48,3,FALSE))</f>
        <v>0</v>
      </c>
      <c r="W3143" s="146">
        <f t="shared" si="621"/>
        <v>0</v>
      </c>
      <c r="X3143" s="146">
        <f t="shared" si="622"/>
        <v>0</v>
      </c>
      <c r="Y3143" s="146">
        <f t="shared" si="623"/>
        <v>0</v>
      </c>
      <c r="Z3143" s="147" t="str">
        <f>VLOOKUP(F3143,'3-Productie normen'!A:Q,12,FALSE)</f>
        <v>B</v>
      </c>
      <c r="AA3143" s="147"/>
      <c r="AC3143" s="148">
        <f t="shared" si="624"/>
        <v>535.5</v>
      </c>
    </row>
    <row r="3144" spans="1:29" ht="14.15" customHeight="1">
      <c r="A3144" s="124">
        <f t="shared" si="614"/>
        <v>3144</v>
      </c>
      <c r="B3144" s="139" t="s">
        <v>110</v>
      </c>
      <c r="C3144" s="108">
        <v>1</v>
      </c>
      <c r="D3144" s="164" t="s">
        <v>1751</v>
      </c>
      <c r="E3144" s="141" t="s">
        <v>171</v>
      </c>
      <c r="F3144" s="141" t="s">
        <v>171</v>
      </c>
      <c r="G3144" s="141" t="s">
        <v>1646</v>
      </c>
      <c r="H3144" s="142">
        <v>4</v>
      </c>
      <c r="I3144" s="143">
        <f t="shared" si="625"/>
        <v>255</v>
      </c>
      <c r="J3144" s="144">
        <v>255</v>
      </c>
      <c r="K3144" s="144"/>
      <c r="L3144" s="144"/>
      <c r="M3144" s="144"/>
      <c r="N3144" s="144"/>
      <c r="O3144" s="144"/>
      <c r="P3144" s="145" t="e">
        <f t="shared" si="615"/>
        <v>#DIV/0!</v>
      </c>
      <c r="Q3144" s="145">
        <f t="shared" si="616"/>
        <v>0</v>
      </c>
      <c r="R3144" s="145">
        <f t="shared" si="617"/>
        <v>0</v>
      </c>
      <c r="S3144" s="145">
        <f t="shared" si="618"/>
        <v>0</v>
      </c>
      <c r="T3144" s="145">
        <f t="shared" si="619"/>
        <v>0</v>
      </c>
      <c r="U3144" s="145">
        <f t="shared" si="620"/>
        <v>0</v>
      </c>
      <c r="V3144" s="146">
        <f>IF(J3144="nio",0,IF(J3144&gt;0,VLOOKUP(F3144,'3-Productie normen'!A:M,VLOOKUP(J3144,'3-Productie normen'!$B$38:$C$41,2,FALSE),FALSE)))*(VLOOKUP(B3144,'2-Kosten per locatie'!$A$16:$C$48,3,FALSE))</f>
        <v>0</v>
      </c>
      <c r="W3144" s="146">
        <f t="shared" si="621"/>
        <v>0</v>
      </c>
      <c r="X3144" s="146">
        <f t="shared" si="622"/>
        <v>0</v>
      </c>
      <c r="Y3144" s="146">
        <f t="shared" si="623"/>
        <v>0</v>
      </c>
      <c r="Z3144" s="147" t="str">
        <f>VLOOKUP(F3144,'3-Productie normen'!A:Q,12,FALSE)</f>
        <v>B</v>
      </c>
      <c r="AA3144" s="147"/>
      <c r="AC3144" s="148">
        <f t="shared" si="624"/>
        <v>1020</v>
      </c>
    </row>
    <row r="3145" spans="1:29" ht="14.15" customHeight="1">
      <c r="A3145" s="124">
        <f t="shared" ref="A3145:A3208" si="626">A3144+1</f>
        <v>3145</v>
      </c>
      <c r="B3145" s="139" t="s">
        <v>110</v>
      </c>
      <c r="C3145" s="108">
        <v>1</v>
      </c>
      <c r="D3145" s="164" t="s">
        <v>2629</v>
      </c>
      <c r="E3145" s="141" t="s">
        <v>431</v>
      </c>
      <c r="F3145" s="141" t="s">
        <v>163</v>
      </c>
      <c r="G3145" s="141" t="s">
        <v>1646</v>
      </c>
      <c r="H3145" s="142">
        <v>30.2</v>
      </c>
      <c r="I3145" s="143">
        <f t="shared" si="625"/>
        <v>255</v>
      </c>
      <c r="J3145" s="144">
        <v>255</v>
      </c>
      <c r="K3145" s="144"/>
      <c r="L3145" s="144"/>
      <c r="M3145" s="144"/>
      <c r="N3145" s="144"/>
      <c r="O3145" s="144"/>
      <c r="P3145" s="145" t="e">
        <f t="shared" si="615"/>
        <v>#DIV/0!</v>
      </c>
      <c r="Q3145" s="145">
        <f t="shared" si="616"/>
        <v>0</v>
      </c>
      <c r="R3145" s="145">
        <f t="shared" si="617"/>
        <v>0</v>
      </c>
      <c r="S3145" s="145">
        <f t="shared" si="618"/>
        <v>0</v>
      </c>
      <c r="T3145" s="145">
        <f t="shared" si="619"/>
        <v>0</v>
      </c>
      <c r="U3145" s="145">
        <f t="shared" si="620"/>
        <v>0</v>
      </c>
      <c r="V3145" s="146">
        <f>IF(J3145="nio",0,IF(J3145&gt;0,VLOOKUP(F3145,'3-Productie normen'!A:M,VLOOKUP(J3145,'3-Productie normen'!$B$38:$C$41,2,FALSE),FALSE)))*(VLOOKUP(B3145,'2-Kosten per locatie'!$A$16:$C$48,3,FALSE))</f>
        <v>0</v>
      </c>
      <c r="W3145" s="146">
        <f t="shared" si="621"/>
        <v>0</v>
      </c>
      <c r="X3145" s="146">
        <f t="shared" si="622"/>
        <v>0</v>
      </c>
      <c r="Y3145" s="146">
        <f t="shared" si="623"/>
        <v>0</v>
      </c>
      <c r="Z3145" s="147" t="str">
        <f>VLOOKUP(F3145,'3-Productie normen'!A:Q,12,FALSE)</f>
        <v>B</v>
      </c>
      <c r="AA3145" s="147"/>
      <c r="AC3145" s="148">
        <f t="shared" si="624"/>
        <v>7701</v>
      </c>
    </row>
    <row r="3146" spans="1:29" ht="14.15" customHeight="1">
      <c r="A3146" s="124">
        <f t="shared" si="626"/>
        <v>3146</v>
      </c>
      <c r="B3146" s="139" t="s">
        <v>110</v>
      </c>
      <c r="C3146" s="108">
        <v>1</v>
      </c>
      <c r="D3146" s="164" t="s">
        <v>2630</v>
      </c>
      <c r="E3146" s="141" t="s">
        <v>212</v>
      </c>
      <c r="F3146" s="141" t="s">
        <v>167</v>
      </c>
      <c r="G3146" s="141" t="s">
        <v>2619</v>
      </c>
      <c r="H3146" s="142">
        <v>4.4000000000000004</v>
      </c>
      <c r="I3146" s="143">
        <f t="shared" si="625"/>
        <v>510</v>
      </c>
      <c r="J3146" s="144">
        <v>255</v>
      </c>
      <c r="K3146" s="144">
        <v>255</v>
      </c>
      <c r="L3146" s="144"/>
      <c r="M3146" s="144"/>
      <c r="N3146" s="144"/>
      <c r="O3146" s="144"/>
      <c r="P3146" s="145" t="e">
        <f t="shared" si="615"/>
        <v>#DIV/0!</v>
      </c>
      <c r="Q3146" s="145" t="e">
        <f t="shared" si="616"/>
        <v>#DIV/0!</v>
      </c>
      <c r="R3146" s="145">
        <f t="shared" si="617"/>
        <v>0</v>
      </c>
      <c r="S3146" s="145">
        <f t="shared" si="618"/>
        <v>0</v>
      </c>
      <c r="T3146" s="145">
        <f t="shared" si="619"/>
        <v>0</v>
      </c>
      <c r="U3146" s="145">
        <f t="shared" si="620"/>
        <v>0</v>
      </c>
      <c r="V3146" s="146">
        <f>IF(J3146="nio",0,IF(J3146&gt;0,VLOOKUP(F3146,'3-Productie normen'!A:M,VLOOKUP(J3146,'3-Productie normen'!$B$38:$C$41,2,FALSE),FALSE)))*(VLOOKUP(B3146,'2-Kosten per locatie'!$A$16:$C$48,3,FALSE))</f>
        <v>0</v>
      </c>
      <c r="W3146" s="146">
        <f t="shared" si="621"/>
        <v>0</v>
      </c>
      <c r="X3146" s="146">
        <f t="shared" si="622"/>
        <v>0</v>
      </c>
      <c r="Y3146" s="146">
        <f t="shared" si="623"/>
        <v>0</v>
      </c>
      <c r="Z3146" s="147" t="str">
        <f>VLOOKUP(F3146,'3-Productie normen'!A:Q,12,FALSE)</f>
        <v>S</v>
      </c>
      <c r="AA3146" s="147"/>
      <c r="AC3146" s="148">
        <f t="shared" si="624"/>
        <v>2244</v>
      </c>
    </row>
    <row r="3147" spans="1:29" ht="14.15" customHeight="1">
      <c r="A3147" s="124">
        <f t="shared" si="626"/>
        <v>3147</v>
      </c>
      <c r="B3147" s="139" t="s">
        <v>110</v>
      </c>
      <c r="C3147" s="108">
        <v>1</v>
      </c>
      <c r="D3147" s="164" t="s">
        <v>2631</v>
      </c>
      <c r="E3147" s="141" t="s">
        <v>212</v>
      </c>
      <c r="F3147" s="141" t="s">
        <v>167</v>
      </c>
      <c r="G3147" s="141" t="s">
        <v>2619</v>
      </c>
      <c r="H3147" s="142">
        <v>1.5</v>
      </c>
      <c r="I3147" s="143">
        <f t="shared" si="625"/>
        <v>510</v>
      </c>
      <c r="J3147" s="144">
        <v>255</v>
      </c>
      <c r="K3147" s="144">
        <v>255</v>
      </c>
      <c r="L3147" s="144"/>
      <c r="M3147" s="144"/>
      <c r="N3147" s="144"/>
      <c r="O3147" s="144"/>
      <c r="P3147" s="145" t="e">
        <f t="shared" si="615"/>
        <v>#DIV/0!</v>
      </c>
      <c r="Q3147" s="145" t="e">
        <f t="shared" si="616"/>
        <v>#DIV/0!</v>
      </c>
      <c r="R3147" s="145">
        <f t="shared" si="617"/>
        <v>0</v>
      </c>
      <c r="S3147" s="145">
        <f t="shared" si="618"/>
        <v>0</v>
      </c>
      <c r="T3147" s="145">
        <f t="shared" si="619"/>
        <v>0</v>
      </c>
      <c r="U3147" s="145">
        <f t="shared" si="620"/>
        <v>0</v>
      </c>
      <c r="V3147" s="146">
        <f>IF(J3147="nio",0,IF(J3147&gt;0,VLOOKUP(F3147,'3-Productie normen'!A:M,VLOOKUP(J3147,'3-Productie normen'!$B$38:$C$41,2,FALSE),FALSE)))*(VLOOKUP(B3147,'2-Kosten per locatie'!$A$16:$C$48,3,FALSE))</f>
        <v>0</v>
      </c>
      <c r="W3147" s="146">
        <f t="shared" si="621"/>
        <v>0</v>
      </c>
      <c r="X3147" s="146">
        <f t="shared" si="622"/>
        <v>0</v>
      </c>
      <c r="Y3147" s="146">
        <f t="shared" si="623"/>
        <v>0</v>
      </c>
      <c r="Z3147" s="147" t="str">
        <f>VLOOKUP(F3147,'3-Productie normen'!A:Q,12,FALSE)</f>
        <v>S</v>
      </c>
      <c r="AA3147" s="147"/>
      <c r="AC3147" s="148">
        <f t="shared" si="624"/>
        <v>765</v>
      </c>
    </row>
    <row r="3148" spans="1:29" ht="14.15" customHeight="1">
      <c r="A3148" s="124">
        <f t="shared" si="626"/>
        <v>3148</v>
      </c>
      <c r="B3148" s="139" t="s">
        <v>110</v>
      </c>
      <c r="C3148" s="108">
        <v>1</v>
      </c>
      <c r="D3148" s="164" t="s">
        <v>2632</v>
      </c>
      <c r="E3148" s="141" t="s">
        <v>212</v>
      </c>
      <c r="F3148" s="141" t="s">
        <v>167</v>
      </c>
      <c r="G3148" s="141" t="s">
        <v>2619</v>
      </c>
      <c r="H3148" s="142">
        <v>1.4</v>
      </c>
      <c r="I3148" s="143">
        <f t="shared" si="625"/>
        <v>510</v>
      </c>
      <c r="J3148" s="144">
        <v>255</v>
      </c>
      <c r="K3148" s="144">
        <v>255</v>
      </c>
      <c r="L3148" s="144"/>
      <c r="M3148" s="144"/>
      <c r="N3148" s="144"/>
      <c r="O3148" s="144"/>
      <c r="P3148" s="145" t="e">
        <f t="shared" si="615"/>
        <v>#DIV/0!</v>
      </c>
      <c r="Q3148" s="145" t="e">
        <f t="shared" si="616"/>
        <v>#DIV/0!</v>
      </c>
      <c r="R3148" s="145">
        <f t="shared" si="617"/>
        <v>0</v>
      </c>
      <c r="S3148" s="145">
        <f t="shared" si="618"/>
        <v>0</v>
      </c>
      <c r="T3148" s="145">
        <f t="shared" si="619"/>
        <v>0</v>
      </c>
      <c r="U3148" s="145">
        <f t="shared" si="620"/>
        <v>0</v>
      </c>
      <c r="V3148" s="146">
        <f>IF(J3148="nio",0,IF(J3148&gt;0,VLOOKUP(F3148,'3-Productie normen'!A:M,VLOOKUP(J3148,'3-Productie normen'!$B$38:$C$41,2,FALSE),FALSE)))*(VLOOKUP(B3148,'2-Kosten per locatie'!$A$16:$C$48,3,FALSE))</f>
        <v>0</v>
      </c>
      <c r="W3148" s="146">
        <f t="shared" si="621"/>
        <v>0</v>
      </c>
      <c r="X3148" s="146">
        <f t="shared" si="622"/>
        <v>0</v>
      </c>
      <c r="Y3148" s="146">
        <f t="shared" si="623"/>
        <v>0</v>
      </c>
      <c r="Z3148" s="147" t="str">
        <f>VLOOKUP(F3148,'3-Productie normen'!A:Q,12,FALSE)</f>
        <v>S</v>
      </c>
      <c r="AA3148" s="147"/>
      <c r="AC3148" s="148">
        <f t="shared" si="624"/>
        <v>714</v>
      </c>
    </row>
    <row r="3149" spans="1:29" ht="14.15" customHeight="1">
      <c r="A3149" s="124">
        <f t="shared" si="626"/>
        <v>3149</v>
      </c>
      <c r="B3149" s="139" t="s">
        <v>110</v>
      </c>
      <c r="C3149" s="108">
        <v>1</v>
      </c>
      <c r="D3149" s="164" t="s">
        <v>1756</v>
      </c>
      <c r="E3149" s="141" t="s">
        <v>262</v>
      </c>
      <c r="F3149" s="141" t="s">
        <v>164</v>
      </c>
      <c r="G3149" s="141" t="s">
        <v>227</v>
      </c>
      <c r="H3149" s="142">
        <v>5</v>
      </c>
      <c r="I3149" s="143">
        <f t="shared" si="625"/>
        <v>12</v>
      </c>
      <c r="J3149" s="144">
        <v>12</v>
      </c>
      <c r="K3149" s="144"/>
      <c r="L3149" s="144"/>
      <c r="M3149" s="144"/>
      <c r="N3149" s="144"/>
      <c r="O3149" s="144"/>
      <c r="P3149" s="145" t="e">
        <f t="shared" si="615"/>
        <v>#DIV/0!</v>
      </c>
      <c r="Q3149" s="145">
        <f t="shared" si="616"/>
        <v>0</v>
      </c>
      <c r="R3149" s="145">
        <f t="shared" si="617"/>
        <v>0</v>
      </c>
      <c r="S3149" s="145">
        <f t="shared" si="618"/>
        <v>0</v>
      </c>
      <c r="T3149" s="145">
        <f t="shared" si="619"/>
        <v>0</v>
      </c>
      <c r="U3149" s="145">
        <f t="shared" si="620"/>
        <v>0</v>
      </c>
      <c r="V3149" s="146">
        <f>IF(J3149="nio",0,IF(J3149&gt;0,VLOOKUP(F3149,'3-Productie normen'!A:M,VLOOKUP(J3149,'3-Productie normen'!$B$38:$C$41,2,FALSE),FALSE)))*(VLOOKUP(B3149,'2-Kosten per locatie'!$A$16:$C$48,3,FALSE))</f>
        <v>0</v>
      </c>
      <c r="W3149" s="146">
        <f t="shared" si="621"/>
        <v>0</v>
      </c>
      <c r="X3149" s="146">
        <f t="shared" si="622"/>
        <v>0</v>
      </c>
      <c r="Y3149" s="146">
        <f t="shared" si="623"/>
        <v>0</v>
      </c>
      <c r="Z3149" s="147" t="str">
        <f>VLOOKUP(F3149,'3-Productie normen'!A:Q,12,FALSE)</f>
        <v>V</v>
      </c>
      <c r="AA3149" s="147"/>
      <c r="AC3149" s="148">
        <f t="shared" si="624"/>
        <v>60</v>
      </c>
    </row>
    <row r="3150" spans="1:29" ht="14.15" customHeight="1">
      <c r="A3150" s="124">
        <f t="shared" si="626"/>
        <v>3150</v>
      </c>
      <c r="B3150" s="139" t="s">
        <v>110</v>
      </c>
      <c r="C3150" s="108">
        <v>2</v>
      </c>
      <c r="D3150" s="164" t="s">
        <v>1782</v>
      </c>
      <c r="E3150" s="141" t="s">
        <v>699</v>
      </c>
      <c r="F3150" s="141" t="s">
        <v>155</v>
      </c>
      <c r="G3150" s="141" t="s">
        <v>222</v>
      </c>
      <c r="H3150" s="142">
        <v>37.799999999999997</v>
      </c>
      <c r="I3150" s="143">
        <f t="shared" si="625"/>
        <v>255</v>
      </c>
      <c r="J3150" s="144">
        <v>255</v>
      </c>
      <c r="K3150" s="144"/>
      <c r="L3150" s="144"/>
      <c r="M3150" s="144"/>
      <c r="N3150" s="144"/>
      <c r="O3150" s="144"/>
      <c r="P3150" s="145" t="e">
        <f t="shared" si="615"/>
        <v>#DIV/0!</v>
      </c>
      <c r="Q3150" s="145">
        <f t="shared" si="616"/>
        <v>0</v>
      </c>
      <c r="R3150" s="145">
        <f t="shared" si="617"/>
        <v>0</v>
      </c>
      <c r="S3150" s="145">
        <f t="shared" si="618"/>
        <v>0</v>
      </c>
      <c r="T3150" s="145">
        <f t="shared" si="619"/>
        <v>0</v>
      </c>
      <c r="U3150" s="145">
        <f t="shared" si="620"/>
        <v>0</v>
      </c>
      <c r="V3150" s="146">
        <f>IF(J3150="nio",0,IF(J3150&gt;0,VLOOKUP(F3150,'3-Productie normen'!A:M,VLOOKUP(J3150,'3-Productie normen'!$B$38:$C$41,2,FALSE),FALSE)))*(VLOOKUP(B3150,'2-Kosten per locatie'!$A$16:$C$48,3,FALSE))</f>
        <v>0</v>
      </c>
      <c r="W3150" s="146">
        <f t="shared" si="621"/>
        <v>0</v>
      </c>
      <c r="X3150" s="146">
        <f t="shared" si="622"/>
        <v>0</v>
      </c>
      <c r="Y3150" s="146">
        <f t="shared" si="623"/>
        <v>0</v>
      </c>
      <c r="Z3150" s="147" t="str">
        <f>VLOOKUP(F3150,'3-Productie normen'!A:Q,12,FALSE)</f>
        <v>B</v>
      </c>
      <c r="AA3150" s="147"/>
      <c r="AC3150" s="148">
        <f t="shared" si="624"/>
        <v>9639</v>
      </c>
    </row>
    <row r="3151" spans="1:29" ht="14.15" customHeight="1">
      <c r="A3151" s="124">
        <f t="shared" si="626"/>
        <v>3151</v>
      </c>
      <c r="B3151" s="139" t="s">
        <v>110</v>
      </c>
      <c r="C3151" s="108">
        <v>2</v>
      </c>
      <c r="D3151" s="164" t="s">
        <v>1784</v>
      </c>
      <c r="E3151" s="141" t="s">
        <v>249</v>
      </c>
      <c r="F3151" s="141" t="s">
        <v>172</v>
      </c>
      <c r="G3151" s="141" t="s">
        <v>1646</v>
      </c>
      <c r="H3151" s="142">
        <v>8.1999999999999993</v>
      </c>
      <c r="I3151" s="143">
        <f t="shared" si="625"/>
        <v>255</v>
      </c>
      <c r="J3151" s="144">
        <v>255</v>
      </c>
      <c r="K3151" s="144"/>
      <c r="L3151" s="144"/>
      <c r="M3151" s="144"/>
      <c r="N3151" s="144"/>
      <c r="O3151" s="144"/>
      <c r="P3151" s="145" t="e">
        <f t="shared" si="615"/>
        <v>#DIV/0!</v>
      </c>
      <c r="Q3151" s="145">
        <f t="shared" si="616"/>
        <v>0</v>
      </c>
      <c r="R3151" s="145">
        <f t="shared" si="617"/>
        <v>0</v>
      </c>
      <c r="S3151" s="145">
        <f t="shared" si="618"/>
        <v>0</v>
      </c>
      <c r="T3151" s="145">
        <f t="shared" si="619"/>
        <v>0</v>
      </c>
      <c r="U3151" s="145">
        <f t="shared" si="620"/>
        <v>0</v>
      </c>
      <c r="V3151" s="146">
        <f>IF(J3151="nio",0,IF(J3151&gt;0,VLOOKUP(F3151,'3-Productie normen'!A:M,VLOOKUP(J3151,'3-Productie normen'!$B$38:$C$41,2,FALSE),FALSE)))*(VLOOKUP(B3151,'2-Kosten per locatie'!$A$16:$C$48,3,FALSE))</f>
        <v>0</v>
      </c>
      <c r="W3151" s="146">
        <f t="shared" si="621"/>
        <v>0</v>
      </c>
      <c r="X3151" s="146">
        <f t="shared" si="622"/>
        <v>0</v>
      </c>
      <c r="Y3151" s="146">
        <f t="shared" si="623"/>
        <v>0</v>
      </c>
      <c r="Z3151" s="147" t="str">
        <f>VLOOKUP(F3151,'3-Productie normen'!A:Q,12,FALSE)</f>
        <v>V</v>
      </c>
      <c r="AA3151" s="147"/>
      <c r="AC3151" s="148">
        <f t="shared" si="624"/>
        <v>2091</v>
      </c>
    </row>
    <row r="3152" spans="1:29" ht="14.15" customHeight="1">
      <c r="A3152" s="124">
        <f t="shared" si="626"/>
        <v>3152</v>
      </c>
      <c r="B3152" s="139" t="s">
        <v>110</v>
      </c>
      <c r="C3152" s="108">
        <v>2</v>
      </c>
      <c r="D3152" s="164" t="s">
        <v>2633</v>
      </c>
      <c r="E3152" s="141" t="s">
        <v>216</v>
      </c>
      <c r="F3152" s="153" t="s">
        <v>167</v>
      </c>
      <c r="G3152" s="141" t="s">
        <v>2619</v>
      </c>
      <c r="H3152" s="142">
        <v>4.4000000000000004</v>
      </c>
      <c r="I3152" s="143">
        <f t="shared" si="625"/>
        <v>510</v>
      </c>
      <c r="J3152" s="144">
        <v>255</v>
      </c>
      <c r="K3152" s="144">
        <v>255</v>
      </c>
      <c r="L3152" s="144"/>
      <c r="M3152" s="144"/>
      <c r="N3152" s="144"/>
      <c r="O3152" s="144"/>
      <c r="P3152" s="145" t="e">
        <f t="shared" si="615"/>
        <v>#DIV/0!</v>
      </c>
      <c r="Q3152" s="145" t="e">
        <f t="shared" si="616"/>
        <v>#DIV/0!</v>
      </c>
      <c r="R3152" s="145">
        <f t="shared" si="617"/>
        <v>0</v>
      </c>
      <c r="S3152" s="145">
        <f t="shared" si="618"/>
        <v>0</v>
      </c>
      <c r="T3152" s="145">
        <f t="shared" si="619"/>
        <v>0</v>
      </c>
      <c r="U3152" s="145">
        <f t="shared" si="620"/>
        <v>0</v>
      </c>
      <c r="V3152" s="146">
        <f>IF(J3152="nio",0,IF(J3152&gt;0,VLOOKUP(F3152,'3-Productie normen'!A:M,VLOOKUP(J3152,'3-Productie normen'!$B$38:$C$41,2,FALSE),FALSE)))*(VLOOKUP(B3152,'2-Kosten per locatie'!$A$16:$C$48,3,FALSE))</f>
        <v>0</v>
      </c>
      <c r="W3152" s="146">
        <f t="shared" si="621"/>
        <v>0</v>
      </c>
      <c r="X3152" s="146">
        <f t="shared" si="622"/>
        <v>0</v>
      </c>
      <c r="Y3152" s="146">
        <f t="shared" si="623"/>
        <v>0</v>
      </c>
      <c r="Z3152" s="147" t="str">
        <f>VLOOKUP(F3152,'3-Productie normen'!A:Q,12,FALSE)</f>
        <v>S</v>
      </c>
      <c r="AA3152" s="147"/>
      <c r="AC3152" s="148">
        <f t="shared" si="624"/>
        <v>2244</v>
      </c>
    </row>
    <row r="3153" spans="1:29" ht="14.15" customHeight="1">
      <c r="A3153" s="124">
        <f t="shared" si="626"/>
        <v>3153</v>
      </c>
      <c r="B3153" s="139" t="s">
        <v>110</v>
      </c>
      <c r="C3153" s="108">
        <v>2</v>
      </c>
      <c r="D3153" s="164" t="s">
        <v>2634</v>
      </c>
      <c r="E3153" s="141" t="s">
        <v>216</v>
      </c>
      <c r="F3153" s="141" t="s">
        <v>167</v>
      </c>
      <c r="G3153" s="141" t="s">
        <v>2619</v>
      </c>
      <c r="H3153" s="142">
        <v>1.4</v>
      </c>
      <c r="I3153" s="143">
        <f t="shared" si="625"/>
        <v>510</v>
      </c>
      <c r="J3153" s="144">
        <v>255</v>
      </c>
      <c r="K3153" s="144">
        <v>255</v>
      </c>
      <c r="L3153" s="144"/>
      <c r="M3153" s="144"/>
      <c r="N3153" s="144"/>
      <c r="O3153" s="144"/>
      <c r="P3153" s="145" t="e">
        <f t="shared" si="615"/>
        <v>#DIV/0!</v>
      </c>
      <c r="Q3153" s="145" t="e">
        <f t="shared" si="616"/>
        <v>#DIV/0!</v>
      </c>
      <c r="R3153" s="145">
        <f t="shared" si="617"/>
        <v>0</v>
      </c>
      <c r="S3153" s="145">
        <f t="shared" si="618"/>
        <v>0</v>
      </c>
      <c r="T3153" s="145">
        <f t="shared" si="619"/>
        <v>0</v>
      </c>
      <c r="U3153" s="145">
        <f t="shared" si="620"/>
        <v>0</v>
      </c>
      <c r="V3153" s="146">
        <f>IF(J3153="nio",0,IF(J3153&gt;0,VLOOKUP(F3153,'3-Productie normen'!A:M,VLOOKUP(J3153,'3-Productie normen'!$B$38:$C$41,2,FALSE),FALSE)))*(VLOOKUP(B3153,'2-Kosten per locatie'!$A$16:$C$48,3,FALSE))</f>
        <v>0</v>
      </c>
      <c r="W3153" s="146">
        <f t="shared" si="621"/>
        <v>0</v>
      </c>
      <c r="X3153" s="146">
        <f t="shared" si="622"/>
        <v>0</v>
      </c>
      <c r="Y3153" s="146">
        <f t="shared" si="623"/>
        <v>0</v>
      </c>
      <c r="Z3153" s="147" t="str">
        <f>VLOOKUP(F3153,'3-Productie normen'!A:Q,12,FALSE)</f>
        <v>S</v>
      </c>
      <c r="AA3153" s="147"/>
      <c r="AC3153" s="148">
        <f t="shared" si="624"/>
        <v>714</v>
      </c>
    </row>
    <row r="3154" spans="1:29" ht="14.15" customHeight="1">
      <c r="A3154" s="124">
        <f t="shared" si="626"/>
        <v>3154</v>
      </c>
      <c r="B3154" s="139" t="s">
        <v>110</v>
      </c>
      <c r="C3154" s="108">
        <v>2</v>
      </c>
      <c r="D3154" s="164" t="s">
        <v>2635</v>
      </c>
      <c r="E3154" s="141" t="s">
        <v>216</v>
      </c>
      <c r="F3154" s="141" t="s">
        <v>167</v>
      </c>
      <c r="G3154" s="141" t="s">
        <v>2619</v>
      </c>
      <c r="H3154" s="142">
        <v>1.5</v>
      </c>
      <c r="I3154" s="143">
        <f t="shared" si="625"/>
        <v>510</v>
      </c>
      <c r="J3154" s="144">
        <v>255</v>
      </c>
      <c r="K3154" s="144">
        <v>255</v>
      </c>
      <c r="L3154" s="144"/>
      <c r="M3154" s="144"/>
      <c r="N3154" s="144"/>
      <c r="O3154" s="144"/>
      <c r="P3154" s="145" t="e">
        <f t="shared" si="615"/>
        <v>#DIV/0!</v>
      </c>
      <c r="Q3154" s="145" t="e">
        <f t="shared" si="616"/>
        <v>#DIV/0!</v>
      </c>
      <c r="R3154" s="145">
        <f t="shared" si="617"/>
        <v>0</v>
      </c>
      <c r="S3154" s="145">
        <f t="shared" si="618"/>
        <v>0</v>
      </c>
      <c r="T3154" s="145">
        <f t="shared" si="619"/>
        <v>0</v>
      </c>
      <c r="U3154" s="145">
        <f t="shared" si="620"/>
        <v>0</v>
      </c>
      <c r="V3154" s="146">
        <f>IF(J3154="nio",0,IF(J3154&gt;0,VLOOKUP(F3154,'3-Productie normen'!A:M,VLOOKUP(J3154,'3-Productie normen'!$B$38:$C$41,2,FALSE),FALSE)))*(VLOOKUP(B3154,'2-Kosten per locatie'!$A$16:$C$48,3,FALSE))</f>
        <v>0</v>
      </c>
      <c r="W3154" s="146">
        <f t="shared" si="621"/>
        <v>0</v>
      </c>
      <c r="X3154" s="146">
        <f t="shared" si="622"/>
        <v>0</v>
      </c>
      <c r="Y3154" s="146">
        <f t="shared" si="623"/>
        <v>0</v>
      </c>
      <c r="Z3154" s="147" t="str">
        <f>VLOOKUP(F3154,'3-Productie normen'!A:Q,12,FALSE)</f>
        <v>S</v>
      </c>
      <c r="AA3154" s="147"/>
      <c r="AC3154" s="148">
        <f t="shared" si="624"/>
        <v>765</v>
      </c>
    </row>
    <row r="3155" spans="1:29" ht="14.15" customHeight="1">
      <c r="A3155" s="124">
        <f t="shared" si="626"/>
        <v>3155</v>
      </c>
      <c r="B3155" s="139" t="s">
        <v>110</v>
      </c>
      <c r="C3155" s="108">
        <v>2</v>
      </c>
      <c r="D3155" s="164" t="s">
        <v>1785</v>
      </c>
      <c r="E3155" s="141" t="s">
        <v>249</v>
      </c>
      <c r="F3155" s="141" t="s">
        <v>172</v>
      </c>
      <c r="G3155" s="141" t="s">
        <v>1646</v>
      </c>
      <c r="H3155" s="142">
        <v>15.2</v>
      </c>
      <c r="I3155" s="143">
        <f t="shared" si="625"/>
        <v>255</v>
      </c>
      <c r="J3155" s="144">
        <v>255</v>
      </c>
      <c r="K3155" s="144"/>
      <c r="L3155" s="144"/>
      <c r="M3155" s="144"/>
      <c r="N3155" s="144"/>
      <c r="O3155" s="144"/>
      <c r="P3155" s="145" t="e">
        <f t="shared" si="615"/>
        <v>#DIV/0!</v>
      </c>
      <c r="Q3155" s="145">
        <f t="shared" si="616"/>
        <v>0</v>
      </c>
      <c r="R3155" s="145">
        <f t="shared" si="617"/>
        <v>0</v>
      </c>
      <c r="S3155" s="145">
        <f t="shared" si="618"/>
        <v>0</v>
      </c>
      <c r="T3155" s="145">
        <f t="shared" si="619"/>
        <v>0</v>
      </c>
      <c r="U3155" s="145">
        <f t="shared" si="620"/>
        <v>0</v>
      </c>
      <c r="V3155" s="146">
        <f>IF(J3155="nio",0,IF(J3155&gt;0,VLOOKUP(F3155,'3-Productie normen'!A:M,VLOOKUP(J3155,'3-Productie normen'!$B$38:$C$41,2,FALSE),FALSE)))*(VLOOKUP(B3155,'2-Kosten per locatie'!$A$16:$C$48,3,FALSE))</f>
        <v>0</v>
      </c>
      <c r="W3155" s="146">
        <f t="shared" si="621"/>
        <v>0</v>
      </c>
      <c r="X3155" s="146">
        <f t="shared" si="622"/>
        <v>0</v>
      </c>
      <c r="Y3155" s="146">
        <f t="shared" si="623"/>
        <v>0</v>
      </c>
      <c r="Z3155" s="147" t="str">
        <f>VLOOKUP(F3155,'3-Productie normen'!A:Q,12,FALSE)</f>
        <v>V</v>
      </c>
      <c r="AA3155" s="147"/>
      <c r="AC3155" s="148">
        <f t="shared" si="624"/>
        <v>3876</v>
      </c>
    </row>
    <row r="3156" spans="1:29" ht="14.15" customHeight="1">
      <c r="A3156" s="124">
        <f t="shared" si="626"/>
        <v>3156</v>
      </c>
      <c r="B3156" s="139" t="s">
        <v>110</v>
      </c>
      <c r="C3156" s="108">
        <v>2</v>
      </c>
      <c r="D3156" s="164" t="s">
        <v>2004</v>
      </c>
      <c r="E3156" s="141" t="s">
        <v>249</v>
      </c>
      <c r="F3156" s="141" t="s">
        <v>172</v>
      </c>
      <c r="G3156" s="141" t="s">
        <v>1646</v>
      </c>
      <c r="H3156" s="142">
        <v>3.8</v>
      </c>
      <c r="I3156" s="143">
        <f t="shared" si="625"/>
        <v>255</v>
      </c>
      <c r="J3156" s="144">
        <v>255</v>
      </c>
      <c r="K3156" s="144"/>
      <c r="L3156" s="144"/>
      <c r="M3156" s="144"/>
      <c r="N3156" s="144"/>
      <c r="O3156" s="144"/>
      <c r="P3156" s="145" t="e">
        <f t="shared" si="615"/>
        <v>#DIV/0!</v>
      </c>
      <c r="Q3156" s="145">
        <f t="shared" si="616"/>
        <v>0</v>
      </c>
      <c r="R3156" s="145">
        <f t="shared" si="617"/>
        <v>0</v>
      </c>
      <c r="S3156" s="145">
        <f t="shared" si="618"/>
        <v>0</v>
      </c>
      <c r="T3156" s="145">
        <f t="shared" si="619"/>
        <v>0</v>
      </c>
      <c r="U3156" s="145">
        <f t="shared" si="620"/>
        <v>0</v>
      </c>
      <c r="V3156" s="146">
        <f>IF(J3156="nio",0,IF(J3156&gt;0,VLOOKUP(F3156,'3-Productie normen'!A:M,VLOOKUP(J3156,'3-Productie normen'!$B$38:$C$41,2,FALSE),FALSE)))*(VLOOKUP(B3156,'2-Kosten per locatie'!$A$16:$C$48,3,FALSE))</f>
        <v>0</v>
      </c>
      <c r="W3156" s="146">
        <f t="shared" si="621"/>
        <v>0</v>
      </c>
      <c r="X3156" s="146">
        <f t="shared" si="622"/>
        <v>0</v>
      </c>
      <c r="Y3156" s="146">
        <f t="shared" si="623"/>
        <v>0</v>
      </c>
      <c r="Z3156" s="147" t="str">
        <f>VLOOKUP(F3156,'3-Productie normen'!A:Q,12,FALSE)</f>
        <v>V</v>
      </c>
      <c r="AA3156" s="147"/>
      <c r="AC3156" s="148">
        <f t="shared" si="624"/>
        <v>969</v>
      </c>
    </row>
    <row r="3157" spans="1:29" ht="14.15" customHeight="1">
      <c r="A3157" s="124">
        <f t="shared" si="626"/>
        <v>3157</v>
      </c>
      <c r="B3157" s="139" t="s">
        <v>110</v>
      </c>
      <c r="C3157" s="108">
        <v>2</v>
      </c>
      <c r="D3157" s="164" t="s">
        <v>2636</v>
      </c>
      <c r="E3157" s="141" t="s">
        <v>249</v>
      </c>
      <c r="F3157" s="141" t="s">
        <v>172</v>
      </c>
      <c r="G3157" s="141" t="s">
        <v>1646</v>
      </c>
      <c r="H3157" s="142">
        <v>93.2</v>
      </c>
      <c r="I3157" s="143">
        <f t="shared" si="625"/>
        <v>255</v>
      </c>
      <c r="J3157" s="144">
        <v>255</v>
      </c>
      <c r="K3157" s="144"/>
      <c r="L3157" s="144"/>
      <c r="M3157" s="144"/>
      <c r="N3157" s="144"/>
      <c r="O3157" s="144"/>
      <c r="P3157" s="145" t="e">
        <f t="shared" si="615"/>
        <v>#DIV/0!</v>
      </c>
      <c r="Q3157" s="145">
        <f t="shared" si="616"/>
        <v>0</v>
      </c>
      <c r="R3157" s="145">
        <f t="shared" si="617"/>
        <v>0</v>
      </c>
      <c r="S3157" s="145">
        <f t="shared" si="618"/>
        <v>0</v>
      </c>
      <c r="T3157" s="145">
        <f t="shared" si="619"/>
        <v>0</v>
      </c>
      <c r="U3157" s="145">
        <f t="shared" si="620"/>
        <v>0</v>
      </c>
      <c r="V3157" s="146">
        <f>IF(J3157="nio",0,IF(J3157&gt;0,VLOOKUP(F3157,'3-Productie normen'!A:M,VLOOKUP(J3157,'3-Productie normen'!$B$38:$C$41,2,FALSE),FALSE)))*(VLOOKUP(B3157,'2-Kosten per locatie'!$A$16:$C$48,3,FALSE))</f>
        <v>0</v>
      </c>
      <c r="W3157" s="146">
        <f t="shared" si="621"/>
        <v>0</v>
      </c>
      <c r="X3157" s="146">
        <f t="shared" si="622"/>
        <v>0</v>
      </c>
      <c r="Y3157" s="146">
        <f t="shared" si="623"/>
        <v>0</v>
      </c>
      <c r="Z3157" s="147" t="str">
        <f>VLOOKUP(F3157,'3-Productie normen'!A:Q,12,FALSE)</f>
        <v>V</v>
      </c>
      <c r="AA3157" s="147"/>
      <c r="AC3157" s="148">
        <f t="shared" si="624"/>
        <v>23766</v>
      </c>
    </row>
    <row r="3158" spans="1:29" ht="14.15" customHeight="1">
      <c r="A3158" s="124">
        <f t="shared" si="626"/>
        <v>3158</v>
      </c>
      <c r="B3158" s="139" t="s">
        <v>110</v>
      </c>
      <c r="C3158" s="108">
        <v>2</v>
      </c>
      <c r="D3158" s="164" t="s">
        <v>2005</v>
      </c>
      <c r="E3158" s="141" t="s">
        <v>224</v>
      </c>
      <c r="F3158" s="141" t="s">
        <v>155</v>
      </c>
      <c r="G3158" s="141" t="s">
        <v>1646</v>
      </c>
      <c r="H3158" s="142">
        <v>17.5</v>
      </c>
      <c r="I3158" s="143">
        <f t="shared" si="625"/>
        <v>255</v>
      </c>
      <c r="J3158" s="144">
        <v>255</v>
      </c>
      <c r="K3158" s="144"/>
      <c r="L3158" s="144"/>
      <c r="M3158" s="144"/>
      <c r="N3158" s="144"/>
      <c r="O3158" s="144"/>
      <c r="P3158" s="145" t="e">
        <f t="shared" si="615"/>
        <v>#DIV/0!</v>
      </c>
      <c r="Q3158" s="145">
        <f t="shared" si="616"/>
        <v>0</v>
      </c>
      <c r="R3158" s="145">
        <f t="shared" si="617"/>
        <v>0</v>
      </c>
      <c r="S3158" s="145">
        <f t="shared" si="618"/>
        <v>0</v>
      </c>
      <c r="T3158" s="145">
        <f t="shared" si="619"/>
        <v>0</v>
      </c>
      <c r="U3158" s="145">
        <f t="shared" si="620"/>
        <v>0</v>
      </c>
      <c r="V3158" s="146">
        <f>IF(J3158="nio",0,IF(J3158&gt;0,VLOOKUP(F3158,'3-Productie normen'!A:M,VLOOKUP(J3158,'3-Productie normen'!$B$38:$C$41,2,FALSE),FALSE)))*(VLOOKUP(B3158,'2-Kosten per locatie'!$A$16:$C$48,3,FALSE))</f>
        <v>0</v>
      </c>
      <c r="W3158" s="146">
        <f t="shared" si="621"/>
        <v>0</v>
      </c>
      <c r="X3158" s="146">
        <f t="shared" si="622"/>
        <v>0</v>
      </c>
      <c r="Y3158" s="146">
        <f t="shared" si="623"/>
        <v>0</v>
      </c>
      <c r="Z3158" s="147" t="str">
        <f>VLOOKUP(F3158,'3-Productie normen'!A:Q,12,FALSE)</f>
        <v>B</v>
      </c>
      <c r="AA3158" s="147"/>
      <c r="AC3158" s="148">
        <f t="shared" si="624"/>
        <v>4462.5</v>
      </c>
    </row>
    <row r="3159" spans="1:29" ht="14.15" customHeight="1">
      <c r="A3159" s="124">
        <f t="shared" si="626"/>
        <v>3159</v>
      </c>
      <c r="B3159" s="139" t="s">
        <v>110</v>
      </c>
      <c r="C3159" s="108">
        <v>2</v>
      </c>
      <c r="D3159" s="164" t="s">
        <v>2003</v>
      </c>
      <c r="E3159" s="141" t="s">
        <v>224</v>
      </c>
      <c r="F3159" s="141" t="s">
        <v>155</v>
      </c>
      <c r="G3159" s="141" t="s">
        <v>222</v>
      </c>
      <c r="H3159" s="142">
        <v>30.5</v>
      </c>
      <c r="I3159" s="143">
        <f t="shared" si="625"/>
        <v>255</v>
      </c>
      <c r="J3159" s="144">
        <v>255</v>
      </c>
      <c r="K3159" s="144"/>
      <c r="L3159" s="144"/>
      <c r="M3159" s="144"/>
      <c r="N3159" s="144"/>
      <c r="O3159" s="144"/>
      <c r="P3159" s="145" t="e">
        <f t="shared" si="615"/>
        <v>#DIV/0!</v>
      </c>
      <c r="Q3159" s="145">
        <f t="shared" si="616"/>
        <v>0</v>
      </c>
      <c r="R3159" s="145">
        <f t="shared" si="617"/>
        <v>0</v>
      </c>
      <c r="S3159" s="145">
        <f t="shared" si="618"/>
        <v>0</v>
      </c>
      <c r="T3159" s="145">
        <f t="shared" si="619"/>
        <v>0</v>
      </c>
      <c r="U3159" s="145">
        <f t="shared" si="620"/>
        <v>0</v>
      </c>
      <c r="V3159" s="146">
        <f>IF(J3159="nio",0,IF(J3159&gt;0,VLOOKUP(F3159,'3-Productie normen'!A:M,VLOOKUP(J3159,'3-Productie normen'!$B$38:$C$41,2,FALSE),FALSE)))*(VLOOKUP(B3159,'2-Kosten per locatie'!$A$16:$C$48,3,FALSE))</f>
        <v>0</v>
      </c>
      <c r="W3159" s="146">
        <f t="shared" si="621"/>
        <v>0</v>
      </c>
      <c r="X3159" s="146">
        <f t="shared" si="622"/>
        <v>0</v>
      </c>
      <c r="Y3159" s="146">
        <f t="shared" si="623"/>
        <v>0</v>
      </c>
      <c r="Z3159" s="147" t="str">
        <f>VLOOKUP(F3159,'3-Productie normen'!A:Q,12,FALSE)</f>
        <v>B</v>
      </c>
      <c r="AA3159" s="147"/>
      <c r="AC3159" s="148">
        <f t="shared" si="624"/>
        <v>7777.5</v>
      </c>
    </row>
    <row r="3160" spans="1:29" ht="14.15" customHeight="1">
      <c r="A3160" s="124">
        <f t="shared" si="626"/>
        <v>3160</v>
      </c>
      <c r="B3160" s="139" t="s">
        <v>110</v>
      </c>
      <c r="C3160" s="108">
        <v>2</v>
      </c>
      <c r="D3160" s="164" t="s">
        <v>2007</v>
      </c>
      <c r="E3160" s="141" t="s">
        <v>224</v>
      </c>
      <c r="F3160" s="141" t="s">
        <v>155</v>
      </c>
      <c r="G3160" s="141" t="s">
        <v>2624</v>
      </c>
      <c r="H3160" s="142">
        <v>27.3</v>
      </c>
      <c r="I3160" s="143">
        <f t="shared" si="625"/>
        <v>255</v>
      </c>
      <c r="J3160" s="144">
        <v>255</v>
      </c>
      <c r="K3160" s="144"/>
      <c r="L3160" s="144"/>
      <c r="M3160" s="144"/>
      <c r="N3160" s="144"/>
      <c r="O3160" s="144"/>
      <c r="P3160" s="145" t="e">
        <f t="shared" si="615"/>
        <v>#DIV/0!</v>
      </c>
      <c r="Q3160" s="145">
        <f t="shared" si="616"/>
        <v>0</v>
      </c>
      <c r="R3160" s="145">
        <f t="shared" si="617"/>
        <v>0</v>
      </c>
      <c r="S3160" s="145">
        <f t="shared" si="618"/>
        <v>0</v>
      </c>
      <c r="T3160" s="145">
        <f t="shared" si="619"/>
        <v>0</v>
      </c>
      <c r="U3160" s="145">
        <f t="shared" si="620"/>
        <v>0</v>
      </c>
      <c r="V3160" s="146">
        <f>IF(J3160="nio",0,IF(J3160&gt;0,VLOOKUP(F3160,'3-Productie normen'!A:M,VLOOKUP(J3160,'3-Productie normen'!$B$38:$C$41,2,FALSE),FALSE)))*(VLOOKUP(B3160,'2-Kosten per locatie'!$A$16:$C$48,3,FALSE))</f>
        <v>0</v>
      </c>
      <c r="W3160" s="146">
        <f t="shared" si="621"/>
        <v>0</v>
      </c>
      <c r="X3160" s="146">
        <f t="shared" si="622"/>
        <v>0</v>
      </c>
      <c r="Y3160" s="146">
        <f t="shared" si="623"/>
        <v>0</v>
      </c>
      <c r="Z3160" s="147" t="str">
        <f>VLOOKUP(F3160,'3-Productie normen'!A:Q,12,FALSE)</f>
        <v>B</v>
      </c>
      <c r="AA3160" s="147"/>
      <c r="AC3160" s="148">
        <f t="shared" si="624"/>
        <v>6961.5</v>
      </c>
    </row>
    <row r="3161" spans="1:29" ht="14.15" customHeight="1">
      <c r="A3161" s="124">
        <f t="shared" si="626"/>
        <v>3161</v>
      </c>
      <c r="B3161" s="139" t="s">
        <v>110</v>
      </c>
      <c r="C3161" s="108">
        <v>2</v>
      </c>
      <c r="D3161" s="164" t="s">
        <v>1791</v>
      </c>
      <c r="E3161" s="141" t="s">
        <v>224</v>
      </c>
      <c r="F3161" s="151" t="s">
        <v>155</v>
      </c>
      <c r="G3161" s="141" t="s">
        <v>1646</v>
      </c>
      <c r="H3161" s="142">
        <v>4</v>
      </c>
      <c r="I3161" s="143">
        <f t="shared" si="625"/>
        <v>255</v>
      </c>
      <c r="J3161" s="144">
        <v>255</v>
      </c>
      <c r="K3161" s="144"/>
      <c r="L3161" s="144"/>
      <c r="M3161" s="144"/>
      <c r="N3161" s="144"/>
      <c r="O3161" s="144"/>
      <c r="P3161" s="145" t="e">
        <f t="shared" si="615"/>
        <v>#DIV/0!</v>
      </c>
      <c r="Q3161" s="145">
        <f t="shared" si="616"/>
        <v>0</v>
      </c>
      <c r="R3161" s="145">
        <f t="shared" si="617"/>
        <v>0</v>
      </c>
      <c r="S3161" s="145">
        <f t="shared" si="618"/>
        <v>0</v>
      </c>
      <c r="T3161" s="145">
        <f t="shared" si="619"/>
        <v>0</v>
      </c>
      <c r="U3161" s="145">
        <f t="shared" si="620"/>
        <v>0</v>
      </c>
      <c r="V3161" s="146">
        <f>IF(J3161="nio",0,IF(J3161&gt;0,VLOOKUP(F3161,'3-Productie normen'!A:M,VLOOKUP(J3161,'3-Productie normen'!$B$38:$C$41,2,FALSE),FALSE)))*(VLOOKUP(B3161,'2-Kosten per locatie'!$A$16:$C$48,3,FALSE))</f>
        <v>0</v>
      </c>
      <c r="W3161" s="146">
        <f t="shared" si="621"/>
        <v>0</v>
      </c>
      <c r="X3161" s="146">
        <f t="shared" si="622"/>
        <v>0</v>
      </c>
      <c r="Y3161" s="146">
        <f t="shared" si="623"/>
        <v>0</v>
      </c>
      <c r="Z3161" s="147" t="str">
        <f>VLOOKUP(F3161,'3-Productie normen'!A:Q,12,FALSE)</f>
        <v>B</v>
      </c>
      <c r="AA3161" s="147"/>
      <c r="AC3161" s="148">
        <f t="shared" si="624"/>
        <v>1020</v>
      </c>
    </row>
    <row r="3162" spans="1:29" ht="14.15" customHeight="1">
      <c r="A3162" s="124">
        <f t="shared" si="626"/>
        <v>3162</v>
      </c>
      <c r="B3162" s="139" t="s">
        <v>110</v>
      </c>
      <c r="C3162" s="108">
        <v>2</v>
      </c>
      <c r="D3162" s="164" t="s">
        <v>2053</v>
      </c>
      <c r="E3162" s="141" t="s">
        <v>171</v>
      </c>
      <c r="F3162" s="141" t="s">
        <v>171</v>
      </c>
      <c r="G3162" s="141" t="s">
        <v>1646</v>
      </c>
      <c r="H3162" s="142">
        <v>4.0999999999999996</v>
      </c>
      <c r="I3162" s="143">
        <f t="shared" si="625"/>
        <v>255</v>
      </c>
      <c r="J3162" s="144">
        <v>255</v>
      </c>
      <c r="K3162" s="144"/>
      <c r="L3162" s="144"/>
      <c r="M3162" s="144"/>
      <c r="N3162" s="144"/>
      <c r="O3162" s="144"/>
      <c r="P3162" s="145" t="e">
        <f t="shared" si="615"/>
        <v>#DIV/0!</v>
      </c>
      <c r="Q3162" s="145">
        <f t="shared" si="616"/>
        <v>0</v>
      </c>
      <c r="R3162" s="145">
        <f t="shared" si="617"/>
        <v>0</v>
      </c>
      <c r="S3162" s="145">
        <f t="shared" si="618"/>
        <v>0</v>
      </c>
      <c r="T3162" s="145">
        <f t="shared" si="619"/>
        <v>0</v>
      </c>
      <c r="U3162" s="145">
        <f t="shared" si="620"/>
        <v>0</v>
      </c>
      <c r="V3162" s="146">
        <f>IF(J3162="nio",0,IF(J3162&gt;0,VLOOKUP(F3162,'3-Productie normen'!A:M,VLOOKUP(J3162,'3-Productie normen'!$B$38:$C$41,2,FALSE),FALSE)))*(VLOOKUP(B3162,'2-Kosten per locatie'!$A$16:$C$48,3,FALSE))</f>
        <v>0</v>
      </c>
      <c r="W3162" s="146">
        <f t="shared" si="621"/>
        <v>0</v>
      </c>
      <c r="X3162" s="146">
        <f t="shared" si="622"/>
        <v>0</v>
      </c>
      <c r="Y3162" s="146">
        <f t="shared" si="623"/>
        <v>0</v>
      </c>
      <c r="Z3162" s="147" t="str">
        <f>VLOOKUP(F3162,'3-Productie normen'!A:Q,12,FALSE)</f>
        <v>B</v>
      </c>
      <c r="AA3162" s="147"/>
      <c r="AC3162" s="148">
        <f t="shared" si="624"/>
        <v>1045.5</v>
      </c>
    </row>
    <row r="3163" spans="1:29" ht="14.15" customHeight="1">
      <c r="A3163" s="124">
        <f t="shared" si="626"/>
        <v>3163</v>
      </c>
      <c r="B3163" s="139" t="s">
        <v>110</v>
      </c>
      <c r="C3163" s="108">
        <v>2</v>
      </c>
      <c r="D3163" s="164" t="s">
        <v>2637</v>
      </c>
      <c r="E3163" s="141" t="s">
        <v>2625</v>
      </c>
      <c r="F3163" s="141" t="s">
        <v>155</v>
      </c>
      <c r="G3163" s="141" t="s">
        <v>1646</v>
      </c>
      <c r="H3163" s="142">
        <v>2.2000000000000002</v>
      </c>
      <c r="I3163" s="143">
        <f t="shared" si="625"/>
        <v>255</v>
      </c>
      <c r="J3163" s="144">
        <v>255</v>
      </c>
      <c r="K3163" s="144"/>
      <c r="L3163" s="144"/>
      <c r="M3163" s="144"/>
      <c r="N3163" s="144"/>
      <c r="O3163" s="144"/>
      <c r="P3163" s="145" t="e">
        <f t="shared" si="615"/>
        <v>#DIV/0!</v>
      </c>
      <c r="Q3163" s="145">
        <f t="shared" si="616"/>
        <v>0</v>
      </c>
      <c r="R3163" s="145">
        <f t="shared" si="617"/>
        <v>0</v>
      </c>
      <c r="S3163" s="145">
        <f t="shared" si="618"/>
        <v>0</v>
      </c>
      <c r="T3163" s="145">
        <f t="shared" si="619"/>
        <v>0</v>
      </c>
      <c r="U3163" s="145">
        <f t="shared" si="620"/>
        <v>0</v>
      </c>
      <c r="V3163" s="146">
        <f>IF(J3163="nio",0,IF(J3163&gt;0,VLOOKUP(F3163,'3-Productie normen'!A:M,VLOOKUP(J3163,'3-Productie normen'!$B$38:$C$41,2,FALSE),FALSE)))*(VLOOKUP(B3163,'2-Kosten per locatie'!$A$16:$C$48,3,FALSE))</f>
        <v>0</v>
      </c>
      <c r="W3163" s="146">
        <f t="shared" si="621"/>
        <v>0</v>
      </c>
      <c r="X3163" s="146">
        <f t="shared" si="622"/>
        <v>0</v>
      </c>
      <c r="Y3163" s="146">
        <f t="shared" si="623"/>
        <v>0</v>
      </c>
      <c r="Z3163" s="147" t="str">
        <f>VLOOKUP(F3163,'3-Productie normen'!A:Q,12,FALSE)</f>
        <v>B</v>
      </c>
      <c r="AA3163" s="147"/>
      <c r="AC3163" s="148">
        <f t="shared" si="624"/>
        <v>561</v>
      </c>
    </row>
    <row r="3164" spans="1:29" ht="14.15" customHeight="1">
      <c r="A3164" s="124">
        <f t="shared" si="626"/>
        <v>3164</v>
      </c>
      <c r="B3164" s="139" t="s">
        <v>110</v>
      </c>
      <c r="C3164" s="108">
        <v>2</v>
      </c>
      <c r="D3164" s="164" t="s">
        <v>2054</v>
      </c>
      <c r="E3164" s="141" t="s">
        <v>224</v>
      </c>
      <c r="F3164" s="151" t="s">
        <v>155</v>
      </c>
      <c r="G3164" s="141" t="s">
        <v>2628</v>
      </c>
      <c r="H3164" s="142">
        <v>45.5</v>
      </c>
      <c r="I3164" s="143">
        <f t="shared" si="625"/>
        <v>255</v>
      </c>
      <c r="J3164" s="144">
        <v>255</v>
      </c>
      <c r="K3164" s="144"/>
      <c r="L3164" s="144"/>
      <c r="M3164" s="144"/>
      <c r="N3164" s="144"/>
      <c r="O3164" s="144"/>
      <c r="P3164" s="145" t="e">
        <f t="shared" si="615"/>
        <v>#DIV/0!</v>
      </c>
      <c r="Q3164" s="145">
        <f t="shared" si="616"/>
        <v>0</v>
      </c>
      <c r="R3164" s="145">
        <f t="shared" si="617"/>
        <v>0</v>
      </c>
      <c r="S3164" s="145">
        <f t="shared" si="618"/>
        <v>0</v>
      </c>
      <c r="T3164" s="145">
        <f t="shared" si="619"/>
        <v>0</v>
      </c>
      <c r="U3164" s="145">
        <f t="shared" si="620"/>
        <v>0</v>
      </c>
      <c r="V3164" s="146">
        <f>IF(J3164="nio",0,IF(J3164&gt;0,VLOOKUP(F3164,'3-Productie normen'!A:M,VLOOKUP(J3164,'3-Productie normen'!$B$38:$C$41,2,FALSE),FALSE)))*(VLOOKUP(B3164,'2-Kosten per locatie'!$A$16:$C$48,3,FALSE))</f>
        <v>0</v>
      </c>
      <c r="W3164" s="146">
        <f t="shared" si="621"/>
        <v>0</v>
      </c>
      <c r="X3164" s="146">
        <f t="shared" si="622"/>
        <v>0</v>
      </c>
      <c r="Y3164" s="146">
        <f t="shared" si="623"/>
        <v>0</v>
      </c>
      <c r="Z3164" s="147" t="str">
        <f>VLOOKUP(F3164,'3-Productie normen'!A:Q,12,FALSE)</f>
        <v>B</v>
      </c>
      <c r="AA3164" s="147"/>
      <c r="AC3164" s="148">
        <f t="shared" si="624"/>
        <v>11602.5</v>
      </c>
    </row>
    <row r="3165" spans="1:29" ht="14.15" customHeight="1">
      <c r="A3165" s="124">
        <f t="shared" si="626"/>
        <v>3165</v>
      </c>
      <c r="B3165" s="139" t="s">
        <v>110</v>
      </c>
      <c r="C3165" s="108">
        <v>2</v>
      </c>
      <c r="D3165" s="164" t="s">
        <v>2125</v>
      </c>
      <c r="E3165" s="141" t="s">
        <v>2638</v>
      </c>
      <c r="F3165" s="141" t="s">
        <v>171</v>
      </c>
      <c r="G3165" s="141" t="s">
        <v>222</v>
      </c>
      <c r="H3165" s="142">
        <v>19.3</v>
      </c>
      <c r="I3165" s="143">
        <f t="shared" si="625"/>
        <v>255</v>
      </c>
      <c r="J3165" s="144">
        <v>255</v>
      </c>
      <c r="K3165" s="144"/>
      <c r="L3165" s="144"/>
      <c r="M3165" s="144"/>
      <c r="N3165" s="144"/>
      <c r="O3165" s="144"/>
      <c r="P3165" s="145" t="e">
        <f t="shared" si="615"/>
        <v>#DIV/0!</v>
      </c>
      <c r="Q3165" s="145">
        <f t="shared" si="616"/>
        <v>0</v>
      </c>
      <c r="R3165" s="145">
        <f t="shared" si="617"/>
        <v>0</v>
      </c>
      <c r="S3165" s="145">
        <f t="shared" si="618"/>
        <v>0</v>
      </c>
      <c r="T3165" s="145">
        <f t="shared" si="619"/>
        <v>0</v>
      </c>
      <c r="U3165" s="145">
        <f t="shared" si="620"/>
        <v>0</v>
      </c>
      <c r="V3165" s="146">
        <f>IF(J3165="nio",0,IF(J3165&gt;0,VLOOKUP(F3165,'3-Productie normen'!A:M,VLOOKUP(J3165,'3-Productie normen'!$B$38:$C$41,2,FALSE),FALSE)))*(VLOOKUP(B3165,'2-Kosten per locatie'!$A$16:$C$48,3,FALSE))</f>
        <v>0</v>
      </c>
      <c r="W3165" s="146">
        <f t="shared" si="621"/>
        <v>0</v>
      </c>
      <c r="X3165" s="146">
        <f t="shared" si="622"/>
        <v>0</v>
      </c>
      <c r="Y3165" s="146">
        <f t="shared" si="623"/>
        <v>0</v>
      </c>
      <c r="Z3165" s="147" t="str">
        <f>VLOOKUP(F3165,'3-Productie normen'!A:Q,12,FALSE)</f>
        <v>B</v>
      </c>
      <c r="AA3165" s="147"/>
      <c r="AC3165" s="148">
        <f t="shared" si="624"/>
        <v>4921.5</v>
      </c>
    </row>
    <row r="3166" spans="1:29" ht="14.15" customHeight="1">
      <c r="A3166" s="124">
        <f t="shared" si="626"/>
        <v>3166</v>
      </c>
      <c r="B3166" s="139" t="s">
        <v>110</v>
      </c>
      <c r="C3166" s="108">
        <v>2</v>
      </c>
      <c r="D3166" s="164" t="s">
        <v>1795</v>
      </c>
      <c r="E3166" s="141" t="s">
        <v>875</v>
      </c>
      <c r="F3166" s="141" t="s">
        <v>155</v>
      </c>
      <c r="G3166" s="141" t="s">
        <v>2624</v>
      </c>
      <c r="H3166" s="142">
        <v>34</v>
      </c>
      <c r="I3166" s="143">
        <f t="shared" si="625"/>
        <v>255</v>
      </c>
      <c r="J3166" s="144">
        <v>255</v>
      </c>
      <c r="K3166" s="144"/>
      <c r="L3166" s="144"/>
      <c r="M3166" s="144"/>
      <c r="N3166" s="144"/>
      <c r="O3166" s="144"/>
      <c r="P3166" s="145" t="e">
        <f t="shared" si="615"/>
        <v>#DIV/0!</v>
      </c>
      <c r="Q3166" s="145">
        <f t="shared" si="616"/>
        <v>0</v>
      </c>
      <c r="R3166" s="145">
        <f t="shared" si="617"/>
        <v>0</v>
      </c>
      <c r="S3166" s="145">
        <f t="shared" si="618"/>
        <v>0</v>
      </c>
      <c r="T3166" s="145">
        <f t="shared" si="619"/>
        <v>0</v>
      </c>
      <c r="U3166" s="145">
        <f t="shared" si="620"/>
        <v>0</v>
      </c>
      <c r="V3166" s="146">
        <f>IF(J3166="nio",0,IF(J3166&gt;0,VLOOKUP(F3166,'3-Productie normen'!A:M,VLOOKUP(J3166,'3-Productie normen'!$B$38:$C$41,2,FALSE),FALSE)))*(VLOOKUP(B3166,'2-Kosten per locatie'!$A$16:$C$48,3,FALSE))</f>
        <v>0</v>
      </c>
      <c r="W3166" s="146">
        <f t="shared" si="621"/>
        <v>0</v>
      </c>
      <c r="X3166" s="146">
        <f t="shared" si="622"/>
        <v>0</v>
      </c>
      <c r="Y3166" s="146">
        <f t="shared" si="623"/>
        <v>0</v>
      </c>
      <c r="Z3166" s="147" t="str">
        <f>VLOOKUP(F3166,'3-Productie normen'!A:Q,12,FALSE)</f>
        <v>B</v>
      </c>
      <c r="AA3166" s="147"/>
      <c r="AC3166" s="148">
        <f t="shared" si="624"/>
        <v>8670</v>
      </c>
    </row>
    <row r="3167" spans="1:29" ht="14.15" customHeight="1">
      <c r="A3167" s="124">
        <f t="shared" si="626"/>
        <v>3167</v>
      </c>
      <c r="B3167" s="139" t="s">
        <v>110</v>
      </c>
      <c r="C3167" s="108">
        <v>2</v>
      </c>
      <c r="D3167" s="164" t="s">
        <v>1796</v>
      </c>
      <c r="E3167" s="141" t="s">
        <v>224</v>
      </c>
      <c r="F3167" s="141" t="s">
        <v>155</v>
      </c>
      <c r="G3167" s="141" t="s">
        <v>222</v>
      </c>
      <c r="H3167" s="142">
        <v>11.1</v>
      </c>
      <c r="I3167" s="143">
        <f t="shared" si="625"/>
        <v>255</v>
      </c>
      <c r="J3167" s="144">
        <v>255</v>
      </c>
      <c r="K3167" s="144"/>
      <c r="L3167" s="144"/>
      <c r="M3167" s="144"/>
      <c r="N3167" s="144"/>
      <c r="O3167" s="144"/>
      <c r="P3167" s="145" t="e">
        <f t="shared" si="615"/>
        <v>#DIV/0!</v>
      </c>
      <c r="Q3167" s="145">
        <f t="shared" si="616"/>
        <v>0</v>
      </c>
      <c r="R3167" s="145">
        <f t="shared" si="617"/>
        <v>0</v>
      </c>
      <c r="S3167" s="145">
        <f t="shared" si="618"/>
        <v>0</v>
      </c>
      <c r="T3167" s="145">
        <f t="shared" si="619"/>
        <v>0</v>
      </c>
      <c r="U3167" s="145">
        <f t="shared" si="620"/>
        <v>0</v>
      </c>
      <c r="V3167" s="146">
        <f>IF(J3167="nio",0,IF(J3167&gt;0,VLOOKUP(F3167,'3-Productie normen'!A:M,VLOOKUP(J3167,'3-Productie normen'!$B$38:$C$41,2,FALSE),FALSE)))*(VLOOKUP(B3167,'2-Kosten per locatie'!$A$16:$C$48,3,FALSE))</f>
        <v>0</v>
      </c>
      <c r="W3167" s="146">
        <f t="shared" si="621"/>
        <v>0</v>
      </c>
      <c r="X3167" s="146">
        <f t="shared" si="622"/>
        <v>0</v>
      </c>
      <c r="Y3167" s="146">
        <f t="shared" si="623"/>
        <v>0</v>
      </c>
      <c r="Z3167" s="147" t="str">
        <f>VLOOKUP(F3167,'3-Productie normen'!A:Q,12,FALSE)</f>
        <v>B</v>
      </c>
      <c r="AA3167" s="147"/>
      <c r="AC3167" s="148">
        <f t="shared" si="624"/>
        <v>2830.5</v>
      </c>
    </row>
    <row r="3168" spans="1:29" ht="14.15" customHeight="1">
      <c r="A3168" s="124">
        <f t="shared" si="626"/>
        <v>3168</v>
      </c>
      <c r="B3168" s="139" t="s">
        <v>110</v>
      </c>
      <c r="C3168" s="108">
        <v>2</v>
      </c>
      <c r="D3168" s="164" t="s">
        <v>2608</v>
      </c>
      <c r="E3168" s="141" t="s">
        <v>243</v>
      </c>
      <c r="F3168" s="141" t="s">
        <v>155</v>
      </c>
      <c r="G3168" s="141" t="s">
        <v>1646</v>
      </c>
      <c r="H3168" s="142">
        <v>12.6</v>
      </c>
      <c r="I3168" s="143">
        <f t="shared" si="625"/>
        <v>255</v>
      </c>
      <c r="J3168" s="144">
        <v>255</v>
      </c>
      <c r="K3168" s="144"/>
      <c r="L3168" s="144"/>
      <c r="M3168" s="144"/>
      <c r="N3168" s="144"/>
      <c r="O3168" s="144"/>
      <c r="P3168" s="145" t="e">
        <f t="shared" si="615"/>
        <v>#DIV/0!</v>
      </c>
      <c r="Q3168" s="145">
        <f t="shared" si="616"/>
        <v>0</v>
      </c>
      <c r="R3168" s="145">
        <f t="shared" si="617"/>
        <v>0</v>
      </c>
      <c r="S3168" s="145">
        <f t="shared" si="618"/>
        <v>0</v>
      </c>
      <c r="T3168" s="145">
        <f t="shared" si="619"/>
        <v>0</v>
      </c>
      <c r="U3168" s="145">
        <f t="shared" si="620"/>
        <v>0</v>
      </c>
      <c r="V3168" s="146">
        <f>IF(J3168="nio",0,IF(J3168&gt;0,VLOOKUP(F3168,'3-Productie normen'!A:M,VLOOKUP(J3168,'3-Productie normen'!$B$38:$C$41,2,FALSE),FALSE)))*(VLOOKUP(B3168,'2-Kosten per locatie'!$A$16:$C$48,3,FALSE))</f>
        <v>0</v>
      </c>
      <c r="W3168" s="146">
        <f t="shared" si="621"/>
        <v>0</v>
      </c>
      <c r="X3168" s="146">
        <f t="shared" si="622"/>
        <v>0</v>
      </c>
      <c r="Y3168" s="146">
        <f t="shared" si="623"/>
        <v>0</v>
      </c>
      <c r="Z3168" s="147" t="str">
        <f>VLOOKUP(F3168,'3-Productie normen'!A:Q,12,FALSE)</f>
        <v>B</v>
      </c>
      <c r="AA3168" s="147"/>
      <c r="AC3168" s="148">
        <f t="shared" si="624"/>
        <v>3213</v>
      </c>
    </row>
    <row r="3169" spans="1:29" ht="14.15" customHeight="1">
      <c r="A3169" s="124">
        <f t="shared" si="626"/>
        <v>3169</v>
      </c>
      <c r="B3169" s="139" t="s">
        <v>110</v>
      </c>
      <c r="C3169" s="108">
        <v>2</v>
      </c>
      <c r="D3169" s="164" t="s">
        <v>1797</v>
      </c>
      <c r="E3169" s="141" t="s">
        <v>243</v>
      </c>
      <c r="F3169" s="141" t="s">
        <v>155</v>
      </c>
      <c r="G3169" s="141" t="s">
        <v>1646</v>
      </c>
      <c r="H3169" s="142">
        <v>10.6</v>
      </c>
      <c r="I3169" s="143">
        <f t="shared" si="625"/>
        <v>255</v>
      </c>
      <c r="J3169" s="144">
        <v>255</v>
      </c>
      <c r="K3169" s="144"/>
      <c r="L3169" s="144"/>
      <c r="M3169" s="144"/>
      <c r="N3169" s="144"/>
      <c r="O3169" s="144"/>
      <c r="P3169" s="145" t="e">
        <f t="shared" si="615"/>
        <v>#DIV/0!</v>
      </c>
      <c r="Q3169" s="145">
        <f t="shared" si="616"/>
        <v>0</v>
      </c>
      <c r="R3169" s="145">
        <f t="shared" si="617"/>
        <v>0</v>
      </c>
      <c r="S3169" s="145">
        <f t="shared" si="618"/>
        <v>0</v>
      </c>
      <c r="T3169" s="145">
        <f t="shared" si="619"/>
        <v>0</v>
      </c>
      <c r="U3169" s="145">
        <f t="shared" si="620"/>
        <v>0</v>
      </c>
      <c r="V3169" s="146">
        <f>IF(J3169="nio",0,IF(J3169&gt;0,VLOOKUP(F3169,'3-Productie normen'!A:M,VLOOKUP(J3169,'3-Productie normen'!$B$38:$C$41,2,FALSE),FALSE)))*(VLOOKUP(B3169,'2-Kosten per locatie'!$A$16:$C$48,3,FALSE))</f>
        <v>0</v>
      </c>
      <c r="W3169" s="146">
        <f t="shared" si="621"/>
        <v>0</v>
      </c>
      <c r="X3169" s="146">
        <f t="shared" si="622"/>
        <v>0</v>
      </c>
      <c r="Y3169" s="146">
        <f t="shared" si="623"/>
        <v>0</v>
      </c>
      <c r="Z3169" s="147" t="str">
        <f>VLOOKUP(F3169,'3-Productie normen'!A:Q,12,FALSE)</f>
        <v>B</v>
      </c>
      <c r="AA3169" s="147"/>
      <c r="AC3169" s="148">
        <f t="shared" si="624"/>
        <v>2703</v>
      </c>
    </row>
    <row r="3170" spans="1:29" ht="14.15" customHeight="1">
      <c r="A3170" s="124">
        <f t="shared" si="626"/>
        <v>3170</v>
      </c>
      <c r="B3170" s="139" t="s">
        <v>110</v>
      </c>
      <c r="C3170" s="108">
        <v>2</v>
      </c>
      <c r="D3170" s="164" t="s">
        <v>1799</v>
      </c>
      <c r="E3170" s="141" t="s">
        <v>2626</v>
      </c>
      <c r="F3170" s="141" t="s">
        <v>170</v>
      </c>
      <c r="G3170" s="141" t="s">
        <v>2627</v>
      </c>
      <c r="H3170" s="142">
        <v>4.3</v>
      </c>
      <c r="I3170" s="143">
        <f t="shared" si="625"/>
        <v>255</v>
      </c>
      <c r="J3170" s="144">
        <v>255</v>
      </c>
      <c r="K3170" s="144"/>
      <c r="L3170" s="144"/>
      <c r="M3170" s="144"/>
      <c r="N3170" s="144"/>
      <c r="O3170" s="144"/>
      <c r="P3170" s="145" t="e">
        <f t="shared" si="615"/>
        <v>#DIV/0!</v>
      </c>
      <c r="Q3170" s="145">
        <f t="shared" si="616"/>
        <v>0</v>
      </c>
      <c r="R3170" s="145">
        <f t="shared" si="617"/>
        <v>0</v>
      </c>
      <c r="S3170" s="145">
        <f t="shared" si="618"/>
        <v>0</v>
      </c>
      <c r="T3170" s="145">
        <f t="shared" si="619"/>
        <v>0</v>
      </c>
      <c r="U3170" s="145">
        <f t="shared" si="620"/>
        <v>0</v>
      </c>
      <c r="V3170" s="146">
        <f>IF(J3170="nio",0,IF(J3170&gt;0,VLOOKUP(F3170,'3-Productie normen'!A:M,VLOOKUP(J3170,'3-Productie normen'!$B$38:$C$41,2,FALSE),FALSE)))*(VLOOKUP(B3170,'2-Kosten per locatie'!$A$16:$C$48,3,FALSE))</f>
        <v>0</v>
      </c>
      <c r="W3170" s="146">
        <f t="shared" si="621"/>
        <v>0</v>
      </c>
      <c r="X3170" s="146">
        <f t="shared" si="622"/>
        <v>0</v>
      </c>
      <c r="Y3170" s="146">
        <f t="shared" si="623"/>
        <v>0</v>
      </c>
      <c r="Z3170" s="147" t="str">
        <f>VLOOKUP(F3170,'3-Productie normen'!A:Q,12,FALSE)</f>
        <v>V</v>
      </c>
      <c r="AA3170" s="147"/>
      <c r="AC3170" s="148">
        <f t="shared" si="624"/>
        <v>1096.5</v>
      </c>
    </row>
    <row r="3171" spans="1:29" ht="14.15" customHeight="1">
      <c r="A3171" s="124">
        <f t="shared" si="626"/>
        <v>3171</v>
      </c>
      <c r="B3171" s="139" t="s">
        <v>110</v>
      </c>
      <c r="C3171" s="108">
        <v>2</v>
      </c>
      <c r="D3171" s="164" t="s">
        <v>2639</v>
      </c>
      <c r="E3171" s="141" t="s">
        <v>171</v>
      </c>
      <c r="F3171" s="141" t="s">
        <v>171</v>
      </c>
      <c r="G3171" s="141" t="s">
        <v>222</v>
      </c>
      <c r="H3171" s="142">
        <v>19.2</v>
      </c>
      <c r="I3171" s="143">
        <f t="shared" si="625"/>
        <v>255</v>
      </c>
      <c r="J3171" s="144">
        <v>255</v>
      </c>
      <c r="K3171" s="144"/>
      <c r="L3171" s="144"/>
      <c r="M3171" s="144"/>
      <c r="N3171" s="144"/>
      <c r="O3171" s="144"/>
      <c r="P3171" s="145" t="e">
        <f t="shared" si="615"/>
        <v>#DIV/0!</v>
      </c>
      <c r="Q3171" s="145">
        <f t="shared" si="616"/>
        <v>0</v>
      </c>
      <c r="R3171" s="145">
        <f t="shared" si="617"/>
        <v>0</v>
      </c>
      <c r="S3171" s="145">
        <f t="shared" si="618"/>
        <v>0</v>
      </c>
      <c r="T3171" s="145">
        <f t="shared" si="619"/>
        <v>0</v>
      </c>
      <c r="U3171" s="145">
        <f t="shared" si="620"/>
        <v>0</v>
      </c>
      <c r="V3171" s="146">
        <f>IF(J3171="nio",0,IF(J3171&gt;0,VLOOKUP(F3171,'3-Productie normen'!A:M,VLOOKUP(J3171,'3-Productie normen'!$B$38:$C$41,2,FALSE),FALSE)))*(VLOOKUP(B3171,'2-Kosten per locatie'!$A$16:$C$48,3,FALSE))</f>
        <v>0</v>
      </c>
      <c r="W3171" s="146">
        <f t="shared" si="621"/>
        <v>0</v>
      </c>
      <c r="X3171" s="146">
        <f t="shared" si="622"/>
        <v>0</v>
      </c>
      <c r="Y3171" s="146">
        <f t="shared" si="623"/>
        <v>0</v>
      </c>
      <c r="Z3171" s="147" t="str">
        <f>VLOOKUP(F3171,'3-Productie normen'!A:Q,12,FALSE)</f>
        <v>B</v>
      </c>
      <c r="AA3171" s="147"/>
      <c r="AC3171" s="148">
        <f t="shared" si="624"/>
        <v>4896</v>
      </c>
    </row>
    <row r="3172" spans="1:29" ht="14.15" customHeight="1">
      <c r="A3172" s="124">
        <f t="shared" si="626"/>
        <v>3172</v>
      </c>
      <c r="B3172" s="139" t="s">
        <v>110</v>
      </c>
      <c r="C3172" s="108">
        <v>2</v>
      </c>
      <c r="D3172" s="164" t="s">
        <v>1800</v>
      </c>
      <c r="E3172" s="141" t="s">
        <v>224</v>
      </c>
      <c r="F3172" s="141" t="s">
        <v>155</v>
      </c>
      <c r="G3172" s="141" t="s">
        <v>2624</v>
      </c>
      <c r="H3172" s="142">
        <v>45.4</v>
      </c>
      <c r="I3172" s="143">
        <f t="shared" si="625"/>
        <v>255</v>
      </c>
      <c r="J3172" s="144">
        <v>255</v>
      </c>
      <c r="K3172" s="144"/>
      <c r="L3172" s="144"/>
      <c r="M3172" s="144"/>
      <c r="N3172" s="144"/>
      <c r="O3172" s="144"/>
      <c r="P3172" s="145" t="e">
        <f t="shared" si="615"/>
        <v>#DIV/0!</v>
      </c>
      <c r="Q3172" s="145">
        <f t="shared" si="616"/>
        <v>0</v>
      </c>
      <c r="R3172" s="145">
        <f t="shared" si="617"/>
        <v>0</v>
      </c>
      <c r="S3172" s="145">
        <f t="shared" si="618"/>
        <v>0</v>
      </c>
      <c r="T3172" s="145">
        <f t="shared" si="619"/>
        <v>0</v>
      </c>
      <c r="U3172" s="145">
        <f t="shared" si="620"/>
        <v>0</v>
      </c>
      <c r="V3172" s="146">
        <f>IF(J3172="nio",0,IF(J3172&gt;0,VLOOKUP(F3172,'3-Productie normen'!A:M,VLOOKUP(J3172,'3-Productie normen'!$B$38:$C$41,2,FALSE),FALSE)))*(VLOOKUP(B3172,'2-Kosten per locatie'!$A$16:$C$48,3,FALSE))</f>
        <v>0</v>
      </c>
      <c r="W3172" s="146">
        <f t="shared" si="621"/>
        <v>0</v>
      </c>
      <c r="X3172" s="146">
        <f t="shared" si="622"/>
        <v>0</v>
      </c>
      <c r="Y3172" s="146">
        <f t="shared" si="623"/>
        <v>0</v>
      </c>
      <c r="Z3172" s="147" t="str">
        <f>VLOOKUP(F3172,'3-Productie normen'!A:Q,12,FALSE)</f>
        <v>B</v>
      </c>
      <c r="AA3172" s="147"/>
      <c r="AC3172" s="148">
        <f t="shared" si="624"/>
        <v>11577</v>
      </c>
    </row>
    <row r="3173" spans="1:29" ht="14.15" customHeight="1">
      <c r="A3173" s="124">
        <f t="shared" si="626"/>
        <v>3173</v>
      </c>
      <c r="B3173" s="139" t="s">
        <v>110</v>
      </c>
      <c r="C3173" s="108">
        <v>2</v>
      </c>
      <c r="D3173" s="164" t="s">
        <v>1803</v>
      </c>
      <c r="E3173" s="141" t="s">
        <v>2625</v>
      </c>
      <c r="F3173" s="141" t="s">
        <v>155</v>
      </c>
      <c r="G3173" s="141" t="s">
        <v>1646</v>
      </c>
      <c r="H3173" s="142">
        <v>2.2000000000000002</v>
      </c>
      <c r="I3173" s="143">
        <f t="shared" si="625"/>
        <v>255</v>
      </c>
      <c r="J3173" s="144">
        <v>255</v>
      </c>
      <c r="K3173" s="144"/>
      <c r="L3173" s="144"/>
      <c r="M3173" s="144"/>
      <c r="N3173" s="144"/>
      <c r="O3173" s="144"/>
      <c r="P3173" s="145" t="e">
        <f t="shared" si="615"/>
        <v>#DIV/0!</v>
      </c>
      <c r="Q3173" s="145">
        <f t="shared" si="616"/>
        <v>0</v>
      </c>
      <c r="R3173" s="145">
        <f t="shared" si="617"/>
        <v>0</v>
      </c>
      <c r="S3173" s="145">
        <f t="shared" si="618"/>
        <v>0</v>
      </c>
      <c r="T3173" s="145">
        <f t="shared" si="619"/>
        <v>0</v>
      </c>
      <c r="U3173" s="145">
        <f t="shared" si="620"/>
        <v>0</v>
      </c>
      <c r="V3173" s="146">
        <f>IF(J3173="nio",0,IF(J3173&gt;0,VLOOKUP(F3173,'3-Productie normen'!A:M,VLOOKUP(J3173,'3-Productie normen'!$B$38:$C$41,2,FALSE),FALSE)))*(VLOOKUP(B3173,'2-Kosten per locatie'!$A$16:$C$48,3,FALSE))</f>
        <v>0</v>
      </c>
      <c r="W3173" s="146">
        <f t="shared" si="621"/>
        <v>0</v>
      </c>
      <c r="X3173" s="146">
        <f t="shared" si="622"/>
        <v>0</v>
      </c>
      <c r="Y3173" s="146">
        <f t="shared" si="623"/>
        <v>0</v>
      </c>
      <c r="Z3173" s="147" t="str">
        <f>VLOOKUP(F3173,'3-Productie normen'!A:Q,12,FALSE)</f>
        <v>B</v>
      </c>
      <c r="AA3173" s="147"/>
      <c r="AC3173" s="148">
        <f t="shared" si="624"/>
        <v>561</v>
      </c>
    </row>
    <row r="3174" spans="1:29" ht="14.15" customHeight="1">
      <c r="A3174" s="124">
        <f t="shared" si="626"/>
        <v>3174</v>
      </c>
      <c r="B3174" s="139" t="s">
        <v>110</v>
      </c>
      <c r="C3174" s="108">
        <v>2</v>
      </c>
      <c r="D3174" s="164" t="s">
        <v>2640</v>
      </c>
      <c r="E3174" s="141" t="s">
        <v>171</v>
      </c>
      <c r="F3174" s="141" t="s">
        <v>171</v>
      </c>
      <c r="G3174" s="141" t="s">
        <v>1646</v>
      </c>
      <c r="H3174" s="142">
        <v>4.0999999999999996</v>
      </c>
      <c r="I3174" s="143">
        <f t="shared" si="625"/>
        <v>255</v>
      </c>
      <c r="J3174" s="144">
        <v>255</v>
      </c>
      <c r="K3174" s="144"/>
      <c r="L3174" s="144"/>
      <c r="M3174" s="144"/>
      <c r="N3174" s="144"/>
      <c r="O3174" s="144"/>
      <c r="P3174" s="145" t="e">
        <f t="shared" si="615"/>
        <v>#DIV/0!</v>
      </c>
      <c r="Q3174" s="145">
        <f t="shared" si="616"/>
        <v>0</v>
      </c>
      <c r="R3174" s="145">
        <f t="shared" si="617"/>
        <v>0</v>
      </c>
      <c r="S3174" s="145">
        <f t="shared" si="618"/>
        <v>0</v>
      </c>
      <c r="T3174" s="145">
        <f t="shared" si="619"/>
        <v>0</v>
      </c>
      <c r="U3174" s="145">
        <f t="shared" si="620"/>
        <v>0</v>
      </c>
      <c r="V3174" s="146">
        <f>IF(J3174="nio",0,IF(J3174&gt;0,VLOOKUP(F3174,'3-Productie normen'!A:M,VLOOKUP(J3174,'3-Productie normen'!$B$38:$C$41,2,FALSE),FALSE)))*(VLOOKUP(B3174,'2-Kosten per locatie'!$A$16:$C$48,3,FALSE))</f>
        <v>0</v>
      </c>
      <c r="W3174" s="146">
        <f t="shared" si="621"/>
        <v>0</v>
      </c>
      <c r="X3174" s="146">
        <f t="shared" si="622"/>
        <v>0</v>
      </c>
      <c r="Y3174" s="146">
        <f t="shared" si="623"/>
        <v>0</v>
      </c>
      <c r="Z3174" s="147" t="str">
        <f>VLOOKUP(F3174,'3-Productie normen'!A:Q,12,FALSE)</f>
        <v>B</v>
      </c>
      <c r="AA3174" s="147"/>
      <c r="AC3174" s="148">
        <f t="shared" si="624"/>
        <v>1045.5</v>
      </c>
    </row>
    <row r="3175" spans="1:29" ht="14.15" customHeight="1">
      <c r="A3175" s="124">
        <f t="shared" si="626"/>
        <v>3175</v>
      </c>
      <c r="B3175" s="139" t="s">
        <v>110</v>
      </c>
      <c r="C3175" s="108">
        <v>2</v>
      </c>
      <c r="D3175" s="164" t="s">
        <v>1806</v>
      </c>
      <c r="E3175" s="141" t="s">
        <v>224</v>
      </c>
      <c r="F3175" s="141" t="s">
        <v>155</v>
      </c>
      <c r="G3175" s="141" t="s">
        <v>1646</v>
      </c>
      <c r="H3175" s="142">
        <v>4</v>
      </c>
      <c r="I3175" s="143">
        <f t="shared" si="625"/>
        <v>255</v>
      </c>
      <c r="J3175" s="144">
        <v>255</v>
      </c>
      <c r="K3175" s="144"/>
      <c r="L3175" s="144"/>
      <c r="M3175" s="144"/>
      <c r="N3175" s="144"/>
      <c r="O3175" s="144"/>
      <c r="P3175" s="145" t="e">
        <f t="shared" si="615"/>
        <v>#DIV/0!</v>
      </c>
      <c r="Q3175" s="145">
        <f t="shared" si="616"/>
        <v>0</v>
      </c>
      <c r="R3175" s="145">
        <f t="shared" si="617"/>
        <v>0</v>
      </c>
      <c r="S3175" s="145">
        <f t="shared" si="618"/>
        <v>0</v>
      </c>
      <c r="T3175" s="145">
        <f t="shared" si="619"/>
        <v>0</v>
      </c>
      <c r="U3175" s="145">
        <f t="shared" si="620"/>
        <v>0</v>
      </c>
      <c r="V3175" s="146">
        <f>IF(J3175="nio",0,IF(J3175&gt;0,VLOOKUP(F3175,'3-Productie normen'!A:M,VLOOKUP(J3175,'3-Productie normen'!$B$38:$C$41,2,FALSE),FALSE)))*(VLOOKUP(B3175,'2-Kosten per locatie'!$A$16:$C$48,3,FALSE))</f>
        <v>0</v>
      </c>
      <c r="W3175" s="146">
        <f t="shared" si="621"/>
        <v>0</v>
      </c>
      <c r="X3175" s="146">
        <f t="shared" si="622"/>
        <v>0</v>
      </c>
      <c r="Y3175" s="146">
        <f t="shared" si="623"/>
        <v>0</v>
      </c>
      <c r="Z3175" s="147" t="str">
        <f>VLOOKUP(F3175,'3-Productie normen'!A:Q,12,FALSE)</f>
        <v>B</v>
      </c>
      <c r="AA3175" s="147"/>
      <c r="AC3175" s="148">
        <f t="shared" si="624"/>
        <v>1020</v>
      </c>
    </row>
    <row r="3176" spans="1:29" ht="14.15" customHeight="1">
      <c r="A3176" s="124">
        <f t="shared" si="626"/>
        <v>3176</v>
      </c>
      <c r="B3176" s="139" t="s">
        <v>110</v>
      </c>
      <c r="C3176" s="108">
        <v>2</v>
      </c>
      <c r="D3176" s="164" t="s">
        <v>1804</v>
      </c>
      <c r="E3176" s="141" t="s">
        <v>224</v>
      </c>
      <c r="F3176" s="141" t="s">
        <v>155</v>
      </c>
      <c r="G3176" s="141" t="s">
        <v>2624</v>
      </c>
      <c r="H3176" s="142">
        <v>27.3</v>
      </c>
      <c r="I3176" s="143">
        <f t="shared" si="625"/>
        <v>255</v>
      </c>
      <c r="J3176" s="144">
        <v>255</v>
      </c>
      <c r="K3176" s="144"/>
      <c r="L3176" s="144"/>
      <c r="M3176" s="144"/>
      <c r="N3176" s="144"/>
      <c r="O3176" s="144"/>
      <c r="P3176" s="145" t="e">
        <f t="shared" si="615"/>
        <v>#DIV/0!</v>
      </c>
      <c r="Q3176" s="145">
        <f t="shared" si="616"/>
        <v>0</v>
      </c>
      <c r="R3176" s="145">
        <f t="shared" si="617"/>
        <v>0</v>
      </c>
      <c r="S3176" s="145">
        <f t="shared" si="618"/>
        <v>0</v>
      </c>
      <c r="T3176" s="145">
        <f t="shared" si="619"/>
        <v>0</v>
      </c>
      <c r="U3176" s="145">
        <f t="shared" si="620"/>
        <v>0</v>
      </c>
      <c r="V3176" s="146">
        <f>IF(J3176="nio",0,IF(J3176&gt;0,VLOOKUP(F3176,'3-Productie normen'!A:M,VLOOKUP(J3176,'3-Productie normen'!$B$38:$C$41,2,FALSE),FALSE)))*(VLOOKUP(B3176,'2-Kosten per locatie'!$A$16:$C$48,3,FALSE))</f>
        <v>0</v>
      </c>
      <c r="W3176" s="146">
        <f t="shared" si="621"/>
        <v>0</v>
      </c>
      <c r="X3176" s="146">
        <f t="shared" si="622"/>
        <v>0</v>
      </c>
      <c r="Y3176" s="146">
        <f t="shared" si="623"/>
        <v>0</v>
      </c>
      <c r="Z3176" s="147" t="str">
        <f>VLOOKUP(F3176,'3-Productie normen'!A:Q,12,FALSE)</f>
        <v>B</v>
      </c>
      <c r="AA3176" s="147"/>
      <c r="AC3176" s="148">
        <f t="shared" si="624"/>
        <v>6961.5</v>
      </c>
    </row>
    <row r="3177" spans="1:29" ht="14.15" customHeight="1">
      <c r="A3177" s="124">
        <f t="shared" si="626"/>
        <v>3177</v>
      </c>
      <c r="B3177" s="139" t="s">
        <v>110</v>
      </c>
      <c r="C3177" s="108">
        <v>2</v>
      </c>
      <c r="D3177" s="164" t="s">
        <v>1811</v>
      </c>
      <c r="E3177" s="141" t="s">
        <v>870</v>
      </c>
      <c r="F3177" s="141" t="s">
        <v>155</v>
      </c>
      <c r="G3177" s="141" t="s">
        <v>244</v>
      </c>
      <c r="H3177" s="142">
        <v>11</v>
      </c>
      <c r="I3177" s="143">
        <f t="shared" si="625"/>
        <v>255</v>
      </c>
      <c r="J3177" s="144">
        <v>255</v>
      </c>
      <c r="K3177" s="144"/>
      <c r="L3177" s="144"/>
      <c r="M3177" s="144"/>
      <c r="N3177" s="144"/>
      <c r="O3177" s="144"/>
      <c r="P3177" s="145" t="e">
        <f t="shared" si="615"/>
        <v>#DIV/0!</v>
      </c>
      <c r="Q3177" s="145">
        <f t="shared" si="616"/>
        <v>0</v>
      </c>
      <c r="R3177" s="145">
        <f t="shared" si="617"/>
        <v>0</v>
      </c>
      <c r="S3177" s="145">
        <f t="shared" si="618"/>
        <v>0</v>
      </c>
      <c r="T3177" s="145">
        <f t="shared" si="619"/>
        <v>0</v>
      </c>
      <c r="U3177" s="145">
        <f t="shared" si="620"/>
        <v>0</v>
      </c>
      <c r="V3177" s="146">
        <f>IF(J3177="nio",0,IF(J3177&gt;0,VLOOKUP(F3177,'3-Productie normen'!A:M,VLOOKUP(J3177,'3-Productie normen'!$B$38:$C$41,2,FALSE),FALSE)))*(VLOOKUP(B3177,'2-Kosten per locatie'!$A$16:$C$48,3,FALSE))</f>
        <v>0</v>
      </c>
      <c r="W3177" s="146">
        <f t="shared" si="621"/>
        <v>0</v>
      </c>
      <c r="X3177" s="146">
        <f t="shared" si="622"/>
        <v>0</v>
      </c>
      <c r="Y3177" s="146">
        <f t="shared" si="623"/>
        <v>0</v>
      </c>
      <c r="Z3177" s="147" t="str">
        <f>VLOOKUP(F3177,'3-Productie normen'!A:Q,12,FALSE)</f>
        <v>B</v>
      </c>
      <c r="AA3177" s="147"/>
      <c r="AC3177" s="148">
        <f t="shared" si="624"/>
        <v>2805</v>
      </c>
    </row>
    <row r="3178" spans="1:29" ht="14.15" customHeight="1">
      <c r="A3178" s="124">
        <f t="shared" si="626"/>
        <v>3178</v>
      </c>
      <c r="B3178" s="139" t="s">
        <v>110</v>
      </c>
      <c r="C3178" s="108">
        <v>2</v>
      </c>
      <c r="D3178" s="164" t="s">
        <v>1812</v>
      </c>
      <c r="E3178" s="141" t="s">
        <v>2625</v>
      </c>
      <c r="F3178" s="141" t="s">
        <v>155</v>
      </c>
      <c r="G3178" s="141" t="s">
        <v>1646</v>
      </c>
      <c r="H3178" s="142">
        <v>2.1</v>
      </c>
      <c r="I3178" s="143">
        <f t="shared" si="625"/>
        <v>255</v>
      </c>
      <c r="J3178" s="144">
        <v>255</v>
      </c>
      <c r="K3178" s="144"/>
      <c r="L3178" s="144"/>
      <c r="M3178" s="144"/>
      <c r="N3178" s="144"/>
      <c r="O3178" s="144"/>
      <c r="P3178" s="145" t="e">
        <f t="shared" ref="P3178:P3241" si="627">IF(J3178="nio",0,IF(J3178&gt;0,J3178*H3178/V3178,0))</f>
        <v>#DIV/0!</v>
      </c>
      <c r="Q3178" s="145">
        <f t="shared" ref="Q3178:Q3241" si="628">IF(K3178&gt;0,K3178*H3178/W3178,0)</f>
        <v>0</v>
      </c>
      <c r="R3178" s="145">
        <f t="shared" ref="R3178:R3241" si="629">IF(L3178&gt;0,L3178*H3178/X3178,0)</f>
        <v>0</v>
      </c>
      <c r="S3178" s="145">
        <f t="shared" ref="S3178:S3241" si="630">IF(M3178&gt;0,M3178*H3178/Y3178,0)</f>
        <v>0</v>
      </c>
      <c r="T3178" s="145">
        <f t="shared" ref="T3178:T3241" si="631">IF(N3178&gt;0,N3178*H3178/X3178,0)</f>
        <v>0</v>
      </c>
      <c r="U3178" s="145">
        <f t="shared" ref="U3178:U3241" si="632">IF(O3178&gt;0,O3178*H3178/Y3178,0)</f>
        <v>0</v>
      </c>
      <c r="V3178" s="146">
        <f>IF(J3178="nio",0,IF(J3178&gt;0,VLOOKUP(F3178,'3-Productie normen'!A:M,VLOOKUP(J3178,'3-Productie normen'!$B$38:$C$41,2,FALSE),FALSE)))*(VLOOKUP(B3178,'2-Kosten per locatie'!$A$16:$C$48,3,FALSE))</f>
        <v>0</v>
      </c>
      <c r="W3178" s="146">
        <f t="shared" ref="W3178:W3241" si="633">IF(K3178&gt;0,V3178*$W$8,0)</f>
        <v>0</v>
      </c>
      <c r="X3178" s="146">
        <f t="shared" ref="X3178:X3241" si="634">IF((OR(L3178&gt;0,N3178&gt;0)),V3178*$X$8,0)</f>
        <v>0</v>
      </c>
      <c r="Y3178" s="146">
        <f t="shared" ref="Y3178:Y3241" si="635">IF((OR(M3178&gt;0,O3178&gt;0)),V3178*$Y$8,0)</f>
        <v>0</v>
      </c>
      <c r="Z3178" s="147" t="str">
        <f>VLOOKUP(F3178,'3-Productie normen'!A:Q,12,FALSE)</f>
        <v>B</v>
      </c>
      <c r="AA3178" s="147"/>
      <c r="AC3178" s="148">
        <f t="shared" ref="AC3178:AC3241" si="636">I3178*H3178</f>
        <v>535.5</v>
      </c>
    </row>
    <row r="3179" spans="1:29" ht="14.15" customHeight="1">
      <c r="A3179" s="124">
        <f t="shared" si="626"/>
        <v>3179</v>
      </c>
      <c r="B3179" s="139" t="s">
        <v>110</v>
      </c>
      <c r="C3179" s="108">
        <v>2</v>
      </c>
      <c r="D3179" s="164" t="s">
        <v>1813</v>
      </c>
      <c r="E3179" s="141" t="s">
        <v>171</v>
      </c>
      <c r="F3179" s="141" t="s">
        <v>171</v>
      </c>
      <c r="G3179" s="141" t="s">
        <v>1646</v>
      </c>
      <c r="H3179" s="142">
        <v>4</v>
      </c>
      <c r="I3179" s="143">
        <f t="shared" si="625"/>
        <v>255</v>
      </c>
      <c r="J3179" s="144">
        <v>255</v>
      </c>
      <c r="K3179" s="144"/>
      <c r="L3179" s="144"/>
      <c r="M3179" s="144"/>
      <c r="N3179" s="144"/>
      <c r="O3179" s="144"/>
      <c r="P3179" s="145" t="e">
        <f t="shared" si="627"/>
        <v>#DIV/0!</v>
      </c>
      <c r="Q3179" s="145">
        <f t="shared" si="628"/>
        <v>0</v>
      </c>
      <c r="R3179" s="145">
        <f t="shared" si="629"/>
        <v>0</v>
      </c>
      <c r="S3179" s="145">
        <f t="shared" si="630"/>
        <v>0</v>
      </c>
      <c r="T3179" s="145">
        <f t="shared" si="631"/>
        <v>0</v>
      </c>
      <c r="U3179" s="145">
        <f t="shared" si="632"/>
        <v>0</v>
      </c>
      <c r="V3179" s="146">
        <f>IF(J3179="nio",0,IF(J3179&gt;0,VLOOKUP(F3179,'3-Productie normen'!A:M,VLOOKUP(J3179,'3-Productie normen'!$B$38:$C$41,2,FALSE),FALSE)))*(VLOOKUP(B3179,'2-Kosten per locatie'!$A$16:$C$48,3,FALSE))</f>
        <v>0</v>
      </c>
      <c r="W3179" s="146">
        <f t="shared" si="633"/>
        <v>0</v>
      </c>
      <c r="X3179" s="146">
        <f t="shared" si="634"/>
        <v>0</v>
      </c>
      <c r="Y3179" s="146">
        <f t="shared" si="635"/>
        <v>0</v>
      </c>
      <c r="Z3179" s="147" t="str">
        <f>VLOOKUP(F3179,'3-Productie normen'!A:Q,12,FALSE)</f>
        <v>B</v>
      </c>
      <c r="AA3179" s="147"/>
      <c r="AC3179" s="148">
        <f t="shared" si="636"/>
        <v>1020</v>
      </c>
    </row>
    <row r="3180" spans="1:29" ht="14.15" customHeight="1">
      <c r="A3180" s="124">
        <f t="shared" si="626"/>
        <v>3180</v>
      </c>
      <c r="B3180" s="139" t="s">
        <v>110</v>
      </c>
      <c r="C3180" s="108">
        <v>2</v>
      </c>
      <c r="D3180" s="164" t="s">
        <v>2641</v>
      </c>
      <c r="E3180" s="141" t="s">
        <v>431</v>
      </c>
      <c r="F3180" s="141" t="s">
        <v>163</v>
      </c>
      <c r="G3180" s="141" t="s">
        <v>1646</v>
      </c>
      <c r="H3180" s="142">
        <v>30.2</v>
      </c>
      <c r="I3180" s="143">
        <f t="shared" si="625"/>
        <v>255</v>
      </c>
      <c r="J3180" s="144">
        <v>255</v>
      </c>
      <c r="K3180" s="144"/>
      <c r="L3180" s="144"/>
      <c r="M3180" s="144"/>
      <c r="N3180" s="144"/>
      <c r="O3180" s="144"/>
      <c r="P3180" s="145" t="e">
        <f t="shared" si="627"/>
        <v>#DIV/0!</v>
      </c>
      <c r="Q3180" s="145">
        <f t="shared" si="628"/>
        <v>0</v>
      </c>
      <c r="R3180" s="145">
        <f t="shared" si="629"/>
        <v>0</v>
      </c>
      <c r="S3180" s="145">
        <f t="shared" si="630"/>
        <v>0</v>
      </c>
      <c r="T3180" s="145">
        <f t="shared" si="631"/>
        <v>0</v>
      </c>
      <c r="U3180" s="145">
        <f t="shared" si="632"/>
        <v>0</v>
      </c>
      <c r="V3180" s="146">
        <f>IF(J3180="nio",0,IF(J3180&gt;0,VLOOKUP(F3180,'3-Productie normen'!A:M,VLOOKUP(J3180,'3-Productie normen'!$B$38:$C$41,2,FALSE),FALSE)))*(VLOOKUP(B3180,'2-Kosten per locatie'!$A$16:$C$48,3,FALSE))</f>
        <v>0</v>
      </c>
      <c r="W3180" s="146">
        <f t="shared" si="633"/>
        <v>0</v>
      </c>
      <c r="X3180" s="146">
        <f t="shared" si="634"/>
        <v>0</v>
      </c>
      <c r="Y3180" s="146">
        <f t="shared" si="635"/>
        <v>0</v>
      </c>
      <c r="Z3180" s="147" t="str">
        <f>VLOOKUP(F3180,'3-Productie normen'!A:Q,12,FALSE)</f>
        <v>B</v>
      </c>
      <c r="AA3180" s="147"/>
      <c r="AC3180" s="148">
        <f t="shared" si="636"/>
        <v>7701</v>
      </c>
    </row>
    <row r="3181" spans="1:29" ht="14.15" customHeight="1">
      <c r="A3181" s="124">
        <f t="shared" si="626"/>
        <v>3181</v>
      </c>
      <c r="B3181" s="139" t="s">
        <v>110</v>
      </c>
      <c r="C3181" s="108">
        <v>2</v>
      </c>
      <c r="D3181" s="164" t="s">
        <v>2642</v>
      </c>
      <c r="E3181" s="141" t="s">
        <v>212</v>
      </c>
      <c r="F3181" s="141" t="s">
        <v>167</v>
      </c>
      <c r="G3181" s="141" t="s">
        <v>2619</v>
      </c>
      <c r="H3181" s="142">
        <v>4.4000000000000004</v>
      </c>
      <c r="I3181" s="143">
        <f t="shared" si="625"/>
        <v>510</v>
      </c>
      <c r="J3181" s="144">
        <v>255</v>
      </c>
      <c r="K3181" s="144">
        <v>255</v>
      </c>
      <c r="L3181" s="144"/>
      <c r="M3181" s="144"/>
      <c r="N3181" s="144"/>
      <c r="O3181" s="144"/>
      <c r="P3181" s="145" t="e">
        <f t="shared" si="627"/>
        <v>#DIV/0!</v>
      </c>
      <c r="Q3181" s="145" t="e">
        <f t="shared" si="628"/>
        <v>#DIV/0!</v>
      </c>
      <c r="R3181" s="145">
        <f t="shared" si="629"/>
        <v>0</v>
      </c>
      <c r="S3181" s="145">
        <f t="shared" si="630"/>
        <v>0</v>
      </c>
      <c r="T3181" s="145">
        <f t="shared" si="631"/>
        <v>0</v>
      </c>
      <c r="U3181" s="145">
        <f t="shared" si="632"/>
        <v>0</v>
      </c>
      <c r="V3181" s="146">
        <f>IF(J3181="nio",0,IF(J3181&gt;0,VLOOKUP(F3181,'3-Productie normen'!A:M,VLOOKUP(J3181,'3-Productie normen'!$B$38:$C$41,2,FALSE),FALSE)))*(VLOOKUP(B3181,'2-Kosten per locatie'!$A$16:$C$48,3,FALSE))</f>
        <v>0</v>
      </c>
      <c r="W3181" s="146">
        <f t="shared" si="633"/>
        <v>0</v>
      </c>
      <c r="X3181" s="146">
        <f t="shared" si="634"/>
        <v>0</v>
      </c>
      <c r="Y3181" s="146">
        <f t="shared" si="635"/>
        <v>0</v>
      </c>
      <c r="Z3181" s="147" t="str">
        <f>VLOOKUP(F3181,'3-Productie normen'!A:Q,12,FALSE)</f>
        <v>S</v>
      </c>
      <c r="AA3181" s="147"/>
      <c r="AC3181" s="148">
        <f t="shared" si="636"/>
        <v>2244</v>
      </c>
    </row>
    <row r="3182" spans="1:29" ht="14.15" customHeight="1">
      <c r="A3182" s="124">
        <f t="shared" si="626"/>
        <v>3182</v>
      </c>
      <c r="B3182" s="139" t="s">
        <v>110</v>
      </c>
      <c r="C3182" s="108">
        <v>2</v>
      </c>
      <c r="D3182" s="164" t="s">
        <v>2643</v>
      </c>
      <c r="E3182" s="141" t="s">
        <v>212</v>
      </c>
      <c r="F3182" s="141" t="s">
        <v>167</v>
      </c>
      <c r="G3182" s="141" t="s">
        <v>2619</v>
      </c>
      <c r="H3182" s="142">
        <v>1.5</v>
      </c>
      <c r="I3182" s="143">
        <f t="shared" si="625"/>
        <v>510</v>
      </c>
      <c r="J3182" s="144">
        <v>255</v>
      </c>
      <c r="K3182" s="144">
        <v>255</v>
      </c>
      <c r="L3182" s="144"/>
      <c r="M3182" s="144"/>
      <c r="N3182" s="144"/>
      <c r="O3182" s="144"/>
      <c r="P3182" s="145" t="e">
        <f t="shared" si="627"/>
        <v>#DIV/0!</v>
      </c>
      <c r="Q3182" s="145" t="e">
        <f t="shared" si="628"/>
        <v>#DIV/0!</v>
      </c>
      <c r="R3182" s="145">
        <f t="shared" si="629"/>
        <v>0</v>
      </c>
      <c r="S3182" s="145">
        <f t="shared" si="630"/>
        <v>0</v>
      </c>
      <c r="T3182" s="145">
        <f t="shared" si="631"/>
        <v>0</v>
      </c>
      <c r="U3182" s="145">
        <f t="shared" si="632"/>
        <v>0</v>
      </c>
      <c r="V3182" s="146">
        <f>IF(J3182="nio",0,IF(J3182&gt;0,VLOOKUP(F3182,'3-Productie normen'!A:M,VLOOKUP(J3182,'3-Productie normen'!$B$38:$C$41,2,FALSE),FALSE)))*(VLOOKUP(B3182,'2-Kosten per locatie'!$A$16:$C$48,3,FALSE))</f>
        <v>0</v>
      </c>
      <c r="W3182" s="146">
        <f t="shared" si="633"/>
        <v>0</v>
      </c>
      <c r="X3182" s="146">
        <f t="shared" si="634"/>
        <v>0</v>
      </c>
      <c r="Y3182" s="146">
        <f t="shared" si="635"/>
        <v>0</v>
      </c>
      <c r="Z3182" s="147" t="str">
        <f>VLOOKUP(F3182,'3-Productie normen'!A:Q,12,FALSE)</f>
        <v>S</v>
      </c>
      <c r="AA3182" s="147"/>
      <c r="AC3182" s="148">
        <f t="shared" si="636"/>
        <v>765</v>
      </c>
    </row>
    <row r="3183" spans="1:29" ht="14.15" customHeight="1">
      <c r="A3183" s="124">
        <f t="shared" si="626"/>
        <v>3183</v>
      </c>
      <c r="B3183" s="139" t="s">
        <v>110</v>
      </c>
      <c r="C3183" s="108">
        <v>2</v>
      </c>
      <c r="D3183" s="164" t="s">
        <v>2644</v>
      </c>
      <c r="E3183" s="141" t="s">
        <v>212</v>
      </c>
      <c r="F3183" s="141" t="s">
        <v>167</v>
      </c>
      <c r="G3183" s="141" t="s">
        <v>2619</v>
      </c>
      <c r="H3183" s="142">
        <v>1.4</v>
      </c>
      <c r="I3183" s="143">
        <f t="shared" si="625"/>
        <v>510</v>
      </c>
      <c r="J3183" s="144">
        <v>255</v>
      </c>
      <c r="K3183" s="144">
        <v>255</v>
      </c>
      <c r="L3183" s="144"/>
      <c r="M3183" s="144"/>
      <c r="N3183" s="144"/>
      <c r="O3183" s="144"/>
      <c r="P3183" s="145" t="e">
        <f t="shared" si="627"/>
        <v>#DIV/0!</v>
      </c>
      <c r="Q3183" s="145" t="e">
        <f t="shared" si="628"/>
        <v>#DIV/0!</v>
      </c>
      <c r="R3183" s="145">
        <f t="shared" si="629"/>
        <v>0</v>
      </c>
      <c r="S3183" s="145">
        <f t="shared" si="630"/>
        <v>0</v>
      </c>
      <c r="T3183" s="145">
        <f t="shared" si="631"/>
        <v>0</v>
      </c>
      <c r="U3183" s="145">
        <f t="shared" si="632"/>
        <v>0</v>
      </c>
      <c r="V3183" s="146">
        <f>IF(J3183="nio",0,IF(J3183&gt;0,VLOOKUP(F3183,'3-Productie normen'!A:M,VLOOKUP(J3183,'3-Productie normen'!$B$38:$C$41,2,FALSE),FALSE)))*(VLOOKUP(B3183,'2-Kosten per locatie'!$A$16:$C$48,3,FALSE))</f>
        <v>0</v>
      </c>
      <c r="W3183" s="146">
        <f t="shared" si="633"/>
        <v>0</v>
      </c>
      <c r="X3183" s="146">
        <f t="shared" si="634"/>
        <v>0</v>
      </c>
      <c r="Y3183" s="146">
        <f t="shared" si="635"/>
        <v>0</v>
      </c>
      <c r="Z3183" s="147" t="str">
        <f>VLOOKUP(F3183,'3-Productie normen'!A:Q,12,FALSE)</f>
        <v>S</v>
      </c>
      <c r="AA3183" s="147"/>
      <c r="AC3183" s="148">
        <f t="shared" si="636"/>
        <v>714</v>
      </c>
    </row>
    <row r="3184" spans="1:29" ht="14.15" customHeight="1">
      <c r="A3184" s="124">
        <f t="shared" si="626"/>
        <v>3184</v>
      </c>
      <c r="B3184" s="139" t="s">
        <v>110</v>
      </c>
      <c r="C3184" s="108">
        <v>2</v>
      </c>
      <c r="D3184" s="164" t="s">
        <v>2645</v>
      </c>
      <c r="E3184" s="141" t="s">
        <v>507</v>
      </c>
      <c r="F3184" s="153" t="s">
        <v>157</v>
      </c>
      <c r="G3184" s="141" t="s">
        <v>227</v>
      </c>
      <c r="H3184" s="142">
        <v>5</v>
      </c>
      <c r="I3184" s="143">
        <f t="shared" si="625"/>
        <v>255</v>
      </c>
      <c r="J3184" s="144">
        <v>255</v>
      </c>
      <c r="K3184" s="144"/>
      <c r="L3184" s="144"/>
      <c r="M3184" s="144"/>
      <c r="N3184" s="144"/>
      <c r="O3184" s="144"/>
      <c r="P3184" s="145" t="e">
        <f t="shared" si="627"/>
        <v>#DIV/0!</v>
      </c>
      <c r="Q3184" s="145">
        <f t="shared" si="628"/>
        <v>0</v>
      </c>
      <c r="R3184" s="145">
        <f t="shared" si="629"/>
        <v>0</v>
      </c>
      <c r="S3184" s="145">
        <f t="shared" si="630"/>
        <v>0</v>
      </c>
      <c r="T3184" s="145">
        <f t="shared" si="631"/>
        <v>0</v>
      </c>
      <c r="U3184" s="145">
        <f t="shared" si="632"/>
        <v>0</v>
      </c>
      <c r="V3184" s="146">
        <f>IF(J3184="nio",0,IF(J3184&gt;0,VLOOKUP(F3184,'3-Productie normen'!A:M,VLOOKUP(J3184,'3-Productie normen'!$B$38:$C$41,2,FALSE),FALSE)))*(VLOOKUP(B3184,'2-Kosten per locatie'!$A$16:$C$48,3,FALSE))</f>
        <v>0</v>
      </c>
      <c r="W3184" s="146">
        <f t="shared" si="633"/>
        <v>0</v>
      </c>
      <c r="X3184" s="146">
        <f t="shared" si="634"/>
        <v>0</v>
      </c>
      <c r="Y3184" s="146">
        <f t="shared" si="635"/>
        <v>0</v>
      </c>
      <c r="Z3184" s="147" t="str">
        <f>VLOOKUP(F3184,'3-Productie normen'!A:Q,12,FALSE)</f>
        <v>S</v>
      </c>
      <c r="AA3184" s="147"/>
      <c r="AC3184" s="148">
        <f t="shared" si="636"/>
        <v>1275</v>
      </c>
    </row>
    <row r="3185" spans="1:29" ht="14.15" customHeight="1">
      <c r="A3185" s="124">
        <f t="shared" si="626"/>
        <v>3185</v>
      </c>
      <c r="B3185" s="139" t="s">
        <v>110</v>
      </c>
      <c r="C3185" s="108">
        <v>3</v>
      </c>
      <c r="D3185" s="164" t="s">
        <v>1841</v>
      </c>
      <c r="E3185" s="141" t="s">
        <v>699</v>
      </c>
      <c r="F3185" s="151" t="s">
        <v>155</v>
      </c>
      <c r="G3185" s="141" t="s">
        <v>222</v>
      </c>
      <c r="H3185" s="142">
        <v>37.799999999999997</v>
      </c>
      <c r="I3185" s="143">
        <f t="shared" si="625"/>
        <v>255</v>
      </c>
      <c r="J3185" s="144">
        <v>255</v>
      </c>
      <c r="K3185" s="144"/>
      <c r="L3185" s="144"/>
      <c r="M3185" s="144"/>
      <c r="N3185" s="144"/>
      <c r="O3185" s="144"/>
      <c r="P3185" s="145" t="e">
        <f t="shared" si="627"/>
        <v>#DIV/0!</v>
      </c>
      <c r="Q3185" s="145">
        <f t="shared" si="628"/>
        <v>0</v>
      </c>
      <c r="R3185" s="145">
        <f t="shared" si="629"/>
        <v>0</v>
      </c>
      <c r="S3185" s="145">
        <f t="shared" si="630"/>
        <v>0</v>
      </c>
      <c r="T3185" s="145">
        <f t="shared" si="631"/>
        <v>0</v>
      </c>
      <c r="U3185" s="145">
        <f t="shared" si="632"/>
        <v>0</v>
      </c>
      <c r="V3185" s="146">
        <f>IF(J3185="nio",0,IF(J3185&gt;0,VLOOKUP(F3185,'3-Productie normen'!A:M,VLOOKUP(J3185,'3-Productie normen'!$B$38:$C$41,2,FALSE),FALSE)))*(VLOOKUP(B3185,'2-Kosten per locatie'!$A$16:$C$48,3,FALSE))</f>
        <v>0</v>
      </c>
      <c r="W3185" s="146">
        <f t="shared" si="633"/>
        <v>0</v>
      </c>
      <c r="X3185" s="146">
        <f t="shared" si="634"/>
        <v>0</v>
      </c>
      <c r="Y3185" s="146">
        <f t="shared" si="635"/>
        <v>0</v>
      </c>
      <c r="Z3185" s="147" t="str">
        <f>VLOOKUP(F3185,'3-Productie normen'!A:Q,12,FALSE)</f>
        <v>B</v>
      </c>
      <c r="AA3185" s="147"/>
      <c r="AC3185" s="148">
        <f t="shared" si="636"/>
        <v>9639</v>
      </c>
    </row>
    <row r="3186" spans="1:29" ht="14.15" customHeight="1">
      <c r="A3186" s="124">
        <f t="shared" si="626"/>
        <v>3186</v>
      </c>
      <c r="B3186" s="139" t="s">
        <v>110</v>
      </c>
      <c r="C3186" s="108">
        <v>3</v>
      </c>
      <c r="D3186" s="164" t="s">
        <v>1842</v>
      </c>
      <c r="E3186" s="141" t="s">
        <v>249</v>
      </c>
      <c r="F3186" s="141" t="s">
        <v>172</v>
      </c>
      <c r="G3186" s="141" t="s">
        <v>1646</v>
      </c>
      <c r="H3186" s="142">
        <v>8.1999999999999993</v>
      </c>
      <c r="I3186" s="143">
        <f t="shared" si="625"/>
        <v>255</v>
      </c>
      <c r="J3186" s="144">
        <v>255</v>
      </c>
      <c r="K3186" s="144"/>
      <c r="L3186" s="144"/>
      <c r="M3186" s="144"/>
      <c r="N3186" s="144"/>
      <c r="O3186" s="144"/>
      <c r="P3186" s="145" t="e">
        <f t="shared" si="627"/>
        <v>#DIV/0!</v>
      </c>
      <c r="Q3186" s="145">
        <f t="shared" si="628"/>
        <v>0</v>
      </c>
      <c r="R3186" s="145">
        <f t="shared" si="629"/>
        <v>0</v>
      </c>
      <c r="S3186" s="145">
        <f t="shared" si="630"/>
        <v>0</v>
      </c>
      <c r="T3186" s="145">
        <f t="shared" si="631"/>
        <v>0</v>
      </c>
      <c r="U3186" s="145">
        <f t="shared" si="632"/>
        <v>0</v>
      </c>
      <c r="V3186" s="146">
        <f>IF(J3186="nio",0,IF(J3186&gt;0,VLOOKUP(F3186,'3-Productie normen'!A:M,VLOOKUP(J3186,'3-Productie normen'!$B$38:$C$41,2,FALSE),FALSE)))*(VLOOKUP(B3186,'2-Kosten per locatie'!$A$16:$C$48,3,FALSE))</f>
        <v>0</v>
      </c>
      <c r="W3186" s="146">
        <f t="shared" si="633"/>
        <v>0</v>
      </c>
      <c r="X3186" s="146">
        <f t="shared" si="634"/>
        <v>0</v>
      </c>
      <c r="Y3186" s="146">
        <f t="shared" si="635"/>
        <v>0</v>
      </c>
      <c r="Z3186" s="147" t="str">
        <f>VLOOKUP(F3186,'3-Productie normen'!A:Q,12,FALSE)</f>
        <v>V</v>
      </c>
      <c r="AA3186" s="147"/>
      <c r="AC3186" s="148">
        <f t="shared" si="636"/>
        <v>2091</v>
      </c>
    </row>
    <row r="3187" spans="1:29" ht="14.15" customHeight="1">
      <c r="A3187" s="124">
        <f t="shared" si="626"/>
        <v>3187</v>
      </c>
      <c r="B3187" s="139" t="s">
        <v>110</v>
      </c>
      <c r="C3187" s="108">
        <v>3</v>
      </c>
      <c r="D3187" s="164" t="s">
        <v>2646</v>
      </c>
      <c r="E3187" s="141" t="s">
        <v>216</v>
      </c>
      <c r="F3187" s="141" t="s">
        <v>167</v>
      </c>
      <c r="G3187" s="141" t="s">
        <v>2619</v>
      </c>
      <c r="H3187" s="142">
        <v>4.4000000000000004</v>
      </c>
      <c r="I3187" s="143">
        <f t="shared" si="625"/>
        <v>510</v>
      </c>
      <c r="J3187" s="144">
        <v>255</v>
      </c>
      <c r="K3187" s="144">
        <v>255</v>
      </c>
      <c r="L3187" s="144"/>
      <c r="M3187" s="144"/>
      <c r="N3187" s="144"/>
      <c r="O3187" s="144"/>
      <c r="P3187" s="145" t="e">
        <f t="shared" si="627"/>
        <v>#DIV/0!</v>
      </c>
      <c r="Q3187" s="145" t="e">
        <f t="shared" si="628"/>
        <v>#DIV/0!</v>
      </c>
      <c r="R3187" s="145">
        <f t="shared" si="629"/>
        <v>0</v>
      </c>
      <c r="S3187" s="145">
        <f t="shared" si="630"/>
        <v>0</v>
      </c>
      <c r="T3187" s="145">
        <f t="shared" si="631"/>
        <v>0</v>
      </c>
      <c r="U3187" s="145">
        <f t="shared" si="632"/>
        <v>0</v>
      </c>
      <c r="V3187" s="146">
        <f>IF(J3187="nio",0,IF(J3187&gt;0,VLOOKUP(F3187,'3-Productie normen'!A:M,VLOOKUP(J3187,'3-Productie normen'!$B$38:$C$41,2,FALSE),FALSE)))*(VLOOKUP(B3187,'2-Kosten per locatie'!$A$16:$C$48,3,FALSE))</f>
        <v>0</v>
      </c>
      <c r="W3187" s="146">
        <f t="shared" si="633"/>
        <v>0</v>
      </c>
      <c r="X3187" s="146">
        <f t="shared" si="634"/>
        <v>0</v>
      </c>
      <c r="Y3187" s="146">
        <f t="shared" si="635"/>
        <v>0</v>
      </c>
      <c r="Z3187" s="147" t="str">
        <f>VLOOKUP(F3187,'3-Productie normen'!A:Q,12,FALSE)</f>
        <v>S</v>
      </c>
      <c r="AA3187" s="147"/>
      <c r="AC3187" s="148">
        <f t="shared" si="636"/>
        <v>2244</v>
      </c>
    </row>
    <row r="3188" spans="1:29" ht="14.15" customHeight="1">
      <c r="A3188" s="124">
        <f t="shared" si="626"/>
        <v>3188</v>
      </c>
      <c r="B3188" s="139" t="s">
        <v>110</v>
      </c>
      <c r="C3188" s="108">
        <v>3</v>
      </c>
      <c r="D3188" s="164" t="s">
        <v>2647</v>
      </c>
      <c r="E3188" s="141" t="s">
        <v>216</v>
      </c>
      <c r="F3188" s="151" t="s">
        <v>167</v>
      </c>
      <c r="G3188" s="141" t="s">
        <v>2619</v>
      </c>
      <c r="H3188" s="142">
        <v>1.4</v>
      </c>
      <c r="I3188" s="143">
        <f t="shared" si="625"/>
        <v>510</v>
      </c>
      <c r="J3188" s="144">
        <v>255</v>
      </c>
      <c r="K3188" s="144">
        <v>255</v>
      </c>
      <c r="L3188" s="144"/>
      <c r="M3188" s="144"/>
      <c r="N3188" s="144"/>
      <c r="O3188" s="144"/>
      <c r="P3188" s="145" t="e">
        <f t="shared" si="627"/>
        <v>#DIV/0!</v>
      </c>
      <c r="Q3188" s="145" t="e">
        <f t="shared" si="628"/>
        <v>#DIV/0!</v>
      </c>
      <c r="R3188" s="145">
        <f t="shared" si="629"/>
        <v>0</v>
      </c>
      <c r="S3188" s="145">
        <f t="shared" si="630"/>
        <v>0</v>
      </c>
      <c r="T3188" s="145">
        <f t="shared" si="631"/>
        <v>0</v>
      </c>
      <c r="U3188" s="145">
        <f t="shared" si="632"/>
        <v>0</v>
      </c>
      <c r="V3188" s="146">
        <f>IF(J3188="nio",0,IF(J3188&gt;0,VLOOKUP(F3188,'3-Productie normen'!A:M,VLOOKUP(J3188,'3-Productie normen'!$B$38:$C$41,2,FALSE),FALSE)))*(VLOOKUP(B3188,'2-Kosten per locatie'!$A$16:$C$48,3,FALSE))</f>
        <v>0</v>
      </c>
      <c r="W3188" s="146">
        <f t="shared" si="633"/>
        <v>0</v>
      </c>
      <c r="X3188" s="146">
        <f t="shared" si="634"/>
        <v>0</v>
      </c>
      <c r="Y3188" s="146">
        <f t="shared" si="635"/>
        <v>0</v>
      </c>
      <c r="Z3188" s="147" t="str">
        <f>VLOOKUP(F3188,'3-Productie normen'!A:Q,12,FALSE)</f>
        <v>S</v>
      </c>
      <c r="AA3188" s="147"/>
      <c r="AC3188" s="148">
        <f t="shared" si="636"/>
        <v>714</v>
      </c>
    </row>
    <row r="3189" spans="1:29" ht="14.15" customHeight="1">
      <c r="A3189" s="124">
        <f t="shared" si="626"/>
        <v>3189</v>
      </c>
      <c r="B3189" s="139" t="s">
        <v>110</v>
      </c>
      <c r="C3189" s="108">
        <v>3</v>
      </c>
      <c r="D3189" s="164" t="s">
        <v>2648</v>
      </c>
      <c r="E3189" s="141" t="s">
        <v>216</v>
      </c>
      <c r="F3189" s="141" t="s">
        <v>167</v>
      </c>
      <c r="G3189" s="141" t="s">
        <v>2619</v>
      </c>
      <c r="H3189" s="142">
        <v>1.5</v>
      </c>
      <c r="I3189" s="143">
        <f t="shared" si="625"/>
        <v>510</v>
      </c>
      <c r="J3189" s="144">
        <v>255</v>
      </c>
      <c r="K3189" s="144">
        <v>255</v>
      </c>
      <c r="L3189" s="144"/>
      <c r="M3189" s="144"/>
      <c r="N3189" s="144"/>
      <c r="O3189" s="144"/>
      <c r="P3189" s="145" t="e">
        <f t="shared" si="627"/>
        <v>#DIV/0!</v>
      </c>
      <c r="Q3189" s="145" t="e">
        <f t="shared" si="628"/>
        <v>#DIV/0!</v>
      </c>
      <c r="R3189" s="145">
        <f t="shared" si="629"/>
        <v>0</v>
      </c>
      <c r="S3189" s="145">
        <f t="shared" si="630"/>
        <v>0</v>
      </c>
      <c r="T3189" s="145">
        <f t="shared" si="631"/>
        <v>0</v>
      </c>
      <c r="U3189" s="145">
        <f t="shared" si="632"/>
        <v>0</v>
      </c>
      <c r="V3189" s="146">
        <f>IF(J3189="nio",0,IF(J3189&gt;0,VLOOKUP(F3189,'3-Productie normen'!A:M,VLOOKUP(J3189,'3-Productie normen'!$B$38:$C$41,2,FALSE),FALSE)))*(VLOOKUP(B3189,'2-Kosten per locatie'!$A$16:$C$48,3,FALSE))</f>
        <v>0</v>
      </c>
      <c r="W3189" s="146">
        <f t="shared" si="633"/>
        <v>0</v>
      </c>
      <c r="X3189" s="146">
        <f t="shared" si="634"/>
        <v>0</v>
      </c>
      <c r="Y3189" s="146">
        <f t="shared" si="635"/>
        <v>0</v>
      </c>
      <c r="Z3189" s="147" t="str">
        <f>VLOOKUP(F3189,'3-Productie normen'!A:Q,12,FALSE)</f>
        <v>S</v>
      </c>
      <c r="AA3189" s="147"/>
      <c r="AC3189" s="148">
        <f t="shared" si="636"/>
        <v>765</v>
      </c>
    </row>
    <row r="3190" spans="1:29" ht="14.15" customHeight="1">
      <c r="A3190" s="124">
        <f t="shared" si="626"/>
        <v>3190</v>
      </c>
      <c r="B3190" s="139" t="s">
        <v>110</v>
      </c>
      <c r="C3190" s="108">
        <v>3</v>
      </c>
      <c r="D3190" s="164" t="s">
        <v>1843</v>
      </c>
      <c r="E3190" s="141" t="s">
        <v>249</v>
      </c>
      <c r="F3190" s="141" t="s">
        <v>172</v>
      </c>
      <c r="G3190" s="141" t="s">
        <v>1646</v>
      </c>
      <c r="H3190" s="142">
        <v>15.2</v>
      </c>
      <c r="I3190" s="143">
        <f t="shared" si="625"/>
        <v>255</v>
      </c>
      <c r="J3190" s="144">
        <v>255</v>
      </c>
      <c r="K3190" s="144"/>
      <c r="L3190" s="144"/>
      <c r="M3190" s="144"/>
      <c r="N3190" s="144"/>
      <c r="O3190" s="144"/>
      <c r="P3190" s="145" t="e">
        <f t="shared" si="627"/>
        <v>#DIV/0!</v>
      </c>
      <c r="Q3190" s="145">
        <f t="shared" si="628"/>
        <v>0</v>
      </c>
      <c r="R3190" s="145">
        <f t="shared" si="629"/>
        <v>0</v>
      </c>
      <c r="S3190" s="145">
        <f t="shared" si="630"/>
        <v>0</v>
      </c>
      <c r="T3190" s="145">
        <f t="shared" si="631"/>
        <v>0</v>
      </c>
      <c r="U3190" s="145">
        <f t="shared" si="632"/>
        <v>0</v>
      </c>
      <c r="V3190" s="146">
        <f>IF(J3190="nio",0,IF(J3190&gt;0,VLOOKUP(F3190,'3-Productie normen'!A:M,VLOOKUP(J3190,'3-Productie normen'!$B$38:$C$41,2,FALSE),FALSE)))*(VLOOKUP(B3190,'2-Kosten per locatie'!$A$16:$C$48,3,FALSE))</f>
        <v>0</v>
      </c>
      <c r="W3190" s="146">
        <f t="shared" si="633"/>
        <v>0</v>
      </c>
      <c r="X3190" s="146">
        <f t="shared" si="634"/>
        <v>0</v>
      </c>
      <c r="Y3190" s="146">
        <f t="shared" si="635"/>
        <v>0</v>
      </c>
      <c r="Z3190" s="147" t="str">
        <f>VLOOKUP(F3190,'3-Productie normen'!A:Q,12,FALSE)</f>
        <v>V</v>
      </c>
      <c r="AA3190" s="147"/>
      <c r="AC3190" s="148">
        <f t="shared" si="636"/>
        <v>3876</v>
      </c>
    </row>
    <row r="3191" spans="1:29" ht="14.15" customHeight="1">
      <c r="A3191" s="124">
        <f t="shared" si="626"/>
        <v>3191</v>
      </c>
      <c r="B3191" s="139" t="s">
        <v>110</v>
      </c>
      <c r="C3191" s="108">
        <v>3</v>
      </c>
      <c r="D3191" s="164" t="s">
        <v>2475</v>
      </c>
      <c r="E3191" s="141" t="s">
        <v>249</v>
      </c>
      <c r="F3191" s="141" t="s">
        <v>172</v>
      </c>
      <c r="G3191" s="141" t="s">
        <v>1646</v>
      </c>
      <c r="H3191" s="142">
        <v>3.8</v>
      </c>
      <c r="I3191" s="143">
        <f t="shared" si="625"/>
        <v>255</v>
      </c>
      <c r="J3191" s="144">
        <v>255</v>
      </c>
      <c r="K3191" s="144"/>
      <c r="L3191" s="144"/>
      <c r="M3191" s="144"/>
      <c r="N3191" s="144"/>
      <c r="O3191" s="144"/>
      <c r="P3191" s="145" t="e">
        <f t="shared" si="627"/>
        <v>#DIV/0!</v>
      </c>
      <c r="Q3191" s="145">
        <f t="shared" si="628"/>
        <v>0</v>
      </c>
      <c r="R3191" s="145">
        <f t="shared" si="629"/>
        <v>0</v>
      </c>
      <c r="S3191" s="145">
        <f t="shared" si="630"/>
        <v>0</v>
      </c>
      <c r="T3191" s="145">
        <f t="shared" si="631"/>
        <v>0</v>
      </c>
      <c r="U3191" s="145">
        <f t="shared" si="632"/>
        <v>0</v>
      </c>
      <c r="V3191" s="146">
        <f>IF(J3191="nio",0,IF(J3191&gt;0,VLOOKUP(F3191,'3-Productie normen'!A:M,VLOOKUP(J3191,'3-Productie normen'!$B$38:$C$41,2,FALSE),FALSE)))*(VLOOKUP(B3191,'2-Kosten per locatie'!$A$16:$C$48,3,FALSE))</f>
        <v>0</v>
      </c>
      <c r="W3191" s="146">
        <f t="shared" si="633"/>
        <v>0</v>
      </c>
      <c r="X3191" s="146">
        <f t="shared" si="634"/>
        <v>0</v>
      </c>
      <c r="Y3191" s="146">
        <f t="shared" si="635"/>
        <v>0</v>
      </c>
      <c r="Z3191" s="147" t="str">
        <f>VLOOKUP(F3191,'3-Productie normen'!A:Q,12,FALSE)</f>
        <v>V</v>
      </c>
      <c r="AA3191" s="147"/>
      <c r="AC3191" s="148">
        <f t="shared" si="636"/>
        <v>969</v>
      </c>
    </row>
    <row r="3192" spans="1:29" ht="14.15" customHeight="1">
      <c r="A3192" s="124">
        <f t="shared" si="626"/>
        <v>3192</v>
      </c>
      <c r="B3192" s="139" t="s">
        <v>110</v>
      </c>
      <c r="C3192" s="108">
        <v>3</v>
      </c>
      <c r="D3192" s="164" t="s">
        <v>2649</v>
      </c>
      <c r="E3192" s="141" t="s">
        <v>249</v>
      </c>
      <c r="F3192" s="141" t="s">
        <v>172</v>
      </c>
      <c r="G3192" s="141" t="s">
        <v>1646</v>
      </c>
      <c r="H3192" s="142">
        <v>93.2</v>
      </c>
      <c r="I3192" s="143">
        <f t="shared" si="625"/>
        <v>255</v>
      </c>
      <c r="J3192" s="144">
        <v>255</v>
      </c>
      <c r="K3192" s="144"/>
      <c r="L3192" s="144"/>
      <c r="M3192" s="144"/>
      <c r="N3192" s="144"/>
      <c r="O3192" s="144"/>
      <c r="P3192" s="145" t="e">
        <f t="shared" si="627"/>
        <v>#DIV/0!</v>
      </c>
      <c r="Q3192" s="145">
        <f t="shared" si="628"/>
        <v>0</v>
      </c>
      <c r="R3192" s="145">
        <f t="shared" si="629"/>
        <v>0</v>
      </c>
      <c r="S3192" s="145">
        <f t="shared" si="630"/>
        <v>0</v>
      </c>
      <c r="T3192" s="145">
        <f t="shared" si="631"/>
        <v>0</v>
      </c>
      <c r="U3192" s="145">
        <f t="shared" si="632"/>
        <v>0</v>
      </c>
      <c r="V3192" s="146">
        <f>IF(J3192="nio",0,IF(J3192&gt;0,VLOOKUP(F3192,'3-Productie normen'!A:M,VLOOKUP(J3192,'3-Productie normen'!$B$38:$C$41,2,FALSE),FALSE)))*(VLOOKUP(B3192,'2-Kosten per locatie'!$A$16:$C$48,3,FALSE))</f>
        <v>0</v>
      </c>
      <c r="W3192" s="146">
        <f t="shared" si="633"/>
        <v>0</v>
      </c>
      <c r="X3192" s="146">
        <f t="shared" si="634"/>
        <v>0</v>
      </c>
      <c r="Y3192" s="146">
        <f t="shared" si="635"/>
        <v>0</v>
      </c>
      <c r="Z3192" s="147" t="str">
        <f>VLOOKUP(F3192,'3-Productie normen'!A:Q,12,FALSE)</f>
        <v>V</v>
      </c>
      <c r="AA3192" s="147"/>
      <c r="AC3192" s="148">
        <f t="shared" si="636"/>
        <v>23766</v>
      </c>
    </row>
    <row r="3193" spans="1:29" ht="14.15" customHeight="1">
      <c r="A3193" s="124">
        <f t="shared" si="626"/>
        <v>3193</v>
      </c>
      <c r="B3193" s="139" t="s">
        <v>110</v>
      </c>
      <c r="C3193" s="108">
        <v>3</v>
      </c>
      <c r="D3193" s="164" t="s">
        <v>2650</v>
      </c>
      <c r="E3193" s="141" t="s">
        <v>699</v>
      </c>
      <c r="F3193" s="141" t="s">
        <v>155</v>
      </c>
      <c r="G3193" s="141" t="s">
        <v>1646</v>
      </c>
      <c r="H3193" s="142">
        <v>48.5</v>
      </c>
      <c r="I3193" s="143">
        <f t="shared" si="625"/>
        <v>255</v>
      </c>
      <c r="J3193" s="144">
        <v>255</v>
      </c>
      <c r="K3193" s="144"/>
      <c r="L3193" s="144"/>
      <c r="M3193" s="144"/>
      <c r="N3193" s="144"/>
      <c r="O3193" s="144"/>
      <c r="P3193" s="145" t="e">
        <f t="shared" si="627"/>
        <v>#DIV/0!</v>
      </c>
      <c r="Q3193" s="145">
        <f t="shared" si="628"/>
        <v>0</v>
      </c>
      <c r="R3193" s="145">
        <f t="shared" si="629"/>
        <v>0</v>
      </c>
      <c r="S3193" s="145">
        <f t="shared" si="630"/>
        <v>0</v>
      </c>
      <c r="T3193" s="145">
        <f t="shared" si="631"/>
        <v>0</v>
      </c>
      <c r="U3193" s="145">
        <f t="shared" si="632"/>
        <v>0</v>
      </c>
      <c r="V3193" s="146">
        <f>IF(J3193="nio",0,IF(J3193&gt;0,VLOOKUP(F3193,'3-Productie normen'!A:M,VLOOKUP(J3193,'3-Productie normen'!$B$38:$C$41,2,FALSE),FALSE)))*(VLOOKUP(B3193,'2-Kosten per locatie'!$A$16:$C$48,3,FALSE))</f>
        <v>0</v>
      </c>
      <c r="W3193" s="146">
        <f t="shared" si="633"/>
        <v>0</v>
      </c>
      <c r="X3193" s="146">
        <f t="shared" si="634"/>
        <v>0</v>
      </c>
      <c r="Y3193" s="146">
        <f t="shared" si="635"/>
        <v>0</v>
      </c>
      <c r="Z3193" s="147" t="str">
        <f>VLOOKUP(F3193,'3-Productie normen'!A:Q,12,FALSE)</f>
        <v>B</v>
      </c>
      <c r="AA3193" s="147"/>
      <c r="AC3193" s="148">
        <f t="shared" si="636"/>
        <v>12367.5</v>
      </c>
    </row>
    <row r="3194" spans="1:29" ht="14.15" customHeight="1">
      <c r="A3194" s="124">
        <f t="shared" si="626"/>
        <v>3194</v>
      </c>
      <c r="B3194" s="139" t="s">
        <v>110</v>
      </c>
      <c r="C3194" s="108">
        <v>3</v>
      </c>
      <c r="D3194" s="164" t="s">
        <v>2483</v>
      </c>
      <c r="E3194" s="141" t="s">
        <v>224</v>
      </c>
      <c r="F3194" s="141" t="s">
        <v>155</v>
      </c>
      <c r="G3194" s="141" t="s">
        <v>2624</v>
      </c>
      <c r="H3194" s="142">
        <v>27.3</v>
      </c>
      <c r="I3194" s="143">
        <f t="shared" ref="I3194:I3257" si="637">SUM(J3194:O3194)</f>
        <v>255</v>
      </c>
      <c r="J3194" s="144">
        <v>255</v>
      </c>
      <c r="K3194" s="144"/>
      <c r="L3194" s="144"/>
      <c r="M3194" s="144"/>
      <c r="N3194" s="144"/>
      <c r="O3194" s="144"/>
      <c r="P3194" s="145" t="e">
        <f t="shared" si="627"/>
        <v>#DIV/0!</v>
      </c>
      <c r="Q3194" s="145">
        <f t="shared" si="628"/>
        <v>0</v>
      </c>
      <c r="R3194" s="145">
        <f t="shared" si="629"/>
        <v>0</v>
      </c>
      <c r="S3194" s="145">
        <f t="shared" si="630"/>
        <v>0</v>
      </c>
      <c r="T3194" s="145">
        <f t="shared" si="631"/>
        <v>0</v>
      </c>
      <c r="U3194" s="145">
        <f t="shared" si="632"/>
        <v>0</v>
      </c>
      <c r="V3194" s="146">
        <f>IF(J3194="nio",0,IF(J3194&gt;0,VLOOKUP(F3194,'3-Productie normen'!A:M,VLOOKUP(J3194,'3-Productie normen'!$B$38:$C$41,2,FALSE),FALSE)))*(VLOOKUP(B3194,'2-Kosten per locatie'!$A$16:$C$48,3,FALSE))</f>
        <v>0</v>
      </c>
      <c r="W3194" s="146">
        <f t="shared" si="633"/>
        <v>0</v>
      </c>
      <c r="X3194" s="146">
        <f t="shared" si="634"/>
        <v>0</v>
      </c>
      <c r="Y3194" s="146">
        <f t="shared" si="635"/>
        <v>0</v>
      </c>
      <c r="Z3194" s="147" t="str">
        <f>VLOOKUP(F3194,'3-Productie normen'!A:Q,12,FALSE)</f>
        <v>B</v>
      </c>
      <c r="AA3194" s="147"/>
      <c r="AC3194" s="148">
        <f t="shared" si="636"/>
        <v>6961.5</v>
      </c>
    </row>
    <row r="3195" spans="1:29" ht="14.15" customHeight="1">
      <c r="A3195" s="124">
        <f t="shared" si="626"/>
        <v>3195</v>
      </c>
      <c r="B3195" s="139" t="s">
        <v>110</v>
      </c>
      <c r="C3195" s="108">
        <v>3</v>
      </c>
      <c r="D3195" s="164" t="s">
        <v>1849</v>
      </c>
      <c r="E3195" s="141" t="s">
        <v>224</v>
      </c>
      <c r="F3195" s="141" t="s">
        <v>155</v>
      </c>
      <c r="G3195" s="141" t="s">
        <v>1646</v>
      </c>
      <c r="H3195" s="142">
        <v>4</v>
      </c>
      <c r="I3195" s="143">
        <f t="shared" si="637"/>
        <v>255</v>
      </c>
      <c r="J3195" s="144">
        <v>255</v>
      </c>
      <c r="K3195" s="144"/>
      <c r="L3195" s="144"/>
      <c r="M3195" s="144"/>
      <c r="N3195" s="144"/>
      <c r="O3195" s="144"/>
      <c r="P3195" s="145" t="e">
        <f t="shared" si="627"/>
        <v>#DIV/0!</v>
      </c>
      <c r="Q3195" s="145">
        <f t="shared" si="628"/>
        <v>0</v>
      </c>
      <c r="R3195" s="145">
        <f t="shared" si="629"/>
        <v>0</v>
      </c>
      <c r="S3195" s="145">
        <f t="shared" si="630"/>
        <v>0</v>
      </c>
      <c r="T3195" s="145">
        <f t="shared" si="631"/>
        <v>0</v>
      </c>
      <c r="U3195" s="145">
        <f t="shared" si="632"/>
        <v>0</v>
      </c>
      <c r="V3195" s="146">
        <f>IF(J3195="nio",0,IF(J3195&gt;0,VLOOKUP(F3195,'3-Productie normen'!A:M,VLOOKUP(J3195,'3-Productie normen'!$B$38:$C$41,2,FALSE),FALSE)))*(VLOOKUP(B3195,'2-Kosten per locatie'!$A$16:$C$48,3,FALSE))</f>
        <v>0</v>
      </c>
      <c r="W3195" s="146">
        <f t="shared" si="633"/>
        <v>0</v>
      </c>
      <c r="X3195" s="146">
        <f t="shared" si="634"/>
        <v>0</v>
      </c>
      <c r="Y3195" s="146">
        <f t="shared" si="635"/>
        <v>0</v>
      </c>
      <c r="Z3195" s="147" t="str">
        <f>VLOOKUP(F3195,'3-Productie normen'!A:Q,12,FALSE)</f>
        <v>B</v>
      </c>
      <c r="AA3195" s="147"/>
      <c r="AC3195" s="148">
        <f t="shared" si="636"/>
        <v>1020</v>
      </c>
    </row>
    <row r="3196" spans="1:29" ht="14.15" customHeight="1">
      <c r="A3196" s="124">
        <f t="shared" si="626"/>
        <v>3196</v>
      </c>
      <c r="B3196" s="139" t="s">
        <v>110</v>
      </c>
      <c r="C3196" s="108">
        <v>3</v>
      </c>
      <c r="D3196" s="164" t="s">
        <v>2484</v>
      </c>
      <c r="E3196" s="141" t="s">
        <v>171</v>
      </c>
      <c r="F3196" s="141" t="s">
        <v>171</v>
      </c>
      <c r="G3196" s="141" t="s">
        <v>1646</v>
      </c>
      <c r="H3196" s="142">
        <v>4.0999999999999996</v>
      </c>
      <c r="I3196" s="143">
        <f t="shared" si="637"/>
        <v>255</v>
      </c>
      <c r="J3196" s="144">
        <v>255</v>
      </c>
      <c r="K3196" s="144"/>
      <c r="L3196" s="144"/>
      <c r="M3196" s="144"/>
      <c r="N3196" s="144"/>
      <c r="O3196" s="144"/>
      <c r="P3196" s="145" t="e">
        <f t="shared" si="627"/>
        <v>#DIV/0!</v>
      </c>
      <c r="Q3196" s="145">
        <f t="shared" si="628"/>
        <v>0</v>
      </c>
      <c r="R3196" s="145">
        <f t="shared" si="629"/>
        <v>0</v>
      </c>
      <c r="S3196" s="145">
        <f t="shared" si="630"/>
        <v>0</v>
      </c>
      <c r="T3196" s="145">
        <f t="shared" si="631"/>
        <v>0</v>
      </c>
      <c r="U3196" s="145">
        <f t="shared" si="632"/>
        <v>0</v>
      </c>
      <c r="V3196" s="146">
        <f>IF(J3196="nio",0,IF(J3196&gt;0,VLOOKUP(F3196,'3-Productie normen'!A:M,VLOOKUP(J3196,'3-Productie normen'!$B$38:$C$41,2,FALSE),FALSE)))*(VLOOKUP(B3196,'2-Kosten per locatie'!$A$16:$C$48,3,FALSE))</f>
        <v>0</v>
      </c>
      <c r="W3196" s="146">
        <f t="shared" si="633"/>
        <v>0</v>
      </c>
      <c r="X3196" s="146">
        <f t="shared" si="634"/>
        <v>0</v>
      </c>
      <c r="Y3196" s="146">
        <f t="shared" si="635"/>
        <v>0</v>
      </c>
      <c r="Z3196" s="147" t="str">
        <f>VLOOKUP(F3196,'3-Productie normen'!A:Q,12,FALSE)</f>
        <v>B</v>
      </c>
      <c r="AA3196" s="147"/>
      <c r="AC3196" s="148">
        <f t="shared" si="636"/>
        <v>1045.5</v>
      </c>
    </row>
    <row r="3197" spans="1:29" ht="14.15" customHeight="1">
      <c r="A3197" s="124">
        <f t="shared" si="626"/>
        <v>3197</v>
      </c>
      <c r="B3197" s="139" t="s">
        <v>110</v>
      </c>
      <c r="C3197" s="108">
        <v>3</v>
      </c>
      <c r="D3197" s="164" t="s">
        <v>2651</v>
      </c>
      <c r="E3197" s="141" t="s">
        <v>2625</v>
      </c>
      <c r="F3197" s="141" t="s">
        <v>155</v>
      </c>
      <c r="G3197" s="141" t="s">
        <v>1646</v>
      </c>
      <c r="H3197" s="142">
        <v>2.2000000000000002</v>
      </c>
      <c r="I3197" s="143">
        <f t="shared" si="637"/>
        <v>255</v>
      </c>
      <c r="J3197" s="144">
        <v>255</v>
      </c>
      <c r="K3197" s="144"/>
      <c r="L3197" s="144"/>
      <c r="M3197" s="144"/>
      <c r="N3197" s="144"/>
      <c r="O3197" s="144"/>
      <c r="P3197" s="145" t="e">
        <f t="shared" si="627"/>
        <v>#DIV/0!</v>
      </c>
      <c r="Q3197" s="145">
        <f t="shared" si="628"/>
        <v>0</v>
      </c>
      <c r="R3197" s="145">
        <f t="shared" si="629"/>
        <v>0</v>
      </c>
      <c r="S3197" s="145">
        <f t="shared" si="630"/>
        <v>0</v>
      </c>
      <c r="T3197" s="145">
        <f t="shared" si="631"/>
        <v>0</v>
      </c>
      <c r="U3197" s="145">
        <f t="shared" si="632"/>
        <v>0</v>
      </c>
      <c r="V3197" s="146">
        <f>IF(J3197="nio",0,IF(J3197&gt;0,VLOOKUP(F3197,'3-Productie normen'!A:M,VLOOKUP(J3197,'3-Productie normen'!$B$38:$C$41,2,FALSE),FALSE)))*(VLOOKUP(B3197,'2-Kosten per locatie'!$A$16:$C$48,3,FALSE))</f>
        <v>0</v>
      </c>
      <c r="W3197" s="146">
        <f t="shared" si="633"/>
        <v>0</v>
      </c>
      <c r="X3197" s="146">
        <f t="shared" si="634"/>
        <v>0</v>
      </c>
      <c r="Y3197" s="146">
        <f t="shared" si="635"/>
        <v>0</v>
      </c>
      <c r="Z3197" s="147" t="str">
        <f>VLOOKUP(F3197,'3-Productie normen'!A:Q,12,FALSE)</f>
        <v>B</v>
      </c>
      <c r="AA3197" s="147"/>
      <c r="AC3197" s="148">
        <f t="shared" si="636"/>
        <v>561</v>
      </c>
    </row>
    <row r="3198" spans="1:29" ht="14.15" customHeight="1">
      <c r="A3198" s="124">
        <f t="shared" si="626"/>
        <v>3198</v>
      </c>
      <c r="B3198" s="139" t="s">
        <v>110</v>
      </c>
      <c r="C3198" s="108">
        <v>3</v>
      </c>
      <c r="D3198" s="164" t="s">
        <v>2486</v>
      </c>
      <c r="E3198" s="141" t="s">
        <v>224</v>
      </c>
      <c r="F3198" s="141" t="s">
        <v>155</v>
      </c>
      <c r="G3198" s="141" t="s">
        <v>2624</v>
      </c>
      <c r="H3198" s="142">
        <v>45.5</v>
      </c>
      <c r="I3198" s="143">
        <f t="shared" si="637"/>
        <v>255</v>
      </c>
      <c r="J3198" s="144">
        <v>255</v>
      </c>
      <c r="K3198" s="144"/>
      <c r="L3198" s="144"/>
      <c r="M3198" s="144"/>
      <c r="N3198" s="144"/>
      <c r="O3198" s="144"/>
      <c r="P3198" s="145" t="e">
        <f t="shared" si="627"/>
        <v>#DIV/0!</v>
      </c>
      <c r="Q3198" s="145">
        <f t="shared" si="628"/>
        <v>0</v>
      </c>
      <c r="R3198" s="145">
        <f t="shared" si="629"/>
        <v>0</v>
      </c>
      <c r="S3198" s="145">
        <f t="shared" si="630"/>
        <v>0</v>
      </c>
      <c r="T3198" s="145">
        <f t="shared" si="631"/>
        <v>0</v>
      </c>
      <c r="U3198" s="145">
        <f t="shared" si="632"/>
        <v>0</v>
      </c>
      <c r="V3198" s="146">
        <f>IF(J3198="nio",0,IF(J3198&gt;0,VLOOKUP(F3198,'3-Productie normen'!A:M,VLOOKUP(J3198,'3-Productie normen'!$B$38:$C$41,2,FALSE),FALSE)))*(VLOOKUP(B3198,'2-Kosten per locatie'!$A$16:$C$48,3,FALSE))</f>
        <v>0</v>
      </c>
      <c r="W3198" s="146">
        <f t="shared" si="633"/>
        <v>0</v>
      </c>
      <c r="X3198" s="146">
        <f t="shared" si="634"/>
        <v>0</v>
      </c>
      <c r="Y3198" s="146">
        <f t="shared" si="635"/>
        <v>0</v>
      </c>
      <c r="Z3198" s="147" t="str">
        <f>VLOOKUP(F3198,'3-Productie normen'!A:Q,12,FALSE)</f>
        <v>B</v>
      </c>
      <c r="AA3198" s="147"/>
      <c r="AC3198" s="148">
        <f t="shared" si="636"/>
        <v>11602.5</v>
      </c>
    </row>
    <row r="3199" spans="1:29" ht="14.15" customHeight="1">
      <c r="A3199" s="124">
        <f t="shared" si="626"/>
        <v>3199</v>
      </c>
      <c r="B3199" s="139" t="s">
        <v>110</v>
      </c>
      <c r="C3199" s="108">
        <v>3</v>
      </c>
      <c r="D3199" s="164" t="s">
        <v>2148</v>
      </c>
      <c r="E3199" s="141" t="s">
        <v>171</v>
      </c>
      <c r="F3199" s="141" t="s">
        <v>171</v>
      </c>
      <c r="G3199" s="141" t="s">
        <v>222</v>
      </c>
      <c r="H3199" s="142">
        <v>19.3</v>
      </c>
      <c r="I3199" s="143">
        <f t="shared" si="637"/>
        <v>255</v>
      </c>
      <c r="J3199" s="144">
        <v>255</v>
      </c>
      <c r="K3199" s="144"/>
      <c r="L3199" s="144"/>
      <c r="M3199" s="144"/>
      <c r="N3199" s="144"/>
      <c r="O3199" s="144"/>
      <c r="P3199" s="145" t="e">
        <f t="shared" si="627"/>
        <v>#DIV/0!</v>
      </c>
      <c r="Q3199" s="145">
        <f t="shared" si="628"/>
        <v>0</v>
      </c>
      <c r="R3199" s="145">
        <f t="shared" si="629"/>
        <v>0</v>
      </c>
      <c r="S3199" s="145">
        <f t="shared" si="630"/>
        <v>0</v>
      </c>
      <c r="T3199" s="145">
        <f t="shared" si="631"/>
        <v>0</v>
      </c>
      <c r="U3199" s="145">
        <f t="shared" si="632"/>
        <v>0</v>
      </c>
      <c r="V3199" s="146">
        <f>IF(J3199="nio",0,IF(J3199&gt;0,VLOOKUP(F3199,'3-Productie normen'!A:M,VLOOKUP(J3199,'3-Productie normen'!$B$38:$C$41,2,FALSE),FALSE)))*(VLOOKUP(B3199,'2-Kosten per locatie'!$A$16:$C$48,3,FALSE))</f>
        <v>0</v>
      </c>
      <c r="W3199" s="146">
        <f t="shared" si="633"/>
        <v>0</v>
      </c>
      <c r="X3199" s="146">
        <f t="shared" si="634"/>
        <v>0</v>
      </c>
      <c r="Y3199" s="146">
        <f t="shared" si="635"/>
        <v>0</v>
      </c>
      <c r="Z3199" s="147" t="str">
        <f>VLOOKUP(F3199,'3-Productie normen'!A:Q,12,FALSE)</f>
        <v>B</v>
      </c>
      <c r="AA3199" s="147"/>
      <c r="AC3199" s="148">
        <f t="shared" si="636"/>
        <v>4921.5</v>
      </c>
    </row>
    <row r="3200" spans="1:29" ht="14.15" customHeight="1">
      <c r="A3200" s="124">
        <f t="shared" si="626"/>
        <v>3200</v>
      </c>
      <c r="B3200" s="139" t="s">
        <v>110</v>
      </c>
      <c r="C3200" s="108">
        <v>3</v>
      </c>
      <c r="D3200" s="164" t="s">
        <v>2149</v>
      </c>
      <c r="E3200" s="141" t="s">
        <v>224</v>
      </c>
      <c r="F3200" s="141" t="s">
        <v>155</v>
      </c>
      <c r="G3200" s="141" t="s">
        <v>2624</v>
      </c>
      <c r="H3200" s="142">
        <v>17</v>
      </c>
      <c r="I3200" s="143">
        <f t="shared" si="637"/>
        <v>255</v>
      </c>
      <c r="J3200" s="144">
        <v>255</v>
      </c>
      <c r="K3200" s="144"/>
      <c r="L3200" s="144"/>
      <c r="M3200" s="144"/>
      <c r="N3200" s="144"/>
      <c r="O3200" s="144"/>
      <c r="P3200" s="145" t="e">
        <f t="shared" si="627"/>
        <v>#DIV/0!</v>
      </c>
      <c r="Q3200" s="145">
        <f t="shared" si="628"/>
        <v>0</v>
      </c>
      <c r="R3200" s="145">
        <f t="shared" si="629"/>
        <v>0</v>
      </c>
      <c r="S3200" s="145">
        <f t="shared" si="630"/>
        <v>0</v>
      </c>
      <c r="T3200" s="145">
        <f t="shared" si="631"/>
        <v>0</v>
      </c>
      <c r="U3200" s="145">
        <f t="shared" si="632"/>
        <v>0</v>
      </c>
      <c r="V3200" s="146">
        <f>IF(J3200="nio",0,IF(J3200&gt;0,VLOOKUP(F3200,'3-Productie normen'!A:M,VLOOKUP(J3200,'3-Productie normen'!$B$38:$C$41,2,FALSE),FALSE)))*(VLOOKUP(B3200,'2-Kosten per locatie'!$A$16:$C$48,3,FALSE))</f>
        <v>0</v>
      </c>
      <c r="W3200" s="146">
        <f t="shared" si="633"/>
        <v>0</v>
      </c>
      <c r="X3200" s="146">
        <f t="shared" si="634"/>
        <v>0</v>
      </c>
      <c r="Y3200" s="146">
        <f t="shared" si="635"/>
        <v>0</v>
      </c>
      <c r="Z3200" s="147" t="str">
        <f>VLOOKUP(F3200,'3-Productie normen'!A:Q,12,FALSE)</f>
        <v>B</v>
      </c>
      <c r="AA3200" s="147"/>
      <c r="AC3200" s="148">
        <f t="shared" si="636"/>
        <v>4335</v>
      </c>
    </row>
    <row r="3201" spans="1:29" ht="14.15" customHeight="1">
      <c r="A3201" s="124">
        <f t="shared" si="626"/>
        <v>3201</v>
      </c>
      <c r="B3201" s="139" t="s">
        <v>110</v>
      </c>
      <c r="C3201" s="108">
        <v>3</v>
      </c>
      <c r="D3201" s="164" t="s">
        <v>1853</v>
      </c>
      <c r="E3201" s="141" t="s">
        <v>699</v>
      </c>
      <c r="F3201" s="141" t="s">
        <v>155</v>
      </c>
      <c r="G3201" s="141" t="s">
        <v>222</v>
      </c>
      <c r="H3201" s="142">
        <v>26.2</v>
      </c>
      <c r="I3201" s="143">
        <f t="shared" si="637"/>
        <v>255</v>
      </c>
      <c r="J3201" s="144">
        <v>255</v>
      </c>
      <c r="K3201" s="144"/>
      <c r="L3201" s="144"/>
      <c r="M3201" s="144"/>
      <c r="N3201" s="144"/>
      <c r="O3201" s="144"/>
      <c r="P3201" s="145" t="e">
        <f t="shared" si="627"/>
        <v>#DIV/0!</v>
      </c>
      <c r="Q3201" s="145">
        <f t="shared" si="628"/>
        <v>0</v>
      </c>
      <c r="R3201" s="145">
        <f t="shared" si="629"/>
        <v>0</v>
      </c>
      <c r="S3201" s="145">
        <f t="shared" si="630"/>
        <v>0</v>
      </c>
      <c r="T3201" s="145">
        <f t="shared" si="631"/>
        <v>0</v>
      </c>
      <c r="U3201" s="145">
        <f t="shared" si="632"/>
        <v>0</v>
      </c>
      <c r="V3201" s="146">
        <f>IF(J3201="nio",0,IF(J3201&gt;0,VLOOKUP(F3201,'3-Productie normen'!A:M,VLOOKUP(J3201,'3-Productie normen'!$B$38:$C$41,2,FALSE),FALSE)))*(VLOOKUP(B3201,'2-Kosten per locatie'!$A$16:$C$48,3,FALSE))</f>
        <v>0</v>
      </c>
      <c r="W3201" s="146">
        <f t="shared" si="633"/>
        <v>0</v>
      </c>
      <c r="X3201" s="146">
        <f t="shared" si="634"/>
        <v>0</v>
      </c>
      <c r="Y3201" s="146">
        <f t="shared" si="635"/>
        <v>0</v>
      </c>
      <c r="Z3201" s="147" t="str">
        <f>VLOOKUP(F3201,'3-Productie normen'!A:Q,12,FALSE)</f>
        <v>B</v>
      </c>
      <c r="AA3201" s="147"/>
      <c r="AC3201" s="148">
        <f t="shared" si="636"/>
        <v>6681</v>
      </c>
    </row>
    <row r="3202" spans="1:29" ht="14.15" customHeight="1">
      <c r="A3202" s="124">
        <f t="shared" si="626"/>
        <v>3202</v>
      </c>
      <c r="B3202" s="139" t="s">
        <v>110</v>
      </c>
      <c r="C3202" s="108">
        <v>3</v>
      </c>
      <c r="D3202" s="164" t="s">
        <v>2652</v>
      </c>
      <c r="E3202" s="141" t="s">
        <v>243</v>
      </c>
      <c r="F3202" s="151" t="s">
        <v>155</v>
      </c>
      <c r="G3202" s="141" t="s">
        <v>1646</v>
      </c>
      <c r="H3202" s="142">
        <v>10.7</v>
      </c>
      <c r="I3202" s="143">
        <f t="shared" si="637"/>
        <v>255</v>
      </c>
      <c r="J3202" s="144">
        <v>255</v>
      </c>
      <c r="K3202" s="144"/>
      <c r="L3202" s="144"/>
      <c r="M3202" s="144"/>
      <c r="N3202" s="144"/>
      <c r="O3202" s="144"/>
      <c r="P3202" s="145" t="e">
        <f t="shared" si="627"/>
        <v>#DIV/0!</v>
      </c>
      <c r="Q3202" s="145">
        <f t="shared" si="628"/>
        <v>0</v>
      </c>
      <c r="R3202" s="145">
        <f t="shared" si="629"/>
        <v>0</v>
      </c>
      <c r="S3202" s="145">
        <f t="shared" si="630"/>
        <v>0</v>
      </c>
      <c r="T3202" s="145">
        <f t="shared" si="631"/>
        <v>0</v>
      </c>
      <c r="U3202" s="145">
        <f t="shared" si="632"/>
        <v>0</v>
      </c>
      <c r="V3202" s="146">
        <f>IF(J3202="nio",0,IF(J3202&gt;0,VLOOKUP(F3202,'3-Productie normen'!A:M,VLOOKUP(J3202,'3-Productie normen'!$B$38:$C$41,2,FALSE),FALSE)))*(VLOOKUP(B3202,'2-Kosten per locatie'!$A$16:$C$48,3,FALSE))</f>
        <v>0</v>
      </c>
      <c r="W3202" s="146">
        <f t="shared" si="633"/>
        <v>0</v>
      </c>
      <c r="X3202" s="146">
        <f t="shared" si="634"/>
        <v>0</v>
      </c>
      <c r="Y3202" s="146">
        <f t="shared" si="635"/>
        <v>0</v>
      </c>
      <c r="Z3202" s="147" t="str">
        <f>VLOOKUP(F3202,'3-Productie normen'!A:Q,12,FALSE)</f>
        <v>B</v>
      </c>
      <c r="AA3202" s="147"/>
      <c r="AC3202" s="148">
        <f t="shared" si="636"/>
        <v>2728.5</v>
      </c>
    </row>
    <row r="3203" spans="1:29" ht="14.15" customHeight="1">
      <c r="A3203" s="124">
        <f t="shared" si="626"/>
        <v>3203</v>
      </c>
      <c r="B3203" s="139" t="s">
        <v>110</v>
      </c>
      <c r="C3203" s="108">
        <v>3</v>
      </c>
      <c r="D3203" s="164" t="s">
        <v>1855</v>
      </c>
      <c r="E3203" s="141" t="s">
        <v>2626</v>
      </c>
      <c r="F3203" s="141" t="s">
        <v>170</v>
      </c>
      <c r="G3203" s="141" t="s">
        <v>2627</v>
      </c>
      <c r="H3203" s="142">
        <v>4.3</v>
      </c>
      <c r="I3203" s="143">
        <f t="shared" si="637"/>
        <v>255</v>
      </c>
      <c r="J3203" s="144">
        <v>255</v>
      </c>
      <c r="K3203" s="144"/>
      <c r="L3203" s="144"/>
      <c r="M3203" s="144"/>
      <c r="N3203" s="144"/>
      <c r="O3203" s="144"/>
      <c r="P3203" s="145" t="e">
        <f t="shared" si="627"/>
        <v>#DIV/0!</v>
      </c>
      <c r="Q3203" s="145">
        <f t="shared" si="628"/>
        <v>0</v>
      </c>
      <c r="R3203" s="145">
        <f t="shared" si="629"/>
        <v>0</v>
      </c>
      <c r="S3203" s="145">
        <f t="shared" si="630"/>
        <v>0</v>
      </c>
      <c r="T3203" s="145">
        <f t="shared" si="631"/>
        <v>0</v>
      </c>
      <c r="U3203" s="145">
        <f t="shared" si="632"/>
        <v>0</v>
      </c>
      <c r="V3203" s="146">
        <f>IF(J3203="nio",0,IF(J3203&gt;0,VLOOKUP(F3203,'3-Productie normen'!A:M,VLOOKUP(J3203,'3-Productie normen'!$B$38:$C$41,2,FALSE),FALSE)))*(VLOOKUP(B3203,'2-Kosten per locatie'!$A$16:$C$48,3,FALSE))</f>
        <v>0</v>
      </c>
      <c r="W3203" s="146">
        <f t="shared" si="633"/>
        <v>0</v>
      </c>
      <c r="X3203" s="146">
        <f t="shared" si="634"/>
        <v>0</v>
      </c>
      <c r="Y3203" s="146">
        <f t="shared" si="635"/>
        <v>0</v>
      </c>
      <c r="Z3203" s="147" t="str">
        <f>VLOOKUP(F3203,'3-Productie normen'!A:Q,12,FALSE)</f>
        <v>V</v>
      </c>
      <c r="AA3203" s="147"/>
      <c r="AC3203" s="148">
        <f t="shared" si="636"/>
        <v>1096.5</v>
      </c>
    </row>
    <row r="3204" spans="1:29" ht="14.15" customHeight="1">
      <c r="A3204" s="124">
        <f t="shared" si="626"/>
        <v>3204</v>
      </c>
      <c r="B3204" s="139" t="s">
        <v>110</v>
      </c>
      <c r="C3204" s="108">
        <v>3</v>
      </c>
      <c r="D3204" s="164" t="s">
        <v>2489</v>
      </c>
      <c r="E3204" s="141" t="s">
        <v>171</v>
      </c>
      <c r="F3204" s="141" t="s">
        <v>171</v>
      </c>
      <c r="G3204" s="141" t="s">
        <v>222</v>
      </c>
      <c r="H3204" s="142">
        <v>19.2</v>
      </c>
      <c r="I3204" s="143">
        <f t="shared" si="637"/>
        <v>255</v>
      </c>
      <c r="J3204" s="144">
        <v>255</v>
      </c>
      <c r="K3204" s="144"/>
      <c r="L3204" s="144"/>
      <c r="M3204" s="144"/>
      <c r="N3204" s="144"/>
      <c r="O3204" s="144"/>
      <c r="P3204" s="145" t="e">
        <f t="shared" si="627"/>
        <v>#DIV/0!</v>
      </c>
      <c r="Q3204" s="145">
        <f t="shared" si="628"/>
        <v>0</v>
      </c>
      <c r="R3204" s="145">
        <f t="shared" si="629"/>
        <v>0</v>
      </c>
      <c r="S3204" s="145">
        <f t="shared" si="630"/>
        <v>0</v>
      </c>
      <c r="T3204" s="145">
        <f t="shared" si="631"/>
        <v>0</v>
      </c>
      <c r="U3204" s="145">
        <f t="shared" si="632"/>
        <v>0</v>
      </c>
      <c r="V3204" s="146">
        <f>IF(J3204="nio",0,IF(J3204&gt;0,VLOOKUP(F3204,'3-Productie normen'!A:M,VLOOKUP(J3204,'3-Productie normen'!$B$38:$C$41,2,FALSE),FALSE)))*(VLOOKUP(B3204,'2-Kosten per locatie'!$A$16:$C$48,3,FALSE))</f>
        <v>0</v>
      </c>
      <c r="W3204" s="146">
        <f t="shared" si="633"/>
        <v>0</v>
      </c>
      <c r="X3204" s="146">
        <f t="shared" si="634"/>
        <v>0</v>
      </c>
      <c r="Y3204" s="146">
        <f t="shared" si="635"/>
        <v>0</v>
      </c>
      <c r="Z3204" s="147" t="str">
        <f>VLOOKUP(F3204,'3-Productie normen'!A:Q,12,FALSE)</f>
        <v>B</v>
      </c>
      <c r="AA3204" s="147"/>
      <c r="AC3204" s="148">
        <f t="shared" si="636"/>
        <v>4896</v>
      </c>
    </row>
    <row r="3205" spans="1:29" ht="14.15" customHeight="1">
      <c r="A3205" s="124">
        <f t="shared" si="626"/>
        <v>3205</v>
      </c>
      <c r="B3205" s="139" t="s">
        <v>110</v>
      </c>
      <c r="C3205" s="108">
        <v>3</v>
      </c>
      <c r="D3205" s="164" t="s">
        <v>1856</v>
      </c>
      <c r="E3205" s="141" t="s">
        <v>224</v>
      </c>
      <c r="F3205" s="151" t="s">
        <v>155</v>
      </c>
      <c r="G3205" s="141" t="s">
        <v>2624</v>
      </c>
      <c r="H3205" s="142">
        <v>45.4</v>
      </c>
      <c r="I3205" s="143">
        <f t="shared" si="637"/>
        <v>255</v>
      </c>
      <c r="J3205" s="144">
        <v>255</v>
      </c>
      <c r="K3205" s="144"/>
      <c r="L3205" s="144"/>
      <c r="M3205" s="144"/>
      <c r="N3205" s="144"/>
      <c r="O3205" s="144"/>
      <c r="P3205" s="145" t="e">
        <f t="shared" si="627"/>
        <v>#DIV/0!</v>
      </c>
      <c r="Q3205" s="145">
        <f t="shared" si="628"/>
        <v>0</v>
      </c>
      <c r="R3205" s="145">
        <f t="shared" si="629"/>
        <v>0</v>
      </c>
      <c r="S3205" s="145">
        <f t="shared" si="630"/>
        <v>0</v>
      </c>
      <c r="T3205" s="145">
        <f t="shared" si="631"/>
        <v>0</v>
      </c>
      <c r="U3205" s="145">
        <f t="shared" si="632"/>
        <v>0</v>
      </c>
      <c r="V3205" s="146">
        <f>IF(J3205="nio",0,IF(J3205&gt;0,VLOOKUP(F3205,'3-Productie normen'!A:M,VLOOKUP(J3205,'3-Productie normen'!$B$38:$C$41,2,FALSE),FALSE)))*(VLOOKUP(B3205,'2-Kosten per locatie'!$A$16:$C$48,3,FALSE))</f>
        <v>0</v>
      </c>
      <c r="W3205" s="146">
        <f t="shared" si="633"/>
        <v>0</v>
      </c>
      <c r="X3205" s="146">
        <f t="shared" si="634"/>
        <v>0</v>
      </c>
      <c r="Y3205" s="146">
        <f t="shared" si="635"/>
        <v>0</v>
      </c>
      <c r="Z3205" s="147" t="str">
        <f>VLOOKUP(F3205,'3-Productie normen'!A:Q,12,FALSE)</f>
        <v>B</v>
      </c>
      <c r="AA3205" s="147"/>
      <c r="AC3205" s="148">
        <f t="shared" si="636"/>
        <v>11577</v>
      </c>
    </row>
    <row r="3206" spans="1:29" ht="14.15" customHeight="1">
      <c r="A3206" s="124">
        <f t="shared" si="626"/>
        <v>3206</v>
      </c>
      <c r="B3206" s="139" t="s">
        <v>110</v>
      </c>
      <c r="C3206" s="108">
        <v>3</v>
      </c>
      <c r="D3206" s="164" t="s">
        <v>1859</v>
      </c>
      <c r="E3206" s="141" t="s">
        <v>2625</v>
      </c>
      <c r="F3206" s="141" t="s">
        <v>155</v>
      </c>
      <c r="G3206" s="141" t="s">
        <v>1646</v>
      </c>
      <c r="H3206" s="142">
        <v>2.2000000000000002</v>
      </c>
      <c r="I3206" s="143">
        <f t="shared" si="637"/>
        <v>255</v>
      </c>
      <c r="J3206" s="144">
        <v>255</v>
      </c>
      <c r="K3206" s="144"/>
      <c r="L3206" s="144"/>
      <c r="M3206" s="144"/>
      <c r="N3206" s="144"/>
      <c r="O3206" s="144"/>
      <c r="P3206" s="145" t="e">
        <f t="shared" si="627"/>
        <v>#DIV/0!</v>
      </c>
      <c r="Q3206" s="145">
        <f t="shared" si="628"/>
        <v>0</v>
      </c>
      <c r="R3206" s="145">
        <f t="shared" si="629"/>
        <v>0</v>
      </c>
      <c r="S3206" s="145">
        <f t="shared" si="630"/>
        <v>0</v>
      </c>
      <c r="T3206" s="145">
        <f t="shared" si="631"/>
        <v>0</v>
      </c>
      <c r="U3206" s="145">
        <f t="shared" si="632"/>
        <v>0</v>
      </c>
      <c r="V3206" s="146">
        <f>IF(J3206="nio",0,IF(J3206&gt;0,VLOOKUP(F3206,'3-Productie normen'!A:M,VLOOKUP(J3206,'3-Productie normen'!$B$38:$C$41,2,FALSE),FALSE)))*(VLOOKUP(B3206,'2-Kosten per locatie'!$A$16:$C$48,3,FALSE))</f>
        <v>0</v>
      </c>
      <c r="W3206" s="146">
        <f t="shared" si="633"/>
        <v>0</v>
      </c>
      <c r="X3206" s="146">
        <f t="shared" si="634"/>
        <v>0</v>
      </c>
      <c r="Y3206" s="146">
        <f t="shared" si="635"/>
        <v>0</v>
      </c>
      <c r="Z3206" s="147" t="str">
        <f>VLOOKUP(F3206,'3-Productie normen'!A:Q,12,FALSE)</f>
        <v>B</v>
      </c>
      <c r="AA3206" s="147"/>
      <c r="AC3206" s="148">
        <f t="shared" si="636"/>
        <v>561</v>
      </c>
    </row>
    <row r="3207" spans="1:29" ht="14.15" customHeight="1">
      <c r="A3207" s="124">
        <f t="shared" si="626"/>
        <v>3207</v>
      </c>
      <c r="B3207" s="139" t="s">
        <v>110</v>
      </c>
      <c r="C3207" s="108">
        <v>3</v>
      </c>
      <c r="D3207" s="164" t="s">
        <v>1860</v>
      </c>
      <c r="E3207" s="141" t="s">
        <v>171</v>
      </c>
      <c r="F3207" s="141" t="s">
        <v>171</v>
      </c>
      <c r="G3207" s="141" t="s">
        <v>1646</v>
      </c>
      <c r="H3207" s="142">
        <v>4.0999999999999996</v>
      </c>
      <c r="I3207" s="143">
        <f t="shared" si="637"/>
        <v>255</v>
      </c>
      <c r="J3207" s="144">
        <v>255</v>
      </c>
      <c r="K3207" s="144"/>
      <c r="L3207" s="144"/>
      <c r="M3207" s="144"/>
      <c r="N3207" s="144"/>
      <c r="O3207" s="144"/>
      <c r="P3207" s="145" t="e">
        <f t="shared" si="627"/>
        <v>#DIV/0!</v>
      </c>
      <c r="Q3207" s="145">
        <f t="shared" si="628"/>
        <v>0</v>
      </c>
      <c r="R3207" s="145">
        <f t="shared" si="629"/>
        <v>0</v>
      </c>
      <c r="S3207" s="145">
        <f t="shared" si="630"/>
        <v>0</v>
      </c>
      <c r="T3207" s="145">
        <f t="shared" si="631"/>
        <v>0</v>
      </c>
      <c r="U3207" s="145">
        <f t="shared" si="632"/>
        <v>0</v>
      </c>
      <c r="V3207" s="146">
        <f>IF(J3207="nio",0,IF(J3207&gt;0,VLOOKUP(F3207,'3-Productie normen'!A:M,VLOOKUP(J3207,'3-Productie normen'!$B$38:$C$41,2,FALSE),FALSE)))*(VLOOKUP(B3207,'2-Kosten per locatie'!$A$16:$C$48,3,FALSE))</f>
        <v>0</v>
      </c>
      <c r="W3207" s="146">
        <f t="shared" si="633"/>
        <v>0</v>
      </c>
      <c r="X3207" s="146">
        <f t="shared" si="634"/>
        <v>0</v>
      </c>
      <c r="Y3207" s="146">
        <f t="shared" si="635"/>
        <v>0</v>
      </c>
      <c r="Z3207" s="147" t="str">
        <f>VLOOKUP(F3207,'3-Productie normen'!A:Q,12,FALSE)</f>
        <v>B</v>
      </c>
      <c r="AA3207" s="147"/>
      <c r="AC3207" s="148">
        <f t="shared" si="636"/>
        <v>1045.5</v>
      </c>
    </row>
    <row r="3208" spans="1:29" ht="14.15" customHeight="1">
      <c r="A3208" s="124">
        <f t="shared" si="626"/>
        <v>3208</v>
      </c>
      <c r="B3208" s="139" t="s">
        <v>110</v>
      </c>
      <c r="C3208" s="108">
        <v>3</v>
      </c>
      <c r="D3208" s="164" t="s">
        <v>1862</v>
      </c>
      <c r="E3208" s="141" t="s">
        <v>224</v>
      </c>
      <c r="F3208" s="141" t="s">
        <v>155</v>
      </c>
      <c r="G3208" s="141" t="s">
        <v>1646</v>
      </c>
      <c r="H3208" s="142">
        <v>4</v>
      </c>
      <c r="I3208" s="143">
        <f t="shared" si="637"/>
        <v>255</v>
      </c>
      <c r="J3208" s="144">
        <v>255</v>
      </c>
      <c r="K3208" s="144"/>
      <c r="L3208" s="144"/>
      <c r="M3208" s="144"/>
      <c r="N3208" s="144"/>
      <c r="O3208" s="144"/>
      <c r="P3208" s="145" t="e">
        <f t="shared" si="627"/>
        <v>#DIV/0!</v>
      </c>
      <c r="Q3208" s="145">
        <f t="shared" si="628"/>
        <v>0</v>
      </c>
      <c r="R3208" s="145">
        <f t="shared" si="629"/>
        <v>0</v>
      </c>
      <c r="S3208" s="145">
        <f t="shared" si="630"/>
        <v>0</v>
      </c>
      <c r="T3208" s="145">
        <f t="shared" si="631"/>
        <v>0</v>
      </c>
      <c r="U3208" s="145">
        <f t="shared" si="632"/>
        <v>0</v>
      </c>
      <c r="V3208" s="146">
        <f>IF(J3208="nio",0,IF(J3208&gt;0,VLOOKUP(F3208,'3-Productie normen'!A:M,VLOOKUP(J3208,'3-Productie normen'!$B$38:$C$41,2,FALSE),FALSE)))*(VLOOKUP(B3208,'2-Kosten per locatie'!$A$16:$C$48,3,FALSE))</f>
        <v>0</v>
      </c>
      <c r="W3208" s="146">
        <f t="shared" si="633"/>
        <v>0</v>
      </c>
      <c r="X3208" s="146">
        <f t="shared" si="634"/>
        <v>0</v>
      </c>
      <c r="Y3208" s="146">
        <f t="shared" si="635"/>
        <v>0</v>
      </c>
      <c r="Z3208" s="147" t="str">
        <f>VLOOKUP(F3208,'3-Productie normen'!A:Q,12,FALSE)</f>
        <v>B</v>
      </c>
      <c r="AA3208" s="147"/>
      <c r="AC3208" s="148">
        <f t="shared" si="636"/>
        <v>1020</v>
      </c>
    </row>
    <row r="3209" spans="1:29" ht="14.15" customHeight="1">
      <c r="A3209" s="124">
        <f t="shared" ref="A3209:A3264" si="638">A3208+1</f>
        <v>3209</v>
      </c>
      <c r="B3209" s="139" t="s">
        <v>110</v>
      </c>
      <c r="C3209" s="108">
        <v>3</v>
      </c>
      <c r="D3209" s="164" t="s">
        <v>2492</v>
      </c>
      <c r="E3209" s="141" t="s">
        <v>224</v>
      </c>
      <c r="F3209" s="141" t="s">
        <v>155</v>
      </c>
      <c r="G3209" s="141" t="s">
        <v>2624</v>
      </c>
      <c r="H3209" s="142">
        <v>27.3</v>
      </c>
      <c r="I3209" s="143">
        <f t="shared" si="637"/>
        <v>255</v>
      </c>
      <c r="J3209" s="144">
        <v>255</v>
      </c>
      <c r="K3209" s="144"/>
      <c r="L3209" s="144"/>
      <c r="M3209" s="144"/>
      <c r="N3209" s="144"/>
      <c r="O3209" s="144"/>
      <c r="P3209" s="145" t="e">
        <f t="shared" si="627"/>
        <v>#DIV/0!</v>
      </c>
      <c r="Q3209" s="145">
        <f t="shared" si="628"/>
        <v>0</v>
      </c>
      <c r="R3209" s="145">
        <f t="shared" si="629"/>
        <v>0</v>
      </c>
      <c r="S3209" s="145">
        <f t="shared" si="630"/>
        <v>0</v>
      </c>
      <c r="T3209" s="145">
        <f t="shared" si="631"/>
        <v>0</v>
      </c>
      <c r="U3209" s="145">
        <f t="shared" si="632"/>
        <v>0</v>
      </c>
      <c r="V3209" s="146">
        <f>IF(J3209="nio",0,IF(J3209&gt;0,VLOOKUP(F3209,'3-Productie normen'!A:M,VLOOKUP(J3209,'3-Productie normen'!$B$38:$C$41,2,FALSE),FALSE)))*(VLOOKUP(B3209,'2-Kosten per locatie'!$A$16:$C$48,3,FALSE))</f>
        <v>0</v>
      </c>
      <c r="W3209" s="146">
        <f t="shared" si="633"/>
        <v>0</v>
      </c>
      <c r="X3209" s="146">
        <f t="shared" si="634"/>
        <v>0</v>
      </c>
      <c r="Y3209" s="146">
        <f t="shared" si="635"/>
        <v>0</v>
      </c>
      <c r="Z3209" s="147" t="str">
        <f>VLOOKUP(F3209,'3-Productie normen'!A:Q,12,FALSE)</f>
        <v>B</v>
      </c>
      <c r="AA3209" s="147"/>
      <c r="AC3209" s="148">
        <f t="shared" si="636"/>
        <v>6961.5</v>
      </c>
    </row>
    <row r="3210" spans="1:29" ht="14.15" customHeight="1">
      <c r="A3210" s="124">
        <f t="shared" si="638"/>
        <v>3210</v>
      </c>
      <c r="B3210" s="139" t="s">
        <v>110</v>
      </c>
      <c r="C3210" s="108">
        <v>3</v>
      </c>
      <c r="D3210" s="164" t="s">
        <v>1867</v>
      </c>
      <c r="E3210" s="141" t="s">
        <v>2653</v>
      </c>
      <c r="F3210" s="141" t="s">
        <v>163</v>
      </c>
      <c r="G3210" s="141" t="s">
        <v>244</v>
      </c>
      <c r="H3210" s="142">
        <v>11</v>
      </c>
      <c r="I3210" s="143">
        <f t="shared" si="637"/>
        <v>255</v>
      </c>
      <c r="J3210" s="144">
        <v>255</v>
      </c>
      <c r="K3210" s="144"/>
      <c r="L3210" s="144"/>
      <c r="M3210" s="144"/>
      <c r="N3210" s="144"/>
      <c r="O3210" s="144"/>
      <c r="P3210" s="145" t="e">
        <f t="shared" si="627"/>
        <v>#DIV/0!</v>
      </c>
      <c r="Q3210" s="145">
        <f t="shared" si="628"/>
        <v>0</v>
      </c>
      <c r="R3210" s="145">
        <f t="shared" si="629"/>
        <v>0</v>
      </c>
      <c r="S3210" s="145">
        <f t="shared" si="630"/>
        <v>0</v>
      </c>
      <c r="T3210" s="145">
        <f t="shared" si="631"/>
        <v>0</v>
      </c>
      <c r="U3210" s="145">
        <f t="shared" si="632"/>
        <v>0</v>
      </c>
      <c r="V3210" s="146">
        <f>IF(J3210="nio",0,IF(J3210&gt;0,VLOOKUP(F3210,'3-Productie normen'!A:M,VLOOKUP(J3210,'3-Productie normen'!$B$38:$C$41,2,FALSE),FALSE)))*(VLOOKUP(B3210,'2-Kosten per locatie'!$A$16:$C$48,3,FALSE))</f>
        <v>0</v>
      </c>
      <c r="W3210" s="146">
        <f t="shared" si="633"/>
        <v>0</v>
      </c>
      <c r="X3210" s="146">
        <f t="shared" si="634"/>
        <v>0</v>
      </c>
      <c r="Y3210" s="146">
        <f t="shared" si="635"/>
        <v>0</v>
      </c>
      <c r="Z3210" s="147" t="str">
        <f>VLOOKUP(F3210,'3-Productie normen'!A:Q,12,FALSE)</f>
        <v>B</v>
      </c>
      <c r="AA3210" s="147"/>
      <c r="AC3210" s="148">
        <f t="shared" si="636"/>
        <v>2805</v>
      </c>
    </row>
    <row r="3211" spans="1:29" ht="14.15" customHeight="1">
      <c r="A3211" s="124">
        <f t="shared" si="638"/>
        <v>3211</v>
      </c>
      <c r="B3211" s="139" t="s">
        <v>110</v>
      </c>
      <c r="C3211" s="108">
        <v>3</v>
      </c>
      <c r="D3211" s="164" t="s">
        <v>1868</v>
      </c>
      <c r="E3211" s="141" t="s">
        <v>2625</v>
      </c>
      <c r="F3211" s="141" t="s">
        <v>155</v>
      </c>
      <c r="G3211" s="141" t="s">
        <v>1646</v>
      </c>
      <c r="H3211" s="142">
        <v>2.1</v>
      </c>
      <c r="I3211" s="143">
        <f t="shared" si="637"/>
        <v>255</v>
      </c>
      <c r="J3211" s="144">
        <v>255</v>
      </c>
      <c r="K3211" s="144"/>
      <c r="L3211" s="144"/>
      <c r="M3211" s="144"/>
      <c r="N3211" s="144"/>
      <c r="O3211" s="144"/>
      <c r="P3211" s="145" t="e">
        <f t="shared" si="627"/>
        <v>#DIV/0!</v>
      </c>
      <c r="Q3211" s="145">
        <f t="shared" si="628"/>
        <v>0</v>
      </c>
      <c r="R3211" s="145">
        <f t="shared" si="629"/>
        <v>0</v>
      </c>
      <c r="S3211" s="145">
        <f t="shared" si="630"/>
        <v>0</v>
      </c>
      <c r="T3211" s="145">
        <f t="shared" si="631"/>
        <v>0</v>
      </c>
      <c r="U3211" s="145">
        <f t="shared" si="632"/>
        <v>0</v>
      </c>
      <c r="V3211" s="146">
        <f>IF(J3211="nio",0,IF(J3211&gt;0,VLOOKUP(F3211,'3-Productie normen'!A:M,VLOOKUP(J3211,'3-Productie normen'!$B$38:$C$41,2,FALSE),FALSE)))*(VLOOKUP(B3211,'2-Kosten per locatie'!$A$16:$C$48,3,FALSE))</f>
        <v>0</v>
      </c>
      <c r="W3211" s="146">
        <f t="shared" si="633"/>
        <v>0</v>
      </c>
      <c r="X3211" s="146">
        <f t="shared" si="634"/>
        <v>0</v>
      </c>
      <c r="Y3211" s="146">
        <f t="shared" si="635"/>
        <v>0</v>
      </c>
      <c r="Z3211" s="147" t="str">
        <f>VLOOKUP(F3211,'3-Productie normen'!A:Q,12,FALSE)</f>
        <v>B</v>
      </c>
      <c r="AA3211" s="147"/>
      <c r="AC3211" s="148">
        <f t="shared" si="636"/>
        <v>535.5</v>
      </c>
    </row>
    <row r="3212" spans="1:29" ht="14.15" customHeight="1">
      <c r="A3212" s="124">
        <f t="shared" si="638"/>
        <v>3212</v>
      </c>
      <c r="B3212" s="139" t="s">
        <v>110</v>
      </c>
      <c r="C3212" s="108">
        <v>3</v>
      </c>
      <c r="D3212" s="164" t="s">
        <v>1869</v>
      </c>
      <c r="E3212" s="141" t="s">
        <v>171</v>
      </c>
      <c r="F3212" s="141" t="s">
        <v>171</v>
      </c>
      <c r="G3212" s="141" t="s">
        <v>1646</v>
      </c>
      <c r="H3212" s="142">
        <v>4</v>
      </c>
      <c r="I3212" s="143">
        <f t="shared" si="637"/>
        <v>255</v>
      </c>
      <c r="J3212" s="144">
        <v>255</v>
      </c>
      <c r="K3212" s="144"/>
      <c r="L3212" s="144"/>
      <c r="M3212" s="144"/>
      <c r="N3212" s="144"/>
      <c r="O3212" s="144"/>
      <c r="P3212" s="145" t="e">
        <f t="shared" si="627"/>
        <v>#DIV/0!</v>
      </c>
      <c r="Q3212" s="145">
        <f t="shared" si="628"/>
        <v>0</v>
      </c>
      <c r="R3212" s="145">
        <f t="shared" si="629"/>
        <v>0</v>
      </c>
      <c r="S3212" s="145">
        <f t="shared" si="630"/>
        <v>0</v>
      </c>
      <c r="T3212" s="145">
        <f t="shared" si="631"/>
        <v>0</v>
      </c>
      <c r="U3212" s="145">
        <f t="shared" si="632"/>
        <v>0</v>
      </c>
      <c r="V3212" s="146">
        <f>IF(J3212="nio",0,IF(J3212&gt;0,VLOOKUP(F3212,'3-Productie normen'!A:M,VLOOKUP(J3212,'3-Productie normen'!$B$38:$C$41,2,FALSE),FALSE)))*(VLOOKUP(B3212,'2-Kosten per locatie'!$A$16:$C$48,3,FALSE))</f>
        <v>0</v>
      </c>
      <c r="W3212" s="146">
        <f t="shared" si="633"/>
        <v>0</v>
      </c>
      <c r="X3212" s="146">
        <f t="shared" si="634"/>
        <v>0</v>
      </c>
      <c r="Y3212" s="146">
        <f t="shared" si="635"/>
        <v>0</v>
      </c>
      <c r="Z3212" s="147" t="str">
        <f>VLOOKUP(F3212,'3-Productie normen'!A:Q,12,FALSE)</f>
        <v>B</v>
      </c>
      <c r="AA3212" s="147"/>
      <c r="AC3212" s="148">
        <f t="shared" si="636"/>
        <v>1020</v>
      </c>
    </row>
    <row r="3213" spans="1:29" ht="14.15" customHeight="1">
      <c r="A3213" s="124">
        <f t="shared" si="638"/>
        <v>3213</v>
      </c>
      <c r="B3213" s="139" t="s">
        <v>110</v>
      </c>
      <c r="C3213" s="108">
        <v>3</v>
      </c>
      <c r="D3213" s="164" t="s">
        <v>2493</v>
      </c>
      <c r="E3213" s="141" t="s">
        <v>431</v>
      </c>
      <c r="F3213" s="141" t="s">
        <v>163</v>
      </c>
      <c r="G3213" s="141" t="s">
        <v>1646</v>
      </c>
      <c r="H3213" s="142">
        <v>30.2</v>
      </c>
      <c r="I3213" s="143">
        <f t="shared" si="637"/>
        <v>255</v>
      </c>
      <c r="J3213" s="144">
        <v>255</v>
      </c>
      <c r="K3213" s="144"/>
      <c r="L3213" s="144"/>
      <c r="M3213" s="144"/>
      <c r="N3213" s="144"/>
      <c r="O3213" s="144"/>
      <c r="P3213" s="145" t="e">
        <f t="shared" si="627"/>
        <v>#DIV/0!</v>
      </c>
      <c r="Q3213" s="145">
        <f t="shared" si="628"/>
        <v>0</v>
      </c>
      <c r="R3213" s="145">
        <f t="shared" si="629"/>
        <v>0</v>
      </c>
      <c r="S3213" s="145">
        <f t="shared" si="630"/>
        <v>0</v>
      </c>
      <c r="T3213" s="145">
        <f t="shared" si="631"/>
        <v>0</v>
      </c>
      <c r="U3213" s="145">
        <f t="shared" si="632"/>
        <v>0</v>
      </c>
      <c r="V3213" s="146">
        <f>IF(J3213="nio",0,IF(J3213&gt;0,VLOOKUP(F3213,'3-Productie normen'!A:M,VLOOKUP(J3213,'3-Productie normen'!$B$38:$C$41,2,FALSE),FALSE)))*(VLOOKUP(B3213,'2-Kosten per locatie'!$A$16:$C$48,3,FALSE))</f>
        <v>0</v>
      </c>
      <c r="W3213" s="146">
        <f t="shared" si="633"/>
        <v>0</v>
      </c>
      <c r="X3213" s="146">
        <f t="shared" si="634"/>
        <v>0</v>
      </c>
      <c r="Y3213" s="146">
        <f t="shared" si="635"/>
        <v>0</v>
      </c>
      <c r="Z3213" s="147" t="str">
        <f>VLOOKUP(F3213,'3-Productie normen'!A:Q,12,FALSE)</f>
        <v>B</v>
      </c>
      <c r="AA3213" s="147"/>
      <c r="AC3213" s="148">
        <f t="shared" si="636"/>
        <v>7701</v>
      </c>
    </row>
    <row r="3214" spans="1:29" ht="14.15" customHeight="1">
      <c r="A3214" s="124">
        <f t="shared" si="638"/>
        <v>3214</v>
      </c>
      <c r="B3214" s="139" t="s">
        <v>110</v>
      </c>
      <c r="C3214" s="108">
        <v>3</v>
      </c>
      <c r="D3214" s="164" t="s">
        <v>2654</v>
      </c>
      <c r="E3214" s="141" t="s">
        <v>212</v>
      </c>
      <c r="F3214" s="141" t="s">
        <v>167</v>
      </c>
      <c r="G3214" s="141" t="s">
        <v>2619</v>
      </c>
      <c r="H3214" s="142">
        <v>4.4000000000000004</v>
      </c>
      <c r="I3214" s="143">
        <f t="shared" si="637"/>
        <v>510</v>
      </c>
      <c r="J3214" s="144">
        <v>255</v>
      </c>
      <c r="K3214" s="144">
        <v>255</v>
      </c>
      <c r="L3214" s="144"/>
      <c r="M3214" s="144"/>
      <c r="N3214" s="144"/>
      <c r="O3214" s="144"/>
      <c r="P3214" s="145" t="e">
        <f t="shared" si="627"/>
        <v>#DIV/0!</v>
      </c>
      <c r="Q3214" s="145" t="e">
        <f t="shared" si="628"/>
        <v>#DIV/0!</v>
      </c>
      <c r="R3214" s="145">
        <f t="shared" si="629"/>
        <v>0</v>
      </c>
      <c r="S3214" s="145">
        <f t="shared" si="630"/>
        <v>0</v>
      </c>
      <c r="T3214" s="145">
        <f t="shared" si="631"/>
        <v>0</v>
      </c>
      <c r="U3214" s="145">
        <f t="shared" si="632"/>
        <v>0</v>
      </c>
      <c r="V3214" s="146">
        <f>IF(J3214="nio",0,IF(J3214&gt;0,VLOOKUP(F3214,'3-Productie normen'!A:M,VLOOKUP(J3214,'3-Productie normen'!$B$38:$C$41,2,FALSE),FALSE)))*(VLOOKUP(B3214,'2-Kosten per locatie'!$A$16:$C$48,3,FALSE))</f>
        <v>0</v>
      </c>
      <c r="W3214" s="146">
        <f t="shared" si="633"/>
        <v>0</v>
      </c>
      <c r="X3214" s="146">
        <f t="shared" si="634"/>
        <v>0</v>
      </c>
      <c r="Y3214" s="146">
        <f t="shared" si="635"/>
        <v>0</v>
      </c>
      <c r="Z3214" s="147" t="str">
        <f>VLOOKUP(F3214,'3-Productie normen'!A:Q,12,FALSE)</f>
        <v>S</v>
      </c>
      <c r="AA3214" s="147"/>
      <c r="AC3214" s="148">
        <f t="shared" si="636"/>
        <v>2244</v>
      </c>
    </row>
    <row r="3215" spans="1:29" ht="14.15" customHeight="1">
      <c r="A3215" s="124">
        <f t="shared" si="638"/>
        <v>3215</v>
      </c>
      <c r="B3215" s="139" t="s">
        <v>110</v>
      </c>
      <c r="C3215" s="108">
        <v>3</v>
      </c>
      <c r="D3215" s="164" t="s">
        <v>2655</v>
      </c>
      <c r="E3215" s="141" t="s">
        <v>212</v>
      </c>
      <c r="F3215" s="141" t="s">
        <v>167</v>
      </c>
      <c r="G3215" s="141" t="s">
        <v>2619</v>
      </c>
      <c r="H3215" s="142">
        <v>1.5</v>
      </c>
      <c r="I3215" s="143">
        <f t="shared" si="637"/>
        <v>510</v>
      </c>
      <c r="J3215" s="144">
        <v>255</v>
      </c>
      <c r="K3215" s="144">
        <v>255</v>
      </c>
      <c r="L3215" s="144"/>
      <c r="M3215" s="144"/>
      <c r="N3215" s="144"/>
      <c r="O3215" s="144"/>
      <c r="P3215" s="145" t="e">
        <f t="shared" si="627"/>
        <v>#DIV/0!</v>
      </c>
      <c r="Q3215" s="145" t="e">
        <f t="shared" si="628"/>
        <v>#DIV/0!</v>
      </c>
      <c r="R3215" s="145">
        <f t="shared" si="629"/>
        <v>0</v>
      </c>
      <c r="S3215" s="145">
        <f t="shared" si="630"/>
        <v>0</v>
      </c>
      <c r="T3215" s="145">
        <f t="shared" si="631"/>
        <v>0</v>
      </c>
      <c r="U3215" s="145">
        <f t="shared" si="632"/>
        <v>0</v>
      </c>
      <c r="V3215" s="146">
        <f>IF(J3215="nio",0,IF(J3215&gt;0,VLOOKUP(F3215,'3-Productie normen'!A:M,VLOOKUP(J3215,'3-Productie normen'!$B$38:$C$41,2,FALSE),FALSE)))*(VLOOKUP(B3215,'2-Kosten per locatie'!$A$16:$C$48,3,FALSE))</f>
        <v>0</v>
      </c>
      <c r="W3215" s="146">
        <f t="shared" si="633"/>
        <v>0</v>
      </c>
      <c r="X3215" s="146">
        <f t="shared" si="634"/>
        <v>0</v>
      </c>
      <c r="Y3215" s="146">
        <f t="shared" si="635"/>
        <v>0</v>
      </c>
      <c r="Z3215" s="147" t="str">
        <f>VLOOKUP(F3215,'3-Productie normen'!A:Q,12,FALSE)</f>
        <v>S</v>
      </c>
      <c r="AA3215" s="147"/>
      <c r="AC3215" s="148">
        <f t="shared" si="636"/>
        <v>765</v>
      </c>
    </row>
    <row r="3216" spans="1:29" ht="14.15" customHeight="1">
      <c r="A3216" s="124">
        <f t="shared" si="638"/>
        <v>3216</v>
      </c>
      <c r="B3216" s="139" t="s">
        <v>110</v>
      </c>
      <c r="C3216" s="108">
        <v>3</v>
      </c>
      <c r="D3216" s="164" t="s">
        <v>2656</v>
      </c>
      <c r="E3216" s="141" t="s">
        <v>212</v>
      </c>
      <c r="F3216" s="141" t="s">
        <v>167</v>
      </c>
      <c r="G3216" s="141" t="s">
        <v>2619</v>
      </c>
      <c r="H3216" s="142">
        <v>1.4</v>
      </c>
      <c r="I3216" s="143">
        <f t="shared" si="637"/>
        <v>510</v>
      </c>
      <c r="J3216" s="144">
        <v>255</v>
      </c>
      <c r="K3216" s="144">
        <v>255</v>
      </c>
      <c r="L3216" s="144"/>
      <c r="M3216" s="144"/>
      <c r="N3216" s="144"/>
      <c r="O3216" s="144"/>
      <c r="P3216" s="145" t="e">
        <f t="shared" si="627"/>
        <v>#DIV/0!</v>
      </c>
      <c r="Q3216" s="145" t="e">
        <f t="shared" si="628"/>
        <v>#DIV/0!</v>
      </c>
      <c r="R3216" s="145">
        <f t="shared" si="629"/>
        <v>0</v>
      </c>
      <c r="S3216" s="145">
        <f t="shared" si="630"/>
        <v>0</v>
      </c>
      <c r="T3216" s="145">
        <f t="shared" si="631"/>
        <v>0</v>
      </c>
      <c r="U3216" s="145">
        <f t="shared" si="632"/>
        <v>0</v>
      </c>
      <c r="V3216" s="146">
        <f>IF(J3216="nio",0,IF(J3216&gt;0,VLOOKUP(F3216,'3-Productie normen'!A:M,VLOOKUP(J3216,'3-Productie normen'!$B$38:$C$41,2,FALSE),FALSE)))*(VLOOKUP(B3216,'2-Kosten per locatie'!$A$16:$C$48,3,FALSE))</f>
        <v>0</v>
      </c>
      <c r="W3216" s="146">
        <f t="shared" si="633"/>
        <v>0</v>
      </c>
      <c r="X3216" s="146">
        <f t="shared" si="634"/>
        <v>0</v>
      </c>
      <c r="Y3216" s="146">
        <f t="shared" si="635"/>
        <v>0</v>
      </c>
      <c r="Z3216" s="147" t="str">
        <f>VLOOKUP(F3216,'3-Productie normen'!A:Q,12,FALSE)</f>
        <v>S</v>
      </c>
      <c r="AA3216" s="147"/>
      <c r="AC3216" s="148">
        <f t="shared" si="636"/>
        <v>714</v>
      </c>
    </row>
    <row r="3217" spans="1:29" ht="14.15" customHeight="1">
      <c r="A3217" s="124">
        <f t="shared" si="638"/>
        <v>3217</v>
      </c>
      <c r="B3217" s="139" t="s">
        <v>110</v>
      </c>
      <c r="C3217" s="108">
        <v>3</v>
      </c>
      <c r="D3217" s="164" t="s">
        <v>2657</v>
      </c>
      <c r="E3217" s="141" t="s">
        <v>262</v>
      </c>
      <c r="F3217" s="141" t="s">
        <v>164</v>
      </c>
      <c r="G3217" s="141" t="s">
        <v>227</v>
      </c>
      <c r="H3217" s="142">
        <v>5</v>
      </c>
      <c r="I3217" s="143">
        <f t="shared" si="637"/>
        <v>12</v>
      </c>
      <c r="J3217" s="144">
        <v>12</v>
      </c>
      <c r="K3217" s="144"/>
      <c r="L3217" s="144"/>
      <c r="M3217" s="144"/>
      <c r="N3217" s="144"/>
      <c r="O3217" s="144"/>
      <c r="P3217" s="145" t="e">
        <f t="shared" si="627"/>
        <v>#DIV/0!</v>
      </c>
      <c r="Q3217" s="145">
        <f t="shared" si="628"/>
        <v>0</v>
      </c>
      <c r="R3217" s="145">
        <f t="shared" si="629"/>
        <v>0</v>
      </c>
      <c r="S3217" s="145">
        <f t="shared" si="630"/>
        <v>0</v>
      </c>
      <c r="T3217" s="145">
        <f t="shared" si="631"/>
        <v>0</v>
      </c>
      <c r="U3217" s="145">
        <f t="shared" si="632"/>
        <v>0</v>
      </c>
      <c r="V3217" s="146">
        <f>IF(J3217="nio",0,IF(J3217&gt;0,VLOOKUP(F3217,'3-Productie normen'!A:M,VLOOKUP(J3217,'3-Productie normen'!$B$38:$C$41,2,FALSE),FALSE)))*(VLOOKUP(B3217,'2-Kosten per locatie'!$A$16:$C$48,3,FALSE))</f>
        <v>0</v>
      </c>
      <c r="W3217" s="146">
        <f t="shared" si="633"/>
        <v>0</v>
      </c>
      <c r="X3217" s="146">
        <f t="shared" si="634"/>
        <v>0</v>
      </c>
      <c r="Y3217" s="146">
        <f t="shared" si="635"/>
        <v>0</v>
      </c>
      <c r="Z3217" s="147" t="str">
        <f>VLOOKUP(F3217,'3-Productie normen'!A:Q,12,FALSE)</f>
        <v>V</v>
      </c>
      <c r="AA3217" s="147"/>
      <c r="AC3217" s="148">
        <f t="shared" si="636"/>
        <v>60</v>
      </c>
    </row>
    <row r="3218" spans="1:29" ht="14.15" customHeight="1">
      <c r="A3218" s="124">
        <f t="shared" si="638"/>
        <v>3218</v>
      </c>
      <c r="B3218" s="139" t="s">
        <v>101</v>
      </c>
      <c r="C3218" s="108" t="s">
        <v>210</v>
      </c>
      <c r="D3218" s="164" t="s">
        <v>1626</v>
      </c>
      <c r="E3218" s="141" t="s">
        <v>165</v>
      </c>
      <c r="F3218" s="141" t="s">
        <v>165</v>
      </c>
      <c r="G3218" s="141" t="s">
        <v>1646</v>
      </c>
      <c r="H3218" s="142">
        <v>323</v>
      </c>
      <c r="I3218" s="143">
        <f t="shared" si="637"/>
        <v>487</v>
      </c>
      <c r="J3218" s="144">
        <v>12</v>
      </c>
      <c r="K3218" s="144">
        <v>255</v>
      </c>
      <c r="L3218" s="144">
        <v>101</v>
      </c>
      <c r="M3218" s="144">
        <v>101</v>
      </c>
      <c r="N3218" s="144">
        <v>9</v>
      </c>
      <c r="O3218" s="144">
        <v>9</v>
      </c>
      <c r="P3218" s="145" t="e">
        <f t="shared" si="627"/>
        <v>#DIV/0!</v>
      </c>
      <c r="Q3218" s="145" t="e">
        <f t="shared" si="628"/>
        <v>#DIV/0!</v>
      </c>
      <c r="R3218" s="145" t="e">
        <f t="shared" si="629"/>
        <v>#DIV/0!</v>
      </c>
      <c r="S3218" s="145" t="e">
        <f t="shared" si="630"/>
        <v>#DIV/0!</v>
      </c>
      <c r="T3218" s="145" t="e">
        <f t="shared" si="631"/>
        <v>#DIV/0!</v>
      </c>
      <c r="U3218" s="145" t="e">
        <f t="shared" si="632"/>
        <v>#DIV/0!</v>
      </c>
      <c r="V3218" s="146">
        <f>IF(J3218="nio",0,IF(J3218&gt;0,VLOOKUP(F3218,'3-Productie normen'!A:M,VLOOKUP(J3218,'3-Productie normen'!$B$38:$C$41,2,FALSE),FALSE)))*(VLOOKUP(B3218,'2-Kosten per locatie'!$A$16:$C$48,3,FALSE))</f>
        <v>0</v>
      </c>
      <c r="W3218" s="146">
        <f t="shared" si="633"/>
        <v>0</v>
      </c>
      <c r="X3218" s="146">
        <f t="shared" si="634"/>
        <v>0</v>
      </c>
      <c r="Y3218" s="146">
        <f t="shared" si="635"/>
        <v>0</v>
      </c>
      <c r="Z3218" s="147" t="str">
        <f>VLOOKUP(F3218,'3-Productie normen'!A:Q,12,FALSE)</f>
        <v>V</v>
      </c>
      <c r="AA3218" s="147"/>
      <c r="AC3218" s="148">
        <f t="shared" si="636"/>
        <v>157301</v>
      </c>
    </row>
    <row r="3219" spans="1:29" ht="14.15" customHeight="1">
      <c r="A3219" s="124">
        <f t="shared" si="638"/>
        <v>3219</v>
      </c>
      <c r="B3219" s="139" t="s">
        <v>101</v>
      </c>
      <c r="C3219" s="108" t="s">
        <v>210</v>
      </c>
      <c r="D3219" s="164" t="s">
        <v>1628</v>
      </c>
      <c r="E3219" s="141" t="s">
        <v>230</v>
      </c>
      <c r="F3219" s="141" t="s">
        <v>168</v>
      </c>
      <c r="G3219" s="141" t="s">
        <v>1646</v>
      </c>
      <c r="H3219" s="142">
        <v>16</v>
      </c>
      <c r="I3219" s="143">
        <f t="shared" si="637"/>
        <v>1</v>
      </c>
      <c r="J3219" s="144">
        <v>1</v>
      </c>
      <c r="K3219" s="144"/>
      <c r="L3219" s="144"/>
      <c r="M3219" s="144"/>
      <c r="N3219" s="144"/>
      <c r="O3219" s="144"/>
      <c r="P3219" s="145" t="e">
        <f t="shared" si="627"/>
        <v>#DIV/0!</v>
      </c>
      <c r="Q3219" s="145">
        <f t="shared" si="628"/>
        <v>0</v>
      </c>
      <c r="R3219" s="145">
        <f t="shared" si="629"/>
        <v>0</v>
      </c>
      <c r="S3219" s="145">
        <f t="shared" si="630"/>
        <v>0</v>
      </c>
      <c r="T3219" s="145">
        <f t="shared" si="631"/>
        <v>0</v>
      </c>
      <c r="U3219" s="145">
        <f t="shared" si="632"/>
        <v>0</v>
      </c>
      <c r="V3219" s="146">
        <f>IF(J3219="nio",0,IF(J3219&gt;0,VLOOKUP(F3219,'3-Productie normen'!A:M,VLOOKUP(J3219,'3-Productie normen'!$B$38:$C$41,2,FALSE),FALSE)))*(VLOOKUP(B3219,'2-Kosten per locatie'!$A$16:$C$48,3,FALSE))</f>
        <v>0</v>
      </c>
      <c r="W3219" s="146">
        <f t="shared" si="633"/>
        <v>0</v>
      </c>
      <c r="X3219" s="146">
        <f t="shared" si="634"/>
        <v>0</v>
      </c>
      <c r="Y3219" s="146">
        <f t="shared" si="635"/>
        <v>0</v>
      </c>
      <c r="Z3219" s="147" t="str">
        <f>VLOOKUP(F3219,'3-Productie normen'!A:Q,12,FALSE)</f>
        <v>V</v>
      </c>
      <c r="AA3219" s="147"/>
      <c r="AC3219" s="148">
        <f t="shared" si="636"/>
        <v>16</v>
      </c>
    </row>
    <row r="3220" spans="1:29" ht="14.15" customHeight="1">
      <c r="A3220" s="124">
        <f t="shared" si="638"/>
        <v>3220</v>
      </c>
      <c r="B3220" s="139" t="s">
        <v>101</v>
      </c>
      <c r="C3220" s="108" t="s">
        <v>210</v>
      </c>
      <c r="D3220" s="164" t="s">
        <v>1629</v>
      </c>
      <c r="E3220" s="141" t="s">
        <v>279</v>
      </c>
      <c r="F3220" s="141" t="s">
        <v>168</v>
      </c>
      <c r="G3220" s="141" t="s">
        <v>1646</v>
      </c>
      <c r="H3220" s="142">
        <v>2</v>
      </c>
      <c r="I3220" s="143">
        <f t="shared" si="637"/>
        <v>1</v>
      </c>
      <c r="J3220" s="144">
        <v>1</v>
      </c>
      <c r="K3220" s="144"/>
      <c r="L3220" s="144"/>
      <c r="M3220" s="144"/>
      <c r="N3220" s="144"/>
      <c r="O3220" s="144"/>
      <c r="P3220" s="145" t="e">
        <f t="shared" si="627"/>
        <v>#DIV/0!</v>
      </c>
      <c r="Q3220" s="145">
        <f t="shared" si="628"/>
        <v>0</v>
      </c>
      <c r="R3220" s="145">
        <f t="shared" si="629"/>
        <v>0</v>
      </c>
      <c r="S3220" s="145">
        <f t="shared" si="630"/>
        <v>0</v>
      </c>
      <c r="T3220" s="145">
        <f t="shared" si="631"/>
        <v>0</v>
      </c>
      <c r="U3220" s="145">
        <f t="shared" si="632"/>
        <v>0</v>
      </c>
      <c r="V3220" s="146">
        <f>IF(J3220="nio",0,IF(J3220&gt;0,VLOOKUP(F3220,'3-Productie normen'!A:M,VLOOKUP(J3220,'3-Productie normen'!$B$38:$C$41,2,FALSE),FALSE)))*(VLOOKUP(B3220,'2-Kosten per locatie'!$A$16:$C$48,3,FALSE))</f>
        <v>0</v>
      </c>
      <c r="W3220" s="146">
        <f t="shared" si="633"/>
        <v>0</v>
      </c>
      <c r="X3220" s="146">
        <f t="shared" si="634"/>
        <v>0</v>
      </c>
      <c r="Y3220" s="146">
        <f t="shared" si="635"/>
        <v>0</v>
      </c>
      <c r="Z3220" s="147" t="str">
        <f>VLOOKUP(F3220,'3-Productie normen'!A:Q,12,FALSE)</f>
        <v>V</v>
      </c>
      <c r="AA3220" s="147"/>
      <c r="AC3220" s="148">
        <f t="shared" si="636"/>
        <v>2</v>
      </c>
    </row>
    <row r="3221" spans="1:29" ht="14.15" customHeight="1">
      <c r="A3221" s="124">
        <f t="shared" si="638"/>
        <v>3221</v>
      </c>
      <c r="B3221" s="139" t="s">
        <v>101</v>
      </c>
      <c r="C3221" s="108" t="s">
        <v>210</v>
      </c>
      <c r="D3221" s="164" t="s">
        <v>1630</v>
      </c>
      <c r="E3221" s="141" t="s">
        <v>265</v>
      </c>
      <c r="F3221" s="141" t="s">
        <v>167</v>
      </c>
      <c r="G3221" s="141" t="s">
        <v>213</v>
      </c>
      <c r="H3221" s="142">
        <v>5</v>
      </c>
      <c r="I3221" s="143">
        <f t="shared" si="637"/>
        <v>730</v>
      </c>
      <c r="J3221" s="144">
        <v>255</v>
      </c>
      <c r="K3221" s="144">
        <v>255</v>
      </c>
      <c r="L3221" s="144">
        <v>101</v>
      </c>
      <c r="M3221" s="144">
        <v>101</v>
      </c>
      <c r="N3221" s="144">
        <v>9</v>
      </c>
      <c r="O3221" s="144">
        <v>9</v>
      </c>
      <c r="P3221" s="145" t="e">
        <f t="shared" si="627"/>
        <v>#DIV/0!</v>
      </c>
      <c r="Q3221" s="145" t="e">
        <f t="shared" si="628"/>
        <v>#DIV/0!</v>
      </c>
      <c r="R3221" s="145" t="e">
        <f t="shared" si="629"/>
        <v>#DIV/0!</v>
      </c>
      <c r="S3221" s="145" t="e">
        <f t="shared" si="630"/>
        <v>#DIV/0!</v>
      </c>
      <c r="T3221" s="145" t="e">
        <f t="shared" si="631"/>
        <v>#DIV/0!</v>
      </c>
      <c r="U3221" s="145" t="e">
        <f t="shared" si="632"/>
        <v>#DIV/0!</v>
      </c>
      <c r="V3221" s="146">
        <f>IF(J3221="nio",0,IF(J3221&gt;0,VLOOKUP(F3221,'3-Productie normen'!A:M,VLOOKUP(J3221,'3-Productie normen'!$B$38:$C$41,2,FALSE),FALSE)))*(VLOOKUP(B3221,'2-Kosten per locatie'!$A$16:$C$48,3,FALSE))</f>
        <v>0</v>
      </c>
      <c r="W3221" s="146">
        <f t="shared" si="633"/>
        <v>0</v>
      </c>
      <c r="X3221" s="146">
        <f t="shared" si="634"/>
        <v>0</v>
      </c>
      <c r="Y3221" s="146">
        <f t="shared" si="635"/>
        <v>0</v>
      </c>
      <c r="Z3221" s="147" t="str">
        <f>VLOOKUP(F3221,'3-Productie normen'!A:Q,12,FALSE)</f>
        <v>S</v>
      </c>
      <c r="AA3221" s="147"/>
      <c r="AC3221" s="148">
        <f t="shared" si="636"/>
        <v>3650</v>
      </c>
    </row>
    <row r="3222" spans="1:29" ht="14.15" customHeight="1">
      <c r="A3222" s="124">
        <f t="shared" si="638"/>
        <v>3222</v>
      </c>
      <c r="B3222" s="139" t="s">
        <v>101</v>
      </c>
      <c r="C3222" s="108">
        <v>1</v>
      </c>
      <c r="D3222" s="164" t="s">
        <v>1716</v>
      </c>
      <c r="E3222" s="141" t="s">
        <v>519</v>
      </c>
      <c r="F3222" s="141" t="s">
        <v>174</v>
      </c>
      <c r="G3222" s="141" t="s">
        <v>323</v>
      </c>
      <c r="H3222" s="142">
        <v>22</v>
      </c>
      <c r="I3222" s="143">
        <f t="shared" si="637"/>
        <v>0</v>
      </c>
      <c r="J3222" s="144" t="s">
        <v>228</v>
      </c>
      <c r="K3222" s="144"/>
      <c r="L3222" s="144"/>
      <c r="M3222" s="144"/>
      <c r="N3222" s="144"/>
      <c r="O3222" s="144"/>
      <c r="P3222" s="145">
        <f t="shared" si="627"/>
        <v>0</v>
      </c>
      <c r="Q3222" s="145">
        <f t="shared" si="628"/>
        <v>0</v>
      </c>
      <c r="R3222" s="145">
        <f t="shared" si="629"/>
        <v>0</v>
      </c>
      <c r="S3222" s="145">
        <f t="shared" si="630"/>
        <v>0</v>
      </c>
      <c r="T3222" s="145">
        <f t="shared" si="631"/>
        <v>0</v>
      </c>
      <c r="U3222" s="145">
        <f t="shared" si="632"/>
        <v>0</v>
      </c>
      <c r="V3222" s="146">
        <f>IF(J3222="nio",0,IF(J3222&gt;0,VLOOKUP(F3222,'3-Productie normen'!A:M,VLOOKUP(J3222,'3-Productie normen'!$B$38:$C$41,2,FALSE),FALSE)))*(VLOOKUP(B3222,'2-Kosten per locatie'!$A$16:$C$48,3,FALSE))</f>
        <v>0</v>
      </c>
      <c r="W3222" s="146">
        <f t="shared" si="633"/>
        <v>0</v>
      </c>
      <c r="X3222" s="146">
        <f t="shared" si="634"/>
        <v>0</v>
      </c>
      <c r="Y3222" s="146">
        <f t="shared" si="635"/>
        <v>0</v>
      </c>
      <c r="Z3222" s="147">
        <f>VLOOKUP(F3222,'3-Productie normen'!A:Q,12,FALSE)</f>
        <v>0</v>
      </c>
      <c r="AA3222" s="147"/>
      <c r="AC3222" s="148">
        <f t="shared" si="636"/>
        <v>0</v>
      </c>
    </row>
    <row r="3223" spans="1:29" ht="14.15" customHeight="1">
      <c r="A3223" s="124">
        <f t="shared" si="638"/>
        <v>3223</v>
      </c>
      <c r="B3223" s="139" t="s">
        <v>98</v>
      </c>
      <c r="C3223" s="108" t="s">
        <v>210</v>
      </c>
      <c r="D3223" s="164" t="s">
        <v>1626</v>
      </c>
      <c r="E3223" s="141" t="s">
        <v>1631</v>
      </c>
      <c r="F3223" s="141" t="s">
        <v>161</v>
      </c>
      <c r="G3223" s="141" t="s">
        <v>213</v>
      </c>
      <c r="H3223" s="142">
        <v>43.5</v>
      </c>
      <c r="I3223" s="143">
        <f t="shared" si="637"/>
        <v>730</v>
      </c>
      <c r="J3223" s="144">
        <v>255</v>
      </c>
      <c r="K3223" s="144">
        <v>255</v>
      </c>
      <c r="L3223" s="144">
        <v>101</v>
      </c>
      <c r="M3223" s="144">
        <v>101</v>
      </c>
      <c r="N3223" s="144">
        <v>9</v>
      </c>
      <c r="O3223" s="144">
        <v>9</v>
      </c>
      <c r="P3223" s="145" t="e">
        <f t="shared" si="627"/>
        <v>#DIV/0!</v>
      </c>
      <c r="Q3223" s="145" t="e">
        <f t="shared" si="628"/>
        <v>#DIV/0!</v>
      </c>
      <c r="R3223" s="145" t="e">
        <f t="shared" si="629"/>
        <v>#DIV/0!</v>
      </c>
      <c r="S3223" s="145" t="e">
        <f t="shared" si="630"/>
        <v>#DIV/0!</v>
      </c>
      <c r="T3223" s="145" t="e">
        <f t="shared" si="631"/>
        <v>#DIV/0!</v>
      </c>
      <c r="U3223" s="145" t="e">
        <f t="shared" si="632"/>
        <v>#DIV/0!</v>
      </c>
      <c r="V3223" s="146">
        <f>IF(J3223="nio",0,IF(J3223&gt;0,VLOOKUP(F3223,'3-Productie normen'!A:M,VLOOKUP(J3223,'3-Productie normen'!$B$38:$C$41,2,FALSE),FALSE)))*(VLOOKUP(B3223,'2-Kosten per locatie'!$A$16:$C$48,3,FALSE))</f>
        <v>0</v>
      </c>
      <c r="W3223" s="146">
        <f t="shared" si="633"/>
        <v>0</v>
      </c>
      <c r="X3223" s="146">
        <f t="shared" si="634"/>
        <v>0</v>
      </c>
      <c r="Y3223" s="146">
        <f t="shared" si="635"/>
        <v>0</v>
      </c>
      <c r="Z3223" s="147" t="str">
        <f>VLOOKUP(F3223,'3-Productie normen'!A:Q,12,FALSE)</f>
        <v>S</v>
      </c>
      <c r="AA3223" s="147"/>
      <c r="AC3223" s="148">
        <f t="shared" si="636"/>
        <v>31755</v>
      </c>
    </row>
    <row r="3224" spans="1:29" ht="14.15" customHeight="1">
      <c r="A3224" s="124">
        <f t="shared" si="638"/>
        <v>3224</v>
      </c>
      <c r="B3224" s="139" t="s">
        <v>98</v>
      </c>
      <c r="C3224" s="108" t="s">
        <v>210</v>
      </c>
      <c r="D3224" s="164" t="s">
        <v>2057</v>
      </c>
      <c r="E3224" s="141" t="s">
        <v>507</v>
      </c>
      <c r="F3224" s="153" t="s">
        <v>157</v>
      </c>
      <c r="G3224" s="141" t="s">
        <v>213</v>
      </c>
      <c r="H3224" s="142">
        <v>1.5</v>
      </c>
      <c r="I3224" s="143">
        <f t="shared" si="637"/>
        <v>730</v>
      </c>
      <c r="J3224" s="144">
        <v>255</v>
      </c>
      <c r="K3224" s="144">
        <v>255</v>
      </c>
      <c r="L3224" s="144">
        <v>101</v>
      </c>
      <c r="M3224" s="144">
        <v>101</v>
      </c>
      <c r="N3224" s="144">
        <v>9</v>
      </c>
      <c r="O3224" s="144">
        <v>9</v>
      </c>
      <c r="P3224" s="145" t="e">
        <f t="shared" si="627"/>
        <v>#DIV/0!</v>
      </c>
      <c r="Q3224" s="145" t="e">
        <f t="shared" si="628"/>
        <v>#DIV/0!</v>
      </c>
      <c r="R3224" s="145" t="e">
        <f t="shared" si="629"/>
        <v>#DIV/0!</v>
      </c>
      <c r="S3224" s="145" t="e">
        <f t="shared" si="630"/>
        <v>#DIV/0!</v>
      </c>
      <c r="T3224" s="145" t="e">
        <f t="shared" si="631"/>
        <v>#DIV/0!</v>
      </c>
      <c r="U3224" s="145" t="e">
        <f t="shared" si="632"/>
        <v>#DIV/0!</v>
      </c>
      <c r="V3224" s="146">
        <f>IF(J3224="nio",0,IF(J3224&gt;0,VLOOKUP(F3224,'3-Productie normen'!A:M,VLOOKUP(J3224,'3-Productie normen'!$B$38:$C$41,2,FALSE),FALSE)))*(VLOOKUP(B3224,'2-Kosten per locatie'!$A$16:$C$48,3,FALSE))</f>
        <v>0</v>
      </c>
      <c r="W3224" s="146">
        <f t="shared" si="633"/>
        <v>0</v>
      </c>
      <c r="X3224" s="146">
        <f t="shared" si="634"/>
        <v>0</v>
      </c>
      <c r="Y3224" s="146">
        <f t="shared" si="635"/>
        <v>0</v>
      </c>
      <c r="Z3224" s="147" t="str">
        <f>VLOOKUP(F3224,'3-Productie normen'!A:Q,12,FALSE)</f>
        <v>S</v>
      </c>
      <c r="AA3224" s="147"/>
      <c r="AC3224" s="148">
        <f t="shared" si="636"/>
        <v>1095</v>
      </c>
    </row>
    <row r="3225" spans="1:29" ht="14.15" customHeight="1">
      <c r="A3225" s="124">
        <f t="shared" si="638"/>
        <v>3225</v>
      </c>
      <c r="B3225" s="139" t="s">
        <v>98</v>
      </c>
      <c r="C3225" s="108" t="s">
        <v>210</v>
      </c>
      <c r="D3225" s="164" t="s">
        <v>2058</v>
      </c>
      <c r="E3225" s="141" t="s">
        <v>507</v>
      </c>
      <c r="F3225" s="153" t="s">
        <v>157</v>
      </c>
      <c r="G3225" s="141" t="s">
        <v>213</v>
      </c>
      <c r="H3225" s="142">
        <v>1.5</v>
      </c>
      <c r="I3225" s="143">
        <f t="shared" si="637"/>
        <v>730</v>
      </c>
      <c r="J3225" s="144">
        <v>255</v>
      </c>
      <c r="K3225" s="144">
        <v>255</v>
      </c>
      <c r="L3225" s="144">
        <v>101</v>
      </c>
      <c r="M3225" s="144">
        <v>101</v>
      </c>
      <c r="N3225" s="144">
        <v>9</v>
      </c>
      <c r="O3225" s="144">
        <v>9</v>
      </c>
      <c r="P3225" s="145" t="e">
        <f t="shared" si="627"/>
        <v>#DIV/0!</v>
      </c>
      <c r="Q3225" s="145" t="e">
        <f t="shared" si="628"/>
        <v>#DIV/0!</v>
      </c>
      <c r="R3225" s="145" t="e">
        <f t="shared" si="629"/>
        <v>#DIV/0!</v>
      </c>
      <c r="S3225" s="145" t="e">
        <f t="shared" si="630"/>
        <v>#DIV/0!</v>
      </c>
      <c r="T3225" s="145" t="e">
        <f t="shared" si="631"/>
        <v>#DIV/0!</v>
      </c>
      <c r="U3225" s="145" t="e">
        <f t="shared" si="632"/>
        <v>#DIV/0!</v>
      </c>
      <c r="V3225" s="146">
        <f>IF(J3225="nio",0,IF(J3225&gt;0,VLOOKUP(F3225,'3-Productie normen'!A:M,VLOOKUP(J3225,'3-Productie normen'!$B$38:$C$41,2,FALSE),FALSE)))*(VLOOKUP(B3225,'2-Kosten per locatie'!$A$16:$C$48,3,FALSE))</f>
        <v>0</v>
      </c>
      <c r="W3225" s="146">
        <f t="shared" si="633"/>
        <v>0</v>
      </c>
      <c r="X3225" s="146">
        <f t="shared" si="634"/>
        <v>0</v>
      </c>
      <c r="Y3225" s="146">
        <f t="shared" si="635"/>
        <v>0</v>
      </c>
      <c r="Z3225" s="147" t="str">
        <f>VLOOKUP(F3225,'3-Productie normen'!A:Q,12,FALSE)</f>
        <v>S</v>
      </c>
      <c r="AA3225" s="147"/>
      <c r="AC3225" s="148">
        <f t="shared" si="636"/>
        <v>1095</v>
      </c>
    </row>
    <row r="3226" spans="1:29" ht="14.15" customHeight="1">
      <c r="A3226" s="124">
        <f t="shared" si="638"/>
        <v>3226</v>
      </c>
      <c r="B3226" s="139" t="s">
        <v>98</v>
      </c>
      <c r="C3226" s="108" t="s">
        <v>210</v>
      </c>
      <c r="D3226" s="164" t="s">
        <v>2658</v>
      </c>
      <c r="E3226" s="141" t="s">
        <v>216</v>
      </c>
      <c r="F3226" s="141" t="s">
        <v>167</v>
      </c>
      <c r="G3226" s="141" t="s">
        <v>213</v>
      </c>
      <c r="H3226" s="142">
        <v>1</v>
      </c>
      <c r="I3226" s="143">
        <f t="shared" si="637"/>
        <v>730</v>
      </c>
      <c r="J3226" s="144">
        <v>255</v>
      </c>
      <c r="K3226" s="144">
        <v>255</v>
      </c>
      <c r="L3226" s="144">
        <v>101</v>
      </c>
      <c r="M3226" s="144">
        <v>101</v>
      </c>
      <c r="N3226" s="144">
        <v>9</v>
      </c>
      <c r="O3226" s="144">
        <v>9</v>
      </c>
      <c r="P3226" s="145" t="e">
        <f t="shared" si="627"/>
        <v>#DIV/0!</v>
      </c>
      <c r="Q3226" s="145" t="e">
        <f t="shared" si="628"/>
        <v>#DIV/0!</v>
      </c>
      <c r="R3226" s="145" t="e">
        <f t="shared" si="629"/>
        <v>#DIV/0!</v>
      </c>
      <c r="S3226" s="145" t="e">
        <f t="shared" si="630"/>
        <v>#DIV/0!</v>
      </c>
      <c r="T3226" s="145" t="e">
        <f t="shared" si="631"/>
        <v>#DIV/0!</v>
      </c>
      <c r="U3226" s="145" t="e">
        <f t="shared" si="632"/>
        <v>#DIV/0!</v>
      </c>
      <c r="V3226" s="146">
        <f>IF(J3226="nio",0,IF(J3226&gt;0,VLOOKUP(F3226,'3-Productie normen'!A:M,VLOOKUP(J3226,'3-Productie normen'!$B$38:$C$41,2,FALSE),FALSE)))*(VLOOKUP(B3226,'2-Kosten per locatie'!$A$16:$C$48,3,FALSE))</f>
        <v>0</v>
      </c>
      <c r="W3226" s="146">
        <f t="shared" si="633"/>
        <v>0</v>
      </c>
      <c r="X3226" s="146">
        <f t="shared" si="634"/>
        <v>0</v>
      </c>
      <c r="Y3226" s="146">
        <f t="shared" si="635"/>
        <v>0</v>
      </c>
      <c r="Z3226" s="147" t="str">
        <f>VLOOKUP(F3226,'3-Productie normen'!A:Q,12,FALSE)</f>
        <v>S</v>
      </c>
      <c r="AA3226" s="147"/>
      <c r="AC3226" s="148">
        <f t="shared" si="636"/>
        <v>730</v>
      </c>
    </row>
    <row r="3227" spans="1:29" ht="14.15" customHeight="1">
      <c r="A3227" s="124">
        <f t="shared" si="638"/>
        <v>3227</v>
      </c>
      <c r="B3227" s="139" t="s">
        <v>98</v>
      </c>
      <c r="C3227" s="108" t="s">
        <v>210</v>
      </c>
      <c r="D3227" s="164" t="s">
        <v>2659</v>
      </c>
      <c r="E3227" s="141" t="s">
        <v>216</v>
      </c>
      <c r="F3227" s="141" t="s">
        <v>167</v>
      </c>
      <c r="G3227" s="141" t="s">
        <v>213</v>
      </c>
      <c r="H3227" s="142">
        <v>1</v>
      </c>
      <c r="I3227" s="143">
        <f t="shared" si="637"/>
        <v>730</v>
      </c>
      <c r="J3227" s="144">
        <v>255</v>
      </c>
      <c r="K3227" s="144">
        <v>255</v>
      </c>
      <c r="L3227" s="144">
        <v>101</v>
      </c>
      <c r="M3227" s="144">
        <v>101</v>
      </c>
      <c r="N3227" s="144">
        <v>9</v>
      </c>
      <c r="O3227" s="144">
        <v>9</v>
      </c>
      <c r="P3227" s="145" t="e">
        <f t="shared" si="627"/>
        <v>#DIV/0!</v>
      </c>
      <c r="Q3227" s="145" t="e">
        <f t="shared" si="628"/>
        <v>#DIV/0!</v>
      </c>
      <c r="R3227" s="145" t="e">
        <f t="shared" si="629"/>
        <v>#DIV/0!</v>
      </c>
      <c r="S3227" s="145" t="e">
        <f t="shared" si="630"/>
        <v>#DIV/0!</v>
      </c>
      <c r="T3227" s="145" t="e">
        <f t="shared" si="631"/>
        <v>#DIV/0!</v>
      </c>
      <c r="U3227" s="145" t="e">
        <f t="shared" si="632"/>
        <v>#DIV/0!</v>
      </c>
      <c r="V3227" s="146">
        <f>IF(J3227="nio",0,IF(J3227&gt;0,VLOOKUP(F3227,'3-Productie normen'!A:M,VLOOKUP(J3227,'3-Productie normen'!$B$38:$C$41,2,FALSE),FALSE)))*(VLOOKUP(B3227,'2-Kosten per locatie'!$A$16:$C$48,3,FALSE))</f>
        <v>0</v>
      </c>
      <c r="W3227" s="146">
        <f t="shared" si="633"/>
        <v>0</v>
      </c>
      <c r="X3227" s="146">
        <f t="shared" si="634"/>
        <v>0</v>
      </c>
      <c r="Y3227" s="146">
        <f t="shared" si="635"/>
        <v>0</v>
      </c>
      <c r="Z3227" s="147" t="str">
        <f>VLOOKUP(F3227,'3-Productie normen'!A:Q,12,FALSE)</f>
        <v>S</v>
      </c>
      <c r="AA3227" s="147"/>
      <c r="AC3227" s="148">
        <f t="shared" si="636"/>
        <v>730</v>
      </c>
    </row>
    <row r="3228" spans="1:29" ht="14.15" customHeight="1">
      <c r="A3228" s="124">
        <f t="shared" si="638"/>
        <v>3228</v>
      </c>
      <c r="B3228" s="139" t="s">
        <v>98</v>
      </c>
      <c r="C3228" s="108" t="s">
        <v>210</v>
      </c>
      <c r="D3228" s="164" t="s">
        <v>2660</v>
      </c>
      <c r="E3228" s="141" t="s">
        <v>216</v>
      </c>
      <c r="F3228" s="141" t="s">
        <v>167</v>
      </c>
      <c r="G3228" s="141" t="s">
        <v>213</v>
      </c>
      <c r="H3228" s="142">
        <v>1</v>
      </c>
      <c r="I3228" s="143">
        <f t="shared" si="637"/>
        <v>730</v>
      </c>
      <c r="J3228" s="144">
        <v>255</v>
      </c>
      <c r="K3228" s="144">
        <v>255</v>
      </c>
      <c r="L3228" s="144">
        <v>101</v>
      </c>
      <c r="M3228" s="144">
        <v>101</v>
      </c>
      <c r="N3228" s="144">
        <v>9</v>
      </c>
      <c r="O3228" s="144">
        <v>9</v>
      </c>
      <c r="P3228" s="145" t="e">
        <f t="shared" si="627"/>
        <v>#DIV/0!</v>
      </c>
      <c r="Q3228" s="145" t="e">
        <f t="shared" si="628"/>
        <v>#DIV/0!</v>
      </c>
      <c r="R3228" s="145" t="e">
        <f t="shared" si="629"/>
        <v>#DIV/0!</v>
      </c>
      <c r="S3228" s="145" t="e">
        <f t="shared" si="630"/>
        <v>#DIV/0!</v>
      </c>
      <c r="T3228" s="145" t="e">
        <f t="shared" si="631"/>
        <v>#DIV/0!</v>
      </c>
      <c r="U3228" s="145" t="e">
        <f t="shared" si="632"/>
        <v>#DIV/0!</v>
      </c>
      <c r="V3228" s="146">
        <f>IF(J3228="nio",0,IF(J3228&gt;0,VLOOKUP(F3228,'3-Productie normen'!A:M,VLOOKUP(J3228,'3-Productie normen'!$B$38:$C$41,2,FALSE),FALSE)))*(VLOOKUP(B3228,'2-Kosten per locatie'!$A$16:$C$48,3,FALSE))</f>
        <v>0</v>
      </c>
      <c r="W3228" s="146">
        <f t="shared" si="633"/>
        <v>0</v>
      </c>
      <c r="X3228" s="146">
        <f t="shared" si="634"/>
        <v>0</v>
      </c>
      <c r="Y3228" s="146">
        <f t="shared" si="635"/>
        <v>0</v>
      </c>
      <c r="Z3228" s="147" t="str">
        <f>VLOOKUP(F3228,'3-Productie normen'!A:Q,12,FALSE)</f>
        <v>S</v>
      </c>
      <c r="AA3228" s="147"/>
      <c r="AC3228" s="148">
        <f t="shared" si="636"/>
        <v>730</v>
      </c>
    </row>
    <row r="3229" spans="1:29" ht="14.15" customHeight="1">
      <c r="A3229" s="124">
        <f t="shared" si="638"/>
        <v>3229</v>
      </c>
      <c r="B3229" s="139" t="s">
        <v>98</v>
      </c>
      <c r="C3229" s="108" t="s">
        <v>210</v>
      </c>
      <c r="D3229" s="164" t="s">
        <v>1628</v>
      </c>
      <c r="E3229" s="141" t="s">
        <v>165</v>
      </c>
      <c r="F3229" s="141" t="s">
        <v>165</v>
      </c>
      <c r="G3229" s="141" t="s">
        <v>227</v>
      </c>
      <c r="H3229" s="142">
        <v>170</v>
      </c>
      <c r="I3229" s="143">
        <f t="shared" si="637"/>
        <v>487</v>
      </c>
      <c r="J3229" s="144">
        <v>12</v>
      </c>
      <c r="K3229" s="144">
        <v>255</v>
      </c>
      <c r="L3229" s="144">
        <v>101</v>
      </c>
      <c r="M3229" s="144">
        <v>101</v>
      </c>
      <c r="N3229" s="144">
        <v>9</v>
      </c>
      <c r="O3229" s="144">
        <v>9</v>
      </c>
      <c r="P3229" s="145" t="e">
        <f t="shared" si="627"/>
        <v>#DIV/0!</v>
      </c>
      <c r="Q3229" s="145" t="e">
        <f t="shared" si="628"/>
        <v>#DIV/0!</v>
      </c>
      <c r="R3229" s="145" t="e">
        <f t="shared" si="629"/>
        <v>#DIV/0!</v>
      </c>
      <c r="S3229" s="145" t="e">
        <f t="shared" si="630"/>
        <v>#DIV/0!</v>
      </c>
      <c r="T3229" s="145" t="e">
        <f t="shared" si="631"/>
        <v>#DIV/0!</v>
      </c>
      <c r="U3229" s="145" t="e">
        <f t="shared" si="632"/>
        <v>#DIV/0!</v>
      </c>
      <c r="V3229" s="146">
        <f>IF(J3229="nio",0,IF(J3229&gt;0,VLOOKUP(F3229,'3-Productie normen'!A:M,VLOOKUP(J3229,'3-Productie normen'!$B$38:$C$41,2,FALSE),FALSE)))*(VLOOKUP(B3229,'2-Kosten per locatie'!$A$16:$C$48,3,FALSE))</f>
        <v>0</v>
      </c>
      <c r="W3229" s="146">
        <f t="shared" si="633"/>
        <v>0</v>
      </c>
      <c r="X3229" s="146">
        <f t="shared" si="634"/>
        <v>0</v>
      </c>
      <c r="Y3229" s="146">
        <f t="shared" si="635"/>
        <v>0</v>
      </c>
      <c r="Z3229" s="147" t="str">
        <f>VLOOKUP(F3229,'3-Productie normen'!A:Q,12,FALSE)</f>
        <v>V</v>
      </c>
      <c r="AA3229" s="147"/>
      <c r="AC3229" s="148">
        <f t="shared" si="636"/>
        <v>82790</v>
      </c>
    </row>
    <row r="3230" spans="1:29" ht="14.15" customHeight="1">
      <c r="A3230" s="124">
        <f t="shared" si="638"/>
        <v>3230</v>
      </c>
      <c r="B3230" s="139" t="s">
        <v>98</v>
      </c>
      <c r="C3230" s="108" t="s">
        <v>210</v>
      </c>
      <c r="D3230" s="164" t="s">
        <v>1629</v>
      </c>
      <c r="E3230" s="141" t="s">
        <v>226</v>
      </c>
      <c r="F3230" s="141" t="s">
        <v>174</v>
      </c>
      <c r="G3230" s="141" t="s">
        <v>244</v>
      </c>
      <c r="H3230" s="142">
        <v>21.6</v>
      </c>
      <c r="I3230" s="143">
        <f t="shared" si="637"/>
        <v>0</v>
      </c>
      <c r="J3230" s="144" t="s">
        <v>228</v>
      </c>
      <c r="K3230" s="144"/>
      <c r="L3230" s="144"/>
      <c r="M3230" s="144"/>
      <c r="N3230" s="144"/>
      <c r="O3230" s="144"/>
      <c r="P3230" s="145">
        <f t="shared" si="627"/>
        <v>0</v>
      </c>
      <c r="Q3230" s="145">
        <f t="shared" si="628"/>
        <v>0</v>
      </c>
      <c r="R3230" s="145">
        <f t="shared" si="629"/>
        <v>0</v>
      </c>
      <c r="S3230" s="145">
        <f t="shared" si="630"/>
        <v>0</v>
      </c>
      <c r="T3230" s="145">
        <f t="shared" si="631"/>
        <v>0</v>
      </c>
      <c r="U3230" s="145">
        <f t="shared" si="632"/>
        <v>0</v>
      </c>
      <c r="V3230" s="146">
        <f>IF(J3230="nio",0,IF(J3230&gt;0,VLOOKUP(F3230,'3-Productie normen'!A:M,VLOOKUP(J3230,'3-Productie normen'!$B$38:$C$41,2,FALSE),FALSE)))*(VLOOKUP(B3230,'2-Kosten per locatie'!$A$16:$C$48,3,FALSE))</f>
        <v>0</v>
      </c>
      <c r="W3230" s="146">
        <f t="shared" si="633"/>
        <v>0</v>
      </c>
      <c r="X3230" s="146">
        <f t="shared" si="634"/>
        <v>0</v>
      </c>
      <c r="Y3230" s="146">
        <f t="shared" si="635"/>
        <v>0</v>
      </c>
      <c r="Z3230" s="147">
        <f>VLOOKUP(F3230,'3-Productie normen'!A:Q,12,FALSE)</f>
        <v>0</v>
      </c>
      <c r="AA3230" s="147"/>
      <c r="AC3230" s="148">
        <f t="shared" si="636"/>
        <v>0</v>
      </c>
    </row>
    <row r="3231" spans="1:29" ht="14.15" customHeight="1">
      <c r="A3231" s="124">
        <f t="shared" si="638"/>
        <v>3231</v>
      </c>
      <c r="B3231" s="139" t="s">
        <v>98</v>
      </c>
      <c r="C3231" s="108" t="s">
        <v>210</v>
      </c>
      <c r="D3231" s="164" t="s">
        <v>1630</v>
      </c>
      <c r="E3231" s="141" t="s">
        <v>1631</v>
      </c>
      <c r="F3231" s="141" t="s">
        <v>161</v>
      </c>
      <c r="G3231" s="141" t="s">
        <v>213</v>
      </c>
      <c r="H3231" s="142">
        <v>9</v>
      </c>
      <c r="I3231" s="143">
        <f t="shared" si="637"/>
        <v>730</v>
      </c>
      <c r="J3231" s="144">
        <v>255</v>
      </c>
      <c r="K3231" s="144">
        <v>255</v>
      </c>
      <c r="L3231" s="144">
        <v>101</v>
      </c>
      <c r="M3231" s="144">
        <v>101</v>
      </c>
      <c r="N3231" s="144">
        <v>9</v>
      </c>
      <c r="O3231" s="144">
        <v>9</v>
      </c>
      <c r="P3231" s="145" t="e">
        <f t="shared" si="627"/>
        <v>#DIV/0!</v>
      </c>
      <c r="Q3231" s="145" t="e">
        <f t="shared" si="628"/>
        <v>#DIV/0!</v>
      </c>
      <c r="R3231" s="145" t="e">
        <f t="shared" si="629"/>
        <v>#DIV/0!</v>
      </c>
      <c r="S3231" s="145" t="e">
        <f t="shared" si="630"/>
        <v>#DIV/0!</v>
      </c>
      <c r="T3231" s="145" t="e">
        <f t="shared" si="631"/>
        <v>#DIV/0!</v>
      </c>
      <c r="U3231" s="145" t="e">
        <f t="shared" si="632"/>
        <v>#DIV/0!</v>
      </c>
      <c r="V3231" s="146">
        <f>IF(J3231="nio",0,IF(J3231&gt;0,VLOOKUP(F3231,'3-Productie normen'!A:M,VLOOKUP(J3231,'3-Productie normen'!$B$38:$C$41,2,FALSE),FALSE)))*(VLOOKUP(B3231,'2-Kosten per locatie'!$A$16:$C$48,3,FALSE))</f>
        <v>0</v>
      </c>
      <c r="W3231" s="146">
        <f t="shared" si="633"/>
        <v>0</v>
      </c>
      <c r="X3231" s="146">
        <f t="shared" si="634"/>
        <v>0</v>
      </c>
      <c r="Y3231" s="146">
        <f t="shared" si="635"/>
        <v>0</v>
      </c>
      <c r="Z3231" s="147" t="str">
        <f>VLOOKUP(F3231,'3-Productie normen'!A:Q,12,FALSE)</f>
        <v>S</v>
      </c>
      <c r="AA3231" s="147"/>
      <c r="AC3231" s="148">
        <f t="shared" si="636"/>
        <v>6570</v>
      </c>
    </row>
    <row r="3232" spans="1:29" ht="14.15" customHeight="1">
      <c r="A3232" s="124">
        <f t="shared" si="638"/>
        <v>3232</v>
      </c>
      <c r="B3232" s="139" t="s">
        <v>98</v>
      </c>
      <c r="C3232" s="108" t="s">
        <v>210</v>
      </c>
      <c r="D3232" s="164" t="s">
        <v>2346</v>
      </c>
      <c r="E3232" s="141" t="s">
        <v>507</v>
      </c>
      <c r="F3232" s="153" t="s">
        <v>157</v>
      </c>
      <c r="G3232" s="141" t="s">
        <v>213</v>
      </c>
      <c r="H3232" s="142">
        <v>1.5</v>
      </c>
      <c r="I3232" s="143">
        <f t="shared" si="637"/>
        <v>730</v>
      </c>
      <c r="J3232" s="144">
        <v>255</v>
      </c>
      <c r="K3232" s="144">
        <v>255</v>
      </c>
      <c r="L3232" s="144">
        <v>101</v>
      </c>
      <c r="M3232" s="144">
        <v>101</v>
      </c>
      <c r="N3232" s="144">
        <v>9</v>
      </c>
      <c r="O3232" s="144">
        <v>9</v>
      </c>
      <c r="P3232" s="145" t="e">
        <f t="shared" si="627"/>
        <v>#DIV/0!</v>
      </c>
      <c r="Q3232" s="145" t="e">
        <f t="shared" si="628"/>
        <v>#DIV/0!</v>
      </c>
      <c r="R3232" s="145" t="e">
        <f t="shared" si="629"/>
        <v>#DIV/0!</v>
      </c>
      <c r="S3232" s="145" t="e">
        <f t="shared" si="630"/>
        <v>#DIV/0!</v>
      </c>
      <c r="T3232" s="145" t="e">
        <f t="shared" si="631"/>
        <v>#DIV/0!</v>
      </c>
      <c r="U3232" s="145" t="e">
        <f t="shared" si="632"/>
        <v>#DIV/0!</v>
      </c>
      <c r="V3232" s="146">
        <f>IF(J3232="nio",0,IF(J3232&gt;0,VLOOKUP(F3232,'3-Productie normen'!A:M,VLOOKUP(J3232,'3-Productie normen'!$B$38:$C$41,2,FALSE),FALSE)))*(VLOOKUP(B3232,'2-Kosten per locatie'!$A$16:$C$48,3,FALSE))</f>
        <v>0</v>
      </c>
      <c r="W3232" s="146">
        <f t="shared" si="633"/>
        <v>0</v>
      </c>
      <c r="X3232" s="146">
        <f t="shared" si="634"/>
        <v>0</v>
      </c>
      <c r="Y3232" s="146">
        <f t="shared" si="635"/>
        <v>0</v>
      </c>
      <c r="Z3232" s="147" t="str">
        <f>VLOOKUP(F3232,'3-Productie normen'!A:Q,12,FALSE)</f>
        <v>S</v>
      </c>
      <c r="AA3232" s="147"/>
      <c r="AC3232" s="148">
        <f t="shared" si="636"/>
        <v>1095</v>
      </c>
    </row>
    <row r="3233" spans="1:29" ht="14.15" customHeight="1">
      <c r="A3233" s="124">
        <f t="shared" si="638"/>
        <v>3233</v>
      </c>
      <c r="B3233" s="139" t="s">
        <v>98</v>
      </c>
      <c r="C3233" s="108" t="s">
        <v>210</v>
      </c>
      <c r="D3233" s="164" t="s">
        <v>2661</v>
      </c>
      <c r="E3233" s="141" t="s">
        <v>212</v>
      </c>
      <c r="F3233" s="141" t="s">
        <v>167</v>
      </c>
      <c r="G3233" s="141" t="s">
        <v>213</v>
      </c>
      <c r="H3233" s="142">
        <v>1.5</v>
      </c>
      <c r="I3233" s="143">
        <f t="shared" si="637"/>
        <v>730</v>
      </c>
      <c r="J3233" s="144">
        <v>255</v>
      </c>
      <c r="K3233" s="144">
        <v>255</v>
      </c>
      <c r="L3233" s="144">
        <v>101</v>
      </c>
      <c r="M3233" s="144">
        <v>101</v>
      </c>
      <c r="N3233" s="144">
        <v>9</v>
      </c>
      <c r="O3233" s="144">
        <v>9</v>
      </c>
      <c r="P3233" s="145" t="e">
        <f t="shared" si="627"/>
        <v>#DIV/0!</v>
      </c>
      <c r="Q3233" s="145" t="e">
        <f t="shared" si="628"/>
        <v>#DIV/0!</v>
      </c>
      <c r="R3233" s="145" t="e">
        <f t="shared" si="629"/>
        <v>#DIV/0!</v>
      </c>
      <c r="S3233" s="145" t="e">
        <f t="shared" si="630"/>
        <v>#DIV/0!</v>
      </c>
      <c r="T3233" s="145" t="e">
        <f t="shared" si="631"/>
        <v>#DIV/0!</v>
      </c>
      <c r="U3233" s="145" t="e">
        <f t="shared" si="632"/>
        <v>#DIV/0!</v>
      </c>
      <c r="V3233" s="146">
        <f>IF(J3233="nio",0,IF(J3233&gt;0,VLOOKUP(F3233,'3-Productie normen'!A:M,VLOOKUP(J3233,'3-Productie normen'!$B$38:$C$41,2,FALSE),FALSE)))*(VLOOKUP(B3233,'2-Kosten per locatie'!$A$16:$C$48,3,FALSE))</f>
        <v>0</v>
      </c>
      <c r="W3233" s="146">
        <f t="shared" si="633"/>
        <v>0</v>
      </c>
      <c r="X3233" s="146">
        <f t="shared" si="634"/>
        <v>0</v>
      </c>
      <c r="Y3233" s="146">
        <f t="shared" si="635"/>
        <v>0</v>
      </c>
      <c r="Z3233" s="147" t="str">
        <f>VLOOKUP(F3233,'3-Productie normen'!A:Q,12,FALSE)</f>
        <v>S</v>
      </c>
      <c r="AA3233" s="147"/>
      <c r="AC3233" s="148">
        <f t="shared" si="636"/>
        <v>1095</v>
      </c>
    </row>
    <row r="3234" spans="1:29" ht="14.15" customHeight="1">
      <c r="A3234" s="124">
        <f t="shared" si="638"/>
        <v>3234</v>
      </c>
      <c r="B3234" s="139" t="s">
        <v>98</v>
      </c>
      <c r="C3234" s="108" t="s">
        <v>210</v>
      </c>
      <c r="D3234" s="164" t="s">
        <v>1632</v>
      </c>
      <c r="E3234" s="141" t="s">
        <v>262</v>
      </c>
      <c r="F3234" s="141" t="s">
        <v>164</v>
      </c>
      <c r="G3234" s="141" t="s">
        <v>213</v>
      </c>
      <c r="H3234" s="142">
        <v>2</v>
      </c>
      <c r="I3234" s="143">
        <f t="shared" si="637"/>
        <v>12</v>
      </c>
      <c r="J3234" s="144">
        <v>12</v>
      </c>
      <c r="K3234" s="144"/>
      <c r="L3234" s="144"/>
      <c r="M3234" s="144"/>
      <c r="N3234" s="144"/>
      <c r="O3234" s="144"/>
      <c r="P3234" s="145" t="e">
        <f t="shared" si="627"/>
        <v>#DIV/0!</v>
      </c>
      <c r="Q3234" s="145">
        <f t="shared" si="628"/>
        <v>0</v>
      </c>
      <c r="R3234" s="145">
        <f t="shared" si="629"/>
        <v>0</v>
      </c>
      <c r="S3234" s="145">
        <f t="shared" si="630"/>
        <v>0</v>
      </c>
      <c r="T3234" s="145">
        <f t="shared" si="631"/>
        <v>0</v>
      </c>
      <c r="U3234" s="145">
        <f t="shared" si="632"/>
        <v>0</v>
      </c>
      <c r="V3234" s="146">
        <f>IF(J3234="nio",0,IF(J3234&gt;0,VLOOKUP(F3234,'3-Productie normen'!A:M,VLOOKUP(J3234,'3-Productie normen'!$B$38:$C$41,2,FALSE),FALSE)))*(VLOOKUP(B3234,'2-Kosten per locatie'!$A$16:$C$48,3,FALSE))</f>
        <v>0</v>
      </c>
      <c r="W3234" s="146">
        <f t="shared" si="633"/>
        <v>0</v>
      </c>
      <c r="X3234" s="146">
        <f t="shared" si="634"/>
        <v>0</v>
      </c>
      <c r="Y3234" s="146">
        <f t="shared" si="635"/>
        <v>0</v>
      </c>
      <c r="Z3234" s="147" t="str">
        <f>VLOOKUP(F3234,'3-Productie normen'!A:Q,12,FALSE)</f>
        <v>V</v>
      </c>
      <c r="AA3234" s="147"/>
      <c r="AC3234" s="148">
        <f t="shared" si="636"/>
        <v>24</v>
      </c>
    </row>
    <row r="3235" spans="1:29" ht="14.15" customHeight="1">
      <c r="A3235" s="124">
        <f t="shared" si="638"/>
        <v>3235</v>
      </c>
      <c r="B3235" s="139" t="s">
        <v>98</v>
      </c>
      <c r="C3235" s="108" t="s">
        <v>210</v>
      </c>
      <c r="D3235" s="164" t="s">
        <v>1633</v>
      </c>
      <c r="E3235" s="141" t="s">
        <v>251</v>
      </c>
      <c r="F3235" s="141" t="s">
        <v>168</v>
      </c>
      <c r="G3235" s="141" t="s">
        <v>213</v>
      </c>
      <c r="H3235" s="142">
        <v>2</v>
      </c>
      <c r="I3235" s="143">
        <f t="shared" si="637"/>
        <v>1</v>
      </c>
      <c r="J3235" s="144">
        <v>1</v>
      </c>
      <c r="K3235" s="144"/>
      <c r="L3235" s="144"/>
      <c r="M3235" s="144"/>
      <c r="N3235" s="144"/>
      <c r="O3235" s="144"/>
      <c r="P3235" s="145" t="e">
        <f t="shared" si="627"/>
        <v>#DIV/0!</v>
      </c>
      <c r="Q3235" s="145">
        <f t="shared" si="628"/>
        <v>0</v>
      </c>
      <c r="R3235" s="145">
        <f t="shared" si="629"/>
        <v>0</v>
      </c>
      <c r="S3235" s="145">
        <f t="shared" si="630"/>
        <v>0</v>
      </c>
      <c r="T3235" s="145">
        <f t="shared" si="631"/>
        <v>0</v>
      </c>
      <c r="U3235" s="145">
        <f t="shared" si="632"/>
        <v>0</v>
      </c>
      <c r="V3235" s="146">
        <f>IF(J3235="nio",0,IF(J3235&gt;0,VLOOKUP(F3235,'3-Productie normen'!A:M,VLOOKUP(J3235,'3-Productie normen'!$B$38:$C$41,2,FALSE),FALSE)))*(VLOOKUP(B3235,'2-Kosten per locatie'!$A$16:$C$48,3,FALSE))</f>
        <v>0</v>
      </c>
      <c r="W3235" s="146">
        <f t="shared" si="633"/>
        <v>0</v>
      </c>
      <c r="X3235" s="146">
        <f t="shared" si="634"/>
        <v>0</v>
      </c>
      <c r="Y3235" s="146">
        <f t="shared" si="635"/>
        <v>0</v>
      </c>
      <c r="Z3235" s="147" t="str">
        <f>VLOOKUP(F3235,'3-Productie normen'!A:Q,12,FALSE)</f>
        <v>V</v>
      </c>
      <c r="AA3235" s="147"/>
      <c r="AC3235" s="148">
        <f t="shared" si="636"/>
        <v>2</v>
      </c>
    </row>
    <row r="3236" spans="1:29" ht="14.15" customHeight="1">
      <c r="A3236" s="124">
        <f t="shared" si="638"/>
        <v>3236</v>
      </c>
      <c r="B3236" s="139" t="s">
        <v>98</v>
      </c>
      <c r="C3236" s="108" t="s">
        <v>210</v>
      </c>
      <c r="D3236" s="164" t="s">
        <v>1634</v>
      </c>
      <c r="E3236" s="141" t="s">
        <v>226</v>
      </c>
      <c r="F3236" s="141" t="s">
        <v>174</v>
      </c>
      <c r="G3236" s="141" t="s">
        <v>244</v>
      </c>
      <c r="H3236" s="142">
        <v>0.7</v>
      </c>
      <c r="I3236" s="143">
        <f t="shared" si="637"/>
        <v>0</v>
      </c>
      <c r="J3236" s="144" t="s">
        <v>228</v>
      </c>
      <c r="K3236" s="144"/>
      <c r="L3236" s="144"/>
      <c r="M3236" s="144"/>
      <c r="N3236" s="144"/>
      <c r="O3236" s="144"/>
      <c r="P3236" s="145">
        <f t="shared" si="627"/>
        <v>0</v>
      </c>
      <c r="Q3236" s="145">
        <f t="shared" si="628"/>
        <v>0</v>
      </c>
      <c r="R3236" s="145">
        <f t="shared" si="629"/>
        <v>0</v>
      </c>
      <c r="S3236" s="145">
        <f t="shared" si="630"/>
        <v>0</v>
      </c>
      <c r="T3236" s="145">
        <f t="shared" si="631"/>
        <v>0</v>
      </c>
      <c r="U3236" s="145">
        <f t="shared" si="632"/>
        <v>0</v>
      </c>
      <c r="V3236" s="146">
        <f>IF(J3236="nio",0,IF(J3236&gt;0,VLOOKUP(F3236,'3-Productie normen'!A:M,VLOOKUP(J3236,'3-Productie normen'!$B$38:$C$41,2,FALSE),FALSE)))*(VLOOKUP(B3236,'2-Kosten per locatie'!$A$16:$C$48,3,FALSE))</f>
        <v>0</v>
      </c>
      <c r="W3236" s="146">
        <f t="shared" si="633"/>
        <v>0</v>
      </c>
      <c r="X3236" s="146">
        <f t="shared" si="634"/>
        <v>0</v>
      </c>
      <c r="Y3236" s="146">
        <f t="shared" si="635"/>
        <v>0</v>
      </c>
      <c r="Z3236" s="147">
        <f>VLOOKUP(F3236,'3-Productie normen'!A:Q,12,FALSE)</f>
        <v>0</v>
      </c>
      <c r="AA3236" s="147"/>
      <c r="AC3236" s="148">
        <f t="shared" si="636"/>
        <v>0</v>
      </c>
    </row>
    <row r="3237" spans="1:29" ht="14.15" customHeight="1">
      <c r="A3237" s="124">
        <f t="shared" si="638"/>
        <v>3237</v>
      </c>
      <c r="B3237" s="139" t="s">
        <v>98</v>
      </c>
      <c r="C3237" s="108" t="s">
        <v>210</v>
      </c>
      <c r="D3237" s="164" t="s">
        <v>1636</v>
      </c>
      <c r="E3237" s="141" t="s">
        <v>216</v>
      </c>
      <c r="F3237" s="141" t="s">
        <v>167</v>
      </c>
      <c r="G3237" s="141" t="s">
        <v>213</v>
      </c>
      <c r="H3237" s="142">
        <v>4.7</v>
      </c>
      <c r="I3237" s="143">
        <f t="shared" si="637"/>
        <v>730</v>
      </c>
      <c r="J3237" s="144">
        <v>255</v>
      </c>
      <c r="K3237" s="144">
        <v>255</v>
      </c>
      <c r="L3237" s="144">
        <v>101</v>
      </c>
      <c r="M3237" s="144">
        <v>101</v>
      </c>
      <c r="N3237" s="144">
        <v>9</v>
      </c>
      <c r="O3237" s="144">
        <v>9</v>
      </c>
      <c r="P3237" s="145" t="e">
        <f t="shared" si="627"/>
        <v>#DIV/0!</v>
      </c>
      <c r="Q3237" s="145" t="e">
        <f t="shared" si="628"/>
        <v>#DIV/0!</v>
      </c>
      <c r="R3237" s="145" t="e">
        <f t="shared" si="629"/>
        <v>#DIV/0!</v>
      </c>
      <c r="S3237" s="145" t="e">
        <f t="shared" si="630"/>
        <v>#DIV/0!</v>
      </c>
      <c r="T3237" s="145" t="e">
        <f t="shared" si="631"/>
        <v>#DIV/0!</v>
      </c>
      <c r="U3237" s="145" t="e">
        <f t="shared" si="632"/>
        <v>#DIV/0!</v>
      </c>
      <c r="V3237" s="146">
        <f>IF(J3237="nio",0,IF(J3237&gt;0,VLOOKUP(F3237,'3-Productie normen'!A:M,VLOOKUP(J3237,'3-Productie normen'!$B$38:$C$41,2,FALSE),FALSE)))*(VLOOKUP(B3237,'2-Kosten per locatie'!$A$16:$C$48,3,FALSE))</f>
        <v>0</v>
      </c>
      <c r="W3237" s="146">
        <f t="shared" si="633"/>
        <v>0</v>
      </c>
      <c r="X3237" s="146">
        <f t="shared" si="634"/>
        <v>0</v>
      </c>
      <c r="Y3237" s="146">
        <f t="shared" si="635"/>
        <v>0</v>
      </c>
      <c r="Z3237" s="147" t="str">
        <f>VLOOKUP(F3237,'3-Productie normen'!A:Q,12,FALSE)</f>
        <v>S</v>
      </c>
      <c r="AA3237" s="147"/>
      <c r="AC3237" s="148">
        <f t="shared" si="636"/>
        <v>3431</v>
      </c>
    </row>
    <row r="3238" spans="1:29" ht="14.15" customHeight="1">
      <c r="A3238" s="124">
        <f t="shared" si="638"/>
        <v>3238</v>
      </c>
      <c r="B3238" s="139" t="s">
        <v>98</v>
      </c>
      <c r="C3238" s="108" t="s">
        <v>210</v>
      </c>
      <c r="D3238" s="164" t="s">
        <v>2166</v>
      </c>
      <c r="E3238" s="141" t="s">
        <v>216</v>
      </c>
      <c r="F3238" s="141" t="s">
        <v>167</v>
      </c>
      <c r="G3238" s="141" t="s">
        <v>213</v>
      </c>
      <c r="H3238" s="142">
        <v>1.4</v>
      </c>
      <c r="I3238" s="143">
        <f t="shared" si="637"/>
        <v>730</v>
      </c>
      <c r="J3238" s="144">
        <v>255</v>
      </c>
      <c r="K3238" s="144">
        <v>255</v>
      </c>
      <c r="L3238" s="144">
        <v>101</v>
      </c>
      <c r="M3238" s="144">
        <v>101</v>
      </c>
      <c r="N3238" s="144">
        <v>9</v>
      </c>
      <c r="O3238" s="144">
        <v>9</v>
      </c>
      <c r="P3238" s="145" t="e">
        <f t="shared" si="627"/>
        <v>#DIV/0!</v>
      </c>
      <c r="Q3238" s="145" t="e">
        <f t="shared" si="628"/>
        <v>#DIV/0!</v>
      </c>
      <c r="R3238" s="145" t="e">
        <f t="shared" si="629"/>
        <v>#DIV/0!</v>
      </c>
      <c r="S3238" s="145" t="e">
        <f t="shared" si="630"/>
        <v>#DIV/0!</v>
      </c>
      <c r="T3238" s="145" t="e">
        <f t="shared" si="631"/>
        <v>#DIV/0!</v>
      </c>
      <c r="U3238" s="145" t="e">
        <f t="shared" si="632"/>
        <v>#DIV/0!</v>
      </c>
      <c r="V3238" s="146">
        <f>IF(J3238="nio",0,IF(J3238&gt;0,VLOOKUP(F3238,'3-Productie normen'!A:M,VLOOKUP(J3238,'3-Productie normen'!$B$38:$C$41,2,FALSE),FALSE)))*(VLOOKUP(B3238,'2-Kosten per locatie'!$A$16:$C$48,3,FALSE))</f>
        <v>0</v>
      </c>
      <c r="W3238" s="146">
        <f t="shared" si="633"/>
        <v>0</v>
      </c>
      <c r="X3238" s="146">
        <f t="shared" si="634"/>
        <v>0</v>
      </c>
      <c r="Y3238" s="146">
        <f t="shared" si="635"/>
        <v>0</v>
      </c>
      <c r="Z3238" s="147" t="str">
        <f>VLOOKUP(F3238,'3-Productie normen'!A:Q,12,FALSE)</f>
        <v>S</v>
      </c>
      <c r="AA3238" s="147"/>
      <c r="AC3238" s="148">
        <f t="shared" si="636"/>
        <v>1021.9999999999999</v>
      </c>
    </row>
    <row r="3239" spans="1:29" ht="14.15" customHeight="1">
      <c r="A3239" s="124">
        <f t="shared" si="638"/>
        <v>3239</v>
      </c>
      <c r="B3239" s="139" t="s">
        <v>98</v>
      </c>
      <c r="C3239" s="108" t="s">
        <v>210</v>
      </c>
      <c r="D3239" s="164" t="s">
        <v>2662</v>
      </c>
      <c r="E3239" s="141" t="s">
        <v>216</v>
      </c>
      <c r="F3239" s="151" t="s">
        <v>167</v>
      </c>
      <c r="G3239" s="141" t="s">
        <v>213</v>
      </c>
      <c r="H3239" s="142">
        <v>1.4</v>
      </c>
      <c r="I3239" s="143">
        <f t="shared" si="637"/>
        <v>730</v>
      </c>
      <c r="J3239" s="144">
        <v>255</v>
      </c>
      <c r="K3239" s="144">
        <v>255</v>
      </c>
      <c r="L3239" s="144">
        <v>101</v>
      </c>
      <c r="M3239" s="144">
        <v>101</v>
      </c>
      <c r="N3239" s="144">
        <v>9</v>
      </c>
      <c r="O3239" s="144">
        <v>9</v>
      </c>
      <c r="P3239" s="145" t="e">
        <f t="shared" si="627"/>
        <v>#DIV/0!</v>
      </c>
      <c r="Q3239" s="145" t="e">
        <f t="shared" si="628"/>
        <v>#DIV/0!</v>
      </c>
      <c r="R3239" s="145" t="e">
        <f t="shared" si="629"/>
        <v>#DIV/0!</v>
      </c>
      <c r="S3239" s="145" t="e">
        <f t="shared" si="630"/>
        <v>#DIV/0!</v>
      </c>
      <c r="T3239" s="145" t="e">
        <f t="shared" si="631"/>
        <v>#DIV/0!</v>
      </c>
      <c r="U3239" s="145" t="e">
        <f t="shared" si="632"/>
        <v>#DIV/0!</v>
      </c>
      <c r="V3239" s="146">
        <f>IF(J3239="nio",0,IF(J3239&gt;0,VLOOKUP(F3239,'3-Productie normen'!A:M,VLOOKUP(J3239,'3-Productie normen'!$B$38:$C$41,2,FALSE),FALSE)))*(VLOOKUP(B3239,'2-Kosten per locatie'!$A$16:$C$48,3,FALSE))</f>
        <v>0</v>
      </c>
      <c r="W3239" s="146">
        <f t="shared" si="633"/>
        <v>0</v>
      </c>
      <c r="X3239" s="146">
        <f t="shared" si="634"/>
        <v>0</v>
      </c>
      <c r="Y3239" s="146">
        <f t="shared" si="635"/>
        <v>0</v>
      </c>
      <c r="Z3239" s="147" t="str">
        <f>VLOOKUP(F3239,'3-Productie normen'!A:Q,12,FALSE)</f>
        <v>S</v>
      </c>
      <c r="AA3239" s="147"/>
      <c r="AC3239" s="148">
        <f t="shared" si="636"/>
        <v>1021.9999999999999</v>
      </c>
    </row>
    <row r="3240" spans="1:29" ht="14.15" customHeight="1">
      <c r="A3240" s="124">
        <f t="shared" si="638"/>
        <v>3240</v>
      </c>
      <c r="B3240" s="139" t="s">
        <v>98</v>
      </c>
      <c r="C3240" s="108" t="s">
        <v>210</v>
      </c>
      <c r="D3240" s="164" t="s">
        <v>1637</v>
      </c>
      <c r="E3240" s="141" t="s">
        <v>212</v>
      </c>
      <c r="F3240" s="141" t="s">
        <v>167</v>
      </c>
      <c r="G3240" s="141" t="s">
        <v>213</v>
      </c>
      <c r="H3240" s="142">
        <v>1.7</v>
      </c>
      <c r="I3240" s="143">
        <f t="shared" si="637"/>
        <v>730</v>
      </c>
      <c r="J3240" s="144">
        <v>255</v>
      </c>
      <c r="K3240" s="144">
        <v>255</v>
      </c>
      <c r="L3240" s="144">
        <v>101</v>
      </c>
      <c r="M3240" s="144">
        <v>101</v>
      </c>
      <c r="N3240" s="144">
        <v>9</v>
      </c>
      <c r="O3240" s="144">
        <v>9</v>
      </c>
      <c r="P3240" s="145" t="e">
        <f t="shared" si="627"/>
        <v>#DIV/0!</v>
      </c>
      <c r="Q3240" s="145" t="e">
        <f t="shared" si="628"/>
        <v>#DIV/0!</v>
      </c>
      <c r="R3240" s="145" t="e">
        <f t="shared" si="629"/>
        <v>#DIV/0!</v>
      </c>
      <c r="S3240" s="145" t="e">
        <f t="shared" si="630"/>
        <v>#DIV/0!</v>
      </c>
      <c r="T3240" s="145" t="e">
        <f t="shared" si="631"/>
        <v>#DIV/0!</v>
      </c>
      <c r="U3240" s="145" t="e">
        <f t="shared" si="632"/>
        <v>#DIV/0!</v>
      </c>
      <c r="V3240" s="146">
        <f>IF(J3240="nio",0,IF(J3240&gt;0,VLOOKUP(F3240,'3-Productie normen'!A:M,VLOOKUP(J3240,'3-Productie normen'!$B$38:$C$41,2,FALSE),FALSE)))*(VLOOKUP(B3240,'2-Kosten per locatie'!$A$16:$C$48,3,FALSE))</f>
        <v>0</v>
      </c>
      <c r="W3240" s="146">
        <f t="shared" si="633"/>
        <v>0</v>
      </c>
      <c r="X3240" s="146">
        <f t="shared" si="634"/>
        <v>0</v>
      </c>
      <c r="Y3240" s="146">
        <f t="shared" si="635"/>
        <v>0</v>
      </c>
      <c r="Z3240" s="147" t="str">
        <f>VLOOKUP(F3240,'3-Productie normen'!A:Q,12,FALSE)</f>
        <v>S</v>
      </c>
      <c r="AA3240" s="147"/>
      <c r="AC3240" s="148">
        <f t="shared" si="636"/>
        <v>1241</v>
      </c>
    </row>
    <row r="3241" spans="1:29" ht="14.15" customHeight="1">
      <c r="A3241" s="124">
        <f t="shared" si="638"/>
        <v>3241</v>
      </c>
      <c r="B3241" s="139" t="s">
        <v>98</v>
      </c>
      <c r="C3241" s="108" t="s">
        <v>210</v>
      </c>
      <c r="D3241" s="164" t="s">
        <v>1638</v>
      </c>
      <c r="E3241" s="141" t="s">
        <v>212</v>
      </c>
      <c r="F3241" s="141" t="s">
        <v>167</v>
      </c>
      <c r="G3241" s="141" t="s">
        <v>213</v>
      </c>
      <c r="H3241" s="142">
        <v>1.7</v>
      </c>
      <c r="I3241" s="143">
        <f t="shared" si="637"/>
        <v>730</v>
      </c>
      <c r="J3241" s="144">
        <v>255</v>
      </c>
      <c r="K3241" s="144">
        <v>255</v>
      </c>
      <c r="L3241" s="144">
        <v>101</v>
      </c>
      <c r="M3241" s="144">
        <v>101</v>
      </c>
      <c r="N3241" s="144">
        <v>9</v>
      </c>
      <c r="O3241" s="144">
        <v>9</v>
      </c>
      <c r="P3241" s="145" t="e">
        <f t="shared" si="627"/>
        <v>#DIV/0!</v>
      </c>
      <c r="Q3241" s="145" t="e">
        <f t="shared" si="628"/>
        <v>#DIV/0!</v>
      </c>
      <c r="R3241" s="145" t="e">
        <f t="shared" si="629"/>
        <v>#DIV/0!</v>
      </c>
      <c r="S3241" s="145" t="e">
        <f t="shared" si="630"/>
        <v>#DIV/0!</v>
      </c>
      <c r="T3241" s="145" t="e">
        <f t="shared" si="631"/>
        <v>#DIV/0!</v>
      </c>
      <c r="U3241" s="145" t="e">
        <f t="shared" si="632"/>
        <v>#DIV/0!</v>
      </c>
      <c r="V3241" s="146">
        <f>IF(J3241="nio",0,IF(J3241&gt;0,VLOOKUP(F3241,'3-Productie normen'!A:M,VLOOKUP(J3241,'3-Productie normen'!$B$38:$C$41,2,FALSE),FALSE)))*(VLOOKUP(B3241,'2-Kosten per locatie'!$A$16:$C$48,3,FALSE))</f>
        <v>0</v>
      </c>
      <c r="W3241" s="146">
        <f t="shared" si="633"/>
        <v>0</v>
      </c>
      <c r="X3241" s="146">
        <f t="shared" si="634"/>
        <v>0</v>
      </c>
      <c r="Y3241" s="146">
        <f t="shared" si="635"/>
        <v>0</v>
      </c>
      <c r="Z3241" s="147" t="str">
        <f>VLOOKUP(F3241,'3-Productie normen'!A:Q,12,FALSE)</f>
        <v>S</v>
      </c>
      <c r="AA3241" s="147"/>
      <c r="AC3241" s="148">
        <f t="shared" si="636"/>
        <v>1241</v>
      </c>
    </row>
    <row r="3242" spans="1:29" ht="14.15" customHeight="1">
      <c r="A3242" s="124">
        <f t="shared" si="638"/>
        <v>3242</v>
      </c>
      <c r="B3242" s="139" t="s">
        <v>98</v>
      </c>
      <c r="C3242" s="108" t="s">
        <v>210</v>
      </c>
      <c r="D3242" s="164" t="s">
        <v>2663</v>
      </c>
      <c r="E3242" s="141" t="s">
        <v>171</v>
      </c>
      <c r="F3242" s="141" t="s">
        <v>171</v>
      </c>
      <c r="G3242" s="141" t="s">
        <v>244</v>
      </c>
      <c r="H3242" s="142">
        <v>39.9</v>
      </c>
      <c r="I3242" s="143">
        <f t="shared" si="637"/>
        <v>730</v>
      </c>
      <c r="J3242" s="144">
        <v>255</v>
      </c>
      <c r="K3242" s="144">
        <v>255</v>
      </c>
      <c r="L3242" s="144">
        <v>101</v>
      </c>
      <c r="M3242" s="144">
        <v>101</v>
      </c>
      <c r="N3242" s="144">
        <v>9</v>
      </c>
      <c r="O3242" s="144">
        <v>9</v>
      </c>
      <c r="P3242" s="145" t="e">
        <f t="shared" ref="P3242:P3296" si="639">IF(J3242="nio",0,IF(J3242&gt;0,J3242*H3242/V3242,0))</f>
        <v>#DIV/0!</v>
      </c>
      <c r="Q3242" s="145" t="e">
        <f t="shared" ref="Q3242:Q3296" si="640">IF(K3242&gt;0,K3242*H3242/W3242,0)</f>
        <v>#DIV/0!</v>
      </c>
      <c r="R3242" s="145" t="e">
        <f t="shared" ref="R3242:R3296" si="641">IF(L3242&gt;0,L3242*H3242/X3242,0)</f>
        <v>#DIV/0!</v>
      </c>
      <c r="S3242" s="145" t="e">
        <f t="shared" ref="S3242:S3296" si="642">IF(M3242&gt;0,M3242*H3242/Y3242,0)</f>
        <v>#DIV/0!</v>
      </c>
      <c r="T3242" s="145" t="e">
        <f t="shared" ref="T3242:T3296" si="643">IF(N3242&gt;0,N3242*H3242/X3242,0)</f>
        <v>#DIV/0!</v>
      </c>
      <c r="U3242" s="145" t="e">
        <f t="shared" ref="U3242:U3296" si="644">IF(O3242&gt;0,O3242*H3242/Y3242,0)</f>
        <v>#DIV/0!</v>
      </c>
      <c r="V3242" s="146">
        <f>IF(J3242="nio",0,IF(J3242&gt;0,VLOOKUP(F3242,'3-Productie normen'!A:M,VLOOKUP(J3242,'3-Productie normen'!$B$38:$C$41,2,FALSE),FALSE)))*(VLOOKUP(B3242,'2-Kosten per locatie'!$A$16:$C$48,3,FALSE))</f>
        <v>0</v>
      </c>
      <c r="W3242" s="146">
        <f t="shared" ref="W3242:W3296" si="645">IF(K3242&gt;0,V3242*$W$8,0)</f>
        <v>0</v>
      </c>
      <c r="X3242" s="146">
        <f t="shared" ref="X3242:X3296" si="646">IF((OR(L3242&gt;0,N3242&gt;0)),V3242*$X$8,0)</f>
        <v>0</v>
      </c>
      <c r="Y3242" s="146">
        <f t="shared" ref="Y3242:Y3296" si="647">IF((OR(M3242&gt;0,O3242&gt;0)),V3242*$Y$8,0)</f>
        <v>0</v>
      </c>
      <c r="Z3242" s="147" t="str">
        <f>VLOOKUP(F3242,'3-Productie normen'!A:Q,12,FALSE)</f>
        <v>B</v>
      </c>
      <c r="AA3242" s="147"/>
      <c r="AC3242" s="148">
        <f t="shared" ref="AC3242:AC3296" si="648">I3242*H3242</f>
        <v>29127</v>
      </c>
    </row>
    <row r="3243" spans="1:29" ht="14.15" customHeight="1">
      <c r="A3243" s="124">
        <f t="shared" si="638"/>
        <v>3243</v>
      </c>
      <c r="B3243" s="139" t="s">
        <v>98</v>
      </c>
      <c r="C3243" s="108" t="s">
        <v>210</v>
      </c>
      <c r="D3243" s="164" t="s">
        <v>1647</v>
      </c>
      <c r="E3243" s="141" t="s">
        <v>171</v>
      </c>
      <c r="F3243" s="141" t="s">
        <v>171</v>
      </c>
      <c r="G3243" s="141" t="s">
        <v>244</v>
      </c>
      <c r="H3243" s="142">
        <v>59.7</v>
      </c>
      <c r="I3243" s="143">
        <f t="shared" si="637"/>
        <v>730</v>
      </c>
      <c r="J3243" s="144">
        <v>255</v>
      </c>
      <c r="K3243" s="144">
        <v>255</v>
      </c>
      <c r="L3243" s="144">
        <v>101</v>
      </c>
      <c r="M3243" s="144">
        <v>101</v>
      </c>
      <c r="N3243" s="144">
        <v>9</v>
      </c>
      <c r="O3243" s="144">
        <v>9</v>
      </c>
      <c r="P3243" s="145" t="e">
        <f t="shared" si="639"/>
        <v>#DIV/0!</v>
      </c>
      <c r="Q3243" s="145" t="e">
        <f t="shared" si="640"/>
        <v>#DIV/0!</v>
      </c>
      <c r="R3243" s="145" t="e">
        <f t="shared" si="641"/>
        <v>#DIV/0!</v>
      </c>
      <c r="S3243" s="145" t="e">
        <f t="shared" si="642"/>
        <v>#DIV/0!</v>
      </c>
      <c r="T3243" s="145" t="e">
        <f t="shared" si="643"/>
        <v>#DIV/0!</v>
      </c>
      <c r="U3243" s="145" t="e">
        <f t="shared" si="644"/>
        <v>#DIV/0!</v>
      </c>
      <c r="V3243" s="146">
        <f>IF(J3243="nio",0,IF(J3243&gt;0,VLOOKUP(F3243,'3-Productie normen'!A:M,VLOOKUP(J3243,'3-Productie normen'!$B$38:$C$41,2,FALSE),FALSE)))*(VLOOKUP(B3243,'2-Kosten per locatie'!$A$16:$C$48,3,FALSE))</f>
        <v>0</v>
      </c>
      <c r="W3243" s="146">
        <f t="shared" si="645"/>
        <v>0</v>
      </c>
      <c r="X3243" s="146">
        <f t="shared" si="646"/>
        <v>0</v>
      </c>
      <c r="Y3243" s="146">
        <f t="shared" si="647"/>
        <v>0</v>
      </c>
      <c r="Z3243" s="147" t="str">
        <f>VLOOKUP(F3243,'3-Productie normen'!A:Q,12,FALSE)</f>
        <v>B</v>
      </c>
      <c r="AA3243" s="147"/>
      <c r="AC3243" s="148">
        <f t="shared" si="648"/>
        <v>43581</v>
      </c>
    </row>
    <row r="3244" spans="1:29" ht="14.15" customHeight="1">
      <c r="A3244" s="124">
        <f t="shared" si="638"/>
        <v>3244</v>
      </c>
      <c r="B3244" s="139" t="s">
        <v>98</v>
      </c>
      <c r="C3244" s="108" t="s">
        <v>210</v>
      </c>
      <c r="D3244" s="164" t="s">
        <v>1648</v>
      </c>
      <c r="E3244" s="141" t="s">
        <v>330</v>
      </c>
      <c r="F3244" s="153" t="s">
        <v>159</v>
      </c>
      <c r="G3244" s="141" t="s">
        <v>244</v>
      </c>
      <c r="H3244" s="142">
        <v>19.399999999999999</v>
      </c>
      <c r="I3244" s="143">
        <f t="shared" si="637"/>
        <v>730</v>
      </c>
      <c r="J3244" s="144">
        <v>255</v>
      </c>
      <c r="K3244" s="144">
        <v>255</v>
      </c>
      <c r="L3244" s="144">
        <v>101</v>
      </c>
      <c r="M3244" s="144">
        <v>101</v>
      </c>
      <c r="N3244" s="144">
        <v>9</v>
      </c>
      <c r="O3244" s="144">
        <v>9</v>
      </c>
      <c r="P3244" s="145" t="e">
        <f t="shared" si="639"/>
        <v>#DIV/0!</v>
      </c>
      <c r="Q3244" s="145" t="e">
        <f t="shared" si="640"/>
        <v>#DIV/0!</v>
      </c>
      <c r="R3244" s="145" t="e">
        <f t="shared" si="641"/>
        <v>#DIV/0!</v>
      </c>
      <c r="S3244" s="145" t="e">
        <f t="shared" si="642"/>
        <v>#DIV/0!</v>
      </c>
      <c r="T3244" s="145" t="e">
        <f t="shared" si="643"/>
        <v>#DIV/0!</v>
      </c>
      <c r="U3244" s="145" t="e">
        <f t="shared" si="644"/>
        <v>#DIV/0!</v>
      </c>
      <c r="V3244" s="146">
        <f>IF(J3244="nio",0,IF(J3244&gt;0,VLOOKUP(F3244,'3-Productie normen'!A:M,VLOOKUP(J3244,'3-Productie normen'!$B$38:$C$41,2,FALSE),FALSE)))*(VLOOKUP(B3244,'2-Kosten per locatie'!$A$16:$C$48,3,FALSE))</f>
        <v>0</v>
      </c>
      <c r="W3244" s="146">
        <f t="shared" si="645"/>
        <v>0</v>
      </c>
      <c r="X3244" s="146">
        <f t="shared" si="646"/>
        <v>0</v>
      </c>
      <c r="Y3244" s="146">
        <f t="shared" si="647"/>
        <v>0</v>
      </c>
      <c r="Z3244" s="147" t="str">
        <f>VLOOKUP(F3244,'3-Productie normen'!A:Q,12,FALSE)</f>
        <v>V</v>
      </c>
      <c r="AA3244" s="147"/>
      <c r="AC3244" s="148">
        <f t="shared" si="648"/>
        <v>14161.999999999998</v>
      </c>
    </row>
    <row r="3245" spans="1:29" ht="14.15" customHeight="1">
      <c r="A3245" s="124">
        <f t="shared" si="638"/>
        <v>3245</v>
      </c>
      <c r="B3245" s="139" t="s">
        <v>98</v>
      </c>
      <c r="C3245" s="108" t="s">
        <v>210</v>
      </c>
      <c r="D3245" s="164" t="s">
        <v>1649</v>
      </c>
      <c r="E3245" s="141" t="s">
        <v>279</v>
      </c>
      <c r="F3245" s="141" t="s">
        <v>168</v>
      </c>
      <c r="G3245" s="141" t="s">
        <v>227</v>
      </c>
      <c r="H3245" s="142">
        <v>1</v>
      </c>
      <c r="I3245" s="143">
        <f t="shared" si="637"/>
        <v>1</v>
      </c>
      <c r="J3245" s="144">
        <v>1</v>
      </c>
      <c r="K3245" s="144"/>
      <c r="L3245" s="144"/>
      <c r="M3245" s="144"/>
      <c r="N3245" s="144"/>
      <c r="O3245" s="144"/>
      <c r="P3245" s="145" t="e">
        <f t="shared" si="639"/>
        <v>#DIV/0!</v>
      </c>
      <c r="Q3245" s="145">
        <f t="shared" si="640"/>
        <v>0</v>
      </c>
      <c r="R3245" s="145">
        <f t="shared" si="641"/>
        <v>0</v>
      </c>
      <c r="S3245" s="145">
        <f t="shared" si="642"/>
        <v>0</v>
      </c>
      <c r="T3245" s="145">
        <f t="shared" si="643"/>
        <v>0</v>
      </c>
      <c r="U3245" s="145">
        <f t="shared" si="644"/>
        <v>0</v>
      </c>
      <c r="V3245" s="146">
        <f>IF(J3245="nio",0,IF(J3245&gt;0,VLOOKUP(F3245,'3-Productie normen'!A:M,VLOOKUP(J3245,'3-Productie normen'!$B$38:$C$41,2,FALSE),FALSE)))*(VLOOKUP(B3245,'2-Kosten per locatie'!$A$16:$C$48,3,FALSE))</f>
        <v>0</v>
      </c>
      <c r="W3245" s="146">
        <f t="shared" si="645"/>
        <v>0</v>
      </c>
      <c r="X3245" s="146">
        <f t="shared" si="646"/>
        <v>0</v>
      </c>
      <c r="Y3245" s="146">
        <f t="shared" si="647"/>
        <v>0</v>
      </c>
      <c r="Z3245" s="147" t="str">
        <f>VLOOKUP(F3245,'3-Productie normen'!A:Q,12,FALSE)</f>
        <v>V</v>
      </c>
      <c r="AA3245" s="147"/>
      <c r="AC3245" s="148">
        <f t="shared" si="648"/>
        <v>1</v>
      </c>
    </row>
    <row r="3246" spans="1:29" ht="14.15" customHeight="1">
      <c r="A3246" s="124">
        <f t="shared" si="638"/>
        <v>3246</v>
      </c>
      <c r="B3246" s="139" t="s">
        <v>98</v>
      </c>
      <c r="C3246" s="108" t="s">
        <v>210</v>
      </c>
      <c r="D3246" s="164" t="s">
        <v>2664</v>
      </c>
      <c r="E3246" s="141" t="s">
        <v>249</v>
      </c>
      <c r="F3246" s="141" t="s">
        <v>172</v>
      </c>
      <c r="G3246" s="141" t="s">
        <v>244</v>
      </c>
      <c r="H3246" s="142">
        <v>17.5</v>
      </c>
      <c r="I3246" s="143">
        <f t="shared" si="637"/>
        <v>730</v>
      </c>
      <c r="J3246" s="144">
        <v>255</v>
      </c>
      <c r="K3246" s="144">
        <v>255</v>
      </c>
      <c r="L3246" s="144">
        <v>101</v>
      </c>
      <c r="M3246" s="144">
        <v>101</v>
      </c>
      <c r="N3246" s="144">
        <v>9</v>
      </c>
      <c r="O3246" s="144">
        <v>9</v>
      </c>
      <c r="P3246" s="145" t="e">
        <f t="shared" si="639"/>
        <v>#DIV/0!</v>
      </c>
      <c r="Q3246" s="145" t="e">
        <f t="shared" si="640"/>
        <v>#DIV/0!</v>
      </c>
      <c r="R3246" s="145" t="e">
        <f t="shared" si="641"/>
        <v>#DIV/0!</v>
      </c>
      <c r="S3246" s="145" t="e">
        <f t="shared" si="642"/>
        <v>#DIV/0!</v>
      </c>
      <c r="T3246" s="145" t="e">
        <f t="shared" si="643"/>
        <v>#DIV/0!</v>
      </c>
      <c r="U3246" s="145" t="e">
        <f t="shared" si="644"/>
        <v>#DIV/0!</v>
      </c>
      <c r="V3246" s="146">
        <f>IF(J3246="nio",0,IF(J3246&gt;0,VLOOKUP(F3246,'3-Productie normen'!A:M,VLOOKUP(J3246,'3-Productie normen'!$B$38:$C$41,2,FALSE),FALSE)))*(VLOOKUP(B3246,'2-Kosten per locatie'!$A$16:$C$48,3,FALSE))</f>
        <v>0</v>
      </c>
      <c r="W3246" s="146">
        <f t="shared" si="645"/>
        <v>0</v>
      </c>
      <c r="X3246" s="146">
        <f t="shared" si="646"/>
        <v>0</v>
      </c>
      <c r="Y3246" s="146">
        <f t="shared" si="647"/>
        <v>0</v>
      </c>
      <c r="Z3246" s="147" t="str">
        <f>VLOOKUP(F3246,'3-Productie normen'!A:Q,12,FALSE)</f>
        <v>V</v>
      </c>
      <c r="AA3246" s="147"/>
      <c r="AC3246" s="148">
        <f t="shared" si="648"/>
        <v>12775</v>
      </c>
    </row>
    <row r="3247" spans="1:29" ht="14.15" customHeight="1">
      <c r="A3247" s="124">
        <f t="shared" si="638"/>
        <v>3247</v>
      </c>
      <c r="B3247" s="139" t="s">
        <v>98</v>
      </c>
      <c r="C3247" s="108" t="s">
        <v>210</v>
      </c>
      <c r="D3247" s="164" t="s">
        <v>2665</v>
      </c>
      <c r="E3247" s="141" t="s">
        <v>249</v>
      </c>
      <c r="F3247" s="141" t="s">
        <v>172</v>
      </c>
      <c r="G3247" s="141" t="s">
        <v>244</v>
      </c>
      <c r="H3247" s="142">
        <v>3.6</v>
      </c>
      <c r="I3247" s="143">
        <f t="shared" si="637"/>
        <v>730</v>
      </c>
      <c r="J3247" s="144">
        <v>255</v>
      </c>
      <c r="K3247" s="144">
        <v>255</v>
      </c>
      <c r="L3247" s="144">
        <v>101</v>
      </c>
      <c r="M3247" s="144">
        <v>101</v>
      </c>
      <c r="N3247" s="144">
        <v>9</v>
      </c>
      <c r="O3247" s="144">
        <v>9</v>
      </c>
      <c r="P3247" s="145" t="e">
        <f t="shared" si="639"/>
        <v>#DIV/0!</v>
      </c>
      <c r="Q3247" s="145" t="e">
        <f t="shared" si="640"/>
        <v>#DIV/0!</v>
      </c>
      <c r="R3247" s="145" t="e">
        <f t="shared" si="641"/>
        <v>#DIV/0!</v>
      </c>
      <c r="S3247" s="145" t="e">
        <f t="shared" si="642"/>
        <v>#DIV/0!</v>
      </c>
      <c r="T3247" s="145" t="e">
        <f t="shared" si="643"/>
        <v>#DIV/0!</v>
      </c>
      <c r="U3247" s="145" t="e">
        <f t="shared" si="644"/>
        <v>#DIV/0!</v>
      </c>
      <c r="V3247" s="146">
        <f>IF(J3247="nio",0,IF(J3247&gt;0,VLOOKUP(F3247,'3-Productie normen'!A:M,VLOOKUP(J3247,'3-Productie normen'!$B$38:$C$41,2,FALSE),FALSE)))*(VLOOKUP(B3247,'2-Kosten per locatie'!$A$16:$C$48,3,FALSE))</f>
        <v>0</v>
      </c>
      <c r="W3247" s="146">
        <f t="shared" si="645"/>
        <v>0</v>
      </c>
      <c r="X3247" s="146">
        <f t="shared" si="646"/>
        <v>0</v>
      </c>
      <c r="Y3247" s="146">
        <f t="shared" si="647"/>
        <v>0</v>
      </c>
      <c r="Z3247" s="147" t="str">
        <f>VLOOKUP(F3247,'3-Productie normen'!A:Q,12,FALSE)</f>
        <v>V</v>
      </c>
      <c r="AA3247" s="147"/>
      <c r="AC3247" s="148">
        <f t="shared" si="648"/>
        <v>2628</v>
      </c>
    </row>
    <row r="3248" spans="1:29" ht="14.15" customHeight="1">
      <c r="A3248" s="124">
        <f t="shared" si="638"/>
        <v>3248</v>
      </c>
      <c r="B3248" s="139" t="s">
        <v>98</v>
      </c>
      <c r="C3248" s="108" t="s">
        <v>210</v>
      </c>
      <c r="D3248" s="164" t="s">
        <v>2666</v>
      </c>
      <c r="E3248" s="141" t="s">
        <v>249</v>
      </c>
      <c r="F3248" s="141" t="s">
        <v>172</v>
      </c>
      <c r="G3248" s="141" t="s">
        <v>244</v>
      </c>
      <c r="H3248" s="142">
        <v>34.6</v>
      </c>
      <c r="I3248" s="143">
        <f t="shared" si="637"/>
        <v>730</v>
      </c>
      <c r="J3248" s="144">
        <v>255</v>
      </c>
      <c r="K3248" s="144">
        <v>255</v>
      </c>
      <c r="L3248" s="144">
        <v>101</v>
      </c>
      <c r="M3248" s="144">
        <v>101</v>
      </c>
      <c r="N3248" s="144">
        <v>9</v>
      </c>
      <c r="O3248" s="144">
        <v>9</v>
      </c>
      <c r="P3248" s="145" t="e">
        <f t="shared" si="639"/>
        <v>#DIV/0!</v>
      </c>
      <c r="Q3248" s="145" t="e">
        <f t="shared" si="640"/>
        <v>#DIV/0!</v>
      </c>
      <c r="R3248" s="145" t="e">
        <f t="shared" si="641"/>
        <v>#DIV/0!</v>
      </c>
      <c r="S3248" s="145" t="e">
        <f t="shared" si="642"/>
        <v>#DIV/0!</v>
      </c>
      <c r="T3248" s="145" t="e">
        <f t="shared" si="643"/>
        <v>#DIV/0!</v>
      </c>
      <c r="U3248" s="145" t="e">
        <f t="shared" si="644"/>
        <v>#DIV/0!</v>
      </c>
      <c r="V3248" s="146">
        <f>IF(J3248="nio",0,IF(J3248&gt;0,VLOOKUP(F3248,'3-Productie normen'!A:M,VLOOKUP(J3248,'3-Productie normen'!$B$38:$C$41,2,FALSE),FALSE)))*(VLOOKUP(B3248,'2-Kosten per locatie'!$A$16:$C$48,3,FALSE))</f>
        <v>0</v>
      </c>
      <c r="W3248" s="146">
        <f t="shared" si="645"/>
        <v>0</v>
      </c>
      <c r="X3248" s="146">
        <f t="shared" si="646"/>
        <v>0</v>
      </c>
      <c r="Y3248" s="146">
        <f t="shared" si="647"/>
        <v>0</v>
      </c>
      <c r="Z3248" s="147" t="str">
        <f>VLOOKUP(F3248,'3-Productie normen'!A:Q,12,FALSE)</f>
        <v>V</v>
      </c>
      <c r="AA3248" s="147"/>
      <c r="AC3248" s="148">
        <f t="shared" si="648"/>
        <v>25258</v>
      </c>
    </row>
    <row r="3249" spans="1:29" ht="14.15" customHeight="1">
      <c r="A3249" s="124">
        <f t="shared" si="638"/>
        <v>3249</v>
      </c>
      <c r="B3249" s="139" t="s">
        <v>98</v>
      </c>
      <c r="C3249" s="108" t="s">
        <v>210</v>
      </c>
      <c r="D3249" s="164" t="s">
        <v>2667</v>
      </c>
      <c r="E3249" s="141" t="s">
        <v>249</v>
      </c>
      <c r="F3249" s="141" t="s">
        <v>172</v>
      </c>
      <c r="G3249" s="141" t="s">
        <v>213</v>
      </c>
      <c r="H3249" s="142">
        <v>21.2</v>
      </c>
      <c r="I3249" s="143">
        <f t="shared" si="637"/>
        <v>730</v>
      </c>
      <c r="J3249" s="144">
        <v>255</v>
      </c>
      <c r="K3249" s="144">
        <v>255</v>
      </c>
      <c r="L3249" s="144">
        <v>101</v>
      </c>
      <c r="M3249" s="144">
        <v>101</v>
      </c>
      <c r="N3249" s="144">
        <v>9</v>
      </c>
      <c r="O3249" s="144">
        <v>9</v>
      </c>
      <c r="P3249" s="145" t="e">
        <f t="shared" si="639"/>
        <v>#DIV/0!</v>
      </c>
      <c r="Q3249" s="145" t="e">
        <f t="shared" si="640"/>
        <v>#DIV/0!</v>
      </c>
      <c r="R3249" s="145" t="e">
        <f t="shared" si="641"/>
        <v>#DIV/0!</v>
      </c>
      <c r="S3249" s="145" t="e">
        <f t="shared" si="642"/>
        <v>#DIV/0!</v>
      </c>
      <c r="T3249" s="145" t="e">
        <f t="shared" si="643"/>
        <v>#DIV/0!</v>
      </c>
      <c r="U3249" s="145" t="e">
        <f t="shared" si="644"/>
        <v>#DIV/0!</v>
      </c>
      <c r="V3249" s="146">
        <f>IF(J3249="nio",0,IF(J3249&gt;0,VLOOKUP(F3249,'3-Productie normen'!A:M,VLOOKUP(J3249,'3-Productie normen'!$B$38:$C$41,2,FALSE),FALSE)))*(VLOOKUP(B3249,'2-Kosten per locatie'!$A$16:$C$48,3,FALSE))</f>
        <v>0</v>
      </c>
      <c r="W3249" s="146">
        <f t="shared" si="645"/>
        <v>0</v>
      </c>
      <c r="X3249" s="146">
        <f t="shared" si="646"/>
        <v>0</v>
      </c>
      <c r="Y3249" s="146">
        <f t="shared" si="647"/>
        <v>0</v>
      </c>
      <c r="Z3249" s="147" t="str">
        <f>VLOOKUP(F3249,'3-Productie normen'!A:Q,12,FALSE)</f>
        <v>V</v>
      </c>
      <c r="AA3249" s="147"/>
      <c r="AC3249" s="148">
        <f t="shared" si="648"/>
        <v>15476</v>
      </c>
    </row>
    <row r="3250" spans="1:29" ht="14.15" customHeight="1">
      <c r="A3250" s="124">
        <f t="shared" si="638"/>
        <v>3250</v>
      </c>
      <c r="B3250" s="139" t="s">
        <v>98</v>
      </c>
      <c r="C3250" s="108" t="s">
        <v>210</v>
      </c>
      <c r="D3250" s="164" t="s">
        <v>2668</v>
      </c>
      <c r="E3250" s="141" t="s">
        <v>170</v>
      </c>
      <c r="F3250" s="141" t="s">
        <v>170</v>
      </c>
      <c r="G3250" s="141" t="s">
        <v>323</v>
      </c>
      <c r="H3250" s="142">
        <v>4.0999999999999996</v>
      </c>
      <c r="I3250" s="143">
        <f t="shared" si="637"/>
        <v>730</v>
      </c>
      <c r="J3250" s="144">
        <v>255</v>
      </c>
      <c r="K3250" s="144">
        <v>255</v>
      </c>
      <c r="L3250" s="144">
        <v>101</v>
      </c>
      <c r="M3250" s="144">
        <v>101</v>
      </c>
      <c r="N3250" s="144">
        <v>9</v>
      </c>
      <c r="O3250" s="144">
        <v>9</v>
      </c>
      <c r="P3250" s="145" t="e">
        <f t="shared" si="639"/>
        <v>#DIV/0!</v>
      </c>
      <c r="Q3250" s="145" t="e">
        <f t="shared" si="640"/>
        <v>#DIV/0!</v>
      </c>
      <c r="R3250" s="145" t="e">
        <f t="shared" si="641"/>
        <v>#DIV/0!</v>
      </c>
      <c r="S3250" s="145" t="e">
        <f t="shared" si="642"/>
        <v>#DIV/0!</v>
      </c>
      <c r="T3250" s="145" t="e">
        <f t="shared" si="643"/>
        <v>#DIV/0!</v>
      </c>
      <c r="U3250" s="145" t="e">
        <f t="shared" si="644"/>
        <v>#DIV/0!</v>
      </c>
      <c r="V3250" s="146">
        <f>IF(J3250="nio",0,IF(J3250&gt;0,VLOOKUP(F3250,'3-Productie normen'!A:M,VLOOKUP(J3250,'3-Productie normen'!$B$38:$C$41,2,FALSE),FALSE)))*(VLOOKUP(B3250,'2-Kosten per locatie'!$A$16:$C$48,3,FALSE))</f>
        <v>0</v>
      </c>
      <c r="W3250" s="146">
        <f t="shared" si="645"/>
        <v>0</v>
      </c>
      <c r="X3250" s="146">
        <f t="shared" si="646"/>
        <v>0</v>
      </c>
      <c r="Y3250" s="146">
        <f t="shared" si="647"/>
        <v>0</v>
      </c>
      <c r="Z3250" s="147" t="str">
        <f>VLOOKUP(F3250,'3-Productie normen'!A:Q,12,FALSE)</f>
        <v>V</v>
      </c>
      <c r="AA3250" s="147"/>
      <c r="AC3250" s="148">
        <f t="shared" si="648"/>
        <v>2992.9999999999995</v>
      </c>
    </row>
    <row r="3251" spans="1:29" ht="14.15" customHeight="1">
      <c r="A3251" s="124">
        <f t="shared" si="638"/>
        <v>3251</v>
      </c>
      <c r="B3251" s="139" t="s">
        <v>98</v>
      </c>
      <c r="C3251" s="108">
        <v>1</v>
      </c>
      <c r="D3251" s="164" t="s">
        <v>1716</v>
      </c>
      <c r="E3251" s="141" t="s">
        <v>224</v>
      </c>
      <c r="F3251" s="141" t="s">
        <v>155</v>
      </c>
      <c r="G3251" s="141" t="s">
        <v>222</v>
      </c>
      <c r="H3251" s="142">
        <v>17.8</v>
      </c>
      <c r="I3251" s="143">
        <f t="shared" si="637"/>
        <v>730</v>
      </c>
      <c r="J3251" s="144">
        <v>255</v>
      </c>
      <c r="K3251" s="144">
        <v>255</v>
      </c>
      <c r="L3251" s="144">
        <v>101</v>
      </c>
      <c r="M3251" s="144">
        <v>101</v>
      </c>
      <c r="N3251" s="144">
        <v>9</v>
      </c>
      <c r="O3251" s="144">
        <v>9</v>
      </c>
      <c r="P3251" s="145" t="e">
        <f t="shared" si="639"/>
        <v>#DIV/0!</v>
      </c>
      <c r="Q3251" s="145" t="e">
        <f t="shared" si="640"/>
        <v>#DIV/0!</v>
      </c>
      <c r="R3251" s="145" t="e">
        <f t="shared" si="641"/>
        <v>#DIV/0!</v>
      </c>
      <c r="S3251" s="145" t="e">
        <f t="shared" si="642"/>
        <v>#DIV/0!</v>
      </c>
      <c r="T3251" s="145" t="e">
        <f t="shared" si="643"/>
        <v>#DIV/0!</v>
      </c>
      <c r="U3251" s="145" t="e">
        <f t="shared" si="644"/>
        <v>#DIV/0!</v>
      </c>
      <c r="V3251" s="146">
        <f>IF(J3251="nio",0,IF(J3251&gt;0,VLOOKUP(F3251,'3-Productie normen'!A:M,VLOOKUP(J3251,'3-Productie normen'!$B$38:$C$41,2,FALSE),FALSE)))*(VLOOKUP(B3251,'2-Kosten per locatie'!$A$16:$C$48,3,FALSE))</f>
        <v>0</v>
      </c>
      <c r="W3251" s="146">
        <f t="shared" si="645"/>
        <v>0</v>
      </c>
      <c r="X3251" s="146">
        <f t="shared" si="646"/>
        <v>0</v>
      </c>
      <c r="Y3251" s="146">
        <f t="shared" si="647"/>
        <v>0</v>
      </c>
      <c r="Z3251" s="147" t="str">
        <f>VLOOKUP(F3251,'3-Productie normen'!A:Q,12,FALSE)</f>
        <v>B</v>
      </c>
      <c r="AA3251" s="147"/>
      <c r="AC3251" s="148">
        <f t="shared" si="648"/>
        <v>12994</v>
      </c>
    </row>
    <row r="3252" spans="1:29" ht="14.15" customHeight="1">
      <c r="A3252" s="124">
        <f t="shared" si="638"/>
        <v>3252</v>
      </c>
      <c r="B3252" s="139" t="s">
        <v>98</v>
      </c>
      <c r="C3252" s="108">
        <v>1</v>
      </c>
      <c r="D3252" s="164" t="s">
        <v>1964</v>
      </c>
      <c r="E3252" s="141" t="s">
        <v>224</v>
      </c>
      <c r="F3252" s="141" t="s">
        <v>155</v>
      </c>
      <c r="G3252" s="141" t="s">
        <v>222</v>
      </c>
      <c r="H3252" s="142">
        <v>45.6</v>
      </c>
      <c r="I3252" s="143">
        <f t="shared" si="637"/>
        <v>730</v>
      </c>
      <c r="J3252" s="144">
        <v>255</v>
      </c>
      <c r="K3252" s="144">
        <v>255</v>
      </c>
      <c r="L3252" s="144">
        <v>101</v>
      </c>
      <c r="M3252" s="144">
        <v>101</v>
      </c>
      <c r="N3252" s="144">
        <v>9</v>
      </c>
      <c r="O3252" s="144">
        <v>9</v>
      </c>
      <c r="P3252" s="145" t="e">
        <f t="shared" si="639"/>
        <v>#DIV/0!</v>
      </c>
      <c r="Q3252" s="145" t="e">
        <f t="shared" si="640"/>
        <v>#DIV/0!</v>
      </c>
      <c r="R3252" s="145" t="e">
        <f t="shared" si="641"/>
        <v>#DIV/0!</v>
      </c>
      <c r="S3252" s="145" t="e">
        <f t="shared" si="642"/>
        <v>#DIV/0!</v>
      </c>
      <c r="T3252" s="145" t="e">
        <f t="shared" si="643"/>
        <v>#DIV/0!</v>
      </c>
      <c r="U3252" s="145" t="e">
        <f t="shared" si="644"/>
        <v>#DIV/0!</v>
      </c>
      <c r="V3252" s="146">
        <f>IF(J3252="nio",0,IF(J3252&gt;0,VLOOKUP(F3252,'3-Productie normen'!A:M,VLOOKUP(J3252,'3-Productie normen'!$B$38:$C$41,2,FALSE),FALSE)))*(VLOOKUP(B3252,'2-Kosten per locatie'!$A$16:$C$48,3,FALSE))</f>
        <v>0</v>
      </c>
      <c r="W3252" s="146">
        <f t="shared" si="645"/>
        <v>0</v>
      </c>
      <c r="X3252" s="146">
        <f t="shared" si="646"/>
        <v>0</v>
      </c>
      <c r="Y3252" s="146">
        <f t="shared" si="647"/>
        <v>0</v>
      </c>
      <c r="Z3252" s="147" t="str">
        <f>VLOOKUP(F3252,'3-Productie normen'!A:Q,12,FALSE)</f>
        <v>B</v>
      </c>
      <c r="AA3252" s="147"/>
      <c r="AC3252" s="148">
        <f t="shared" si="648"/>
        <v>33288</v>
      </c>
    </row>
    <row r="3253" spans="1:29" ht="14.15" customHeight="1">
      <c r="A3253" s="124">
        <f t="shared" si="638"/>
        <v>3253</v>
      </c>
      <c r="B3253" s="139" t="s">
        <v>98</v>
      </c>
      <c r="C3253" s="108">
        <v>1</v>
      </c>
      <c r="D3253" s="164" t="s">
        <v>1717</v>
      </c>
      <c r="E3253" s="141" t="s">
        <v>224</v>
      </c>
      <c r="F3253" s="141" t="s">
        <v>155</v>
      </c>
      <c r="G3253" s="141" t="s">
        <v>222</v>
      </c>
      <c r="H3253" s="142">
        <v>46.6</v>
      </c>
      <c r="I3253" s="143">
        <f t="shared" si="637"/>
        <v>730</v>
      </c>
      <c r="J3253" s="144">
        <v>255</v>
      </c>
      <c r="K3253" s="144">
        <v>255</v>
      </c>
      <c r="L3253" s="144">
        <v>101</v>
      </c>
      <c r="M3253" s="144">
        <v>101</v>
      </c>
      <c r="N3253" s="144">
        <v>9</v>
      </c>
      <c r="O3253" s="144">
        <v>9</v>
      </c>
      <c r="P3253" s="145" t="e">
        <f t="shared" si="639"/>
        <v>#DIV/0!</v>
      </c>
      <c r="Q3253" s="145" t="e">
        <f t="shared" si="640"/>
        <v>#DIV/0!</v>
      </c>
      <c r="R3253" s="145" t="e">
        <f t="shared" si="641"/>
        <v>#DIV/0!</v>
      </c>
      <c r="S3253" s="145" t="e">
        <f t="shared" si="642"/>
        <v>#DIV/0!</v>
      </c>
      <c r="T3253" s="145" t="e">
        <f t="shared" si="643"/>
        <v>#DIV/0!</v>
      </c>
      <c r="U3253" s="145" t="e">
        <f t="shared" si="644"/>
        <v>#DIV/0!</v>
      </c>
      <c r="V3253" s="146">
        <f>IF(J3253="nio",0,IF(J3253&gt;0,VLOOKUP(F3253,'3-Productie normen'!A:M,VLOOKUP(J3253,'3-Productie normen'!$B$38:$C$41,2,FALSE),FALSE)))*(VLOOKUP(B3253,'2-Kosten per locatie'!$A$16:$C$48,3,FALSE))</f>
        <v>0</v>
      </c>
      <c r="W3253" s="146">
        <f t="shared" si="645"/>
        <v>0</v>
      </c>
      <c r="X3253" s="146">
        <f t="shared" si="646"/>
        <v>0</v>
      </c>
      <c r="Y3253" s="146">
        <f t="shared" si="647"/>
        <v>0</v>
      </c>
      <c r="Z3253" s="147" t="str">
        <f>VLOOKUP(F3253,'3-Productie normen'!A:Q,12,FALSE)</f>
        <v>B</v>
      </c>
      <c r="AA3253" s="147"/>
      <c r="AC3253" s="148">
        <f t="shared" si="648"/>
        <v>34018</v>
      </c>
    </row>
    <row r="3254" spans="1:29" ht="14.15" customHeight="1">
      <c r="A3254" s="124">
        <f t="shared" si="638"/>
        <v>3254</v>
      </c>
      <c r="B3254" s="139" t="s">
        <v>98</v>
      </c>
      <c r="C3254" s="108">
        <v>1</v>
      </c>
      <c r="D3254" s="164" t="s">
        <v>1718</v>
      </c>
      <c r="E3254" s="141" t="s">
        <v>711</v>
      </c>
      <c r="F3254" s="141" t="s">
        <v>168</v>
      </c>
      <c r="G3254" s="141" t="s">
        <v>227</v>
      </c>
      <c r="H3254" s="142">
        <v>4.2</v>
      </c>
      <c r="I3254" s="143">
        <f t="shared" si="637"/>
        <v>1</v>
      </c>
      <c r="J3254" s="144">
        <v>1</v>
      </c>
      <c r="K3254" s="144"/>
      <c r="L3254" s="144"/>
      <c r="M3254" s="144"/>
      <c r="N3254" s="144"/>
      <c r="O3254" s="144"/>
      <c r="P3254" s="145" t="e">
        <f t="shared" si="639"/>
        <v>#DIV/0!</v>
      </c>
      <c r="Q3254" s="145">
        <f t="shared" si="640"/>
        <v>0</v>
      </c>
      <c r="R3254" s="145">
        <f t="shared" si="641"/>
        <v>0</v>
      </c>
      <c r="S3254" s="145">
        <f t="shared" si="642"/>
        <v>0</v>
      </c>
      <c r="T3254" s="145">
        <f t="shared" si="643"/>
        <v>0</v>
      </c>
      <c r="U3254" s="145">
        <f t="shared" si="644"/>
        <v>0</v>
      </c>
      <c r="V3254" s="146">
        <f>IF(J3254="nio",0,IF(J3254&gt;0,VLOOKUP(F3254,'3-Productie normen'!A:M,VLOOKUP(J3254,'3-Productie normen'!$B$38:$C$41,2,FALSE),FALSE)))*(VLOOKUP(B3254,'2-Kosten per locatie'!$A$16:$C$48,3,FALSE))</f>
        <v>0</v>
      </c>
      <c r="W3254" s="146">
        <f t="shared" si="645"/>
        <v>0</v>
      </c>
      <c r="X3254" s="146">
        <f t="shared" si="646"/>
        <v>0</v>
      </c>
      <c r="Y3254" s="146">
        <f t="shared" si="647"/>
        <v>0</v>
      </c>
      <c r="Z3254" s="147" t="str">
        <f>VLOOKUP(F3254,'3-Productie normen'!A:Q,12,FALSE)</f>
        <v>V</v>
      </c>
      <c r="AA3254" s="147"/>
      <c r="AC3254" s="148">
        <f t="shared" si="648"/>
        <v>4.2</v>
      </c>
    </row>
    <row r="3255" spans="1:29" ht="14.15" customHeight="1">
      <c r="A3255" s="124">
        <f t="shared" si="638"/>
        <v>3255</v>
      </c>
      <c r="B3255" s="139" t="s">
        <v>98</v>
      </c>
      <c r="C3255" s="108">
        <v>1</v>
      </c>
      <c r="D3255" s="164" t="s">
        <v>2157</v>
      </c>
      <c r="E3255" s="141" t="s">
        <v>251</v>
      </c>
      <c r="F3255" s="141" t="s">
        <v>168</v>
      </c>
      <c r="G3255" s="141" t="s">
        <v>227</v>
      </c>
      <c r="H3255" s="142">
        <v>0.9</v>
      </c>
      <c r="I3255" s="143">
        <f t="shared" si="637"/>
        <v>1</v>
      </c>
      <c r="J3255" s="144">
        <v>1</v>
      </c>
      <c r="K3255" s="144"/>
      <c r="L3255" s="144"/>
      <c r="M3255" s="144"/>
      <c r="N3255" s="144"/>
      <c r="O3255" s="144"/>
      <c r="P3255" s="145" t="e">
        <f t="shared" si="639"/>
        <v>#DIV/0!</v>
      </c>
      <c r="Q3255" s="145">
        <f t="shared" si="640"/>
        <v>0</v>
      </c>
      <c r="R3255" s="145">
        <f t="shared" si="641"/>
        <v>0</v>
      </c>
      <c r="S3255" s="145">
        <f t="shared" si="642"/>
        <v>0</v>
      </c>
      <c r="T3255" s="145">
        <f t="shared" si="643"/>
        <v>0</v>
      </c>
      <c r="U3255" s="145">
        <f t="shared" si="644"/>
        <v>0</v>
      </c>
      <c r="V3255" s="146">
        <f>IF(J3255="nio",0,IF(J3255&gt;0,VLOOKUP(F3255,'3-Productie normen'!A:M,VLOOKUP(J3255,'3-Productie normen'!$B$38:$C$41,2,FALSE),FALSE)))*(VLOOKUP(B3255,'2-Kosten per locatie'!$A$16:$C$48,3,FALSE))</f>
        <v>0</v>
      </c>
      <c r="W3255" s="146">
        <f t="shared" si="645"/>
        <v>0</v>
      </c>
      <c r="X3255" s="146">
        <f t="shared" si="646"/>
        <v>0</v>
      </c>
      <c r="Y3255" s="146">
        <f t="shared" si="647"/>
        <v>0</v>
      </c>
      <c r="Z3255" s="147" t="str">
        <f>VLOOKUP(F3255,'3-Productie normen'!A:Q,12,FALSE)</f>
        <v>V</v>
      </c>
      <c r="AA3255" s="147"/>
      <c r="AC3255" s="148">
        <f t="shared" si="648"/>
        <v>0.9</v>
      </c>
    </row>
    <row r="3256" spans="1:29" ht="14.15" customHeight="1">
      <c r="A3256" s="124">
        <f t="shared" si="638"/>
        <v>3256</v>
      </c>
      <c r="B3256" s="139" t="s">
        <v>98</v>
      </c>
      <c r="C3256" s="108">
        <v>1</v>
      </c>
      <c r="D3256" s="164" t="s">
        <v>1967</v>
      </c>
      <c r="E3256" s="141" t="s">
        <v>216</v>
      </c>
      <c r="F3256" s="141" t="s">
        <v>167</v>
      </c>
      <c r="G3256" s="141" t="s">
        <v>213</v>
      </c>
      <c r="H3256" s="142">
        <v>4.8</v>
      </c>
      <c r="I3256" s="143">
        <f t="shared" si="637"/>
        <v>730</v>
      </c>
      <c r="J3256" s="144">
        <v>255</v>
      </c>
      <c r="K3256" s="144">
        <v>255</v>
      </c>
      <c r="L3256" s="144">
        <v>101</v>
      </c>
      <c r="M3256" s="144">
        <v>101</v>
      </c>
      <c r="N3256" s="144">
        <v>9</v>
      </c>
      <c r="O3256" s="144">
        <v>9</v>
      </c>
      <c r="P3256" s="145" t="e">
        <f t="shared" si="639"/>
        <v>#DIV/0!</v>
      </c>
      <c r="Q3256" s="145" t="e">
        <f t="shared" si="640"/>
        <v>#DIV/0!</v>
      </c>
      <c r="R3256" s="145" t="e">
        <f t="shared" si="641"/>
        <v>#DIV/0!</v>
      </c>
      <c r="S3256" s="145" t="e">
        <f t="shared" si="642"/>
        <v>#DIV/0!</v>
      </c>
      <c r="T3256" s="145" t="e">
        <f t="shared" si="643"/>
        <v>#DIV/0!</v>
      </c>
      <c r="U3256" s="145" t="e">
        <f t="shared" si="644"/>
        <v>#DIV/0!</v>
      </c>
      <c r="V3256" s="146">
        <f>IF(J3256="nio",0,IF(J3256&gt;0,VLOOKUP(F3256,'3-Productie normen'!A:M,VLOOKUP(J3256,'3-Productie normen'!$B$38:$C$41,2,FALSE),FALSE)))*(VLOOKUP(B3256,'2-Kosten per locatie'!$A$16:$C$48,3,FALSE))</f>
        <v>0</v>
      </c>
      <c r="W3256" s="146">
        <f t="shared" si="645"/>
        <v>0</v>
      </c>
      <c r="X3256" s="146">
        <f t="shared" si="646"/>
        <v>0</v>
      </c>
      <c r="Y3256" s="146">
        <f t="shared" si="647"/>
        <v>0</v>
      </c>
      <c r="Z3256" s="147" t="str">
        <f>VLOOKUP(F3256,'3-Productie normen'!A:Q,12,FALSE)</f>
        <v>S</v>
      </c>
      <c r="AA3256" s="147"/>
      <c r="AC3256" s="148">
        <f t="shared" si="648"/>
        <v>3504</v>
      </c>
    </row>
    <row r="3257" spans="1:29" ht="14.15" customHeight="1">
      <c r="A3257" s="124">
        <f t="shared" si="638"/>
        <v>3257</v>
      </c>
      <c r="B3257" s="139" t="s">
        <v>98</v>
      </c>
      <c r="C3257" s="108">
        <v>1</v>
      </c>
      <c r="D3257" s="164" t="s">
        <v>1968</v>
      </c>
      <c r="E3257" s="141" t="s">
        <v>216</v>
      </c>
      <c r="F3257" s="141" t="s">
        <v>167</v>
      </c>
      <c r="G3257" s="141" t="s">
        <v>213</v>
      </c>
      <c r="H3257" s="142">
        <v>1.4</v>
      </c>
      <c r="I3257" s="143">
        <f t="shared" si="637"/>
        <v>730</v>
      </c>
      <c r="J3257" s="144">
        <v>255</v>
      </c>
      <c r="K3257" s="144">
        <v>255</v>
      </c>
      <c r="L3257" s="144">
        <v>101</v>
      </c>
      <c r="M3257" s="144">
        <v>101</v>
      </c>
      <c r="N3257" s="144">
        <v>9</v>
      </c>
      <c r="O3257" s="144">
        <v>9</v>
      </c>
      <c r="P3257" s="145" t="e">
        <f t="shared" si="639"/>
        <v>#DIV/0!</v>
      </c>
      <c r="Q3257" s="145" t="e">
        <f t="shared" si="640"/>
        <v>#DIV/0!</v>
      </c>
      <c r="R3257" s="145" t="e">
        <f t="shared" si="641"/>
        <v>#DIV/0!</v>
      </c>
      <c r="S3257" s="145" t="e">
        <f t="shared" si="642"/>
        <v>#DIV/0!</v>
      </c>
      <c r="T3257" s="145" t="e">
        <f t="shared" si="643"/>
        <v>#DIV/0!</v>
      </c>
      <c r="U3257" s="145" t="e">
        <f t="shared" si="644"/>
        <v>#DIV/0!</v>
      </c>
      <c r="V3257" s="146">
        <f>IF(J3257="nio",0,IF(J3257&gt;0,VLOOKUP(F3257,'3-Productie normen'!A:M,VLOOKUP(J3257,'3-Productie normen'!$B$38:$C$41,2,FALSE),FALSE)))*(VLOOKUP(B3257,'2-Kosten per locatie'!$A$16:$C$48,3,FALSE))</f>
        <v>0</v>
      </c>
      <c r="W3257" s="146">
        <f t="shared" si="645"/>
        <v>0</v>
      </c>
      <c r="X3257" s="146">
        <f t="shared" si="646"/>
        <v>0</v>
      </c>
      <c r="Y3257" s="146">
        <f t="shared" si="647"/>
        <v>0</v>
      </c>
      <c r="Z3257" s="147" t="str">
        <f>VLOOKUP(F3257,'3-Productie normen'!A:Q,12,FALSE)</f>
        <v>S</v>
      </c>
      <c r="AA3257" s="147"/>
      <c r="AC3257" s="148">
        <f t="shared" si="648"/>
        <v>1021.9999999999999</v>
      </c>
    </row>
    <row r="3258" spans="1:29" ht="14.15" customHeight="1">
      <c r="A3258" s="124">
        <f t="shared" si="638"/>
        <v>3258</v>
      </c>
      <c r="B3258" s="139" t="s">
        <v>98</v>
      </c>
      <c r="C3258" s="108">
        <v>1</v>
      </c>
      <c r="D3258" s="164" t="s">
        <v>1969</v>
      </c>
      <c r="E3258" s="141" t="s">
        <v>216</v>
      </c>
      <c r="F3258" s="141" t="s">
        <v>167</v>
      </c>
      <c r="G3258" s="141" t="s">
        <v>213</v>
      </c>
      <c r="H3258" s="142">
        <v>1.3</v>
      </c>
      <c r="I3258" s="143">
        <f t="shared" ref="I3258:I3312" si="649">SUM(J3258:O3258)</f>
        <v>730</v>
      </c>
      <c r="J3258" s="144">
        <v>255</v>
      </c>
      <c r="K3258" s="144">
        <v>255</v>
      </c>
      <c r="L3258" s="144">
        <v>101</v>
      </c>
      <c r="M3258" s="144">
        <v>101</v>
      </c>
      <c r="N3258" s="144">
        <v>9</v>
      </c>
      <c r="O3258" s="144">
        <v>9</v>
      </c>
      <c r="P3258" s="145" t="e">
        <f t="shared" si="639"/>
        <v>#DIV/0!</v>
      </c>
      <c r="Q3258" s="145" t="e">
        <f t="shared" si="640"/>
        <v>#DIV/0!</v>
      </c>
      <c r="R3258" s="145" t="e">
        <f t="shared" si="641"/>
        <v>#DIV/0!</v>
      </c>
      <c r="S3258" s="145" t="e">
        <f t="shared" si="642"/>
        <v>#DIV/0!</v>
      </c>
      <c r="T3258" s="145" t="e">
        <f t="shared" si="643"/>
        <v>#DIV/0!</v>
      </c>
      <c r="U3258" s="145" t="e">
        <f t="shared" si="644"/>
        <v>#DIV/0!</v>
      </c>
      <c r="V3258" s="146">
        <f>IF(J3258="nio",0,IF(J3258&gt;0,VLOOKUP(F3258,'3-Productie normen'!A:M,VLOOKUP(J3258,'3-Productie normen'!$B$38:$C$41,2,FALSE),FALSE)))*(VLOOKUP(B3258,'2-Kosten per locatie'!$A$16:$C$48,3,FALSE))</f>
        <v>0</v>
      </c>
      <c r="W3258" s="146">
        <f t="shared" si="645"/>
        <v>0</v>
      </c>
      <c r="X3258" s="146">
        <f t="shared" si="646"/>
        <v>0</v>
      </c>
      <c r="Y3258" s="146">
        <f t="shared" si="647"/>
        <v>0</v>
      </c>
      <c r="Z3258" s="147" t="str">
        <f>VLOOKUP(F3258,'3-Productie normen'!A:Q,12,FALSE)</f>
        <v>S</v>
      </c>
      <c r="AA3258" s="147"/>
      <c r="AC3258" s="148">
        <f t="shared" si="648"/>
        <v>949</v>
      </c>
    </row>
    <row r="3259" spans="1:29" ht="14.15" customHeight="1">
      <c r="A3259" s="124">
        <f t="shared" si="638"/>
        <v>3259</v>
      </c>
      <c r="B3259" s="139" t="s">
        <v>98</v>
      </c>
      <c r="C3259" s="108">
        <v>1</v>
      </c>
      <c r="D3259" s="164" t="s">
        <v>1719</v>
      </c>
      <c r="E3259" s="141" t="s">
        <v>212</v>
      </c>
      <c r="F3259" s="141" t="s">
        <v>167</v>
      </c>
      <c r="G3259" s="141" t="s">
        <v>213</v>
      </c>
      <c r="H3259" s="142">
        <v>1.6</v>
      </c>
      <c r="I3259" s="143">
        <f t="shared" si="649"/>
        <v>730</v>
      </c>
      <c r="J3259" s="144">
        <v>255</v>
      </c>
      <c r="K3259" s="144">
        <v>255</v>
      </c>
      <c r="L3259" s="144">
        <v>101</v>
      </c>
      <c r="M3259" s="144">
        <v>101</v>
      </c>
      <c r="N3259" s="144">
        <v>9</v>
      </c>
      <c r="O3259" s="144">
        <v>9</v>
      </c>
      <c r="P3259" s="145" t="e">
        <f t="shared" si="639"/>
        <v>#DIV/0!</v>
      </c>
      <c r="Q3259" s="145" t="e">
        <f t="shared" si="640"/>
        <v>#DIV/0!</v>
      </c>
      <c r="R3259" s="145" t="e">
        <f t="shared" si="641"/>
        <v>#DIV/0!</v>
      </c>
      <c r="S3259" s="145" t="e">
        <f t="shared" si="642"/>
        <v>#DIV/0!</v>
      </c>
      <c r="T3259" s="145" t="e">
        <f t="shared" si="643"/>
        <v>#DIV/0!</v>
      </c>
      <c r="U3259" s="145" t="e">
        <f t="shared" si="644"/>
        <v>#DIV/0!</v>
      </c>
      <c r="V3259" s="146">
        <f>IF(J3259="nio",0,IF(J3259&gt;0,VLOOKUP(F3259,'3-Productie normen'!A:M,VLOOKUP(J3259,'3-Productie normen'!$B$38:$C$41,2,FALSE),FALSE)))*(VLOOKUP(B3259,'2-Kosten per locatie'!$A$16:$C$48,3,FALSE))</f>
        <v>0</v>
      </c>
      <c r="W3259" s="146">
        <f t="shared" si="645"/>
        <v>0</v>
      </c>
      <c r="X3259" s="146">
        <f t="shared" si="646"/>
        <v>0</v>
      </c>
      <c r="Y3259" s="146">
        <f t="shared" si="647"/>
        <v>0</v>
      </c>
      <c r="Z3259" s="147" t="str">
        <f>VLOOKUP(F3259,'3-Productie normen'!A:Q,12,FALSE)</f>
        <v>S</v>
      </c>
      <c r="AA3259" s="147"/>
      <c r="AC3259" s="148">
        <f t="shared" si="648"/>
        <v>1168</v>
      </c>
    </row>
    <row r="3260" spans="1:29" ht="14.15" customHeight="1">
      <c r="A3260" s="124">
        <f t="shared" si="638"/>
        <v>3260</v>
      </c>
      <c r="B3260" s="139" t="s">
        <v>98</v>
      </c>
      <c r="C3260" s="108">
        <v>1</v>
      </c>
      <c r="D3260" s="164" t="s">
        <v>2669</v>
      </c>
      <c r="E3260" s="141" t="s">
        <v>212</v>
      </c>
      <c r="F3260" s="141" t="s">
        <v>167</v>
      </c>
      <c r="G3260" s="141" t="s">
        <v>213</v>
      </c>
      <c r="H3260" s="142">
        <v>1.2</v>
      </c>
      <c r="I3260" s="143">
        <f t="shared" si="649"/>
        <v>730</v>
      </c>
      <c r="J3260" s="144">
        <v>255</v>
      </c>
      <c r="K3260" s="144">
        <v>255</v>
      </c>
      <c r="L3260" s="144">
        <v>101</v>
      </c>
      <c r="M3260" s="144">
        <v>101</v>
      </c>
      <c r="N3260" s="144">
        <v>9</v>
      </c>
      <c r="O3260" s="144">
        <v>9</v>
      </c>
      <c r="P3260" s="145" t="e">
        <f t="shared" si="639"/>
        <v>#DIV/0!</v>
      </c>
      <c r="Q3260" s="145" t="e">
        <f t="shared" si="640"/>
        <v>#DIV/0!</v>
      </c>
      <c r="R3260" s="145" t="e">
        <f t="shared" si="641"/>
        <v>#DIV/0!</v>
      </c>
      <c r="S3260" s="145" t="e">
        <f t="shared" si="642"/>
        <v>#DIV/0!</v>
      </c>
      <c r="T3260" s="145" t="e">
        <f t="shared" si="643"/>
        <v>#DIV/0!</v>
      </c>
      <c r="U3260" s="145" t="e">
        <f t="shared" si="644"/>
        <v>#DIV/0!</v>
      </c>
      <c r="V3260" s="146">
        <f>IF(J3260="nio",0,IF(J3260&gt;0,VLOOKUP(F3260,'3-Productie normen'!A:M,VLOOKUP(J3260,'3-Productie normen'!$B$38:$C$41,2,FALSE),FALSE)))*(VLOOKUP(B3260,'2-Kosten per locatie'!$A$16:$C$48,3,FALSE))</f>
        <v>0</v>
      </c>
      <c r="W3260" s="146">
        <f t="shared" si="645"/>
        <v>0</v>
      </c>
      <c r="X3260" s="146">
        <f t="shared" si="646"/>
        <v>0</v>
      </c>
      <c r="Y3260" s="146">
        <f t="shared" si="647"/>
        <v>0</v>
      </c>
      <c r="Z3260" s="147" t="str">
        <f>VLOOKUP(F3260,'3-Productie normen'!A:Q,12,FALSE)</f>
        <v>S</v>
      </c>
      <c r="AA3260" s="147"/>
      <c r="AC3260" s="148">
        <f t="shared" si="648"/>
        <v>876</v>
      </c>
    </row>
    <row r="3261" spans="1:29" ht="14.15" customHeight="1">
      <c r="A3261" s="124">
        <f t="shared" si="638"/>
        <v>3261</v>
      </c>
      <c r="B3261" s="139" t="s">
        <v>98</v>
      </c>
      <c r="C3261" s="108">
        <v>1</v>
      </c>
      <c r="D3261" s="164" t="s">
        <v>1970</v>
      </c>
      <c r="E3261" s="141" t="s">
        <v>224</v>
      </c>
      <c r="F3261" s="141" t="s">
        <v>155</v>
      </c>
      <c r="G3261" s="141" t="s">
        <v>222</v>
      </c>
      <c r="H3261" s="142">
        <v>39.9</v>
      </c>
      <c r="I3261" s="143">
        <f t="shared" si="649"/>
        <v>730</v>
      </c>
      <c r="J3261" s="144">
        <v>255</v>
      </c>
      <c r="K3261" s="144">
        <v>255</v>
      </c>
      <c r="L3261" s="144">
        <v>101</v>
      </c>
      <c r="M3261" s="144">
        <v>101</v>
      </c>
      <c r="N3261" s="144">
        <v>9</v>
      </c>
      <c r="O3261" s="144">
        <v>9</v>
      </c>
      <c r="P3261" s="145" t="e">
        <f t="shared" si="639"/>
        <v>#DIV/0!</v>
      </c>
      <c r="Q3261" s="145" t="e">
        <f t="shared" si="640"/>
        <v>#DIV/0!</v>
      </c>
      <c r="R3261" s="145" t="e">
        <f t="shared" si="641"/>
        <v>#DIV/0!</v>
      </c>
      <c r="S3261" s="145" t="e">
        <f t="shared" si="642"/>
        <v>#DIV/0!</v>
      </c>
      <c r="T3261" s="145" t="e">
        <f t="shared" si="643"/>
        <v>#DIV/0!</v>
      </c>
      <c r="U3261" s="145" t="e">
        <f t="shared" si="644"/>
        <v>#DIV/0!</v>
      </c>
      <c r="V3261" s="146">
        <f>IF(J3261="nio",0,IF(J3261&gt;0,VLOOKUP(F3261,'3-Productie normen'!A:M,VLOOKUP(J3261,'3-Productie normen'!$B$38:$C$41,2,FALSE),FALSE)))*(VLOOKUP(B3261,'2-Kosten per locatie'!$A$16:$C$48,3,FALSE))</f>
        <v>0</v>
      </c>
      <c r="W3261" s="146">
        <f t="shared" si="645"/>
        <v>0</v>
      </c>
      <c r="X3261" s="146">
        <f t="shared" si="646"/>
        <v>0</v>
      </c>
      <c r="Y3261" s="146">
        <f t="shared" si="647"/>
        <v>0</v>
      </c>
      <c r="Z3261" s="147" t="str">
        <f>VLOOKUP(F3261,'3-Productie normen'!A:Q,12,FALSE)</f>
        <v>B</v>
      </c>
      <c r="AA3261" s="147"/>
      <c r="AC3261" s="148">
        <f t="shared" si="648"/>
        <v>29127</v>
      </c>
    </row>
    <row r="3262" spans="1:29" ht="14.15" customHeight="1">
      <c r="A3262" s="124">
        <f t="shared" si="638"/>
        <v>3262</v>
      </c>
      <c r="B3262" s="139" t="s">
        <v>98</v>
      </c>
      <c r="C3262" s="108">
        <v>1</v>
      </c>
      <c r="D3262" s="164" t="s">
        <v>1720</v>
      </c>
      <c r="E3262" s="141" t="s">
        <v>224</v>
      </c>
      <c r="F3262" s="141" t="s">
        <v>155</v>
      </c>
      <c r="G3262" s="141" t="s">
        <v>222</v>
      </c>
      <c r="H3262" s="142">
        <v>51.6</v>
      </c>
      <c r="I3262" s="143">
        <f t="shared" si="649"/>
        <v>730</v>
      </c>
      <c r="J3262" s="144">
        <v>255</v>
      </c>
      <c r="K3262" s="144">
        <v>255</v>
      </c>
      <c r="L3262" s="144">
        <v>101</v>
      </c>
      <c r="M3262" s="144">
        <v>101</v>
      </c>
      <c r="N3262" s="144">
        <v>9</v>
      </c>
      <c r="O3262" s="144">
        <v>9</v>
      </c>
      <c r="P3262" s="145" t="e">
        <f t="shared" si="639"/>
        <v>#DIV/0!</v>
      </c>
      <c r="Q3262" s="145" t="e">
        <f t="shared" si="640"/>
        <v>#DIV/0!</v>
      </c>
      <c r="R3262" s="145" t="e">
        <f t="shared" si="641"/>
        <v>#DIV/0!</v>
      </c>
      <c r="S3262" s="145" t="e">
        <f t="shared" si="642"/>
        <v>#DIV/0!</v>
      </c>
      <c r="T3262" s="145" t="e">
        <f t="shared" si="643"/>
        <v>#DIV/0!</v>
      </c>
      <c r="U3262" s="145" t="e">
        <f t="shared" si="644"/>
        <v>#DIV/0!</v>
      </c>
      <c r="V3262" s="146">
        <f>IF(J3262="nio",0,IF(J3262&gt;0,VLOOKUP(F3262,'3-Productie normen'!A:M,VLOOKUP(J3262,'3-Productie normen'!$B$38:$C$41,2,FALSE),FALSE)))*(VLOOKUP(B3262,'2-Kosten per locatie'!$A$16:$C$48,3,FALSE))</f>
        <v>0</v>
      </c>
      <c r="W3262" s="146">
        <f t="shared" si="645"/>
        <v>0</v>
      </c>
      <c r="X3262" s="146">
        <f t="shared" si="646"/>
        <v>0</v>
      </c>
      <c r="Y3262" s="146">
        <f t="shared" si="647"/>
        <v>0</v>
      </c>
      <c r="Z3262" s="147" t="str">
        <f>VLOOKUP(F3262,'3-Productie normen'!A:Q,12,FALSE)</f>
        <v>B</v>
      </c>
      <c r="AA3262" s="147"/>
      <c r="AC3262" s="148">
        <f t="shared" si="648"/>
        <v>37668</v>
      </c>
    </row>
    <row r="3263" spans="1:29" ht="14.15" customHeight="1">
      <c r="A3263" s="124">
        <f t="shared" si="638"/>
        <v>3263</v>
      </c>
      <c r="B3263" s="139" t="s">
        <v>98</v>
      </c>
      <c r="C3263" s="108">
        <v>1</v>
      </c>
      <c r="D3263" s="164" t="s">
        <v>2670</v>
      </c>
      <c r="E3263" s="141" t="s">
        <v>249</v>
      </c>
      <c r="F3263" s="141" t="s">
        <v>172</v>
      </c>
      <c r="G3263" s="141" t="s">
        <v>244</v>
      </c>
      <c r="H3263" s="142">
        <v>29.9</v>
      </c>
      <c r="I3263" s="143">
        <f t="shared" si="649"/>
        <v>730</v>
      </c>
      <c r="J3263" s="144">
        <v>255</v>
      </c>
      <c r="K3263" s="144">
        <v>255</v>
      </c>
      <c r="L3263" s="144">
        <v>101</v>
      </c>
      <c r="M3263" s="144">
        <v>101</v>
      </c>
      <c r="N3263" s="144">
        <v>9</v>
      </c>
      <c r="O3263" s="144">
        <v>9</v>
      </c>
      <c r="P3263" s="145" t="e">
        <f t="shared" si="639"/>
        <v>#DIV/0!</v>
      </c>
      <c r="Q3263" s="145" t="e">
        <f t="shared" si="640"/>
        <v>#DIV/0!</v>
      </c>
      <c r="R3263" s="145" t="e">
        <f t="shared" si="641"/>
        <v>#DIV/0!</v>
      </c>
      <c r="S3263" s="145" t="e">
        <f t="shared" si="642"/>
        <v>#DIV/0!</v>
      </c>
      <c r="T3263" s="145" t="e">
        <f t="shared" si="643"/>
        <v>#DIV/0!</v>
      </c>
      <c r="U3263" s="145" t="e">
        <f t="shared" si="644"/>
        <v>#DIV/0!</v>
      </c>
      <c r="V3263" s="146">
        <f>IF(J3263="nio",0,IF(J3263&gt;0,VLOOKUP(F3263,'3-Productie normen'!A:M,VLOOKUP(J3263,'3-Productie normen'!$B$38:$C$41,2,FALSE),FALSE)))*(VLOOKUP(B3263,'2-Kosten per locatie'!$A$16:$C$48,3,FALSE))</f>
        <v>0</v>
      </c>
      <c r="W3263" s="146">
        <f t="shared" si="645"/>
        <v>0</v>
      </c>
      <c r="X3263" s="146">
        <f t="shared" si="646"/>
        <v>0</v>
      </c>
      <c r="Y3263" s="146">
        <f t="shared" si="647"/>
        <v>0</v>
      </c>
      <c r="Z3263" s="147" t="str">
        <f>VLOOKUP(F3263,'3-Productie normen'!A:Q,12,FALSE)</f>
        <v>V</v>
      </c>
      <c r="AA3263" s="147"/>
      <c r="AC3263" s="148">
        <f t="shared" si="648"/>
        <v>21827</v>
      </c>
    </row>
    <row r="3264" spans="1:29" ht="14.15" customHeight="1">
      <c r="A3264" s="124">
        <f t="shared" si="638"/>
        <v>3264</v>
      </c>
      <c r="B3264" s="139" t="s">
        <v>98</v>
      </c>
      <c r="C3264" s="108">
        <v>1</v>
      </c>
      <c r="D3264" s="164" t="s">
        <v>2668</v>
      </c>
      <c r="E3264" s="141" t="s">
        <v>170</v>
      </c>
      <c r="F3264" s="141" t="s">
        <v>170</v>
      </c>
      <c r="G3264" s="141" t="s">
        <v>323</v>
      </c>
      <c r="H3264" s="142">
        <v>4.0999999999999996</v>
      </c>
      <c r="I3264" s="143">
        <f t="shared" si="649"/>
        <v>730</v>
      </c>
      <c r="J3264" s="144">
        <v>255</v>
      </c>
      <c r="K3264" s="144">
        <v>255</v>
      </c>
      <c r="L3264" s="144">
        <v>101</v>
      </c>
      <c r="M3264" s="144">
        <v>101</v>
      </c>
      <c r="N3264" s="144">
        <v>9</v>
      </c>
      <c r="O3264" s="144">
        <v>9</v>
      </c>
      <c r="P3264" s="145" t="e">
        <f t="shared" si="639"/>
        <v>#DIV/0!</v>
      </c>
      <c r="Q3264" s="145" t="e">
        <f t="shared" si="640"/>
        <v>#DIV/0!</v>
      </c>
      <c r="R3264" s="145" t="e">
        <f t="shared" si="641"/>
        <v>#DIV/0!</v>
      </c>
      <c r="S3264" s="145" t="e">
        <f t="shared" si="642"/>
        <v>#DIV/0!</v>
      </c>
      <c r="T3264" s="145" t="e">
        <f t="shared" si="643"/>
        <v>#DIV/0!</v>
      </c>
      <c r="U3264" s="145" t="e">
        <f t="shared" si="644"/>
        <v>#DIV/0!</v>
      </c>
      <c r="V3264" s="146">
        <f>IF(J3264="nio",0,IF(J3264&gt;0,VLOOKUP(F3264,'3-Productie normen'!A:M,VLOOKUP(J3264,'3-Productie normen'!$B$38:$C$41,2,FALSE),FALSE)))*(VLOOKUP(B3264,'2-Kosten per locatie'!$A$16:$C$48,3,FALSE))</f>
        <v>0</v>
      </c>
      <c r="W3264" s="146">
        <f t="shared" si="645"/>
        <v>0</v>
      </c>
      <c r="X3264" s="146">
        <f t="shared" si="646"/>
        <v>0</v>
      </c>
      <c r="Y3264" s="146">
        <f t="shared" si="647"/>
        <v>0</v>
      </c>
      <c r="Z3264" s="147" t="str">
        <f>VLOOKUP(F3264,'3-Productie normen'!A:Q,12,FALSE)</f>
        <v>V</v>
      </c>
      <c r="AA3264" s="147"/>
      <c r="AC3264" s="148">
        <f t="shared" si="648"/>
        <v>2992.9999999999995</v>
      </c>
    </row>
    <row r="3265" spans="1:29" ht="14.15" customHeight="1">
      <c r="A3265" s="124">
        <f>A3264+1</f>
        <v>3265</v>
      </c>
      <c r="B3265" s="139" t="s">
        <v>124</v>
      </c>
      <c r="C3265" s="108">
        <v>5</v>
      </c>
      <c r="D3265" s="164" t="s">
        <v>1526</v>
      </c>
      <c r="E3265" s="141" t="s">
        <v>431</v>
      </c>
      <c r="F3265" s="141" t="s">
        <v>163</v>
      </c>
      <c r="G3265" s="141" t="s">
        <v>222</v>
      </c>
      <c r="H3265" s="142">
        <v>99.5</v>
      </c>
      <c r="I3265" s="143">
        <f t="shared" si="649"/>
        <v>255</v>
      </c>
      <c r="J3265" s="144">
        <v>255</v>
      </c>
      <c r="K3265" s="144"/>
      <c r="L3265" s="144"/>
      <c r="M3265" s="144"/>
      <c r="N3265" s="144"/>
      <c r="O3265" s="144"/>
      <c r="P3265" s="145" t="e">
        <f t="shared" si="639"/>
        <v>#DIV/0!</v>
      </c>
      <c r="Q3265" s="145">
        <f t="shared" si="640"/>
        <v>0</v>
      </c>
      <c r="R3265" s="145">
        <f t="shared" si="641"/>
        <v>0</v>
      </c>
      <c r="S3265" s="145">
        <f t="shared" si="642"/>
        <v>0</v>
      </c>
      <c r="T3265" s="145">
        <f t="shared" si="643"/>
        <v>0</v>
      </c>
      <c r="U3265" s="145">
        <f t="shared" si="644"/>
        <v>0</v>
      </c>
      <c r="V3265" s="146">
        <f>IF(J3265="nio",0,IF(J3265&gt;0,VLOOKUP(F3265,'3-Productie normen'!A:M,VLOOKUP(J3265,'3-Productie normen'!$B$38:$C$41,2,FALSE),FALSE)))*(VLOOKUP(B3265,'2-Kosten per locatie'!$A$16:$C$48,3,FALSE))</f>
        <v>0</v>
      </c>
      <c r="W3265" s="146">
        <f t="shared" si="645"/>
        <v>0</v>
      </c>
      <c r="X3265" s="146">
        <f t="shared" si="646"/>
        <v>0</v>
      </c>
      <c r="Y3265" s="146">
        <f t="shared" si="647"/>
        <v>0</v>
      </c>
      <c r="Z3265" s="147" t="str">
        <f>VLOOKUP(F3265,'3-Productie normen'!A:Q,12,FALSE)</f>
        <v>B</v>
      </c>
      <c r="AA3265" s="147"/>
      <c r="AC3265" s="148">
        <f t="shared" si="648"/>
        <v>25372.5</v>
      </c>
    </row>
    <row r="3266" spans="1:29" ht="14.15" customHeight="1">
      <c r="A3266" s="124">
        <f t="shared" ref="A3266:A3327" si="650">A3265+1</f>
        <v>3266</v>
      </c>
      <c r="B3266" s="139" t="s">
        <v>124</v>
      </c>
      <c r="C3266" s="108">
        <v>5</v>
      </c>
      <c r="D3266" s="164" t="s">
        <v>2671</v>
      </c>
      <c r="E3266" s="141" t="s">
        <v>224</v>
      </c>
      <c r="F3266" s="141" t="s">
        <v>155</v>
      </c>
      <c r="G3266" s="141" t="s">
        <v>222</v>
      </c>
      <c r="H3266" s="142">
        <v>47.8</v>
      </c>
      <c r="I3266" s="143">
        <f t="shared" si="649"/>
        <v>255</v>
      </c>
      <c r="J3266" s="144">
        <v>255</v>
      </c>
      <c r="K3266" s="144"/>
      <c r="L3266" s="144"/>
      <c r="M3266" s="144"/>
      <c r="N3266" s="144"/>
      <c r="O3266" s="144"/>
      <c r="P3266" s="145" t="e">
        <f t="shared" si="639"/>
        <v>#DIV/0!</v>
      </c>
      <c r="Q3266" s="145">
        <f t="shared" si="640"/>
        <v>0</v>
      </c>
      <c r="R3266" s="145">
        <f t="shared" si="641"/>
        <v>0</v>
      </c>
      <c r="S3266" s="145">
        <f t="shared" si="642"/>
        <v>0</v>
      </c>
      <c r="T3266" s="145">
        <f t="shared" si="643"/>
        <v>0</v>
      </c>
      <c r="U3266" s="145">
        <f t="shared" si="644"/>
        <v>0</v>
      </c>
      <c r="V3266" s="146">
        <f>IF(J3266="nio",0,IF(J3266&gt;0,VLOOKUP(F3266,'3-Productie normen'!A:M,VLOOKUP(J3266,'3-Productie normen'!$B$38:$C$41,2,FALSE),FALSE)))*(VLOOKUP(B3266,'2-Kosten per locatie'!$A$16:$C$48,3,FALSE))</f>
        <v>0</v>
      </c>
      <c r="W3266" s="146">
        <f t="shared" si="645"/>
        <v>0</v>
      </c>
      <c r="X3266" s="146">
        <f t="shared" si="646"/>
        <v>0</v>
      </c>
      <c r="Y3266" s="146">
        <f t="shared" si="647"/>
        <v>0</v>
      </c>
      <c r="Z3266" s="147" t="str">
        <f>VLOOKUP(F3266,'3-Productie normen'!A:Q,12,FALSE)</f>
        <v>B</v>
      </c>
      <c r="AA3266" s="147"/>
      <c r="AC3266" s="148">
        <f t="shared" si="648"/>
        <v>12189</v>
      </c>
    </row>
    <row r="3267" spans="1:29" ht="14.15" customHeight="1">
      <c r="A3267" s="124">
        <f t="shared" si="650"/>
        <v>3267</v>
      </c>
      <c r="B3267" s="139" t="s">
        <v>124</v>
      </c>
      <c r="C3267" s="108">
        <v>5</v>
      </c>
      <c r="D3267" s="164" t="s">
        <v>2672</v>
      </c>
      <c r="E3267" s="141" t="s">
        <v>1061</v>
      </c>
      <c r="F3267" s="141" t="s">
        <v>155</v>
      </c>
      <c r="G3267" s="141" t="s">
        <v>222</v>
      </c>
      <c r="H3267" s="142">
        <v>3.5</v>
      </c>
      <c r="I3267" s="143">
        <f t="shared" si="649"/>
        <v>255</v>
      </c>
      <c r="J3267" s="144">
        <v>255</v>
      </c>
      <c r="K3267" s="144"/>
      <c r="L3267" s="144"/>
      <c r="M3267" s="144"/>
      <c r="N3267" s="144"/>
      <c r="O3267" s="144"/>
      <c r="P3267" s="145" t="e">
        <f t="shared" si="639"/>
        <v>#DIV/0!</v>
      </c>
      <c r="Q3267" s="145">
        <f t="shared" si="640"/>
        <v>0</v>
      </c>
      <c r="R3267" s="145">
        <f t="shared" si="641"/>
        <v>0</v>
      </c>
      <c r="S3267" s="145">
        <f t="shared" si="642"/>
        <v>0</v>
      </c>
      <c r="T3267" s="145">
        <f t="shared" si="643"/>
        <v>0</v>
      </c>
      <c r="U3267" s="145">
        <f t="shared" si="644"/>
        <v>0</v>
      </c>
      <c r="V3267" s="146">
        <f>IF(J3267="nio",0,IF(J3267&gt;0,VLOOKUP(F3267,'3-Productie normen'!A:M,VLOOKUP(J3267,'3-Productie normen'!$B$38:$C$41,2,FALSE),FALSE)))*(VLOOKUP(B3267,'2-Kosten per locatie'!$A$16:$C$48,3,FALSE))</f>
        <v>0</v>
      </c>
      <c r="W3267" s="146">
        <f t="shared" si="645"/>
        <v>0</v>
      </c>
      <c r="X3267" s="146">
        <f t="shared" si="646"/>
        <v>0</v>
      </c>
      <c r="Y3267" s="146">
        <f t="shared" si="647"/>
        <v>0</v>
      </c>
      <c r="Z3267" s="147" t="str">
        <f>VLOOKUP(F3267,'3-Productie normen'!A:Q,12,FALSE)</f>
        <v>B</v>
      </c>
      <c r="AA3267" s="147"/>
      <c r="AC3267" s="148">
        <f t="shared" si="648"/>
        <v>892.5</v>
      </c>
    </row>
    <row r="3268" spans="1:29" ht="14.15" customHeight="1">
      <c r="A3268" s="124">
        <f t="shared" si="650"/>
        <v>3268</v>
      </c>
      <c r="B3268" s="139" t="s">
        <v>124</v>
      </c>
      <c r="C3268" s="108">
        <v>5</v>
      </c>
      <c r="D3268" s="164" t="s">
        <v>2673</v>
      </c>
      <c r="E3268" s="141" t="s">
        <v>224</v>
      </c>
      <c r="F3268" s="141" t="s">
        <v>155</v>
      </c>
      <c r="G3268" s="141" t="s">
        <v>222</v>
      </c>
      <c r="H3268" s="142">
        <v>27.5</v>
      </c>
      <c r="I3268" s="143">
        <f t="shared" si="649"/>
        <v>255</v>
      </c>
      <c r="J3268" s="144">
        <v>255</v>
      </c>
      <c r="K3268" s="144"/>
      <c r="L3268" s="144"/>
      <c r="M3268" s="144"/>
      <c r="N3268" s="144"/>
      <c r="O3268" s="144"/>
      <c r="P3268" s="145" t="e">
        <f t="shared" si="639"/>
        <v>#DIV/0!</v>
      </c>
      <c r="Q3268" s="145">
        <f t="shared" si="640"/>
        <v>0</v>
      </c>
      <c r="R3268" s="145">
        <f t="shared" si="641"/>
        <v>0</v>
      </c>
      <c r="S3268" s="145">
        <f t="shared" si="642"/>
        <v>0</v>
      </c>
      <c r="T3268" s="145">
        <f t="shared" si="643"/>
        <v>0</v>
      </c>
      <c r="U3268" s="145">
        <f t="shared" si="644"/>
        <v>0</v>
      </c>
      <c r="V3268" s="146">
        <f>IF(J3268="nio",0,IF(J3268&gt;0,VLOOKUP(F3268,'3-Productie normen'!A:M,VLOOKUP(J3268,'3-Productie normen'!$B$38:$C$41,2,FALSE),FALSE)))*(VLOOKUP(B3268,'2-Kosten per locatie'!$A$16:$C$48,3,FALSE))</f>
        <v>0</v>
      </c>
      <c r="W3268" s="146">
        <f t="shared" si="645"/>
        <v>0</v>
      </c>
      <c r="X3268" s="146">
        <f t="shared" si="646"/>
        <v>0</v>
      </c>
      <c r="Y3268" s="146">
        <f t="shared" si="647"/>
        <v>0</v>
      </c>
      <c r="Z3268" s="147" t="str">
        <f>VLOOKUP(F3268,'3-Productie normen'!A:Q,12,FALSE)</f>
        <v>B</v>
      </c>
      <c r="AA3268" s="147"/>
      <c r="AC3268" s="148">
        <f t="shared" si="648"/>
        <v>7012.5</v>
      </c>
    </row>
    <row r="3269" spans="1:29" ht="14.15" customHeight="1">
      <c r="A3269" s="124">
        <f t="shared" si="650"/>
        <v>3269</v>
      </c>
      <c r="B3269" s="139" t="s">
        <v>124</v>
      </c>
      <c r="C3269" s="108">
        <v>5</v>
      </c>
      <c r="D3269" s="164" t="s">
        <v>2674</v>
      </c>
      <c r="E3269" s="141" t="s">
        <v>1061</v>
      </c>
      <c r="F3269" s="141" t="s">
        <v>155</v>
      </c>
      <c r="G3269" s="141" t="s">
        <v>222</v>
      </c>
      <c r="H3269" s="142">
        <v>4</v>
      </c>
      <c r="I3269" s="143">
        <f t="shared" si="649"/>
        <v>255</v>
      </c>
      <c r="J3269" s="144">
        <v>255</v>
      </c>
      <c r="K3269" s="144"/>
      <c r="L3269" s="144"/>
      <c r="M3269" s="144"/>
      <c r="N3269" s="144"/>
      <c r="O3269" s="144"/>
      <c r="P3269" s="145" t="e">
        <f t="shared" si="639"/>
        <v>#DIV/0!</v>
      </c>
      <c r="Q3269" s="145">
        <f t="shared" si="640"/>
        <v>0</v>
      </c>
      <c r="R3269" s="145">
        <f t="shared" si="641"/>
        <v>0</v>
      </c>
      <c r="S3269" s="145">
        <f t="shared" si="642"/>
        <v>0</v>
      </c>
      <c r="T3269" s="145">
        <f t="shared" si="643"/>
        <v>0</v>
      </c>
      <c r="U3269" s="145">
        <f t="shared" si="644"/>
        <v>0</v>
      </c>
      <c r="V3269" s="146">
        <f>IF(J3269="nio",0,IF(J3269&gt;0,VLOOKUP(F3269,'3-Productie normen'!A:M,VLOOKUP(J3269,'3-Productie normen'!$B$38:$C$41,2,FALSE),FALSE)))*(VLOOKUP(B3269,'2-Kosten per locatie'!$A$16:$C$48,3,FALSE))</f>
        <v>0</v>
      </c>
      <c r="W3269" s="146">
        <f t="shared" si="645"/>
        <v>0</v>
      </c>
      <c r="X3269" s="146">
        <f t="shared" si="646"/>
        <v>0</v>
      </c>
      <c r="Y3269" s="146">
        <f t="shared" si="647"/>
        <v>0</v>
      </c>
      <c r="Z3269" s="147" t="str">
        <f>VLOOKUP(F3269,'3-Productie normen'!A:Q,12,FALSE)</f>
        <v>B</v>
      </c>
      <c r="AA3269" s="147"/>
      <c r="AC3269" s="148">
        <f t="shared" si="648"/>
        <v>1020</v>
      </c>
    </row>
    <row r="3270" spans="1:29" ht="14.15" customHeight="1">
      <c r="A3270" s="124">
        <f t="shared" si="650"/>
        <v>3270</v>
      </c>
      <c r="B3270" s="139" t="s">
        <v>124</v>
      </c>
      <c r="C3270" s="108">
        <v>5</v>
      </c>
      <c r="D3270" s="164" t="s">
        <v>2675</v>
      </c>
      <c r="E3270" s="141" t="s">
        <v>224</v>
      </c>
      <c r="F3270" s="141" t="s">
        <v>155</v>
      </c>
      <c r="G3270" s="141" t="s">
        <v>222</v>
      </c>
      <c r="H3270" s="142">
        <v>53.5</v>
      </c>
      <c r="I3270" s="143">
        <f t="shared" si="649"/>
        <v>255</v>
      </c>
      <c r="J3270" s="144">
        <v>255</v>
      </c>
      <c r="K3270" s="144"/>
      <c r="L3270" s="144"/>
      <c r="M3270" s="144"/>
      <c r="N3270" s="144"/>
      <c r="O3270" s="144"/>
      <c r="P3270" s="145" t="e">
        <f t="shared" si="639"/>
        <v>#DIV/0!</v>
      </c>
      <c r="Q3270" s="145">
        <f t="shared" si="640"/>
        <v>0</v>
      </c>
      <c r="R3270" s="145">
        <f t="shared" si="641"/>
        <v>0</v>
      </c>
      <c r="S3270" s="145">
        <f t="shared" si="642"/>
        <v>0</v>
      </c>
      <c r="T3270" s="145">
        <f t="shared" si="643"/>
        <v>0</v>
      </c>
      <c r="U3270" s="145">
        <f t="shared" si="644"/>
        <v>0</v>
      </c>
      <c r="V3270" s="146">
        <f>IF(J3270="nio",0,IF(J3270&gt;0,VLOOKUP(F3270,'3-Productie normen'!A:M,VLOOKUP(J3270,'3-Productie normen'!$B$38:$C$41,2,FALSE),FALSE)))*(VLOOKUP(B3270,'2-Kosten per locatie'!$A$16:$C$48,3,FALSE))</f>
        <v>0</v>
      </c>
      <c r="W3270" s="146">
        <f t="shared" si="645"/>
        <v>0</v>
      </c>
      <c r="X3270" s="146">
        <f t="shared" si="646"/>
        <v>0</v>
      </c>
      <c r="Y3270" s="146">
        <f t="shared" si="647"/>
        <v>0</v>
      </c>
      <c r="Z3270" s="147" t="str">
        <f>VLOOKUP(F3270,'3-Productie normen'!A:Q,12,FALSE)</f>
        <v>B</v>
      </c>
      <c r="AA3270" s="147"/>
      <c r="AC3270" s="148">
        <f t="shared" si="648"/>
        <v>13642.5</v>
      </c>
    </row>
    <row r="3271" spans="1:29" ht="14.15" customHeight="1">
      <c r="A3271" s="124">
        <f t="shared" si="650"/>
        <v>3271</v>
      </c>
      <c r="B3271" s="139" t="s">
        <v>124</v>
      </c>
      <c r="C3271" s="108">
        <v>5</v>
      </c>
      <c r="D3271" s="164" t="s">
        <v>2676</v>
      </c>
      <c r="E3271" s="141" t="s">
        <v>171</v>
      </c>
      <c r="F3271" s="141" t="s">
        <v>171</v>
      </c>
      <c r="G3271" s="141" t="s">
        <v>222</v>
      </c>
      <c r="H3271" s="142">
        <v>16.3</v>
      </c>
      <c r="I3271" s="143">
        <f t="shared" si="649"/>
        <v>255</v>
      </c>
      <c r="J3271" s="144">
        <v>255</v>
      </c>
      <c r="K3271" s="144"/>
      <c r="L3271" s="144"/>
      <c r="M3271" s="144"/>
      <c r="N3271" s="144"/>
      <c r="O3271" s="144"/>
      <c r="P3271" s="145" t="e">
        <f t="shared" si="639"/>
        <v>#DIV/0!</v>
      </c>
      <c r="Q3271" s="145">
        <f t="shared" si="640"/>
        <v>0</v>
      </c>
      <c r="R3271" s="145">
        <f t="shared" si="641"/>
        <v>0</v>
      </c>
      <c r="S3271" s="145">
        <f t="shared" si="642"/>
        <v>0</v>
      </c>
      <c r="T3271" s="145">
        <f t="shared" si="643"/>
        <v>0</v>
      </c>
      <c r="U3271" s="145">
        <f t="shared" si="644"/>
        <v>0</v>
      </c>
      <c r="V3271" s="146">
        <f>IF(J3271="nio",0,IF(J3271&gt;0,VLOOKUP(F3271,'3-Productie normen'!A:M,VLOOKUP(J3271,'3-Productie normen'!$B$38:$C$41,2,FALSE),FALSE)))*(VLOOKUP(B3271,'2-Kosten per locatie'!$A$16:$C$48,3,FALSE))</f>
        <v>0</v>
      </c>
      <c r="W3271" s="146">
        <f t="shared" si="645"/>
        <v>0</v>
      </c>
      <c r="X3271" s="146">
        <f t="shared" si="646"/>
        <v>0</v>
      </c>
      <c r="Y3271" s="146">
        <f t="shared" si="647"/>
        <v>0</v>
      </c>
      <c r="Z3271" s="147" t="str">
        <f>VLOOKUP(F3271,'3-Productie normen'!A:Q,12,FALSE)</f>
        <v>B</v>
      </c>
      <c r="AA3271" s="147"/>
      <c r="AC3271" s="148">
        <f t="shared" si="648"/>
        <v>4156.5</v>
      </c>
    </row>
    <row r="3272" spans="1:29" ht="14.15" customHeight="1">
      <c r="A3272" s="124">
        <f t="shared" si="650"/>
        <v>3272</v>
      </c>
      <c r="B3272" s="139" t="s">
        <v>124</v>
      </c>
      <c r="C3272" s="108">
        <v>5</v>
      </c>
      <c r="D3272" s="164" t="s">
        <v>2677</v>
      </c>
      <c r="E3272" s="141" t="s">
        <v>171</v>
      </c>
      <c r="F3272" s="141" t="s">
        <v>171</v>
      </c>
      <c r="G3272" s="141" t="s">
        <v>222</v>
      </c>
      <c r="H3272" s="142">
        <v>23</v>
      </c>
      <c r="I3272" s="143">
        <f t="shared" si="649"/>
        <v>255</v>
      </c>
      <c r="J3272" s="144">
        <v>255</v>
      </c>
      <c r="K3272" s="144"/>
      <c r="L3272" s="144"/>
      <c r="M3272" s="144"/>
      <c r="N3272" s="144"/>
      <c r="O3272" s="144"/>
      <c r="P3272" s="145" t="e">
        <f t="shared" si="639"/>
        <v>#DIV/0!</v>
      </c>
      <c r="Q3272" s="145">
        <f t="shared" si="640"/>
        <v>0</v>
      </c>
      <c r="R3272" s="145">
        <f t="shared" si="641"/>
        <v>0</v>
      </c>
      <c r="S3272" s="145">
        <f t="shared" si="642"/>
        <v>0</v>
      </c>
      <c r="T3272" s="145">
        <f t="shared" si="643"/>
        <v>0</v>
      </c>
      <c r="U3272" s="145">
        <f t="shared" si="644"/>
        <v>0</v>
      </c>
      <c r="V3272" s="146">
        <f>IF(J3272="nio",0,IF(J3272&gt;0,VLOOKUP(F3272,'3-Productie normen'!A:M,VLOOKUP(J3272,'3-Productie normen'!$B$38:$C$41,2,FALSE),FALSE)))*(VLOOKUP(B3272,'2-Kosten per locatie'!$A$16:$C$48,3,FALSE))</f>
        <v>0</v>
      </c>
      <c r="W3272" s="146">
        <f t="shared" si="645"/>
        <v>0</v>
      </c>
      <c r="X3272" s="146">
        <f t="shared" si="646"/>
        <v>0</v>
      </c>
      <c r="Y3272" s="146">
        <f t="shared" si="647"/>
        <v>0</v>
      </c>
      <c r="Z3272" s="147" t="str">
        <f>VLOOKUP(F3272,'3-Productie normen'!A:Q,12,FALSE)</f>
        <v>B</v>
      </c>
      <c r="AA3272" s="147"/>
      <c r="AC3272" s="148">
        <f t="shared" si="648"/>
        <v>5865</v>
      </c>
    </row>
    <row r="3273" spans="1:29" ht="14.15" customHeight="1">
      <c r="A3273" s="124">
        <f t="shared" si="650"/>
        <v>3273</v>
      </c>
      <c r="B3273" s="139" t="s">
        <v>124</v>
      </c>
      <c r="C3273" s="108">
        <v>5</v>
      </c>
      <c r="D3273" s="164" t="s">
        <v>2678</v>
      </c>
      <c r="E3273" s="141" t="s">
        <v>224</v>
      </c>
      <c r="F3273" s="141" t="s">
        <v>155</v>
      </c>
      <c r="G3273" s="141" t="s">
        <v>222</v>
      </c>
      <c r="H3273" s="142">
        <v>33</v>
      </c>
      <c r="I3273" s="143">
        <f t="shared" si="649"/>
        <v>255</v>
      </c>
      <c r="J3273" s="144">
        <v>255</v>
      </c>
      <c r="K3273" s="144"/>
      <c r="L3273" s="144"/>
      <c r="M3273" s="144"/>
      <c r="N3273" s="144"/>
      <c r="O3273" s="144"/>
      <c r="P3273" s="145" t="e">
        <f t="shared" si="639"/>
        <v>#DIV/0!</v>
      </c>
      <c r="Q3273" s="145">
        <f t="shared" si="640"/>
        <v>0</v>
      </c>
      <c r="R3273" s="145">
        <f t="shared" si="641"/>
        <v>0</v>
      </c>
      <c r="S3273" s="145">
        <f t="shared" si="642"/>
        <v>0</v>
      </c>
      <c r="T3273" s="145">
        <f t="shared" si="643"/>
        <v>0</v>
      </c>
      <c r="U3273" s="145">
        <f t="shared" si="644"/>
        <v>0</v>
      </c>
      <c r="V3273" s="146">
        <f>IF(J3273="nio",0,IF(J3273&gt;0,VLOOKUP(F3273,'3-Productie normen'!A:M,VLOOKUP(J3273,'3-Productie normen'!$B$38:$C$41,2,FALSE),FALSE)))*(VLOOKUP(B3273,'2-Kosten per locatie'!$A$16:$C$48,3,FALSE))</f>
        <v>0</v>
      </c>
      <c r="W3273" s="146">
        <f t="shared" si="645"/>
        <v>0</v>
      </c>
      <c r="X3273" s="146">
        <f t="shared" si="646"/>
        <v>0</v>
      </c>
      <c r="Y3273" s="146">
        <f t="shared" si="647"/>
        <v>0</v>
      </c>
      <c r="Z3273" s="147" t="str">
        <f>VLOOKUP(F3273,'3-Productie normen'!A:Q,12,FALSE)</f>
        <v>B</v>
      </c>
      <c r="AA3273" s="147"/>
      <c r="AC3273" s="148">
        <f t="shared" si="648"/>
        <v>8415</v>
      </c>
    </row>
    <row r="3274" spans="1:29" ht="14.15" customHeight="1">
      <c r="A3274" s="124">
        <f t="shared" si="650"/>
        <v>3274</v>
      </c>
      <c r="B3274" s="139" t="s">
        <v>124</v>
      </c>
      <c r="C3274" s="108">
        <v>5</v>
      </c>
      <c r="D3274" s="164" t="s">
        <v>2679</v>
      </c>
      <c r="E3274" s="141" t="s">
        <v>1061</v>
      </c>
      <c r="F3274" s="141" t="s">
        <v>155</v>
      </c>
      <c r="G3274" s="141" t="s">
        <v>222</v>
      </c>
      <c r="H3274" s="142">
        <v>3.5</v>
      </c>
      <c r="I3274" s="143">
        <f t="shared" si="649"/>
        <v>255</v>
      </c>
      <c r="J3274" s="144">
        <v>255</v>
      </c>
      <c r="K3274" s="144"/>
      <c r="L3274" s="144"/>
      <c r="M3274" s="144"/>
      <c r="N3274" s="144"/>
      <c r="O3274" s="144"/>
      <c r="P3274" s="145" t="e">
        <f t="shared" si="639"/>
        <v>#DIV/0!</v>
      </c>
      <c r="Q3274" s="145">
        <f t="shared" si="640"/>
        <v>0</v>
      </c>
      <c r="R3274" s="145">
        <f t="shared" si="641"/>
        <v>0</v>
      </c>
      <c r="S3274" s="145">
        <f t="shared" si="642"/>
        <v>0</v>
      </c>
      <c r="T3274" s="145">
        <f t="shared" si="643"/>
        <v>0</v>
      </c>
      <c r="U3274" s="145">
        <f t="shared" si="644"/>
        <v>0</v>
      </c>
      <c r="V3274" s="146">
        <f>IF(J3274="nio",0,IF(J3274&gt;0,VLOOKUP(F3274,'3-Productie normen'!A:M,VLOOKUP(J3274,'3-Productie normen'!$B$38:$C$41,2,FALSE),FALSE)))*(VLOOKUP(B3274,'2-Kosten per locatie'!$A$16:$C$48,3,FALSE))</f>
        <v>0</v>
      </c>
      <c r="W3274" s="146">
        <f t="shared" si="645"/>
        <v>0</v>
      </c>
      <c r="X3274" s="146">
        <f t="shared" si="646"/>
        <v>0</v>
      </c>
      <c r="Y3274" s="146">
        <f t="shared" si="647"/>
        <v>0</v>
      </c>
      <c r="Z3274" s="147" t="str">
        <f>VLOOKUP(F3274,'3-Productie normen'!A:Q,12,FALSE)</f>
        <v>B</v>
      </c>
      <c r="AA3274" s="147"/>
      <c r="AC3274" s="148">
        <f t="shared" si="648"/>
        <v>892.5</v>
      </c>
    </row>
    <row r="3275" spans="1:29" ht="14.15" customHeight="1">
      <c r="A3275" s="124">
        <f t="shared" si="650"/>
        <v>3275</v>
      </c>
      <c r="B3275" s="139" t="s">
        <v>124</v>
      </c>
      <c r="C3275" s="108">
        <v>5</v>
      </c>
      <c r="D3275" s="164" t="s">
        <v>2680</v>
      </c>
      <c r="E3275" s="141" t="s">
        <v>224</v>
      </c>
      <c r="F3275" s="141" t="s">
        <v>155</v>
      </c>
      <c r="G3275" s="141" t="s">
        <v>222</v>
      </c>
      <c r="H3275" s="142">
        <v>41.6</v>
      </c>
      <c r="I3275" s="143">
        <f t="shared" si="649"/>
        <v>255</v>
      </c>
      <c r="J3275" s="144">
        <v>255</v>
      </c>
      <c r="K3275" s="144"/>
      <c r="L3275" s="144"/>
      <c r="M3275" s="144"/>
      <c r="N3275" s="144"/>
      <c r="O3275" s="144"/>
      <c r="P3275" s="145" t="e">
        <f t="shared" si="639"/>
        <v>#DIV/0!</v>
      </c>
      <c r="Q3275" s="145">
        <f t="shared" si="640"/>
        <v>0</v>
      </c>
      <c r="R3275" s="145">
        <f t="shared" si="641"/>
        <v>0</v>
      </c>
      <c r="S3275" s="145">
        <f t="shared" si="642"/>
        <v>0</v>
      </c>
      <c r="T3275" s="145">
        <f t="shared" si="643"/>
        <v>0</v>
      </c>
      <c r="U3275" s="145">
        <f t="shared" si="644"/>
        <v>0</v>
      </c>
      <c r="V3275" s="146">
        <f>IF(J3275="nio",0,IF(J3275&gt;0,VLOOKUP(F3275,'3-Productie normen'!A:M,VLOOKUP(J3275,'3-Productie normen'!$B$38:$C$41,2,FALSE),FALSE)))*(VLOOKUP(B3275,'2-Kosten per locatie'!$A$16:$C$48,3,FALSE))</f>
        <v>0</v>
      </c>
      <c r="W3275" s="146">
        <f t="shared" si="645"/>
        <v>0</v>
      </c>
      <c r="X3275" s="146">
        <f t="shared" si="646"/>
        <v>0</v>
      </c>
      <c r="Y3275" s="146">
        <f t="shared" si="647"/>
        <v>0</v>
      </c>
      <c r="Z3275" s="147" t="str">
        <f>VLOOKUP(F3275,'3-Productie normen'!A:Q,12,FALSE)</f>
        <v>B</v>
      </c>
      <c r="AA3275" s="147"/>
      <c r="AC3275" s="148">
        <f t="shared" si="648"/>
        <v>10608</v>
      </c>
    </row>
    <row r="3276" spans="1:29" ht="14.15" customHeight="1">
      <c r="A3276" s="124">
        <f t="shared" si="650"/>
        <v>3276</v>
      </c>
      <c r="B3276" s="139" t="s">
        <v>124</v>
      </c>
      <c r="C3276" s="108">
        <v>5</v>
      </c>
      <c r="D3276" s="164" t="s">
        <v>2681</v>
      </c>
      <c r="E3276" s="141" t="s">
        <v>243</v>
      </c>
      <c r="F3276" s="141" t="s">
        <v>155</v>
      </c>
      <c r="G3276" s="141" t="s">
        <v>222</v>
      </c>
      <c r="H3276" s="142">
        <v>16.8</v>
      </c>
      <c r="I3276" s="143">
        <f t="shared" si="649"/>
        <v>255</v>
      </c>
      <c r="J3276" s="144">
        <v>255</v>
      </c>
      <c r="K3276" s="144"/>
      <c r="L3276" s="144"/>
      <c r="M3276" s="144"/>
      <c r="N3276" s="144"/>
      <c r="O3276" s="144"/>
      <c r="P3276" s="145" t="e">
        <f t="shared" si="639"/>
        <v>#DIV/0!</v>
      </c>
      <c r="Q3276" s="145">
        <f t="shared" si="640"/>
        <v>0</v>
      </c>
      <c r="R3276" s="145">
        <f t="shared" si="641"/>
        <v>0</v>
      </c>
      <c r="S3276" s="145">
        <f t="shared" si="642"/>
        <v>0</v>
      </c>
      <c r="T3276" s="145">
        <f t="shared" si="643"/>
        <v>0</v>
      </c>
      <c r="U3276" s="145">
        <f t="shared" si="644"/>
        <v>0</v>
      </c>
      <c r="V3276" s="146">
        <f>IF(J3276="nio",0,IF(J3276&gt;0,VLOOKUP(F3276,'3-Productie normen'!A:M,VLOOKUP(J3276,'3-Productie normen'!$B$38:$C$41,2,FALSE),FALSE)))*(VLOOKUP(B3276,'2-Kosten per locatie'!$A$16:$C$48,3,FALSE))</f>
        <v>0</v>
      </c>
      <c r="W3276" s="146">
        <f t="shared" si="645"/>
        <v>0</v>
      </c>
      <c r="X3276" s="146">
        <f t="shared" si="646"/>
        <v>0</v>
      </c>
      <c r="Y3276" s="146">
        <f t="shared" si="647"/>
        <v>0</v>
      </c>
      <c r="Z3276" s="147" t="str">
        <f>VLOOKUP(F3276,'3-Productie normen'!A:Q,12,FALSE)</f>
        <v>B</v>
      </c>
      <c r="AA3276" s="147"/>
      <c r="AC3276" s="148">
        <f t="shared" si="648"/>
        <v>4284</v>
      </c>
    </row>
    <row r="3277" spans="1:29" ht="14.15" customHeight="1">
      <c r="A3277" s="124">
        <f t="shared" si="650"/>
        <v>3277</v>
      </c>
      <c r="B3277" s="139" t="s">
        <v>124</v>
      </c>
      <c r="C3277" s="108">
        <v>5</v>
      </c>
      <c r="D3277" s="164" t="s">
        <v>2682</v>
      </c>
      <c r="E3277" s="141" t="s">
        <v>171</v>
      </c>
      <c r="F3277" s="141" t="s">
        <v>171</v>
      </c>
      <c r="G3277" s="141" t="s">
        <v>222</v>
      </c>
      <c r="H3277" s="142">
        <v>16.3</v>
      </c>
      <c r="I3277" s="143">
        <f t="shared" si="649"/>
        <v>255</v>
      </c>
      <c r="J3277" s="144">
        <v>255</v>
      </c>
      <c r="K3277" s="144"/>
      <c r="L3277" s="144"/>
      <c r="M3277" s="144"/>
      <c r="N3277" s="144"/>
      <c r="O3277" s="144"/>
      <c r="P3277" s="145" t="e">
        <f t="shared" si="639"/>
        <v>#DIV/0!</v>
      </c>
      <c r="Q3277" s="145">
        <f t="shared" si="640"/>
        <v>0</v>
      </c>
      <c r="R3277" s="145">
        <f t="shared" si="641"/>
        <v>0</v>
      </c>
      <c r="S3277" s="145">
        <f t="shared" si="642"/>
        <v>0</v>
      </c>
      <c r="T3277" s="145">
        <f t="shared" si="643"/>
        <v>0</v>
      </c>
      <c r="U3277" s="145">
        <f t="shared" si="644"/>
        <v>0</v>
      </c>
      <c r="V3277" s="146">
        <f>IF(J3277="nio",0,IF(J3277&gt;0,VLOOKUP(F3277,'3-Productie normen'!A:M,VLOOKUP(J3277,'3-Productie normen'!$B$38:$C$41,2,FALSE),FALSE)))*(VLOOKUP(B3277,'2-Kosten per locatie'!$A$16:$C$48,3,FALSE))</f>
        <v>0</v>
      </c>
      <c r="W3277" s="146">
        <f t="shared" si="645"/>
        <v>0</v>
      </c>
      <c r="X3277" s="146">
        <f t="shared" si="646"/>
        <v>0</v>
      </c>
      <c r="Y3277" s="146">
        <f t="shared" si="647"/>
        <v>0</v>
      </c>
      <c r="Z3277" s="147" t="str">
        <f>VLOOKUP(F3277,'3-Productie normen'!A:Q,12,FALSE)</f>
        <v>B</v>
      </c>
      <c r="AA3277" s="147"/>
      <c r="AC3277" s="148">
        <f t="shared" si="648"/>
        <v>4156.5</v>
      </c>
    </row>
    <row r="3278" spans="1:29" ht="14.15" customHeight="1">
      <c r="A3278" s="124">
        <f t="shared" si="650"/>
        <v>3278</v>
      </c>
      <c r="B3278" s="139" t="s">
        <v>124</v>
      </c>
      <c r="C3278" s="108">
        <v>5</v>
      </c>
      <c r="D3278" s="164" t="s">
        <v>2683</v>
      </c>
      <c r="E3278" s="141" t="s">
        <v>224</v>
      </c>
      <c r="F3278" s="141" t="s">
        <v>155</v>
      </c>
      <c r="G3278" s="141" t="s">
        <v>222</v>
      </c>
      <c r="H3278" s="142">
        <v>50</v>
      </c>
      <c r="I3278" s="143">
        <f t="shared" si="649"/>
        <v>255</v>
      </c>
      <c r="J3278" s="144">
        <v>255</v>
      </c>
      <c r="K3278" s="144"/>
      <c r="L3278" s="144"/>
      <c r="M3278" s="144"/>
      <c r="N3278" s="144"/>
      <c r="O3278" s="144"/>
      <c r="P3278" s="145" t="e">
        <f t="shared" si="639"/>
        <v>#DIV/0!</v>
      </c>
      <c r="Q3278" s="145">
        <f t="shared" si="640"/>
        <v>0</v>
      </c>
      <c r="R3278" s="145">
        <f t="shared" si="641"/>
        <v>0</v>
      </c>
      <c r="S3278" s="145">
        <f t="shared" si="642"/>
        <v>0</v>
      </c>
      <c r="T3278" s="145">
        <f t="shared" si="643"/>
        <v>0</v>
      </c>
      <c r="U3278" s="145">
        <f t="shared" si="644"/>
        <v>0</v>
      </c>
      <c r="V3278" s="146">
        <f>IF(J3278="nio",0,IF(J3278&gt;0,VLOOKUP(F3278,'3-Productie normen'!A:M,VLOOKUP(J3278,'3-Productie normen'!$B$38:$C$41,2,FALSE),FALSE)))*(VLOOKUP(B3278,'2-Kosten per locatie'!$A$16:$C$48,3,FALSE))</f>
        <v>0</v>
      </c>
      <c r="W3278" s="146">
        <f t="shared" si="645"/>
        <v>0</v>
      </c>
      <c r="X3278" s="146">
        <f t="shared" si="646"/>
        <v>0</v>
      </c>
      <c r="Y3278" s="146">
        <f t="shared" si="647"/>
        <v>0</v>
      </c>
      <c r="Z3278" s="147" t="str">
        <f>VLOOKUP(F3278,'3-Productie normen'!A:Q,12,FALSE)</f>
        <v>B</v>
      </c>
      <c r="AA3278" s="147"/>
      <c r="AC3278" s="148">
        <f t="shared" si="648"/>
        <v>12750</v>
      </c>
    </row>
    <row r="3279" spans="1:29" ht="14.15" customHeight="1">
      <c r="A3279" s="124">
        <f t="shared" si="650"/>
        <v>3279</v>
      </c>
      <c r="B3279" s="139" t="s">
        <v>124</v>
      </c>
      <c r="C3279" s="108">
        <v>5</v>
      </c>
      <c r="D3279" s="164" t="s">
        <v>2684</v>
      </c>
      <c r="E3279" s="141" t="s">
        <v>224</v>
      </c>
      <c r="F3279" s="141" t="s">
        <v>155</v>
      </c>
      <c r="G3279" s="141" t="s">
        <v>222</v>
      </c>
      <c r="H3279" s="142">
        <v>32.200000000000003</v>
      </c>
      <c r="I3279" s="143">
        <f t="shared" si="649"/>
        <v>255</v>
      </c>
      <c r="J3279" s="144">
        <v>255</v>
      </c>
      <c r="K3279" s="144"/>
      <c r="L3279" s="144"/>
      <c r="M3279" s="144"/>
      <c r="N3279" s="144"/>
      <c r="O3279" s="144"/>
      <c r="P3279" s="145" t="e">
        <f t="shared" si="639"/>
        <v>#DIV/0!</v>
      </c>
      <c r="Q3279" s="145">
        <f t="shared" si="640"/>
        <v>0</v>
      </c>
      <c r="R3279" s="145">
        <f t="shared" si="641"/>
        <v>0</v>
      </c>
      <c r="S3279" s="145">
        <f t="shared" si="642"/>
        <v>0</v>
      </c>
      <c r="T3279" s="145">
        <f t="shared" si="643"/>
        <v>0</v>
      </c>
      <c r="U3279" s="145">
        <f t="shared" si="644"/>
        <v>0</v>
      </c>
      <c r="V3279" s="146">
        <f>IF(J3279="nio",0,IF(J3279&gt;0,VLOOKUP(F3279,'3-Productie normen'!A:M,VLOOKUP(J3279,'3-Productie normen'!$B$38:$C$41,2,FALSE),FALSE)))*(VLOOKUP(B3279,'2-Kosten per locatie'!$A$16:$C$48,3,FALSE))</f>
        <v>0</v>
      </c>
      <c r="W3279" s="146">
        <f t="shared" si="645"/>
        <v>0</v>
      </c>
      <c r="X3279" s="146">
        <f t="shared" si="646"/>
        <v>0</v>
      </c>
      <c r="Y3279" s="146">
        <f t="shared" si="647"/>
        <v>0</v>
      </c>
      <c r="Z3279" s="147" t="str">
        <f>VLOOKUP(F3279,'3-Productie normen'!A:Q,12,FALSE)</f>
        <v>B</v>
      </c>
      <c r="AA3279" s="147"/>
      <c r="AC3279" s="148">
        <f t="shared" si="648"/>
        <v>8211</v>
      </c>
    </row>
    <row r="3280" spans="1:29" ht="14.15" customHeight="1">
      <c r="A3280" s="124">
        <f t="shared" si="650"/>
        <v>3280</v>
      </c>
      <c r="B3280" s="139" t="s">
        <v>124</v>
      </c>
      <c r="C3280" s="108">
        <v>5</v>
      </c>
      <c r="D3280" s="164" t="s">
        <v>2685</v>
      </c>
      <c r="E3280" s="141" t="s">
        <v>224</v>
      </c>
      <c r="F3280" s="141" t="s">
        <v>155</v>
      </c>
      <c r="G3280" s="141" t="s">
        <v>222</v>
      </c>
      <c r="H3280" s="142">
        <v>17.600000000000001</v>
      </c>
      <c r="I3280" s="143">
        <f t="shared" si="649"/>
        <v>255</v>
      </c>
      <c r="J3280" s="144">
        <v>255</v>
      </c>
      <c r="K3280" s="144"/>
      <c r="L3280" s="144"/>
      <c r="M3280" s="144"/>
      <c r="N3280" s="144"/>
      <c r="O3280" s="144"/>
      <c r="P3280" s="145" t="e">
        <f t="shared" si="639"/>
        <v>#DIV/0!</v>
      </c>
      <c r="Q3280" s="145">
        <f t="shared" si="640"/>
        <v>0</v>
      </c>
      <c r="R3280" s="145">
        <f t="shared" si="641"/>
        <v>0</v>
      </c>
      <c r="S3280" s="145">
        <f t="shared" si="642"/>
        <v>0</v>
      </c>
      <c r="T3280" s="145">
        <f t="shared" si="643"/>
        <v>0</v>
      </c>
      <c r="U3280" s="145">
        <f t="shared" si="644"/>
        <v>0</v>
      </c>
      <c r="V3280" s="146">
        <f>IF(J3280="nio",0,IF(J3280&gt;0,VLOOKUP(F3280,'3-Productie normen'!A:M,VLOOKUP(J3280,'3-Productie normen'!$B$38:$C$41,2,FALSE),FALSE)))*(VLOOKUP(B3280,'2-Kosten per locatie'!$A$16:$C$48,3,FALSE))</f>
        <v>0</v>
      </c>
      <c r="W3280" s="146">
        <f t="shared" si="645"/>
        <v>0</v>
      </c>
      <c r="X3280" s="146">
        <f t="shared" si="646"/>
        <v>0</v>
      </c>
      <c r="Y3280" s="146">
        <f t="shared" si="647"/>
        <v>0</v>
      </c>
      <c r="Z3280" s="147" t="str">
        <f>VLOOKUP(F3280,'3-Productie normen'!A:Q,12,FALSE)</f>
        <v>B</v>
      </c>
      <c r="AA3280" s="147"/>
      <c r="AC3280" s="148">
        <f t="shared" si="648"/>
        <v>4488</v>
      </c>
    </row>
    <row r="3281" spans="1:29" ht="14.15" customHeight="1">
      <c r="A3281" s="124">
        <f t="shared" si="650"/>
        <v>3281</v>
      </c>
      <c r="B3281" s="139" t="s">
        <v>124</v>
      </c>
      <c r="C3281" s="108">
        <v>5</v>
      </c>
      <c r="D3281" s="164" t="s">
        <v>2686</v>
      </c>
      <c r="E3281" s="141" t="s">
        <v>224</v>
      </c>
      <c r="F3281" s="141" t="s">
        <v>155</v>
      </c>
      <c r="G3281" s="141" t="s">
        <v>222</v>
      </c>
      <c r="H3281" s="142">
        <v>45.4</v>
      </c>
      <c r="I3281" s="143">
        <f t="shared" si="649"/>
        <v>255</v>
      </c>
      <c r="J3281" s="144">
        <v>255</v>
      </c>
      <c r="K3281" s="144"/>
      <c r="L3281" s="144"/>
      <c r="M3281" s="144"/>
      <c r="N3281" s="144"/>
      <c r="O3281" s="144"/>
      <c r="P3281" s="145" t="e">
        <f t="shared" si="639"/>
        <v>#DIV/0!</v>
      </c>
      <c r="Q3281" s="145">
        <f t="shared" si="640"/>
        <v>0</v>
      </c>
      <c r="R3281" s="145">
        <f t="shared" si="641"/>
        <v>0</v>
      </c>
      <c r="S3281" s="145">
        <f t="shared" si="642"/>
        <v>0</v>
      </c>
      <c r="T3281" s="145">
        <f t="shared" si="643"/>
        <v>0</v>
      </c>
      <c r="U3281" s="145">
        <f t="shared" si="644"/>
        <v>0</v>
      </c>
      <c r="V3281" s="146">
        <f>IF(J3281="nio",0,IF(J3281&gt;0,VLOOKUP(F3281,'3-Productie normen'!A:M,VLOOKUP(J3281,'3-Productie normen'!$B$38:$C$41,2,FALSE),FALSE)))*(VLOOKUP(B3281,'2-Kosten per locatie'!$A$16:$C$48,3,FALSE))</f>
        <v>0</v>
      </c>
      <c r="W3281" s="146">
        <f t="shared" si="645"/>
        <v>0</v>
      </c>
      <c r="X3281" s="146">
        <f t="shared" si="646"/>
        <v>0</v>
      </c>
      <c r="Y3281" s="146">
        <f t="shared" si="647"/>
        <v>0</v>
      </c>
      <c r="Z3281" s="147" t="str">
        <f>VLOOKUP(F3281,'3-Productie normen'!A:Q,12,FALSE)</f>
        <v>B</v>
      </c>
      <c r="AA3281" s="147"/>
      <c r="AC3281" s="148">
        <f t="shared" si="648"/>
        <v>11577</v>
      </c>
    </row>
    <row r="3282" spans="1:29" ht="14.15" customHeight="1">
      <c r="A3282" s="124">
        <f t="shared" si="650"/>
        <v>3282</v>
      </c>
      <c r="B3282" s="139" t="s">
        <v>124</v>
      </c>
      <c r="C3282" s="108">
        <v>5</v>
      </c>
      <c r="D3282" s="164" t="s">
        <v>2687</v>
      </c>
      <c r="E3282" s="141" t="s">
        <v>685</v>
      </c>
      <c r="F3282" s="141" t="s">
        <v>168</v>
      </c>
      <c r="G3282" s="141"/>
      <c r="H3282" s="142">
        <v>2.2999999999999998</v>
      </c>
      <c r="I3282" s="143">
        <f t="shared" si="649"/>
        <v>1</v>
      </c>
      <c r="J3282" s="144">
        <v>1</v>
      </c>
      <c r="K3282" s="144"/>
      <c r="L3282" s="144"/>
      <c r="M3282" s="144"/>
      <c r="N3282" s="144"/>
      <c r="O3282" s="144"/>
      <c r="P3282" s="145" t="e">
        <f t="shared" si="639"/>
        <v>#DIV/0!</v>
      </c>
      <c r="Q3282" s="145">
        <f t="shared" si="640"/>
        <v>0</v>
      </c>
      <c r="R3282" s="145">
        <f t="shared" si="641"/>
        <v>0</v>
      </c>
      <c r="S3282" s="145">
        <f t="shared" si="642"/>
        <v>0</v>
      </c>
      <c r="T3282" s="145">
        <f t="shared" si="643"/>
        <v>0</v>
      </c>
      <c r="U3282" s="145">
        <f t="shared" si="644"/>
        <v>0</v>
      </c>
      <c r="V3282" s="146">
        <f>IF(J3282="nio",0,IF(J3282&gt;0,VLOOKUP(F3282,'3-Productie normen'!A:M,VLOOKUP(J3282,'3-Productie normen'!$B$38:$C$41,2,FALSE),FALSE)))*(VLOOKUP(B3282,'2-Kosten per locatie'!$A$16:$C$48,3,FALSE))</f>
        <v>0</v>
      </c>
      <c r="W3282" s="146">
        <f t="shared" si="645"/>
        <v>0</v>
      </c>
      <c r="X3282" s="146">
        <f t="shared" si="646"/>
        <v>0</v>
      </c>
      <c r="Y3282" s="146">
        <f t="shared" si="647"/>
        <v>0</v>
      </c>
      <c r="Z3282" s="147" t="str">
        <f>VLOOKUP(F3282,'3-Productie normen'!A:Q,12,FALSE)</f>
        <v>V</v>
      </c>
      <c r="AA3282" s="147"/>
      <c r="AC3282" s="148">
        <f t="shared" si="648"/>
        <v>2.2999999999999998</v>
      </c>
    </row>
    <row r="3283" spans="1:29" ht="14.15" customHeight="1">
      <c r="A3283" s="124">
        <f t="shared" si="650"/>
        <v>3283</v>
      </c>
      <c r="B3283" s="139" t="s">
        <v>124</v>
      </c>
      <c r="C3283" s="108">
        <v>5</v>
      </c>
      <c r="D3283" s="164" t="s">
        <v>2688</v>
      </c>
      <c r="E3283" s="141" t="s">
        <v>2553</v>
      </c>
      <c r="F3283" s="141" t="s">
        <v>174</v>
      </c>
      <c r="G3283" s="141" t="s">
        <v>683</v>
      </c>
      <c r="H3283" s="142">
        <v>2</v>
      </c>
      <c r="I3283" s="143">
        <f t="shared" si="649"/>
        <v>0</v>
      </c>
      <c r="J3283" s="144" t="s">
        <v>228</v>
      </c>
      <c r="K3283" s="144"/>
      <c r="L3283" s="144"/>
      <c r="M3283" s="144"/>
      <c r="N3283" s="144"/>
      <c r="O3283" s="144"/>
      <c r="P3283" s="145">
        <f t="shared" si="639"/>
        <v>0</v>
      </c>
      <c r="Q3283" s="145">
        <f t="shared" si="640"/>
        <v>0</v>
      </c>
      <c r="R3283" s="145">
        <f t="shared" si="641"/>
        <v>0</v>
      </c>
      <c r="S3283" s="145">
        <f t="shared" si="642"/>
        <v>0</v>
      </c>
      <c r="T3283" s="145">
        <f t="shared" si="643"/>
        <v>0</v>
      </c>
      <c r="U3283" s="145">
        <f t="shared" si="644"/>
        <v>0</v>
      </c>
      <c r="V3283" s="146">
        <f>IF(J3283="nio",0,IF(J3283&gt;0,VLOOKUP(F3283,'3-Productie normen'!A:M,VLOOKUP(J3283,'3-Productie normen'!$B$38:$C$41,2,FALSE),FALSE)))*(VLOOKUP(B3283,'2-Kosten per locatie'!$A$16:$C$48,3,FALSE))</f>
        <v>0</v>
      </c>
      <c r="W3283" s="146">
        <f t="shared" si="645"/>
        <v>0</v>
      </c>
      <c r="X3283" s="146">
        <f t="shared" si="646"/>
        <v>0</v>
      </c>
      <c r="Y3283" s="146">
        <f t="shared" si="647"/>
        <v>0</v>
      </c>
      <c r="Z3283" s="147">
        <f>VLOOKUP(F3283,'3-Productie normen'!A:Q,12,FALSE)</f>
        <v>0</v>
      </c>
      <c r="AA3283" s="147"/>
      <c r="AC3283" s="148">
        <f t="shared" si="648"/>
        <v>0</v>
      </c>
    </row>
    <row r="3284" spans="1:29" ht="14.15" customHeight="1">
      <c r="A3284" s="124">
        <f t="shared" si="650"/>
        <v>3284</v>
      </c>
      <c r="B3284" s="139" t="s">
        <v>124</v>
      </c>
      <c r="C3284" s="108">
        <v>5</v>
      </c>
      <c r="D3284" s="164" t="s">
        <v>2689</v>
      </c>
      <c r="E3284" s="141" t="s">
        <v>230</v>
      </c>
      <c r="F3284" s="141" t="s">
        <v>168</v>
      </c>
      <c r="G3284" s="141"/>
      <c r="H3284" s="142">
        <v>13.4</v>
      </c>
      <c r="I3284" s="143">
        <f t="shared" si="649"/>
        <v>1</v>
      </c>
      <c r="J3284" s="144">
        <v>1</v>
      </c>
      <c r="K3284" s="144"/>
      <c r="L3284" s="144"/>
      <c r="M3284" s="144"/>
      <c r="N3284" s="144"/>
      <c r="O3284" s="144"/>
      <c r="P3284" s="145" t="e">
        <f t="shared" si="639"/>
        <v>#DIV/0!</v>
      </c>
      <c r="Q3284" s="145">
        <f t="shared" si="640"/>
        <v>0</v>
      </c>
      <c r="R3284" s="145">
        <f t="shared" si="641"/>
        <v>0</v>
      </c>
      <c r="S3284" s="145">
        <f t="shared" si="642"/>
        <v>0</v>
      </c>
      <c r="T3284" s="145">
        <f t="shared" si="643"/>
        <v>0</v>
      </c>
      <c r="U3284" s="145">
        <f t="shared" si="644"/>
        <v>0</v>
      </c>
      <c r="V3284" s="146">
        <f>IF(J3284="nio",0,IF(J3284&gt;0,VLOOKUP(F3284,'3-Productie normen'!A:M,VLOOKUP(J3284,'3-Productie normen'!$B$38:$C$41,2,FALSE),FALSE)))*(VLOOKUP(B3284,'2-Kosten per locatie'!$A$16:$C$48,3,FALSE))</f>
        <v>0</v>
      </c>
      <c r="W3284" s="146">
        <f t="shared" si="645"/>
        <v>0</v>
      </c>
      <c r="X3284" s="146">
        <f t="shared" si="646"/>
        <v>0</v>
      </c>
      <c r="Y3284" s="146">
        <f t="shared" si="647"/>
        <v>0</v>
      </c>
      <c r="Z3284" s="147" t="str">
        <f>VLOOKUP(F3284,'3-Productie normen'!A:Q,12,FALSE)</f>
        <v>V</v>
      </c>
      <c r="AA3284" s="147"/>
      <c r="AC3284" s="148">
        <f t="shared" si="648"/>
        <v>13.4</v>
      </c>
    </row>
    <row r="3285" spans="1:29" ht="14.15" customHeight="1">
      <c r="A3285" s="124">
        <f t="shared" si="650"/>
        <v>3285</v>
      </c>
      <c r="B3285" s="139" t="s">
        <v>124</v>
      </c>
      <c r="C3285" s="108">
        <v>5</v>
      </c>
      <c r="D3285" s="164" t="s">
        <v>2690</v>
      </c>
      <c r="E3285" s="141" t="s">
        <v>230</v>
      </c>
      <c r="F3285" s="141" t="s">
        <v>168</v>
      </c>
      <c r="G3285" s="141"/>
      <c r="H3285" s="142">
        <v>13.4</v>
      </c>
      <c r="I3285" s="143">
        <f t="shared" si="649"/>
        <v>1</v>
      </c>
      <c r="J3285" s="144">
        <v>1</v>
      </c>
      <c r="K3285" s="144"/>
      <c r="L3285" s="144"/>
      <c r="M3285" s="144"/>
      <c r="N3285" s="144"/>
      <c r="O3285" s="144"/>
      <c r="P3285" s="145" t="e">
        <f t="shared" si="639"/>
        <v>#DIV/0!</v>
      </c>
      <c r="Q3285" s="145">
        <f t="shared" si="640"/>
        <v>0</v>
      </c>
      <c r="R3285" s="145">
        <f t="shared" si="641"/>
        <v>0</v>
      </c>
      <c r="S3285" s="145">
        <f t="shared" si="642"/>
        <v>0</v>
      </c>
      <c r="T3285" s="145">
        <f t="shared" si="643"/>
        <v>0</v>
      </c>
      <c r="U3285" s="145">
        <f t="shared" si="644"/>
        <v>0</v>
      </c>
      <c r="V3285" s="146">
        <f>IF(J3285="nio",0,IF(J3285&gt;0,VLOOKUP(F3285,'3-Productie normen'!A:M,VLOOKUP(J3285,'3-Productie normen'!$B$38:$C$41,2,FALSE),FALSE)))*(VLOOKUP(B3285,'2-Kosten per locatie'!$A$16:$C$48,3,FALSE))</f>
        <v>0</v>
      </c>
      <c r="W3285" s="146">
        <f t="shared" si="645"/>
        <v>0</v>
      </c>
      <c r="X3285" s="146">
        <f t="shared" si="646"/>
        <v>0</v>
      </c>
      <c r="Y3285" s="146">
        <f t="shared" si="647"/>
        <v>0</v>
      </c>
      <c r="Z3285" s="147" t="str">
        <f>VLOOKUP(F3285,'3-Productie normen'!A:Q,12,FALSE)</f>
        <v>V</v>
      </c>
      <c r="AA3285" s="147"/>
      <c r="AC3285" s="148">
        <f t="shared" si="648"/>
        <v>13.4</v>
      </c>
    </row>
    <row r="3286" spans="1:29" ht="14.15" customHeight="1">
      <c r="A3286" s="124">
        <f t="shared" si="650"/>
        <v>3286</v>
      </c>
      <c r="B3286" s="139" t="s">
        <v>124</v>
      </c>
      <c r="C3286" s="108">
        <v>5</v>
      </c>
      <c r="D3286" s="164" t="s">
        <v>2691</v>
      </c>
      <c r="E3286" s="141" t="s">
        <v>170</v>
      </c>
      <c r="F3286" s="141" t="s">
        <v>170</v>
      </c>
      <c r="G3286" s="141" t="s">
        <v>222</v>
      </c>
      <c r="H3286" s="142">
        <v>14.8</v>
      </c>
      <c r="I3286" s="143">
        <f t="shared" si="649"/>
        <v>255</v>
      </c>
      <c r="J3286" s="144">
        <v>255</v>
      </c>
      <c r="K3286" s="144"/>
      <c r="L3286" s="144"/>
      <c r="M3286" s="144"/>
      <c r="N3286" s="144"/>
      <c r="O3286" s="144"/>
      <c r="P3286" s="145" t="e">
        <f t="shared" si="639"/>
        <v>#DIV/0!</v>
      </c>
      <c r="Q3286" s="145">
        <f t="shared" si="640"/>
        <v>0</v>
      </c>
      <c r="R3286" s="145">
        <f t="shared" si="641"/>
        <v>0</v>
      </c>
      <c r="S3286" s="145">
        <f t="shared" si="642"/>
        <v>0</v>
      </c>
      <c r="T3286" s="145">
        <f t="shared" si="643"/>
        <v>0</v>
      </c>
      <c r="U3286" s="145">
        <f t="shared" si="644"/>
        <v>0</v>
      </c>
      <c r="V3286" s="146">
        <f>IF(J3286="nio",0,IF(J3286&gt;0,VLOOKUP(F3286,'3-Productie normen'!A:M,VLOOKUP(J3286,'3-Productie normen'!$B$38:$C$41,2,FALSE),FALSE)))*(VLOOKUP(B3286,'2-Kosten per locatie'!$A$16:$C$48,3,FALSE))</f>
        <v>0</v>
      </c>
      <c r="W3286" s="146">
        <f t="shared" si="645"/>
        <v>0</v>
      </c>
      <c r="X3286" s="146">
        <f t="shared" si="646"/>
        <v>0</v>
      </c>
      <c r="Y3286" s="146">
        <f t="shared" si="647"/>
        <v>0</v>
      </c>
      <c r="Z3286" s="147" t="str">
        <f>VLOOKUP(F3286,'3-Productie normen'!A:Q,12,FALSE)</f>
        <v>V</v>
      </c>
      <c r="AA3286" s="147"/>
      <c r="AC3286" s="148">
        <f t="shared" si="648"/>
        <v>3774</v>
      </c>
    </row>
    <row r="3287" spans="1:29" ht="14.15" customHeight="1">
      <c r="A3287" s="124">
        <f t="shared" si="650"/>
        <v>3287</v>
      </c>
      <c r="B3287" s="139" t="s">
        <v>124</v>
      </c>
      <c r="C3287" s="108">
        <v>5</v>
      </c>
      <c r="D3287" s="164" t="s">
        <v>2590</v>
      </c>
      <c r="E3287" s="141" t="s">
        <v>216</v>
      </c>
      <c r="F3287" s="141" t="s">
        <v>167</v>
      </c>
      <c r="G3287" s="141" t="s">
        <v>213</v>
      </c>
      <c r="H3287" s="142">
        <v>10</v>
      </c>
      <c r="I3287" s="143">
        <f t="shared" si="649"/>
        <v>255</v>
      </c>
      <c r="J3287" s="144">
        <v>255</v>
      </c>
      <c r="K3287" s="144"/>
      <c r="L3287" s="144"/>
      <c r="M3287" s="144"/>
      <c r="N3287" s="144"/>
      <c r="O3287" s="144"/>
      <c r="P3287" s="145" t="e">
        <f t="shared" si="639"/>
        <v>#DIV/0!</v>
      </c>
      <c r="Q3287" s="145">
        <f t="shared" si="640"/>
        <v>0</v>
      </c>
      <c r="R3287" s="145">
        <f t="shared" si="641"/>
        <v>0</v>
      </c>
      <c r="S3287" s="145">
        <f t="shared" si="642"/>
        <v>0</v>
      </c>
      <c r="T3287" s="145">
        <f t="shared" si="643"/>
        <v>0</v>
      </c>
      <c r="U3287" s="145">
        <f t="shared" si="644"/>
        <v>0</v>
      </c>
      <c r="V3287" s="146">
        <f>IF(J3287="nio",0,IF(J3287&gt;0,VLOOKUP(F3287,'3-Productie normen'!A:M,VLOOKUP(J3287,'3-Productie normen'!$B$38:$C$41,2,FALSE),FALSE)))*(VLOOKUP(B3287,'2-Kosten per locatie'!$A$16:$C$48,3,FALSE))</f>
        <v>0</v>
      </c>
      <c r="W3287" s="146">
        <f t="shared" si="645"/>
        <v>0</v>
      </c>
      <c r="X3287" s="146">
        <f t="shared" si="646"/>
        <v>0</v>
      </c>
      <c r="Y3287" s="146">
        <f t="shared" si="647"/>
        <v>0</v>
      </c>
      <c r="Z3287" s="147" t="str">
        <f>VLOOKUP(F3287,'3-Productie normen'!A:Q,12,FALSE)</f>
        <v>S</v>
      </c>
      <c r="AA3287" s="147"/>
      <c r="AC3287" s="148">
        <f t="shared" si="648"/>
        <v>2550</v>
      </c>
    </row>
    <row r="3288" spans="1:29" ht="14.15" customHeight="1">
      <c r="A3288" s="124">
        <f t="shared" si="650"/>
        <v>3288</v>
      </c>
      <c r="B3288" s="139" t="s">
        <v>124</v>
      </c>
      <c r="C3288" s="108">
        <v>5</v>
      </c>
      <c r="D3288" s="164" t="s">
        <v>2591</v>
      </c>
      <c r="E3288" s="141" t="s">
        <v>216</v>
      </c>
      <c r="F3288" s="141" t="s">
        <v>167</v>
      </c>
      <c r="G3288" s="141" t="s">
        <v>213</v>
      </c>
      <c r="H3288" s="142">
        <v>1.1000000000000001</v>
      </c>
      <c r="I3288" s="143">
        <f t="shared" si="649"/>
        <v>255</v>
      </c>
      <c r="J3288" s="144">
        <v>255</v>
      </c>
      <c r="K3288" s="144"/>
      <c r="L3288" s="144"/>
      <c r="M3288" s="144"/>
      <c r="N3288" s="144"/>
      <c r="O3288" s="144"/>
      <c r="P3288" s="145" t="e">
        <f t="shared" si="639"/>
        <v>#DIV/0!</v>
      </c>
      <c r="Q3288" s="145">
        <f t="shared" si="640"/>
        <v>0</v>
      </c>
      <c r="R3288" s="145">
        <f t="shared" si="641"/>
        <v>0</v>
      </c>
      <c r="S3288" s="145">
        <f t="shared" si="642"/>
        <v>0</v>
      </c>
      <c r="T3288" s="145">
        <f t="shared" si="643"/>
        <v>0</v>
      </c>
      <c r="U3288" s="145">
        <f t="shared" si="644"/>
        <v>0</v>
      </c>
      <c r="V3288" s="146">
        <f>IF(J3288="nio",0,IF(J3288&gt;0,VLOOKUP(F3288,'3-Productie normen'!A:M,VLOOKUP(J3288,'3-Productie normen'!$B$38:$C$41,2,FALSE),FALSE)))*(VLOOKUP(B3288,'2-Kosten per locatie'!$A$16:$C$48,3,FALSE))</f>
        <v>0</v>
      </c>
      <c r="W3288" s="146">
        <f t="shared" si="645"/>
        <v>0</v>
      </c>
      <c r="X3288" s="146">
        <f t="shared" si="646"/>
        <v>0</v>
      </c>
      <c r="Y3288" s="146">
        <f t="shared" si="647"/>
        <v>0</v>
      </c>
      <c r="Z3288" s="147" t="str">
        <f>VLOOKUP(F3288,'3-Productie normen'!A:Q,12,FALSE)</f>
        <v>S</v>
      </c>
      <c r="AA3288" s="147"/>
      <c r="AC3288" s="148">
        <f t="shared" si="648"/>
        <v>280.5</v>
      </c>
    </row>
    <row r="3289" spans="1:29" ht="14.15" customHeight="1">
      <c r="A3289" s="124">
        <f t="shared" si="650"/>
        <v>3289</v>
      </c>
      <c r="B3289" s="139" t="s">
        <v>124</v>
      </c>
      <c r="C3289" s="108">
        <v>5</v>
      </c>
      <c r="D3289" s="164" t="s">
        <v>2692</v>
      </c>
      <c r="E3289" s="141" t="s">
        <v>216</v>
      </c>
      <c r="F3289" s="141" t="s">
        <v>167</v>
      </c>
      <c r="G3289" s="141" t="s">
        <v>213</v>
      </c>
      <c r="H3289" s="142">
        <v>1.1000000000000001</v>
      </c>
      <c r="I3289" s="143">
        <f t="shared" si="649"/>
        <v>255</v>
      </c>
      <c r="J3289" s="144">
        <v>255</v>
      </c>
      <c r="K3289" s="144"/>
      <c r="L3289" s="144"/>
      <c r="M3289" s="144"/>
      <c r="N3289" s="144"/>
      <c r="O3289" s="144"/>
      <c r="P3289" s="145" t="e">
        <f t="shared" si="639"/>
        <v>#DIV/0!</v>
      </c>
      <c r="Q3289" s="145">
        <f t="shared" si="640"/>
        <v>0</v>
      </c>
      <c r="R3289" s="145">
        <f t="shared" si="641"/>
        <v>0</v>
      </c>
      <c r="S3289" s="145">
        <f t="shared" si="642"/>
        <v>0</v>
      </c>
      <c r="T3289" s="145">
        <f t="shared" si="643"/>
        <v>0</v>
      </c>
      <c r="U3289" s="145">
        <f t="shared" si="644"/>
        <v>0</v>
      </c>
      <c r="V3289" s="146">
        <f>IF(J3289="nio",0,IF(J3289&gt;0,VLOOKUP(F3289,'3-Productie normen'!A:M,VLOOKUP(J3289,'3-Productie normen'!$B$38:$C$41,2,FALSE),FALSE)))*(VLOOKUP(B3289,'2-Kosten per locatie'!$A$16:$C$48,3,FALSE))</f>
        <v>0</v>
      </c>
      <c r="W3289" s="146">
        <f t="shared" si="645"/>
        <v>0</v>
      </c>
      <c r="X3289" s="146">
        <f t="shared" si="646"/>
        <v>0</v>
      </c>
      <c r="Y3289" s="146">
        <f t="shared" si="647"/>
        <v>0</v>
      </c>
      <c r="Z3289" s="147" t="str">
        <f>VLOOKUP(F3289,'3-Productie normen'!A:Q,12,FALSE)</f>
        <v>S</v>
      </c>
      <c r="AA3289" s="147"/>
      <c r="AC3289" s="148">
        <f t="shared" si="648"/>
        <v>280.5</v>
      </c>
    </row>
    <row r="3290" spans="1:29" ht="14.15" customHeight="1">
      <c r="A3290" s="124">
        <f t="shared" si="650"/>
        <v>3290</v>
      </c>
      <c r="B3290" s="139" t="s">
        <v>124</v>
      </c>
      <c r="C3290" s="108">
        <v>5</v>
      </c>
      <c r="D3290" s="164" t="s">
        <v>2592</v>
      </c>
      <c r="E3290" s="141" t="s">
        <v>216</v>
      </c>
      <c r="F3290" s="141" t="s">
        <v>167</v>
      </c>
      <c r="G3290" s="141" t="s">
        <v>213</v>
      </c>
      <c r="H3290" s="142">
        <v>13.6</v>
      </c>
      <c r="I3290" s="143">
        <f t="shared" si="649"/>
        <v>255</v>
      </c>
      <c r="J3290" s="144">
        <v>255</v>
      </c>
      <c r="K3290" s="144"/>
      <c r="L3290" s="144"/>
      <c r="M3290" s="144"/>
      <c r="N3290" s="144"/>
      <c r="O3290" s="144"/>
      <c r="P3290" s="145" t="e">
        <f t="shared" si="639"/>
        <v>#DIV/0!</v>
      </c>
      <c r="Q3290" s="145">
        <f t="shared" si="640"/>
        <v>0</v>
      </c>
      <c r="R3290" s="145">
        <f t="shared" si="641"/>
        <v>0</v>
      </c>
      <c r="S3290" s="145">
        <f t="shared" si="642"/>
        <v>0</v>
      </c>
      <c r="T3290" s="145">
        <f t="shared" si="643"/>
        <v>0</v>
      </c>
      <c r="U3290" s="145">
        <f t="shared" si="644"/>
        <v>0</v>
      </c>
      <c r="V3290" s="146">
        <f>IF(J3290="nio",0,IF(J3290&gt;0,VLOOKUP(F3290,'3-Productie normen'!A:M,VLOOKUP(J3290,'3-Productie normen'!$B$38:$C$41,2,FALSE),FALSE)))*(VLOOKUP(B3290,'2-Kosten per locatie'!$A$16:$C$48,3,FALSE))</f>
        <v>0</v>
      </c>
      <c r="W3290" s="146">
        <f t="shared" si="645"/>
        <v>0</v>
      </c>
      <c r="X3290" s="146">
        <f t="shared" si="646"/>
        <v>0</v>
      </c>
      <c r="Y3290" s="146">
        <f t="shared" si="647"/>
        <v>0</v>
      </c>
      <c r="Z3290" s="147" t="str">
        <f>VLOOKUP(F3290,'3-Productie normen'!A:Q,12,FALSE)</f>
        <v>S</v>
      </c>
      <c r="AA3290" s="147"/>
      <c r="AC3290" s="148">
        <f t="shared" si="648"/>
        <v>3468</v>
      </c>
    </row>
    <row r="3291" spans="1:29" ht="14.15" customHeight="1">
      <c r="A3291" s="124">
        <f t="shared" si="650"/>
        <v>3291</v>
      </c>
      <c r="B3291" s="139" t="s">
        <v>124</v>
      </c>
      <c r="C3291" s="108">
        <v>5</v>
      </c>
      <c r="D3291" s="164" t="s">
        <v>2593</v>
      </c>
      <c r="E3291" s="141" t="s">
        <v>212</v>
      </c>
      <c r="F3291" s="141" t="s">
        <v>167</v>
      </c>
      <c r="G3291" s="141" t="s">
        <v>213</v>
      </c>
      <c r="H3291" s="142">
        <v>1.1000000000000001</v>
      </c>
      <c r="I3291" s="143">
        <f t="shared" si="649"/>
        <v>255</v>
      </c>
      <c r="J3291" s="144">
        <v>255</v>
      </c>
      <c r="K3291" s="144"/>
      <c r="L3291" s="144"/>
      <c r="M3291" s="144"/>
      <c r="N3291" s="144"/>
      <c r="O3291" s="144"/>
      <c r="P3291" s="145" t="e">
        <f t="shared" si="639"/>
        <v>#DIV/0!</v>
      </c>
      <c r="Q3291" s="145">
        <f t="shared" si="640"/>
        <v>0</v>
      </c>
      <c r="R3291" s="145">
        <f t="shared" si="641"/>
        <v>0</v>
      </c>
      <c r="S3291" s="145">
        <f t="shared" si="642"/>
        <v>0</v>
      </c>
      <c r="T3291" s="145">
        <f t="shared" si="643"/>
        <v>0</v>
      </c>
      <c r="U3291" s="145">
        <f t="shared" si="644"/>
        <v>0</v>
      </c>
      <c r="V3291" s="146">
        <f>IF(J3291="nio",0,IF(J3291&gt;0,VLOOKUP(F3291,'3-Productie normen'!A:M,VLOOKUP(J3291,'3-Productie normen'!$B$38:$C$41,2,FALSE),FALSE)))*(VLOOKUP(B3291,'2-Kosten per locatie'!$A$16:$C$48,3,FALSE))</f>
        <v>0</v>
      </c>
      <c r="W3291" s="146">
        <f t="shared" si="645"/>
        <v>0</v>
      </c>
      <c r="X3291" s="146">
        <f t="shared" si="646"/>
        <v>0</v>
      </c>
      <c r="Y3291" s="146">
        <f t="shared" si="647"/>
        <v>0</v>
      </c>
      <c r="Z3291" s="147" t="str">
        <f>VLOOKUP(F3291,'3-Productie normen'!A:Q,12,FALSE)</f>
        <v>S</v>
      </c>
      <c r="AA3291" s="147"/>
      <c r="AC3291" s="148">
        <f t="shared" si="648"/>
        <v>280.5</v>
      </c>
    </row>
    <row r="3292" spans="1:29" ht="14.15" customHeight="1">
      <c r="A3292" s="124">
        <f t="shared" si="650"/>
        <v>3292</v>
      </c>
      <c r="B3292" s="139" t="s">
        <v>124</v>
      </c>
      <c r="C3292" s="108">
        <v>5</v>
      </c>
      <c r="D3292" s="164" t="s">
        <v>2594</v>
      </c>
      <c r="E3292" s="141" t="s">
        <v>212</v>
      </c>
      <c r="F3292" s="141" t="s">
        <v>167</v>
      </c>
      <c r="G3292" s="141" t="s">
        <v>213</v>
      </c>
      <c r="H3292" s="142">
        <v>1.1000000000000001</v>
      </c>
      <c r="I3292" s="143">
        <f t="shared" si="649"/>
        <v>255</v>
      </c>
      <c r="J3292" s="144">
        <v>255</v>
      </c>
      <c r="K3292" s="144"/>
      <c r="L3292" s="144"/>
      <c r="M3292" s="144"/>
      <c r="N3292" s="144"/>
      <c r="O3292" s="144"/>
      <c r="P3292" s="145" t="e">
        <f t="shared" si="639"/>
        <v>#DIV/0!</v>
      </c>
      <c r="Q3292" s="145">
        <f t="shared" si="640"/>
        <v>0</v>
      </c>
      <c r="R3292" s="145">
        <f t="shared" si="641"/>
        <v>0</v>
      </c>
      <c r="S3292" s="145">
        <f t="shared" si="642"/>
        <v>0</v>
      </c>
      <c r="T3292" s="145">
        <f t="shared" si="643"/>
        <v>0</v>
      </c>
      <c r="U3292" s="145">
        <f t="shared" si="644"/>
        <v>0</v>
      </c>
      <c r="V3292" s="146">
        <f>IF(J3292="nio",0,IF(J3292&gt;0,VLOOKUP(F3292,'3-Productie normen'!A:M,VLOOKUP(J3292,'3-Productie normen'!$B$38:$C$41,2,FALSE),FALSE)))*(VLOOKUP(B3292,'2-Kosten per locatie'!$A$16:$C$48,3,FALSE))</f>
        <v>0</v>
      </c>
      <c r="W3292" s="146">
        <f t="shared" si="645"/>
        <v>0</v>
      </c>
      <c r="X3292" s="146">
        <f t="shared" si="646"/>
        <v>0</v>
      </c>
      <c r="Y3292" s="146">
        <f t="shared" si="647"/>
        <v>0</v>
      </c>
      <c r="Z3292" s="147" t="str">
        <f>VLOOKUP(F3292,'3-Productie normen'!A:Q,12,FALSE)</f>
        <v>S</v>
      </c>
      <c r="AA3292" s="147"/>
      <c r="AC3292" s="148">
        <f t="shared" si="648"/>
        <v>280.5</v>
      </c>
    </row>
    <row r="3293" spans="1:29" ht="14.15" customHeight="1">
      <c r="A3293" s="124">
        <f t="shared" si="650"/>
        <v>3293</v>
      </c>
      <c r="B3293" s="139" t="s">
        <v>124</v>
      </c>
      <c r="C3293" s="108">
        <v>5</v>
      </c>
      <c r="D3293" s="164" t="s">
        <v>2693</v>
      </c>
      <c r="E3293" s="141" t="s">
        <v>212</v>
      </c>
      <c r="F3293" s="141" t="s">
        <v>167</v>
      </c>
      <c r="G3293" s="141" t="s">
        <v>213</v>
      </c>
      <c r="H3293" s="142">
        <v>1.1000000000000001</v>
      </c>
      <c r="I3293" s="143">
        <f t="shared" si="649"/>
        <v>255</v>
      </c>
      <c r="J3293" s="144">
        <v>255</v>
      </c>
      <c r="K3293" s="144"/>
      <c r="L3293" s="144"/>
      <c r="M3293" s="144"/>
      <c r="N3293" s="144"/>
      <c r="O3293" s="144"/>
      <c r="P3293" s="145" t="e">
        <f t="shared" si="639"/>
        <v>#DIV/0!</v>
      </c>
      <c r="Q3293" s="145">
        <f t="shared" si="640"/>
        <v>0</v>
      </c>
      <c r="R3293" s="145">
        <f t="shared" si="641"/>
        <v>0</v>
      </c>
      <c r="S3293" s="145">
        <f t="shared" si="642"/>
        <v>0</v>
      </c>
      <c r="T3293" s="145">
        <f t="shared" si="643"/>
        <v>0</v>
      </c>
      <c r="U3293" s="145">
        <f t="shared" si="644"/>
        <v>0</v>
      </c>
      <c r="V3293" s="146">
        <f>IF(J3293="nio",0,IF(J3293&gt;0,VLOOKUP(F3293,'3-Productie normen'!A:M,VLOOKUP(J3293,'3-Productie normen'!$B$38:$C$41,2,FALSE),FALSE)))*(VLOOKUP(B3293,'2-Kosten per locatie'!$A$16:$C$48,3,FALSE))</f>
        <v>0</v>
      </c>
      <c r="W3293" s="146">
        <f t="shared" si="645"/>
        <v>0</v>
      </c>
      <c r="X3293" s="146">
        <f t="shared" si="646"/>
        <v>0</v>
      </c>
      <c r="Y3293" s="146">
        <f t="shared" si="647"/>
        <v>0</v>
      </c>
      <c r="Z3293" s="147" t="str">
        <f>VLOOKUP(F3293,'3-Productie normen'!A:Q,12,FALSE)</f>
        <v>S</v>
      </c>
      <c r="AA3293" s="147"/>
      <c r="AC3293" s="148">
        <f t="shared" si="648"/>
        <v>280.5</v>
      </c>
    </row>
    <row r="3294" spans="1:29" ht="14.15" customHeight="1">
      <c r="A3294" s="124">
        <f t="shared" si="650"/>
        <v>3294</v>
      </c>
      <c r="B3294" s="139" t="s">
        <v>124</v>
      </c>
      <c r="C3294" s="108">
        <v>5</v>
      </c>
      <c r="D3294" s="164" t="s">
        <v>2694</v>
      </c>
      <c r="E3294" s="141" t="s">
        <v>170</v>
      </c>
      <c r="F3294" s="141" t="s">
        <v>170</v>
      </c>
      <c r="G3294" s="141" t="s">
        <v>222</v>
      </c>
      <c r="H3294" s="142">
        <v>12.8</v>
      </c>
      <c r="I3294" s="143">
        <f t="shared" si="649"/>
        <v>255</v>
      </c>
      <c r="J3294" s="144">
        <v>255</v>
      </c>
      <c r="K3294" s="144"/>
      <c r="L3294" s="144"/>
      <c r="M3294" s="144"/>
      <c r="N3294" s="144"/>
      <c r="O3294" s="144"/>
      <c r="P3294" s="145" t="e">
        <f t="shared" si="639"/>
        <v>#DIV/0!</v>
      </c>
      <c r="Q3294" s="145">
        <f t="shared" si="640"/>
        <v>0</v>
      </c>
      <c r="R3294" s="145">
        <f t="shared" si="641"/>
        <v>0</v>
      </c>
      <c r="S3294" s="145">
        <f t="shared" si="642"/>
        <v>0</v>
      </c>
      <c r="T3294" s="145">
        <f t="shared" si="643"/>
        <v>0</v>
      </c>
      <c r="U3294" s="145">
        <f t="shared" si="644"/>
        <v>0</v>
      </c>
      <c r="V3294" s="146">
        <f>IF(J3294="nio",0,IF(J3294&gt;0,VLOOKUP(F3294,'3-Productie normen'!A:M,VLOOKUP(J3294,'3-Productie normen'!$B$38:$C$41,2,FALSE),FALSE)))*(VLOOKUP(B3294,'2-Kosten per locatie'!$A$16:$C$48,3,FALSE))</f>
        <v>0</v>
      </c>
      <c r="W3294" s="146">
        <f t="shared" si="645"/>
        <v>0</v>
      </c>
      <c r="X3294" s="146">
        <f t="shared" si="646"/>
        <v>0</v>
      </c>
      <c r="Y3294" s="146">
        <f t="shared" si="647"/>
        <v>0</v>
      </c>
      <c r="Z3294" s="147" t="str">
        <f>VLOOKUP(F3294,'3-Productie normen'!A:Q,12,FALSE)</f>
        <v>V</v>
      </c>
      <c r="AA3294" s="147"/>
      <c r="AC3294" s="148">
        <f t="shared" si="648"/>
        <v>3264</v>
      </c>
    </row>
    <row r="3295" spans="1:29" ht="14.15" customHeight="1">
      <c r="A3295" s="124">
        <f t="shared" si="650"/>
        <v>3295</v>
      </c>
      <c r="B3295" s="139" t="s">
        <v>124</v>
      </c>
      <c r="C3295" s="108">
        <v>5</v>
      </c>
      <c r="D3295" s="164" t="s">
        <v>2695</v>
      </c>
      <c r="E3295" s="141" t="s">
        <v>168</v>
      </c>
      <c r="F3295" s="153" t="s">
        <v>168</v>
      </c>
      <c r="G3295" s="141"/>
      <c r="H3295" s="142">
        <v>0</v>
      </c>
      <c r="I3295" s="143">
        <f t="shared" si="649"/>
        <v>1</v>
      </c>
      <c r="J3295" s="144">
        <v>1</v>
      </c>
      <c r="K3295" s="144"/>
      <c r="L3295" s="144"/>
      <c r="M3295" s="144"/>
      <c r="N3295" s="144"/>
      <c r="O3295" s="144"/>
      <c r="P3295" s="145" t="e">
        <f t="shared" si="639"/>
        <v>#DIV/0!</v>
      </c>
      <c r="Q3295" s="145">
        <f t="shared" si="640"/>
        <v>0</v>
      </c>
      <c r="R3295" s="145">
        <f t="shared" si="641"/>
        <v>0</v>
      </c>
      <c r="S3295" s="145">
        <f t="shared" si="642"/>
        <v>0</v>
      </c>
      <c r="T3295" s="145">
        <f t="shared" si="643"/>
        <v>0</v>
      </c>
      <c r="U3295" s="145">
        <f t="shared" si="644"/>
        <v>0</v>
      </c>
      <c r="V3295" s="146">
        <f>IF(J3295="nio",0,IF(J3295&gt;0,VLOOKUP(F3295,'3-Productie normen'!A:M,VLOOKUP(J3295,'3-Productie normen'!$B$38:$C$41,2,FALSE),FALSE)))*(VLOOKUP(B3295,'2-Kosten per locatie'!$A$16:$C$48,3,FALSE))</f>
        <v>0</v>
      </c>
      <c r="W3295" s="146">
        <f t="shared" si="645"/>
        <v>0</v>
      </c>
      <c r="X3295" s="146">
        <f t="shared" si="646"/>
        <v>0</v>
      </c>
      <c r="Y3295" s="146">
        <f t="shared" si="647"/>
        <v>0</v>
      </c>
      <c r="Z3295" s="147" t="str">
        <f>VLOOKUP(F3295,'3-Productie normen'!A:Q,12,FALSE)</f>
        <v>V</v>
      </c>
      <c r="AA3295" s="147"/>
      <c r="AC3295" s="148">
        <f t="shared" si="648"/>
        <v>0</v>
      </c>
    </row>
    <row r="3296" spans="1:29" ht="14.15" customHeight="1">
      <c r="A3296" s="124">
        <f t="shared" si="650"/>
        <v>3296</v>
      </c>
      <c r="B3296" s="139" t="s">
        <v>124</v>
      </c>
      <c r="C3296" s="108">
        <v>5</v>
      </c>
      <c r="D3296" s="164" t="s">
        <v>2696</v>
      </c>
      <c r="E3296" s="141" t="s">
        <v>1577</v>
      </c>
      <c r="F3296" s="141" t="s">
        <v>155</v>
      </c>
      <c r="G3296" s="141" t="s">
        <v>222</v>
      </c>
      <c r="H3296" s="142">
        <v>15.8</v>
      </c>
      <c r="I3296" s="143">
        <f t="shared" si="649"/>
        <v>255</v>
      </c>
      <c r="J3296" s="144">
        <v>255</v>
      </c>
      <c r="K3296" s="144"/>
      <c r="L3296" s="144"/>
      <c r="M3296" s="144"/>
      <c r="N3296" s="144"/>
      <c r="O3296" s="144"/>
      <c r="P3296" s="145" t="e">
        <f t="shared" si="639"/>
        <v>#DIV/0!</v>
      </c>
      <c r="Q3296" s="145">
        <f t="shared" si="640"/>
        <v>0</v>
      </c>
      <c r="R3296" s="145">
        <f t="shared" si="641"/>
        <v>0</v>
      </c>
      <c r="S3296" s="145">
        <f t="shared" si="642"/>
        <v>0</v>
      </c>
      <c r="T3296" s="145">
        <f t="shared" si="643"/>
        <v>0</v>
      </c>
      <c r="U3296" s="145">
        <f t="shared" si="644"/>
        <v>0</v>
      </c>
      <c r="V3296" s="146">
        <f>IF(J3296="nio",0,IF(J3296&gt;0,VLOOKUP(F3296,'3-Productie normen'!A:M,VLOOKUP(J3296,'3-Productie normen'!$B$38:$C$41,2,FALSE),FALSE)))*(VLOOKUP(B3296,'2-Kosten per locatie'!$A$16:$C$48,3,FALSE))</f>
        <v>0</v>
      </c>
      <c r="W3296" s="146">
        <f t="shared" si="645"/>
        <v>0</v>
      </c>
      <c r="X3296" s="146">
        <f t="shared" si="646"/>
        <v>0</v>
      </c>
      <c r="Y3296" s="146">
        <f t="shared" si="647"/>
        <v>0</v>
      </c>
      <c r="Z3296" s="147" t="str">
        <f>VLOOKUP(F3296,'3-Productie normen'!A:Q,12,FALSE)</f>
        <v>B</v>
      </c>
      <c r="AA3296" s="147"/>
      <c r="AC3296" s="148">
        <f t="shared" si="648"/>
        <v>4029</v>
      </c>
    </row>
    <row r="3297" spans="1:29" ht="14.15" customHeight="1">
      <c r="A3297" s="124">
        <f t="shared" si="650"/>
        <v>3297</v>
      </c>
      <c r="B3297" s="139" t="s">
        <v>124</v>
      </c>
      <c r="C3297" s="108">
        <v>5</v>
      </c>
      <c r="D3297" s="164" t="s">
        <v>2697</v>
      </c>
      <c r="E3297" s="141" t="s">
        <v>1577</v>
      </c>
      <c r="F3297" s="141" t="s">
        <v>155</v>
      </c>
      <c r="G3297" s="141" t="s">
        <v>222</v>
      </c>
      <c r="H3297" s="142">
        <v>7.8</v>
      </c>
      <c r="I3297" s="143">
        <f t="shared" si="649"/>
        <v>255</v>
      </c>
      <c r="J3297" s="144">
        <v>255</v>
      </c>
      <c r="K3297" s="144"/>
      <c r="L3297" s="144"/>
      <c r="M3297" s="144"/>
      <c r="N3297" s="144"/>
      <c r="O3297" s="144"/>
      <c r="P3297" s="145" t="e">
        <f t="shared" ref="P3297:P3360" si="651">IF(J3297="nio",0,IF(J3297&gt;0,J3297*H3297/V3297,0))</f>
        <v>#DIV/0!</v>
      </c>
      <c r="Q3297" s="145">
        <f t="shared" ref="Q3297:Q3360" si="652">IF(K3297&gt;0,K3297*H3297/W3297,0)</f>
        <v>0</v>
      </c>
      <c r="R3297" s="145">
        <f t="shared" ref="R3297:R3360" si="653">IF(L3297&gt;0,L3297*H3297/X3297,0)</f>
        <v>0</v>
      </c>
      <c r="S3297" s="145">
        <f t="shared" ref="S3297:S3360" si="654">IF(M3297&gt;0,M3297*H3297/Y3297,0)</f>
        <v>0</v>
      </c>
      <c r="T3297" s="145">
        <f t="shared" ref="T3297:T3360" si="655">IF(N3297&gt;0,N3297*H3297/X3297,0)</f>
        <v>0</v>
      </c>
      <c r="U3297" s="145">
        <f t="shared" ref="U3297:U3360" si="656">IF(O3297&gt;0,O3297*H3297/Y3297,0)</f>
        <v>0</v>
      </c>
      <c r="V3297" s="146">
        <f>IF(J3297="nio",0,IF(J3297&gt;0,VLOOKUP(F3297,'3-Productie normen'!A:M,VLOOKUP(J3297,'3-Productie normen'!$B$38:$C$41,2,FALSE),FALSE)))*(VLOOKUP(B3297,'2-Kosten per locatie'!$A$16:$C$48,3,FALSE))</f>
        <v>0</v>
      </c>
      <c r="W3297" s="146">
        <f t="shared" ref="W3297:W3360" si="657">IF(K3297&gt;0,V3297*$W$8,0)</f>
        <v>0</v>
      </c>
      <c r="X3297" s="146">
        <f t="shared" ref="X3297:X3360" si="658">IF((OR(L3297&gt;0,N3297&gt;0)),V3297*$X$8,0)</f>
        <v>0</v>
      </c>
      <c r="Y3297" s="146">
        <f t="shared" ref="Y3297:Y3360" si="659">IF((OR(M3297&gt;0,O3297&gt;0)),V3297*$Y$8,0)</f>
        <v>0</v>
      </c>
      <c r="Z3297" s="147" t="str">
        <f>VLOOKUP(F3297,'3-Productie normen'!A:Q,12,FALSE)</f>
        <v>B</v>
      </c>
      <c r="AA3297" s="147"/>
      <c r="AC3297" s="148">
        <f t="shared" ref="AC3297:AC3360" si="660">I3297*H3297</f>
        <v>1989</v>
      </c>
    </row>
    <row r="3298" spans="1:29" ht="14.15" customHeight="1">
      <c r="A3298" s="124">
        <f t="shared" si="650"/>
        <v>3298</v>
      </c>
      <c r="B3298" s="139" t="s">
        <v>124</v>
      </c>
      <c r="C3298" s="108">
        <v>5</v>
      </c>
      <c r="D3298" s="164" t="s">
        <v>2698</v>
      </c>
      <c r="E3298" s="141" t="s">
        <v>224</v>
      </c>
      <c r="F3298" s="141" t="s">
        <v>155</v>
      </c>
      <c r="G3298" s="141" t="s">
        <v>222</v>
      </c>
      <c r="H3298" s="142">
        <v>42.3</v>
      </c>
      <c r="I3298" s="143">
        <f t="shared" si="649"/>
        <v>255</v>
      </c>
      <c r="J3298" s="144">
        <v>255</v>
      </c>
      <c r="K3298" s="144"/>
      <c r="L3298" s="144"/>
      <c r="M3298" s="144"/>
      <c r="N3298" s="144"/>
      <c r="O3298" s="144"/>
      <c r="P3298" s="145" t="e">
        <f t="shared" si="651"/>
        <v>#DIV/0!</v>
      </c>
      <c r="Q3298" s="145">
        <f t="shared" si="652"/>
        <v>0</v>
      </c>
      <c r="R3298" s="145">
        <f t="shared" si="653"/>
        <v>0</v>
      </c>
      <c r="S3298" s="145">
        <f t="shared" si="654"/>
        <v>0</v>
      </c>
      <c r="T3298" s="145">
        <f t="shared" si="655"/>
        <v>0</v>
      </c>
      <c r="U3298" s="145">
        <f t="shared" si="656"/>
        <v>0</v>
      </c>
      <c r="V3298" s="146">
        <f>IF(J3298="nio",0,IF(J3298&gt;0,VLOOKUP(F3298,'3-Productie normen'!A:M,VLOOKUP(J3298,'3-Productie normen'!$B$38:$C$41,2,FALSE),FALSE)))*(VLOOKUP(B3298,'2-Kosten per locatie'!$A$16:$C$48,3,FALSE))</f>
        <v>0</v>
      </c>
      <c r="W3298" s="146">
        <f t="shared" si="657"/>
        <v>0</v>
      </c>
      <c r="X3298" s="146">
        <f t="shared" si="658"/>
        <v>0</v>
      </c>
      <c r="Y3298" s="146">
        <f t="shared" si="659"/>
        <v>0</v>
      </c>
      <c r="Z3298" s="147" t="str">
        <f>VLOOKUP(F3298,'3-Productie normen'!A:Q,12,FALSE)</f>
        <v>B</v>
      </c>
      <c r="AA3298" s="147"/>
      <c r="AC3298" s="148">
        <f t="shared" si="660"/>
        <v>10786.5</v>
      </c>
    </row>
    <row r="3299" spans="1:29" ht="14.15" customHeight="1">
      <c r="A3299" s="124">
        <f t="shared" si="650"/>
        <v>3299</v>
      </c>
      <c r="B3299" s="139" t="s">
        <v>124</v>
      </c>
      <c r="C3299" s="108">
        <v>5</v>
      </c>
      <c r="D3299" s="164" t="s">
        <v>2699</v>
      </c>
      <c r="E3299" s="141" t="s">
        <v>224</v>
      </c>
      <c r="F3299" s="141" t="s">
        <v>155</v>
      </c>
      <c r="G3299" s="141" t="s">
        <v>222</v>
      </c>
      <c r="H3299" s="142">
        <v>26.8</v>
      </c>
      <c r="I3299" s="143">
        <f t="shared" si="649"/>
        <v>255</v>
      </c>
      <c r="J3299" s="144">
        <v>255</v>
      </c>
      <c r="K3299" s="144"/>
      <c r="L3299" s="144"/>
      <c r="M3299" s="144"/>
      <c r="N3299" s="144"/>
      <c r="O3299" s="144"/>
      <c r="P3299" s="145" t="e">
        <f t="shared" si="651"/>
        <v>#DIV/0!</v>
      </c>
      <c r="Q3299" s="145">
        <f t="shared" si="652"/>
        <v>0</v>
      </c>
      <c r="R3299" s="145">
        <f t="shared" si="653"/>
        <v>0</v>
      </c>
      <c r="S3299" s="145">
        <f t="shared" si="654"/>
        <v>0</v>
      </c>
      <c r="T3299" s="145">
        <f t="shared" si="655"/>
        <v>0</v>
      </c>
      <c r="U3299" s="145">
        <f t="shared" si="656"/>
        <v>0</v>
      </c>
      <c r="V3299" s="146">
        <f>IF(J3299="nio",0,IF(J3299&gt;0,VLOOKUP(F3299,'3-Productie normen'!A:M,VLOOKUP(J3299,'3-Productie normen'!$B$38:$C$41,2,FALSE),FALSE)))*(VLOOKUP(B3299,'2-Kosten per locatie'!$A$16:$C$48,3,FALSE))</f>
        <v>0</v>
      </c>
      <c r="W3299" s="146">
        <f t="shared" si="657"/>
        <v>0</v>
      </c>
      <c r="X3299" s="146">
        <f t="shared" si="658"/>
        <v>0</v>
      </c>
      <c r="Y3299" s="146">
        <f t="shared" si="659"/>
        <v>0</v>
      </c>
      <c r="Z3299" s="147" t="str">
        <f>VLOOKUP(F3299,'3-Productie normen'!A:Q,12,FALSE)</f>
        <v>B</v>
      </c>
      <c r="AA3299" s="147"/>
      <c r="AC3299" s="148">
        <f t="shared" si="660"/>
        <v>6834</v>
      </c>
    </row>
    <row r="3300" spans="1:29" ht="14.15" customHeight="1">
      <c r="A3300" s="124">
        <f t="shared" si="650"/>
        <v>3300</v>
      </c>
      <c r="B3300" s="139" t="s">
        <v>124</v>
      </c>
      <c r="C3300" s="108">
        <v>5</v>
      </c>
      <c r="D3300" s="164" t="s">
        <v>2700</v>
      </c>
      <c r="E3300" s="141" t="s">
        <v>171</v>
      </c>
      <c r="F3300" s="141" t="s">
        <v>171</v>
      </c>
      <c r="G3300" s="141" t="s">
        <v>222</v>
      </c>
      <c r="H3300" s="142">
        <v>16.5</v>
      </c>
      <c r="I3300" s="143">
        <f t="shared" si="649"/>
        <v>255</v>
      </c>
      <c r="J3300" s="144">
        <v>255</v>
      </c>
      <c r="K3300" s="144"/>
      <c r="L3300" s="144"/>
      <c r="M3300" s="144"/>
      <c r="N3300" s="144"/>
      <c r="O3300" s="144"/>
      <c r="P3300" s="145" t="e">
        <f t="shared" si="651"/>
        <v>#DIV/0!</v>
      </c>
      <c r="Q3300" s="145">
        <f t="shared" si="652"/>
        <v>0</v>
      </c>
      <c r="R3300" s="145">
        <f t="shared" si="653"/>
        <v>0</v>
      </c>
      <c r="S3300" s="145">
        <f t="shared" si="654"/>
        <v>0</v>
      </c>
      <c r="T3300" s="145">
        <f t="shared" si="655"/>
        <v>0</v>
      </c>
      <c r="U3300" s="145">
        <f t="shared" si="656"/>
        <v>0</v>
      </c>
      <c r="V3300" s="146">
        <f>IF(J3300="nio",0,IF(J3300&gt;0,VLOOKUP(F3300,'3-Productie normen'!A:M,VLOOKUP(J3300,'3-Productie normen'!$B$38:$C$41,2,FALSE),FALSE)))*(VLOOKUP(B3300,'2-Kosten per locatie'!$A$16:$C$48,3,FALSE))</f>
        <v>0</v>
      </c>
      <c r="W3300" s="146">
        <f t="shared" si="657"/>
        <v>0</v>
      </c>
      <c r="X3300" s="146">
        <f t="shared" si="658"/>
        <v>0</v>
      </c>
      <c r="Y3300" s="146">
        <f t="shared" si="659"/>
        <v>0</v>
      </c>
      <c r="Z3300" s="147" t="str">
        <f>VLOOKUP(F3300,'3-Productie normen'!A:Q,12,FALSE)</f>
        <v>B</v>
      </c>
      <c r="AA3300" s="147"/>
      <c r="AC3300" s="148">
        <f t="shared" si="660"/>
        <v>4207.5</v>
      </c>
    </row>
    <row r="3301" spans="1:29" ht="14.15" customHeight="1">
      <c r="A3301" s="124">
        <f t="shared" si="650"/>
        <v>3301</v>
      </c>
      <c r="B3301" s="139" t="s">
        <v>124</v>
      </c>
      <c r="C3301" s="108">
        <v>5</v>
      </c>
      <c r="D3301" s="164" t="s">
        <v>2701</v>
      </c>
      <c r="E3301" s="141" t="s">
        <v>224</v>
      </c>
      <c r="F3301" s="141" t="s">
        <v>155</v>
      </c>
      <c r="G3301" s="141" t="s">
        <v>222</v>
      </c>
      <c r="H3301" s="142">
        <v>17.7</v>
      </c>
      <c r="I3301" s="143">
        <f t="shared" si="649"/>
        <v>255</v>
      </c>
      <c r="J3301" s="144">
        <v>255</v>
      </c>
      <c r="K3301" s="144"/>
      <c r="L3301" s="144"/>
      <c r="M3301" s="144"/>
      <c r="N3301" s="144"/>
      <c r="O3301" s="144"/>
      <c r="P3301" s="145" t="e">
        <f t="shared" si="651"/>
        <v>#DIV/0!</v>
      </c>
      <c r="Q3301" s="145">
        <f t="shared" si="652"/>
        <v>0</v>
      </c>
      <c r="R3301" s="145">
        <f t="shared" si="653"/>
        <v>0</v>
      </c>
      <c r="S3301" s="145">
        <f t="shared" si="654"/>
        <v>0</v>
      </c>
      <c r="T3301" s="145">
        <f t="shared" si="655"/>
        <v>0</v>
      </c>
      <c r="U3301" s="145">
        <f t="shared" si="656"/>
        <v>0</v>
      </c>
      <c r="V3301" s="146">
        <f>IF(J3301="nio",0,IF(J3301&gt;0,VLOOKUP(F3301,'3-Productie normen'!A:M,VLOOKUP(J3301,'3-Productie normen'!$B$38:$C$41,2,FALSE),FALSE)))*(VLOOKUP(B3301,'2-Kosten per locatie'!$A$16:$C$48,3,FALSE))</f>
        <v>0</v>
      </c>
      <c r="W3301" s="146">
        <f t="shared" si="657"/>
        <v>0</v>
      </c>
      <c r="X3301" s="146">
        <f t="shared" si="658"/>
        <v>0</v>
      </c>
      <c r="Y3301" s="146">
        <f t="shared" si="659"/>
        <v>0</v>
      </c>
      <c r="Z3301" s="147" t="str">
        <f>VLOOKUP(F3301,'3-Productie normen'!A:Q,12,FALSE)</f>
        <v>B</v>
      </c>
      <c r="AA3301" s="147"/>
      <c r="AC3301" s="148">
        <f t="shared" si="660"/>
        <v>4513.5</v>
      </c>
    </row>
    <row r="3302" spans="1:29" ht="14.15" customHeight="1">
      <c r="A3302" s="124">
        <f t="shared" si="650"/>
        <v>3302</v>
      </c>
      <c r="B3302" s="139" t="s">
        <v>124</v>
      </c>
      <c r="C3302" s="108">
        <v>5</v>
      </c>
      <c r="D3302" s="164" t="s">
        <v>2702</v>
      </c>
      <c r="E3302" s="141" t="s">
        <v>224</v>
      </c>
      <c r="F3302" s="141" t="s">
        <v>155</v>
      </c>
      <c r="G3302" s="141" t="s">
        <v>222</v>
      </c>
      <c r="H3302" s="142">
        <v>41.6</v>
      </c>
      <c r="I3302" s="143">
        <f t="shared" si="649"/>
        <v>255</v>
      </c>
      <c r="J3302" s="144">
        <v>255</v>
      </c>
      <c r="K3302" s="144"/>
      <c r="L3302" s="144"/>
      <c r="M3302" s="144"/>
      <c r="N3302" s="144"/>
      <c r="O3302" s="144"/>
      <c r="P3302" s="145" t="e">
        <f t="shared" si="651"/>
        <v>#DIV/0!</v>
      </c>
      <c r="Q3302" s="145">
        <f t="shared" si="652"/>
        <v>0</v>
      </c>
      <c r="R3302" s="145">
        <f t="shared" si="653"/>
        <v>0</v>
      </c>
      <c r="S3302" s="145">
        <f t="shared" si="654"/>
        <v>0</v>
      </c>
      <c r="T3302" s="145">
        <f t="shared" si="655"/>
        <v>0</v>
      </c>
      <c r="U3302" s="145">
        <f t="shared" si="656"/>
        <v>0</v>
      </c>
      <c r="V3302" s="146">
        <f>IF(J3302="nio",0,IF(J3302&gt;0,VLOOKUP(F3302,'3-Productie normen'!A:M,VLOOKUP(J3302,'3-Productie normen'!$B$38:$C$41,2,FALSE),FALSE)))*(VLOOKUP(B3302,'2-Kosten per locatie'!$A$16:$C$48,3,FALSE))</f>
        <v>0</v>
      </c>
      <c r="W3302" s="146">
        <f t="shared" si="657"/>
        <v>0</v>
      </c>
      <c r="X3302" s="146">
        <f t="shared" si="658"/>
        <v>0</v>
      </c>
      <c r="Y3302" s="146">
        <f t="shared" si="659"/>
        <v>0</v>
      </c>
      <c r="Z3302" s="147" t="str">
        <f>VLOOKUP(F3302,'3-Productie normen'!A:Q,12,FALSE)</f>
        <v>B</v>
      </c>
      <c r="AA3302" s="147"/>
      <c r="AC3302" s="148">
        <f t="shared" si="660"/>
        <v>10608</v>
      </c>
    </row>
    <row r="3303" spans="1:29" ht="14.15" customHeight="1">
      <c r="A3303" s="124">
        <f t="shared" si="650"/>
        <v>3303</v>
      </c>
      <c r="B3303" s="139" t="s">
        <v>124</v>
      </c>
      <c r="C3303" s="108">
        <v>5</v>
      </c>
      <c r="D3303" s="164" t="s">
        <v>2703</v>
      </c>
      <c r="E3303" s="141" t="s">
        <v>224</v>
      </c>
      <c r="F3303" s="141" t="s">
        <v>155</v>
      </c>
      <c r="G3303" s="141" t="s">
        <v>222</v>
      </c>
      <c r="H3303" s="142">
        <v>42.2</v>
      </c>
      <c r="I3303" s="143">
        <f t="shared" si="649"/>
        <v>255</v>
      </c>
      <c r="J3303" s="144">
        <v>255</v>
      </c>
      <c r="K3303" s="144"/>
      <c r="L3303" s="144"/>
      <c r="M3303" s="144"/>
      <c r="N3303" s="144"/>
      <c r="O3303" s="144"/>
      <c r="P3303" s="145" t="e">
        <f t="shared" si="651"/>
        <v>#DIV/0!</v>
      </c>
      <c r="Q3303" s="145">
        <f t="shared" si="652"/>
        <v>0</v>
      </c>
      <c r="R3303" s="145">
        <f t="shared" si="653"/>
        <v>0</v>
      </c>
      <c r="S3303" s="145">
        <f t="shared" si="654"/>
        <v>0</v>
      </c>
      <c r="T3303" s="145">
        <f t="shared" si="655"/>
        <v>0</v>
      </c>
      <c r="U3303" s="145">
        <f t="shared" si="656"/>
        <v>0</v>
      </c>
      <c r="V3303" s="146">
        <f>IF(J3303="nio",0,IF(J3303&gt;0,VLOOKUP(F3303,'3-Productie normen'!A:M,VLOOKUP(J3303,'3-Productie normen'!$B$38:$C$41,2,FALSE),FALSE)))*(VLOOKUP(B3303,'2-Kosten per locatie'!$A$16:$C$48,3,FALSE))</f>
        <v>0</v>
      </c>
      <c r="W3303" s="146">
        <f t="shared" si="657"/>
        <v>0</v>
      </c>
      <c r="X3303" s="146">
        <f t="shared" si="658"/>
        <v>0</v>
      </c>
      <c r="Y3303" s="146">
        <f t="shared" si="659"/>
        <v>0</v>
      </c>
      <c r="Z3303" s="147" t="str">
        <f>VLOOKUP(F3303,'3-Productie normen'!A:Q,12,FALSE)</f>
        <v>B</v>
      </c>
      <c r="AA3303" s="147"/>
      <c r="AC3303" s="148">
        <f t="shared" si="660"/>
        <v>10761</v>
      </c>
    </row>
    <row r="3304" spans="1:29" ht="14.15" customHeight="1">
      <c r="A3304" s="124">
        <f t="shared" si="650"/>
        <v>3304</v>
      </c>
      <c r="B3304" s="139" t="s">
        <v>124</v>
      </c>
      <c r="C3304" s="108">
        <v>5</v>
      </c>
      <c r="D3304" s="164" t="s">
        <v>2704</v>
      </c>
      <c r="E3304" s="141" t="s">
        <v>1061</v>
      </c>
      <c r="F3304" s="141" t="s">
        <v>155</v>
      </c>
      <c r="G3304" s="141" t="s">
        <v>222</v>
      </c>
      <c r="H3304" s="142">
        <v>3.6</v>
      </c>
      <c r="I3304" s="143">
        <f t="shared" si="649"/>
        <v>255</v>
      </c>
      <c r="J3304" s="144">
        <v>255</v>
      </c>
      <c r="K3304" s="144"/>
      <c r="L3304" s="144"/>
      <c r="M3304" s="144"/>
      <c r="N3304" s="144"/>
      <c r="O3304" s="144"/>
      <c r="P3304" s="145" t="e">
        <f t="shared" si="651"/>
        <v>#DIV/0!</v>
      </c>
      <c r="Q3304" s="145">
        <f t="shared" si="652"/>
        <v>0</v>
      </c>
      <c r="R3304" s="145">
        <f t="shared" si="653"/>
        <v>0</v>
      </c>
      <c r="S3304" s="145">
        <f t="shared" si="654"/>
        <v>0</v>
      </c>
      <c r="T3304" s="145">
        <f t="shared" si="655"/>
        <v>0</v>
      </c>
      <c r="U3304" s="145">
        <f t="shared" si="656"/>
        <v>0</v>
      </c>
      <c r="V3304" s="146">
        <f>IF(J3304="nio",0,IF(J3304&gt;0,VLOOKUP(F3304,'3-Productie normen'!A:M,VLOOKUP(J3304,'3-Productie normen'!$B$38:$C$41,2,FALSE),FALSE)))*(VLOOKUP(B3304,'2-Kosten per locatie'!$A$16:$C$48,3,FALSE))</f>
        <v>0</v>
      </c>
      <c r="W3304" s="146">
        <f t="shared" si="657"/>
        <v>0</v>
      </c>
      <c r="X3304" s="146">
        <f t="shared" si="658"/>
        <v>0</v>
      </c>
      <c r="Y3304" s="146">
        <f t="shared" si="659"/>
        <v>0</v>
      </c>
      <c r="Z3304" s="147" t="str">
        <f>VLOOKUP(F3304,'3-Productie normen'!A:Q,12,FALSE)</f>
        <v>B</v>
      </c>
      <c r="AA3304" s="147"/>
      <c r="AC3304" s="148">
        <f t="shared" si="660"/>
        <v>918</v>
      </c>
    </row>
    <row r="3305" spans="1:29" ht="14.15" customHeight="1">
      <c r="A3305" s="124">
        <f t="shared" si="650"/>
        <v>3305</v>
      </c>
      <c r="B3305" s="139" t="s">
        <v>124</v>
      </c>
      <c r="C3305" s="108">
        <v>5</v>
      </c>
      <c r="D3305" s="164" t="s">
        <v>2705</v>
      </c>
      <c r="E3305" s="141" t="s">
        <v>1061</v>
      </c>
      <c r="F3305" s="141" t="s">
        <v>155</v>
      </c>
      <c r="G3305" s="141" t="s">
        <v>222</v>
      </c>
      <c r="H3305" s="142">
        <v>3.5</v>
      </c>
      <c r="I3305" s="143">
        <f t="shared" si="649"/>
        <v>255</v>
      </c>
      <c r="J3305" s="144">
        <v>255</v>
      </c>
      <c r="K3305" s="144"/>
      <c r="L3305" s="144"/>
      <c r="M3305" s="144"/>
      <c r="N3305" s="144"/>
      <c r="O3305" s="144"/>
      <c r="P3305" s="145" t="e">
        <f t="shared" si="651"/>
        <v>#DIV/0!</v>
      </c>
      <c r="Q3305" s="145">
        <f t="shared" si="652"/>
        <v>0</v>
      </c>
      <c r="R3305" s="145">
        <f t="shared" si="653"/>
        <v>0</v>
      </c>
      <c r="S3305" s="145">
        <f t="shared" si="654"/>
        <v>0</v>
      </c>
      <c r="T3305" s="145">
        <f t="shared" si="655"/>
        <v>0</v>
      </c>
      <c r="U3305" s="145">
        <f t="shared" si="656"/>
        <v>0</v>
      </c>
      <c r="V3305" s="146">
        <f>IF(J3305="nio",0,IF(J3305&gt;0,VLOOKUP(F3305,'3-Productie normen'!A:M,VLOOKUP(J3305,'3-Productie normen'!$B$38:$C$41,2,FALSE),FALSE)))*(VLOOKUP(B3305,'2-Kosten per locatie'!$A$16:$C$48,3,FALSE))</f>
        <v>0</v>
      </c>
      <c r="W3305" s="146">
        <f t="shared" si="657"/>
        <v>0</v>
      </c>
      <c r="X3305" s="146">
        <f t="shared" si="658"/>
        <v>0</v>
      </c>
      <c r="Y3305" s="146">
        <f t="shared" si="659"/>
        <v>0</v>
      </c>
      <c r="Z3305" s="147" t="str">
        <f>VLOOKUP(F3305,'3-Productie normen'!A:Q,12,FALSE)</f>
        <v>B</v>
      </c>
      <c r="AA3305" s="147"/>
      <c r="AC3305" s="148">
        <f t="shared" si="660"/>
        <v>892.5</v>
      </c>
    </row>
    <row r="3306" spans="1:29" ht="14.15" customHeight="1">
      <c r="A3306" s="124">
        <f t="shared" si="650"/>
        <v>3306</v>
      </c>
      <c r="B3306" s="139" t="s">
        <v>124</v>
      </c>
      <c r="C3306" s="108">
        <v>5</v>
      </c>
      <c r="D3306" s="164" t="s">
        <v>2706</v>
      </c>
      <c r="E3306" s="141" t="s">
        <v>171</v>
      </c>
      <c r="F3306" s="141" t="s">
        <v>171</v>
      </c>
      <c r="G3306" s="141" t="s">
        <v>222</v>
      </c>
      <c r="H3306" s="142">
        <v>14</v>
      </c>
      <c r="I3306" s="143">
        <f t="shared" si="649"/>
        <v>255</v>
      </c>
      <c r="J3306" s="144">
        <v>255</v>
      </c>
      <c r="K3306" s="144"/>
      <c r="L3306" s="144"/>
      <c r="M3306" s="144"/>
      <c r="N3306" s="144"/>
      <c r="O3306" s="144"/>
      <c r="P3306" s="145" t="e">
        <f t="shared" si="651"/>
        <v>#DIV/0!</v>
      </c>
      <c r="Q3306" s="145">
        <f t="shared" si="652"/>
        <v>0</v>
      </c>
      <c r="R3306" s="145">
        <f t="shared" si="653"/>
        <v>0</v>
      </c>
      <c r="S3306" s="145">
        <f t="shared" si="654"/>
        <v>0</v>
      </c>
      <c r="T3306" s="145">
        <f t="shared" si="655"/>
        <v>0</v>
      </c>
      <c r="U3306" s="145">
        <f t="shared" si="656"/>
        <v>0</v>
      </c>
      <c r="V3306" s="146">
        <f>IF(J3306="nio",0,IF(J3306&gt;0,VLOOKUP(F3306,'3-Productie normen'!A:M,VLOOKUP(J3306,'3-Productie normen'!$B$38:$C$41,2,FALSE),FALSE)))*(VLOOKUP(B3306,'2-Kosten per locatie'!$A$16:$C$48,3,FALSE))</f>
        <v>0</v>
      </c>
      <c r="W3306" s="146">
        <f t="shared" si="657"/>
        <v>0</v>
      </c>
      <c r="X3306" s="146">
        <f t="shared" si="658"/>
        <v>0</v>
      </c>
      <c r="Y3306" s="146">
        <f t="shared" si="659"/>
        <v>0</v>
      </c>
      <c r="Z3306" s="147" t="str">
        <f>VLOOKUP(F3306,'3-Productie normen'!A:Q,12,FALSE)</f>
        <v>B</v>
      </c>
      <c r="AA3306" s="147"/>
      <c r="AC3306" s="148">
        <f t="shared" si="660"/>
        <v>3570</v>
      </c>
    </row>
    <row r="3307" spans="1:29" ht="14.15" customHeight="1">
      <c r="A3307" s="124">
        <f t="shared" si="650"/>
        <v>3307</v>
      </c>
      <c r="B3307" s="139" t="s">
        <v>124</v>
      </c>
      <c r="C3307" s="108">
        <v>6</v>
      </c>
      <c r="D3307" s="164" t="s">
        <v>2707</v>
      </c>
      <c r="E3307" s="141" t="s">
        <v>431</v>
      </c>
      <c r="F3307" s="141" t="s">
        <v>163</v>
      </c>
      <c r="G3307" s="141" t="s">
        <v>222</v>
      </c>
      <c r="H3307" s="142">
        <v>21.5</v>
      </c>
      <c r="I3307" s="143">
        <f t="shared" si="649"/>
        <v>255</v>
      </c>
      <c r="J3307" s="144">
        <v>255</v>
      </c>
      <c r="K3307" s="144"/>
      <c r="L3307" s="144"/>
      <c r="M3307" s="144"/>
      <c r="N3307" s="144"/>
      <c r="O3307" s="144"/>
      <c r="P3307" s="145" t="e">
        <f t="shared" si="651"/>
        <v>#DIV/0!</v>
      </c>
      <c r="Q3307" s="145">
        <f t="shared" si="652"/>
        <v>0</v>
      </c>
      <c r="R3307" s="145">
        <f t="shared" si="653"/>
        <v>0</v>
      </c>
      <c r="S3307" s="145">
        <f t="shared" si="654"/>
        <v>0</v>
      </c>
      <c r="T3307" s="145">
        <f t="shared" si="655"/>
        <v>0</v>
      </c>
      <c r="U3307" s="145">
        <f t="shared" si="656"/>
        <v>0</v>
      </c>
      <c r="V3307" s="146">
        <f>IF(J3307="nio",0,IF(J3307&gt;0,VLOOKUP(F3307,'3-Productie normen'!A:M,VLOOKUP(J3307,'3-Productie normen'!$B$38:$C$41,2,FALSE),FALSE)))*(VLOOKUP(B3307,'2-Kosten per locatie'!$A$16:$C$48,3,FALSE))</f>
        <v>0</v>
      </c>
      <c r="W3307" s="146">
        <f t="shared" si="657"/>
        <v>0</v>
      </c>
      <c r="X3307" s="146">
        <f t="shared" si="658"/>
        <v>0</v>
      </c>
      <c r="Y3307" s="146">
        <f t="shared" si="659"/>
        <v>0</v>
      </c>
      <c r="Z3307" s="147" t="str">
        <f>VLOOKUP(F3307,'3-Productie normen'!A:Q,12,FALSE)</f>
        <v>B</v>
      </c>
      <c r="AA3307" s="147"/>
      <c r="AC3307" s="148">
        <f t="shared" si="660"/>
        <v>5482.5</v>
      </c>
    </row>
    <row r="3308" spans="1:29" ht="14.15" customHeight="1">
      <c r="A3308" s="124">
        <f t="shared" si="650"/>
        <v>3308</v>
      </c>
      <c r="B3308" s="139" t="s">
        <v>124</v>
      </c>
      <c r="C3308" s="108">
        <v>6</v>
      </c>
      <c r="D3308" s="164" t="s">
        <v>2708</v>
      </c>
      <c r="E3308" s="141" t="s">
        <v>171</v>
      </c>
      <c r="F3308" s="141" t="s">
        <v>171</v>
      </c>
      <c r="G3308" s="141" t="s">
        <v>222</v>
      </c>
      <c r="H3308" s="142">
        <v>53.4</v>
      </c>
      <c r="I3308" s="143">
        <f t="shared" si="649"/>
        <v>255</v>
      </c>
      <c r="J3308" s="144">
        <v>255</v>
      </c>
      <c r="K3308" s="144"/>
      <c r="L3308" s="144"/>
      <c r="M3308" s="144"/>
      <c r="N3308" s="144"/>
      <c r="O3308" s="144"/>
      <c r="P3308" s="145" t="e">
        <f t="shared" si="651"/>
        <v>#DIV/0!</v>
      </c>
      <c r="Q3308" s="145">
        <f t="shared" si="652"/>
        <v>0</v>
      </c>
      <c r="R3308" s="145">
        <f t="shared" si="653"/>
        <v>0</v>
      </c>
      <c r="S3308" s="145">
        <f t="shared" si="654"/>
        <v>0</v>
      </c>
      <c r="T3308" s="145">
        <f t="shared" si="655"/>
        <v>0</v>
      </c>
      <c r="U3308" s="145">
        <f t="shared" si="656"/>
        <v>0</v>
      </c>
      <c r="V3308" s="146">
        <f>IF(J3308="nio",0,IF(J3308&gt;0,VLOOKUP(F3308,'3-Productie normen'!A:M,VLOOKUP(J3308,'3-Productie normen'!$B$38:$C$41,2,FALSE),FALSE)))*(VLOOKUP(B3308,'2-Kosten per locatie'!$A$16:$C$48,3,FALSE))</f>
        <v>0</v>
      </c>
      <c r="W3308" s="146">
        <f t="shared" si="657"/>
        <v>0</v>
      </c>
      <c r="X3308" s="146">
        <f t="shared" si="658"/>
        <v>0</v>
      </c>
      <c r="Y3308" s="146">
        <f t="shared" si="659"/>
        <v>0</v>
      </c>
      <c r="Z3308" s="147" t="str">
        <f>VLOOKUP(F3308,'3-Productie normen'!A:Q,12,FALSE)</f>
        <v>B</v>
      </c>
      <c r="AA3308" s="147"/>
      <c r="AC3308" s="148">
        <f t="shared" si="660"/>
        <v>13617</v>
      </c>
    </row>
    <row r="3309" spans="1:29" ht="14.15" customHeight="1">
      <c r="A3309" s="124">
        <f t="shared" si="650"/>
        <v>3309</v>
      </c>
      <c r="B3309" s="139" t="s">
        <v>124</v>
      </c>
      <c r="C3309" s="108">
        <v>6</v>
      </c>
      <c r="D3309" s="164" t="s">
        <v>2709</v>
      </c>
      <c r="E3309" s="141" t="s">
        <v>171</v>
      </c>
      <c r="F3309" s="141" t="s">
        <v>171</v>
      </c>
      <c r="G3309" s="141" t="s">
        <v>222</v>
      </c>
      <c r="H3309" s="142">
        <v>49.7</v>
      </c>
      <c r="I3309" s="143">
        <f t="shared" si="649"/>
        <v>255</v>
      </c>
      <c r="J3309" s="144">
        <v>255</v>
      </c>
      <c r="K3309" s="144"/>
      <c r="L3309" s="144"/>
      <c r="M3309" s="144"/>
      <c r="N3309" s="144"/>
      <c r="O3309" s="144"/>
      <c r="P3309" s="145" t="e">
        <f t="shared" si="651"/>
        <v>#DIV/0!</v>
      </c>
      <c r="Q3309" s="145">
        <f t="shared" si="652"/>
        <v>0</v>
      </c>
      <c r="R3309" s="145">
        <f t="shared" si="653"/>
        <v>0</v>
      </c>
      <c r="S3309" s="145">
        <f t="shared" si="654"/>
        <v>0</v>
      </c>
      <c r="T3309" s="145">
        <f t="shared" si="655"/>
        <v>0</v>
      </c>
      <c r="U3309" s="145">
        <f t="shared" si="656"/>
        <v>0</v>
      </c>
      <c r="V3309" s="146">
        <f>IF(J3309="nio",0,IF(J3309&gt;0,VLOOKUP(F3309,'3-Productie normen'!A:M,VLOOKUP(J3309,'3-Productie normen'!$B$38:$C$41,2,FALSE),FALSE)))*(VLOOKUP(B3309,'2-Kosten per locatie'!$A$16:$C$48,3,FALSE))</f>
        <v>0</v>
      </c>
      <c r="W3309" s="146">
        <f t="shared" si="657"/>
        <v>0</v>
      </c>
      <c r="X3309" s="146">
        <f t="shared" si="658"/>
        <v>0</v>
      </c>
      <c r="Y3309" s="146">
        <f t="shared" si="659"/>
        <v>0</v>
      </c>
      <c r="Z3309" s="147" t="str">
        <f>VLOOKUP(F3309,'3-Productie normen'!A:Q,12,FALSE)</f>
        <v>B</v>
      </c>
      <c r="AA3309" s="147"/>
      <c r="AC3309" s="148">
        <f t="shared" si="660"/>
        <v>12673.5</v>
      </c>
    </row>
    <row r="3310" spans="1:29" ht="14.15" customHeight="1">
      <c r="A3310" s="124">
        <f t="shared" si="650"/>
        <v>3310</v>
      </c>
      <c r="B3310" s="139" t="s">
        <v>124</v>
      </c>
      <c r="C3310" s="108">
        <v>6</v>
      </c>
      <c r="D3310" s="164" t="s">
        <v>2710</v>
      </c>
      <c r="E3310" s="141" t="s">
        <v>330</v>
      </c>
      <c r="F3310" s="153" t="s">
        <v>159</v>
      </c>
      <c r="G3310" s="141" t="s">
        <v>222</v>
      </c>
      <c r="H3310" s="142">
        <v>2.4</v>
      </c>
      <c r="I3310" s="143">
        <f t="shared" si="649"/>
        <v>255</v>
      </c>
      <c r="J3310" s="144">
        <v>255</v>
      </c>
      <c r="K3310" s="144"/>
      <c r="L3310" s="144"/>
      <c r="M3310" s="144"/>
      <c r="N3310" s="144"/>
      <c r="O3310" s="144"/>
      <c r="P3310" s="145" t="e">
        <f t="shared" si="651"/>
        <v>#DIV/0!</v>
      </c>
      <c r="Q3310" s="145">
        <f t="shared" si="652"/>
        <v>0</v>
      </c>
      <c r="R3310" s="145">
        <f t="shared" si="653"/>
        <v>0</v>
      </c>
      <c r="S3310" s="145">
        <f t="shared" si="654"/>
        <v>0</v>
      </c>
      <c r="T3310" s="145">
        <f t="shared" si="655"/>
        <v>0</v>
      </c>
      <c r="U3310" s="145">
        <f t="shared" si="656"/>
        <v>0</v>
      </c>
      <c r="V3310" s="146">
        <f>IF(J3310="nio",0,IF(J3310&gt;0,VLOOKUP(F3310,'3-Productie normen'!A:M,VLOOKUP(J3310,'3-Productie normen'!$B$38:$C$41,2,FALSE),FALSE)))*(VLOOKUP(B3310,'2-Kosten per locatie'!$A$16:$C$48,3,FALSE))</f>
        <v>0</v>
      </c>
      <c r="W3310" s="146">
        <f t="shared" si="657"/>
        <v>0</v>
      </c>
      <c r="X3310" s="146">
        <f t="shared" si="658"/>
        <v>0</v>
      </c>
      <c r="Y3310" s="146">
        <f t="shared" si="659"/>
        <v>0</v>
      </c>
      <c r="Z3310" s="147" t="str">
        <f>VLOOKUP(F3310,'3-Productie normen'!A:Q,12,FALSE)</f>
        <v>V</v>
      </c>
      <c r="AA3310" s="147"/>
      <c r="AC3310" s="148">
        <f t="shared" si="660"/>
        <v>612</v>
      </c>
    </row>
    <row r="3311" spans="1:29" ht="14.15" customHeight="1">
      <c r="A3311" s="124">
        <f t="shared" si="650"/>
        <v>3311</v>
      </c>
      <c r="B3311" s="139" t="s">
        <v>124</v>
      </c>
      <c r="C3311" s="108">
        <v>6</v>
      </c>
      <c r="D3311" s="164" t="s">
        <v>2711</v>
      </c>
      <c r="E3311" s="141" t="s">
        <v>1577</v>
      </c>
      <c r="F3311" s="141" t="s">
        <v>155</v>
      </c>
      <c r="G3311" s="141" t="s">
        <v>222</v>
      </c>
      <c r="H3311" s="142">
        <v>13.2</v>
      </c>
      <c r="I3311" s="143">
        <f t="shared" si="649"/>
        <v>255</v>
      </c>
      <c r="J3311" s="144">
        <v>255</v>
      </c>
      <c r="K3311" s="144"/>
      <c r="L3311" s="144"/>
      <c r="M3311" s="144"/>
      <c r="N3311" s="144"/>
      <c r="O3311" s="144"/>
      <c r="P3311" s="145" t="e">
        <f t="shared" si="651"/>
        <v>#DIV/0!</v>
      </c>
      <c r="Q3311" s="145">
        <f t="shared" si="652"/>
        <v>0</v>
      </c>
      <c r="R3311" s="145">
        <f t="shared" si="653"/>
        <v>0</v>
      </c>
      <c r="S3311" s="145">
        <f t="shared" si="654"/>
        <v>0</v>
      </c>
      <c r="T3311" s="145">
        <f t="shared" si="655"/>
        <v>0</v>
      </c>
      <c r="U3311" s="145">
        <f t="shared" si="656"/>
        <v>0</v>
      </c>
      <c r="V3311" s="146">
        <f>IF(J3311="nio",0,IF(J3311&gt;0,VLOOKUP(F3311,'3-Productie normen'!A:M,VLOOKUP(J3311,'3-Productie normen'!$B$38:$C$41,2,FALSE),FALSE)))*(VLOOKUP(B3311,'2-Kosten per locatie'!$A$16:$C$48,3,FALSE))</f>
        <v>0</v>
      </c>
      <c r="W3311" s="146">
        <f t="shared" si="657"/>
        <v>0</v>
      </c>
      <c r="X3311" s="146">
        <f t="shared" si="658"/>
        <v>0</v>
      </c>
      <c r="Y3311" s="146">
        <f t="shared" si="659"/>
        <v>0</v>
      </c>
      <c r="Z3311" s="147" t="str">
        <f>VLOOKUP(F3311,'3-Productie normen'!A:Q,12,FALSE)</f>
        <v>B</v>
      </c>
      <c r="AA3311" s="147"/>
      <c r="AC3311" s="148">
        <f t="shared" si="660"/>
        <v>3366</v>
      </c>
    </row>
    <row r="3312" spans="1:29" ht="14.15" customHeight="1">
      <c r="A3312" s="124">
        <f t="shared" si="650"/>
        <v>3312</v>
      </c>
      <c r="B3312" s="139" t="s">
        <v>124</v>
      </c>
      <c r="C3312" s="108">
        <v>6</v>
      </c>
      <c r="D3312" s="164" t="s">
        <v>2712</v>
      </c>
      <c r="E3312" s="141" t="s">
        <v>224</v>
      </c>
      <c r="F3312" s="153" t="s">
        <v>155</v>
      </c>
      <c r="G3312" s="141" t="s">
        <v>222</v>
      </c>
      <c r="H3312" s="142">
        <v>44.4</v>
      </c>
      <c r="I3312" s="143">
        <f t="shared" si="649"/>
        <v>255</v>
      </c>
      <c r="J3312" s="144">
        <v>255</v>
      </c>
      <c r="K3312" s="144"/>
      <c r="L3312" s="144"/>
      <c r="M3312" s="144"/>
      <c r="N3312" s="144"/>
      <c r="O3312" s="144"/>
      <c r="P3312" s="145" t="e">
        <f t="shared" si="651"/>
        <v>#DIV/0!</v>
      </c>
      <c r="Q3312" s="145">
        <f t="shared" si="652"/>
        <v>0</v>
      </c>
      <c r="R3312" s="145">
        <f t="shared" si="653"/>
        <v>0</v>
      </c>
      <c r="S3312" s="145">
        <f t="shared" si="654"/>
        <v>0</v>
      </c>
      <c r="T3312" s="145">
        <f t="shared" si="655"/>
        <v>0</v>
      </c>
      <c r="U3312" s="145">
        <f t="shared" si="656"/>
        <v>0</v>
      </c>
      <c r="V3312" s="146">
        <f>IF(J3312="nio",0,IF(J3312&gt;0,VLOOKUP(F3312,'3-Productie normen'!A:M,VLOOKUP(J3312,'3-Productie normen'!$B$38:$C$41,2,FALSE),FALSE)))*(VLOOKUP(B3312,'2-Kosten per locatie'!$A$16:$C$48,3,FALSE))</f>
        <v>0</v>
      </c>
      <c r="W3312" s="146">
        <f t="shared" si="657"/>
        <v>0</v>
      </c>
      <c r="X3312" s="146">
        <f t="shared" si="658"/>
        <v>0</v>
      </c>
      <c r="Y3312" s="146">
        <f t="shared" si="659"/>
        <v>0</v>
      </c>
      <c r="Z3312" s="147" t="str">
        <f>VLOOKUP(F3312,'3-Productie normen'!A:Q,12,FALSE)</f>
        <v>B</v>
      </c>
      <c r="AA3312" s="147"/>
      <c r="AC3312" s="148">
        <f t="shared" si="660"/>
        <v>11322</v>
      </c>
    </row>
    <row r="3313" spans="1:29" ht="14.15" customHeight="1">
      <c r="A3313" s="124">
        <f t="shared" si="650"/>
        <v>3313</v>
      </c>
      <c r="B3313" s="139" t="s">
        <v>124</v>
      </c>
      <c r="C3313" s="108">
        <v>6</v>
      </c>
      <c r="D3313" s="164" t="s">
        <v>2713</v>
      </c>
      <c r="E3313" s="141" t="s">
        <v>224</v>
      </c>
      <c r="F3313" s="153" t="s">
        <v>155</v>
      </c>
      <c r="G3313" s="141" t="s">
        <v>222</v>
      </c>
      <c r="H3313" s="142">
        <v>27.6</v>
      </c>
      <c r="I3313" s="143">
        <f t="shared" ref="I3313:I3376" si="661">SUM(J3313:O3313)</f>
        <v>255</v>
      </c>
      <c r="J3313" s="144">
        <v>255</v>
      </c>
      <c r="K3313" s="144"/>
      <c r="L3313" s="144"/>
      <c r="M3313" s="144"/>
      <c r="N3313" s="144"/>
      <c r="O3313" s="144"/>
      <c r="P3313" s="145" t="e">
        <f t="shared" si="651"/>
        <v>#DIV/0!</v>
      </c>
      <c r="Q3313" s="145">
        <f t="shared" si="652"/>
        <v>0</v>
      </c>
      <c r="R3313" s="145">
        <f t="shared" si="653"/>
        <v>0</v>
      </c>
      <c r="S3313" s="145">
        <f t="shared" si="654"/>
        <v>0</v>
      </c>
      <c r="T3313" s="145">
        <f t="shared" si="655"/>
        <v>0</v>
      </c>
      <c r="U3313" s="145">
        <f t="shared" si="656"/>
        <v>0</v>
      </c>
      <c r="V3313" s="146">
        <f>IF(J3313="nio",0,IF(J3313&gt;0,VLOOKUP(F3313,'3-Productie normen'!A:M,VLOOKUP(J3313,'3-Productie normen'!$B$38:$C$41,2,FALSE),FALSE)))*(VLOOKUP(B3313,'2-Kosten per locatie'!$A$16:$C$48,3,FALSE))</f>
        <v>0</v>
      </c>
      <c r="W3313" s="146">
        <f t="shared" si="657"/>
        <v>0</v>
      </c>
      <c r="X3313" s="146">
        <f t="shared" si="658"/>
        <v>0</v>
      </c>
      <c r="Y3313" s="146">
        <f t="shared" si="659"/>
        <v>0</v>
      </c>
      <c r="Z3313" s="147" t="str">
        <f>VLOOKUP(F3313,'3-Productie normen'!A:Q,12,FALSE)</f>
        <v>B</v>
      </c>
      <c r="AA3313" s="147"/>
      <c r="AC3313" s="148">
        <f t="shared" si="660"/>
        <v>7038</v>
      </c>
    </row>
    <row r="3314" spans="1:29" ht="14.15" customHeight="1">
      <c r="A3314" s="124">
        <f t="shared" si="650"/>
        <v>3314</v>
      </c>
      <c r="B3314" s="139" t="s">
        <v>124</v>
      </c>
      <c r="C3314" s="108">
        <v>6</v>
      </c>
      <c r="D3314" s="164" t="s">
        <v>2714</v>
      </c>
      <c r="E3314" s="141" t="s">
        <v>1061</v>
      </c>
      <c r="F3314" s="153" t="s">
        <v>155</v>
      </c>
      <c r="G3314" s="141" t="s">
        <v>222</v>
      </c>
      <c r="H3314" s="142">
        <v>2.9</v>
      </c>
      <c r="I3314" s="143">
        <f t="shared" si="661"/>
        <v>255</v>
      </c>
      <c r="J3314" s="144">
        <v>255</v>
      </c>
      <c r="K3314" s="144"/>
      <c r="L3314" s="144"/>
      <c r="M3314" s="144"/>
      <c r="N3314" s="144"/>
      <c r="O3314" s="144"/>
      <c r="P3314" s="145" t="e">
        <f t="shared" si="651"/>
        <v>#DIV/0!</v>
      </c>
      <c r="Q3314" s="145">
        <f t="shared" si="652"/>
        <v>0</v>
      </c>
      <c r="R3314" s="145">
        <f t="shared" si="653"/>
        <v>0</v>
      </c>
      <c r="S3314" s="145">
        <f t="shared" si="654"/>
        <v>0</v>
      </c>
      <c r="T3314" s="145">
        <f t="shared" si="655"/>
        <v>0</v>
      </c>
      <c r="U3314" s="145">
        <f t="shared" si="656"/>
        <v>0</v>
      </c>
      <c r="V3314" s="146">
        <f>IF(J3314="nio",0,IF(J3314&gt;0,VLOOKUP(F3314,'3-Productie normen'!A:M,VLOOKUP(J3314,'3-Productie normen'!$B$38:$C$41,2,FALSE),FALSE)))*(VLOOKUP(B3314,'2-Kosten per locatie'!$A$16:$C$48,3,FALSE))</f>
        <v>0</v>
      </c>
      <c r="W3314" s="146">
        <f t="shared" si="657"/>
        <v>0</v>
      </c>
      <c r="X3314" s="146">
        <f t="shared" si="658"/>
        <v>0</v>
      </c>
      <c r="Y3314" s="146">
        <f t="shared" si="659"/>
        <v>0</v>
      </c>
      <c r="Z3314" s="147" t="str">
        <f>VLOOKUP(F3314,'3-Productie normen'!A:Q,12,FALSE)</f>
        <v>B</v>
      </c>
      <c r="AA3314" s="147"/>
      <c r="AC3314" s="148">
        <f t="shared" si="660"/>
        <v>739.5</v>
      </c>
    </row>
    <row r="3315" spans="1:29" ht="14.15" customHeight="1">
      <c r="A3315" s="124">
        <f t="shared" si="650"/>
        <v>3315</v>
      </c>
      <c r="B3315" s="139" t="s">
        <v>124</v>
      </c>
      <c r="C3315" s="108">
        <v>6</v>
      </c>
      <c r="D3315" s="164" t="s">
        <v>2715</v>
      </c>
      <c r="E3315" s="141" t="s">
        <v>171</v>
      </c>
      <c r="F3315" s="141" t="s">
        <v>171</v>
      </c>
      <c r="G3315" s="141" t="s">
        <v>222</v>
      </c>
      <c r="H3315" s="142">
        <v>11.8</v>
      </c>
      <c r="I3315" s="143">
        <f t="shared" si="661"/>
        <v>255</v>
      </c>
      <c r="J3315" s="144">
        <v>255</v>
      </c>
      <c r="K3315" s="144"/>
      <c r="L3315" s="144"/>
      <c r="M3315" s="144"/>
      <c r="N3315" s="144"/>
      <c r="O3315" s="144"/>
      <c r="P3315" s="145" t="e">
        <f t="shared" si="651"/>
        <v>#DIV/0!</v>
      </c>
      <c r="Q3315" s="145">
        <f t="shared" si="652"/>
        <v>0</v>
      </c>
      <c r="R3315" s="145">
        <f t="shared" si="653"/>
        <v>0</v>
      </c>
      <c r="S3315" s="145">
        <f t="shared" si="654"/>
        <v>0</v>
      </c>
      <c r="T3315" s="145">
        <f t="shared" si="655"/>
        <v>0</v>
      </c>
      <c r="U3315" s="145">
        <f t="shared" si="656"/>
        <v>0</v>
      </c>
      <c r="V3315" s="146">
        <f>IF(J3315="nio",0,IF(J3315&gt;0,VLOOKUP(F3315,'3-Productie normen'!A:M,VLOOKUP(J3315,'3-Productie normen'!$B$38:$C$41,2,FALSE),FALSE)))*(VLOOKUP(B3315,'2-Kosten per locatie'!$A$16:$C$48,3,FALSE))</f>
        <v>0</v>
      </c>
      <c r="W3315" s="146">
        <f t="shared" si="657"/>
        <v>0</v>
      </c>
      <c r="X3315" s="146">
        <f t="shared" si="658"/>
        <v>0</v>
      </c>
      <c r="Y3315" s="146">
        <f t="shared" si="659"/>
        <v>0</v>
      </c>
      <c r="Z3315" s="147" t="str">
        <f>VLOOKUP(F3315,'3-Productie normen'!A:Q,12,FALSE)</f>
        <v>B</v>
      </c>
      <c r="AA3315" s="147"/>
      <c r="AC3315" s="148">
        <f t="shared" si="660"/>
        <v>3009</v>
      </c>
    </row>
    <row r="3316" spans="1:29" ht="14.15" customHeight="1">
      <c r="A3316" s="124">
        <f t="shared" si="650"/>
        <v>3316</v>
      </c>
      <c r="B3316" s="139" t="s">
        <v>124</v>
      </c>
      <c r="C3316" s="108">
        <v>6</v>
      </c>
      <c r="D3316" s="164" t="s">
        <v>2716</v>
      </c>
      <c r="E3316" s="141" t="s">
        <v>224</v>
      </c>
      <c r="F3316" s="153" t="s">
        <v>155</v>
      </c>
      <c r="G3316" s="141" t="s">
        <v>222</v>
      </c>
      <c r="H3316" s="142">
        <v>5.8</v>
      </c>
      <c r="I3316" s="143">
        <f t="shared" si="661"/>
        <v>255</v>
      </c>
      <c r="J3316" s="144">
        <v>255</v>
      </c>
      <c r="K3316" s="144"/>
      <c r="L3316" s="144"/>
      <c r="M3316" s="144"/>
      <c r="N3316" s="144"/>
      <c r="O3316" s="144"/>
      <c r="P3316" s="145" t="e">
        <f t="shared" si="651"/>
        <v>#DIV/0!</v>
      </c>
      <c r="Q3316" s="145">
        <f t="shared" si="652"/>
        <v>0</v>
      </c>
      <c r="R3316" s="145">
        <f t="shared" si="653"/>
        <v>0</v>
      </c>
      <c r="S3316" s="145">
        <f t="shared" si="654"/>
        <v>0</v>
      </c>
      <c r="T3316" s="145">
        <f t="shared" si="655"/>
        <v>0</v>
      </c>
      <c r="U3316" s="145">
        <f t="shared" si="656"/>
        <v>0</v>
      </c>
      <c r="V3316" s="146">
        <f>IF(J3316="nio",0,IF(J3316&gt;0,VLOOKUP(F3316,'3-Productie normen'!A:M,VLOOKUP(J3316,'3-Productie normen'!$B$38:$C$41,2,FALSE),FALSE)))*(VLOOKUP(B3316,'2-Kosten per locatie'!$A$16:$C$48,3,FALSE))</f>
        <v>0</v>
      </c>
      <c r="W3316" s="146">
        <f t="shared" si="657"/>
        <v>0</v>
      </c>
      <c r="X3316" s="146">
        <f t="shared" si="658"/>
        <v>0</v>
      </c>
      <c r="Y3316" s="146">
        <f t="shared" si="659"/>
        <v>0</v>
      </c>
      <c r="Z3316" s="147" t="str">
        <f>VLOOKUP(F3316,'3-Productie normen'!A:Q,12,FALSE)</f>
        <v>B</v>
      </c>
      <c r="AA3316" s="147"/>
      <c r="AC3316" s="148">
        <f t="shared" si="660"/>
        <v>1479</v>
      </c>
    </row>
    <row r="3317" spans="1:29" ht="14.15" customHeight="1">
      <c r="A3317" s="124">
        <f t="shared" si="650"/>
        <v>3317</v>
      </c>
      <c r="B3317" s="139" t="s">
        <v>124</v>
      </c>
      <c r="C3317" s="108">
        <v>6</v>
      </c>
      <c r="D3317" s="164" t="s">
        <v>2717</v>
      </c>
      <c r="E3317" s="141" t="s">
        <v>1061</v>
      </c>
      <c r="F3317" s="153" t="s">
        <v>155</v>
      </c>
      <c r="G3317" s="141" t="s">
        <v>222</v>
      </c>
      <c r="H3317" s="142">
        <v>2.9</v>
      </c>
      <c r="I3317" s="143">
        <f t="shared" si="661"/>
        <v>255</v>
      </c>
      <c r="J3317" s="144">
        <v>255</v>
      </c>
      <c r="K3317" s="144"/>
      <c r="L3317" s="144"/>
      <c r="M3317" s="144"/>
      <c r="N3317" s="144"/>
      <c r="O3317" s="144"/>
      <c r="P3317" s="145" t="e">
        <f t="shared" si="651"/>
        <v>#DIV/0!</v>
      </c>
      <c r="Q3317" s="145">
        <f t="shared" si="652"/>
        <v>0</v>
      </c>
      <c r="R3317" s="145">
        <f t="shared" si="653"/>
        <v>0</v>
      </c>
      <c r="S3317" s="145">
        <f t="shared" si="654"/>
        <v>0</v>
      </c>
      <c r="T3317" s="145">
        <f t="shared" si="655"/>
        <v>0</v>
      </c>
      <c r="U3317" s="145">
        <f t="shared" si="656"/>
        <v>0</v>
      </c>
      <c r="V3317" s="146">
        <f>IF(J3317="nio",0,IF(J3317&gt;0,VLOOKUP(F3317,'3-Productie normen'!A:M,VLOOKUP(J3317,'3-Productie normen'!$B$38:$C$41,2,FALSE),FALSE)))*(VLOOKUP(B3317,'2-Kosten per locatie'!$A$16:$C$48,3,FALSE))</f>
        <v>0</v>
      </c>
      <c r="W3317" s="146">
        <f t="shared" si="657"/>
        <v>0</v>
      </c>
      <c r="X3317" s="146">
        <f t="shared" si="658"/>
        <v>0</v>
      </c>
      <c r="Y3317" s="146">
        <f t="shared" si="659"/>
        <v>0</v>
      </c>
      <c r="Z3317" s="147" t="str">
        <f>VLOOKUP(F3317,'3-Productie normen'!A:Q,12,FALSE)</f>
        <v>B</v>
      </c>
      <c r="AA3317" s="147"/>
      <c r="AC3317" s="148">
        <f t="shared" si="660"/>
        <v>739.5</v>
      </c>
    </row>
    <row r="3318" spans="1:29" ht="14.15" customHeight="1">
      <c r="A3318" s="124">
        <f t="shared" si="650"/>
        <v>3318</v>
      </c>
      <c r="B3318" s="139" t="s">
        <v>124</v>
      </c>
      <c r="C3318" s="108">
        <v>6</v>
      </c>
      <c r="D3318" s="164" t="s">
        <v>2718</v>
      </c>
      <c r="E3318" s="141" t="s">
        <v>224</v>
      </c>
      <c r="F3318" s="141" t="s">
        <v>155</v>
      </c>
      <c r="G3318" s="141" t="s">
        <v>222</v>
      </c>
      <c r="H3318" s="142">
        <v>5.8</v>
      </c>
      <c r="I3318" s="143">
        <f t="shared" si="661"/>
        <v>255</v>
      </c>
      <c r="J3318" s="144">
        <v>255</v>
      </c>
      <c r="K3318" s="144"/>
      <c r="L3318" s="144"/>
      <c r="M3318" s="144"/>
      <c r="N3318" s="144"/>
      <c r="O3318" s="144"/>
      <c r="P3318" s="145" t="e">
        <f t="shared" si="651"/>
        <v>#DIV/0!</v>
      </c>
      <c r="Q3318" s="145">
        <f t="shared" si="652"/>
        <v>0</v>
      </c>
      <c r="R3318" s="145">
        <f t="shared" si="653"/>
        <v>0</v>
      </c>
      <c r="S3318" s="145">
        <f t="shared" si="654"/>
        <v>0</v>
      </c>
      <c r="T3318" s="145">
        <f t="shared" si="655"/>
        <v>0</v>
      </c>
      <c r="U3318" s="145">
        <f t="shared" si="656"/>
        <v>0</v>
      </c>
      <c r="V3318" s="146">
        <f>IF(J3318="nio",0,IF(J3318&gt;0,VLOOKUP(F3318,'3-Productie normen'!A:M,VLOOKUP(J3318,'3-Productie normen'!$B$38:$C$41,2,FALSE),FALSE)))*(VLOOKUP(B3318,'2-Kosten per locatie'!$A$16:$C$48,3,FALSE))</f>
        <v>0</v>
      </c>
      <c r="W3318" s="146">
        <f t="shared" si="657"/>
        <v>0</v>
      </c>
      <c r="X3318" s="146">
        <f t="shared" si="658"/>
        <v>0</v>
      </c>
      <c r="Y3318" s="146">
        <f t="shared" si="659"/>
        <v>0</v>
      </c>
      <c r="Z3318" s="147" t="str">
        <f>VLOOKUP(F3318,'3-Productie normen'!A:Q,12,FALSE)</f>
        <v>B</v>
      </c>
      <c r="AA3318" s="147"/>
      <c r="AC3318" s="148">
        <f t="shared" si="660"/>
        <v>1479</v>
      </c>
    </row>
    <row r="3319" spans="1:29" ht="14.15" customHeight="1">
      <c r="A3319" s="124">
        <f t="shared" si="650"/>
        <v>3319</v>
      </c>
      <c r="B3319" s="139" t="s">
        <v>124</v>
      </c>
      <c r="C3319" s="108">
        <v>6</v>
      </c>
      <c r="D3319" s="164" t="s">
        <v>2719</v>
      </c>
      <c r="E3319" s="141" t="s">
        <v>224</v>
      </c>
      <c r="F3319" s="141" t="s">
        <v>155</v>
      </c>
      <c r="G3319" s="141" t="s">
        <v>222</v>
      </c>
      <c r="H3319" s="142">
        <v>41.9</v>
      </c>
      <c r="I3319" s="143">
        <f t="shared" si="661"/>
        <v>255</v>
      </c>
      <c r="J3319" s="144">
        <v>255</v>
      </c>
      <c r="K3319" s="144"/>
      <c r="L3319" s="144"/>
      <c r="M3319" s="144"/>
      <c r="N3319" s="144"/>
      <c r="O3319" s="144"/>
      <c r="P3319" s="145" t="e">
        <f t="shared" si="651"/>
        <v>#DIV/0!</v>
      </c>
      <c r="Q3319" s="145">
        <f t="shared" si="652"/>
        <v>0</v>
      </c>
      <c r="R3319" s="145">
        <f t="shared" si="653"/>
        <v>0</v>
      </c>
      <c r="S3319" s="145">
        <f t="shared" si="654"/>
        <v>0</v>
      </c>
      <c r="T3319" s="145">
        <f t="shared" si="655"/>
        <v>0</v>
      </c>
      <c r="U3319" s="145">
        <f t="shared" si="656"/>
        <v>0</v>
      </c>
      <c r="V3319" s="146">
        <f>IF(J3319="nio",0,IF(J3319&gt;0,VLOOKUP(F3319,'3-Productie normen'!A:M,VLOOKUP(J3319,'3-Productie normen'!$B$38:$C$41,2,FALSE),FALSE)))*(VLOOKUP(B3319,'2-Kosten per locatie'!$A$16:$C$48,3,FALSE))</f>
        <v>0</v>
      </c>
      <c r="W3319" s="146">
        <f t="shared" si="657"/>
        <v>0</v>
      </c>
      <c r="X3319" s="146">
        <f t="shared" si="658"/>
        <v>0</v>
      </c>
      <c r="Y3319" s="146">
        <f t="shared" si="659"/>
        <v>0</v>
      </c>
      <c r="Z3319" s="147" t="str">
        <f>VLOOKUP(F3319,'3-Productie normen'!A:Q,12,FALSE)</f>
        <v>B</v>
      </c>
      <c r="AA3319" s="147"/>
      <c r="AC3319" s="148">
        <f t="shared" si="660"/>
        <v>10684.5</v>
      </c>
    </row>
    <row r="3320" spans="1:29" ht="14.15" customHeight="1">
      <c r="A3320" s="124">
        <f t="shared" si="650"/>
        <v>3320</v>
      </c>
      <c r="B3320" s="139" t="s">
        <v>124</v>
      </c>
      <c r="C3320" s="108">
        <v>6</v>
      </c>
      <c r="D3320" s="164" t="s">
        <v>2720</v>
      </c>
      <c r="E3320" s="141" t="s">
        <v>224</v>
      </c>
      <c r="F3320" s="141" t="s">
        <v>155</v>
      </c>
      <c r="G3320" s="141" t="s">
        <v>222</v>
      </c>
      <c r="H3320" s="142">
        <v>22.4</v>
      </c>
      <c r="I3320" s="143">
        <f t="shared" si="661"/>
        <v>255</v>
      </c>
      <c r="J3320" s="144">
        <v>255</v>
      </c>
      <c r="K3320" s="144"/>
      <c r="L3320" s="144"/>
      <c r="M3320" s="144"/>
      <c r="N3320" s="144"/>
      <c r="O3320" s="144"/>
      <c r="P3320" s="145" t="e">
        <f t="shared" si="651"/>
        <v>#DIV/0!</v>
      </c>
      <c r="Q3320" s="145">
        <f t="shared" si="652"/>
        <v>0</v>
      </c>
      <c r="R3320" s="145">
        <f t="shared" si="653"/>
        <v>0</v>
      </c>
      <c r="S3320" s="145">
        <f t="shared" si="654"/>
        <v>0</v>
      </c>
      <c r="T3320" s="145">
        <f t="shared" si="655"/>
        <v>0</v>
      </c>
      <c r="U3320" s="145">
        <f t="shared" si="656"/>
        <v>0</v>
      </c>
      <c r="V3320" s="146">
        <f>IF(J3320="nio",0,IF(J3320&gt;0,VLOOKUP(F3320,'3-Productie normen'!A:M,VLOOKUP(J3320,'3-Productie normen'!$B$38:$C$41,2,FALSE),FALSE)))*(VLOOKUP(B3320,'2-Kosten per locatie'!$A$16:$C$48,3,FALSE))</f>
        <v>0</v>
      </c>
      <c r="W3320" s="146">
        <f t="shared" si="657"/>
        <v>0</v>
      </c>
      <c r="X3320" s="146">
        <f t="shared" si="658"/>
        <v>0</v>
      </c>
      <c r="Y3320" s="146">
        <f t="shared" si="659"/>
        <v>0</v>
      </c>
      <c r="Z3320" s="147" t="str">
        <f>VLOOKUP(F3320,'3-Productie normen'!A:Q,12,FALSE)</f>
        <v>B</v>
      </c>
      <c r="AA3320" s="147"/>
      <c r="AC3320" s="148">
        <f t="shared" si="660"/>
        <v>5712</v>
      </c>
    </row>
    <row r="3321" spans="1:29" ht="14.15" customHeight="1">
      <c r="A3321" s="124">
        <f t="shared" si="650"/>
        <v>3321</v>
      </c>
      <c r="B3321" s="139" t="s">
        <v>124</v>
      </c>
      <c r="C3321" s="108">
        <v>6</v>
      </c>
      <c r="D3321" s="164" t="s">
        <v>2721</v>
      </c>
      <c r="E3321" s="141" t="s">
        <v>171</v>
      </c>
      <c r="F3321" s="141" t="s">
        <v>171</v>
      </c>
      <c r="G3321" s="141" t="s">
        <v>222</v>
      </c>
      <c r="H3321" s="142">
        <v>14.7</v>
      </c>
      <c r="I3321" s="143">
        <f t="shared" si="661"/>
        <v>255</v>
      </c>
      <c r="J3321" s="144">
        <v>255</v>
      </c>
      <c r="K3321" s="144"/>
      <c r="L3321" s="144"/>
      <c r="M3321" s="144"/>
      <c r="N3321" s="144"/>
      <c r="O3321" s="144"/>
      <c r="P3321" s="145" t="e">
        <f t="shared" si="651"/>
        <v>#DIV/0!</v>
      </c>
      <c r="Q3321" s="145">
        <f t="shared" si="652"/>
        <v>0</v>
      </c>
      <c r="R3321" s="145">
        <f t="shared" si="653"/>
        <v>0</v>
      </c>
      <c r="S3321" s="145">
        <f t="shared" si="654"/>
        <v>0</v>
      </c>
      <c r="T3321" s="145">
        <f t="shared" si="655"/>
        <v>0</v>
      </c>
      <c r="U3321" s="145">
        <f t="shared" si="656"/>
        <v>0</v>
      </c>
      <c r="V3321" s="146">
        <f>IF(J3321="nio",0,IF(J3321&gt;0,VLOOKUP(F3321,'3-Productie normen'!A:M,VLOOKUP(J3321,'3-Productie normen'!$B$38:$C$41,2,FALSE),FALSE)))*(VLOOKUP(B3321,'2-Kosten per locatie'!$A$16:$C$48,3,FALSE))</f>
        <v>0</v>
      </c>
      <c r="W3321" s="146">
        <f t="shared" si="657"/>
        <v>0</v>
      </c>
      <c r="X3321" s="146">
        <f t="shared" si="658"/>
        <v>0</v>
      </c>
      <c r="Y3321" s="146">
        <f t="shared" si="659"/>
        <v>0</v>
      </c>
      <c r="Z3321" s="147" t="str">
        <f>VLOOKUP(F3321,'3-Productie normen'!A:Q,12,FALSE)</f>
        <v>B</v>
      </c>
      <c r="AA3321" s="147"/>
      <c r="AC3321" s="148">
        <f t="shared" si="660"/>
        <v>3748.5</v>
      </c>
    </row>
    <row r="3322" spans="1:29" ht="14.15" customHeight="1">
      <c r="A3322" s="124">
        <f t="shared" si="650"/>
        <v>3322</v>
      </c>
      <c r="B3322" s="139" t="s">
        <v>124</v>
      </c>
      <c r="C3322" s="108">
        <v>6</v>
      </c>
      <c r="D3322" s="164" t="s">
        <v>2722</v>
      </c>
      <c r="E3322" s="141" t="s">
        <v>224</v>
      </c>
      <c r="F3322" s="141" t="s">
        <v>155</v>
      </c>
      <c r="G3322" s="141" t="s">
        <v>222</v>
      </c>
      <c r="H3322" s="142">
        <v>33.4</v>
      </c>
      <c r="I3322" s="143">
        <f t="shared" si="661"/>
        <v>255</v>
      </c>
      <c r="J3322" s="144">
        <v>255</v>
      </c>
      <c r="K3322" s="144"/>
      <c r="L3322" s="144"/>
      <c r="M3322" s="144"/>
      <c r="N3322" s="144"/>
      <c r="O3322" s="144"/>
      <c r="P3322" s="145" t="e">
        <f t="shared" si="651"/>
        <v>#DIV/0!</v>
      </c>
      <c r="Q3322" s="145">
        <f t="shared" si="652"/>
        <v>0</v>
      </c>
      <c r="R3322" s="145">
        <f t="shared" si="653"/>
        <v>0</v>
      </c>
      <c r="S3322" s="145">
        <f t="shared" si="654"/>
        <v>0</v>
      </c>
      <c r="T3322" s="145">
        <f t="shared" si="655"/>
        <v>0</v>
      </c>
      <c r="U3322" s="145">
        <f t="shared" si="656"/>
        <v>0</v>
      </c>
      <c r="V3322" s="146">
        <f>IF(J3322="nio",0,IF(J3322&gt;0,VLOOKUP(F3322,'3-Productie normen'!A:M,VLOOKUP(J3322,'3-Productie normen'!$B$38:$C$41,2,FALSE),FALSE)))*(VLOOKUP(B3322,'2-Kosten per locatie'!$A$16:$C$48,3,FALSE))</f>
        <v>0</v>
      </c>
      <c r="W3322" s="146">
        <f t="shared" si="657"/>
        <v>0</v>
      </c>
      <c r="X3322" s="146">
        <f t="shared" si="658"/>
        <v>0</v>
      </c>
      <c r="Y3322" s="146">
        <f t="shared" si="659"/>
        <v>0</v>
      </c>
      <c r="Z3322" s="147" t="str">
        <f>VLOOKUP(F3322,'3-Productie normen'!A:Q,12,FALSE)</f>
        <v>B</v>
      </c>
      <c r="AA3322" s="147"/>
      <c r="AC3322" s="148">
        <f t="shared" si="660"/>
        <v>8517</v>
      </c>
    </row>
    <row r="3323" spans="1:29" ht="14.15" customHeight="1">
      <c r="A3323" s="124">
        <f t="shared" si="650"/>
        <v>3323</v>
      </c>
      <c r="B3323" s="139" t="s">
        <v>124</v>
      </c>
      <c r="C3323" s="108">
        <v>6</v>
      </c>
      <c r="D3323" s="164" t="s">
        <v>2691</v>
      </c>
      <c r="E3323" s="141" t="s">
        <v>170</v>
      </c>
      <c r="F3323" s="141" t="s">
        <v>170</v>
      </c>
      <c r="G3323" s="141" t="s">
        <v>222</v>
      </c>
      <c r="H3323" s="142">
        <v>14.8</v>
      </c>
      <c r="I3323" s="143">
        <f t="shared" si="661"/>
        <v>255</v>
      </c>
      <c r="J3323" s="144">
        <v>255</v>
      </c>
      <c r="K3323" s="144"/>
      <c r="L3323" s="144"/>
      <c r="M3323" s="144"/>
      <c r="N3323" s="144"/>
      <c r="O3323" s="144"/>
      <c r="P3323" s="145" t="e">
        <f t="shared" si="651"/>
        <v>#DIV/0!</v>
      </c>
      <c r="Q3323" s="145">
        <f t="shared" si="652"/>
        <v>0</v>
      </c>
      <c r="R3323" s="145">
        <f t="shared" si="653"/>
        <v>0</v>
      </c>
      <c r="S3323" s="145">
        <f t="shared" si="654"/>
        <v>0</v>
      </c>
      <c r="T3323" s="145">
        <f t="shared" si="655"/>
        <v>0</v>
      </c>
      <c r="U3323" s="145">
        <f t="shared" si="656"/>
        <v>0</v>
      </c>
      <c r="V3323" s="146">
        <f>IF(J3323="nio",0,IF(J3323&gt;0,VLOOKUP(F3323,'3-Productie normen'!A:M,VLOOKUP(J3323,'3-Productie normen'!$B$38:$C$41,2,FALSE),FALSE)))*(VLOOKUP(B3323,'2-Kosten per locatie'!$A$16:$C$48,3,FALSE))</f>
        <v>0</v>
      </c>
      <c r="W3323" s="146">
        <f t="shared" si="657"/>
        <v>0</v>
      </c>
      <c r="X3323" s="146">
        <f t="shared" si="658"/>
        <v>0</v>
      </c>
      <c r="Y3323" s="146">
        <f t="shared" si="659"/>
        <v>0</v>
      </c>
      <c r="Z3323" s="147" t="str">
        <f>VLOOKUP(F3323,'3-Productie normen'!A:Q,12,FALSE)</f>
        <v>V</v>
      </c>
      <c r="AA3323" s="147"/>
      <c r="AC3323" s="148">
        <f t="shared" si="660"/>
        <v>3774</v>
      </c>
    </row>
    <row r="3324" spans="1:29" ht="14.15" customHeight="1">
      <c r="A3324" s="124">
        <f t="shared" si="650"/>
        <v>3324</v>
      </c>
      <c r="B3324" s="139" t="s">
        <v>124</v>
      </c>
      <c r="C3324" s="108">
        <v>6</v>
      </c>
      <c r="D3324" s="164" t="s">
        <v>2723</v>
      </c>
      <c r="E3324" s="141" t="s">
        <v>170</v>
      </c>
      <c r="F3324" s="141" t="s">
        <v>170</v>
      </c>
      <c r="G3324" s="141" t="s">
        <v>222</v>
      </c>
      <c r="H3324" s="142">
        <v>12.8</v>
      </c>
      <c r="I3324" s="143">
        <f t="shared" si="661"/>
        <v>255</v>
      </c>
      <c r="J3324" s="144">
        <v>255</v>
      </c>
      <c r="K3324" s="144"/>
      <c r="L3324" s="144"/>
      <c r="M3324" s="144"/>
      <c r="N3324" s="144"/>
      <c r="O3324" s="144"/>
      <c r="P3324" s="145" t="e">
        <f t="shared" si="651"/>
        <v>#DIV/0!</v>
      </c>
      <c r="Q3324" s="145">
        <f t="shared" si="652"/>
        <v>0</v>
      </c>
      <c r="R3324" s="145">
        <f t="shared" si="653"/>
        <v>0</v>
      </c>
      <c r="S3324" s="145">
        <f t="shared" si="654"/>
        <v>0</v>
      </c>
      <c r="T3324" s="145">
        <f t="shared" si="655"/>
        <v>0</v>
      </c>
      <c r="U3324" s="145">
        <f t="shared" si="656"/>
        <v>0</v>
      </c>
      <c r="V3324" s="146">
        <f>IF(J3324="nio",0,IF(J3324&gt;0,VLOOKUP(F3324,'3-Productie normen'!A:M,VLOOKUP(J3324,'3-Productie normen'!$B$38:$C$41,2,FALSE),FALSE)))*(VLOOKUP(B3324,'2-Kosten per locatie'!$A$16:$C$48,3,FALSE))</f>
        <v>0</v>
      </c>
      <c r="W3324" s="146">
        <f t="shared" si="657"/>
        <v>0</v>
      </c>
      <c r="X3324" s="146">
        <f t="shared" si="658"/>
        <v>0</v>
      </c>
      <c r="Y3324" s="146">
        <f t="shared" si="659"/>
        <v>0</v>
      </c>
      <c r="Z3324" s="147" t="str">
        <f>VLOOKUP(F3324,'3-Productie normen'!A:Q,12,FALSE)</f>
        <v>V</v>
      </c>
      <c r="AA3324" s="147"/>
      <c r="AC3324" s="148">
        <f t="shared" si="660"/>
        <v>3264</v>
      </c>
    </row>
    <row r="3325" spans="1:29" ht="14.15" customHeight="1">
      <c r="A3325" s="124">
        <f t="shared" si="650"/>
        <v>3325</v>
      </c>
      <c r="B3325" s="139" t="s">
        <v>124</v>
      </c>
      <c r="C3325" s="108">
        <v>6</v>
      </c>
      <c r="D3325" s="164" t="s">
        <v>2724</v>
      </c>
      <c r="E3325" s="141" t="s">
        <v>685</v>
      </c>
      <c r="F3325" s="141" t="s">
        <v>168</v>
      </c>
      <c r="G3325" s="141"/>
      <c r="H3325" s="142">
        <v>2.2999999999999998</v>
      </c>
      <c r="I3325" s="143">
        <f t="shared" si="661"/>
        <v>1</v>
      </c>
      <c r="J3325" s="144">
        <v>1</v>
      </c>
      <c r="K3325" s="144"/>
      <c r="L3325" s="144"/>
      <c r="M3325" s="144"/>
      <c r="N3325" s="144"/>
      <c r="O3325" s="144"/>
      <c r="P3325" s="145" t="e">
        <f t="shared" si="651"/>
        <v>#DIV/0!</v>
      </c>
      <c r="Q3325" s="145">
        <f t="shared" si="652"/>
        <v>0</v>
      </c>
      <c r="R3325" s="145">
        <f t="shared" si="653"/>
        <v>0</v>
      </c>
      <c r="S3325" s="145">
        <f t="shared" si="654"/>
        <v>0</v>
      </c>
      <c r="T3325" s="145">
        <f t="shared" si="655"/>
        <v>0</v>
      </c>
      <c r="U3325" s="145">
        <f t="shared" si="656"/>
        <v>0</v>
      </c>
      <c r="V3325" s="146">
        <f>IF(J3325="nio",0,IF(J3325&gt;0,VLOOKUP(F3325,'3-Productie normen'!A:M,VLOOKUP(J3325,'3-Productie normen'!$B$38:$C$41,2,FALSE),FALSE)))*(VLOOKUP(B3325,'2-Kosten per locatie'!$A$16:$C$48,3,FALSE))</f>
        <v>0</v>
      </c>
      <c r="W3325" s="146">
        <f t="shared" si="657"/>
        <v>0</v>
      </c>
      <c r="X3325" s="146">
        <f t="shared" si="658"/>
        <v>0</v>
      </c>
      <c r="Y3325" s="146">
        <f t="shared" si="659"/>
        <v>0</v>
      </c>
      <c r="Z3325" s="147" t="str">
        <f>VLOOKUP(F3325,'3-Productie normen'!A:Q,12,FALSE)</f>
        <v>V</v>
      </c>
      <c r="AA3325" s="147"/>
      <c r="AC3325" s="148">
        <f t="shared" si="660"/>
        <v>2.2999999999999998</v>
      </c>
    </row>
    <row r="3326" spans="1:29" ht="14.15" customHeight="1">
      <c r="A3326" s="124">
        <f t="shared" si="650"/>
        <v>3326</v>
      </c>
      <c r="B3326" s="139" t="s">
        <v>124</v>
      </c>
      <c r="C3326" s="108">
        <v>6</v>
      </c>
      <c r="D3326" s="164" t="s">
        <v>2725</v>
      </c>
      <c r="E3326" s="141" t="s">
        <v>2553</v>
      </c>
      <c r="F3326" s="141" t="s">
        <v>174</v>
      </c>
      <c r="G3326" s="141" t="s">
        <v>683</v>
      </c>
      <c r="H3326" s="142">
        <v>2</v>
      </c>
      <c r="I3326" s="143">
        <f t="shared" si="661"/>
        <v>0</v>
      </c>
      <c r="J3326" s="144" t="s">
        <v>228</v>
      </c>
      <c r="K3326" s="144"/>
      <c r="L3326" s="144"/>
      <c r="M3326" s="144"/>
      <c r="N3326" s="144"/>
      <c r="O3326" s="144"/>
      <c r="P3326" s="145">
        <f t="shared" si="651"/>
        <v>0</v>
      </c>
      <c r="Q3326" s="145">
        <f t="shared" si="652"/>
        <v>0</v>
      </c>
      <c r="R3326" s="145">
        <f t="shared" si="653"/>
        <v>0</v>
      </c>
      <c r="S3326" s="145">
        <f t="shared" si="654"/>
        <v>0</v>
      </c>
      <c r="T3326" s="145">
        <f t="shared" si="655"/>
        <v>0</v>
      </c>
      <c r="U3326" s="145">
        <f t="shared" si="656"/>
        <v>0</v>
      </c>
      <c r="V3326" s="146">
        <f>IF(J3326="nio",0,IF(J3326&gt;0,VLOOKUP(F3326,'3-Productie normen'!A:M,VLOOKUP(J3326,'3-Productie normen'!$B$38:$C$41,2,FALSE),FALSE)))*(VLOOKUP(B3326,'2-Kosten per locatie'!$A$16:$C$48,3,FALSE))</f>
        <v>0</v>
      </c>
      <c r="W3326" s="146">
        <f t="shared" si="657"/>
        <v>0</v>
      </c>
      <c r="X3326" s="146">
        <f t="shared" si="658"/>
        <v>0</v>
      </c>
      <c r="Y3326" s="146">
        <f t="shared" si="659"/>
        <v>0</v>
      </c>
      <c r="Z3326" s="147">
        <f>VLOOKUP(F3326,'3-Productie normen'!A:Q,12,FALSE)</f>
        <v>0</v>
      </c>
      <c r="AA3326" s="147"/>
      <c r="AC3326" s="148">
        <f t="shared" si="660"/>
        <v>0</v>
      </c>
    </row>
    <row r="3327" spans="1:29" ht="14.15" customHeight="1">
      <c r="A3327" s="124">
        <f t="shared" si="650"/>
        <v>3327</v>
      </c>
      <c r="B3327" s="139" t="s">
        <v>124</v>
      </c>
      <c r="C3327" s="108">
        <v>6</v>
      </c>
      <c r="D3327" s="164" t="s">
        <v>2726</v>
      </c>
      <c r="E3327" s="141" t="s">
        <v>230</v>
      </c>
      <c r="F3327" s="166" t="s">
        <v>168</v>
      </c>
      <c r="G3327" s="141"/>
      <c r="H3327" s="142">
        <v>12.5</v>
      </c>
      <c r="I3327" s="143">
        <f t="shared" si="661"/>
        <v>1</v>
      </c>
      <c r="J3327" s="144">
        <v>1</v>
      </c>
      <c r="K3327" s="144"/>
      <c r="L3327" s="144"/>
      <c r="M3327" s="144"/>
      <c r="N3327" s="144"/>
      <c r="O3327" s="144"/>
      <c r="P3327" s="145" t="e">
        <f t="shared" si="651"/>
        <v>#DIV/0!</v>
      </c>
      <c r="Q3327" s="145">
        <f t="shared" si="652"/>
        <v>0</v>
      </c>
      <c r="R3327" s="145">
        <f t="shared" si="653"/>
        <v>0</v>
      </c>
      <c r="S3327" s="145">
        <f t="shared" si="654"/>
        <v>0</v>
      </c>
      <c r="T3327" s="145">
        <f t="shared" si="655"/>
        <v>0</v>
      </c>
      <c r="U3327" s="145">
        <f t="shared" si="656"/>
        <v>0</v>
      </c>
      <c r="V3327" s="146">
        <f>IF(J3327="nio",0,IF(J3327&gt;0,VLOOKUP(F3327,'3-Productie normen'!A:M,VLOOKUP(J3327,'3-Productie normen'!$B$38:$C$41,2,FALSE),FALSE)))*(VLOOKUP(B3327,'2-Kosten per locatie'!$A$16:$C$48,3,FALSE))</f>
        <v>0</v>
      </c>
      <c r="W3327" s="146">
        <f t="shared" si="657"/>
        <v>0</v>
      </c>
      <c r="X3327" s="146">
        <f t="shared" si="658"/>
        <v>0</v>
      </c>
      <c r="Y3327" s="146">
        <f t="shared" si="659"/>
        <v>0</v>
      </c>
      <c r="Z3327" s="147" t="str">
        <f>VLOOKUP(F3327,'3-Productie normen'!A:Q,12,FALSE)</f>
        <v>V</v>
      </c>
      <c r="AA3327" s="147"/>
      <c r="AC3327" s="148">
        <f t="shared" si="660"/>
        <v>12.5</v>
      </c>
    </row>
    <row r="3328" spans="1:29" ht="14.15" customHeight="1">
      <c r="A3328" s="124">
        <f t="shared" ref="A3328:A3391" si="662">A3327+1</f>
        <v>3328</v>
      </c>
      <c r="B3328" s="139" t="s">
        <v>124</v>
      </c>
      <c r="C3328" s="108">
        <v>6</v>
      </c>
      <c r="D3328" s="164" t="s">
        <v>2727</v>
      </c>
      <c r="E3328" s="141" t="s">
        <v>230</v>
      </c>
      <c r="F3328" s="141" t="s">
        <v>168</v>
      </c>
      <c r="G3328" s="141"/>
      <c r="H3328" s="142">
        <v>13</v>
      </c>
      <c r="I3328" s="143">
        <f t="shared" si="661"/>
        <v>1</v>
      </c>
      <c r="J3328" s="144">
        <v>1</v>
      </c>
      <c r="K3328" s="144"/>
      <c r="L3328" s="144"/>
      <c r="M3328" s="144"/>
      <c r="N3328" s="144"/>
      <c r="O3328" s="144"/>
      <c r="P3328" s="145" t="e">
        <f t="shared" si="651"/>
        <v>#DIV/0!</v>
      </c>
      <c r="Q3328" s="145">
        <f t="shared" si="652"/>
        <v>0</v>
      </c>
      <c r="R3328" s="145">
        <f t="shared" si="653"/>
        <v>0</v>
      </c>
      <c r="S3328" s="145">
        <f t="shared" si="654"/>
        <v>0</v>
      </c>
      <c r="T3328" s="145">
        <f t="shared" si="655"/>
        <v>0</v>
      </c>
      <c r="U3328" s="145">
        <f t="shared" si="656"/>
        <v>0</v>
      </c>
      <c r="V3328" s="146">
        <f>IF(J3328="nio",0,IF(J3328&gt;0,VLOOKUP(F3328,'3-Productie normen'!A:M,VLOOKUP(J3328,'3-Productie normen'!$B$38:$C$41,2,FALSE),FALSE)))*(VLOOKUP(B3328,'2-Kosten per locatie'!$A$16:$C$48,3,FALSE))</f>
        <v>0</v>
      </c>
      <c r="W3328" s="146">
        <f t="shared" si="657"/>
        <v>0</v>
      </c>
      <c r="X3328" s="146">
        <f t="shared" si="658"/>
        <v>0</v>
      </c>
      <c r="Y3328" s="146">
        <f t="shared" si="659"/>
        <v>0</v>
      </c>
      <c r="Z3328" s="147" t="str">
        <f>VLOOKUP(F3328,'3-Productie normen'!A:Q,12,FALSE)</f>
        <v>V</v>
      </c>
      <c r="AA3328" s="147"/>
      <c r="AC3328" s="148">
        <f t="shared" si="660"/>
        <v>13</v>
      </c>
    </row>
    <row r="3329" spans="1:29" ht="14.15" customHeight="1">
      <c r="A3329" s="124">
        <f t="shared" si="662"/>
        <v>3329</v>
      </c>
      <c r="B3329" s="139" t="s">
        <v>124</v>
      </c>
      <c r="C3329" s="108">
        <v>6</v>
      </c>
      <c r="D3329" s="164" t="s">
        <v>2728</v>
      </c>
      <c r="E3329" s="141" t="s">
        <v>168</v>
      </c>
      <c r="F3329" s="151" t="s">
        <v>168</v>
      </c>
      <c r="G3329" s="141"/>
      <c r="H3329" s="142">
        <v>0</v>
      </c>
      <c r="I3329" s="143">
        <f t="shared" si="661"/>
        <v>1</v>
      </c>
      <c r="J3329" s="144">
        <v>1</v>
      </c>
      <c r="K3329" s="144"/>
      <c r="L3329" s="144"/>
      <c r="M3329" s="144"/>
      <c r="N3329" s="144"/>
      <c r="O3329" s="144"/>
      <c r="P3329" s="145" t="e">
        <f t="shared" si="651"/>
        <v>#DIV/0!</v>
      </c>
      <c r="Q3329" s="145">
        <f t="shared" si="652"/>
        <v>0</v>
      </c>
      <c r="R3329" s="145">
        <f t="shared" si="653"/>
        <v>0</v>
      </c>
      <c r="S3329" s="145">
        <f t="shared" si="654"/>
        <v>0</v>
      </c>
      <c r="T3329" s="145">
        <f t="shared" si="655"/>
        <v>0</v>
      </c>
      <c r="U3329" s="145">
        <f t="shared" si="656"/>
        <v>0</v>
      </c>
      <c r="V3329" s="146">
        <f>IF(J3329="nio",0,IF(J3329&gt;0,VLOOKUP(F3329,'3-Productie normen'!A:M,VLOOKUP(J3329,'3-Productie normen'!$B$38:$C$41,2,FALSE),FALSE)))*(VLOOKUP(B3329,'2-Kosten per locatie'!$A$16:$C$48,3,FALSE))</f>
        <v>0</v>
      </c>
      <c r="W3329" s="146">
        <f t="shared" si="657"/>
        <v>0</v>
      </c>
      <c r="X3329" s="146">
        <f t="shared" si="658"/>
        <v>0</v>
      </c>
      <c r="Y3329" s="146">
        <f t="shared" si="659"/>
        <v>0</v>
      </c>
      <c r="Z3329" s="147" t="str">
        <f>VLOOKUP(F3329,'3-Productie normen'!A:Q,12,FALSE)</f>
        <v>V</v>
      </c>
      <c r="AA3329" s="147"/>
      <c r="AC3329" s="148">
        <f t="shared" si="660"/>
        <v>0</v>
      </c>
    </row>
    <row r="3330" spans="1:29" ht="14.15" customHeight="1">
      <c r="A3330" s="124">
        <f t="shared" si="662"/>
        <v>3330</v>
      </c>
      <c r="B3330" s="139" t="s">
        <v>124</v>
      </c>
      <c r="C3330" s="108">
        <v>6</v>
      </c>
      <c r="D3330" s="164" t="s">
        <v>2729</v>
      </c>
      <c r="E3330" s="141" t="s">
        <v>216</v>
      </c>
      <c r="F3330" s="141" t="s">
        <v>167</v>
      </c>
      <c r="G3330" s="141" t="s">
        <v>213</v>
      </c>
      <c r="H3330" s="142">
        <v>10</v>
      </c>
      <c r="I3330" s="143">
        <f t="shared" si="661"/>
        <v>255</v>
      </c>
      <c r="J3330" s="144">
        <v>255</v>
      </c>
      <c r="K3330" s="144"/>
      <c r="L3330" s="144"/>
      <c r="M3330" s="144"/>
      <c r="N3330" s="144"/>
      <c r="O3330" s="144"/>
      <c r="P3330" s="145" t="e">
        <f t="shared" si="651"/>
        <v>#DIV/0!</v>
      </c>
      <c r="Q3330" s="145">
        <f t="shared" si="652"/>
        <v>0</v>
      </c>
      <c r="R3330" s="145">
        <f t="shared" si="653"/>
        <v>0</v>
      </c>
      <c r="S3330" s="145">
        <f t="shared" si="654"/>
        <v>0</v>
      </c>
      <c r="T3330" s="145">
        <f t="shared" si="655"/>
        <v>0</v>
      </c>
      <c r="U3330" s="145">
        <f t="shared" si="656"/>
        <v>0</v>
      </c>
      <c r="V3330" s="146">
        <f>IF(J3330="nio",0,IF(J3330&gt;0,VLOOKUP(F3330,'3-Productie normen'!A:M,VLOOKUP(J3330,'3-Productie normen'!$B$38:$C$41,2,FALSE),FALSE)))*(VLOOKUP(B3330,'2-Kosten per locatie'!$A$16:$C$48,3,FALSE))</f>
        <v>0</v>
      </c>
      <c r="W3330" s="146">
        <f t="shared" si="657"/>
        <v>0</v>
      </c>
      <c r="X3330" s="146">
        <f t="shared" si="658"/>
        <v>0</v>
      </c>
      <c r="Y3330" s="146">
        <f t="shared" si="659"/>
        <v>0</v>
      </c>
      <c r="Z3330" s="147" t="str">
        <f>VLOOKUP(F3330,'3-Productie normen'!A:Q,12,FALSE)</f>
        <v>S</v>
      </c>
      <c r="AA3330" s="147"/>
      <c r="AC3330" s="148">
        <f t="shared" si="660"/>
        <v>2550</v>
      </c>
    </row>
    <row r="3331" spans="1:29" ht="14.15" customHeight="1">
      <c r="A3331" s="124">
        <f t="shared" si="662"/>
        <v>3331</v>
      </c>
      <c r="B3331" s="139" t="s">
        <v>124</v>
      </c>
      <c r="C3331" s="108">
        <v>6</v>
      </c>
      <c r="D3331" s="164" t="s">
        <v>2730</v>
      </c>
      <c r="E3331" s="141" t="s">
        <v>216</v>
      </c>
      <c r="F3331" s="141" t="s">
        <v>167</v>
      </c>
      <c r="G3331" s="141" t="s">
        <v>213</v>
      </c>
      <c r="H3331" s="142">
        <v>1.1000000000000001</v>
      </c>
      <c r="I3331" s="143">
        <f t="shared" si="661"/>
        <v>255</v>
      </c>
      <c r="J3331" s="144">
        <v>255</v>
      </c>
      <c r="K3331" s="144"/>
      <c r="L3331" s="144"/>
      <c r="M3331" s="144"/>
      <c r="N3331" s="144"/>
      <c r="O3331" s="144"/>
      <c r="P3331" s="145" t="e">
        <f t="shared" si="651"/>
        <v>#DIV/0!</v>
      </c>
      <c r="Q3331" s="145">
        <f t="shared" si="652"/>
        <v>0</v>
      </c>
      <c r="R3331" s="145">
        <f t="shared" si="653"/>
        <v>0</v>
      </c>
      <c r="S3331" s="145">
        <f t="shared" si="654"/>
        <v>0</v>
      </c>
      <c r="T3331" s="145">
        <f t="shared" si="655"/>
        <v>0</v>
      </c>
      <c r="U3331" s="145">
        <f t="shared" si="656"/>
        <v>0</v>
      </c>
      <c r="V3331" s="146">
        <f>IF(J3331="nio",0,IF(J3331&gt;0,VLOOKUP(F3331,'3-Productie normen'!A:M,VLOOKUP(J3331,'3-Productie normen'!$B$38:$C$41,2,FALSE),FALSE)))*(VLOOKUP(B3331,'2-Kosten per locatie'!$A$16:$C$48,3,FALSE))</f>
        <v>0</v>
      </c>
      <c r="W3331" s="146">
        <f t="shared" si="657"/>
        <v>0</v>
      </c>
      <c r="X3331" s="146">
        <f t="shared" si="658"/>
        <v>0</v>
      </c>
      <c r="Y3331" s="146">
        <f t="shared" si="659"/>
        <v>0</v>
      </c>
      <c r="Z3331" s="147" t="str">
        <f>VLOOKUP(F3331,'3-Productie normen'!A:Q,12,FALSE)</f>
        <v>S</v>
      </c>
      <c r="AA3331" s="147"/>
      <c r="AC3331" s="148">
        <f t="shared" si="660"/>
        <v>280.5</v>
      </c>
    </row>
    <row r="3332" spans="1:29" ht="14.15" customHeight="1">
      <c r="A3332" s="124">
        <f t="shared" si="662"/>
        <v>3332</v>
      </c>
      <c r="B3332" s="139" t="s">
        <v>124</v>
      </c>
      <c r="C3332" s="108">
        <v>6</v>
      </c>
      <c r="D3332" s="164" t="s">
        <v>2731</v>
      </c>
      <c r="E3332" s="141" t="s">
        <v>216</v>
      </c>
      <c r="F3332" s="141" t="s">
        <v>167</v>
      </c>
      <c r="G3332" s="141" t="s">
        <v>213</v>
      </c>
      <c r="H3332" s="142">
        <v>1.1000000000000001</v>
      </c>
      <c r="I3332" s="143">
        <f t="shared" si="661"/>
        <v>255</v>
      </c>
      <c r="J3332" s="144">
        <v>255</v>
      </c>
      <c r="K3332" s="144"/>
      <c r="L3332" s="144"/>
      <c r="M3332" s="144"/>
      <c r="N3332" s="144"/>
      <c r="O3332" s="144"/>
      <c r="P3332" s="145" t="e">
        <f t="shared" si="651"/>
        <v>#DIV/0!</v>
      </c>
      <c r="Q3332" s="145">
        <f t="shared" si="652"/>
        <v>0</v>
      </c>
      <c r="R3332" s="145">
        <f t="shared" si="653"/>
        <v>0</v>
      </c>
      <c r="S3332" s="145">
        <f t="shared" si="654"/>
        <v>0</v>
      </c>
      <c r="T3332" s="145">
        <f t="shared" si="655"/>
        <v>0</v>
      </c>
      <c r="U3332" s="145">
        <f t="shared" si="656"/>
        <v>0</v>
      </c>
      <c r="V3332" s="146">
        <f>IF(J3332="nio",0,IF(J3332&gt;0,VLOOKUP(F3332,'3-Productie normen'!A:M,VLOOKUP(J3332,'3-Productie normen'!$B$38:$C$41,2,FALSE),FALSE)))*(VLOOKUP(B3332,'2-Kosten per locatie'!$A$16:$C$48,3,FALSE))</f>
        <v>0</v>
      </c>
      <c r="W3332" s="146">
        <f t="shared" si="657"/>
        <v>0</v>
      </c>
      <c r="X3332" s="146">
        <f t="shared" si="658"/>
        <v>0</v>
      </c>
      <c r="Y3332" s="146">
        <f t="shared" si="659"/>
        <v>0</v>
      </c>
      <c r="Z3332" s="147" t="str">
        <f>VLOOKUP(F3332,'3-Productie normen'!A:Q,12,FALSE)</f>
        <v>S</v>
      </c>
      <c r="AA3332" s="147"/>
      <c r="AC3332" s="148">
        <f t="shared" si="660"/>
        <v>280.5</v>
      </c>
    </row>
    <row r="3333" spans="1:29" ht="14.15" customHeight="1">
      <c r="A3333" s="124">
        <f t="shared" si="662"/>
        <v>3333</v>
      </c>
      <c r="B3333" s="139" t="s">
        <v>124</v>
      </c>
      <c r="C3333" s="108">
        <v>6</v>
      </c>
      <c r="D3333" s="164" t="s">
        <v>2732</v>
      </c>
      <c r="E3333" s="141" t="s">
        <v>212</v>
      </c>
      <c r="F3333" s="141" t="s">
        <v>167</v>
      </c>
      <c r="G3333" s="141" t="s">
        <v>213</v>
      </c>
      <c r="H3333" s="142">
        <v>9.5</v>
      </c>
      <c r="I3333" s="143">
        <f t="shared" si="661"/>
        <v>255</v>
      </c>
      <c r="J3333" s="144">
        <v>255</v>
      </c>
      <c r="K3333" s="144"/>
      <c r="L3333" s="144"/>
      <c r="M3333" s="144"/>
      <c r="N3333" s="144"/>
      <c r="O3333" s="144"/>
      <c r="P3333" s="145" t="e">
        <f t="shared" si="651"/>
        <v>#DIV/0!</v>
      </c>
      <c r="Q3333" s="145">
        <f t="shared" si="652"/>
        <v>0</v>
      </c>
      <c r="R3333" s="145">
        <f t="shared" si="653"/>
        <v>0</v>
      </c>
      <c r="S3333" s="145">
        <f t="shared" si="654"/>
        <v>0</v>
      </c>
      <c r="T3333" s="145">
        <f t="shared" si="655"/>
        <v>0</v>
      </c>
      <c r="U3333" s="145">
        <f t="shared" si="656"/>
        <v>0</v>
      </c>
      <c r="V3333" s="146">
        <f>IF(J3333="nio",0,IF(J3333&gt;0,VLOOKUP(F3333,'3-Productie normen'!A:M,VLOOKUP(J3333,'3-Productie normen'!$B$38:$C$41,2,FALSE),FALSE)))*(VLOOKUP(B3333,'2-Kosten per locatie'!$A$16:$C$48,3,FALSE))</f>
        <v>0</v>
      </c>
      <c r="W3333" s="146">
        <f t="shared" si="657"/>
        <v>0</v>
      </c>
      <c r="X3333" s="146">
        <f t="shared" si="658"/>
        <v>0</v>
      </c>
      <c r="Y3333" s="146">
        <f t="shared" si="659"/>
        <v>0</v>
      </c>
      <c r="Z3333" s="147" t="str">
        <f>VLOOKUP(F3333,'3-Productie normen'!A:Q,12,FALSE)</f>
        <v>S</v>
      </c>
      <c r="AA3333" s="147"/>
      <c r="AC3333" s="148">
        <f t="shared" si="660"/>
        <v>2422.5</v>
      </c>
    </row>
    <row r="3334" spans="1:29" ht="14.15" customHeight="1">
      <c r="A3334" s="124">
        <f t="shared" si="662"/>
        <v>3334</v>
      </c>
      <c r="B3334" s="139" t="s">
        <v>124</v>
      </c>
      <c r="C3334" s="108">
        <v>6</v>
      </c>
      <c r="D3334" s="164" t="s">
        <v>2733</v>
      </c>
      <c r="E3334" s="141" t="s">
        <v>212</v>
      </c>
      <c r="F3334" s="141" t="s">
        <v>167</v>
      </c>
      <c r="G3334" s="141" t="s">
        <v>213</v>
      </c>
      <c r="H3334" s="142">
        <v>1</v>
      </c>
      <c r="I3334" s="143">
        <f t="shared" si="661"/>
        <v>255</v>
      </c>
      <c r="J3334" s="144">
        <v>255</v>
      </c>
      <c r="K3334" s="144"/>
      <c r="L3334" s="144"/>
      <c r="M3334" s="144"/>
      <c r="N3334" s="144"/>
      <c r="O3334" s="144"/>
      <c r="P3334" s="145" t="e">
        <f t="shared" si="651"/>
        <v>#DIV/0!</v>
      </c>
      <c r="Q3334" s="145">
        <f t="shared" si="652"/>
        <v>0</v>
      </c>
      <c r="R3334" s="145">
        <f t="shared" si="653"/>
        <v>0</v>
      </c>
      <c r="S3334" s="145">
        <f t="shared" si="654"/>
        <v>0</v>
      </c>
      <c r="T3334" s="145">
        <f t="shared" si="655"/>
        <v>0</v>
      </c>
      <c r="U3334" s="145">
        <f t="shared" si="656"/>
        <v>0</v>
      </c>
      <c r="V3334" s="146">
        <f>IF(J3334="nio",0,IF(J3334&gt;0,VLOOKUP(F3334,'3-Productie normen'!A:M,VLOOKUP(J3334,'3-Productie normen'!$B$38:$C$41,2,FALSE),FALSE)))*(VLOOKUP(B3334,'2-Kosten per locatie'!$A$16:$C$48,3,FALSE))</f>
        <v>0</v>
      </c>
      <c r="W3334" s="146">
        <f t="shared" si="657"/>
        <v>0</v>
      </c>
      <c r="X3334" s="146">
        <f t="shared" si="658"/>
        <v>0</v>
      </c>
      <c r="Y3334" s="146">
        <f t="shared" si="659"/>
        <v>0</v>
      </c>
      <c r="Z3334" s="147" t="str">
        <f>VLOOKUP(F3334,'3-Productie normen'!A:Q,12,FALSE)</f>
        <v>S</v>
      </c>
      <c r="AA3334" s="147"/>
      <c r="AC3334" s="148">
        <f t="shared" si="660"/>
        <v>255</v>
      </c>
    </row>
    <row r="3335" spans="1:29" ht="14.15" customHeight="1">
      <c r="A3335" s="124">
        <f t="shared" si="662"/>
        <v>3335</v>
      </c>
      <c r="B3335" s="139" t="s">
        <v>124</v>
      </c>
      <c r="C3335" s="108">
        <v>6</v>
      </c>
      <c r="D3335" s="164" t="s">
        <v>2734</v>
      </c>
      <c r="E3335" s="141" t="s">
        <v>212</v>
      </c>
      <c r="F3335" s="141" t="s">
        <v>167</v>
      </c>
      <c r="G3335" s="141" t="s">
        <v>213</v>
      </c>
      <c r="H3335" s="142">
        <v>1</v>
      </c>
      <c r="I3335" s="143">
        <f t="shared" si="661"/>
        <v>255</v>
      </c>
      <c r="J3335" s="144">
        <v>255</v>
      </c>
      <c r="K3335" s="144"/>
      <c r="L3335" s="144"/>
      <c r="M3335" s="144"/>
      <c r="N3335" s="144"/>
      <c r="O3335" s="144"/>
      <c r="P3335" s="145" t="e">
        <f t="shared" si="651"/>
        <v>#DIV/0!</v>
      </c>
      <c r="Q3335" s="145">
        <f t="shared" si="652"/>
        <v>0</v>
      </c>
      <c r="R3335" s="145">
        <f t="shared" si="653"/>
        <v>0</v>
      </c>
      <c r="S3335" s="145">
        <f t="shared" si="654"/>
        <v>0</v>
      </c>
      <c r="T3335" s="145">
        <f t="shared" si="655"/>
        <v>0</v>
      </c>
      <c r="U3335" s="145">
        <f t="shared" si="656"/>
        <v>0</v>
      </c>
      <c r="V3335" s="146">
        <f>IF(J3335="nio",0,IF(J3335&gt;0,VLOOKUP(F3335,'3-Productie normen'!A:M,VLOOKUP(J3335,'3-Productie normen'!$B$38:$C$41,2,FALSE),FALSE)))*(VLOOKUP(B3335,'2-Kosten per locatie'!$A$16:$C$48,3,FALSE))</f>
        <v>0</v>
      </c>
      <c r="W3335" s="146">
        <f t="shared" si="657"/>
        <v>0</v>
      </c>
      <c r="X3335" s="146">
        <f t="shared" si="658"/>
        <v>0</v>
      </c>
      <c r="Y3335" s="146">
        <f t="shared" si="659"/>
        <v>0</v>
      </c>
      <c r="Z3335" s="147" t="str">
        <f>VLOOKUP(F3335,'3-Productie normen'!A:Q,12,FALSE)</f>
        <v>S</v>
      </c>
      <c r="AA3335" s="147"/>
      <c r="AC3335" s="148">
        <f t="shared" si="660"/>
        <v>255</v>
      </c>
    </row>
    <row r="3336" spans="1:29" ht="14.15" customHeight="1">
      <c r="A3336" s="124">
        <f t="shared" si="662"/>
        <v>3336</v>
      </c>
      <c r="B3336" s="139" t="s">
        <v>124</v>
      </c>
      <c r="C3336" s="108">
        <v>6</v>
      </c>
      <c r="D3336" s="164" t="s">
        <v>2735</v>
      </c>
      <c r="E3336" s="141" t="s">
        <v>212</v>
      </c>
      <c r="F3336" s="141" t="s">
        <v>167</v>
      </c>
      <c r="G3336" s="141" t="s">
        <v>213</v>
      </c>
      <c r="H3336" s="142">
        <v>1</v>
      </c>
      <c r="I3336" s="143">
        <f t="shared" si="661"/>
        <v>255</v>
      </c>
      <c r="J3336" s="144">
        <v>255</v>
      </c>
      <c r="K3336" s="144"/>
      <c r="L3336" s="144"/>
      <c r="M3336" s="144"/>
      <c r="N3336" s="144"/>
      <c r="O3336" s="144"/>
      <c r="P3336" s="145" t="e">
        <f t="shared" si="651"/>
        <v>#DIV/0!</v>
      </c>
      <c r="Q3336" s="145">
        <f t="shared" si="652"/>
        <v>0</v>
      </c>
      <c r="R3336" s="145">
        <f t="shared" si="653"/>
        <v>0</v>
      </c>
      <c r="S3336" s="145">
        <f t="shared" si="654"/>
        <v>0</v>
      </c>
      <c r="T3336" s="145">
        <f t="shared" si="655"/>
        <v>0</v>
      </c>
      <c r="U3336" s="145">
        <f t="shared" si="656"/>
        <v>0</v>
      </c>
      <c r="V3336" s="146">
        <f>IF(J3336="nio",0,IF(J3336&gt;0,VLOOKUP(F3336,'3-Productie normen'!A:M,VLOOKUP(J3336,'3-Productie normen'!$B$38:$C$41,2,FALSE),FALSE)))*(VLOOKUP(B3336,'2-Kosten per locatie'!$A$16:$C$48,3,FALSE))</f>
        <v>0</v>
      </c>
      <c r="W3336" s="146">
        <f t="shared" si="657"/>
        <v>0</v>
      </c>
      <c r="X3336" s="146">
        <f t="shared" si="658"/>
        <v>0</v>
      </c>
      <c r="Y3336" s="146">
        <f t="shared" si="659"/>
        <v>0</v>
      </c>
      <c r="Z3336" s="147" t="str">
        <f>VLOOKUP(F3336,'3-Productie normen'!A:Q,12,FALSE)</f>
        <v>S</v>
      </c>
      <c r="AA3336" s="147"/>
      <c r="AC3336" s="148">
        <f t="shared" si="660"/>
        <v>255</v>
      </c>
    </row>
    <row r="3337" spans="1:29" ht="14.15" customHeight="1">
      <c r="A3337" s="124">
        <f t="shared" si="662"/>
        <v>3337</v>
      </c>
      <c r="B3337" s="139" t="s">
        <v>124</v>
      </c>
      <c r="C3337" s="108">
        <v>7</v>
      </c>
      <c r="D3337" s="164" t="s">
        <v>2736</v>
      </c>
      <c r="E3337" s="141" t="s">
        <v>171</v>
      </c>
      <c r="F3337" s="141" t="s">
        <v>171</v>
      </c>
      <c r="G3337" s="141" t="s">
        <v>222</v>
      </c>
      <c r="H3337" s="142">
        <v>23.6</v>
      </c>
      <c r="I3337" s="143">
        <f t="shared" si="661"/>
        <v>255</v>
      </c>
      <c r="J3337" s="144">
        <v>255</v>
      </c>
      <c r="K3337" s="144"/>
      <c r="L3337" s="144"/>
      <c r="M3337" s="144"/>
      <c r="N3337" s="144"/>
      <c r="O3337" s="144"/>
      <c r="P3337" s="145" t="e">
        <f t="shared" si="651"/>
        <v>#DIV/0!</v>
      </c>
      <c r="Q3337" s="145">
        <f t="shared" si="652"/>
        <v>0</v>
      </c>
      <c r="R3337" s="145">
        <f t="shared" si="653"/>
        <v>0</v>
      </c>
      <c r="S3337" s="145">
        <f t="shared" si="654"/>
        <v>0</v>
      </c>
      <c r="T3337" s="145">
        <f t="shared" si="655"/>
        <v>0</v>
      </c>
      <c r="U3337" s="145">
        <f t="shared" si="656"/>
        <v>0</v>
      </c>
      <c r="V3337" s="146">
        <f>IF(J3337="nio",0,IF(J3337&gt;0,VLOOKUP(F3337,'3-Productie normen'!A:M,VLOOKUP(J3337,'3-Productie normen'!$B$38:$C$41,2,FALSE),FALSE)))*(VLOOKUP(B3337,'2-Kosten per locatie'!$A$16:$C$48,3,FALSE))</f>
        <v>0</v>
      </c>
      <c r="W3337" s="146">
        <f t="shared" si="657"/>
        <v>0</v>
      </c>
      <c r="X3337" s="146">
        <f t="shared" si="658"/>
        <v>0</v>
      </c>
      <c r="Y3337" s="146">
        <f t="shared" si="659"/>
        <v>0</v>
      </c>
      <c r="Z3337" s="147" t="str">
        <f>VLOOKUP(F3337,'3-Productie normen'!A:Q,12,FALSE)</f>
        <v>B</v>
      </c>
      <c r="AA3337" s="147"/>
      <c r="AC3337" s="148">
        <f t="shared" si="660"/>
        <v>6018</v>
      </c>
    </row>
    <row r="3338" spans="1:29" ht="14.15" customHeight="1">
      <c r="A3338" s="124">
        <f t="shared" si="662"/>
        <v>3338</v>
      </c>
      <c r="B3338" s="139" t="s">
        <v>124</v>
      </c>
      <c r="C3338" s="108">
        <v>7</v>
      </c>
      <c r="D3338" s="164" t="s">
        <v>2737</v>
      </c>
      <c r="E3338" s="141" t="s">
        <v>224</v>
      </c>
      <c r="F3338" s="141" t="s">
        <v>155</v>
      </c>
      <c r="G3338" s="141" t="s">
        <v>222</v>
      </c>
      <c r="H3338" s="142">
        <v>15.6</v>
      </c>
      <c r="I3338" s="143">
        <f t="shared" si="661"/>
        <v>255</v>
      </c>
      <c r="J3338" s="144">
        <v>255</v>
      </c>
      <c r="K3338" s="144"/>
      <c r="L3338" s="144"/>
      <c r="M3338" s="144"/>
      <c r="N3338" s="144"/>
      <c r="O3338" s="144"/>
      <c r="P3338" s="145" t="e">
        <f t="shared" si="651"/>
        <v>#DIV/0!</v>
      </c>
      <c r="Q3338" s="145">
        <f t="shared" si="652"/>
        <v>0</v>
      </c>
      <c r="R3338" s="145">
        <f t="shared" si="653"/>
        <v>0</v>
      </c>
      <c r="S3338" s="145">
        <f t="shared" si="654"/>
        <v>0</v>
      </c>
      <c r="T3338" s="145">
        <f t="shared" si="655"/>
        <v>0</v>
      </c>
      <c r="U3338" s="145">
        <f t="shared" si="656"/>
        <v>0</v>
      </c>
      <c r="V3338" s="146">
        <f>IF(J3338="nio",0,IF(J3338&gt;0,VLOOKUP(F3338,'3-Productie normen'!A:M,VLOOKUP(J3338,'3-Productie normen'!$B$38:$C$41,2,FALSE),FALSE)))*(VLOOKUP(B3338,'2-Kosten per locatie'!$A$16:$C$48,3,FALSE))</f>
        <v>0</v>
      </c>
      <c r="W3338" s="146">
        <f t="shared" si="657"/>
        <v>0</v>
      </c>
      <c r="X3338" s="146">
        <f t="shared" si="658"/>
        <v>0</v>
      </c>
      <c r="Y3338" s="146">
        <f t="shared" si="659"/>
        <v>0</v>
      </c>
      <c r="Z3338" s="147" t="str">
        <f>VLOOKUP(F3338,'3-Productie normen'!A:Q,12,FALSE)</f>
        <v>B</v>
      </c>
      <c r="AA3338" s="147"/>
      <c r="AC3338" s="148">
        <f t="shared" si="660"/>
        <v>3978</v>
      </c>
    </row>
    <row r="3339" spans="1:29" ht="14.15" customHeight="1">
      <c r="A3339" s="124">
        <f t="shared" si="662"/>
        <v>3339</v>
      </c>
      <c r="B3339" s="139" t="s">
        <v>124</v>
      </c>
      <c r="C3339" s="108">
        <v>7</v>
      </c>
      <c r="D3339" s="164" t="s">
        <v>2738</v>
      </c>
      <c r="E3339" s="141" t="s">
        <v>224</v>
      </c>
      <c r="F3339" s="141" t="s">
        <v>155</v>
      </c>
      <c r="G3339" s="141" t="s">
        <v>222</v>
      </c>
      <c r="H3339" s="142">
        <v>49.3</v>
      </c>
      <c r="I3339" s="143">
        <f t="shared" si="661"/>
        <v>255</v>
      </c>
      <c r="J3339" s="144">
        <v>255</v>
      </c>
      <c r="K3339" s="144"/>
      <c r="L3339" s="144"/>
      <c r="M3339" s="144"/>
      <c r="N3339" s="144"/>
      <c r="O3339" s="144"/>
      <c r="P3339" s="145" t="e">
        <f t="shared" si="651"/>
        <v>#DIV/0!</v>
      </c>
      <c r="Q3339" s="145">
        <f t="shared" si="652"/>
        <v>0</v>
      </c>
      <c r="R3339" s="145">
        <f t="shared" si="653"/>
        <v>0</v>
      </c>
      <c r="S3339" s="145">
        <f t="shared" si="654"/>
        <v>0</v>
      </c>
      <c r="T3339" s="145">
        <f t="shared" si="655"/>
        <v>0</v>
      </c>
      <c r="U3339" s="145">
        <f t="shared" si="656"/>
        <v>0</v>
      </c>
      <c r="V3339" s="146">
        <f>IF(J3339="nio",0,IF(J3339&gt;0,VLOOKUP(F3339,'3-Productie normen'!A:M,VLOOKUP(J3339,'3-Productie normen'!$B$38:$C$41,2,FALSE),FALSE)))*(VLOOKUP(B3339,'2-Kosten per locatie'!$A$16:$C$48,3,FALSE))</f>
        <v>0</v>
      </c>
      <c r="W3339" s="146">
        <f t="shared" si="657"/>
        <v>0</v>
      </c>
      <c r="X3339" s="146">
        <f t="shared" si="658"/>
        <v>0</v>
      </c>
      <c r="Y3339" s="146">
        <f t="shared" si="659"/>
        <v>0</v>
      </c>
      <c r="Z3339" s="147" t="str">
        <f>VLOOKUP(F3339,'3-Productie normen'!A:Q,12,FALSE)</f>
        <v>B</v>
      </c>
      <c r="AA3339" s="147"/>
      <c r="AC3339" s="148">
        <f t="shared" si="660"/>
        <v>12571.5</v>
      </c>
    </row>
    <row r="3340" spans="1:29" ht="14.15" customHeight="1">
      <c r="A3340" s="124">
        <f t="shared" si="662"/>
        <v>3340</v>
      </c>
      <c r="B3340" s="139" t="s">
        <v>124</v>
      </c>
      <c r="C3340" s="108">
        <v>7</v>
      </c>
      <c r="D3340" s="164" t="s">
        <v>2739</v>
      </c>
      <c r="E3340" s="141" t="s">
        <v>224</v>
      </c>
      <c r="F3340" s="141" t="s">
        <v>155</v>
      </c>
      <c r="G3340" s="141" t="s">
        <v>222</v>
      </c>
      <c r="H3340" s="142">
        <v>36.299999999999997</v>
      </c>
      <c r="I3340" s="143">
        <f t="shared" si="661"/>
        <v>255</v>
      </c>
      <c r="J3340" s="144">
        <v>255</v>
      </c>
      <c r="K3340" s="144"/>
      <c r="L3340" s="144"/>
      <c r="M3340" s="144"/>
      <c r="N3340" s="144"/>
      <c r="O3340" s="144"/>
      <c r="P3340" s="145" t="e">
        <f t="shared" si="651"/>
        <v>#DIV/0!</v>
      </c>
      <c r="Q3340" s="145">
        <f t="shared" si="652"/>
        <v>0</v>
      </c>
      <c r="R3340" s="145">
        <f t="shared" si="653"/>
        <v>0</v>
      </c>
      <c r="S3340" s="145">
        <f t="shared" si="654"/>
        <v>0</v>
      </c>
      <c r="T3340" s="145">
        <f t="shared" si="655"/>
        <v>0</v>
      </c>
      <c r="U3340" s="145">
        <f t="shared" si="656"/>
        <v>0</v>
      </c>
      <c r="V3340" s="146">
        <f>IF(J3340="nio",0,IF(J3340&gt;0,VLOOKUP(F3340,'3-Productie normen'!A:M,VLOOKUP(J3340,'3-Productie normen'!$B$38:$C$41,2,FALSE),FALSE)))*(VLOOKUP(B3340,'2-Kosten per locatie'!$A$16:$C$48,3,FALSE))</f>
        <v>0</v>
      </c>
      <c r="W3340" s="146">
        <f t="shared" si="657"/>
        <v>0</v>
      </c>
      <c r="X3340" s="146">
        <f t="shared" si="658"/>
        <v>0</v>
      </c>
      <c r="Y3340" s="146">
        <f t="shared" si="659"/>
        <v>0</v>
      </c>
      <c r="Z3340" s="147" t="str">
        <f>VLOOKUP(F3340,'3-Productie normen'!A:Q,12,FALSE)</f>
        <v>B</v>
      </c>
      <c r="AA3340" s="147"/>
      <c r="AC3340" s="148">
        <f t="shared" si="660"/>
        <v>9256.5</v>
      </c>
    </row>
    <row r="3341" spans="1:29" ht="14.15" customHeight="1">
      <c r="A3341" s="124">
        <f t="shared" si="662"/>
        <v>3341</v>
      </c>
      <c r="B3341" s="139" t="s">
        <v>124</v>
      </c>
      <c r="C3341" s="108">
        <v>7</v>
      </c>
      <c r="D3341" s="164" t="s">
        <v>2740</v>
      </c>
      <c r="E3341" s="141" t="s">
        <v>171</v>
      </c>
      <c r="F3341" s="141" t="s">
        <v>171</v>
      </c>
      <c r="G3341" s="141" t="s">
        <v>222</v>
      </c>
      <c r="H3341" s="142">
        <v>15.8</v>
      </c>
      <c r="I3341" s="143">
        <f t="shared" si="661"/>
        <v>255</v>
      </c>
      <c r="J3341" s="144">
        <v>255</v>
      </c>
      <c r="K3341" s="144"/>
      <c r="L3341" s="144"/>
      <c r="M3341" s="144"/>
      <c r="N3341" s="144"/>
      <c r="O3341" s="144"/>
      <c r="P3341" s="145" t="e">
        <f t="shared" si="651"/>
        <v>#DIV/0!</v>
      </c>
      <c r="Q3341" s="145">
        <f t="shared" si="652"/>
        <v>0</v>
      </c>
      <c r="R3341" s="145">
        <f t="shared" si="653"/>
        <v>0</v>
      </c>
      <c r="S3341" s="145">
        <f t="shared" si="654"/>
        <v>0</v>
      </c>
      <c r="T3341" s="145">
        <f t="shared" si="655"/>
        <v>0</v>
      </c>
      <c r="U3341" s="145">
        <f t="shared" si="656"/>
        <v>0</v>
      </c>
      <c r="V3341" s="146">
        <f>IF(J3341="nio",0,IF(J3341&gt;0,VLOOKUP(F3341,'3-Productie normen'!A:M,VLOOKUP(J3341,'3-Productie normen'!$B$38:$C$41,2,FALSE),FALSE)))*(VLOOKUP(B3341,'2-Kosten per locatie'!$A$16:$C$48,3,FALSE))</f>
        <v>0</v>
      </c>
      <c r="W3341" s="146">
        <f t="shared" si="657"/>
        <v>0</v>
      </c>
      <c r="X3341" s="146">
        <f t="shared" si="658"/>
        <v>0</v>
      </c>
      <c r="Y3341" s="146">
        <f t="shared" si="659"/>
        <v>0</v>
      </c>
      <c r="Z3341" s="147" t="str">
        <f>VLOOKUP(F3341,'3-Productie normen'!A:Q,12,FALSE)</f>
        <v>B</v>
      </c>
      <c r="AA3341" s="147"/>
      <c r="AC3341" s="148">
        <f t="shared" si="660"/>
        <v>4029</v>
      </c>
    </row>
    <row r="3342" spans="1:29" ht="14.15" customHeight="1">
      <c r="A3342" s="124">
        <f t="shared" si="662"/>
        <v>3342</v>
      </c>
      <c r="B3342" s="139" t="s">
        <v>124</v>
      </c>
      <c r="C3342" s="108">
        <v>7</v>
      </c>
      <c r="D3342" s="164" t="s">
        <v>2741</v>
      </c>
      <c r="E3342" s="141" t="s">
        <v>1577</v>
      </c>
      <c r="F3342" s="141" t="s">
        <v>155</v>
      </c>
      <c r="G3342" s="141" t="s">
        <v>222</v>
      </c>
      <c r="H3342" s="142">
        <v>9.6999999999999993</v>
      </c>
      <c r="I3342" s="143">
        <f t="shared" si="661"/>
        <v>255</v>
      </c>
      <c r="J3342" s="144">
        <v>255</v>
      </c>
      <c r="K3342" s="144"/>
      <c r="L3342" s="144"/>
      <c r="M3342" s="144"/>
      <c r="N3342" s="144"/>
      <c r="O3342" s="144"/>
      <c r="P3342" s="145" t="e">
        <f t="shared" si="651"/>
        <v>#DIV/0!</v>
      </c>
      <c r="Q3342" s="145">
        <f t="shared" si="652"/>
        <v>0</v>
      </c>
      <c r="R3342" s="145">
        <f t="shared" si="653"/>
        <v>0</v>
      </c>
      <c r="S3342" s="145">
        <f t="shared" si="654"/>
        <v>0</v>
      </c>
      <c r="T3342" s="145">
        <f t="shared" si="655"/>
        <v>0</v>
      </c>
      <c r="U3342" s="145">
        <f t="shared" si="656"/>
        <v>0</v>
      </c>
      <c r="V3342" s="146">
        <f>IF(J3342="nio",0,IF(J3342&gt;0,VLOOKUP(F3342,'3-Productie normen'!A:M,VLOOKUP(J3342,'3-Productie normen'!$B$38:$C$41,2,FALSE),FALSE)))*(VLOOKUP(B3342,'2-Kosten per locatie'!$A$16:$C$48,3,FALSE))</f>
        <v>0</v>
      </c>
      <c r="W3342" s="146">
        <f t="shared" si="657"/>
        <v>0</v>
      </c>
      <c r="X3342" s="146">
        <f t="shared" si="658"/>
        <v>0</v>
      </c>
      <c r="Y3342" s="146">
        <f t="shared" si="659"/>
        <v>0</v>
      </c>
      <c r="Z3342" s="147" t="str">
        <f>VLOOKUP(F3342,'3-Productie normen'!A:Q,12,FALSE)</f>
        <v>B</v>
      </c>
      <c r="AA3342" s="147"/>
      <c r="AC3342" s="148">
        <f t="shared" si="660"/>
        <v>2473.5</v>
      </c>
    </row>
    <row r="3343" spans="1:29" ht="14.15" customHeight="1">
      <c r="A3343" s="124">
        <f t="shared" si="662"/>
        <v>3343</v>
      </c>
      <c r="B3343" s="139" t="s">
        <v>124</v>
      </c>
      <c r="C3343" s="108">
        <v>7</v>
      </c>
      <c r="D3343" s="164" t="s">
        <v>2742</v>
      </c>
      <c r="E3343" s="141" t="s">
        <v>224</v>
      </c>
      <c r="F3343" s="141" t="s">
        <v>155</v>
      </c>
      <c r="G3343" s="141" t="s">
        <v>222</v>
      </c>
      <c r="H3343" s="142">
        <v>25.1</v>
      </c>
      <c r="I3343" s="143">
        <f t="shared" si="661"/>
        <v>255</v>
      </c>
      <c r="J3343" s="144">
        <v>255</v>
      </c>
      <c r="K3343" s="144"/>
      <c r="L3343" s="144"/>
      <c r="M3343" s="144"/>
      <c r="N3343" s="144"/>
      <c r="O3343" s="144"/>
      <c r="P3343" s="145" t="e">
        <f t="shared" si="651"/>
        <v>#DIV/0!</v>
      </c>
      <c r="Q3343" s="145">
        <f t="shared" si="652"/>
        <v>0</v>
      </c>
      <c r="R3343" s="145">
        <f t="shared" si="653"/>
        <v>0</v>
      </c>
      <c r="S3343" s="145">
        <f t="shared" si="654"/>
        <v>0</v>
      </c>
      <c r="T3343" s="145">
        <f t="shared" si="655"/>
        <v>0</v>
      </c>
      <c r="U3343" s="145">
        <f t="shared" si="656"/>
        <v>0</v>
      </c>
      <c r="V3343" s="146">
        <f>IF(J3343="nio",0,IF(J3343&gt;0,VLOOKUP(F3343,'3-Productie normen'!A:M,VLOOKUP(J3343,'3-Productie normen'!$B$38:$C$41,2,FALSE),FALSE)))*(VLOOKUP(B3343,'2-Kosten per locatie'!$A$16:$C$48,3,FALSE))</f>
        <v>0</v>
      </c>
      <c r="W3343" s="146">
        <f t="shared" si="657"/>
        <v>0</v>
      </c>
      <c r="X3343" s="146">
        <f t="shared" si="658"/>
        <v>0</v>
      </c>
      <c r="Y3343" s="146">
        <f t="shared" si="659"/>
        <v>0</v>
      </c>
      <c r="Z3343" s="147" t="str">
        <f>VLOOKUP(F3343,'3-Productie normen'!A:Q,12,FALSE)</f>
        <v>B</v>
      </c>
      <c r="AA3343" s="147"/>
      <c r="AC3343" s="148">
        <f t="shared" si="660"/>
        <v>6400.5</v>
      </c>
    </row>
    <row r="3344" spans="1:29" ht="14.15" customHeight="1">
      <c r="A3344" s="124">
        <f t="shared" si="662"/>
        <v>3344</v>
      </c>
      <c r="B3344" s="139" t="s">
        <v>124</v>
      </c>
      <c r="C3344" s="108">
        <v>7</v>
      </c>
      <c r="D3344" s="164" t="s">
        <v>2743</v>
      </c>
      <c r="E3344" s="141" t="s">
        <v>224</v>
      </c>
      <c r="F3344" s="141" t="s">
        <v>155</v>
      </c>
      <c r="G3344" s="141" t="s">
        <v>222</v>
      </c>
      <c r="H3344" s="142">
        <v>24.2</v>
      </c>
      <c r="I3344" s="143">
        <f t="shared" si="661"/>
        <v>255</v>
      </c>
      <c r="J3344" s="144">
        <v>255</v>
      </c>
      <c r="K3344" s="144"/>
      <c r="L3344" s="144"/>
      <c r="M3344" s="144"/>
      <c r="N3344" s="144"/>
      <c r="O3344" s="144"/>
      <c r="P3344" s="145" t="e">
        <f t="shared" si="651"/>
        <v>#DIV/0!</v>
      </c>
      <c r="Q3344" s="145">
        <f t="shared" si="652"/>
        <v>0</v>
      </c>
      <c r="R3344" s="145">
        <f t="shared" si="653"/>
        <v>0</v>
      </c>
      <c r="S3344" s="145">
        <f t="shared" si="654"/>
        <v>0</v>
      </c>
      <c r="T3344" s="145">
        <f t="shared" si="655"/>
        <v>0</v>
      </c>
      <c r="U3344" s="145">
        <f t="shared" si="656"/>
        <v>0</v>
      </c>
      <c r="V3344" s="146">
        <f>IF(J3344="nio",0,IF(J3344&gt;0,VLOOKUP(F3344,'3-Productie normen'!A:M,VLOOKUP(J3344,'3-Productie normen'!$B$38:$C$41,2,FALSE),FALSE)))*(VLOOKUP(B3344,'2-Kosten per locatie'!$A$16:$C$48,3,FALSE))</f>
        <v>0</v>
      </c>
      <c r="W3344" s="146">
        <f t="shared" si="657"/>
        <v>0</v>
      </c>
      <c r="X3344" s="146">
        <f t="shared" si="658"/>
        <v>0</v>
      </c>
      <c r="Y3344" s="146">
        <f t="shared" si="659"/>
        <v>0</v>
      </c>
      <c r="Z3344" s="147" t="str">
        <f>VLOOKUP(F3344,'3-Productie normen'!A:Q,12,FALSE)</f>
        <v>B</v>
      </c>
      <c r="AA3344" s="147"/>
      <c r="AC3344" s="148">
        <f t="shared" si="660"/>
        <v>6171</v>
      </c>
    </row>
    <row r="3345" spans="1:29" ht="14.15" customHeight="1">
      <c r="A3345" s="124">
        <f t="shared" si="662"/>
        <v>3345</v>
      </c>
      <c r="B3345" s="139" t="s">
        <v>124</v>
      </c>
      <c r="C3345" s="108">
        <v>7</v>
      </c>
      <c r="D3345" s="164" t="s">
        <v>2744</v>
      </c>
      <c r="E3345" s="141" t="s">
        <v>171</v>
      </c>
      <c r="F3345" s="141" t="s">
        <v>171</v>
      </c>
      <c r="G3345" s="141" t="s">
        <v>222</v>
      </c>
      <c r="H3345" s="142">
        <v>11.2</v>
      </c>
      <c r="I3345" s="143">
        <f t="shared" si="661"/>
        <v>255</v>
      </c>
      <c r="J3345" s="144">
        <v>255</v>
      </c>
      <c r="K3345" s="144"/>
      <c r="L3345" s="144"/>
      <c r="M3345" s="144"/>
      <c r="N3345" s="144"/>
      <c r="O3345" s="144"/>
      <c r="P3345" s="145" t="e">
        <f t="shared" si="651"/>
        <v>#DIV/0!</v>
      </c>
      <c r="Q3345" s="145">
        <f t="shared" si="652"/>
        <v>0</v>
      </c>
      <c r="R3345" s="145">
        <f t="shared" si="653"/>
        <v>0</v>
      </c>
      <c r="S3345" s="145">
        <f t="shared" si="654"/>
        <v>0</v>
      </c>
      <c r="T3345" s="145">
        <f t="shared" si="655"/>
        <v>0</v>
      </c>
      <c r="U3345" s="145">
        <f t="shared" si="656"/>
        <v>0</v>
      </c>
      <c r="V3345" s="146">
        <f>IF(J3345="nio",0,IF(J3345&gt;0,VLOOKUP(F3345,'3-Productie normen'!A:M,VLOOKUP(J3345,'3-Productie normen'!$B$38:$C$41,2,FALSE),FALSE)))*(VLOOKUP(B3345,'2-Kosten per locatie'!$A$16:$C$48,3,FALSE))</f>
        <v>0</v>
      </c>
      <c r="W3345" s="146">
        <f t="shared" si="657"/>
        <v>0</v>
      </c>
      <c r="X3345" s="146">
        <f t="shared" si="658"/>
        <v>0</v>
      </c>
      <c r="Y3345" s="146">
        <f t="shared" si="659"/>
        <v>0</v>
      </c>
      <c r="Z3345" s="147" t="str">
        <f>VLOOKUP(F3345,'3-Productie normen'!A:Q,12,FALSE)</f>
        <v>B</v>
      </c>
      <c r="AA3345" s="147"/>
      <c r="AC3345" s="148">
        <f t="shared" si="660"/>
        <v>2856</v>
      </c>
    </row>
    <row r="3346" spans="1:29" ht="14.15" customHeight="1">
      <c r="A3346" s="124">
        <f t="shared" si="662"/>
        <v>3346</v>
      </c>
      <c r="B3346" s="139" t="s">
        <v>124</v>
      </c>
      <c r="C3346" s="108">
        <v>7</v>
      </c>
      <c r="D3346" s="164" t="s">
        <v>2745</v>
      </c>
      <c r="E3346" s="141" t="s">
        <v>224</v>
      </c>
      <c r="F3346" s="141" t="s">
        <v>155</v>
      </c>
      <c r="G3346" s="141" t="s">
        <v>222</v>
      </c>
      <c r="H3346" s="142">
        <v>17.7</v>
      </c>
      <c r="I3346" s="143">
        <f t="shared" si="661"/>
        <v>255</v>
      </c>
      <c r="J3346" s="144">
        <v>255</v>
      </c>
      <c r="K3346" s="144"/>
      <c r="L3346" s="144"/>
      <c r="M3346" s="144"/>
      <c r="N3346" s="144"/>
      <c r="O3346" s="144"/>
      <c r="P3346" s="145" t="e">
        <f t="shared" si="651"/>
        <v>#DIV/0!</v>
      </c>
      <c r="Q3346" s="145">
        <f t="shared" si="652"/>
        <v>0</v>
      </c>
      <c r="R3346" s="145">
        <f t="shared" si="653"/>
        <v>0</v>
      </c>
      <c r="S3346" s="145">
        <f t="shared" si="654"/>
        <v>0</v>
      </c>
      <c r="T3346" s="145">
        <f t="shared" si="655"/>
        <v>0</v>
      </c>
      <c r="U3346" s="145">
        <f t="shared" si="656"/>
        <v>0</v>
      </c>
      <c r="V3346" s="146">
        <f>IF(J3346="nio",0,IF(J3346&gt;0,VLOOKUP(F3346,'3-Productie normen'!A:M,VLOOKUP(J3346,'3-Productie normen'!$B$38:$C$41,2,FALSE),FALSE)))*(VLOOKUP(B3346,'2-Kosten per locatie'!$A$16:$C$48,3,FALSE))</f>
        <v>0</v>
      </c>
      <c r="W3346" s="146">
        <f t="shared" si="657"/>
        <v>0</v>
      </c>
      <c r="X3346" s="146">
        <f t="shared" si="658"/>
        <v>0</v>
      </c>
      <c r="Y3346" s="146">
        <f t="shared" si="659"/>
        <v>0</v>
      </c>
      <c r="Z3346" s="147" t="str">
        <f>VLOOKUP(F3346,'3-Productie normen'!A:Q,12,FALSE)</f>
        <v>B</v>
      </c>
      <c r="AA3346" s="147"/>
      <c r="AC3346" s="148">
        <f t="shared" si="660"/>
        <v>4513.5</v>
      </c>
    </row>
    <row r="3347" spans="1:29" ht="14.15" customHeight="1">
      <c r="A3347" s="124">
        <f t="shared" si="662"/>
        <v>3347</v>
      </c>
      <c r="B3347" s="139" t="s">
        <v>124</v>
      </c>
      <c r="C3347" s="108">
        <v>7</v>
      </c>
      <c r="D3347" s="164" t="s">
        <v>2746</v>
      </c>
      <c r="E3347" s="141" t="s">
        <v>1061</v>
      </c>
      <c r="F3347" s="141" t="s">
        <v>155</v>
      </c>
      <c r="G3347" s="141" t="s">
        <v>222</v>
      </c>
      <c r="H3347" s="142">
        <v>2.9</v>
      </c>
      <c r="I3347" s="143">
        <f t="shared" si="661"/>
        <v>255</v>
      </c>
      <c r="J3347" s="144">
        <v>255</v>
      </c>
      <c r="K3347" s="144"/>
      <c r="L3347" s="144"/>
      <c r="M3347" s="144"/>
      <c r="N3347" s="144"/>
      <c r="O3347" s="144"/>
      <c r="P3347" s="145" t="e">
        <f t="shared" si="651"/>
        <v>#DIV/0!</v>
      </c>
      <c r="Q3347" s="145">
        <f t="shared" si="652"/>
        <v>0</v>
      </c>
      <c r="R3347" s="145">
        <f t="shared" si="653"/>
        <v>0</v>
      </c>
      <c r="S3347" s="145">
        <f t="shared" si="654"/>
        <v>0</v>
      </c>
      <c r="T3347" s="145">
        <f t="shared" si="655"/>
        <v>0</v>
      </c>
      <c r="U3347" s="145">
        <f t="shared" si="656"/>
        <v>0</v>
      </c>
      <c r="V3347" s="146">
        <f>IF(J3347="nio",0,IF(J3347&gt;0,VLOOKUP(F3347,'3-Productie normen'!A:M,VLOOKUP(J3347,'3-Productie normen'!$B$38:$C$41,2,FALSE),FALSE)))*(VLOOKUP(B3347,'2-Kosten per locatie'!$A$16:$C$48,3,FALSE))</f>
        <v>0</v>
      </c>
      <c r="W3347" s="146">
        <f t="shared" si="657"/>
        <v>0</v>
      </c>
      <c r="X3347" s="146">
        <f t="shared" si="658"/>
        <v>0</v>
      </c>
      <c r="Y3347" s="146">
        <f t="shared" si="659"/>
        <v>0</v>
      </c>
      <c r="Z3347" s="147" t="str">
        <f>VLOOKUP(F3347,'3-Productie normen'!A:Q,12,FALSE)</f>
        <v>B</v>
      </c>
      <c r="AA3347" s="147"/>
      <c r="AC3347" s="148">
        <f t="shared" si="660"/>
        <v>739.5</v>
      </c>
    </row>
    <row r="3348" spans="1:29" ht="14.15" customHeight="1">
      <c r="A3348" s="124">
        <f t="shared" si="662"/>
        <v>3348</v>
      </c>
      <c r="B3348" s="139" t="s">
        <v>124</v>
      </c>
      <c r="C3348" s="108">
        <v>7</v>
      </c>
      <c r="D3348" s="164" t="s">
        <v>2747</v>
      </c>
      <c r="E3348" s="141" t="s">
        <v>1061</v>
      </c>
      <c r="F3348" s="141" t="s">
        <v>155</v>
      </c>
      <c r="G3348" s="141" t="s">
        <v>222</v>
      </c>
      <c r="H3348" s="142">
        <v>2.9</v>
      </c>
      <c r="I3348" s="143">
        <f t="shared" si="661"/>
        <v>255</v>
      </c>
      <c r="J3348" s="144">
        <v>255</v>
      </c>
      <c r="K3348" s="144"/>
      <c r="L3348" s="144"/>
      <c r="M3348" s="144"/>
      <c r="N3348" s="144"/>
      <c r="O3348" s="144"/>
      <c r="P3348" s="145" t="e">
        <f t="shared" si="651"/>
        <v>#DIV/0!</v>
      </c>
      <c r="Q3348" s="145">
        <f t="shared" si="652"/>
        <v>0</v>
      </c>
      <c r="R3348" s="145">
        <f t="shared" si="653"/>
        <v>0</v>
      </c>
      <c r="S3348" s="145">
        <f t="shared" si="654"/>
        <v>0</v>
      </c>
      <c r="T3348" s="145">
        <f t="shared" si="655"/>
        <v>0</v>
      </c>
      <c r="U3348" s="145">
        <f t="shared" si="656"/>
        <v>0</v>
      </c>
      <c r="V3348" s="146">
        <f>IF(J3348="nio",0,IF(J3348&gt;0,VLOOKUP(F3348,'3-Productie normen'!A:M,VLOOKUP(J3348,'3-Productie normen'!$B$38:$C$41,2,FALSE),FALSE)))*(VLOOKUP(B3348,'2-Kosten per locatie'!$A$16:$C$48,3,FALSE))</f>
        <v>0</v>
      </c>
      <c r="W3348" s="146">
        <f t="shared" si="657"/>
        <v>0</v>
      </c>
      <c r="X3348" s="146">
        <f t="shared" si="658"/>
        <v>0</v>
      </c>
      <c r="Y3348" s="146">
        <f t="shared" si="659"/>
        <v>0</v>
      </c>
      <c r="Z3348" s="147" t="str">
        <f>VLOOKUP(F3348,'3-Productie normen'!A:Q,12,FALSE)</f>
        <v>B</v>
      </c>
      <c r="AA3348" s="147"/>
      <c r="AC3348" s="148">
        <f t="shared" si="660"/>
        <v>739.5</v>
      </c>
    </row>
    <row r="3349" spans="1:29" ht="14.15" customHeight="1">
      <c r="A3349" s="124">
        <f t="shared" si="662"/>
        <v>3349</v>
      </c>
      <c r="B3349" s="139" t="s">
        <v>124</v>
      </c>
      <c r="C3349" s="108">
        <v>7</v>
      </c>
      <c r="D3349" s="164" t="s">
        <v>2748</v>
      </c>
      <c r="E3349" s="141" t="s">
        <v>224</v>
      </c>
      <c r="F3349" s="141" t="s">
        <v>155</v>
      </c>
      <c r="G3349" s="141" t="s">
        <v>222</v>
      </c>
      <c r="H3349" s="142">
        <v>41.9</v>
      </c>
      <c r="I3349" s="143">
        <f t="shared" si="661"/>
        <v>255</v>
      </c>
      <c r="J3349" s="144">
        <v>255</v>
      </c>
      <c r="K3349" s="144"/>
      <c r="L3349" s="144"/>
      <c r="M3349" s="144"/>
      <c r="N3349" s="144"/>
      <c r="O3349" s="144"/>
      <c r="P3349" s="145" t="e">
        <f t="shared" si="651"/>
        <v>#DIV/0!</v>
      </c>
      <c r="Q3349" s="145">
        <f t="shared" si="652"/>
        <v>0</v>
      </c>
      <c r="R3349" s="145">
        <f t="shared" si="653"/>
        <v>0</v>
      </c>
      <c r="S3349" s="145">
        <f t="shared" si="654"/>
        <v>0</v>
      </c>
      <c r="T3349" s="145">
        <f t="shared" si="655"/>
        <v>0</v>
      </c>
      <c r="U3349" s="145">
        <f t="shared" si="656"/>
        <v>0</v>
      </c>
      <c r="V3349" s="146">
        <f>IF(J3349="nio",0,IF(J3349&gt;0,VLOOKUP(F3349,'3-Productie normen'!A:M,VLOOKUP(J3349,'3-Productie normen'!$B$38:$C$41,2,FALSE),FALSE)))*(VLOOKUP(B3349,'2-Kosten per locatie'!$A$16:$C$48,3,FALSE))</f>
        <v>0</v>
      </c>
      <c r="W3349" s="146">
        <f t="shared" si="657"/>
        <v>0</v>
      </c>
      <c r="X3349" s="146">
        <f t="shared" si="658"/>
        <v>0</v>
      </c>
      <c r="Y3349" s="146">
        <f t="shared" si="659"/>
        <v>0</v>
      </c>
      <c r="Z3349" s="147" t="str">
        <f>VLOOKUP(F3349,'3-Productie normen'!A:Q,12,FALSE)</f>
        <v>B</v>
      </c>
      <c r="AA3349" s="147"/>
      <c r="AC3349" s="148">
        <f t="shared" si="660"/>
        <v>10684.5</v>
      </c>
    </row>
    <row r="3350" spans="1:29" ht="14.15" customHeight="1">
      <c r="A3350" s="124">
        <f t="shared" si="662"/>
        <v>3350</v>
      </c>
      <c r="B3350" s="139" t="s">
        <v>124</v>
      </c>
      <c r="C3350" s="108">
        <v>7</v>
      </c>
      <c r="D3350" s="164" t="s">
        <v>2749</v>
      </c>
      <c r="E3350" s="141" t="s">
        <v>224</v>
      </c>
      <c r="F3350" s="141" t="s">
        <v>155</v>
      </c>
      <c r="G3350" s="141" t="s">
        <v>222</v>
      </c>
      <c r="H3350" s="142">
        <v>11.9</v>
      </c>
      <c r="I3350" s="143">
        <f t="shared" si="661"/>
        <v>255</v>
      </c>
      <c r="J3350" s="144">
        <v>255</v>
      </c>
      <c r="K3350" s="144"/>
      <c r="L3350" s="144"/>
      <c r="M3350" s="144"/>
      <c r="N3350" s="144"/>
      <c r="O3350" s="144"/>
      <c r="P3350" s="145" t="e">
        <f t="shared" si="651"/>
        <v>#DIV/0!</v>
      </c>
      <c r="Q3350" s="145">
        <f t="shared" si="652"/>
        <v>0</v>
      </c>
      <c r="R3350" s="145">
        <f t="shared" si="653"/>
        <v>0</v>
      </c>
      <c r="S3350" s="145">
        <f t="shared" si="654"/>
        <v>0</v>
      </c>
      <c r="T3350" s="145">
        <f t="shared" si="655"/>
        <v>0</v>
      </c>
      <c r="U3350" s="145">
        <f t="shared" si="656"/>
        <v>0</v>
      </c>
      <c r="V3350" s="146">
        <f>IF(J3350="nio",0,IF(J3350&gt;0,VLOOKUP(F3350,'3-Productie normen'!A:M,VLOOKUP(J3350,'3-Productie normen'!$B$38:$C$41,2,FALSE),FALSE)))*(VLOOKUP(B3350,'2-Kosten per locatie'!$A$16:$C$48,3,FALSE))</f>
        <v>0</v>
      </c>
      <c r="W3350" s="146">
        <f t="shared" si="657"/>
        <v>0</v>
      </c>
      <c r="X3350" s="146">
        <f t="shared" si="658"/>
        <v>0</v>
      </c>
      <c r="Y3350" s="146">
        <f t="shared" si="659"/>
        <v>0</v>
      </c>
      <c r="Z3350" s="147" t="str">
        <f>VLOOKUP(F3350,'3-Productie normen'!A:Q,12,FALSE)</f>
        <v>B</v>
      </c>
      <c r="AA3350" s="147"/>
      <c r="AC3350" s="148">
        <f t="shared" si="660"/>
        <v>3034.5</v>
      </c>
    </row>
    <row r="3351" spans="1:29" ht="14.15" customHeight="1">
      <c r="A3351" s="124">
        <f t="shared" si="662"/>
        <v>3351</v>
      </c>
      <c r="B3351" s="139" t="s">
        <v>124</v>
      </c>
      <c r="C3351" s="108">
        <v>7</v>
      </c>
      <c r="D3351" s="164" t="s">
        <v>2750</v>
      </c>
      <c r="E3351" s="141" t="s">
        <v>171</v>
      </c>
      <c r="F3351" s="141" t="s">
        <v>171</v>
      </c>
      <c r="G3351" s="141" t="s">
        <v>222</v>
      </c>
      <c r="H3351" s="142">
        <v>14.7</v>
      </c>
      <c r="I3351" s="143">
        <f t="shared" si="661"/>
        <v>255</v>
      </c>
      <c r="J3351" s="144">
        <v>255</v>
      </c>
      <c r="K3351" s="144"/>
      <c r="L3351" s="144"/>
      <c r="M3351" s="144"/>
      <c r="N3351" s="144"/>
      <c r="O3351" s="144"/>
      <c r="P3351" s="145" t="e">
        <f t="shared" si="651"/>
        <v>#DIV/0!</v>
      </c>
      <c r="Q3351" s="145">
        <f t="shared" si="652"/>
        <v>0</v>
      </c>
      <c r="R3351" s="145">
        <f t="shared" si="653"/>
        <v>0</v>
      </c>
      <c r="S3351" s="145">
        <f t="shared" si="654"/>
        <v>0</v>
      </c>
      <c r="T3351" s="145">
        <f t="shared" si="655"/>
        <v>0</v>
      </c>
      <c r="U3351" s="145">
        <f t="shared" si="656"/>
        <v>0</v>
      </c>
      <c r="V3351" s="146">
        <f>IF(J3351="nio",0,IF(J3351&gt;0,VLOOKUP(F3351,'3-Productie normen'!A:M,VLOOKUP(J3351,'3-Productie normen'!$B$38:$C$41,2,FALSE),FALSE)))*(VLOOKUP(B3351,'2-Kosten per locatie'!$A$16:$C$48,3,FALSE))</f>
        <v>0</v>
      </c>
      <c r="W3351" s="146">
        <f t="shared" si="657"/>
        <v>0</v>
      </c>
      <c r="X3351" s="146">
        <f t="shared" si="658"/>
        <v>0</v>
      </c>
      <c r="Y3351" s="146">
        <f t="shared" si="659"/>
        <v>0</v>
      </c>
      <c r="Z3351" s="147" t="str">
        <f>VLOOKUP(F3351,'3-Productie normen'!A:Q,12,FALSE)</f>
        <v>B</v>
      </c>
      <c r="AA3351" s="147"/>
      <c r="AC3351" s="148">
        <f t="shared" si="660"/>
        <v>3748.5</v>
      </c>
    </row>
    <row r="3352" spans="1:29" ht="14.15" customHeight="1">
      <c r="A3352" s="124">
        <f t="shared" si="662"/>
        <v>3352</v>
      </c>
      <c r="B3352" s="139" t="s">
        <v>124</v>
      </c>
      <c r="C3352" s="108">
        <v>7</v>
      </c>
      <c r="D3352" s="164" t="s">
        <v>2751</v>
      </c>
      <c r="E3352" s="141" t="s">
        <v>224</v>
      </c>
      <c r="F3352" s="153" t="s">
        <v>155</v>
      </c>
      <c r="G3352" s="141" t="s">
        <v>222</v>
      </c>
      <c r="H3352" s="142">
        <v>30.7</v>
      </c>
      <c r="I3352" s="143">
        <f t="shared" si="661"/>
        <v>255</v>
      </c>
      <c r="J3352" s="144">
        <v>255</v>
      </c>
      <c r="K3352" s="144"/>
      <c r="L3352" s="144"/>
      <c r="M3352" s="144"/>
      <c r="N3352" s="144"/>
      <c r="O3352" s="144"/>
      <c r="P3352" s="145" t="e">
        <f t="shared" si="651"/>
        <v>#DIV/0!</v>
      </c>
      <c r="Q3352" s="145">
        <f t="shared" si="652"/>
        <v>0</v>
      </c>
      <c r="R3352" s="145">
        <f t="shared" si="653"/>
        <v>0</v>
      </c>
      <c r="S3352" s="145">
        <f t="shared" si="654"/>
        <v>0</v>
      </c>
      <c r="T3352" s="145">
        <f t="shared" si="655"/>
        <v>0</v>
      </c>
      <c r="U3352" s="145">
        <f t="shared" si="656"/>
        <v>0</v>
      </c>
      <c r="V3352" s="146">
        <f>IF(J3352="nio",0,IF(J3352&gt;0,VLOOKUP(F3352,'3-Productie normen'!A:M,VLOOKUP(J3352,'3-Productie normen'!$B$38:$C$41,2,FALSE),FALSE)))*(VLOOKUP(B3352,'2-Kosten per locatie'!$A$16:$C$48,3,FALSE))</f>
        <v>0</v>
      </c>
      <c r="W3352" s="146">
        <f t="shared" si="657"/>
        <v>0</v>
      </c>
      <c r="X3352" s="146">
        <f t="shared" si="658"/>
        <v>0</v>
      </c>
      <c r="Y3352" s="146">
        <f t="shared" si="659"/>
        <v>0</v>
      </c>
      <c r="Z3352" s="147" t="str">
        <f>VLOOKUP(F3352,'3-Productie normen'!A:Q,12,FALSE)</f>
        <v>B</v>
      </c>
      <c r="AA3352" s="147"/>
      <c r="AC3352" s="148">
        <f t="shared" si="660"/>
        <v>7828.5</v>
      </c>
    </row>
    <row r="3353" spans="1:29" ht="14.15" customHeight="1">
      <c r="A3353" s="124">
        <f t="shared" si="662"/>
        <v>3353</v>
      </c>
      <c r="B3353" s="139" t="s">
        <v>124</v>
      </c>
      <c r="C3353" s="108">
        <v>7</v>
      </c>
      <c r="D3353" s="164" t="s">
        <v>2691</v>
      </c>
      <c r="E3353" s="141" t="s">
        <v>170</v>
      </c>
      <c r="F3353" s="141" t="s">
        <v>170</v>
      </c>
      <c r="G3353" s="141" t="s">
        <v>222</v>
      </c>
      <c r="H3353" s="142">
        <v>14.8</v>
      </c>
      <c r="I3353" s="143">
        <f t="shared" si="661"/>
        <v>255</v>
      </c>
      <c r="J3353" s="144">
        <v>255</v>
      </c>
      <c r="K3353" s="144"/>
      <c r="L3353" s="144"/>
      <c r="M3353" s="144"/>
      <c r="N3353" s="144"/>
      <c r="O3353" s="144"/>
      <c r="P3353" s="145" t="e">
        <f t="shared" si="651"/>
        <v>#DIV/0!</v>
      </c>
      <c r="Q3353" s="145">
        <f t="shared" si="652"/>
        <v>0</v>
      </c>
      <c r="R3353" s="145">
        <f t="shared" si="653"/>
        <v>0</v>
      </c>
      <c r="S3353" s="145">
        <f t="shared" si="654"/>
        <v>0</v>
      </c>
      <c r="T3353" s="145">
        <f t="shared" si="655"/>
        <v>0</v>
      </c>
      <c r="U3353" s="145">
        <f t="shared" si="656"/>
        <v>0</v>
      </c>
      <c r="V3353" s="146">
        <f>IF(J3353="nio",0,IF(J3353&gt;0,VLOOKUP(F3353,'3-Productie normen'!A:M,VLOOKUP(J3353,'3-Productie normen'!$B$38:$C$41,2,FALSE),FALSE)))*(VLOOKUP(B3353,'2-Kosten per locatie'!$A$16:$C$48,3,FALSE))</f>
        <v>0</v>
      </c>
      <c r="W3353" s="146">
        <f t="shared" si="657"/>
        <v>0</v>
      </c>
      <c r="X3353" s="146">
        <f t="shared" si="658"/>
        <v>0</v>
      </c>
      <c r="Y3353" s="146">
        <f t="shared" si="659"/>
        <v>0</v>
      </c>
      <c r="Z3353" s="147" t="str">
        <f>VLOOKUP(F3353,'3-Productie normen'!A:Q,12,FALSE)</f>
        <v>V</v>
      </c>
      <c r="AA3353" s="147"/>
      <c r="AC3353" s="148">
        <f t="shared" si="660"/>
        <v>3774</v>
      </c>
    </row>
    <row r="3354" spans="1:29" ht="14.15" customHeight="1">
      <c r="A3354" s="124">
        <f t="shared" si="662"/>
        <v>3354</v>
      </c>
      <c r="B3354" s="139" t="s">
        <v>124</v>
      </c>
      <c r="C3354" s="108">
        <v>7</v>
      </c>
      <c r="D3354" s="164" t="s">
        <v>2723</v>
      </c>
      <c r="E3354" s="141" t="s">
        <v>170</v>
      </c>
      <c r="F3354" s="141" t="s">
        <v>170</v>
      </c>
      <c r="G3354" s="141" t="s">
        <v>222</v>
      </c>
      <c r="H3354" s="142">
        <v>12.8</v>
      </c>
      <c r="I3354" s="143">
        <f t="shared" si="661"/>
        <v>255</v>
      </c>
      <c r="J3354" s="144">
        <v>255</v>
      </c>
      <c r="K3354" s="144"/>
      <c r="L3354" s="144"/>
      <c r="M3354" s="144"/>
      <c r="N3354" s="144"/>
      <c r="O3354" s="144"/>
      <c r="P3354" s="145" t="e">
        <f t="shared" si="651"/>
        <v>#DIV/0!</v>
      </c>
      <c r="Q3354" s="145">
        <f t="shared" si="652"/>
        <v>0</v>
      </c>
      <c r="R3354" s="145">
        <f t="shared" si="653"/>
        <v>0</v>
      </c>
      <c r="S3354" s="145">
        <f t="shared" si="654"/>
        <v>0</v>
      </c>
      <c r="T3354" s="145">
        <f t="shared" si="655"/>
        <v>0</v>
      </c>
      <c r="U3354" s="145">
        <f t="shared" si="656"/>
        <v>0</v>
      </c>
      <c r="V3354" s="146">
        <f>IF(J3354="nio",0,IF(J3354&gt;0,VLOOKUP(F3354,'3-Productie normen'!A:M,VLOOKUP(J3354,'3-Productie normen'!$B$38:$C$41,2,FALSE),FALSE)))*(VLOOKUP(B3354,'2-Kosten per locatie'!$A$16:$C$48,3,FALSE))</f>
        <v>0</v>
      </c>
      <c r="W3354" s="146">
        <f t="shared" si="657"/>
        <v>0</v>
      </c>
      <c r="X3354" s="146">
        <f t="shared" si="658"/>
        <v>0</v>
      </c>
      <c r="Y3354" s="146">
        <f t="shared" si="659"/>
        <v>0</v>
      </c>
      <c r="Z3354" s="147" t="str">
        <f>VLOOKUP(F3354,'3-Productie normen'!A:Q,12,FALSE)</f>
        <v>V</v>
      </c>
      <c r="AA3354" s="147"/>
      <c r="AC3354" s="148">
        <f t="shared" si="660"/>
        <v>3264</v>
      </c>
    </row>
    <row r="3355" spans="1:29" ht="14.15" customHeight="1">
      <c r="A3355" s="124">
        <f t="shared" si="662"/>
        <v>3355</v>
      </c>
      <c r="B3355" s="139" t="s">
        <v>124</v>
      </c>
      <c r="C3355" s="108">
        <v>7</v>
      </c>
      <c r="D3355" s="164" t="s">
        <v>2752</v>
      </c>
      <c r="E3355" s="141" t="s">
        <v>685</v>
      </c>
      <c r="F3355" s="141" t="s">
        <v>168</v>
      </c>
      <c r="G3355" s="141"/>
      <c r="H3355" s="142">
        <v>2.2999999999999998</v>
      </c>
      <c r="I3355" s="143">
        <f t="shared" si="661"/>
        <v>1</v>
      </c>
      <c r="J3355" s="144">
        <v>1</v>
      </c>
      <c r="K3355" s="144"/>
      <c r="L3355" s="144"/>
      <c r="M3355" s="144"/>
      <c r="N3355" s="144"/>
      <c r="O3355" s="144"/>
      <c r="P3355" s="145" t="e">
        <f t="shared" si="651"/>
        <v>#DIV/0!</v>
      </c>
      <c r="Q3355" s="145">
        <f t="shared" si="652"/>
        <v>0</v>
      </c>
      <c r="R3355" s="145">
        <f t="shared" si="653"/>
        <v>0</v>
      </c>
      <c r="S3355" s="145">
        <f t="shared" si="654"/>
        <v>0</v>
      </c>
      <c r="T3355" s="145">
        <f t="shared" si="655"/>
        <v>0</v>
      </c>
      <c r="U3355" s="145">
        <f t="shared" si="656"/>
        <v>0</v>
      </c>
      <c r="V3355" s="146">
        <f>IF(J3355="nio",0,IF(J3355&gt;0,VLOOKUP(F3355,'3-Productie normen'!A:M,VLOOKUP(J3355,'3-Productie normen'!$B$38:$C$41,2,FALSE),FALSE)))*(VLOOKUP(B3355,'2-Kosten per locatie'!$A$16:$C$48,3,FALSE))</f>
        <v>0</v>
      </c>
      <c r="W3355" s="146">
        <f t="shared" si="657"/>
        <v>0</v>
      </c>
      <c r="X3355" s="146">
        <f t="shared" si="658"/>
        <v>0</v>
      </c>
      <c r="Y3355" s="146">
        <f t="shared" si="659"/>
        <v>0</v>
      </c>
      <c r="Z3355" s="147" t="str">
        <f>VLOOKUP(F3355,'3-Productie normen'!A:Q,12,FALSE)</f>
        <v>V</v>
      </c>
      <c r="AA3355" s="147"/>
      <c r="AC3355" s="148">
        <f t="shared" si="660"/>
        <v>2.2999999999999998</v>
      </c>
    </row>
    <row r="3356" spans="1:29" ht="14.15" customHeight="1">
      <c r="A3356" s="124">
        <f t="shared" si="662"/>
        <v>3356</v>
      </c>
      <c r="B3356" s="139" t="s">
        <v>124</v>
      </c>
      <c r="C3356" s="108">
        <v>7</v>
      </c>
      <c r="D3356" s="164" t="s">
        <v>2753</v>
      </c>
      <c r="E3356" s="141" t="s">
        <v>168</v>
      </c>
      <c r="F3356" s="141" t="s">
        <v>168</v>
      </c>
      <c r="G3356" s="141" t="s">
        <v>683</v>
      </c>
      <c r="H3356" s="142">
        <v>2</v>
      </c>
      <c r="I3356" s="143">
        <f t="shared" si="661"/>
        <v>1</v>
      </c>
      <c r="J3356" s="144">
        <v>1</v>
      </c>
      <c r="K3356" s="144"/>
      <c r="L3356" s="144"/>
      <c r="M3356" s="144"/>
      <c r="N3356" s="144"/>
      <c r="O3356" s="144"/>
      <c r="P3356" s="145" t="e">
        <f t="shared" si="651"/>
        <v>#DIV/0!</v>
      </c>
      <c r="Q3356" s="145">
        <f t="shared" si="652"/>
        <v>0</v>
      </c>
      <c r="R3356" s="145">
        <f t="shared" si="653"/>
        <v>0</v>
      </c>
      <c r="S3356" s="145">
        <f t="shared" si="654"/>
        <v>0</v>
      </c>
      <c r="T3356" s="145">
        <f t="shared" si="655"/>
        <v>0</v>
      </c>
      <c r="U3356" s="145">
        <f t="shared" si="656"/>
        <v>0</v>
      </c>
      <c r="V3356" s="146">
        <f>IF(J3356="nio",0,IF(J3356&gt;0,VLOOKUP(F3356,'3-Productie normen'!A:M,VLOOKUP(J3356,'3-Productie normen'!$B$38:$C$41,2,FALSE),FALSE)))*(VLOOKUP(B3356,'2-Kosten per locatie'!$A$16:$C$48,3,FALSE))</f>
        <v>0</v>
      </c>
      <c r="W3356" s="146">
        <f t="shared" si="657"/>
        <v>0</v>
      </c>
      <c r="X3356" s="146">
        <f t="shared" si="658"/>
        <v>0</v>
      </c>
      <c r="Y3356" s="146">
        <f t="shared" si="659"/>
        <v>0</v>
      </c>
      <c r="Z3356" s="147" t="str">
        <f>VLOOKUP(F3356,'3-Productie normen'!A:Q,12,FALSE)</f>
        <v>V</v>
      </c>
      <c r="AA3356" s="147"/>
      <c r="AC3356" s="148">
        <f t="shared" si="660"/>
        <v>2</v>
      </c>
    </row>
    <row r="3357" spans="1:29" ht="14.15" customHeight="1">
      <c r="A3357" s="124">
        <f t="shared" si="662"/>
        <v>3357</v>
      </c>
      <c r="B3357" s="139" t="s">
        <v>124</v>
      </c>
      <c r="C3357" s="108">
        <v>7</v>
      </c>
      <c r="D3357" s="164" t="s">
        <v>2754</v>
      </c>
      <c r="E3357" s="141" t="s">
        <v>230</v>
      </c>
      <c r="F3357" s="141" t="s">
        <v>168</v>
      </c>
      <c r="G3357" s="141"/>
      <c r="H3357" s="142">
        <v>12.5</v>
      </c>
      <c r="I3357" s="143">
        <f t="shared" si="661"/>
        <v>1</v>
      </c>
      <c r="J3357" s="144">
        <v>1</v>
      </c>
      <c r="K3357" s="144"/>
      <c r="L3357" s="144"/>
      <c r="M3357" s="144"/>
      <c r="N3357" s="144"/>
      <c r="O3357" s="144"/>
      <c r="P3357" s="145" t="e">
        <f t="shared" si="651"/>
        <v>#DIV/0!</v>
      </c>
      <c r="Q3357" s="145">
        <f t="shared" si="652"/>
        <v>0</v>
      </c>
      <c r="R3357" s="145">
        <f t="shared" si="653"/>
        <v>0</v>
      </c>
      <c r="S3357" s="145">
        <f t="shared" si="654"/>
        <v>0</v>
      </c>
      <c r="T3357" s="145">
        <f t="shared" si="655"/>
        <v>0</v>
      </c>
      <c r="U3357" s="145">
        <f t="shared" si="656"/>
        <v>0</v>
      </c>
      <c r="V3357" s="146">
        <f>IF(J3357="nio",0,IF(J3357&gt;0,VLOOKUP(F3357,'3-Productie normen'!A:M,VLOOKUP(J3357,'3-Productie normen'!$B$38:$C$41,2,FALSE),FALSE)))*(VLOOKUP(B3357,'2-Kosten per locatie'!$A$16:$C$48,3,FALSE))</f>
        <v>0</v>
      </c>
      <c r="W3357" s="146">
        <f t="shared" si="657"/>
        <v>0</v>
      </c>
      <c r="X3357" s="146">
        <f t="shared" si="658"/>
        <v>0</v>
      </c>
      <c r="Y3357" s="146">
        <f t="shared" si="659"/>
        <v>0</v>
      </c>
      <c r="Z3357" s="147" t="str">
        <f>VLOOKUP(F3357,'3-Productie normen'!A:Q,12,FALSE)</f>
        <v>V</v>
      </c>
      <c r="AA3357" s="147"/>
      <c r="AC3357" s="148">
        <f t="shared" si="660"/>
        <v>12.5</v>
      </c>
    </row>
    <row r="3358" spans="1:29" ht="14.15" customHeight="1">
      <c r="A3358" s="124">
        <f t="shared" si="662"/>
        <v>3358</v>
      </c>
      <c r="B3358" s="139" t="s">
        <v>124</v>
      </c>
      <c r="C3358" s="108">
        <v>7</v>
      </c>
      <c r="D3358" s="164" t="s">
        <v>2755</v>
      </c>
      <c r="E3358" s="141" t="s">
        <v>230</v>
      </c>
      <c r="F3358" s="141" t="s">
        <v>168</v>
      </c>
      <c r="G3358" s="141"/>
      <c r="H3358" s="142">
        <v>13.2</v>
      </c>
      <c r="I3358" s="143">
        <f t="shared" si="661"/>
        <v>1</v>
      </c>
      <c r="J3358" s="144">
        <v>1</v>
      </c>
      <c r="K3358" s="144"/>
      <c r="L3358" s="144"/>
      <c r="M3358" s="144"/>
      <c r="N3358" s="144"/>
      <c r="O3358" s="144"/>
      <c r="P3358" s="145" t="e">
        <f t="shared" si="651"/>
        <v>#DIV/0!</v>
      </c>
      <c r="Q3358" s="145">
        <f t="shared" si="652"/>
        <v>0</v>
      </c>
      <c r="R3358" s="145">
        <f t="shared" si="653"/>
        <v>0</v>
      </c>
      <c r="S3358" s="145">
        <f t="shared" si="654"/>
        <v>0</v>
      </c>
      <c r="T3358" s="145">
        <f t="shared" si="655"/>
        <v>0</v>
      </c>
      <c r="U3358" s="145">
        <f t="shared" si="656"/>
        <v>0</v>
      </c>
      <c r="V3358" s="146">
        <f>IF(J3358="nio",0,IF(J3358&gt;0,VLOOKUP(F3358,'3-Productie normen'!A:M,VLOOKUP(J3358,'3-Productie normen'!$B$38:$C$41,2,FALSE),FALSE)))*(VLOOKUP(B3358,'2-Kosten per locatie'!$A$16:$C$48,3,FALSE))</f>
        <v>0</v>
      </c>
      <c r="W3358" s="146">
        <f t="shared" si="657"/>
        <v>0</v>
      </c>
      <c r="X3358" s="146">
        <f t="shared" si="658"/>
        <v>0</v>
      </c>
      <c r="Y3358" s="146">
        <f t="shared" si="659"/>
        <v>0</v>
      </c>
      <c r="Z3358" s="147" t="str">
        <f>VLOOKUP(F3358,'3-Productie normen'!A:Q,12,FALSE)</f>
        <v>V</v>
      </c>
      <c r="AA3358" s="147"/>
      <c r="AC3358" s="148">
        <f t="shared" si="660"/>
        <v>13.2</v>
      </c>
    </row>
    <row r="3359" spans="1:29" ht="14.15" customHeight="1">
      <c r="A3359" s="124">
        <f t="shared" si="662"/>
        <v>3359</v>
      </c>
      <c r="B3359" s="139" t="s">
        <v>124</v>
      </c>
      <c r="C3359" s="108">
        <v>7</v>
      </c>
      <c r="D3359" s="164" t="s">
        <v>2756</v>
      </c>
      <c r="E3359" s="141" t="s">
        <v>168</v>
      </c>
      <c r="F3359" s="141" t="s">
        <v>168</v>
      </c>
      <c r="G3359" s="141"/>
      <c r="H3359" s="142">
        <v>0</v>
      </c>
      <c r="I3359" s="143">
        <f t="shared" si="661"/>
        <v>1</v>
      </c>
      <c r="J3359" s="144">
        <v>1</v>
      </c>
      <c r="K3359" s="144"/>
      <c r="L3359" s="144"/>
      <c r="M3359" s="144"/>
      <c r="N3359" s="144"/>
      <c r="O3359" s="144"/>
      <c r="P3359" s="145" t="e">
        <f t="shared" si="651"/>
        <v>#DIV/0!</v>
      </c>
      <c r="Q3359" s="145">
        <f t="shared" si="652"/>
        <v>0</v>
      </c>
      <c r="R3359" s="145">
        <f t="shared" si="653"/>
        <v>0</v>
      </c>
      <c r="S3359" s="145">
        <f t="shared" si="654"/>
        <v>0</v>
      </c>
      <c r="T3359" s="145">
        <f t="shared" si="655"/>
        <v>0</v>
      </c>
      <c r="U3359" s="145">
        <f t="shared" si="656"/>
        <v>0</v>
      </c>
      <c r="V3359" s="146">
        <f>IF(J3359="nio",0,IF(J3359&gt;0,VLOOKUP(F3359,'3-Productie normen'!A:M,VLOOKUP(J3359,'3-Productie normen'!$B$38:$C$41,2,FALSE),FALSE)))*(VLOOKUP(B3359,'2-Kosten per locatie'!$A$16:$C$48,3,FALSE))</f>
        <v>0</v>
      </c>
      <c r="W3359" s="146">
        <f t="shared" si="657"/>
        <v>0</v>
      </c>
      <c r="X3359" s="146">
        <f t="shared" si="658"/>
        <v>0</v>
      </c>
      <c r="Y3359" s="146">
        <f t="shared" si="659"/>
        <v>0</v>
      </c>
      <c r="Z3359" s="147" t="str">
        <f>VLOOKUP(F3359,'3-Productie normen'!A:Q,12,FALSE)</f>
        <v>V</v>
      </c>
      <c r="AA3359" s="147"/>
      <c r="AC3359" s="148">
        <f t="shared" si="660"/>
        <v>0</v>
      </c>
    </row>
    <row r="3360" spans="1:29" ht="14.15" customHeight="1">
      <c r="A3360" s="124">
        <f t="shared" si="662"/>
        <v>3360</v>
      </c>
      <c r="B3360" s="139" t="s">
        <v>124</v>
      </c>
      <c r="C3360" s="108">
        <v>7</v>
      </c>
      <c r="D3360" s="164" t="s">
        <v>2757</v>
      </c>
      <c r="E3360" s="141" t="s">
        <v>216</v>
      </c>
      <c r="F3360" s="141" t="s">
        <v>167</v>
      </c>
      <c r="G3360" s="141" t="s">
        <v>213</v>
      </c>
      <c r="H3360" s="142">
        <v>10</v>
      </c>
      <c r="I3360" s="143">
        <f t="shared" si="661"/>
        <v>255</v>
      </c>
      <c r="J3360" s="144">
        <v>255</v>
      </c>
      <c r="K3360" s="144"/>
      <c r="L3360" s="144"/>
      <c r="M3360" s="144"/>
      <c r="N3360" s="144"/>
      <c r="O3360" s="144"/>
      <c r="P3360" s="145" t="e">
        <f t="shared" si="651"/>
        <v>#DIV/0!</v>
      </c>
      <c r="Q3360" s="145">
        <f t="shared" si="652"/>
        <v>0</v>
      </c>
      <c r="R3360" s="145">
        <f t="shared" si="653"/>
        <v>0</v>
      </c>
      <c r="S3360" s="145">
        <f t="shared" si="654"/>
        <v>0</v>
      </c>
      <c r="T3360" s="145">
        <f t="shared" si="655"/>
        <v>0</v>
      </c>
      <c r="U3360" s="145">
        <f t="shared" si="656"/>
        <v>0</v>
      </c>
      <c r="V3360" s="146">
        <f>IF(J3360="nio",0,IF(J3360&gt;0,VLOOKUP(F3360,'3-Productie normen'!A:M,VLOOKUP(J3360,'3-Productie normen'!$B$38:$C$41,2,FALSE),FALSE)))*(VLOOKUP(B3360,'2-Kosten per locatie'!$A$16:$C$48,3,FALSE))</f>
        <v>0</v>
      </c>
      <c r="W3360" s="146">
        <f t="shared" si="657"/>
        <v>0</v>
      </c>
      <c r="X3360" s="146">
        <f t="shared" si="658"/>
        <v>0</v>
      </c>
      <c r="Y3360" s="146">
        <f t="shared" si="659"/>
        <v>0</v>
      </c>
      <c r="Z3360" s="147" t="str">
        <f>VLOOKUP(F3360,'3-Productie normen'!A:Q,12,FALSE)</f>
        <v>S</v>
      </c>
      <c r="AA3360" s="147"/>
      <c r="AC3360" s="148">
        <f t="shared" si="660"/>
        <v>2550</v>
      </c>
    </row>
    <row r="3361" spans="1:29" ht="14.15" customHeight="1">
      <c r="A3361" s="124">
        <f t="shared" si="662"/>
        <v>3361</v>
      </c>
      <c r="B3361" s="139" t="s">
        <v>124</v>
      </c>
      <c r="C3361" s="108">
        <v>7</v>
      </c>
      <c r="D3361" s="164" t="s">
        <v>2758</v>
      </c>
      <c r="E3361" s="141" t="s">
        <v>216</v>
      </c>
      <c r="F3361" s="141" t="s">
        <v>167</v>
      </c>
      <c r="G3361" s="141" t="s">
        <v>213</v>
      </c>
      <c r="H3361" s="142">
        <v>1.1000000000000001</v>
      </c>
      <c r="I3361" s="143">
        <f t="shared" si="661"/>
        <v>255</v>
      </c>
      <c r="J3361" s="144">
        <v>255</v>
      </c>
      <c r="K3361" s="144"/>
      <c r="L3361" s="144"/>
      <c r="M3361" s="144"/>
      <c r="N3361" s="144"/>
      <c r="O3361" s="144"/>
      <c r="P3361" s="145" t="e">
        <f t="shared" ref="P3361:P3423" si="663">IF(J3361="nio",0,IF(J3361&gt;0,J3361*H3361/V3361,0))</f>
        <v>#DIV/0!</v>
      </c>
      <c r="Q3361" s="145">
        <f t="shared" ref="Q3361:Q3423" si="664">IF(K3361&gt;0,K3361*H3361/W3361,0)</f>
        <v>0</v>
      </c>
      <c r="R3361" s="145">
        <f t="shared" ref="R3361:R3423" si="665">IF(L3361&gt;0,L3361*H3361/X3361,0)</f>
        <v>0</v>
      </c>
      <c r="S3361" s="145">
        <f t="shared" ref="S3361:S3423" si="666">IF(M3361&gt;0,M3361*H3361/Y3361,0)</f>
        <v>0</v>
      </c>
      <c r="T3361" s="145">
        <f t="shared" ref="T3361:T3423" si="667">IF(N3361&gt;0,N3361*H3361/X3361,0)</f>
        <v>0</v>
      </c>
      <c r="U3361" s="145">
        <f t="shared" ref="U3361:U3423" si="668">IF(O3361&gt;0,O3361*H3361/Y3361,0)</f>
        <v>0</v>
      </c>
      <c r="V3361" s="146">
        <f>IF(J3361="nio",0,IF(J3361&gt;0,VLOOKUP(F3361,'3-Productie normen'!A:M,VLOOKUP(J3361,'3-Productie normen'!$B$38:$C$41,2,FALSE),FALSE)))*(VLOOKUP(B3361,'2-Kosten per locatie'!$A$16:$C$48,3,FALSE))</f>
        <v>0</v>
      </c>
      <c r="W3361" s="146">
        <f t="shared" ref="W3361:W3423" si="669">IF(K3361&gt;0,V3361*$W$8,0)</f>
        <v>0</v>
      </c>
      <c r="X3361" s="146">
        <f t="shared" ref="X3361:X3423" si="670">IF((OR(L3361&gt;0,N3361&gt;0)),V3361*$X$8,0)</f>
        <v>0</v>
      </c>
      <c r="Y3361" s="146">
        <f t="shared" ref="Y3361:Y3423" si="671">IF((OR(M3361&gt;0,O3361&gt;0)),V3361*$Y$8,0)</f>
        <v>0</v>
      </c>
      <c r="Z3361" s="147" t="str">
        <f>VLOOKUP(F3361,'3-Productie normen'!A:Q,12,FALSE)</f>
        <v>S</v>
      </c>
      <c r="AA3361" s="147"/>
      <c r="AC3361" s="148">
        <f t="shared" ref="AC3361:AC3423" si="672">I3361*H3361</f>
        <v>280.5</v>
      </c>
    </row>
    <row r="3362" spans="1:29" ht="14.15" customHeight="1">
      <c r="A3362" s="124">
        <f t="shared" si="662"/>
        <v>3362</v>
      </c>
      <c r="B3362" s="139" t="s">
        <v>124</v>
      </c>
      <c r="C3362" s="108">
        <v>7</v>
      </c>
      <c r="D3362" s="164" t="s">
        <v>2759</v>
      </c>
      <c r="E3362" s="141" t="s">
        <v>212</v>
      </c>
      <c r="F3362" s="141" t="s">
        <v>167</v>
      </c>
      <c r="G3362" s="141" t="s">
        <v>213</v>
      </c>
      <c r="H3362" s="142">
        <v>1.1000000000000001</v>
      </c>
      <c r="I3362" s="143">
        <f t="shared" si="661"/>
        <v>255</v>
      </c>
      <c r="J3362" s="144">
        <v>255</v>
      </c>
      <c r="K3362" s="144"/>
      <c r="L3362" s="144"/>
      <c r="M3362" s="144"/>
      <c r="N3362" s="144"/>
      <c r="O3362" s="144"/>
      <c r="P3362" s="145" t="e">
        <f t="shared" si="663"/>
        <v>#DIV/0!</v>
      </c>
      <c r="Q3362" s="145">
        <f t="shared" si="664"/>
        <v>0</v>
      </c>
      <c r="R3362" s="145">
        <f t="shared" si="665"/>
        <v>0</v>
      </c>
      <c r="S3362" s="145">
        <f t="shared" si="666"/>
        <v>0</v>
      </c>
      <c r="T3362" s="145">
        <f t="shared" si="667"/>
        <v>0</v>
      </c>
      <c r="U3362" s="145">
        <f t="shared" si="668"/>
        <v>0</v>
      </c>
      <c r="V3362" s="146">
        <f>IF(J3362="nio",0,IF(J3362&gt;0,VLOOKUP(F3362,'3-Productie normen'!A:M,VLOOKUP(J3362,'3-Productie normen'!$B$38:$C$41,2,FALSE),FALSE)))*(VLOOKUP(B3362,'2-Kosten per locatie'!$A$16:$C$48,3,FALSE))</f>
        <v>0</v>
      </c>
      <c r="W3362" s="146">
        <f t="shared" si="669"/>
        <v>0</v>
      </c>
      <c r="X3362" s="146">
        <f t="shared" si="670"/>
        <v>0</v>
      </c>
      <c r="Y3362" s="146">
        <f t="shared" si="671"/>
        <v>0</v>
      </c>
      <c r="Z3362" s="147" t="str">
        <f>VLOOKUP(F3362,'3-Productie normen'!A:Q,12,FALSE)</f>
        <v>S</v>
      </c>
      <c r="AA3362" s="147"/>
      <c r="AC3362" s="148">
        <f t="shared" si="672"/>
        <v>280.5</v>
      </c>
    </row>
    <row r="3363" spans="1:29" ht="14.15" customHeight="1">
      <c r="A3363" s="124">
        <f t="shared" si="662"/>
        <v>3363</v>
      </c>
      <c r="B3363" s="139" t="s">
        <v>124</v>
      </c>
      <c r="C3363" s="108">
        <v>7</v>
      </c>
      <c r="D3363" s="164" t="s">
        <v>2760</v>
      </c>
      <c r="E3363" s="141" t="s">
        <v>212</v>
      </c>
      <c r="F3363" s="139" t="s">
        <v>167</v>
      </c>
      <c r="G3363" s="141" t="s">
        <v>213</v>
      </c>
      <c r="H3363" s="142">
        <v>9.5</v>
      </c>
      <c r="I3363" s="143">
        <f t="shared" si="661"/>
        <v>255</v>
      </c>
      <c r="J3363" s="144">
        <v>255</v>
      </c>
      <c r="K3363" s="144"/>
      <c r="L3363" s="144"/>
      <c r="M3363" s="144"/>
      <c r="N3363" s="144"/>
      <c r="O3363" s="144"/>
      <c r="P3363" s="145" t="e">
        <f t="shared" si="663"/>
        <v>#DIV/0!</v>
      </c>
      <c r="Q3363" s="145">
        <f t="shared" si="664"/>
        <v>0</v>
      </c>
      <c r="R3363" s="145">
        <f t="shared" si="665"/>
        <v>0</v>
      </c>
      <c r="S3363" s="145">
        <f t="shared" si="666"/>
        <v>0</v>
      </c>
      <c r="T3363" s="145">
        <f t="shared" si="667"/>
        <v>0</v>
      </c>
      <c r="U3363" s="145">
        <f t="shared" si="668"/>
        <v>0</v>
      </c>
      <c r="V3363" s="146">
        <f>IF(J3363="nio",0,IF(J3363&gt;0,VLOOKUP(F3363,'3-Productie normen'!A:M,VLOOKUP(J3363,'3-Productie normen'!$B$38:$C$41,2,FALSE),FALSE)))*(VLOOKUP(B3363,'2-Kosten per locatie'!$A$16:$C$48,3,FALSE))</f>
        <v>0</v>
      </c>
      <c r="W3363" s="146">
        <f t="shared" si="669"/>
        <v>0</v>
      </c>
      <c r="X3363" s="146">
        <f t="shared" si="670"/>
        <v>0</v>
      </c>
      <c r="Y3363" s="146">
        <f t="shared" si="671"/>
        <v>0</v>
      </c>
      <c r="Z3363" s="147" t="str">
        <f>VLOOKUP(F3363,'3-Productie normen'!A:Q,12,FALSE)</f>
        <v>S</v>
      </c>
      <c r="AA3363" s="147"/>
      <c r="AC3363" s="148">
        <f t="shared" si="672"/>
        <v>2422.5</v>
      </c>
    </row>
    <row r="3364" spans="1:29" ht="14.15" customHeight="1">
      <c r="A3364" s="124">
        <f t="shared" si="662"/>
        <v>3364</v>
      </c>
      <c r="B3364" s="139" t="s">
        <v>124</v>
      </c>
      <c r="C3364" s="108">
        <v>7</v>
      </c>
      <c r="D3364" s="164" t="s">
        <v>2761</v>
      </c>
      <c r="E3364" s="141" t="s">
        <v>212</v>
      </c>
      <c r="F3364" s="139" t="s">
        <v>167</v>
      </c>
      <c r="G3364" s="141" t="s">
        <v>213</v>
      </c>
      <c r="H3364" s="142">
        <v>1</v>
      </c>
      <c r="I3364" s="143">
        <f t="shared" si="661"/>
        <v>255</v>
      </c>
      <c r="J3364" s="144">
        <v>255</v>
      </c>
      <c r="K3364" s="144"/>
      <c r="L3364" s="144"/>
      <c r="M3364" s="144"/>
      <c r="N3364" s="144"/>
      <c r="O3364" s="144"/>
      <c r="P3364" s="145" t="e">
        <f t="shared" si="663"/>
        <v>#DIV/0!</v>
      </c>
      <c r="Q3364" s="145">
        <f t="shared" si="664"/>
        <v>0</v>
      </c>
      <c r="R3364" s="145">
        <f t="shared" si="665"/>
        <v>0</v>
      </c>
      <c r="S3364" s="145">
        <f t="shared" si="666"/>
        <v>0</v>
      </c>
      <c r="T3364" s="145">
        <f t="shared" si="667"/>
        <v>0</v>
      </c>
      <c r="U3364" s="145">
        <f t="shared" si="668"/>
        <v>0</v>
      </c>
      <c r="V3364" s="146">
        <f>IF(J3364="nio",0,IF(J3364&gt;0,VLOOKUP(F3364,'3-Productie normen'!A:M,VLOOKUP(J3364,'3-Productie normen'!$B$38:$C$41,2,FALSE),FALSE)))*(VLOOKUP(B3364,'2-Kosten per locatie'!$A$16:$C$48,3,FALSE))</f>
        <v>0</v>
      </c>
      <c r="W3364" s="146">
        <f t="shared" si="669"/>
        <v>0</v>
      </c>
      <c r="X3364" s="146">
        <f t="shared" si="670"/>
        <v>0</v>
      </c>
      <c r="Y3364" s="146">
        <f t="shared" si="671"/>
        <v>0</v>
      </c>
      <c r="Z3364" s="147" t="str">
        <f>VLOOKUP(F3364,'3-Productie normen'!A:Q,12,FALSE)</f>
        <v>S</v>
      </c>
      <c r="AA3364" s="147"/>
      <c r="AC3364" s="148">
        <f t="shared" si="672"/>
        <v>255</v>
      </c>
    </row>
    <row r="3365" spans="1:29" ht="14.15" customHeight="1">
      <c r="A3365" s="124">
        <f t="shared" si="662"/>
        <v>3365</v>
      </c>
      <c r="B3365" s="139" t="s">
        <v>124</v>
      </c>
      <c r="C3365" s="108">
        <v>7</v>
      </c>
      <c r="D3365" s="164" t="s">
        <v>2762</v>
      </c>
      <c r="E3365" s="141" t="s">
        <v>212</v>
      </c>
      <c r="F3365" s="139" t="s">
        <v>167</v>
      </c>
      <c r="G3365" s="141" t="s">
        <v>213</v>
      </c>
      <c r="H3365" s="142">
        <v>1</v>
      </c>
      <c r="I3365" s="143">
        <f t="shared" si="661"/>
        <v>255</v>
      </c>
      <c r="J3365" s="144">
        <v>255</v>
      </c>
      <c r="K3365" s="144"/>
      <c r="L3365" s="144"/>
      <c r="M3365" s="144"/>
      <c r="N3365" s="144"/>
      <c r="O3365" s="144"/>
      <c r="P3365" s="145" t="e">
        <f t="shared" si="663"/>
        <v>#DIV/0!</v>
      </c>
      <c r="Q3365" s="145">
        <f t="shared" si="664"/>
        <v>0</v>
      </c>
      <c r="R3365" s="145">
        <f t="shared" si="665"/>
        <v>0</v>
      </c>
      <c r="S3365" s="145">
        <f t="shared" si="666"/>
        <v>0</v>
      </c>
      <c r="T3365" s="145">
        <f t="shared" si="667"/>
        <v>0</v>
      </c>
      <c r="U3365" s="145">
        <f t="shared" si="668"/>
        <v>0</v>
      </c>
      <c r="V3365" s="146">
        <f>IF(J3365="nio",0,IF(J3365&gt;0,VLOOKUP(F3365,'3-Productie normen'!A:M,VLOOKUP(J3365,'3-Productie normen'!$B$38:$C$41,2,FALSE),FALSE)))*(VLOOKUP(B3365,'2-Kosten per locatie'!$A$16:$C$48,3,FALSE))</f>
        <v>0</v>
      </c>
      <c r="W3365" s="146">
        <f t="shared" si="669"/>
        <v>0</v>
      </c>
      <c r="X3365" s="146">
        <f t="shared" si="670"/>
        <v>0</v>
      </c>
      <c r="Y3365" s="146">
        <f t="shared" si="671"/>
        <v>0</v>
      </c>
      <c r="Z3365" s="147" t="str">
        <f>VLOOKUP(F3365,'3-Productie normen'!A:Q,12,FALSE)</f>
        <v>S</v>
      </c>
      <c r="AA3365" s="147"/>
      <c r="AC3365" s="148">
        <f t="shared" si="672"/>
        <v>255</v>
      </c>
    </row>
    <row r="3366" spans="1:29" ht="14.15" customHeight="1">
      <c r="A3366" s="124">
        <f t="shared" si="662"/>
        <v>3366</v>
      </c>
      <c r="B3366" s="139" t="s">
        <v>124</v>
      </c>
      <c r="C3366" s="108">
        <v>7</v>
      </c>
      <c r="D3366" s="164" t="s">
        <v>2763</v>
      </c>
      <c r="E3366" s="141" t="s">
        <v>212</v>
      </c>
      <c r="F3366" s="139" t="s">
        <v>167</v>
      </c>
      <c r="G3366" s="141" t="s">
        <v>213</v>
      </c>
      <c r="H3366" s="142">
        <v>1</v>
      </c>
      <c r="I3366" s="143">
        <f t="shared" si="661"/>
        <v>255</v>
      </c>
      <c r="J3366" s="144">
        <v>255</v>
      </c>
      <c r="K3366" s="144"/>
      <c r="L3366" s="144"/>
      <c r="M3366" s="144"/>
      <c r="N3366" s="144"/>
      <c r="O3366" s="144"/>
      <c r="P3366" s="145" t="e">
        <f t="shared" si="663"/>
        <v>#DIV/0!</v>
      </c>
      <c r="Q3366" s="145">
        <f t="shared" si="664"/>
        <v>0</v>
      </c>
      <c r="R3366" s="145">
        <f t="shared" si="665"/>
        <v>0</v>
      </c>
      <c r="S3366" s="145">
        <f t="shared" si="666"/>
        <v>0</v>
      </c>
      <c r="T3366" s="145">
        <f t="shared" si="667"/>
        <v>0</v>
      </c>
      <c r="U3366" s="145">
        <f t="shared" si="668"/>
        <v>0</v>
      </c>
      <c r="V3366" s="146">
        <f>IF(J3366="nio",0,IF(J3366&gt;0,VLOOKUP(F3366,'3-Productie normen'!A:M,VLOOKUP(J3366,'3-Productie normen'!$B$38:$C$41,2,FALSE),FALSE)))*(VLOOKUP(B3366,'2-Kosten per locatie'!$A$16:$C$48,3,FALSE))</f>
        <v>0</v>
      </c>
      <c r="W3366" s="146">
        <f t="shared" si="669"/>
        <v>0</v>
      </c>
      <c r="X3366" s="146">
        <f t="shared" si="670"/>
        <v>0</v>
      </c>
      <c r="Y3366" s="146">
        <f t="shared" si="671"/>
        <v>0</v>
      </c>
      <c r="Z3366" s="147" t="str">
        <f>VLOOKUP(F3366,'3-Productie normen'!A:Q,12,FALSE)</f>
        <v>S</v>
      </c>
      <c r="AA3366" s="147"/>
      <c r="AC3366" s="148">
        <f t="shared" si="672"/>
        <v>255</v>
      </c>
    </row>
    <row r="3367" spans="1:29" ht="14.15" customHeight="1">
      <c r="A3367" s="124">
        <f t="shared" si="662"/>
        <v>3367</v>
      </c>
      <c r="B3367" s="139" t="s">
        <v>91</v>
      </c>
      <c r="C3367" s="108" t="s">
        <v>210</v>
      </c>
      <c r="D3367" s="164" t="s">
        <v>1626</v>
      </c>
      <c r="E3367" s="141" t="s">
        <v>249</v>
      </c>
      <c r="F3367" s="139" t="s">
        <v>172</v>
      </c>
      <c r="G3367" s="141" t="s">
        <v>244</v>
      </c>
      <c r="H3367" s="142">
        <v>95.5</v>
      </c>
      <c r="I3367" s="143">
        <f t="shared" si="661"/>
        <v>730</v>
      </c>
      <c r="J3367" s="144">
        <v>255</v>
      </c>
      <c r="K3367" s="144">
        <v>255</v>
      </c>
      <c r="L3367" s="144">
        <v>101</v>
      </c>
      <c r="M3367" s="144">
        <v>101</v>
      </c>
      <c r="N3367" s="144">
        <v>9</v>
      </c>
      <c r="O3367" s="144">
        <v>9</v>
      </c>
      <c r="P3367" s="145" t="e">
        <f t="shared" si="663"/>
        <v>#DIV/0!</v>
      </c>
      <c r="Q3367" s="145" t="e">
        <f t="shared" si="664"/>
        <v>#DIV/0!</v>
      </c>
      <c r="R3367" s="145" t="e">
        <f t="shared" si="665"/>
        <v>#DIV/0!</v>
      </c>
      <c r="S3367" s="145" t="e">
        <f t="shared" si="666"/>
        <v>#DIV/0!</v>
      </c>
      <c r="T3367" s="145" t="e">
        <f t="shared" si="667"/>
        <v>#DIV/0!</v>
      </c>
      <c r="U3367" s="145" t="e">
        <f t="shared" si="668"/>
        <v>#DIV/0!</v>
      </c>
      <c r="V3367" s="146">
        <f>IF(J3367="nio",0,IF(J3367&gt;0,VLOOKUP(F3367,'3-Productie normen'!A:M,VLOOKUP(J3367,'3-Productie normen'!$B$38:$C$41,2,FALSE),FALSE)))*(VLOOKUP(B3367,'2-Kosten per locatie'!$A$16:$C$48,3,FALSE))</f>
        <v>0</v>
      </c>
      <c r="W3367" s="146">
        <f t="shared" si="669"/>
        <v>0</v>
      </c>
      <c r="X3367" s="146">
        <f t="shared" si="670"/>
        <v>0</v>
      </c>
      <c r="Y3367" s="146">
        <f t="shared" si="671"/>
        <v>0</v>
      </c>
      <c r="Z3367" s="147" t="str">
        <f>VLOOKUP(F3367,'3-Productie normen'!A:Q,12,FALSE)</f>
        <v>V</v>
      </c>
      <c r="AA3367" s="147"/>
      <c r="AC3367" s="148">
        <f t="shared" si="672"/>
        <v>69715</v>
      </c>
    </row>
    <row r="3368" spans="1:29" ht="14.15" customHeight="1">
      <c r="A3368" s="124">
        <f t="shared" si="662"/>
        <v>3368</v>
      </c>
      <c r="B3368" s="139" t="s">
        <v>91</v>
      </c>
      <c r="C3368" s="108" t="s">
        <v>210</v>
      </c>
      <c r="D3368" s="164" t="s">
        <v>1628</v>
      </c>
      <c r="E3368" s="141" t="s">
        <v>413</v>
      </c>
      <c r="F3368" s="400" t="s">
        <v>159</v>
      </c>
      <c r="G3368" s="141" t="s">
        <v>2056</v>
      </c>
      <c r="H3368" s="142">
        <v>35.799999999999997</v>
      </c>
      <c r="I3368" s="143">
        <f t="shared" si="661"/>
        <v>730</v>
      </c>
      <c r="J3368" s="144">
        <v>255</v>
      </c>
      <c r="K3368" s="144">
        <v>255</v>
      </c>
      <c r="L3368" s="144">
        <v>101</v>
      </c>
      <c r="M3368" s="144">
        <v>101</v>
      </c>
      <c r="N3368" s="144">
        <v>9</v>
      </c>
      <c r="O3368" s="144">
        <v>9</v>
      </c>
      <c r="P3368" s="145" t="e">
        <f t="shared" si="663"/>
        <v>#DIV/0!</v>
      </c>
      <c r="Q3368" s="145" t="e">
        <f t="shared" si="664"/>
        <v>#DIV/0!</v>
      </c>
      <c r="R3368" s="145" t="e">
        <f t="shared" si="665"/>
        <v>#DIV/0!</v>
      </c>
      <c r="S3368" s="145" t="e">
        <f t="shared" si="666"/>
        <v>#DIV/0!</v>
      </c>
      <c r="T3368" s="145" t="e">
        <f t="shared" si="667"/>
        <v>#DIV/0!</v>
      </c>
      <c r="U3368" s="145" t="e">
        <f t="shared" si="668"/>
        <v>#DIV/0!</v>
      </c>
      <c r="V3368" s="146">
        <f>IF(J3368="nio",0,IF(J3368&gt;0,VLOOKUP(F3368,'3-Productie normen'!A:M,VLOOKUP(J3368,'3-Productie normen'!$B$38:$C$41,2,FALSE),FALSE)))*(VLOOKUP(B3368,'2-Kosten per locatie'!$A$16:$C$48,3,FALSE))</f>
        <v>0</v>
      </c>
      <c r="W3368" s="146">
        <f t="shared" si="669"/>
        <v>0</v>
      </c>
      <c r="X3368" s="146">
        <f t="shared" si="670"/>
        <v>0</v>
      </c>
      <c r="Y3368" s="146">
        <f t="shared" si="671"/>
        <v>0</v>
      </c>
      <c r="Z3368" s="147" t="str">
        <f>VLOOKUP(F3368,'3-Productie normen'!A:Q,12,FALSE)</f>
        <v>V</v>
      </c>
      <c r="AA3368" s="147"/>
      <c r="AC3368" s="148">
        <f t="shared" si="672"/>
        <v>26133.999999999996</v>
      </c>
    </row>
    <row r="3369" spans="1:29" ht="14.15" customHeight="1">
      <c r="A3369" s="124">
        <f t="shared" si="662"/>
        <v>3369</v>
      </c>
      <c r="B3369" s="139" t="s">
        <v>91</v>
      </c>
      <c r="C3369" s="108" t="s">
        <v>210</v>
      </c>
      <c r="D3369" s="164" t="s">
        <v>1629</v>
      </c>
      <c r="E3369" s="141" t="s">
        <v>334</v>
      </c>
      <c r="F3369" s="139" t="s">
        <v>163</v>
      </c>
      <c r="G3369" s="141" t="s">
        <v>222</v>
      </c>
      <c r="H3369" s="142">
        <v>37.5</v>
      </c>
      <c r="I3369" s="143">
        <f t="shared" si="661"/>
        <v>730</v>
      </c>
      <c r="J3369" s="144">
        <v>255</v>
      </c>
      <c r="K3369" s="144">
        <v>255</v>
      </c>
      <c r="L3369" s="144">
        <v>101</v>
      </c>
      <c r="M3369" s="144">
        <v>101</v>
      </c>
      <c r="N3369" s="144">
        <v>9</v>
      </c>
      <c r="O3369" s="144">
        <v>9</v>
      </c>
      <c r="P3369" s="145" t="e">
        <f t="shared" si="663"/>
        <v>#DIV/0!</v>
      </c>
      <c r="Q3369" s="145" t="e">
        <f t="shared" si="664"/>
        <v>#DIV/0!</v>
      </c>
      <c r="R3369" s="145" t="e">
        <f t="shared" si="665"/>
        <v>#DIV/0!</v>
      </c>
      <c r="S3369" s="145" t="e">
        <f t="shared" si="666"/>
        <v>#DIV/0!</v>
      </c>
      <c r="T3369" s="145" t="e">
        <f t="shared" si="667"/>
        <v>#DIV/0!</v>
      </c>
      <c r="U3369" s="145" t="e">
        <f t="shared" si="668"/>
        <v>#DIV/0!</v>
      </c>
      <c r="V3369" s="146">
        <f>IF(J3369="nio",0,IF(J3369&gt;0,VLOOKUP(F3369,'3-Productie normen'!A:M,VLOOKUP(J3369,'3-Productie normen'!$B$38:$C$41,2,FALSE),FALSE)))*(VLOOKUP(B3369,'2-Kosten per locatie'!$A$16:$C$48,3,FALSE))</f>
        <v>0</v>
      </c>
      <c r="W3369" s="146">
        <f t="shared" si="669"/>
        <v>0</v>
      </c>
      <c r="X3369" s="146">
        <f t="shared" si="670"/>
        <v>0</v>
      </c>
      <c r="Y3369" s="146">
        <f t="shared" si="671"/>
        <v>0</v>
      </c>
      <c r="Z3369" s="147" t="str">
        <f>VLOOKUP(F3369,'3-Productie normen'!A:Q,12,FALSE)</f>
        <v>B</v>
      </c>
      <c r="AA3369" s="147"/>
      <c r="AC3369" s="148">
        <f t="shared" si="672"/>
        <v>27375</v>
      </c>
    </row>
    <row r="3370" spans="1:29" ht="14.15" customHeight="1">
      <c r="A3370" s="124">
        <f t="shared" si="662"/>
        <v>3370</v>
      </c>
      <c r="B3370" s="139" t="s">
        <v>91</v>
      </c>
      <c r="C3370" s="108" t="s">
        <v>210</v>
      </c>
      <c r="D3370" s="164" t="s">
        <v>1630</v>
      </c>
      <c r="E3370" s="141" t="s">
        <v>262</v>
      </c>
      <c r="F3370" s="141" t="s">
        <v>164</v>
      </c>
      <c r="G3370" s="141" t="s">
        <v>244</v>
      </c>
      <c r="H3370" s="142">
        <v>1.6</v>
      </c>
      <c r="I3370" s="143">
        <f t="shared" si="661"/>
        <v>12</v>
      </c>
      <c r="J3370" s="144">
        <v>12</v>
      </c>
      <c r="K3370" s="144"/>
      <c r="L3370" s="144"/>
      <c r="M3370" s="144"/>
      <c r="N3370" s="144"/>
      <c r="O3370" s="144"/>
      <c r="P3370" s="145" t="e">
        <f t="shared" si="663"/>
        <v>#DIV/0!</v>
      </c>
      <c r="Q3370" s="145">
        <f t="shared" si="664"/>
        <v>0</v>
      </c>
      <c r="R3370" s="145">
        <f t="shared" si="665"/>
        <v>0</v>
      </c>
      <c r="S3370" s="145">
        <f t="shared" si="666"/>
        <v>0</v>
      </c>
      <c r="T3370" s="145">
        <f t="shared" si="667"/>
        <v>0</v>
      </c>
      <c r="U3370" s="145">
        <f t="shared" si="668"/>
        <v>0</v>
      </c>
      <c r="V3370" s="146">
        <f>IF(J3370="nio",0,IF(J3370&gt;0,VLOOKUP(F3370,'3-Productie normen'!A:M,VLOOKUP(J3370,'3-Productie normen'!$B$38:$C$41,2,FALSE),FALSE)))*(VLOOKUP(B3370,'2-Kosten per locatie'!$A$16:$C$48,3,FALSE))</f>
        <v>0</v>
      </c>
      <c r="W3370" s="146">
        <f t="shared" si="669"/>
        <v>0</v>
      </c>
      <c r="X3370" s="146">
        <f t="shared" si="670"/>
        <v>0</v>
      </c>
      <c r="Y3370" s="146">
        <f t="shared" si="671"/>
        <v>0</v>
      </c>
      <c r="Z3370" s="147" t="str">
        <f>VLOOKUP(F3370,'3-Productie normen'!A:Q,12,FALSE)</f>
        <v>V</v>
      </c>
      <c r="AA3370" s="147"/>
      <c r="AC3370" s="148">
        <f t="shared" si="672"/>
        <v>19.200000000000003</v>
      </c>
    </row>
    <row r="3371" spans="1:29" ht="14.15" customHeight="1">
      <c r="A3371" s="124">
        <f t="shared" si="662"/>
        <v>3371</v>
      </c>
      <c r="B3371" s="139" t="s">
        <v>91</v>
      </c>
      <c r="C3371" s="108" t="s">
        <v>210</v>
      </c>
      <c r="D3371" s="164" t="s">
        <v>1632</v>
      </c>
      <c r="E3371" s="141" t="s">
        <v>1631</v>
      </c>
      <c r="F3371" s="141" t="s">
        <v>161</v>
      </c>
      <c r="G3371" s="141" t="s">
        <v>244</v>
      </c>
      <c r="H3371" s="142">
        <v>7.9</v>
      </c>
      <c r="I3371" s="143">
        <f t="shared" si="661"/>
        <v>730</v>
      </c>
      <c r="J3371" s="144">
        <v>255</v>
      </c>
      <c r="K3371" s="144">
        <v>255</v>
      </c>
      <c r="L3371" s="144">
        <v>101</v>
      </c>
      <c r="M3371" s="144">
        <v>101</v>
      </c>
      <c r="N3371" s="144">
        <v>9</v>
      </c>
      <c r="O3371" s="144">
        <v>9</v>
      </c>
      <c r="P3371" s="145" t="e">
        <f t="shared" si="663"/>
        <v>#DIV/0!</v>
      </c>
      <c r="Q3371" s="145" t="e">
        <f t="shared" si="664"/>
        <v>#DIV/0!</v>
      </c>
      <c r="R3371" s="145" t="e">
        <f t="shared" si="665"/>
        <v>#DIV/0!</v>
      </c>
      <c r="S3371" s="145" t="e">
        <f t="shared" si="666"/>
        <v>#DIV/0!</v>
      </c>
      <c r="T3371" s="145" t="e">
        <f t="shared" si="667"/>
        <v>#DIV/0!</v>
      </c>
      <c r="U3371" s="145" t="e">
        <f t="shared" si="668"/>
        <v>#DIV/0!</v>
      </c>
      <c r="V3371" s="146">
        <f>IF(J3371="nio",0,IF(J3371&gt;0,VLOOKUP(F3371,'3-Productie normen'!A:M,VLOOKUP(J3371,'3-Productie normen'!$B$38:$C$41,2,FALSE),FALSE)))*(VLOOKUP(B3371,'2-Kosten per locatie'!$A$16:$C$48,3,FALSE))</f>
        <v>0</v>
      </c>
      <c r="W3371" s="146">
        <f t="shared" si="669"/>
        <v>0</v>
      </c>
      <c r="X3371" s="146">
        <f t="shared" si="670"/>
        <v>0</v>
      </c>
      <c r="Y3371" s="146">
        <f t="shared" si="671"/>
        <v>0</v>
      </c>
      <c r="Z3371" s="147" t="str">
        <f>VLOOKUP(F3371,'3-Productie normen'!A:Q,12,FALSE)</f>
        <v>S</v>
      </c>
      <c r="AA3371" s="147"/>
      <c r="AC3371" s="148">
        <f t="shared" si="672"/>
        <v>5767</v>
      </c>
    </row>
    <row r="3372" spans="1:29" ht="14.15" customHeight="1">
      <c r="A3372" s="124">
        <f t="shared" si="662"/>
        <v>3372</v>
      </c>
      <c r="B3372" s="139" t="s">
        <v>91</v>
      </c>
      <c r="C3372" s="108" t="s">
        <v>210</v>
      </c>
      <c r="D3372" s="164" t="s">
        <v>1633</v>
      </c>
      <c r="E3372" s="141" t="s">
        <v>212</v>
      </c>
      <c r="F3372" s="141" t="s">
        <v>167</v>
      </c>
      <c r="G3372" s="141" t="s">
        <v>213</v>
      </c>
      <c r="H3372" s="142">
        <v>4.5</v>
      </c>
      <c r="I3372" s="143">
        <f t="shared" si="661"/>
        <v>730</v>
      </c>
      <c r="J3372" s="144">
        <v>255</v>
      </c>
      <c r="K3372" s="144">
        <v>255</v>
      </c>
      <c r="L3372" s="144">
        <v>101</v>
      </c>
      <c r="M3372" s="144">
        <v>101</v>
      </c>
      <c r="N3372" s="144">
        <v>9</v>
      </c>
      <c r="O3372" s="144">
        <v>9</v>
      </c>
      <c r="P3372" s="145" t="e">
        <f t="shared" si="663"/>
        <v>#DIV/0!</v>
      </c>
      <c r="Q3372" s="145" t="e">
        <f t="shared" si="664"/>
        <v>#DIV/0!</v>
      </c>
      <c r="R3372" s="145" t="e">
        <f t="shared" si="665"/>
        <v>#DIV/0!</v>
      </c>
      <c r="S3372" s="145" t="e">
        <f t="shared" si="666"/>
        <v>#DIV/0!</v>
      </c>
      <c r="T3372" s="145" t="e">
        <f t="shared" si="667"/>
        <v>#DIV/0!</v>
      </c>
      <c r="U3372" s="145" t="e">
        <f t="shared" si="668"/>
        <v>#DIV/0!</v>
      </c>
      <c r="V3372" s="146">
        <f>IF(J3372="nio",0,IF(J3372&gt;0,VLOOKUP(F3372,'3-Productie normen'!A:M,VLOOKUP(J3372,'3-Productie normen'!$B$38:$C$41,2,FALSE),FALSE)))*(VLOOKUP(B3372,'2-Kosten per locatie'!$A$16:$C$48,3,FALSE))</f>
        <v>0</v>
      </c>
      <c r="W3372" s="146">
        <f t="shared" si="669"/>
        <v>0</v>
      </c>
      <c r="X3372" s="146">
        <f t="shared" si="670"/>
        <v>0</v>
      </c>
      <c r="Y3372" s="146">
        <f t="shared" si="671"/>
        <v>0</v>
      </c>
      <c r="Z3372" s="147" t="str">
        <f>VLOOKUP(F3372,'3-Productie normen'!A:Q,12,FALSE)</f>
        <v>S</v>
      </c>
      <c r="AA3372" s="147"/>
      <c r="AC3372" s="148">
        <f t="shared" si="672"/>
        <v>3285</v>
      </c>
    </row>
    <row r="3373" spans="1:29" ht="14.15" customHeight="1">
      <c r="A3373" s="124">
        <f t="shared" si="662"/>
        <v>3373</v>
      </c>
      <c r="B3373" s="139" t="s">
        <v>91</v>
      </c>
      <c r="C3373" s="108" t="s">
        <v>210</v>
      </c>
      <c r="D3373" s="164" t="s">
        <v>1634</v>
      </c>
      <c r="E3373" s="141" t="s">
        <v>212</v>
      </c>
      <c r="F3373" s="141" t="s">
        <v>167</v>
      </c>
      <c r="G3373" s="141" t="s">
        <v>213</v>
      </c>
      <c r="H3373" s="142">
        <v>1.57</v>
      </c>
      <c r="I3373" s="143">
        <f t="shared" si="661"/>
        <v>730</v>
      </c>
      <c r="J3373" s="144">
        <v>255</v>
      </c>
      <c r="K3373" s="144">
        <v>255</v>
      </c>
      <c r="L3373" s="144">
        <v>101</v>
      </c>
      <c r="M3373" s="144">
        <v>101</v>
      </c>
      <c r="N3373" s="144">
        <v>9</v>
      </c>
      <c r="O3373" s="144">
        <v>9</v>
      </c>
      <c r="P3373" s="145" t="e">
        <f t="shared" si="663"/>
        <v>#DIV/0!</v>
      </c>
      <c r="Q3373" s="145" t="e">
        <f t="shared" si="664"/>
        <v>#DIV/0!</v>
      </c>
      <c r="R3373" s="145" t="e">
        <f t="shared" si="665"/>
        <v>#DIV/0!</v>
      </c>
      <c r="S3373" s="145" t="e">
        <f t="shared" si="666"/>
        <v>#DIV/0!</v>
      </c>
      <c r="T3373" s="145" t="e">
        <f t="shared" si="667"/>
        <v>#DIV/0!</v>
      </c>
      <c r="U3373" s="145" t="e">
        <f t="shared" si="668"/>
        <v>#DIV/0!</v>
      </c>
      <c r="V3373" s="146">
        <f>IF(J3373="nio",0,IF(J3373&gt;0,VLOOKUP(F3373,'3-Productie normen'!A:M,VLOOKUP(J3373,'3-Productie normen'!$B$38:$C$41,2,FALSE),FALSE)))*(VLOOKUP(B3373,'2-Kosten per locatie'!$A$16:$C$48,3,FALSE))</f>
        <v>0</v>
      </c>
      <c r="W3373" s="146">
        <f t="shared" si="669"/>
        <v>0</v>
      </c>
      <c r="X3373" s="146">
        <f t="shared" si="670"/>
        <v>0</v>
      </c>
      <c r="Y3373" s="146">
        <f t="shared" si="671"/>
        <v>0</v>
      </c>
      <c r="Z3373" s="147" t="str">
        <f>VLOOKUP(F3373,'3-Productie normen'!A:Q,12,FALSE)</f>
        <v>S</v>
      </c>
      <c r="AA3373" s="147"/>
      <c r="AC3373" s="148">
        <f t="shared" si="672"/>
        <v>1146.1000000000001</v>
      </c>
    </row>
    <row r="3374" spans="1:29" ht="14.15" customHeight="1">
      <c r="A3374" s="124">
        <f t="shared" si="662"/>
        <v>3374</v>
      </c>
      <c r="B3374" s="139" t="s">
        <v>91</v>
      </c>
      <c r="C3374" s="108" t="s">
        <v>210</v>
      </c>
      <c r="D3374" s="164" t="s">
        <v>1636</v>
      </c>
      <c r="E3374" s="141" t="s">
        <v>507</v>
      </c>
      <c r="F3374" s="153" t="s">
        <v>157</v>
      </c>
      <c r="G3374" s="141" t="s">
        <v>213</v>
      </c>
      <c r="H3374" s="142">
        <v>2.7</v>
      </c>
      <c r="I3374" s="143">
        <f t="shared" si="661"/>
        <v>730</v>
      </c>
      <c r="J3374" s="144">
        <v>255</v>
      </c>
      <c r="K3374" s="144">
        <v>255</v>
      </c>
      <c r="L3374" s="144">
        <v>101</v>
      </c>
      <c r="M3374" s="144">
        <v>101</v>
      </c>
      <c r="N3374" s="144">
        <v>9</v>
      </c>
      <c r="O3374" s="144">
        <v>9</v>
      </c>
      <c r="P3374" s="145" t="e">
        <f t="shared" si="663"/>
        <v>#DIV/0!</v>
      </c>
      <c r="Q3374" s="145" t="e">
        <f t="shared" si="664"/>
        <v>#DIV/0!</v>
      </c>
      <c r="R3374" s="145" t="e">
        <f t="shared" si="665"/>
        <v>#DIV/0!</v>
      </c>
      <c r="S3374" s="145" t="e">
        <f t="shared" si="666"/>
        <v>#DIV/0!</v>
      </c>
      <c r="T3374" s="145" t="e">
        <f t="shared" si="667"/>
        <v>#DIV/0!</v>
      </c>
      <c r="U3374" s="145" t="e">
        <f t="shared" si="668"/>
        <v>#DIV/0!</v>
      </c>
      <c r="V3374" s="146">
        <f>IF(J3374="nio",0,IF(J3374&gt;0,VLOOKUP(F3374,'3-Productie normen'!A:M,VLOOKUP(J3374,'3-Productie normen'!$B$38:$C$41,2,FALSE),FALSE)))*(VLOOKUP(B3374,'2-Kosten per locatie'!$A$16:$C$48,3,FALSE))</f>
        <v>0</v>
      </c>
      <c r="W3374" s="146">
        <f t="shared" si="669"/>
        <v>0</v>
      </c>
      <c r="X3374" s="146">
        <f t="shared" si="670"/>
        <v>0</v>
      </c>
      <c r="Y3374" s="146">
        <f t="shared" si="671"/>
        <v>0</v>
      </c>
      <c r="Z3374" s="147" t="str">
        <f>VLOOKUP(F3374,'3-Productie normen'!A:Q,12,FALSE)</f>
        <v>S</v>
      </c>
      <c r="AA3374" s="147"/>
      <c r="AC3374" s="148">
        <f t="shared" si="672"/>
        <v>1971.0000000000002</v>
      </c>
    </row>
    <row r="3375" spans="1:29" ht="14.15" customHeight="1">
      <c r="A3375" s="124">
        <f t="shared" si="662"/>
        <v>3375</v>
      </c>
      <c r="B3375" s="139" t="s">
        <v>91</v>
      </c>
      <c r="C3375" s="108" t="s">
        <v>210</v>
      </c>
      <c r="D3375" s="164" t="s">
        <v>1637</v>
      </c>
      <c r="E3375" s="141" t="s">
        <v>507</v>
      </c>
      <c r="F3375" s="153" t="s">
        <v>157</v>
      </c>
      <c r="G3375" s="141" t="s">
        <v>213</v>
      </c>
      <c r="H3375" s="142">
        <v>2.7</v>
      </c>
      <c r="I3375" s="143">
        <f t="shared" si="661"/>
        <v>730</v>
      </c>
      <c r="J3375" s="144">
        <v>255</v>
      </c>
      <c r="K3375" s="144">
        <v>255</v>
      </c>
      <c r="L3375" s="144">
        <v>101</v>
      </c>
      <c r="M3375" s="144">
        <v>101</v>
      </c>
      <c r="N3375" s="144">
        <v>9</v>
      </c>
      <c r="O3375" s="144">
        <v>9</v>
      </c>
      <c r="P3375" s="145" t="e">
        <f t="shared" si="663"/>
        <v>#DIV/0!</v>
      </c>
      <c r="Q3375" s="145" t="e">
        <f t="shared" si="664"/>
        <v>#DIV/0!</v>
      </c>
      <c r="R3375" s="145" t="e">
        <f t="shared" si="665"/>
        <v>#DIV/0!</v>
      </c>
      <c r="S3375" s="145" t="e">
        <f t="shared" si="666"/>
        <v>#DIV/0!</v>
      </c>
      <c r="T3375" s="145" t="e">
        <f t="shared" si="667"/>
        <v>#DIV/0!</v>
      </c>
      <c r="U3375" s="145" t="e">
        <f t="shared" si="668"/>
        <v>#DIV/0!</v>
      </c>
      <c r="V3375" s="146">
        <f>IF(J3375="nio",0,IF(J3375&gt;0,VLOOKUP(F3375,'3-Productie normen'!A:M,VLOOKUP(J3375,'3-Productie normen'!$B$38:$C$41,2,FALSE),FALSE)))*(VLOOKUP(B3375,'2-Kosten per locatie'!$A$16:$C$48,3,FALSE))</f>
        <v>0</v>
      </c>
      <c r="W3375" s="146">
        <f t="shared" si="669"/>
        <v>0</v>
      </c>
      <c r="X3375" s="146">
        <f t="shared" si="670"/>
        <v>0</v>
      </c>
      <c r="Y3375" s="146">
        <f t="shared" si="671"/>
        <v>0</v>
      </c>
      <c r="Z3375" s="147" t="str">
        <f>VLOOKUP(F3375,'3-Productie normen'!A:Q,12,FALSE)</f>
        <v>S</v>
      </c>
      <c r="AA3375" s="147"/>
      <c r="AC3375" s="148">
        <f t="shared" si="672"/>
        <v>1971.0000000000002</v>
      </c>
    </row>
    <row r="3376" spans="1:29" ht="14.15" customHeight="1">
      <c r="A3376" s="124">
        <f t="shared" si="662"/>
        <v>3376</v>
      </c>
      <c r="B3376" s="139" t="s">
        <v>91</v>
      </c>
      <c r="C3376" s="108" t="s">
        <v>210</v>
      </c>
      <c r="D3376" s="164" t="s">
        <v>1643</v>
      </c>
      <c r="E3376" s="141" t="s">
        <v>216</v>
      </c>
      <c r="F3376" s="141" t="s">
        <v>167</v>
      </c>
      <c r="G3376" s="141" t="s">
        <v>213</v>
      </c>
      <c r="H3376" s="142">
        <v>1.57</v>
      </c>
      <c r="I3376" s="143">
        <f t="shared" si="661"/>
        <v>730</v>
      </c>
      <c r="J3376" s="144">
        <v>255</v>
      </c>
      <c r="K3376" s="144">
        <v>255</v>
      </c>
      <c r="L3376" s="144">
        <v>101</v>
      </c>
      <c r="M3376" s="144">
        <v>101</v>
      </c>
      <c r="N3376" s="144">
        <v>9</v>
      </c>
      <c r="O3376" s="144">
        <v>9</v>
      </c>
      <c r="P3376" s="145" t="e">
        <f t="shared" si="663"/>
        <v>#DIV/0!</v>
      </c>
      <c r="Q3376" s="145" t="e">
        <f t="shared" si="664"/>
        <v>#DIV/0!</v>
      </c>
      <c r="R3376" s="145" t="e">
        <f t="shared" si="665"/>
        <v>#DIV/0!</v>
      </c>
      <c r="S3376" s="145" t="e">
        <f t="shared" si="666"/>
        <v>#DIV/0!</v>
      </c>
      <c r="T3376" s="145" t="e">
        <f t="shared" si="667"/>
        <v>#DIV/0!</v>
      </c>
      <c r="U3376" s="145" t="e">
        <f t="shared" si="668"/>
        <v>#DIV/0!</v>
      </c>
      <c r="V3376" s="146">
        <f>IF(J3376="nio",0,IF(J3376&gt;0,VLOOKUP(F3376,'3-Productie normen'!A:M,VLOOKUP(J3376,'3-Productie normen'!$B$38:$C$41,2,FALSE),FALSE)))*(VLOOKUP(B3376,'2-Kosten per locatie'!$A$16:$C$48,3,FALSE))</f>
        <v>0</v>
      </c>
      <c r="W3376" s="146">
        <f t="shared" si="669"/>
        <v>0</v>
      </c>
      <c r="X3376" s="146">
        <f t="shared" si="670"/>
        <v>0</v>
      </c>
      <c r="Y3376" s="146">
        <f t="shared" si="671"/>
        <v>0</v>
      </c>
      <c r="Z3376" s="147" t="str">
        <f>VLOOKUP(F3376,'3-Productie normen'!A:Q,12,FALSE)</f>
        <v>S</v>
      </c>
      <c r="AA3376" s="147"/>
      <c r="AC3376" s="148">
        <f t="shared" si="672"/>
        <v>1146.1000000000001</v>
      </c>
    </row>
    <row r="3377" spans="1:29" ht="14.15" customHeight="1">
      <c r="A3377" s="124">
        <f t="shared" si="662"/>
        <v>3377</v>
      </c>
      <c r="B3377" s="139" t="s">
        <v>91</v>
      </c>
      <c r="C3377" s="108" t="s">
        <v>210</v>
      </c>
      <c r="D3377" s="164" t="s">
        <v>1647</v>
      </c>
      <c r="E3377" s="141" t="s">
        <v>216</v>
      </c>
      <c r="F3377" s="141" t="s">
        <v>167</v>
      </c>
      <c r="G3377" s="141" t="s">
        <v>213</v>
      </c>
      <c r="H3377" s="142">
        <v>4.5</v>
      </c>
      <c r="I3377" s="143">
        <f t="shared" ref="I3377:I3440" si="673">SUM(J3377:O3377)</f>
        <v>730</v>
      </c>
      <c r="J3377" s="144">
        <v>255</v>
      </c>
      <c r="K3377" s="144">
        <v>255</v>
      </c>
      <c r="L3377" s="144">
        <v>101</v>
      </c>
      <c r="M3377" s="144">
        <v>101</v>
      </c>
      <c r="N3377" s="144">
        <v>9</v>
      </c>
      <c r="O3377" s="144">
        <v>9</v>
      </c>
      <c r="P3377" s="145" t="e">
        <f t="shared" si="663"/>
        <v>#DIV/0!</v>
      </c>
      <c r="Q3377" s="145" t="e">
        <f t="shared" si="664"/>
        <v>#DIV/0!</v>
      </c>
      <c r="R3377" s="145" t="e">
        <f t="shared" si="665"/>
        <v>#DIV/0!</v>
      </c>
      <c r="S3377" s="145" t="e">
        <f t="shared" si="666"/>
        <v>#DIV/0!</v>
      </c>
      <c r="T3377" s="145" t="e">
        <f t="shared" si="667"/>
        <v>#DIV/0!</v>
      </c>
      <c r="U3377" s="145" t="e">
        <f t="shared" si="668"/>
        <v>#DIV/0!</v>
      </c>
      <c r="V3377" s="146">
        <f>IF(J3377="nio",0,IF(J3377&gt;0,VLOOKUP(F3377,'3-Productie normen'!A:M,VLOOKUP(J3377,'3-Productie normen'!$B$38:$C$41,2,FALSE),FALSE)))*(VLOOKUP(B3377,'2-Kosten per locatie'!$A$16:$C$48,3,FALSE))</f>
        <v>0</v>
      </c>
      <c r="W3377" s="146">
        <f t="shared" si="669"/>
        <v>0</v>
      </c>
      <c r="X3377" s="146">
        <f t="shared" si="670"/>
        <v>0</v>
      </c>
      <c r="Y3377" s="146">
        <f t="shared" si="671"/>
        <v>0</v>
      </c>
      <c r="Z3377" s="147" t="str">
        <f>VLOOKUP(F3377,'3-Productie normen'!A:Q,12,FALSE)</f>
        <v>S</v>
      </c>
      <c r="AA3377" s="147"/>
      <c r="AC3377" s="148">
        <f t="shared" si="672"/>
        <v>3285</v>
      </c>
    </row>
    <row r="3378" spans="1:29" ht="14.15" customHeight="1">
      <c r="A3378" s="124">
        <f t="shared" si="662"/>
        <v>3378</v>
      </c>
      <c r="B3378" s="139" t="s">
        <v>91</v>
      </c>
      <c r="C3378" s="108" t="s">
        <v>210</v>
      </c>
      <c r="D3378" s="164" t="s">
        <v>1648</v>
      </c>
      <c r="E3378" s="141" t="s">
        <v>1674</v>
      </c>
      <c r="F3378" s="141" t="s">
        <v>163</v>
      </c>
      <c r="G3378" s="141" t="s">
        <v>222</v>
      </c>
      <c r="H3378" s="142">
        <v>18.3</v>
      </c>
      <c r="I3378" s="143">
        <f t="shared" si="673"/>
        <v>730</v>
      </c>
      <c r="J3378" s="144">
        <v>255</v>
      </c>
      <c r="K3378" s="144">
        <v>255</v>
      </c>
      <c r="L3378" s="144">
        <v>101</v>
      </c>
      <c r="M3378" s="144">
        <v>101</v>
      </c>
      <c r="N3378" s="144">
        <v>9</v>
      </c>
      <c r="O3378" s="144">
        <v>9</v>
      </c>
      <c r="P3378" s="145" t="e">
        <f t="shared" si="663"/>
        <v>#DIV/0!</v>
      </c>
      <c r="Q3378" s="145" t="e">
        <f t="shared" si="664"/>
        <v>#DIV/0!</v>
      </c>
      <c r="R3378" s="145" t="e">
        <f t="shared" si="665"/>
        <v>#DIV/0!</v>
      </c>
      <c r="S3378" s="145" t="e">
        <f t="shared" si="666"/>
        <v>#DIV/0!</v>
      </c>
      <c r="T3378" s="145" t="e">
        <f t="shared" si="667"/>
        <v>#DIV/0!</v>
      </c>
      <c r="U3378" s="145" t="e">
        <f t="shared" si="668"/>
        <v>#DIV/0!</v>
      </c>
      <c r="V3378" s="146">
        <f>IF(J3378="nio",0,IF(J3378&gt;0,VLOOKUP(F3378,'3-Productie normen'!A:M,VLOOKUP(J3378,'3-Productie normen'!$B$38:$C$41,2,FALSE),FALSE)))*(VLOOKUP(B3378,'2-Kosten per locatie'!$A$16:$C$48,3,FALSE))</f>
        <v>0</v>
      </c>
      <c r="W3378" s="146">
        <f t="shared" si="669"/>
        <v>0</v>
      </c>
      <c r="X3378" s="146">
        <f t="shared" si="670"/>
        <v>0</v>
      </c>
      <c r="Y3378" s="146">
        <f t="shared" si="671"/>
        <v>0</v>
      </c>
      <c r="Z3378" s="147" t="str">
        <f>VLOOKUP(F3378,'3-Productie normen'!A:Q,12,FALSE)</f>
        <v>B</v>
      </c>
      <c r="AA3378" s="147"/>
      <c r="AC3378" s="148">
        <f t="shared" si="672"/>
        <v>13359</v>
      </c>
    </row>
    <row r="3379" spans="1:29" ht="14.15" customHeight="1">
      <c r="A3379" s="124">
        <f t="shared" si="662"/>
        <v>3379</v>
      </c>
      <c r="B3379" s="139" t="s">
        <v>91</v>
      </c>
      <c r="C3379" s="108" t="s">
        <v>210</v>
      </c>
      <c r="D3379" s="164" t="s">
        <v>1649</v>
      </c>
      <c r="E3379" s="141" t="s">
        <v>1674</v>
      </c>
      <c r="F3379" s="141" t="s">
        <v>163</v>
      </c>
      <c r="G3379" s="141" t="s">
        <v>222</v>
      </c>
      <c r="H3379" s="142">
        <v>18.100000000000001</v>
      </c>
      <c r="I3379" s="143">
        <f t="shared" si="673"/>
        <v>730</v>
      </c>
      <c r="J3379" s="144">
        <v>255</v>
      </c>
      <c r="K3379" s="144">
        <v>255</v>
      </c>
      <c r="L3379" s="144">
        <v>101</v>
      </c>
      <c r="M3379" s="144">
        <v>101</v>
      </c>
      <c r="N3379" s="144">
        <v>9</v>
      </c>
      <c r="O3379" s="144">
        <v>9</v>
      </c>
      <c r="P3379" s="145" t="e">
        <f t="shared" si="663"/>
        <v>#DIV/0!</v>
      </c>
      <c r="Q3379" s="145" t="e">
        <f t="shared" si="664"/>
        <v>#DIV/0!</v>
      </c>
      <c r="R3379" s="145" t="e">
        <f t="shared" si="665"/>
        <v>#DIV/0!</v>
      </c>
      <c r="S3379" s="145" t="e">
        <f t="shared" si="666"/>
        <v>#DIV/0!</v>
      </c>
      <c r="T3379" s="145" t="e">
        <f t="shared" si="667"/>
        <v>#DIV/0!</v>
      </c>
      <c r="U3379" s="145" t="e">
        <f t="shared" si="668"/>
        <v>#DIV/0!</v>
      </c>
      <c r="V3379" s="146">
        <f>IF(J3379="nio",0,IF(J3379&gt;0,VLOOKUP(F3379,'3-Productie normen'!A:M,VLOOKUP(J3379,'3-Productie normen'!$B$38:$C$41,2,FALSE),FALSE)))*(VLOOKUP(B3379,'2-Kosten per locatie'!$A$16:$C$48,3,FALSE))</f>
        <v>0</v>
      </c>
      <c r="W3379" s="146">
        <f t="shared" si="669"/>
        <v>0</v>
      </c>
      <c r="X3379" s="146">
        <f t="shared" si="670"/>
        <v>0</v>
      </c>
      <c r="Y3379" s="146">
        <f t="shared" si="671"/>
        <v>0</v>
      </c>
      <c r="Z3379" s="147" t="str">
        <f>VLOOKUP(F3379,'3-Productie normen'!A:Q,12,FALSE)</f>
        <v>B</v>
      </c>
      <c r="AA3379" s="147"/>
      <c r="AC3379" s="148">
        <f t="shared" si="672"/>
        <v>13213.000000000002</v>
      </c>
    </row>
    <row r="3380" spans="1:29" ht="14.15" customHeight="1">
      <c r="A3380" s="124">
        <f t="shared" si="662"/>
        <v>3380</v>
      </c>
      <c r="B3380" s="139" t="s">
        <v>91</v>
      </c>
      <c r="C3380" s="108" t="s">
        <v>210</v>
      </c>
      <c r="D3380" s="164" t="s">
        <v>1650</v>
      </c>
      <c r="E3380" s="141" t="s">
        <v>1674</v>
      </c>
      <c r="F3380" s="141" t="s">
        <v>163</v>
      </c>
      <c r="G3380" s="141" t="s">
        <v>222</v>
      </c>
      <c r="H3380" s="142">
        <v>13.5</v>
      </c>
      <c r="I3380" s="143">
        <f t="shared" si="673"/>
        <v>730</v>
      </c>
      <c r="J3380" s="144">
        <v>255</v>
      </c>
      <c r="K3380" s="144">
        <v>255</v>
      </c>
      <c r="L3380" s="144">
        <v>101</v>
      </c>
      <c r="M3380" s="144">
        <v>101</v>
      </c>
      <c r="N3380" s="144">
        <v>9</v>
      </c>
      <c r="O3380" s="144">
        <v>9</v>
      </c>
      <c r="P3380" s="145" t="e">
        <f t="shared" si="663"/>
        <v>#DIV/0!</v>
      </c>
      <c r="Q3380" s="145" t="e">
        <f t="shared" si="664"/>
        <v>#DIV/0!</v>
      </c>
      <c r="R3380" s="145" t="e">
        <f t="shared" si="665"/>
        <v>#DIV/0!</v>
      </c>
      <c r="S3380" s="145" t="e">
        <f t="shared" si="666"/>
        <v>#DIV/0!</v>
      </c>
      <c r="T3380" s="145" t="e">
        <f t="shared" si="667"/>
        <v>#DIV/0!</v>
      </c>
      <c r="U3380" s="145" t="e">
        <f t="shared" si="668"/>
        <v>#DIV/0!</v>
      </c>
      <c r="V3380" s="146">
        <f>IF(J3380="nio",0,IF(J3380&gt;0,VLOOKUP(F3380,'3-Productie normen'!A:M,VLOOKUP(J3380,'3-Productie normen'!$B$38:$C$41,2,FALSE),FALSE)))*(VLOOKUP(B3380,'2-Kosten per locatie'!$A$16:$C$48,3,FALSE))</f>
        <v>0</v>
      </c>
      <c r="W3380" s="146">
        <f t="shared" si="669"/>
        <v>0</v>
      </c>
      <c r="X3380" s="146">
        <f t="shared" si="670"/>
        <v>0</v>
      </c>
      <c r="Y3380" s="146">
        <f t="shared" si="671"/>
        <v>0</v>
      </c>
      <c r="Z3380" s="147" t="str">
        <f>VLOOKUP(F3380,'3-Productie normen'!A:Q,12,FALSE)</f>
        <v>B</v>
      </c>
      <c r="AA3380" s="147"/>
      <c r="AC3380" s="148">
        <f t="shared" si="672"/>
        <v>9855</v>
      </c>
    </row>
    <row r="3381" spans="1:29" ht="14.15" customHeight="1">
      <c r="A3381" s="124">
        <f t="shared" si="662"/>
        <v>3381</v>
      </c>
      <c r="B3381" s="139" t="s">
        <v>91</v>
      </c>
      <c r="C3381" s="108" t="s">
        <v>210</v>
      </c>
      <c r="D3381" s="164" t="s">
        <v>1652</v>
      </c>
      <c r="E3381" s="141" t="s">
        <v>1674</v>
      </c>
      <c r="F3381" s="141" t="s">
        <v>163</v>
      </c>
      <c r="G3381" s="141" t="s">
        <v>222</v>
      </c>
      <c r="H3381" s="142">
        <v>13.6</v>
      </c>
      <c r="I3381" s="143">
        <f t="shared" si="673"/>
        <v>730</v>
      </c>
      <c r="J3381" s="144">
        <v>255</v>
      </c>
      <c r="K3381" s="144">
        <v>255</v>
      </c>
      <c r="L3381" s="144">
        <v>101</v>
      </c>
      <c r="M3381" s="144">
        <v>101</v>
      </c>
      <c r="N3381" s="144">
        <v>9</v>
      </c>
      <c r="O3381" s="144">
        <v>9</v>
      </c>
      <c r="P3381" s="145" t="e">
        <f t="shared" si="663"/>
        <v>#DIV/0!</v>
      </c>
      <c r="Q3381" s="145" t="e">
        <f t="shared" si="664"/>
        <v>#DIV/0!</v>
      </c>
      <c r="R3381" s="145" t="e">
        <f t="shared" si="665"/>
        <v>#DIV/0!</v>
      </c>
      <c r="S3381" s="145" t="e">
        <f t="shared" si="666"/>
        <v>#DIV/0!</v>
      </c>
      <c r="T3381" s="145" t="e">
        <f t="shared" si="667"/>
        <v>#DIV/0!</v>
      </c>
      <c r="U3381" s="145" t="e">
        <f t="shared" si="668"/>
        <v>#DIV/0!</v>
      </c>
      <c r="V3381" s="146">
        <f>IF(J3381="nio",0,IF(J3381&gt;0,VLOOKUP(F3381,'3-Productie normen'!A:M,VLOOKUP(J3381,'3-Productie normen'!$B$38:$C$41,2,FALSE),FALSE)))*(VLOOKUP(B3381,'2-Kosten per locatie'!$A$16:$C$48,3,FALSE))</f>
        <v>0</v>
      </c>
      <c r="W3381" s="146">
        <f t="shared" si="669"/>
        <v>0</v>
      </c>
      <c r="X3381" s="146">
        <f t="shared" si="670"/>
        <v>0</v>
      </c>
      <c r="Y3381" s="146">
        <f t="shared" si="671"/>
        <v>0</v>
      </c>
      <c r="Z3381" s="147" t="str">
        <f>VLOOKUP(F3381,'3-Productie normen'!A:Q,12,FALSE)</f>
        <v>B</v>
      </c>
      <c r="AA3381" s="147"/>
      <c r="AC3381" s="148">
        <f t="shared" si="672"/>
        <v>9928</v>
      </c>
    </row>
    <row r="3382" spans="1:29" ht="14.15" customHeight="1">
      <c r="A3382" s="124">
        <f t="shared" si="662"/>
        <v>3382</v>
      </c>
      <c r="B3382" s="139" t="s">
        <v>91</v>
      </c>
      <c r="C3382" s="108" t="s">
        <v>210</v>
      </c>
      <c r="D3382" s="164" t="s">
        <v>1653</v>
      </c>
      <c r="E3382" s="141" t="s">
        <v>1674</v>
      </c>
      <c r="F3382" s="141" t="s">
        <v>163</v>
      </c>
      <c r="G3382" s="141" t="s">
        <v>222</v>
      </c>
      <c r="H3382" s="142">
        <v>13.6</v>
      </c>
      <c r="I3382" s="143">
        <f t="shared" si="673"/>
        <v>730</v>
      </c>
      <c r="J3382" s="144">
        <v>255</v>
      </c>
      <c r="K3382" s="144">
        <v>255</v>
      </c>
      <c r="L3382" s="144">
        <v>101</v>
      </c>
      <c r="M3382" s="144">
        <v>101</v>
      </c>
      <c r="N3382" s="144">
        <v>9</v>
      </c>
      <c r="O3382" s="144">
        <v>9</v>
      </c>
      <c r="P3382" s="145" t="e">
        <f t="shared" si="663"/>
        <v>#DIV/0!</v>
      </c>
      <c r="Q3382" s="145" t="e">
        <f t="shared" si="664"/>
        <v>#DIV/0!</v>
      </c>
      <c r="R3382" s="145" t="e">
        <f t="shared" si="665"/>
        <v>#DIV/0!</v>
      </c>
      <c r="S3382" s="145" t="e">
        <f t="shared" si="666"/>
        <v>#DIV/0!</v>
      </c>
      <c r="T3382" s="145" t="e">
        <f t="shared" si="667"/>
        <v>#DIV/0!</v>
      </c>
      <c r="U3382" s="145" t="e">
        <f t="shared" si="668"/>
        <v>#DIV/0!</v>
      </c>
      <c r="V3382" s="146">
        <f>IF(J3382="nio",0,IF(J3382&gt;0,VLOOKUP(F3382,'3-Productie normen'!A:M,VLOOKUP(J3382,'3-Productie normen'!$B$38:$C$41,2,FALSE),FALSE)))*(VLOOKUP(B3382,'2-Kosten per locatie'!$A$16:$C$48,3,FALSE))</f>
        <v>0</v>
      </c>
      <c r="W3382" s="146">
        <f t="shared" si="669"/>
        <v>0</v>
      </c>
      <c r="X3382" s="146">
        <f t="shared" si="670"/>
        <v>0</v>
      </c>
      <c r="Y3382" s="146">
        <f t="shared" si="671"/>
        <v>0</v>
      </c>
      <c r="Z3382" s="147" t="str">
        <f>VLOOKUP(F3382,'3-Productie normen'!A:Q,12,FALSE)</f>
        <v>B</v>
      </c>
      <c r="AA3382" s="147"/>
      <c r="AC3382" s="148">
        <f t="shared" si="672"/>
        <v>9928</v>
      </c>
    </row>
    <row r="3383" spans="1:29" ht="14.15" customHeight="1">
      <c r="A3383" s="124">
        <f t="shared" si="662"/>
        <v>3383</v>
      </c>
      <c r="B3383" s="139" t="s">
        <v>91</v>
      </c>
      <c r="C3383" s="108" t="s">
        <v>210</v>
      </c>
      <c r="D3383" s="164" t="s">
        <v>1654</v>
      </c>
      <c r="E3383" s="141" t="s">
        <v>1674</v>
      </c>
      <c r="F3383" s="141" t="s">
        <v>163</v>
      </c>
      <c r="G3383" s="141" t="s">
        <v>222</v>
      </c>
      <c r="H3383" s="142">
        <v>13.6</v>
      </c>
      <c r="I3383" s="143">
        <f t="shared" si="673"/>
        <v>730</v>
      </c>
      <c r="J3383" s="144">
        <v>255</v>
      </c>
      <c r="K3383" s="144">
        <v>255</v>
      </c>
      <c r="L3383" s="144">
        <v>101</v>
      </c>
      <c r="M3383" s="144">
        <v>101</v>
      </c>
      <c r="N3383" s="144">
        <v>9</v>
      </c>
      <c r="O3383" s="144">
        <v>9</v>
      </c>
      <c r="P3383" s="145" t="e">
        <f t="shared" si="663"/>
        <v>#DIV/0!</v>
      </c>
      <c r="Q3383" s="145" t="e">
        <f t="shared" si="664"/>
        <v>#DIV/0!</v>
      </c>
      <c r="R3383" s="145" t="e">
        <f t="shared" si="665"/>
        <v>#DIV/0!</v>
      </c>
      <c r="S3383" s="145" t="e">
        <f t="shared" si="666"/>
        <v>#DIV/0!</v>
      </c>
      <c r="T3383" s="145" t="e">
        <f t="shared" si="667"/>
        <v>#DIV/0!</v>
      </c>
      <c r="U3383" s="145" t="e">
        <f t="shared" si="668"/>
        <v>#DIV/0!</v>
      </c>
      <c r="V3383" s="146">
        <f>IF(J3383="nio",0,IF(J3383&gt;0,VLOOKUP(F3383,'3-Productie normen'!A:M,VLOOKUP(J3383,'3-Productie normen'!$B$38:$C$41,2,FALSE),FALSE)))*(VLOOKUP(B3383,'2-Kosten per locatie'!$A$16:$C$48,3,FALSE))</f>
        <v>0</v>
      </c>
      <c r="W3383" s="146">
        <f t="shared" si="669"/>
        <v>0</v>
      </c>
      <c r="X3383" s="146">
        <f t="shared" si="670"/>
        <v>0</v>
      </c>
      <c r="Y3383" s="146">
        <f t="shared" si="671"/>
        <v>0</v>
      </c>
      <c r="Z3383" s="147" t="str">
        <f>VLOOKUP(F3383,'3-Productie normen'!A:Q,12,FALSE)</f>
        <v>B</v>
      </c>
      <c r="AA3383" s="147"/>
      <c r="AC3383" s="148">
        <f t="shared" si="672"/>
        <v>9928</v>
      </c>
    </row>
    <row r="3384" spans="1:29" ht="14.15" customHeight="1">
      <c r="A3384" s="124">
        <f t="shared" si="662"/>
        <v>3384</v>
      </c>
      <c r="B3384" s="139" t="s">
        <v>91</v>
      </c>
      <c r="C3384" s="108" t="s">
        <v>210</v>
      </c>
      <c r="D3384" s="164" t="s">
        <v>1655</v>
      </c>
      <c r="E3384" s="141" t="s">
        <v>1674</v>
      </c>
      <c r="F3384" s="141" t="s">
        <v>163</v>
      </c>
      <c r="G3384" s="141" t="s">
        <v>222</v>
      </c>
      <c r="H3384" s="142">
        <v>13.6</v>
      </c>
      <c r="I3384" s="143">
        <f t="shared" si="673"/>
        <v>730</v>
      </c>
      <c r="J3384" s="144">
        <v>255</v>
      </c>
      <c r="K3384" s="144">
        <v>255</v>
      </c>
      <c r="L3384" s="144">
        <v>101</v>
      </c>
      <c r="M3384" s="144">
        <v>101</v>
      </c>
      <c r="N3384" s="144">
        <v>9</v>
      </c>
      <c r="O3384" s="144">
        <v>9</v>
      </c>
      <c r="P3384" s="145" t="e">
        <f t="shared" si="663"/>
        <v>#DIV/0!</v>
      </c>
      <c r="Q3384" s="145" t="e">
        <f t="shared" si="664"/>
        <v>#DIV/0!</v>
      </c>
      <c r="R3384" s="145" t="e">
        <f t="shared" si="665"/>
        <v>#DIV/0!</v>
      </c>
      <c r="S3384" s="145" t="e">
        <f t="shared" si="666"/>
        <v>#DIV/0!</v>
      </c>
      <c r="T3384" s="145" t="e">
        <f t="shared" si="667"/>
        <v>#DIV/0!</v>
      </c>
      <c r="U3384" s="145" t="e">
        <f t="shared" si="668"/>
        <v>#DIV/0!</v>
      </c>
      <c r="V3384" s="146">
        <f>IF(J3384="nio",0,IF(J3384&gt;0,VLOOKUP(F3384,'3-Productie normen'!A:M,VLOOKUP(J3384,'3-Productie normen'!$B$38:$C$41,2,FALSE),FALSE)))*(VLOOKUP(B3384,'2-Kosten per locatie'!$A$16:$C$48,3,FALSE))</f>
        <v>0</v>
      </c>
      <c r="W3384" s="146">
        <f t="shared" si="669"/>
        <v>0</v>
      </c>
      <c r="X3384" s="146">
        <f t="shared" si="670"/>
        <v>0</v>
      </c>
      <c r="Y3384" s="146">
        <f t="shared" si="671"/>
        <v>0</v>
      </c>
      <c r="Z3384" s="147" t="str">
        <f>VLOOKUP(F3384,'3-Productie normen'!A:Q,12,FALSE)</f>
        <v>B</v>
      </c>
      <c r="AA3384" s="147"/>
      <c r="AC3384" s="148">
        <f t="shared" si="672"/>
        <v>9928</v>
      </c>
    </row>
    <row r="3385" spans="1:29" ht="14.15" customHeight="1">
      <c r="A3385" s="124">
        <f t="shared" si="662"/>
        <v>3385</v>
      </c>
      <c r="B3385" s="139" t="s">
        <v>91</v>
      </c>
      <c r="C3385" s="108" t="s">
        <v>210</v>
      </c>
      <c r="D3385" s="164" t="s">
        <v>1656</v>
      </c>
      <c r="E3385" s="141" t="s">
        <v>1674</v>
      </c>
      <c r="F3385" s="141" t="s">
        <v>163</v>
      </c>
      <c r="G3385" s="141" t="s">
        <v>222</v>
      </c>
      <c r="H3385" s="142">
        <v>13.6</v>
      </c>
      <c r="I3385" s="143">
        <f t="shared" si="673"/>
        <v>730</v>
      </c>
      <c r="J3385" s="144">
        <v>255</v>
      </c>
      <c r="K3385" s="144">
        <v>255</v>
      </c>
      <c r="L3385" s="144">
        <v>101</v>
      </c>
      <c r="M3385" s="144">
        <v>101</v>
      </c>
      <c r="N3385" s="144">
        <v>9</v>
      </c>
      <c r="O3385" s="144">
        <v>9</v>
      </c>
      <c r="P3385" s="145" t="e">
        <f t="shared" si="663"/>
        <v>#DIV/0!</v>
      </c>
      <c r="Q3385" s="145" t="e">
        <f t="shared" si="664"/>
        <v>#DIV/0!</v>
      </c>
      <c r="R3385" s="145" t="e">
        <f t="shared" si="665"/>
        <v>#DIV/0!</v>
      </c>
      <c r="S3385" s="145" t="e">
        <f t="shared" si="666"/>
        <v>#DIV/0!</v>
      </c>
      <c r="T3385" s="145" t="e">
        <f t="shared" si="667"/>
        <v>#DIV/0!</v>
      </c>
      <c r="U3385" s="145" t="e">
        <f t="shared" si="668"/>
        <v>#DIV/0!</v>
      </c>
      <c r="V3385" s="146">
        <f>IF(J3385="nio",0,IF(J3385&gt;0,VLOOKUP(F3385,'3-Productie normen'!A:M,VLOOKUP(J3385,'3-Productie normen'!$B$38:$C$41,2,FALSE),FALSE)))*(VLOOKUP(B3385,'2-Kosten per locatie'!$A$16:$C$48,3,FALSE))</f>
        <v>0</v>
      </c>
      <c r="W3385" s="146">
        <f t="shared" si="669"/>
        <v>0</v>
      </c>
      <c r="X3385" s="146">
        <f t="shared" si="670"/>
        <v>0</v>
      </c>
      <c r="Y3385" s="146">
        <f t="shared" si="671"/>
        <v>0</v>
      </c>
      <c r="Z3385" s="147" t="str">
        <f>VLOOKUP(F3385,'3-Productie normen'!A:Q,12,FALSE)</f>
        <v>B</v>
      </c>
      <c r="AA3385" s="147"/>
      <c r="AC3385" s="148">
        <f t="shared" si="672"/>
        <v>9928</v>
      </c>
    </row>
    <row r="3386" spans="1:29" ht="14.15" customHeight="1">
      <c r="A3386" s="124">
        <f t="shared" si="662"/>
        <v>3386</v>
      </c>
      <c r="B3386" s="139" t="s">
        <v>91</v>
      </c>
      <c r="C3386" s="108" t="s">
        <v>210</v>
      </c>
      <c r="D3386" s="164" t="s">
        <v>1657</v>
      </c>
      <c r="E3386" s="141" t="s">
        <v>216</v>
      </c>
      <c r="F3386" s="141" t="s">
        <v>167</v>
      </c>
      <c r="G3386" s="141" t="s">
        <v>213</v>
      </c>
      <c r="H3386" s="142">
        <v>3.7</v>
      </c>
      <c r="I3386" s="143">
        <f t="shared" si="673"/>
        <v>730</v>
      </c>
      <c r="J3386" s="144">
        <v>255</v>
      </c>
      <c r="K3386" s="144">
        <v>255</v>
      </c>
      <c r="L3386" s="144">
        <v>101</v>
      </c>
      <c r="M3386" s="144">
        <v>101</v>
      </c>
      <c r="N3386" s="144">
        <v>9</v>
      </c>
      <c r="O3386" s="144">
        <v>9</v>
      </c>
      <c r="P3386" s="145" t="e">
        <f t="shared" si="663"/>
        <v>#DIV/0!</v>
      </c>
      <c r="Q3386" s="145" t="e">
        <f t="shared" si="664"/>
        <v>#DIV/0!</v>
      </c>
      <c r="R3386" s="145" t="e">
        <f t="shared" si="665"/>
        <v>#DIV/0!</v>
      </c>
      <c r="S3386" s="145" t="e">
        <f t="shared" si="666"/>
        <v>#DIV/0!</v>
      </c>
      <c r="T3386" s="145" t="e">
        <f t="shared" si="667"/>
        <v>#DIV/0!</v>
      </c>
      <c r="U3386" s="145" t="e">
        <f t="shared" si="668"/>
        <v>#DIV/0!</v>
      </c>
      <c r="V3386" s="146">
        <f>IF(J3386="nio",0,IF(J3386&gt;0,VLOOKUP(F3386,'3-Productie normen'!A:M,VLOOKUP(J3386,'3-Productie normen'!$B$38:$C$41,2,FALSE),FALSE)))*(VLOOKUP(B3386,'2-Kosten per locatie'!$A$16:$C$48,3,FALSE))</f>
        <v>0</v>
      </c>
      <c r="W3386" s="146">
        <f t="shared" si="669"/>
        <v>0</v>
      </c>
      <c r="X3386" s="146">
        <f t="shared" si="670"/>
        <v>0</v>
      </c>
      <c r="Y3386" s="146">
        <f t="shared" si="671"/>
        <v>0</v>
      </c>
      <c r="Z3386" s="147" t="str">
        <f>VLOOKUP(F3386,'3-Productie normen'!A:Q,12,FALSE)</f>
        <v>S</v>
      </c>
      <c r="AA3386" s="147"/>
      <c r="AC3386" s="148">
        <f t="shared" si="672"/>
        <v>2701</v>
      </c>
    </row>
    <row r="3387" spans="1:29" ht="14.15" customHeight="1">
      <c r="A3387" s="124">
        <f t="shared" si="662"/>
        <v>3387</v>
      </c>
      <c r="B3387" s="139" t="s">
        <v>91</v>
      </c>
      <c r="C3387" s="108" t="s">
        <v>210</v>
      </c>
      <c r="D3387" s="164" t="s">
        <v>1951</v>
      </c>
      <c r="E3387" s="141" t="s">
        <v>216</v>
      </c>
      <c r="F3387" s="141" t="s">
        <v>167</v>
      </c>
      <c r="G3387" s="141" t="s">
        <v>213</v>
      </c>
      <c r="H3387" s="142">
        <v>1.35</v>
      </c>
      <c r="I3387" s="143">
        <f t="shared" si="673"/>
        <v>730</v>
      </c>
      <c r="J3387" s="144">
        <v>255</v>
      </c>
      <c r="K3387" s="144">
        <v>255</v>
      </c>
      <c r="L3387" s="144">
        <v>101</v>
      </c>
      <c r="M3387" s="144">
        <v>101</v>
      </c>
      <c r="N3387" s="144">
        <v>9</v>
      </c>
      <c r="O3387" s="144">
        <v>9</v>
      </c>
      <c r="P3387" s="145" t="e">
        <f t="shared" si="663"/>
        <v>#DIV/0!</v>
      </c>
      <c r="Q3387" s="145" t="e">
        <f t="shared" si="664"/>
        <v>#DIV/0!</v>
      </c>
      <c r="R3387" s="145" t="e">
        <f t="shared" si="665"/>
        <v>#DIV/0!</v>
      </c>
      <c r="S3387" s="145" t="e">
        <f t="shared" si="666"/>
        <v>#DIV/0!</v>
      </c>
      <c r="T3387" s="145" t="e">
        <f t="shared" si="667"/>
        <v>#DIV/0!</v>
      </c>
      <c r="U3387" s="145" t="e">
        <f t="shared" si="668"/>
        <v>#DIV/0!</v>
      </c>
      <c r="V3387" s="146">
        <f>IF(J3387="nio",0,IF(J3387&gt;0,VLOOKUP(F3387,'3-Productie normen'!A:M,VLOOKUP(J3387,'3-Productie normen'!$B$38:$C$41,2,FALSE),FALSE)))*(VLOOKUP(B3387,'2-Kosten per locatie'!$A$16:$C$48,3,FALSE))</f>
        <v>0</v>
      </c>
      <c r="W3387" s="146">
        <f t="shared" si="669"/>
        <v>0</v>
      </c>
      <c r="X3387" s="146">
        <f t="shared" si="670"/>
        <v>0</v>
      </c>
      <c r="Y3387" s="146">
        <f t="shared" si="671"/>
        <v>0</v>
      </c>
      <c r="Z3387" s="147" t="str">
        <f>VLOOKUP(F3387,'3-Productie normen'!A:Q,12,FALSE)</f>
        <v>S</v>
      </c>
      <c r="AA3387" s="147"/>
      <c r="AC3387" s="148">
        <f t="shared" si="672"/>
        <v>985.50000000000011</v>
      </c>
    </row>
    <row r="3388" spans="1:29" ht="14.15" customHeight="1">
      <c r="A3388" s="124">
        <f t="shared" si="662"/>
        <v>3388</v>
      </c>
      <c r="B3388" s="139" t="s">
        <v>91</v>
      </c>
      <c r="C3388" s="108" t="s">
        <v>210</v>
      </c>
      <c r="D3388" s="164" t="s">
        <v>1664</v>
      </c>
      <c r="E3388" s="141" t="s">
        <v>212</v>
      </c>
      <c r="F3388" s="141" t="s">
        <v>167</v>
      </c>
      <c r="G3388" s="141" t="s">
        <v>213</v>
      </c>
      <c r="H3388" s="142">
        <v>1.4</v>
      </c>
      <c r="I3388" s="143">
        <f t="shared" si="673"/>
        <v>730</v>
      </c>
      <c r="J3388" s="144">
        <v>255</v>
      </c>
      <c r="K3388" s="144">
        <v>255</v>
      </c>
      <c r="L3388" s="144">
        <v>101</v>
      </c>
      <c r="M3388" s="144">
        <v>101</v>
      </c>
      <c r="N3388" s="144">
        <v>9</v>
      </c>
      <c r="O3388" s="144">
        <v>9</v>
      </c>
      <c r="P3388" s="145" t="e">
        <f t="shared" si="663"/>
        <v>#DIV/0!</v>
      </c>
      <c r="Q3388" s="145" t="e">
        <f t="shared" si="664"/>
        <v>#DIV/0!</v>
      </c>
      <c r="R3388" s="145" t="e">
        <f t="shared" si="665"/>
        <v>#DIV/0!</v>
      </c>
      <c r="S3388" s="145" t="e">
        <f t="shared" si="666"/>
        <v>#DIV/0!</v>
      </c>
      <c r="T3388" s="145" t="e">
        <f t="shared" si="667"/>
        <v>#DIV/0!</v>
      </c>
      <c r="U3388" s="145" t="e">
        <f t="shared" si="668"/>
        <v>#DIV/0!</v>
      </c>
      <c r="V3388" s="146">
        <f>IF(J3388="nio",0,IF(J3388&gt;0,VLOOKUP(F3388,'3-Productie normen'!A:M,VLOOKUP(J3388,'3-Productie normen'!$B$38:$C$41,2,FALSE),FALSE)))*(VLOOKUP(B3388,'2-Kosten per locatie'!$A$16:$C$48,3,FALSE))</f>
        <v>0</v>
      </c>
      <c r="W3388" s="146">
        <f t="shared" si="669"/>
        <v>0</v>
      </c>
      <c r="X3388" s="146">
        <f t="shared" si="670"/>
        <v>0</v>
      </c>
      <c r="Y3388" s="146">
        <f t="shared" si="671"/>
        <v>0</v>
      </c>
      <c r="Z3388" s="147" t="str">
        <f>VLOOKUP(F3388,'3-Productie normen'!A:Q,12,FALSE)</f>
        <v>S</v>
      </c>
      <c r="AA3388" s="147"/>
      <c r="AC3388" s="148">
        <f t="shared" si="672"/>
        <v>1021.9999999999999</v>
      </c>
    </row>
    <row r="3389" spans="1:29" ht="14.15" customHeight="1">
      <c r="A3389" s="124">
        <f t="shared" si="662"/>
        <v>3389</v>
      </c>
      <c r="B3389" s="139" t="s">
        <v>91</v>
      </c>
      <c r="C3389" s="108" t="s">
        <v>210</v>
      </c>
      <c r="D3389" s="164" t="s">
        <v>1952</v>
      </c>
      <c r="E3389" s="141" t="s">
        <v>212</v>
      </c>
      <c r="F3389" s="141" t="s">
        <v>167</v>
      </c>
      <c r="G3389" s="141" t="s">
        <v>213</v>
      </c>
      <c r="H3389" s="142">
        <v>1.9</v>
      </c>
      <c r="I3389" s="143">
        <f t="shared" si="673"/>
        <v>730</v>
      </c>
      <c r="J3389" s="144">
        <v>255</v>
      </c>
      <c r="K3389" s="144">
        <v>255</v>
      </c>
      <c r="L3389" s="144">
        <v>101</v>
      </c>
      <c r="M3389" s="144">
        <v>101</v>
      </c>
      <c r="N3389" s="144">
        <v>9</v>
      </c>
      <c r="O3389" s="144">
        <v>9</v>
      </c>
      <c r="P3389" s="145" t="e">
        <f t="shared" si="663"/>
        <v>#DIV/0!</v>
      </c>
      <c r="Q3389" s="145" t="e">
        <f t="shared" si="664"/>
        <v>#DIV/0!</v>
      </c>
      <c r="R3389" s="145" t="e">
        <f t="shared" si="665"/>
        <v>#DIV/0!</v>
      </c>
      <c r="S3389" s="145" t="e">
        <f t="shared" si="666"/>
        <v>#DIV/0!</v>
      </c>
      <c r="T3389" s="145" t="e">
        <f t="shared" si="667"/>
        <v>#DIV/0!</v>
      </c>
      <c r="U3389" s="145" t="e">
        <f t="shared" si="668"/>
        <v>#DIV/0!</v>
      </c>
      <c r="V3389" s="146">
        <f>IF(J3389="nio",0,IF(J3389&gt;0,VLOOKUP(F3389,'3-Productie normen'!A:M,VLOOKUP(J3389,'3-Productie normen'!$B$38:$C$41,2,FALSE),FALSE)))*(VLOOKUP(B3389,'2-Kosten per locatie'!$A$16:$C$48,3,FALSE))</f>
        <v>0</v>
      </c>
      <c r="W3389" s="146">
        <f t="shared" si="669"/>
        <v>0</v>
      </c>
      <c r="X3389" s="146">
        <f t="shared" si="670"/>
        <v>0</v>
      </c>
      <c r="Y3389" s="146">
        <f t="shared" si="671"/>
        <v>0</v>
      </c>
      <c r="Z3389" s="147" t="str">
        <f>VLOOKUP(F3389,'3-Productie normen'!A:Q,12,FALSE)</f>
        <v>S</v>
      </c>
      <c r="AA3389" s="147"/>
      <c r="AC3389" s="148">
        <f t="shared" si="672"/>
        <v>1387</v>
      </c>
    </row>
    <row r="3390" spans="1:29" ht="14.15" customHeight="1">
      <c r="A3390" s="124">
        <f t="shared" si="662"/>
        <v>3390</v>
      </c>
      <c r="B3390" s="139" t="s">
        <v>91</v>
      </c>
      <c r="C3390" s="108" t="s">
        <v>210</v>
      </c>
      <c r="D3390" s="164" t="s">
        <v>1671</v>
      </c>
      <c r="E3390" s="141" t="s">
        <v>507</v>
      </c>
      <c r="F3390" s="153" t="s">
        <v>157</v>
      </c>
      <c r="G3390" s="141" t="s">
        <v>213</v>
      </c>
      <c r="H3390" s="142">
        <v>3.9</v>
      </c>
      <c r="I3390" s="143">
        <f t="shared" si="673"/>
        <v>730</v>
      </c>
      <c r="J3390" s="144">
        <v>255</v>
      </c>
      <c r="K3390" s="144">
        <v>255</v>
      </c>
      <c r="L3390" s="144">
        <v>101</v>
      </c>
      <c r="M3390" s="144">
        <v>101</v>
      </c>
      <c r="N3390" s="144">
        <v>9</v>
      </c>
      <c r="O3390" s="144">
        <v>9</v>
      </c>
      <c r="P3390" s="145" t="e">
        <f t="shared" si="663"/>
        <v>#DIV/0!</v>
      </c>
      <c r="Q3390" s="145" t="e">
        <f t="shared" si="664"/>
        <v>#DIV/0!</v>
      </c>
      <c r="R3390" s="145" t="e">
        <f t="shared" si="665"/>
        <v>#DIV/0!</v>
      </c>
      <c r="S3390" s="145" t="e">
        <f t="shared" si="666"/>
        <v>#DIV/0!</v>
      </c>
      <c r="T3390" s="145" t="e">
        <f t="shared" si="667"/>
        <v>#DIV/0!</v>
      </c>
      <c r="U3390" s="145" t="e">
        <f t="shared" si="668"/>
        <v>#DIV/0!</v>
      </c>
      <c r="V3390" s="146">
        <f>IF(J3390="nio",0,IF(J3390&gt;0,VLOOKUP(F3390,'3-Productie normen'!A:M,VLOOKUP(J3390,'3-Productie normen'!$B$38:$C$41,2,FALSE),FALSE)))*(VLOOKUP(B3390,'2-Kosten per locatie'!$A$16:$C$48,3,FALSE))</f>
        <v>0</v>
      </c>
      <c r="W3390" s="146">
        <f t="shared" si="669"/>
        <v>0</v>
      </c>
      <c r="X3390" s="146">
        <f t="shared" si="670"/>
        <v>0</v>
      </c>
      <c r="Y3390" s="146">
        <f t="shared" si="671"/>
        <v>0</v>
      </c>
      <c r="Z3390" s="147" t="str">
        <f>VLOOKUP(F3390,'3-Productie normen'!A:Q,12,FALSE)</f>
        <v>S</v>
      </c>
      <c r="AA3390" s="147"/>
      <c r="AC3390" s="148">
        <f t="shared" si="672"/>
        <v>2847</v>
      </c>
    </row>
    <row r="3391" spans="1:29" ht="14.15" customHeight="1">
      <c r="A3391" s="124">
        <f t="shared" si="662"/>
        <v>3391</v>
      </c>
      <c r="B3391" s="139" t="s">
        <v>91</v>
      </c>
      <c r="C3391" s="108" t="s">
        <v>210</v>
      </c>
      <c r="D3391" s="164" t="s">
        <v>1672</v>
      </c>
      <c r="E3391" s="141" t="s">
        <v>1631</v>
      </c>
      <c r="F3391" s="141" t="s">
        <v>161</v>
      </c>
      <c r="G3391" s="141" t="s">
        <v>213</v>
      </c>
      <c r="H3391" s="142">
        <v>18.5</v>
      </c>
      <c r="I3391" s="143">
        <f t="shared" si="673"/>
        <v>730</v>
      </c>
      <c r="J3391" s="144">
        <v>255</v>
      </c>
      <c r="K3391" s="144">
        <v>255</v>
      </c>
      <c r="L3391" s="144">
        <v>101</v>
      </c>
      <c r="M3391" s="144">
        <v>101</v>
      </c>
      <c r="N3391" s="144">
        <v>9</v>
      </c>
      <c r="O3391" s="144">
        <v>9</v>
      </c>
      <c r="P3391" s="145" t="e">
        <f t="shared" si="663"/>
        <v>#DIV/0!</v>
      </c>
      <c r="Q3391" s="145" t="e">
        <f t="shared" si="664"/>
        <v>#DIV/0!</v>
      </c>
      <c r="R3391" s="145" t="e">
        <f t="shared" si="665"/>
        <v>#DIV/0!</v>
      </c>
      <c r="S3391" s="145" t="e">
        <f t="shared" si="666"/>
        <v>#DIV/0!</v>
      </c>
      <c r="T3391" s="145" t="e">
        <f t="shared" si="667"/>
        <v>#DIV/0!</v>
      </c>
      <c r="U3391" s="145" t="e">
        <f t="shared" si="668"/>
        <v>#DIV/0!</v>
      </c>
      <c r="V3391" s="146">
        <f>IF(J3391="nio",0,IF(J3391&gt;0,VLOOKUP(F3391,'3-Productie normen'!A:M,VLOOKUP(J3391,'3-Productie normen'!$B$38:$C$41,2,FALSE),FALSE)))*(VLOOKUP(B3391,'2-Kosten per locatie'!$A$16:$C$48,3,FALSE))</f>
        <v>0</v>
      </c>
      <c r="W3391" s="146">
        <f t="shared" si="669"/>
        <v>0</v>
      </c>
      <c r="X3391" s="146">
        <f t="shared" si="670"/>
        <v>0</v>
      </c>
      <c r="Y3391" s="146">
        <f t="shared" si="671"/>
        <v>0</v>
      </c>
      <c r="Z3391" s="147" t="str">
        <f>VLOOKUP(F3391,'3-Productie normen'!A:Q,12,FALSE)</f>
        <v>S</v>
      </c>
      <c r="AA3391" s="147"/>
      <c r="AC3391" s="148">
        <f t="shared" si="672"/>
        <v>13505</v>
      </c>
    </row>
    <row r="3392" spans="1:29" ht="14.15" customHeight="1">
      <c r="A3392" s="124">
        <f t="shared" ref="A3392:A3455" si="674">A3391+1</f>
        <v>3392</v>
      </c>
      <c r="B3392" s="139" t="s">
        <v>91</v>
      </c>
      <c r="C3392" s="108" t="s">
        <v>210</v>
      </c>
      <c r="D3392" s="164" t="s">
        <v>1673</v>
      </c>
      <c r="E3392" s="141" t="s">
        <v>507</v>
      </c>
      <c r="F3392" s="153" t="s">
        <v>157</v>
      </c>
      <c r="G3392" s="141" t="s">
        <v>213</v>
      </c>
      <c r="H3392" s="142">
        <v>9.5</v>
      </c>
      <c r="I3392" s="143">
        <f t="shared" si="673"/>
        <v>730</v>
      </c>
      <c r="J3392" s="144">
        <v>255</v>
      </c>
      <c r="K3392" s="144">
        <v>255</v>
      </c>
      <c r="L3392" s="144">
        <v>101</v>
      </c>
      <c r="M3392" s="144">
        <v>101</v>
      </c>
      <c r="N3392" s="144">
        <v>9</v>
      </c>
      <c r="O3392" s="144">
        <v>9</v>
      </c>
      <c r="P3392" s="145" t="e">
        <f t="shared" si="663"/>
        <v>#DIV/0!</v>
      </c>
      <c r="Q3392" s="145" t="e">
        <f t="shared" si="664"/>
        <v>#DIV/0!</v>
      </c>
      <c r="R3392" s="145" t="e">
        <f t="shared" si="665"/>
        <v>#DIV/0!</v>
      </c>
      <c r="S3392" s="145" t="e">
        <f t="shared" si="666"/>
        <v>#DIV/0!</v>
      </c>
      <c r="T3392" s="145" t="e">
        <f t="shared" si="667"/>
        <v>#DIV/0!</v>
      </c>
      <c r="U3392" s="145" t="e">
        <f t="shared" si="668"/>
        <v>#DIV/0!</v>
      </c>
      <c r="V3392" s="146">
        <f>IF(J3392="nio",0,IF(J3392&gt;0,VLOOKUP(F3392,'3-Productie normen'!A:M,VLOOKUP(J3392,'3-Productie normen'!$B$38:$C$41,2,FALSE),FALSE)))*(VLOOKUP(B3392,'2-Kosten per locatie'!$A$16:$C$48,3,FALSE))</f>
        <v>0</v>
      </c>
      <c r="W3392" s="146">
        <f t="shared" si="669"/>
        <v>0</v>
      </c>
      <c r="X3392" s="146">
        <f t="shared" si="670"/>
        <v>0</v>
      </c>
      <c r="Y3392" s="146">
        <f t="shared" si="671"/>
        <v>0</v>
      </c>
      <c r="Z3392" s="147" t="str">
        <f>VLOOKUP(F3392,'3-Productie normen'!A:Q,12,FALSE)</f>
        <v>S</v>
      </c>
      <c r="AA3392" s="147"/>
      <c r="AC3392" s="148">
        <f t="shared" si="672"/>
        <v>6935</v>
      </c>
    </row>
    <row r="3393" spans="1:29" ht="14.15" customHeight="1">
      <c r="A3393" s="124">
        <f t="shared" si="674"/>
        <v>3393</v>
      </c>
      <c r="B3393" s="139" t="s">
        <v>91</v>
      </c>
      <c r="C3393" s="108" t="s">
        <v>210</v>
      </c>
      <c r="D3393" s="164" t="s">
        <v>2764</v>
      </c>
      <c r="E3393" s="141" t="s">
        <v>507</v>
      </c>
      <c r="F3393" s="153" t="s">
        <v>157</v>
      </c>
      <c r="G3393" s="141" t="s">
        <v>213</v>
      </c>
      <c r="H3393" s="142">
        <v>1.75</v>
      </c>
      <c r="I3393" s="143">
        <f t="shared" si="673"/>
        <v>730</v>
      </c>
      <c r="J3393" s="144">
        <v>255</v>
      </c>
      <c r="K3393" s="144">
        <v>255</v>
      </c>
      <c r="L3393" s="144">
        <v>101</v>
      </c>
      <c r="M3393" s="144">
        <v>101</v>
      </c>
      <c r="N3393" s="144">
        <v>9</v>
      </c>
      <c r="O3393" s="144">
        <v>9</v>
      </c>
      <c r="P3393" s="145" t="e">
        <f t="shared" si="663"/>
        <v>#DIV/0!</v>
      </c>
      <c r="Q3393" s="145" t="e">
        <f t="shared" si="664"/>
        <v>#DIV/0!</v>
      </c>
      <c r="R3393" s="145" t="e">
        <f t="shared" si="665"/>
        <v>#DIV/0!</v>
      </c>
      <c r="S3393" s="145" t="e">
        <f t="shared" si="666"/>
        <v>#DIV/0!</v>
      </c>
      <c r="T3393" s="145" t="e">
        <f t="shared" si="667"/>
        <v>#DIV/0!</v>
      </c>
      <c r="U3393" s="145" t="e">
        <f t="shared" si="668"/>
        <v>#DIV/0!</v>
      </c>
      <c r="V3393" s="146">
        <f>IF(J3393="nio",0,IF(J3393&gt;0,VLOOKUP(F3393,'3-Productie normen'!A:M,VLOOKUP(J3393,'3-Productie normen'!$B$38:$C$41,2,FALSE),FALSE)))*(VLOOKUP(B3393,'2-Kosten per locatie'!$A$16:$C$48,3,FALSE))</f>
        <v>0</v>
      </c>
      <c r="W3393" s="146">
        <f t="shared" si="669"/>
        <v>0</v>
      </c>
      <c r="X3393" s="146">
        <f t="shared" si="670"/>
        <v>0</v>
      </c>
      <c r="Y3393" s="146">
        <f t="shared" si="671"/>
        <v>0</v>
      </c>
      <c r="Z3393" s="147" t="str">
        <f>VLOOKUP(F3393,'3-Productie normen'!A:Q,12,FALSE)</f>
        <v>S</v>
      </c>
      <c r="AA3393" s="147"/>
      <c r="AC3393" s="148">
        <f t="shared" si="672"/>
        <v>1277.5</v>
      </c>
    </row>
    <row r="3394" spans="1:29" ht="14.15" customHeight="1">
      <c r="A3394" s="124">
        <f t="shared" si="674"/>
        <v>3394</v>
      </c>
      <c r="B3394" s="139" t="s">
        <v>91</v>
      </c>
      <c r="C3394" s="108" t="s">
        <v>210</v>
      </c>
      <c r="D3394" s="164" t="s">
        <v>2765</v>
      </c>
      <c r="E3394" s="141" t="s">
        <v>507</v>
      </c>
      <c r="F3394" s="153" t="s">
        <v>157</v>
      </c>
      <c r="G3394" s="141" t="s">
        <v>213</v>
      </c>
      <c r="H3394" s="142">
        <v>1.68</v>
      </c>
      <c r="I3394" s="143">
        <f t="shared" si="673"/>
        <v>730</v>
      </c>
      <c r="J3394" s="144">
        <v>255</v>
      </c>
      <c r="K3394" s="144">
        <v>255</v>
      </c>
      <c r="L3394" s="144">
        <v>101</v>
      </c>
      <c r="M3394" s="144">
        <v>101</v>
      </c>
      <c r="N3394" s="144">
        <v>9</v>
      </c>
      <c r="O3394" s="144">
        <v>9</v>
      </c>
      <c r="P3394" s="145" t="e">
        <f t="shared" si="663"/>
        <v>#DIV/0!</v>
      </c>
      <c r="Q3394" s="145" t="e">
        <f t="shared" si="664"/>
        <v>#DIV/0!</v>
      </c>
      <c r="R3394" s="145" t="e">
        <f t="shared" si="665"/>
        <v>#DIV/0!</v>
      </c>
      <c r="S3394" s="145" t="e">
        <f t="shared" si="666"/>
        <v>#DIV/0!</v>
      </c>
      <c r="T3394" s="145" t="e">
        <f t="shared" si="667"/>
        <v>#DIV/0!</v>
      </c>
      <c r="U3394" s="145" t="e">
        <f t="shared" si="668"/>
        <v>#DIV/0!</v>
      </c>
      <c r="V3394" s="146">
        <f>IF(J3394="nio",0,IF(J3394&gt;0,VLOOKUP(F3394,'3-Productie normen'!A:M,VLOOKUP(J3394,'3-Productie normen'!$B$38:$C$41,2,FALSE),FALSE)))*(VLOOKUP(B3394,'2-Kosten per locatie'!$A$16:$C$48,3,FALSE))</f>
        <v>0</v>
      </c>
      <c r="W3394" s="146">
        <f t="shared" si="669"/>
        <v>0</v>
      </c>
      <c r="X3394" s="146">
        <f t="shared" si="670"/>
        <v>0</v>
      </c>
      <c r="Y3394" s="146">
        <f t="shared" si="671"/>
        <v>0</v>
      </c>
      <c r="Z3394" s="147" t="str">
        <f>VLOOKUP(F3394,'3-Productie normen'!A:Q,12,FALSE)</f>
        <v>S</v>
      </c>
      <c r="AA3394" s="147"/>
      <c r="AC3394" s="148">
        <f t="shared" si="672"/>
        <v>1226.3999999999999</v>
      </c>
    </row>
    <row r="3395" spans="1:29" ht="14.15" customHeight="1">
      <c r="A3395" s="124">
        <f t="shared" si="674"/>
        <v>3395</v>
      </c>
      <c r="B3395" s="139" t="s">
        <v>91</v>
      </c>
      <c r="C3395" s="108" t="s">
        <v>210</v>
      </c>
      <c r="D3395" s="164" t="s">
        <v>2766</v>
      </c>
      <c r="E3395" s="141" t="s">
        <v>507</v>
      </c>
      <c r="F3395" s="153" t="s">
        <v>157</v>
      </c>
      <c r="G3395" s="141" t="s">
        <v>213</v>
      </c>
      <c r="H3395" s="142">
        <v>1.79</v>
      </c>
      <c r="I3395" s="143">
        <f t="shared" si="673"/>
        <v>730</v>
      </c>
      <c r="J3395" s="144">
        <v>255</v>
      </c>
      <c r="K3395" s="144">
        <v>255</v>
      </c>
      <c r="L3395" s="144">
        <v>101</v>
      </c>
      <c r="M3395" s="144">
        <v>101</v>
      </c>
      <c r="N3395" s="144">
        <v>9</v>
      </c>
      <c r="O3395" s="144">
        <v>9</v>
      </c>
      <c r="P3395" s="145" t="e">
        <f t="shared" si="663"/>
        <v>#DIV/0!</v>
      </c>
      <c r="Q3395" s="145" t="e">
        <f t="shared" si="664"/>
        <v>#DIV/0!</v>
      </c>
      <c r="R3395" s="145" t="e">
        <f t="shared" si="665"/>
        <v>#DIV/0!</v>
      </c>
      <c r="S3395" s="145" t="e">
        <f t="shared" si="666"/>
        <v>#DIV/0!</v>
      </c>
      <c r="T3395" s="145" t="e">
        <f t="shared" si="667"/>
        <v>#DIV/0!</v>
      </c>
      <c r="U3395" s="145" t="e">
        <f t="shared" si="668"/>
        <v>#DIV/0!</v>
      </c>
      <c r="V3395" s="146">
        <f>IF(J3395="nio",0,IF(J3395&gt;0,VLOOKUP(F3395,'3-Productie normen'!A:M,VLOOKUP(J3395,'3-Productie normen'!$B$38:$C$41,2,FALSE),FALSE)))*(VLOOKUP(B3395,'2-Kosten per locatie'!$A$16:$C$48,3,FALSE))</f>
        <v>0</v>
      </c>
      <c r="W3395" s="146">
        <f t="shared" si="669"/>
        <v>0</v>
      </c>
      <c r="X3395" s="146">
        <f t="shared" si="670"/>
        <v>0</v>
      </c>
      <c r="Y3395" s="146">
        <f t="shared" si="671"/>
        <v>0</v>
      </c>
      <c r="Z3395" s="147" t="str">
        <f>VLOOKUP(F3395,'3-Productie normen'!A:Q,12,FALSE)</f>
        <v>S</v>
      </c>
      <c r="AA3395" s="147"/>
      <c r="AC3395" s="148">
        <f t="shared" si="672"/>
        <v>1306.7</v>
      </c>
    </row>
    <row r="3396" spans="1:29" ht="14.15" customHeight="1">
      <c r="A3396" s="124">
        <f t="shared" si="674"/>
        <v>3396</v>
      </c>
      <c r="B3396" s="139" t="s">
        <v>91</v>
      </c>
      <c r="C3396" s="108" t="s">
        <v>210</v>
      </c>
      <c r="D3396" s="164" t="s">
        <v>2767</v>
      </c>
      <c r="E3396" s="141" t="s">
        <v>507</v>
      </c>
      <c r="F3396" s="153" t="s">
        <v>157</v>
      </c>
      <c r="G3396" s="141" t="s">
        <v>213</v>
      </c>
      <c r="H3396" s="142">
        <v>1.73</v>
      </c>
      <c r="I3396" s="143">
        <f t="shared" si="673"/>
        <v>730</v>
      </c>
      <c r="J3396" s="144">
        <v>255</v>
      </c>
      <c r="K3396" s="144">
        <v>255</v>
      </c>
      <c r="L3396" s="144">
        <v>101</v>
      </c>
      <c r="M3396" s="144">
        <v>101</v>
      </c>
      <c r="N3396" s="144">
        <v>9</v>
      </c>
      <c r="O3396" s="144">
        <v>9</v>
      </c>
      <c r="P3396" s="145" t="e">
        <f t="shared" si="663"/>
        <v>#DIV/0!</v>
      </c>
      <c r="Q3396" s="145" t="e">
        <f t="shared" si="664"/>
        <v>#DIV/0!</v>
      </c>
      <c r="R3396" s="145" t="e">
        <f t="shared" si="665"/>
        <v>#DIV/0!</v>
      </c>
      <c r="S3396" s="145" t="e">
        <f t="shared" si="666"/>
        <v>#DIV/0!</v>
      </c>
      <c r="T3396" s="145" t="e">
        <f t="shared" si="667"/>
        <v>#DIV/0!</v>
      </c>
      <c r="U3396" s="145" t="e">
        <f t="shared" si="668"/>
        <v>#DIV/0!</v>
      </c>
      <c r="V3396" s="146">
        <f>IF(J3396="nio",0,IF(J3396&gt;0,VLOOKUP(F3396,'3-Productie normen'!A:M,VLOOKUP(J3396,'3-Productie normen'!$B$38:$C$41,2,FALSE),FALSE)))*(VLOOKUP(B3396,'2-Kosten per locatie'!$A$16:$C$48,3,FALSE))</f>
        <v>0</v>
      </c>
      <c r="W3396" s="146">
        <f t="shared" si="669"/>
        <v>0</v>
      </c>
      <c r="X3396" s="146">
        <f t="shared" si="670"/>
        <v>0</v>
      </c>
      <c r="Y3396" s="146">
        <f t="shared" si="671"/>
        <v>0</v>
      </c>
      <c r="Z3396" s="147" t="str">
        <f>VLOOKUP(F3396,'3-Productie normen'!A:Q,12,FALSE)</f>
        <v>S</v>
      </c>
      <c r="AA3396" s="147"/>
      <c r="AC3396" s="148">
        <f t="shared" si="672"/>
        <v>1262.9000000000001</v>
      </c>
    </row>
    <row r="3397" spans="1:29" ht="14.15" customHeight="1">
      <c r="A3397" s="124">
        <f t="shared" si="674"/>
        <v>3397</v>
      </c>
      <c r="B3397" s="139" t="s">
        <v>91</v>
      </c>
      <c r="C3397" s="108" t="s">
        <v>210</v>
      </c>
      <c r="D3397" s="164" t="s">
        <v>2768</v>
      </c>
      <c r="E3397" s="141" t="s">
        <v>507</v>
      </c>
      <c r="F3397" s="153" t="s">
        <v>157</v>
      </c>
      <c r="G3397" s="141" t="s">
        <v>213</v>
      </c>
      <c r="H3397" s="142">
        <v>1.74</v>
      </c>
      <c r="I3397" s="143">
        <f t="shared" si="673"/>
        <v>730</v>
      </c>
      <c r="J3397" s="144">
        <v>255</v>
      </c>
      <c r="K3397" s="144">
        <v>255</v>
      </c>
      <c r="L3397" s="144">
        <v>101</v>
      </c>
      <c r="M3397" s="144">
        <v>101</v>
      </c>
      <c r="N3397" s="144">
        <v>9</v>
      </c>
      <c r="O3397" s="144">
        <v>9</v>
      </c>
      <c r="P3397" s="145" t="e">
        <f t="shared" si="663"/>
        <v>#DIV/0!</v>
      </c>
      <c r="Q3397" s="145" t="e">
        <f t="shared" si="664"/>
        <v>#DIV/0!</v>
      </c>
      <c r="R3397" s="145" t="e">
        <f t="shared" si="665"/>
        <v>#DIV/0!</v>
      </c>
      <c r="S3397" s="145" t="e">
        <f t="shared" si="666"/>
        <v>#DIV/0!</v>
      </c>
      <c r="T3397" s="145" t="e">
        <f t="shared" si="667"/>
        <v>#DIV/0!</v>
      </c>
      <c r="U3397" s="145" t="e">
        <f t="shared" si="668"/>
        <v>#DIV/0!</v>
      </c>
      <c r="V3397" s="146">
        <f>IF(J3397="nio",0,IF(J3397&gt;0,VLOOKUP(F3397,'3-Productie normen'!A:M,VLOOKUP(J3397,'3-Productie normen'!$B$38:$C$41,2,FALSE),FALSE)))*(VLOOKUP(B3397,'2-Kosten per locatie'!$A$16:$C$48,3,FALSE))</f>
        <v>0</v>
      </c>
      <c r="W3397" s="146">
        <f t="shared" si="669"/>
        <v>0</v>
      </c>
      <c r="X3397" s="146">
        <f t="shared" si="670"/>
        <v>0</v>
      </c>
      <c r="Y3397" s="146">
        <f t="shared" si="671"/>
        <v>0</v>
      </c>
      <c r="Z3397" s="147" t="str">
        <f>VLOOKUP(F3397,'3-Productie normen'!A:Q,12,FALSE)</f>
        <v>S</v>
      </c>
      <c r="AA3397" s="147"/>
      <c r="AC3397" s="148">
        <f t="shared" si="672"/>
        <v>1270.2</v>
      </c>
    </row>
    <row r="3398" spans="1:29" ht="14.15" customHeight="1">
      <c r="A3398" s="124">
        <f t="shared" si="674"/>
        <v>3398</v>
      </c>
      <c r="B3398" s="139" t="s">
        <v>91</v>
      </c>
      <c r="C3398" s="108" t="s">
        <v>210</v>
      </c>
      <c r="D3398" s="164" t="s">
        <v>1675</v>
      </c>
      <c r="E3398" s="141" t="s">
        <v>1631</v>
      </c>
      <c r="F3398" s="141" t="s">
        <v>161</v>
      </c>
      <c r="G3398" s="141" t="s">
        <v>213</v>
      </c>
      <c r="H3398" s="142">
        <v>68.900000000000006</v>
      </c>
      <c r="I3398" s="143">
        <f t="shared" si="673"/>
        <v>730</v>
      </c>
      <c r="J3398" s="144">
        <v>255</v>
      </c>
      <c r="K3398" s="144">
        <v>255</v>
      </c>
      <c r="L3398" s="144">
        <v>101</v>
      </c>
      <c r="M3398" s="144">
        <v>101</v>
      </c>
      <c r="N3398" s="144">
        <v>9</v>
      </c>
      <c r="O3398" s="144">
        <v>9</v>
      </c>
      <c r="P3398" s="145" t="e">
        <f t="shared" si="663"/>
        <v>#DIV/0!</v>
      </c>
      <c r="Q3398" s="145" t="e">
        <f t="shared" si="664"/>
        <v>#DIV/0!</v>
      </c>
      <c r="R3398" s="145" t="e">
        <f t="shared" si="665"/>
        <v>#DIV/0!</v>
      </c>
      <c r="S3398" s="145" t="e">
        <f t="shared" si="666"/>
        <v>#DIV/0!</v>
      </c>
      <c r="T3398" s="145" t="e">
        <f t="shared" si="667"/>
        <v>#DIV/0!</v>
      </c>
      <c r="U3398" s="145" t="e">
        <f t="shared" si="668"/>
        <v>#DIV/0!</v>
      </c>
      <c r="V3398" s="146">
        <f>IF(J3398="nio",0,IF(J3398&gt;0,VLOOKUP(F3398,'3-Productie normen'!A:M,VLOOKUP(J3398,'3-Productie normen'!$B$38:$C$41,2,FALSE),FALSE)))*(VLOOKUP(B3398,'2-Kosten per locatie'!$A$16:$C$48,3,FALSE))</f>
        <v>0</v>
      </c>
      <c r="W3398" s="146">
        <f t="shared" si="669"/>
        <v>0</v>
      </c>
      <c r="X3398" s="146">
        <f t="shared" si="670"/>
        <v>0</v>
      </c>
      <c r="Y3398" s="146">
        <f t="shared" si="671"/>
        <v>0</v>
      </c>
      <c r="Z3398" s="147" t="str">
        <f>VLOOKUP(F3398,'3-Productie normen'!A:Q,12,FALSE)</f>
        <v>S</v>
      </c>
      <c r="AA3398" s="147"/>
      <c r="AC3398" s="148">
        <f t="shared" si="672"/>
        <v>50297.000000000007</v>
      </c>
    </row>
    <row r="3399" spans="1:29" ht="14.15" customHeight="1">
      <c r="A3399" s="124">
        <f t="shared" si="674"/>
        <v>3399</v>
      </c>
      <c r="B3399" s="139" t="s">
        <v>91</v>
      </c>
      <c r="C3399" s="108" t="s">
        <v>210</v>
      </c>
      <c r="D3399" s="164" t="s">
        <v>1676</v>
      </c>
      <c r="E3399" s="141" t="s">
        <v>230</v>
      </c>
      <c r="F3399" s="141" t="s">
        <v>168</v>
      </c>
      <c r="G3399" s="141" t="s">
        <v>244</v>
      </c>
      <c r="H3399" s="142">
        <v>10.4</v>
      </c>
      <c r="I3399" s="143">
        <f t="shared" si="673"/>
        <v>1</v>
      </c>
      <c r="J3399" s="144">
        <v>1</v>
      </c>
      <c r="K3399" s="144"/>
      <c r="L3399" s="144"/>
      <c r="M3399" s="144"/>
      <c r="N3399" s="144"/>
      <c r="O3399" s="144"/>
      <c r="P3399" s="145" t="e">
        <f t="shared" si="663"/>
        <v>#DIV/0!</v>
      </c>
      <c r="Q3399" s="145">
        <f t="shared" si="664"/>
        <v>0</v>
      </c>
      <c r="R3399" s="145">
        <f t="shared" si="665"/>
        <v>0</v>
      </c>
      <c r="S3399" s="145">
        <f t="shared" si="666"/>
        <v>0</v>
      </c>
      <c r="T3399" s="145">
        <f t="shared" si="667"/>
        <v>0</v>
      </c>
      <c r="U3399" s="145">
        <f t="shared" si="668"/>
        <v>0</v>
      </c>
      <c r="V3399" s="146">
        <f>IF(J3399="nio",0,IF(J3399&gt;0,VLOOKUP(F3399,'3-Productie normen'!A:M,VLOOKUP(J3399,'3-Productie normen'!$B$38:$C$41,2,FALSE),FALSE)))*(VLOOKUP(B3399,'2-Kosten per locatie'!$A$16:$C$48,3,FALSE))</f>
        <v>0</v>
      </c>
      <c r="W3399" s="146">
        <f t="shared" si="669"/>
        <v>0</v>
      </c>
      <c r="X3399" s="146">
        <f t="shared" si="670"/>
        <v>0</v>
      </c>
      <c r="Y3399" s="146">
        <f t="shared" si="671"/>
        <v>0</v>
      </c>
      <c r="Z3399" s="147" t="str">
        <f>VLOOKUP(F3399,'3-Productie normen'!A:Q,12,FALSE)</f>
        <v>V</v>
      </c>
      <c r="AA3399" s="147"/>
      <c r="AC3399" s="148">
        <f t="shared" si="672"/>
        <v>10.4</v>
      </c>
    </row>
    <row r="3400" spans="1:29" ht="14.15" customHeight="1">
      <c r="A3400" s="124">
        <f t="shared" si="674"/>
        <v>3400</v>
      </c>
      <c r="B3400" s="139" t="s">
        <v>91</v>
      </c>
      <c r="C3400" s="108" t="s">
        <v>210</v>
      </c>
      <c r="D3400" s="164" t="s">
        <v>1677</v>
      </c>
      <c r="E3400" s="141" t="s">
        <v>519</v>
      </c>
      <c r="F3400" s="141" t="s">
        <v>174</v>
      </c>
      <c r="G3400" s="141" t="s">
        <v>227</v>
      </c>
      <c r="H3400" s="142">
        <v>2.2999999999999998</v>
      </c>
      <c r="I3400" s="143">
        <f t="shared" si="673"/>
        <v>0</v>
      </c>
      <c r="J3400" s="144" t="s">
        <v>228</v>
      </c>
      <c r="K3400" s="144"/>
      <c r="L3400" s="144"/>
      <c r="M3400" s="144"/>
      <c r="N3400" s="144"/>
      <c r="O3400" s="144"/>
      <c r="P3400" s="145">
        <f t="shared" si="663"/>
        <v>0</v>
      </c>
      <c r="Q3400" s="145">
        <f t="shared" si="664"/>
        <v>0</v>
      </c>
      <c r="R3400" s="145">
        <f t="shared" si="665"/>
        <v>0</v>
      </c>
      <c r="S3400" s="145">
        <f t="shared" si="666"/>
        <v>0</v>
      </c>
      <c r="T3400" s="145">
        <f t="shared" si="667"/>
        <v>0</v>
      </c>
      <c r="U3400" s="145">
        <f t="shared" si="668"/>
        <v>0</v>
      </c>
      <c r="V3400" s="146">
        <f>IF(J3400="nio",0,IF(J3400&gt;0,VLOOKUP(F3400,'3-Productie normen'!A:M,VLOOKUP(J3400,'3-Productie normen'!$B$38:$C$41,2,FALSE),FALSE)))*(VLOOKUP(B3400,'2-Kosten per locatie'!$A$16:$C$48,3,FALSE))</f>
        <v>0</v>
      </c>
      <c r="W3400" s="146">
        <f t="shared" si="669"/>
        <v>0</v>
      </c>
      <c r="X3400" s="146">
        <f t="shared" si="670"/>
        <v>0</v>
      </c>
      <c r="Y3400" s="146">
        <f t="shared" si="671"/>
        <v>0</v>
      </c>
      <c r="Z3400" s="147">
        <f>VLOOKUP(F3400,'3-Productie normen'!A:Q,12,FALSE)</f>
        <v>0</v>
      </c>
      <c r="AA3400" s="147"/>
      <c r="AC3400" s="148">
        <f t="shared" si="672"/>
        <v>0</v>
      </c>
    </row>
    <row r="3401" spans="1:29" ht="14.15" customHeight="1">
      <c r="A3401" s="124">
        <f t="shared" si="674"/>
        <v>3401</v>
      </c>
      <c r="B3401" s="139" t="s">
        <v>91</v>
      </c>
      <c r="C3401" s="108" t="s">
        <v>210</v>
      </c>
      <c r="D3401" s="164" t="s">
        <v>1679</v>
      </c>
      <c r="E3401" s="141" t="s">
        <v>2370</v>
      </c>
      <c r="F3401" s="153" t="s">
        <v>172</v>
      </c>
      <c r="G3401" s="141" t="s">
        <v>244</v>
      </c>
      <c r="H3401" s="142">
        <v>9.1</v>
      </c>
      <c r="I3401" s="143">
        <f t="shared" si="673"/>
        <v>730</v>
      </c>
      <c r="J3401" s="144">
        <v>255</v>
      </c>
      <c r="K3401" s="144">
        <v>255</v>
      </c>
      <c r="L3401" s="144">
        <v>101</v>
      </c>
      <c r="M3401" s="144">
        <v>101</v>
      </c>
      <c r="N3401" s="144">
        <v>9</v>
      </c>
      <c r="O3401" s="144">
        <v>9</v>
      </c>
      <c r="P3401" s="145" t="e">
        <f t="shared" si="663"/>
        <v>#DIV/0!</v>
      </c>
      <c r="Q3401" s="145" t="e">
        <f t="shared" si="664"/>
        <v>#DIV/0!</v>
      </c>
      <c r="R3401" s="145" t="e">
        <f t="shared" si="665"/>
        <v>#DIV/0!</v>
      </c>
      <c r="S3401" s="145" t="e">
        <f t="shared" si="666"/>
        <v>#DIV/0!</v>
      </c>
      <c r="T3401" s="145" t="e">
        <f t="shared" si="667"/>
        <v>#DIV/0!</v>
      </c>
      <c r="U3401" s="145" t="e">
        <f t="shared" si="668"/>
        <v>#DIV/0!</v>
      </c>
      <c r="V3401" s="146">
        <f>IF(J3401="nio",0,IF(J3401&gt;0,VLOOKUP(F3401,'3-Productie normen'!A:M,VLOOKUP(J3401,'3-Productie normen'!$B$38:$C$41,2,FALSE),FALSE)))*(VLOOKUP(B3401,'2-Kosten per locatie'!$A$16:$C$48,3,FALSE))</f>
        <v>0</v>
      </c>
      <c r="W3401" s="146">
        <f t="shared" si="669"/>
        <v>0</v>
      </c>
      <c r="X3401" s="146">
        <f t="shared" si="670"/>
        <v>0</v>
      </c>
      <c r="Y3401" s="146">
        <f t="shared" si="671"/>
        <v>0</v>
      </c>
      <c r="Z3401" s="147" t="str">
        <f>VLOOKUP(F3401,'3-Productie normen'!A:Q,12,FALSE)</f>
        <v>V</v>
      </c>
      <c r="AA3401" s="147"/>
      <c r="AC3401" s="148">
        <f t="shared" si="672"/>
        <v>6643</v>
      </c>
    </row>
    <row r="3402" spans="1:29" ht="14.15" customHeight="1">
      <c r="A3402" s="124">
        <f t="shared" si="674"/>
        <v>3402</v>
      </c>
      <c r="B3402" s="139" t="s">
        <v>91</v>
      </c>
      <c r="C3402" s="108" t="s">
        <v>210</v>
      </c>
      <c r="D3402" s="164" t="s">
        <v>1954</v>
      </c>
      <c r="E3402" s="141" t="s">
        <v>1631</v>
      </c>
      <c r="F3402" s="141" t="s">
        <v>161</v>
      </c>
      <c r="G3402" s="141" t="s">
        <v>244</v>
      </c>
      <c r="H3402" s="142">
        <v>13.2</v>
      </c>
      <c r="I3402" s="143">
        <f t="shared" si="673"/>
        <v>730</v>
      </c>
      <c r="J3402" s="144">
        <v>255</v>
      </c>
      <c r="K3402" s="144">
        <v>255</v>
      </c>
      <c r="L3402" s="144">
        <v>101</v>
      </c>
      <c r="M3402" s="144">
        <v>101</v>
      </c>
      <c r="N3402" s="144">
        <v>9</v>
      </c>
      <c r="O3402" s="144">
        <v>9</v>
      </c>
      <c r="P3402" s="145" t="e">
        <f t="shared" si="663"/>
        <v>#DIV/0!</v>
      </c>
      <c r="Q3402" s="145" t="e">
        <f t="shared" si="664"/>
        <v>#DIV/0!</v>
      </c>
      <c r="R3402" s="145" t="e">
        <f t="shared" si="665"/>
        <v>#DIV/0!</v>
      </c>
      <c r="S3402" s="145" t="e">
        <f t="shared" si="666"/>
        <v>#DIV/0!</v>
      </c>
      <c r="T3402" s="145" t="e">
        <f t="shared" si="667"/>
        <v>#DIV/0!</v>
      </c>
      <c r="U3402" s="145" t="e">
        <f t="shared" si="668"/>
        <v>#DIV/0!</v>
      </c>
      <c r="V3402" s="146">
        <f>IF(J3402="nio",0,IF(J3402&gt;0,VLOOKUP(F3402,'3-Productie normen'!A:M,VLOOKUP(J3402,'3-Productie normen'!$B$38:$C$41,2,FALSE),FALSE)))*(VLOOKUP(B3402,'2-Kosten per locatie'!$A$16:$C$48,3,FALSE))</f>
        <v>0</v>
      </c>
      <c r="W3402" s="146">
        <f t="shared" si="669"/>
        <v>0</v>
      </c>
      <c r="X3402" s="146">
        <f t="shared" si="670"/>
        <v>0</v>
      </c>
      <c r="Y3402" s="146">
        <f t="shared" si="671"/>
        <v>0</v>
      </c>
      <c r="Z3402" s="147" t="str">
        <f>VLOOKUP(F3402,'3-Productie normen'!A:Q,12,FALSE)</f>
        <v>S</v>
      </c>
      <c r="AA3402" s="147"/>
      <c r="AC3402" s="148">
        <f t="shared" si="672"/>
        <v>9636</v>
      </c>
    </row>
    <row r="3403" spans="1:29" ht="14.15" customHeight="1">
      <c r="A3403" s="124">
        <f t="shared" si="674"/>
        <v>3403</v>
      </c>
      <c r="B3403" s="139" t="s">
        <v>91</v>
      </c>
      <c r="C3403" s="108" t="s">
        <v>210</v>
      </c>
      <c r="D3403" s="164" t="s">
        <v>1680</v>
      </c>
      <c r="E3403" s="141" t="s">
        <v>507</v>
      </c>
      <c r="F3403" s="153" t="s">
        <v>157</v>
      </c>
      <c r="G3403" s="141" t="s">
        <v>213</v>
      </c>
      <c r="H3403" s="142">
        <v>1.6</v>
      </c>
      <c r="I3403" s="143">
        <f t="shared" si="673"/>
        <v>730</v>
      </c>
      <c r="J3403" s="144">
        <v>255</v>
      </c>
      <c r="K3403" s="144">
        <v>255</v>
      </c>
      <c r="L3403" s="144">
        <v>101</v>
      </c>
      <c r="M3403" s="144">
        <v>101</v>
      </c>
      <c r="N3403" s="144">
        <v>9</v>
      </c>
      <c r="O3403" s="144">
        <v>9</v>
      </c>
      <c r="P3403" s="145" t="e">
        <f t="shared" si="663"/>
        <v>#DIV/0!</v>
      </c>
      <c r="Q3403" s="145" t="e">
        <f t="shared" si="664"/>
        <v>#DIV/0!</v>
      </c>
      <c r="R3403" s="145" t="e">
        <f t="shared" si="665"/>
        <v>#DIV/0!</v>
      </c>
      <c r="S3403" s="145" t="e">
        <f t="shared" si="666"/>
        <v>#DIV/0!</v>
      </c>
      <c r="T3403" s="145" t="e">
        <f t="shared" si="667"/>
        <v>#DIV/0!</v>
      </c>
      <c r="U3403" s="145" t="e">
        <f t="shared" si="668"/>
        <v>#DIV/0!</v>
      </c>
      <c r="V3403" s="146">
        <f>IF(J3403="nio",0,IF(J3403&gt;0,VLOOKUP(F3403,'3-Productie normen'!A:M,VLOOKUP(J3403,'3-Productie normen'!$B$38:$C$41,2,FALSE),FALSE)))*(VLOOKUP(B3403,'2-Kosten per locatie'!$A$16:$C$48,3,FALSE))</f>
        <v>0</v>
      </c>
      <c r="W3403" s="146">
        <f t="shared" si="669"/>
        <v>0</v>
      </c>
      <c r="X3403" s="146">
        <f t="shared" si="670"/>
        <v>0</v>
      </c>
      <c r="Y3403" s="146">
        <f t="shared" si="671"/>
        <v>0</v>
      </c>
      <c r="Z3403" s="147" t="str">
        <f>VLOOKUP(F3403,'3-Productie normen'!A:Q,12,FALSE)</f>
        <v>S</v>
      </c>
      <c r="AA3403" s="147"/>
      <c r="AC3403" s="148">
        <f t="shared" si="672"/>
        <v>1168</v>
      </c>
    </row>
    <row r="3404" spans="1:29" ht="14.15" customHeight="1">
      <c r="A3404" s="124">
        <f t="shared" si="674"/>
        <v>3404</v>
      </c>
      <c r="B3404" s="139" t="s">
        <v>91</v>
      </c>
      <c r="C3404" s="108" t="s">
        <v>210</v>
      </c>
      <c r="D3404" s="164" t="s">
        <v>1681</v>
      </c>
      <c r="E3404" s="141" t="s">
        <v>519</v>
      </c>
      <c r="F3404" s="141" t="s">
        <v>174</v>
      </c>
      <c r="G3404" s="141" t="s">
        <v>244</v>
      </c>
      <c r="H3404" s="142">
        <v>9.4</v>
      </c>
      <c r="I3404" s="143">
        <f t="shared" si="673"/>
        <v>0</v>
      </c>
      <c r="J3404" s="144" t="s">
        <v>228</v>
      </c>
      <c r="K3404" s="144"/>
      <c r="L3404" s="144"/>
      <c r="M3404" s="144"/>
      <c r="N3404" s="144"/>
      <c r="O3404" s="144"/>
      <c r="P3404" s="145">
        <f t="shared" si="663"/>
        <v>0</v>
      </c>
      <c r="Q3404" s="145">
        <f t="shared" si="664"/>
        <v>0</v>
      </c>
      <c r="R3404" s="145">
        <f t="shared" si="665"/>
        <v>0</v>
      </c>
      <c r="S3404" s="145">
        <f t="shared" si="666"/>
        <v>0</v>
      </c>
      <c r="T3404" s="145">
        <f t="shared" si="667"/>
        <v>0</v>
      </c>
      <c r="U3404" s="145">
        <f t="shared" si="668"/>
        <v>0</v>
      </c>
      <c r="V3404" s="146">
        <f>IF(J3404="nio",0,IF(J3404&gt;0,VLOOKUP(F3404,'3-Productie normen'!A:M,VLOOKUP(J3404,'3-Productie normen'!$B$38:$C$41,2,FALSE),FALSE)))*(VLOOKUP(B3404,'2-Kosten per locatie'!$A$16:$C$48,3,FALSE))</f>
        <v>0</v>
      </c>
      <c r="W3404" s="146">
        <f t="shared" si="669"/>
        <v>0</v>
      </c>
      <c r="X3404" s="146">
        <f t="shared" si="670"/>
        <v>0</v>
      </c>
      <c r="Y3404" s="146">
        <f t="shared" si="671"/>
        <v>0</v>
      </c>
      <c r="Z3404" s="147">
        <f>VLOOKUP(F3404,'3-Productie normen'!A:Q,12,FALSE)</f>
        <v>0</v>
      </c>
      <c r="AA3404" s="147"/>
      <c r="AC3404" s="148">
        <f t="shared" si="672"/>
        <v>0</v>
      </c>
    </row>
    <row r="3405" spans="1:29" ht="14.15" customHeight="1">
      <c r="A3405" s="124">
        <f t="shared" si="674"/>
        <v>3405</v>
      </c>
      <c r="B3405" s="139" t="s">
        <v>91</v>
      </c>
      <c r="C3405" s="108" t="s">
        <v>210</v>
      </c>
      <c r="D3405" s="164" t="s">
        <v>1682</v>
      </c>
      <c r="E3405" s="141" t="s">
        <v>226</v>
      </c>
      <c r="F3405" s="141" t="s">
        <v>174</v>
      </c>
      <c r="G3405" s="141" t="s">
        <v>244</v>
      </c>
      <c r="H3405" s="142">
        <v>8.9</v>
      </c>
      <c r="I3405" s="143">
        <f t="shared" si="673"/>
        <v>0</v>
      </c>
      <c r="J3405" s="144" t="s">
        <v>228</v>
      </c>
      <c r="K3405" s="144"/>
      <c r="L3405" s="144"/>
      <c r="M3405" s="144"/>
      <c r="N3405" s="144"/>
      <c r="O3405" s="144"/>
      <c r="P3405" s="145">
        <f t="shared" si="663"/>
        <v>0</v>
      </c>
      <c r="Q3405" s="145">
        <f t="shared" si="664"/>
        <v>0</v>
      </c>
      <c r="R3405" s="145">
        <f t="shared" si="665"/>
        <v>0</v>
      </c>
      <c r="S3405" s="145">
        <f t="shared" si="666"/>
        <v>0</v>
      </c>
      <c r="T3405" s="145">
        <f t="shared" si="667"/>
        <v>0</v>
      </c>
      <c r="U3405" s="145">
        <f t="shared" si="668"/>
        <v>0</v>
      </c>
      <c r="V3405" s="146">
        <f>IF(J3405="nio",0,IF(J3405&gt;0,VLOOKUP(F3405,'3-Productie normen'!A:M,VLOOKUP(J3405,'3-Productie normen'!$B$38:$C$41,2,FALSE),FALSE)))*(VLOOKUP(B3405,'2-Kosten per locatie'!$A$16:$C$48,3,FALSE))</f>
        <v>0</v>
      </c>
      <c r="W3405" s="146">
        <f t="shared" si="669"/>
        <v>0</v>
      </c>
      <c r="X3405" s="146">
        <f t="shared" si="670"/>
        <v>0</v>
      </c>
      <c r="Y3405" s="146">
        <f t="shared" si="671"/>
        <v>0</v>
      </c>
      <c r="Z3405" s="147">
        <f>VLOOKUP(F3405,'3-Productie normen'!A:Q,12,FALSE)</f>
        <v>0</v>
      </c>
      <c r="AA3405" s="147"/>
      <c r="AC3405" s="148">
        <f t="shared" si="672"/>
        <v>0</v>
      </c>
    </row>
    <row r="3406" spans="1:29" ht="14.15" customHeight="1">
      <c r="A3406" s="124">
        <f t="shared" si="674"/>
        <v>3406</v>
      </c>
      <c r="B3406" s="139" t="s">
        <v>91</v>
      </c>
      <c r="C3406" s="108" t="s">
        <v>210</v>
      </c>
      <c r="D3406" s="164" t="s">
        <v>1683</v>
      </c>
      <c r="E3406" s="141" t="s">
        <v>1631</v>
      </c>
      <c r="F3406" s="141" t="s">
        <v>161</v>
      </c>
      <c r="G3406" s="141" t="s">
        <v>244</v>
      </c>
      <c r="H3406" s="142">
        <v>14.5</v>
      </c>
      <c r="I3406" s="143">
        <f t="shared" si="673"/>
        <v>730</v>
      </c>
      <c r="J3406" s="144">
        <v>255</v>
      </c>
      <c r="K3406" s="144">
        <v>255</v>
      </c>
      <c r="L3406" s="144">
        <v>101</v>
      </c>
      <c r="M3406" s="144">
        <v>101</v>
      </c>
      <c r="N3406" s="144">
        <v>9</v>
      </c>
      <c r="O3406" s="144">
        <v>9</v>
      </c>
      <c r="P3406" s="145" t="e">
        <f t="shared" si="663"/>
        <v>#DIV/0!</v>
      </c>
      <c r="Q3406" s="145" t="e">
        <f t="shared" si="664"/>
        <v>#DIV/0!</v>
      </c>
      <c r="R3406" s="145" t="e">
        <f t="shared" si="665"/>
        <v>#DIV/0!</v>
      </c>
      <c r="S3406" s="145" t="e">
        <f t="shared" si="666"/>
        <v>#DIV/0!</v>
      </c>
      <c r="T3406" s="145" t="e">
        <f t="shared" si="667"/>
        <v>#DIV/0!</v>
      </c>
      <c r="U3406" s="145" t="e">
        <f t="shared" si="668"/>
        <v>#DIV/0!</v>
      </c>
      <c r="V3406" s="146">
        <f>IF(J3406="nio",0,IF(J3406&gt;0,VLOOKUP(F3406,'3-Productie normen'!A:M,VLOOKUP(J3406,'3-Productie normen'!$B$38:$C$41,2,FALSE),FALSE)))*(VLOOKUP(B3406,'2-Kosten per locatie'!$A$16:$C$48,3,FALSE))</f>
        <v>0</v>
      </c>
      <c r="W3406" s="146">
        <f t="shared" si="669"/>
        <v>0</v>
      </c>
      <c r="X3406" s="146">
        <f t="shared" si="670"/>
        <v>0</v>
      </c>
      <c r="Y3406" s="146">
        <f t="shared" si="671"/>
        <v>0</v>
      </c>
      <c r="Z3406" s="147" t="str">
        <f>VLOOKUP(F3406,'3-Productie normen'!A:Q,12,FALSE)</f>
        <v>S</v>
      </c>
      <c r="AA3406" s="147"/>
      <c r="AC3406" s="148">
        <f t="shared" si="672"/>
        <v>10585</v>
      </c>
    </row>
    <row r="3407" spans="1:29" ht="14.15" customHeight="1">
      <c r="A3407" s="124">
        <f t="shared" si="674"/>
        <v>3407</v>
      </c>
      <c r="B3407" s="139" t="s">
        <v>91</v>
      </c>
      <c r="C3407" s="108" t="s">
        <v>210</v>
      </c>
      <c r="D3407" s="164" t="s">
        <v>1686</v>
      </c>
      <c r="E3407" s="141" t="s">
        <v>224</v>
      </c>
      <c r="F3407" s="141" t="s">
        <v>155</v>
      </c>
      <c r="G3407" s="141" t="s">
        <v>222</v>
      </c>
      <c r="H3407" s="142">
        <v>17.399999999999999</v>
      </c>
      <c r="I3407" s="143">
        <f t="shared" si="673"/>
        <v>730</v>
      </c>
      <c r="J3407" s="144">
        <v>255</v>
      </c>
      <c r="K3407" s="144">
        <v>255</v>
      </c>
      <c r="L3407" s="144">
        <v>101</v>
      </c>
      <c r="M3407" s="144">
        <v>101</v>
      </c>
      <c r="N3407" s="144">
        <v>9</v>
      </c>
      <c r="O3407" s="144">
        <v>9</v>
      </c>
      <c r="P3407" s="145" t="e">
        <f t="shared" si="663"/>
        <v>#DIV/0!</v>
      </c>
      <c r="Q3407" s="145" t="e">
        <f t="shared" si="664"/>
        <v>#DIV/0!</v>
      </c>
      <c r="R3407" s="145" t="e">
        <f t="shared" si="665"/>
        <v>#DIV/0!</v>
      </c>
      <c r="S3407" s="145" t="e">
        <f t="shared" si="666"/>
        <v>#DIV/0!</v>
      </c>
      <c r="T3407" s="145" t="e">
        <f t="shared" si="667"/>
        <v>#DIV/0!</v>
      </c>
      <c r="U3407" s="145" t="e">
        <f t="shared" si="668"/>
        <v>#DIV/0!</v>
      </c>
      <c r="V3407" s="146">
        <f>IF(J3407="nio",0,IF(J3407&gt;0,VLOOKUP(F3407,'3-Productie normen'!A:M,VLOOKUP(J3407,'3-Productie normen'!$B$38:$C$41,2,FALSE),FALSE)))*(VLOOKUP(B3407,'2-Kosten per locatie'!$A$16:$C$48,3,FALSE))</f>
        <v>0</v>
      </c>
      <c r="W3407" s="146">
        <f t="shared" si="669"/>
        <v>0</v>
      </c>
      <c r="X3407" s="146">
        <f t="shared" si="670"/>
        <v>0</v>
      </c>
      <c r="Y3407" s="146">
        <f t="shared" si="671"/>
        <v>0</v>
      </c>
      <c r="Z3407" s="147" t="str">
        <f>VLOOKUP(F3407,'3-Productie normen'!A:Q,12,FALSE)</f>
        <v>B</v>
      </c>
      <c r="AA3407" s="147"/>
      <c r="AC3407" s="148">
        <f t="shared" si="672"/>
        <v>12701.999999999998</v>
      </c>
    </row>
    <row r="3408" spans="1:29" ht="14.15" customHeight="1">
      <c r="A3408" s="124">
        <f t="shared" si="674"/>
        <v>3408</v>
      </c>
      <c r="B3408" s="139" t="s">
        <v>91</v>
      </c>
      <c r="C3408" s="108" t="s">
        <v>210</v>
      </c>
      <c r="D3408" s="164" t="s">
        <v>1688</v>
      </c>
      <c r="E3408" s="141" t="s">
        <v>224</v>
      </c>
      <c r="F3408" s="141" t="s">
        <v>155</v>
      </c>
      <c r="G3408" s="141" t="s">
        <v>222</v>
      </c>
      <c r="H3408" s="142">
        <v>19.2</v>
      </c>
      <c r="I3408" s="143">
        <f t="shared" si="673"/>
        <v>730</v>
      </c>
      <c r="J3408" s="144">
        <v>255</v>
      </c>
      <c r="K3408" s="144">
        <v>255</v>
      </c>
      <c r="L3408" s="144">
        <v>101</v>
      </c>
      <c r="M3408" s="144">
        <v>101</v>
      </c>
      <c r="N3408" s="144">
        <v>9</v>
      </c>
      <c r="O3408" s="144">
        <v>9</v>
      </c>
      <c r="P3408" s="145" t="e">
        <f t="shared" si="663"/>
        <v>#DIV/0!</v>
      </c>
      <c r="Q3408" s="145" t="e">
        <f t="shared" si="664"/>
        <v>#DIV/0!</v>
      </c>
      <c r="R3408" s="145" t="e">
        <f t="shared" si="665"/>
        <v>#DIV/0!</v>
      </c>
      <c r="S3408" s="145" t="e">
        <f t="shared" si="666"/>
        <v>#DIV/0!</v>
      </c>
      <c r="T3408" s="145" t="e">
        <f t="shared" si="667"/>
        <v>#DIV/0!</v>
      </c>
      <c r="U3408" s="145" t="e">
        <f t="shared" si="668"/>
        <v>#DIV/0!</v>
      </c>
      <c r="V3408" s="146">
        <f>IF(J3408="nio",0,IF(J3408&gt;0,VLOOKUP(F3408,'3-Productie normen'!A:M,VLOOKUP(J3408,'3-Productie normen'!$B$38:$C$41,2,FALSE),FALSE)))*(VLOOKUP(B3408,'2-Kosten per locatie'!$A$16:$C$48,3,FALSE))</f>
        <v>0</v>
      </c>
      <c r="W3408" s="146">
        <f t="shared" si="669"/>
        <v>0</v>
      </c>
      <c r="X3408" s="146">
        <f t="shared" si="670"/>
        <v>0</v>
      </c>
      <c r="Y3408" s="146">
        <f t="shared" si="671"/>
        <v>0</v>
      </c>
      <c r="Z3408" s="147" t="str">
        <f>VLOOKUP(F3408,'3-Productie normen'!A:Q,12,FALSE)</f>
        <v>B</v>
      </c>
      <c r="AA3408" s="147"/>
      <c r="AC3408" s="148">
        <f t="shared" si="672"/>
        <v>14016</v>
      </c>
    </row>
    <row r="3409" spans="1:29" ht="14.15" customHeight="1">
      <c r="A3409" s="124">
        <f t="shared" si="674"/>
        <v>3409</v>
      </c>
      <c r="B3409" s="139" t="s">
        <v>91</v>
      </c>
      <c r="C3409" s="108" t="s">
        <v>210</v>
      </c>
      <c r="D3409" s="164" t="s">
        <v>1690</v>
      </c>
      <c r="E3409" s="141" t="s">
        <v>243</v>
      </c>
      <c r="F3409" s="141" t="s">
        <v>155</v>
      </c>
      <c r="G3409" s="141" t="s">
        <v>222</v>
      </c>
      <c r="H3409" s="142">
        <v>6.5</v>
      </c>
      <c r="I3409" s="143">
        <f t="shared" si="673"/>
        <v>730</v>
      </c>
      <c r="J3409" s="144">
        <v>255</v>
      </c>
      <c r="K3409" s="144">
        <v>255</v>
      </c>
      <c r="L3409" s="144">
        <v>101</v>
      </c>
      <c r="M3409" s="144">
        <v>101</v>
      </c>
      <c r="N3409" s="144">
        <v>9</v>
      </c>
      <c r="O3409" s="144">
        <v>9</v>
      </c>
      <c r="P3409" s="145" t="e">
        <f t="shared" si="663"/>
        <v>#DIV/0!</v>
      </c>
      <c r="Q3409" s="145" t="e">
        <f t="shared" si="664"/>
        <v>#DIV/0!</v>
      </c>
      <c r="R3409" s="145" t="e">
        <f t="shared" si="665"/>
        <v>#DIV/0!</v>
      </c>
      <c r="S3409" s="145" t="e">
        <f t="shared" si="666"/>
        <v>#DIV/0!</v>
      </c>
      <c r="T3409" s="145" t="e">
        <f t="shared" si="667"/>
        <v>#DIV/0!</v>
      </c>
      <c r="U3409" s="145" t="e">
        <f t="shared" si="668"/>
        <v>#DIV/0!</v>
      </c>
      <c r="V3409" s="146">
        <f>IF(J3409="nio",0,IF(J3409&gt;0,VLOOKUP(F3409,'3-Productie normen'!A:M,VLOOKUP(J3409,'3-Productie normen'!$B$38:$C$41,2,FALSE),FALSE)))*(VLOOKUP(B3409,'2-Kosten per locatie'!$A$16:$C$48,3,FALSE))</f>
        <v>0</v>
      </c>
      <c r="W3409" s="146">
        <f t="shared" si="669"/>
        <v>0</v>
      </c>
      <c r="X3409" s="146">
        <f t="shared" si="670"/>
        <v>0</v>
      </c>
      <c r="Y3409" s="146">
        <f t="shared" si="671"/>
        <v>0</v>
      </c>
      <c r="Z3409" s="147" t="str">
        <f>VLOOKUP(F3409,'3-Productie normen'!A:Q,12,FALSE)</f>
        <v>B</v>
      </c>
      <c r="AA3409" s="147"/>
      <c r="AC3409" s="148">
        <f t="shared" si="672"/>
        <v>4745</v>
      </c>
    </row>
    <row r="3410" spans="1:29" ht="14.15" customHeight="1">
      <c r="A3410" s="124">
        <f t="shared" si="674"/>
        <v>3410</v>
      </c>
      <c r="B3410" s="139" t="s">
        <v>91</v>
      </c>
      <c r="C3410" s="108" t="s">
        <v>210</v>
      </c>
      <c r="D3410" s="164" t="s">
        <v>1691</v>
      </c>
      <c r="E3410" s="141" t="s">
        <v>279</v>
      </c>
      <c r="F3410" s="141" t="s">
        <v>168</v>
      </c>
      <c r="G3410" s="141" t="s">
        <v>384</v>
      </c>
      <c r="H3410" s="142">
        <v>1.7</v>
      </c>
      <c r="I3410" s="143">
        <f t="shared" si="673"/>
        <v>1</v>
      </c>
      <c r="J3410" s="144">
        <v>1</v>
      </c>
      <c r="K3410" s="144"/>
      <c r="L3410" s="144"/>
      <c r="M3410" s="144"/>
      <c r="N3410" s="144"/>
      <c r="O3410" s="144"/>
      <c r="P3410" s="145" t="e">
        <f t="shared" si="663"/>
        <v>#DIV/0!</v>
      </c>
      <c r="Q3410" s="145">
        <f t="shared" si="664"/>
        <v>0</v>
      </c>
      <c r="R3410" s="145">
        <f t="shared" si="665"/>
        <v>0</v>
      </c>
      <c r="S3410" s="145">
        <f t="shared" si="666"/>
        <v>0</v>
      </c>
      <c r="T3410" s="145">
        <f t="shared" si="667"/>
        <v>0</v>
      </c>
      <c r="U3410" s="145">
        <f t="shared" si="668"/>
        <v>0</v>
      </c>
      <c r="V3410" s="146">
        <f>IF(J3410="nio",0,IF(J3410&gt;0,VLOOKUP(F3410,'3-Productie normen'!A:M,VLOOKUP(J3410,'3-Productie normen'!$B$38:$C$41,2,FALSE),FALSE)))*(VLOOKUP(B3410,'2-Kosten per locatie'!$A$16:$C$48,3,FALSE))</f>
        <v>0</v>
      </c>
      <c r="W3410" s="146">
        <f t="shared" si="669"/>
        <v>0</v>
      </c>
      <c r="X3410" s="146">
        <f t="shared" si="670"/>
        <v>0</v>
      </c>
      <c r="Y3410" s="146">
        <f t="shared" si="671"/>
        <v>0</v>
      </c>
      <c r="Z3410" s="147" t="str">
        <f>VLOOKUP(F3410,'3-Productie normen'!A:Q,12,FALSE)</f>
        <v>V</v>
      </c>
      <c r="AA3410" s="147"/>
      <c r="AC3410" s="148">
        <f t="shared" si="672"/>
        <v>1.7</v>
      </c>
    </row>
    <row r="3411" spans="1:29" ht="14.15" customHeight="1">
      <c r="A3411" s="124">
        <f t="shared" si="674"/>
        <v>3411</v>
      </c>
      <c r="B3411" s="139" t="s">
        <v>91</v>
      </c>
      <c r="C3411" s="108" t="s">
        <v>210</v>
      </c>
      <c r="D3411" s="164" t="s">
        <v>2769</v>
      </c>
      <c r="E3411" s="141" t="s">
        <v>224</v>
      </c>
      <c r="F3411" s="166" t="s">
        <v>155</v>
      </c>
      <c r="G3411" s="141" t="s">
        <v>222</v>
      </c>
      <c r="H3411" s="142">
        <v>8.9</v>
      </c>
      <c r="I3411" s="143">
        <f t="shared" si="673"/>
        <v>730</v>
      </c>
      <c r="J3411" s="144">
        <v>255</v>
      </c>
      <c r="K3411" s="144">
        <v>255</v>
      </c>
      <c r="L3411" s="144">
        <v>101</v>
      </c>
      <c r="M3411" s="144">
        <v>101</v>
      </c>
      <c r="N3411" s="144">
        <v>9</v>
      </c>
      <c r="O3411" s="144">
        <v>9</v>
      </c>
      <c r="P3411" s="145" t="e">
        <f t="shared" si="663"/>
        <v>#DIV/0!</v>
      </c>
      <c r="Q3411" s="145" t="e">
        <f t="shared" si="664"/>
        <v>#DIV/0!</v>
      </c>
      <c r="R3411" s="145" t="e">
        <f t="shared" si="665"/>
        <v>#DIV/0!</v>
      </c>
      <c r="S3411" s="145" t="e">
        <f t="shared" si="666"/>
        <v>#DIV/0!</v>
      </c>
      <c r="T3411" s="145" t="e">
        <f t="shared" si="667"/>
        <v>#DIV/0!</v>
      </c>
      <c r="U3411" s="145" t="e">
        <f t="shared" si="668"/>
        <v>#DIV/0!</v>
      </c>
      <c r="V3411" s="146">
        <f>IF(J3411="nio",0,IF(J3411&gt;0,VLOOKUP(F3411,'3-Productie normen'!A:M,VLOOKUP(J3411,'3-Productie normen'!$B$38:$C$41,2,FALSE),FALSE)))*(VLOOKUP(B3411,'2-Kosten per locatie'!$A$16:$C$48,3,FALSE))</f>
        <v>0</v>
      </c>
      <c r="W3411" s="146">
        <f t="shared" si="669"/>
        <v>0</v>
      </c>
      <c r="X3411" s="146">
        <f t="shared" si="670"/>
        <v>0</v>
      </c>
      <c r="Y3411" s="146">
        <f t="shared" si="671"/>
        <v>0</v>
      </c>
      <c r="Z3411" s="147" t="str">
        <f>VLOOKUP(F3411,'3-Productie normen'!A:Q,12,FALSE)</f>
        <v>B</v>
      </c>
      <c r="AA3411" s="147"/>
      <c r="AC3411" s="148">
        <f t="shared" si="672"/>
        <v>6497</v>
      </c>
    </row>
    <row r="3412" spans="1:29" ht="14.15" customHeight="1">
      <c r="A3412" s="124">
        <f t="shared" si="674"/>
        <v>3412</v>
      </c>
      <c r="B3412" s="139" t="s">
        <v>91</v>
      </c>
      <c r="C3412" s="108" t="s">
        <v>210</v>
      </c>
      <c r="D3412" s="164" t="s">
        <v>2770</v>
      </c>
      <c r="E3412" s="141" t="s">
        <v>165</v>
      </c>
      <c r="F3412" s="141" t="s">
        <v>165</v>
      </c>
      <c r="G3412" s="141" t="s">
        <v>561</v>
      </c>
      <c r="H3412" s="142">
        <v>153.30000000000001</v>
      </c>
      <c r="I3412" s="143">
        <f t="shared" si="673"/>
        <v>487</v>
      </c>
      <c r="J3412" s="144">
        <v>12</v>
      </c>
      <c r="K3412" s="144">
        <v>255</v>
      </c>
      <c r="L3412" s="144">
        <v>101</v>
      </c>
      <c r="M3412" s="144">
        <v>101</v>
      </c>
      <c r="N3412" s="144">
        <v>9</v>
      </c>
      <c r="O3412" s="144">
        <v>9</v>
      </c>
      <c r="P3412" s="145" t="e">
        <f t="shared" si="663"/>
        <v>#DIV/0!</v>
      </c>
      <c r="Q3412" s="145" t="e">
        <f t="shared" si="664"/>
        <v>#DIV/0!</v>
      </c>
      <c r="R3412" s="145" t="e">
        <f t="shared" si="665"/>
        <v>#DIV/0!</v>
      </c>
      <c r="S3412" s="145" t="e">
        <f t="shared" si="666"/>
        <v>#DIV/0!</v>
      </c>
      <c r="T3412" s="145" t="e">
        <f t="shared" si="667"/>
        <v>#DIV/0!</v>
      </c>
      <c r="U3412" s="145" t="e">
        <f t="shared" si="668"/>
        <v>#DIV/0!</v>
      </c>
      <c r="V3412" s="146">
        <f>IF(J3412="nio",0,IF(J3412&gt;0,VLOOKUP(F3412,'3-Productie normen'!A:M,VLOOKUP(J3412,'3-Productie normen'!$B$38:$C$41,2,FALSE),FALSE)))*(VLOOKUP(B3412,'2-Kosten per locatie'!$A$16:$C$48,3,FALSE))</f>
        <v>0</v>
      </c>
      <c r="W3412" s="146">
        <f t="shared" si="669"/>
        <v>0</v>
      </c>
      <c r="X3412" s="146">
        <f t="shared" si="670"/>
        <v>0</v>
      </c>
      <c r="Y3412" s="146">
        <f t="shared" si="671"/>
        <v>0</v>
      </c>
      <c r="Z3412" s="147" t="str">
        <f>VLOOKUP(F3412,'3-Productie normen'!A:Q,12,FALSE)</f>
        <v>V</v>
      </c>
      <c r="AA3412" s="147"/>
      <c r="AC3412" s="148">
        <f t="shared" si="672"/>
        <v>74657.100000000006</v>
      </c>
    </row>
    <row r="3413" spans="1:29" ht="14.15" customHeight="1">
      <c r="A3413" s="124">
        <f t="shared" si="674"/>
        <v>3413</v>
      </c>
      <c r="B3413" s="139" t="s">
        <v>91</v>
      </c>
      <c r="C3413" s="108" t="s">
        <v>210</v>
      </c>
      <c r="D3413" s="164" t="s">
        <v>2771</v>
      </c>
      <c r="E3413" s="141" t="s">
        <v>173</v>
      </c>
      <c r="F3413" s="141" t="s">
        <v>173</v>
      </c>
      <c r="G3413" s="141" t="s">
        <v>244</v>
      </c>
      <c r="H3413" s="142">
        <v>11.5</v>
      </c>
      <c r="I3413" s="143">
        <f t="shared" si="673"/>
        <v>730</v>
      </c>
      <c r="J3413" s="144">
        <v>255</v>
      </c>
      <c r="K3413" s="144">
        <v>255</v>
      </c>
      <c r="L3413" s="144">
        <v>101</v>
      </c>
      <c r="M3413" s="144">
        <v>101</v>
      </c>
      <c r="N3413" s="144">
        <v>9</v>
      </c>
      <c r="O3413" s="144">
        <v>9</v>
      </c>
      <c r="P3413" s="145" t="e">
        <f t="shared" si="663"/>
        <v>#DIV/0!</v>
      </c>
      <c r="Q3413" s="145" t="e">
        <f t="shared" si="664"/>
        <v>#DIV/0!</v>
      </c>
      <c r="R3413" s="145" t="e">
        <f t="shared" si="665"/>
        <v>#DIV/0!</v>
      </c>
      <c r="S3413" s="145" t="e">
        <f t="shared" si="666"/>
        <v>#DIV/0!</v>
      </c>
      <c r="T3413" s="145" t="e">
        <f t="shared" si="667"/>
        <v>#DIV/0!</v>
      </c>
      <c r="U3413" s="145" t="e">
        <f t="shared" si="668"/>
        <v>#DIV/0!</v>
      </c>
      <c r="V3413" s="146">
        <f>IF(J3413="nio",0,IF(J3413&gt;0,VLOOKUP(F3413,'3-Productie normen'!A:M,VLOOKUP(J3413,'3-Productie normen'!$B$38:$C$41,2,FALSE),FALSE)))*(VLOOKUP(B3413,'2-Kosten per locatie'!$A$16:$C$48,3,FALSE))</f>
        <v>0</v>
      </c>
      <c r="W3413" s="146">
        <f t="shared" si="669"/>
        <v>0</v>
      </c>
      <c r="X3413" s="146">
        <f t="shared" si="670"/>
        <v>0</v>
      </c>
      <c r="Y3413" s="146">
        <f t="shared" si="671"/>
        <v>0</v>
      </c>
      <c r="Z3413" s="147" t="str">
        <f>VLOOKUP(F3413,'3-Productie normen'!A:Q,12,FALSE)</f>
        <v>V</v>
      </c>
      <c r="AA3413" s="147"/>
      <c r="AC3413" s="148">
        <f t="shared" si="672"/>
        <v>8395</v>
      </c>
    </row>
    <row r="3414" spans="1:29" ht="14.15" customHeight="1">
      <c r="A3414" s="124">
        <f t="shared" si="674"/>
        <v>3414</v>
      </c>
      <c r="B3414" s="139" t="s">
        <v>91</v>
      </c>
      <c r="C3414" s="108" t="s">
        <v>210</v>
      </c>
      <c r="D3414" s="164" t="s">
        <v>2772</v>
      </c>
      <c r="E3414" s="141" t="s">
        <v>519</v>
      </c>
      <c r="F3414" s="141" t="s">
        <v>174</v>
      </c>
      <c r="G3414" s="141" t="s">
        <v>244</v>
      </c>
      <c r="H3414" s="142">
        <v>12.8</v>
      </c>
      <c r="I3414" s="143">
        <f t="shared" si="673"/>
        <v>0</v>
      </c>
      <c r="J3414" s="144" t="s">
        <v>228</v>
      </c>
      <c r="K3414" s="144"/>
      <c r="L3414" s="144"/>
      <c r="M3414" s="144"/>
      <c r="N3414" s="144"/>
      <c r="O3414" s="144"/>
      <c r="P3414" s="145">
        <f t="shared" si="663"/>
        <v>0</v>
      </c>
      <c r="Q3414" s="145">
        <f t="shared" si="664"/>
        <v>0</v>
      </c>
      <c r="R3414" s="145">
        <f t="shared" si="665"/>
        <v>0</v>
      </c>
      <c r="S3414" s="145">
        <f t="shared" si="666"/>
        <v>0</v>
      </c>
      <c r="T3414" s="145">
        <f t="shared" si="667"/>
        <v>0</v>
      </c>
      <c r="U3414" s="145">
        <f t="shared" si="668"/>
        <v>0</v>
      </c>
      <c r="V3414" s="146">
        <f>IF(J3414="nio",0,IF(J3414&gt;0,VLOOKUP(F3414,'3-Productie normen'!A:M,VLOOKUP(J3414,'3-Productie normen'!$B$38:$C$41,2,FALSE),FALSE)))*(VLOOKUP(B3414,'2-Kosten per locatie'!$A$16:$C$48,3,FALSE))</f>
        <v>0</v>
      </c>
      <c r="W3414" s="146">
        <f t="shared" si="669"/>
        <v>0</v>
      </c>
      <c r="X3414" s="146">
        <f t="shared" si="670"/>
        <v>0</v>
      </c>
      <c r="Y3414" s="146">
        <f t="shared" si="671"/>
        <v>0</v>
      </c>
      <c r="Z3414" s="147">
        <f>VLOOKUP(F3414,'3-Productie normen'!A:Q,12,FALSE)</f>
        <v>0</v>
      </c>
      <c r="AA3414" s="147"/>
      <c r="AC3414" s="148">
        <f t="shared" si="672"/>
        <v>0</v>
      </c>
    </row>
    <row r="3415" spans="1:29" ht="14.15" customHeight="1">
      <c r="A3415" s="124">
        <f t="shared" si="674"/>
        <v>3415</v>
      </c>
      <c r="B3415" s="139" t="s">
        <v>91</v>
      </c>
      <c r="C3415" s="108" t="s">
        <v>210</v>
      </c>
      <c r="D3415" s="164" t="s">
        <v>2773</v>
      </c>
      <c r="E3415" s="141" t="s">
        <v>519</v>
      </c>
      <c r="F3415" s="141" t="s">
        <v>174</v>
      </c>
      <c r="G3415" s="141" t="s">
        <v>244</v>
      </c>
      <c r="H3415" s="142">
        <v>22.6</v>
      </c>
      <c r="I3415" s="143">
        <f t="shared" si="673"/>
        <v>0</v>
      </c>
      <c r="J3415" s="144" t="s">
        <v>228</v>
      </c>
      <c r="K3415" s="144"/>
      <c r="L3415" s="144"/>
      <c r="M3415" s="144"/>
      <c r="N3415" s="144"/>
      <c r="O3415" s="144"/>
      <c r="P3415" s="145">
        <f t="shared" si="663"/>
        <v>0</v>
      </c>
      <c r="Q3415" s="145">
        <f t="shared" si="664"/>
        <v>0</v>
      </c>
      <c r="R3415" s="145">
        <f t="shared" si="665"/>
        <v>0</v>
      </c>
      <c r="S3415" s="145">
        <f t="shared" si="666"/>
        <v>0</v>
      </c>
      <c r="T3415" s="145">
        <f t="shared" si="667"/>
        <v>0</v>
      </c>
      <c r="U3415" s="145">
        <f t="shared" si="668"/>
        <v>0</v>
      </c>
      <c r="V3415" s="146">
        <f>IF(J3415="nio",0,IF(J3415&gt;0,VLOOKUP(F3415,'3-Productie normen'!A:M,VLOOKUP(J3415,'3-Productie normen'!$B$38:$C$41,2,FALSE),FALSE)))*(VLOOKUP(B3415,'2-Kosten per locatie'!$A$16:$C$48,3,FALSE))</f>
        <v>0</v>
      </c>
      <c r="W3415" s="146">
        <f t="shared" si="669"/>
        <v>0</v>
      </c>
      <c r="X3415" s="146">
        <f t="shared" si="670"/>
        <v>0</v>
      </c>
      <c r="Y3415" s="146">
        <f t="shared" si="671"/>
        <v>0</v>
      </c>
      <c r="Z3415" s="147">
        <f>VLOOKUP(F3415,'3-Productie normen'!A:Q,12,FALSE)</f>
        <v>0</v>
      </c>
      <c r="AA3415" s="147"/>
      <c r="AC3415" s="148">
        <f t="shared" si="672"/>
        <v>0</v>
      </c>
    </row>
    <row r="3416" spans="1:29" ht="14.15" customHeight="1">
      <c r="A3416" s="124">
        <f t="shared" si="674"/>
        <v>3416</v>
      </c>
      <c r="B3416" s="139" t="s">
        <v>91</v>
      </c>
      <c r="C3416" s="108" t="s">
        <v>210</v>
      </c>
      <c r="D3416" s="164" t="s">
        <v>2774</v>
      </c>
      <c r="E3416" s="141" t="s">
        <v>519</v>
      </c>
      <c r="F3416" s="141" t="s">
        <v>174</v>
      </c>
      <c r="G3416" s="141" t="s">
        <v>244</v>
      </c>
      <c r="H3416" s="142">
        <v>6.6</v>
      </c>
      <c r="I3416" s="143">
        <f t="shared" si="673"/>
        <v>0</v>
      </c>
      <c r="J3416" s="144" t="s">
        <v>228</v>
      </c>
      <c r="K3416" s="144"/>
      <c r="L3416" s="144"/>
      <c r="M3416" s="144"/>
      <c r="N3416" s="144"/>
      <c r="O3416" s="144"/>
      <c r="P3416" s="145">
        <f t="shared" si="663"/>
        <v>0</v>
      </c>
      <c r="Q3416" s="145">
        <f t="shared" si="664"/>
        <v>0</v>
      </c>
      <c r="R3416" s="145">
        <f t="shared" si="665"/>
        <v>0</v>
      </c>
      <c r="S3416" s="145">
        <f t="shared" si="666"/>
        <v>0</v>
      </c>
      <c r="T3416" s="145">
        <f t="shared" si="667"/>
        <v>0</v>
      </c>
      <c r="U3416" s="145">
        <f t="shared" si="668"/>
        <v>0</v>
      </c>
      <c r="V3416" s="146">
        <f>IF(J3416="nio",0,IF(J3416&gt;0,VLOOKUP(F3416,'3-Productie normen'!A:M,VLOOKUP(J3416,'3-Productie normen'!$B$38:$C$41,2,FALSE),FALSE)))*(VLOOKUP(B3416,'2-Kosten per locatie'!$A$16:$C$48,3,FALSE))</f>
        <v>0</v>
      </c>
      <c r="W3416" s="146">
        <f t="shared" si="669"/>
        <v>0</v>
      </c>
      <c r="X3416" s="146">
        <f t="shared" si="670"/>
        <v>0</v>
      </c>
      <c r="Y3416" s="146">
        <f t="shared" si="671"/>
        <v>0</v>
      </c>
      <c r="Z3416" s="147">
        <f>VLOOKUP(F3416,'3-Productie normen'!A:Q,12,FALSE)</f>
        <v>0</v>
      </c>
      <c r="AA3416" s="147"/>
      <c r="AC3416" s="148">
        <f t="shared" si="672"/>
        <v>0</v>
      </c>
    </row>
    <row r="3417" spans="1:29" ht="14.15" customHeight="1">
      <c r="A3417" s="124">
        <f t="shared" si="674"/>
        <v>3417</v>
      </c>
      <c r="B3417" s="139" t="s">
        <v>91</v>
      </c>
      <c r="C3417" s="108" t="s">
        <v>210</v>
      </c>
      <c r="D3417" s="164" t="s">
        <v>2775</v>
      </c>
      <c r="E3417" s="141" t="s">
        <v>249</v>
      </c>
      <c r="F3417" s="141" t="s">
        <v>172</v>
      </c>
      <c r="G3417" s="141" t="s">
        <v>244</v>
      </c>
      <c r="H3417" s="142">
        <v>33</v>
      </c>
      <c r="I3417" s="143">
        <f t="shared" si="673"/>
        <v>730</v>
      </c>
      <c r="J3417" s="144">
        <v>255</v>
      </c>
      <c r="K3417" s="144">
        <v>255</v>
      </c>
      <c r="L3417" s="144">
        <v>101</v>
      </c>
      <c r="M3417" s="144">
        <v>101</v>
      </c>
      <c r="N3417" s="144">
        <v>9</v>
      </c>
      <c r="O3417" s="144">
        <v>9</v>
      </c>
      <c r="P3417" s="145" t="e">
        <f t="shared" si="663"/>
        <v>#DIV/0!</v>
      </c>
      <c r="Q3417" s="145" t="e">
        <f t="shared" si="664"/>
        <v>#DIV/0!</v>
      </c>
      <c r="R3417" s="145" t="e">
        <f t="shared" si="665"/>
        <v>#DIV/0!</v>
      </c>
      <c r="S3417" s="145" t="e">
        <f t="shared" si="666"/>
        <v>#DIV/0!</v>
      </c>
      <c r="T3417" s="145" t="e">
        <f t="shared" si="667"/>
        <v>#DIV/0!</v>
      </c>
      <c r="U3417" s="145" t="e">
        <f t="shared" si="668"/>
        <v>#DIV/0!</v>
      </c>
      <c r="V3417" s="146">
        <f>IF(J3417="nio",0,IF(J3417&gt;0,VLOOKUP(F3417,'3-Productie normen'!A:M,VLOOKUP(J3417,'3-Productie normen'!$B$38:$C$41,2,FALSE),FALSE)))*(VLOOKUP(B3417,'2-Kosten per locatie'!$A$16:$C$48,3,FALSE))</f>
        <v>0</v>
      </c>
      <c r="W3417" s="146">
        <f t="shared" si="669"/>
        <v>0</v>
      </c>
      <c r="X3417" s="146">
        <f t="shared" si="670"/>
        <v>0</v>
      </c>
      <c r="Y3417" s="146">
        <f t="shared" si="671"/>
        <v>0</v>
      </c>
      <c r="Z3417" s="147" t="str">
        <f>VLOOKUP(F3417,'3-Productie normen'!A:Q,12,FALSE)</f>
        <v>V</v>
      </c>
      <c r="AA3417" s="147"/>
      <c r="AC3417" s="148">
        <f t="shared" si="672"/>
        <v>24090</v>
      </c>
    </row>
    <row r="3418" spans="1:29" ht="14.15" customHeight="1">
      <c r="A3418" s="124">
        <f t="shared" si="674"/>
        <v>3418</v>
      </c>
      <c r="B3418" s="139" t="s">
        <v>105</v>
      </c>
      <c r="C3418" s="108" t="s">
        <v>210</v>
      </c>
      <c r="D3418" s="164" t="s">
        <v>1626</v>
      </c>
      <c r="E3418" s="141" t="s">
        <v>868</v>
      </c>
      <c r="F3418" s="141" t="s">
        <v>155</v>
      </c>
      <c r="G3418" s="141" t="s">
        <v>244</v>
      </c>
      <c r="H3418" s="142">
        <v>36</v>
      </c>
      <c r="I3418" s="143">
        <f t="shared" si="673"/>
        <v>730</v>
      </c>
      <c r="J3418" s="144">
        <v>255</v>
      </c>
      <c r="K3418" s="144">
        <v>255</v>
      </c>
      <c r="L3418" s="144">
        <v>101</v>
      </c>
      <c r="M3418" s="144">
        <v>101</v>
      </c>
      <c r="N3418" s="144">
        <v>9</v>
      </c>
      <c r="O3418" s="144">
        <v>9</v>
      </c>
      <c r="P3418" s="145" t="e">
        <f t="shared" si="663"/>
        <v>#DIV/0!</v>
      </c>
      <c r="Q3418" s="145" t="e">
        <f t="shared" si="664"/>
        <v>#DIV/0!</v>
      </c>
      <c r="R3418" s="145" t="e">
        <f t="shared" si="665"/>
        <v>#DIV/0!</v>
      </c>
      <c r="S3418" s="145" t="e">
        <f t="shared" si="666"/>
        <v>#DIV/0!</v>
      </c>
      <c r="T3418" s="145" t="e">
        <f t="shared" si="667"/>
        <v>#DIV/0!</v>
      </c>
      <c r="U3418" s="145" t="e">
        <f t="shared" si="668"/>
        <v>#DIV/0!</v>
      </c>
      <c r="V3418" s="146">
        <f>IF(J3418="nio",0,IF(J3418&gt;0,VLOOKUP(F3418,'3-Productie normen'!A:M,VLOOKUP(J3418,'3-Productie normen'!$B$38:$C$41,2,FALSE),FALSE)))*(VLOOKUP(B3418,'2-Kosten per locatie'!$A$16:$C$48,3,FALSE))</f>
        <v>0</v>
      </c>
      <c r="W3418" s="146">
        <f t="shared" si="669"/>
        <v>0</v>
      </c>
      <c r="X3418" s="146">
        <f t="shared" si="670"/>
        <v>0</v>
      </c>
      <c r="Y3418" s="146">
        <f t="shared" si="671"/>
        <v>0</v>
      </c>
      <c r="Z3418" s="147" t="str">
        <f>VLOOKUP(F3418,'3-Productie normen'!A:Q,12,FALSE)</f>
        <v>B</v>
      </c>
      <c r="AA3418" s="147"/>
      <c r="AC3418" s="148">
        <f t="shared" si="672"/>
        <v>26280</v>
      </c>
    </row>
    <row r="3419" spans="1:29" ht="14.15" customHeight="1">
      <c r="A3419" s="124">
        <f t="shared" si="674"/>
        <v>3419</v>
      </c>
      <c r="B3419" s="139" t="s">
        <v>118</v>
      </c>
      <c r="C3419" s="108" t="s">
        <v>210</v>
      </c>
      <c r="D3419" s="164" t="s">
        <v>2776</v>
      </c>
      <c r="E3419" s="141" t="s">
        <v>262</v>
      </c>
      <c r="F3419" s="139" t="s">
        <v>164</v>
      </c>
      <c r="G3419" s="141" t="s">
        <v>227</v>
      </c>
      <c r="H3419" s="142">
        <v>0.89</v>
      </c>
      <c r="I3419" s="143">
        <f t="shared" si="673"/>
        <v>12</v>
      </c>
      <c r="J3419" s="144">
        <v>12</v>
      </c>
      <c r="K3419" s="144"/>
      <c r="L3419" s="144"/>
      <c r="M3419" s="144"/>
      <c r="N3419" s="144"/>
      <c r="O3419" s="144"/>
      <c r="P3419" s="145" t="e">
        <f t="shared" si="663"/>
        <v>#DIV/0!</v>
      </c>
      <c r="Q3419" s="145">
        <f t="shared" si="664"/>
        <v>0</v>
      </c>
      <c r="R3419" s="145">
        <f t="shared" si="665"/>
        <v>0</v>
      </c>
      <c r="S3419" s="145">
        <f t="shared" si="666"/>
        <v>0</v>
      </c>
      <c r="T3419" s="145">
        <f t="shared" si="667"/>
        <v>0</v>
      </c>
      <c r="U3419" s="145">
        <f t="shared" si="668"/>
        <v>0</v>
      </c>
      <c r="V3419" s="146">
        <f>IF(J3419="nio",0,IF(J3419&gt;0,VLOOKUP(F3419,'3-Productie normen'!A:M,VLOOKUP(J3419,'3-Productie normen'!$B$38:$C$41,2,FALSE),FALSE)))*(VLOOKUP(B3419,'2-Kosten per locatie'!$A$16:$C$48,3,FALSE))</f>
        <v>0</v>
      </c>
      <c r="W3419" s="146">
        <f t="shared" si="669"/>
        <v>0</v>
      </c>
      <c r="X3419" s="146">
        <f t="shared" si="670"/>
        <v>0</v>
      </c>
      <c r="Y3419" s="146">
        <f t="shared" si="671"/>
        <v>0</v>
      </c>
      <c r="Z3419" s="147" t="str">
        <f>VLOOKUP(F3419,'3-Productie normen'!A:Q,12,FALSE)</f>
        <v>V</v>
      </c>
      <c r="AA3419" s="147"/>
      <c r="AC3419" s="148">
        <f t="shared" si="672"/>
        <v>10.68</v>
      </c>
    </row>
    <row r="3420" spans="1:29" ht="14.15" customHeight="1">
      <c r="A3420" s="124">
        <f t="shared" si="674"/>
        <v>3420</v>
      </c>
      <c r="B3420" s="139" t="s">
        <v>118</v>
      </c>
      <c r="C3420" s="108" t="s">
        <v>210</v>
      </c>
      <c r="D3420" s="164" t="s">
        <v>2057</v>
      </c>
      <c r="E3420" s="141" t="s">
        <v>226</v>
      </c>
      <c r="F3420" s="139" t="s">
        <v>174</v>
      </c>
      <c r="G3420" s="141"/>
      <c r="H3420" s="142">
        <v>21.53</v>
      </c>
      <c r="I3420" s="143">
        <f t="shared" si="673"/>
        <v>0</v>
      </c>
      <c r="J3420" s="144" t="s">
        <v>228</v>
      </c>
      <c r="K3420" s="144"/>
      <c r="L3420" s="144"/>
      <c r="M3420" s="144"/>
      <c r="N3420" s="144"/>
      <c r="O3420" s="144"/>
      <c r="P3420" s="145">
        <f t="shared" si="663"/>
        <v>0</v>
      </c>
      <c r="Q3420" s="145">
        <f t="shared" si="664"/>
        <v>0</v>
      </c>
      <c r="R3420" s="145">
        <f t="shared" si="665"/>
        <v>0</v>
      </c>
      <c r="S3420" s="145">
        <f t="shared" si="666"/>
        <v>0</v>
      </c>
      <c r="T3420" s="145">
        <f t="shared" si="667"/>
        <v>0</v>
      </c>
      <c r="U3420" s="145">
        <f t="shared" si="668"/>
        <v>0</v>
      </c>
      <c r="V3420" s="146">
        <f>IF(J3420="nio",0,IF(J3420&gt;0,VLOOKUP(F3420,'3-Productie normen'!A:M,VLOOKUP(J3420,'3-Productie normen'!$B$38:$C$41,2,FALSE),FALSE)))*(VLOOKUP(B3420,'2-Kosten per locatie'!$A$16:$C$48,3,FALSE))</f>
        <v>0</v>
      </c>
      <c r="W3420" s="146">
        <f t="shared" si="669"/>
        <v>0</v>
      </c>
      <c r="X3420" s="146">
        <f t="shared" si="670"/>
        <v>0</v>
      </c>
      <c r="Y3420" s="146">
        <f t="shared" si="671"/>
        <v>0</v>
      </c>
      <c r="Z3420" s="147">
        <f>VLOOKUP(F3420,'3-Productie normen'!A:Q,12,FALSE)</f>
        <v>0</v>
      </c>
      <c r="AA3420" s="147"/>
      <c r="AC3420" s="148">
        <f t="shared" si="672"/>
        <v>0</v>
      </c>
    </row>
    <row r="3421" spans="1:29" ht="14.15" customHeight="1">
      <c r="A3421" s="124">
        <f t="shared" si="674"/>
        <v>3421</v>
      </c>
      <c r="B3421" s="139" t="s">
        <v>118</v>
      </c>
      <c r="C3421" s="108" t="s">
        <v>210</v>
      </c>
      <c r="D3421" s="164" t="s">
        <v>2058</v>
      </c>
      <c r="E3421" s="141" t="s">
        <v>226</v>
      </c>
      <c r="F3421" s="139" t="s">
        <v>174</v>
      </c>
      <c r="G3421" s="141"/>
      <c r="H3421" s="142">
        <v>34.07</v>
      </c>
      <c r="I3421" s="143">
        <f t="shared" si="673"/>
        <v>0</v>
      </c>
      <c r="J3421" s="144" t="s">
        <v>228</v>
      </c>
      <c r="K3421" s="144"/>
      <c r="L3421" s="144"/>
      <c r="M3421" s="144"/>
      <c r="N3421" s="144"/>
      <c r="O3421" s="144"/>
      <c r="P3421" s="145">
        <f t="shared" si="663"/>
        <v>0</v>
      </c>
      <c r="Q3421" s="145">
        <f t="shared" si="664"/>
        <v>0</v>
      </c>
      <c r="R3421" s="145">
        <f t="shared" si="665"/>
        <v>0</v>
      </c>
      <c r="S3421" s="145">
        <f t="shared" si="666"/>
        <v>0</v>
      </c>
      <c r="T3421" s="145">
        <f t="shared" si="667"/>
        <v>0</v>
      </c>
      <c r="U3421" s="145">
        <f t="shared" si="668"/>
        <v>0</v>
      </c>
      <c r="V3421" s="146">
        <f>IF(J3421="nio",0,IF(J3421&gt;0,VLOOKUP(F3421,'3-Productie normen'!A:M,VLOOKUP(J3421,'3-Productie normen'!$B$38:$C$41,2,FALSE),FALSE)))*(VLOOKUP(B3421,'2-Kosten per locatie'!$A$16:$C$48,3,FALSE))</f>
        <v>0</v>
      </c>
      <c r="W3421" s="146">
        <f t="shared" si="669"/>
        <v>0</v>
      </c>
      <c r="X3421" s="146">
        <f t="shared" si="670"/>
        <v>0</v>
      </c>
      <c r="Y3421" s="146">
        <f t="shared" si="671"/>
        <v>0</v>
      </c>
      <c r="Z3421" s="147">
        <f>VLOOKUP(F3421,'3-Productie normen'!A:Q,12,FALSE)</f>
        <v>0</v>
      </c>
      <c r="AA3421" s="147"/>
      <c r="AC3421" s="148">
        <f t="shared" si="672"/>
        <v>0</v>
      </c>
    </row>
    <row r="3422" spans="1:29" ht="14.15" customHeight="1">
      <c r="A3422" s="124">
        <f t="shared" si="674"/>
        <v>3422</v>
      </c>
      <c r="B3422" s="139" t="s">
        <v>118</v>
      </c>
      <c r="C3422" s="108" t="s">
        <v>210</v>
      </c>
      <c r="D3422" s="164" t="s">
        <v>2658</v>
      </c>
      <c r="E3422" s="141" t="s">
        <v>226</v>
      </c>
      <c r="F3422" s="139" t="s">
        <v>174</v>
      </c>
      <c r="G3422" s="141"/>
      <c r="H3422" s="142">
        <v>19.190000000000001</v>
      </c>
      <c r="I3422" s="143">
        <f t="shared" si="673"/>
        <v>0</v>
      </c>
      <c r="J3422" s="144" t="s">
        <v>228</v>
      </c>
      <c r="K3422" s="144"/>
      <c r="L3422" s="144"/>
      <c r="M3422" s="144"/>
      <c r="N3422" s="144"/>
      <c r="O3422" s="144"/>
      <c r="P3422" s="145">
        <f t="shared" si="663"/>
        <v>0</v>
      </c>
      <c r="Q3422" s="145">
        <f t="shared" si="664"/>
        <v>0</v>
      </c>
      <c r="R3422" s="145">
        <f t="shared" si="665"/>
        <v>0</v>
      </c>
      <c r="S3422" s="145">
        <f t="shared" si="666"/>
        <v>0</v>
      </c>
      <c r="T3422" s="145">
        <f t="shared" si="667"/>
        <v>0</v>
      </c>
      <c r="U3422" s="145">
        <f t="shared" si="668"/>
        <v>0</v>
      </c>
      <c r="V3422" s="146">
        <f>IF(J3422="nio",0,IF(J3422&gt;0,VLOOKUP(F3422,'3-Productie normen'!A:M,VLOOKUP(J3422,'3-Productie normen'!$B$38:$C$41,2,FALSE),FALSE)))*(VLOOKUP(B3422,'2-Kosten per locatie'!$A$16:$C$48,3,FALSE))</f>
        <v>0</v>
      </c>
      <c r="W3422" s="146">
        <f t="shared" si="669"/>
        <v>0</v>
      </c>
      <c r="X3422" s="146">
        <f t="shared" si="670"/>
        <v>0</v>
      </c>
      <c r="Y3422" s="146">
        <f t="shared" si="671"/>
        <v>0</v>
      </c>
      <c r="Z3422" s="147">
        <f>VLOOKUP(F3422,'3-Productie normen'!A:Q,12,FALSE)</f>
        <v>0</v>
      </c>
      <c r="AA3422" s="147"/>
      <c r="AC3422" s="148">
        <f t="shared" si="672"/>
        <v>0</v>
      </c>
    </row>
    <row r="3423" spans="1:29" ht="14.15" customHeight="1">
      <c r="A3423" s="124">
        <f t="shared" si="674"/>
        <v>3423</v>
      </c>
      <c r="B3423" s="139" t="s">
        <v>118</v>
      </c>
      <c r="C3423" s="108" t="s">
        <v>210</v>
      </c>
      <c r="D3423" s="164" t="s">
        <v>1628</v>
      </c>
      <c r="E3423" s="141" t="s">
        <v>711</v>
      </c>
      <c r="F3423" s="141" t="s">
        <v>168</v>
      </c>
      <c r="G3423" s="141" t="s">
        <v>227</v>
      </c>
      <c r="H3423" s="142">
        <v>14.86</v>
      </c>
      <c r="I3423" s="143">
        <f t="shared" si="673"/>
        <v>1</v>
      </c>
      <c r="J3423" s="144">
        <v>1</v>
      </c>
      <c r="K3423" s="144"/>
      <c r="L3423" s="144"/>
      <c r="M3423" s="144"/>
      <c r="N3423" s="144"/>
      <c r="O3423" s="144"/>
      <c r="P3423" s="145" t="e">
        <f t="shared" si="663"/>
        <v>#DIV/0!</v>
      </c>
      <c r="Q3423" s="145">
        <f t="shared" si="664"/>
        <v>0</v>
      </c>
      <c r="R3423" s="145">
        <f t="shared" si="665"/>
        <v>0</v>
      </c>
      <c r="S3423" s="145">
        <f t="shared" si="666"/>
        <v>0</v>
      </c>
      <c r="T3423" s="145">
        <f t="shared" si="667"/>
        <v>0</v>
      </c>
      <c r="U3423" s="145">
        <f t="shared" si="668"/>
        <v>0</v>
      </c>
      <c r="V3423" s="146">
        <f>IF(J3423="nio",0,IF(J3423&gt;0,VLOOKUP(F3423,'3-Productie normen'!A:M,VLOOKUP(J3423,'3-Productie normen'!$B$38:$C$41,2,FALSE),FALSE)))*(VLOOKUP(B3423,'2-Kosten per locatie'!$A$16:$C$48,3,FALSE))</f>
        <v>0</v>
      </c>
      <c r="W3423" s="146">
        <f t="shared" si="669"/>
        <v>0</v>
      </c>
      <c r="X3423" s="146">
        <f t="shared" si="670"/>
        <v>0</v>
      </c>
      <c r="Y3423" s="146">
        <f t="shared" si="671"/>
        <v>0</v>
      </c>
      <c r="Z3423" s="147" t="str">
        <f>VLOOKUP(F3423,'3-Productie normen'!A:Q,12,FALSE)</f>
        <v>V</v>
      </c>
      <c r="AA3423" s="147"/>
      <c r="AC3423" s="148">
        <f t="shared" si="672"/>
        <v>14.86</v>
      </c>
    </row>
    <row r="3424" spans="1:29" ht="14.15" customHeight="1">
      <c r="A3424" s="124">
        <f t="shared" si="674"/>
        <v>3424</v>
      </c>
      <c r="B3424" s="139" t="s">
        <v>118</v>
      </c>
      <c r="C3424" s="108" t="s">
        <v>210</v>
      </c>
      <c r="D3424" s="164" t="s">
        <v>1947</v>
      </c>
      <c r="E3424" s="141" t="s">
        <v>711</v>
      </c>
      <c r="F3424" s="139" t="s">
        <v>168</v>
      </c>
      <c r="G3424" s="141" t="s">
        <v>227</v>
      </c>
      <c r="H3424" s="142">
        <v>7.68</v>
      </c>
      <c r="I3424" s="143">
        <f t="shared" si="673"/>
        <v>1</v>
      </c>
      <c r="J3424" s="144">
        <v>1</v>
      </c>
      <c r="K3424" s="144"/>
      <c r="L3424" s="144"/>
      <c r="M3424" s="144"/>
      <c r="N3424" s="144"/>
      <c r="O3424" s="144"/>
      <c r="P3424" s="145" t="e">
        <f t="shared" ref="P3424:P3485" si="675">IF(J3424="nio",0,IF(J3424&gt;0,J3424*H3424/V3424,0))</f>
        <v>#DIV/0!</v>
      </c>
      <c r="Q3424" s="145">
        <f t="shared" ref="Q3424:Q3485" si="676">IF(K3424&gt;0,K3424*H3424/W3424,0)</f>
        <v>0</v>
      </c>
      <c r="R3424" s="145">
        <f t="shared" ref="R3424:R3485" si="677">IF(L3424&gt;0,L3424*H3424/X3424,0)</f>
        <v>0</v>
      </c>
      <c r="S3424" s="145">
        <f t="shared" ref="S3424:S3485" si="678">IF(M3424&gt;0,M3424*H3424/Y3424,0)</f>
        <v>0</v>
      </c>
      <c r="T3424" s="145">
        <f t="shared" ref="T3424:T3485" si="679">IF(N3424&gt;0,N3424*H3424/X3424,0)</f>
        <v>0</v>
      </c>
      <c r="U3424" s="145">
        <f t="shared" ref="U3424:U3485" si="680">IF(O3424&gt;0,O3424*H3424/Y3424,0)</f>
        <v>0</v>
      </c>
      <c r="V3424" s="146">
        <f>IF(J3424="nio",0,IF(J3424&gt;0,VLOOKUP(F3424,'3-Productie normen'!A:M,VLOOKUP(J3424,'3-Productie normen'!$B$38:$C$41,2,FALSE),FALSE)))*(VLOOKUP(B3424,'2-Kosten per locatie'!$A$16:$C$48,3,FALSE))</f>
        <v>0</v>
      </c>
      <c r="W3424" s="146">
        <f t="shared" ref="W3424:W3485" si="681">IF(K3424&gt;0,V3424*$W$8,0)</f>
        <v>0</v>
      </c>
      <c r="X3424" s="146">
        <f t="shared" ref="X3424:X3485" si="682">IF((OR(L3424&gt;0,N3424&gt;0)),V3424*$X$8,0)</f>
        <v>0</v>
      </c>
      <c r="Y3424" s="146">
        <f t="shared" ref="Y3424:Y3485" si="683">IF((OR(M3424&gt;0,O3424&gt;0)),V3424*$Y$8,0)</f>
        <v>0</v>
      </c>
      <c r="Z3424" s="147" t="str">
        <f>VLOOKUP(F3424,'3-Productie normen'!A:Q,12,FALSE)</f>
        <v>V</v>
      </c>
      <c r="AA3424" s="147"/>
      <c r="AC3424" s="148">
        <f t="shared" ref="AC3424:AC3485" si="684">I3424*H3424</f>
        <v>7.68</v>
      </c>
    </row>
    <row r="3425" spans="1:29" ht="14.15" customHeight="1">
      <c r="A3425" s="124">
        <f t="shared" si="674"/>
        <v>3425</v>
      </c>
      <c r="B3425" s="139" t="s">
        <v>118</v>
      </c>
      <c r="C3425" s="108" t="s">
        <v>210</v>
      </c>
      <c r="D3425" s="164" t="s">
        <v>2777</v>
      </c>
      <c r="E3425" s="141" t="s">
        <v>212</v>
      </c>
      <c r="F3425" s="139" t="s">
        <v>167</v>
      </c>
      <c r="G3425" s="141" t="s">
        <v>213</v>
      </c>
      <c r="H3425" s="142">
        <v>8.81</v>
      </c>
      <c r="I3425" s="143">
        <f t="shared" si="673"/>
        <v>730</v>
      </c>
      <c r="J3425" s="144">
        <v>255</v>
      </c>
      <c r="K3425" s="144">
        <v>255</v>
      </c>
      <c r="L3425" s="144">
        <v>101</v>
      </c>
      <c r="M3425" s="144">
        <v>101</v>
      </c>
      <c r="N3425" s="144">
        <v>9</v>
      </c>
      <c r="O3425" s="144">
        <v>9</v>
      </c>
      <c r="P3425" s="145" t="e">
        <f t="shared" si="675"/>
        <v>#DIV/0!</v>
      </c>
      <c r="Q3425" s="145" t="e">
        <f t="shared" si="676"/>
        <v>#DIV/0!</v>
      </c>
      <c r="R3425" s="145" t="e">
        <f t="shared" si="677"/>
        <v>#DIV/0!</v>
      </c>
      <c r="S3425" s="145" t="e">
        <f t="shared" si="678"/>
        <v>#DIV/0!</v>
      </c>
      <c r="T3425" s="145" t="e">
        <f t="shared" si="679"/>
        <v>#DIV/0!</v>
      </c>
      <c r="U3425" s="145" t="e">
        <f t="shared" si="680"/>
        <v>#DIV/0!</v>
      </c>
      <c r="V3425" s="146">
        <f>IF(J3425="nio",0,IF(J3425&gt;0,VLOOKUP(F3425,'3-Productie normen'!A:M,VLOOKUP(J3425,'3-Productie normen'!$B$38:$C$41,2,FALSE),FALSE)))*(VLOOKUP(B3425,'2-Kosten per locatie'!$A$16:$C$48,3,FALSE))</f>
        <v>0</v>
      </c>
      <c r="W3425" s="146">
        <f t="shared" si="681"/>
        <v>0</v>
      </c>
      <c r="X3425" s="146">
        <f t="shared" si="682"/>
        <v>0</v>
      </c>
      <c r="Y3425" s="146">
        <f t="shared" si="683"/>
        <v>0</v>
      </c>
      <c r="Z3425" s="147" t="str">
        <f>VLOOKUP(F3425,'3-Productie normen'!A:Q,12,FALSE)</f>
        <v>S</v>
      </c>
      <c r="AA3425" s="147"/>
      <c r="AC3425" s="148">
        <f t="shared" si="684"/>
        <v>6431.3</v>
      </c>
    </row>
    <row r="3426" spans="1:29" ht="14.15" customHeight="1">
      <c r="A3426" s="124">
        <f t="shared" si="674"/>
        <v>3426</v>
      </c>
      <c r="B3426" s="139" t="s">
        <v>118</v>
      </c>
      <c r="C3426" s="108" t="s">
        <v>210</v>
      </c>
      <c r="D3426" s="164" t="s">
        <v>2778</v>
      </c>
      <c r="E3426" s="141" t="s">
        <v>212</v>
      </c>
      <c r="F3426" s="139" t="s">
        <v>167</v>
      </c>
      <c r="G3426" s="141" t="s">
        <v>213</v>
      </c>
      <c r="H3426" s="142">
        <v>1.53</v>
      </c>
      <c r="I3426" s="143">
        <f t="shared" si="673"/>
        <v>730</v>
      </c>
      <c r="J3426" s="144">
        <v>255</v>
      </c>
      <c r="K3426" s="144">
        <v>255</v>
      </c>
      <c r="L3426" s="144">
        <v>101</v>
      </c>
      <c r="M3426" s="144">
        <v>101</v>
      </c>
      <c r="N3426" s="144">
        <v>9</v>
      </c>
      <c r="O3426" s="144">
        <v>9</v>
      </c>
      <c r="P3426" s="145" t="e">
        <f t="shared" si="675"/>
        <v>#DIV/0!</v>
      </c>
      <c r="Q3426" s="145" t="e">
        <f t="shared" si="676"/>
        <v>#DIV/0!</v>
      </c>
      <c r="R3426" s="145" t="e">
        <f t="shared" si="677"/>
        <v>#DIV/0!</v>
      </c>
      <c r="S3426" s="145" t="e">
        <f t="shared" si="678"/>
        <v>#DIV/0!</v>
      </c>
      <c r="T3426" s="145" t="e">
        <f t="shared" si="679"/>
        <v>#DIV/0!</v>
      </c>
      <c r="U3426" s="145" t="e">
        <f t="shared" si="680"/>
        <v>#DIV/0!</v>
      </c>
      <c r="V3426" s="146">
        <f>IF(J3426="nio",0,IF(J3426&gt;0,VLOOKUP(F3426,'3-Productie normen'!A:M,VLOOKUP(J3426,'3-Productie normen'!$B$38:$C$41,2,FALSE),FALSE)))*(VLOOKUP(B3426,'2-Kosten per locatie'!$A$16:$C$48,3,FALSE))</f>
        <v>0</v>
      </c>
      <c r="W3426" s="146">
        <f t="shared" si="681"/>
        <v>0</v>
      </c>
      <c r="X3426" s="146">
        <f t="shared" si="682"/>
        <v>0</v>
      </c>
      <c r="Y3426" s="146">
        <f t="shared" si="683"/>
        <v>0</v>
      </c>
      <c r="Z3426" s="147" t="str">
        <f>VLOOKUP(F3426,'3-Productie normen'!A:Q,12,FALSE)</f>
        <v>S</v>
      </c>
      <c r="AA3426" s="147"/>
      <c r="AC3426" s="148">
        <f t="shared" si="684"/>
        <v>1116.9000000000001</v>
      </c>
    </row>
    <row r="3427" spans="1:29" ht="14.15" customHeight="1">
      <c r="A3427" s="124">
        <f t="shared" si="674"/>
        <v>3427</v>
      </c>
      <c r="B3427" s="139" t="s">
        <v>118</v>
      </c>
      <c r="C3427" s="108" t="s">
        <v>210</v>
      </c>
      <c r="D3427" s="164" t="s">
        <v>2779</v>
      </c>
      <c r="E3427" s="141" t="s">
        <v>212</v>
      </c>
      <c r="F3427" s="139" t="s">
        <v>167</v>
      </c>
      <c r="G3427" s="141" t="s">
        <v>213</v>
      </c>
      <c r="H3427" s="142">
        <v>1.37</v>
      </c>
      <c r="I3427" s="143">
        <f t="shared" si="673"/>
        <v>730</v>
      </c>
      <c r="J3427" s="144">
        <v>255</v>
      </c>
      <c r="K3427" s="144">
        <v>255</v>
      </c>
      <c r="L3427" s="144">
        <v>101</v>
      </c>
      <c r="M3427" s="144">
        <v>101</v>
      </c>
      <c r="N3427" s="144">
        <v>9</v>
      </c>
      <c r="O3427" s="144">
        <v>9</v>
      </c>
      <c r="P3427" s="145" t="e">
        <f t="shared" si="675"/>
        <v>#DIV/0!</v>
      </c>
      <c r="Q3427" s="145" t="e">
        <f t="shared" si="676"/>
        <v>#DIV/0!</v>
      </c>
      <c r="R3427" s="145" t="e">
        <f t="shared" si="677"/>
        <v>#DIV/0!</v>
      </c>
      <c r="S3427" s="145" t="e">
        <f t="shared" si="678"/>
        <v>#DIV/0!</v>
      </c>
      <c r="T3427" s="145" t="e">
        <f t="shared" si="679"/>
        <v>#DIV/0!</v>
      </c>
      <c r="U3427" s="145" t="e">
        <f t="shared" si="680"/>
        <v>#DIV/0!</v>
      </c>
      <c r="V3427" s="146">
        <f>IF(J3427="nio",0,IF(J3427&gt;0,VLOOKUP(F3427,'3-Productie normen'!A:M,VLOOKUP(J3427,'3-Productie normen'!$B$38:$C$41,2,FALSE),FALSE)))*(VLOOKUP(B3427,'2-Kosten per locatie'!$A$16:$C$48,3,FALSE))</f>
        <v>0</v>
      </c>
      <c r="W3427" s="146">
        <f t="shared" si="681"/>
        <v>0</v>
      </c>
      <c r="X3427" s="146">
        <f t="shared" si="682"/>
        <v>0</v>
      </c>
      <c r="Y3427" s="146">
        <f t="shared" si="683"/>
        <v>0</v>
      </c>
      <c r="Z3427" s="147" t="str">
        <f>VLOOKUP(F3427,'3-Productie normen'!A:Q,12,FALSE)</f>
        <v>S</v>
      </c>
      <c r="AA3427" s="147"/>
      <c r="AC3427" s="148">
        <f t="shared" si="684"/>
        <v>1000.1</v>
      </c>
    </row>
    <row r="3428" spans="1:29" ht="14.15" customHeight="1">
      <c r="A3428" s="124">
        <f t="shared" si="674"/>
        <v>3428</v>
      </c>
      <c r="B3428" s="139" t="s">
        <v>118</v>
      </c>
      <c r="C3428" s="108" t="s">
        <v>210</v>
      </c>
      <c r="D3428" s="164" t="s">
        <v>2780</v>
      </c>
      <c r="E3428" s="141" t="s">
        <v>262</v>
      </c>
      <c r="F3428" s="141" t="s">
        <v>164</v>
      </c>
      <c r="G3428" s="141" t="s">
        <v>213</v>
      </c>
      <c r="H3428" s="142">
        <v>2.99</v>
      </c>
      <c r="I3428" s="143">
        <f t="shared" si="673"/>
        <v>12</v>
      </c>
      <c r="J3428" s="144">
        <v>12</v>
      </c>
      <c r="K3428" s="144"/>
      <c r="L3428" s="144"/>
      <c r="M3428" s="144"/>
      <c r="N3428" s="144"/>
      <c r="O3428" s="144"/>
      <c r="P3428" s="145" t="e">
        <f t="shared" si="675"/>
        <v>#DIV/0!</v>
      </c>
      <c r="Q3428" s="145">
        <f t="shared" si="676"/>
        <v>0</v>
      </c>
      <c r="R3428" s="145">
        <f t="shared" si="677"/>
        <v>0</v>
      </c>
      <c r="S3428" s="145">
        <f t="shared" si="678"/>
        <v>0</v>
      </c>
      <c r="T3428" s="145">
        <f t="shared" si="679"/>
        <v>0</v>
      </c>
      <c r="U3428" s="145">
        <f t="shared" si="680"/>
        <v>0</v>
      </c>
      <c r="V3428" s="146">
        <f>IF(J3428="nio",0,IF(J3428&gt;0,VLOOKUP(F3428,'3-Productie normen'!A:M,VLOOKUP(J3428,'3-Productie normen'!$B$38:$C$41,2,FALSE),FALSE)))*(VLOOKUP(B3428,'2-Kosten per locatie'!$A$16:$C$48,3,FALSE))</f>
        <v>0</v>
      </c>
      <c r="W3428" s="146">
        <f t="shared" si="681"/>
        <v>0</v>
      </c>
      <c r="X3428" s="146">
        <f t="shared" si="682"/>
        <v>0</v>
      </c>
      <c r="Y3428" s="146">
        <f t="shared" si="683"/>
        <v>0</v>
      </c>
      <c r="Z3428" s="147" t="str">
        <f>VLOOKUP(F3428,'3-Productie normen'!A:Q,12,FALSE)</f>
        <v>V</v>
      </c>
      <c r="AA3428" s="147"/>
      <c r="AC3428" s="148">
        <f t="shared" si="684"/>
        <v>35.880000000000003</v>
      </c>
    </row>
    <row r="3429" spans="1:29" ht="14.15" customHeight="1">
      <c r="A3429" s="124">
        <f t="shared" si="674"/>
        <v>3429</v>
      </c>
      <c r="B3429" s="139" t="s">
        <v>118</v>
      </c>
      <c r="C3429" s="108" t="s">
        <v>210</v>
      </c>
      <c r="D3429" s="164" t="s">
        <v>1630</v>
      </c>
      <c r="E3429" s="141" t="s">
        <v>413</v>
      </c>
      <c r="F3429" s="400" t="s">
        <v>159</v>
      </c>
      <c r="G3429" s="141" t="s">
        <v>213</v>
      </c>
      <c r="H3429" s="142">
        <v>25.48</v>
      </c>
      <c r="I3429" s="143">
        <f t="shared" si="673"/>
        <v>730</v>
      </c>
      <c r="J3429" s="144">
        <v>255</v>
      </c>
      <c r="K3429" s="144">
        <v>255</v>
      </c>
      <c r="L3429" s="144">
        <v>101</v>
      </c>
      <c r="M3429" s="144">
        <v>101</v>
      </c>
      <c r="N3429" s="144">
        <v>9</v>
      </c>
      <c r="O3429" s="144">
        <v>9</v>
      </c>
      <c r="P3429" s="145" t="e">
        <f t="shared" si="675"/>
        <v>#DIV/0!</v>
      </c>
      <c r="Q3429" s="145" t="e">
        <f t="shared" si="676"/>
        <v>#DIV/0!</v>
      </c>
      <c r="R3429" s="145" t="e">
        <f t="shared" si="677"/>
        <v>#DIV/0!</v>
      </c>
      <c r="S3429" s="145" t="e">
        <f t="shared" si="678"/>
        <v>#DIV/0!</v>
      </c>
      <c r="T3429" s="145" t="e">
        <f t="shared" si="679"/>
        <v>#DIV/0!</v>
      </c>
      <c r="U3429" s="145" t="e">
        <f t="shared" si="680"/>
        <v>#DIV/0!</v>
      </c>
      <c r="V3429" s="146">
        <f>IF(J3429="nio",0,IF(J3429&gt;0,VLOOKUP(F3429,'3-Productie normen'!A:M,VLOOKUP(J3429,'3-Productie normen'!$B$38:$C$41,2,FALSE),FALSE)))*(VLOOKUP(B3429,'2-Kosten per locatie'!$A$16:$C$48,3,FALSE))</f>
        <v>0</v>
      </c>
      <c r="W3429" s="146">
        <f t="shared" si="681"/>
        <v>0</v>
      </c>
      <c r="X3429" s="146">
        <f t="shared" si="682"/>
        <v>0</v>
      </c>
      <c r="Y3429" s="146">
        <f t="shared" si="683"/>
        <v>0</v>
      </c>
      <c r="Z3429" s="147" t="str">
        <f>VLOOKUP(F3429,'3-Productie normen'!A:Q,12,FALSE)</f>
        <v>V</v>
      </c>
      <c r="AA3429" s="147"/>
      <c r="AC3429" s="148">
        <f t="shared" si="684"/>
        <v>18600.400000000001</v>
      </c>
    </row>
    <row r="3430" spans="1:29" ht="14.15" customHeight="1">
      <c r="A3430" s="124">
        <f t="shared" si="674"/>
        <v>3430</v>
      </c>
      <c r="B3430" s="139" t="s">
        <v>118</v>
      </c>
      <c r="C3430" s="108" t="s">
        <v>210</v>
      </c>
      <c r="D3430" s="164" t="s">
        <v>1632</v>
      </c>
      <c r="E3430" s="141" t="s">
        <v>2781</v>
      </c>
      <c r="F3430" s="141" t="s">
        <v>168</v>
      </c>
      <c r="G3430" s="141" t="s">
        <v>222</v>
      </c>
      <c r="H3430" s="142">
        <v>65.23</v>
      </c>
      <c r="I3430" s="143">
        <f t="shared" si="673"/>
        <v>1</v>
      </c>
      <c r="J3430" s="144">
        <v>1</v>
      </c>
      <c r="K3430" s="144"/>
      <c r="L3430" s="144"/>
      <c r="M3430" s="144"/>
      <c r="N3430" s="144"/>
      <c r="O3430" s="144"/>
      <c r="P3430" s="145" t="e">
        <f t="shared" si="675"/>
        <v>#DIV/0!</v>
      </c>
      <c r="Q3430" s="145">
        <f t="shared" si="676"/>
        <v>0</v>
      </c>
      <c r="R3430" s="145">
        <f t="shared" si="677"/>
        <v>0</v>
      </c>
      <c r="S3430" s="145">
        <f t="shared" si="678"/>
        <v>0</v>
      </c>
      <c r="T3430" s="145">
        <f t="shared" si="679"/>
        <v>0</v>
      </c>
      <c r="U3430" s="145">
        <f t="shared" si="680"/>
        <v>0</v>
      </c>
      <c r="V3430" s="146">
        <f>IF(J3430="nio",0,IF(J3430&gt;0,VLOOKUP(F3430,'3-Productie normen'!A:M,VLOOKUP(J3430,'3-Productie normen'!$B$38:$C$41,2,FALSE),FALSE)))*(VLOOKUP(B3430,'2-Kosten per locatie'!$A$16:$C$48,3,FALSE))</f>
        <v>0</v>
      </c>
      <c r="W3430" s="146">
        <f t="shared" si="681"/>
        <v>0</v>
      </c>
      <c r="X3430" s="146">
        <f t="shared" si="682"/>
        <v>0</v>
      </c>
      <c r="Y3430" s="146">
        <f t="shared" si="683"/>
        <v>0</v>
      </c>
      <c r="Z3430" s="147" t="str">
        <f>VLOOKUP(F3430,'3-Productie normen'!A:Q,12,FALSE)</f>
        <v>V</v>
      </c>
      <c r="AA3430" s="147"/>
      <c r="AC3430" s="148">
        <f t="shared" si="684"/>
        <v>65.23</v>
      </c>
    </row>
    <row r="3431" spans="1:29" ht="14.15" customHeight="1">
      <c r="A3431" s="124">
        <f t="shared" si="674"/>
        <v>3431</v>
      </c>
      <c r="B3431" s="139" t="s">
        <v>118</v>
      </c>
      <c r="C3431" s="108" t="s">
        <v>210</v>
      </c>
      <c r="D3431" s="164" t="s">
        <v>1949</v>
      </c>
      <c r="E3431" s="141" t="s">
        <v>2781</v>
      </c>
      <c r="F3431" s="141" t="s">
        <v>168</v>
      </c>
      <c r="G3431" s="141" t="s">
        <v>222</v>
      </c>
      <c r="H3431" s="142">
        <v>43.59</v>
      </c>
      <c r="I3431" s="143">
        <f t="shared" si="673"/>
        <v>1</v>
      </c>
      <c r="J3431" s="144">
        <v>1</v>
      </c>
      <c r="K3431" s="144"/>
      <c r="L3431" s="144"/>
      <c r="M3431" s="144"/>
      <c r="N3431" s="144"/>
      <c r="O3431" s="144"/>
      <c r="P3431" s="145" t="e">
        <f t="shared" si="675"/>
        <v>#DIV/0!</v>
      </c>
      <c r="Q3431" s="145">
        <f t="shared" si="676"/>
        <v>0</v>
      </c>
      <c r="R3431" s="145">
        <f t="shared" si="677"/>
        <v>0</v>
      </c>
      <c r="S3431" s="145">
        <f t="shared" si="678"/>
        <v>0</v>
      </c>
      <c r="T3431" s="145">
        <f t="shared" si="679"/>
        <v>0</v>
      </c>
      <c r="U3431" s="145">
        <f t="shared" si="680"/>
        <v>0</v>
      </c>
      <c r="V3431" s="146">
        <f>IF(J3431="nio",0,IF(J3431&gt;0,VLOOKUP(F3431,'3-Productie normen'!A:M,VLOOKUP(J3431,'3-Productie normen'!$B$38:$C$41,2,FALSE),FALSE)))*(VLOOKUP(B3431,'2-Kosten per locatie'!$A$16:$C$48,3,FALSE))</f>
        <v>0</v>
      </c>
      <c r="W3431" s="146">
        <f t="shared" si="681"/>
        <v>0</v>
      </c>
      <c r="X3431" s="146">
        <f t="shared" si="682"/>
        <v>0</v>
      </c>
      <c r="Y3431" s="146">
        <f t="shared" si="683"/>
        <v>0</v>
      </c>
      <c r="Z3431" s="147" t="str">
        <f>VLOOKUP(F3431,'3-Productie normen'!A:Q,12,FALSE)</f>
        <v>V</v>
      </c>
      <c r="AA3431" s="147"/>
      <c r="AC3431" s="148">
        <f t="shared" si="684"/>
        <v>43.59</v>
      </c>
    </row>
    <row r="3432" spans="1:29" ht="14.15" customHeight="1">
      <c r="A3432" s="124">
        <f t="shared" si="674"/>
        <v>3432</v>
      </c>
      <c r="B3432" s="139" t="s">
        <v>118</v>
      </c>
      <c r="C3432" s="108" t="s">
        <v>210</v>
      </c>
      <c r="D3432" s="164" t="s">
        <v>2782</v>
      </c>
      <c r="E3432" s="141" t="s">
        <v>507</v>
      </c>
      <c r="F3432" s="153" t="s">
        <v>157</v>
      </c>
      <c r="G3432" s="141" t="s">
        <v>213</v>
      </c>
      <c r="H3432" s="142">
        <v>4.26</v>
      </c>
      <c r="I3432" s="143">
        <f t="shared" si="673"/>
        <v>730</v>
      </c>
      <c r="J3432" s="144">
        <v>255</v>
      </c>
      <c r="K3432" s="144">
        <v>255</v>
      </c>
      <c r="L3432" s="144">
        <v>101</v>
      </c>
      <c r="M3432" s="144">
        <v>101</v>
      </c>
      <c r="N3432" s="144">
        <v>9</v>
      </c>
      <c r="O3432" s="144">
        <v>9</v>
      </c>
      <c r="P3432" s="145" t="e">
        <f t="shared" si="675"/>
        <v>#DIV/0!</v>
      </c>
      <c r="Q3432" s="145" t="e">
        <f t="shared" si="676"/>
        <v>#DIV/0!</v>
      </c>
      <c r="R3432" s="145" t="e">
        <f t="shared" si="677"/>
        <v>#DIV/0!</v>
      </c>
      <c r="S3432" s="145" t="e">
        <f t="shared" si="678"/>
        <v>#DIV/0!</v>
      </c>
      <c r="T3432" s="145" t="e">
        <f t="shared" si="679"/>
        <v>#DIV/0!</v>
      </c>
      <c r="U3432" s="145" t="e">
        <f t="shared" si="680"/>
        <v>#DIV/0!</v>
      </c>
      <c r="V3432" s="146">
        <f>IF(J3432="nio",0,IF(J3432&gt;0,VLOOKUP(F3432,'3-Productie normen'!A:M,VLOOKUP(J3432,'3-Productie normen'!$B$38:$C$41,2,FALSE),FALSE)))*(VLOOKUP(B3432,'2-Kosten per locatie'!$A$16:$C$48,3,FALSE))</f>
        <v>0</v>
      </c>
      <c r="W3432" s="146">
        <f t="shared" si="681"/>
        <v>0</v>
      </c>
      <c r="X3432" s="146">
        <f t="shared" si="682"/>
        <v>0</v>
      </c>
      <c r="Y3432" s="146">
        <f t="shared" si="683"/>
        <v>0</v>
      </c>
      <c r="Z3432" s="147" t="str">
        <f>VLOOKUP(F3432,'3-Productie normen'!A:Q,12,FALSE)</f>
        <v>S</v>
      </c>
      <c r="AA3432" s="147"/>
      <c r="AC3432" s="148">
        <f t="shared" si="684"/>
        <v>3109.7999999999997</v>
      </c>
    </row>
    <row r="3433" spans="1:29" ht="14.15" customHeight="1">
      <c r="A3433" s="124">
        <f t="shared" si="674"/>
        <v>3433</v>
      </c>
      <c r="B3433" s="139" t="s">
        <v>118</v>
      </c>
      <c r="C3433" s="108" t="s">
        <v>210</v>
      </c>
      <c r="D3433" s="164" t="s">
        <v>2783</v>
      </c>
      <c r="E3433" s="141" t="s">
        <v>216</v>
      </c>
      <c r="F3433" s="141" t="s">
        <v>167</v>
      </c>
      <c r="G3433" s="141" t="s">
        <v>213</v>
      </c>
      <c r="H3433" s="142">
        <v>12.93</v>
      </c>
      <c r="I3433" s="143">
        <f t="shared" si="673"/>
        <v>730</v>
      </c>
      <c r="J3433" s="144">
        <v>255</v>
      </c>
      <c r="K3433" s="144">
        <v>255</v>
      </c>
      <c r="L3433" s="144">
        <v>101</v>
      </c>
      <c r="M3433" s="144">
        <v>101</v>
      </c>
      <c r="N3433" s="144">
        <v>9</v>
      </c>
      <c r="O3433" s="144">
        <v>9</v>
      </c>
      <c r="P3433" s="145" t="e">
        <f t="shared" si="675"/>
        <v>#DIV/0!</v>
      </c>
      <c r="Q3433" s="145" t="e">
        <f t="shared" si="676"/>
        <v>#DIV/0!</v>
      </c>
      <c r="R3433" s="145" t="e">
        <f t="shared" si="677"/>
        <v>#DIV/0!</v>
      </c>
      <c r="S3433" s="145" t="e">
        <f t="shared" si="678"/>
        <v>#DIV/0!</v>
      </c>
      <c r="T3433" s="145" t="e">
        <f t="shared" si="679"/>
        <v>#DIV/0!</v>
      </c>
      <c r="U3433" s="145" t="e">
        <f t="shared" si="680"/>
        <v>#DIV/0!</v>
      </c>
      <c r="V3433" s="146">
        <f>IF(J3433="nio",0,IF(J3433&gt;0,VLOOKUP(F3433,'3-Productie normen'!A:M,VLOOKUP(J3433,'3-Productie normen'!$B$38:$C$41,2,FALSE),FALSE)))*(VLOOKUP(B3433,'2-Kosten per locatie'!$A$16:$C$48,3,FALSE))</f>
        <v>0</v>
      </c>
      <c r="W3433" s="146">
        <f t="shared" si="681"/>
        <v>0</v>
      </c>
      <c r="X3433" s="146">
        <f t="shared" si="682"/>
        <v>0</v>
      </c>
      <c r="Y3433" s="146">
        <f t="shared" si="683"/>
        <v>0</v>
      </c>
      <c r="Z3433" s="147" t="str">
        <f>VLOOKUP(F3433,'3-Productie normen'!A:Q,12,FALSE)</f>
        <v>S</v>
      </c>
      <c r="AA3433" s="147"/>
      <c r="AC3433" s="148">
        <f t="shared" si="684"/>
        <v>9438.9</v>
      </c>
    </row>
    <row r="3434" spans="1:29" ht="14.15" customHeight="1">
      <c r="A3434" s="124">
        <f t="shared" si="674"/>
        <v>3434</v>
      </c>
      <c r="B3434" s="139" t="s">
        <v>118</v>
      </c>
      <c r="C3434" s="108" t="s">
        <v>210</v>
      </c>
      <c r="D3434" s="164" t="s">
        <v>2784</v>
      </c>
      <c r="E3434" s="141" t="s">
        <v>216</v>
      </c>
      <c r="F3434" s="141" t="s">
        <v>167</v>
      </c>
      <c r="G3434" s="141" t="s">
        <v>213</v>
      </c>
      <c r="H3434" s="142">
        <v>1.29</v>
      </c>
      <c r="I3434" s="143">
        <f t="shared" si="673"/>
        <v>730</v>
      </c>
      <c r="J3434" s="144">
        <v>255</v>
      </c>
      <c r="K3434" s="144">
        <v>255</v>
      </c>
      <c r="L3434" s="144">
        <v>101</v>
      </c>
      <c r="M3434" s="144">
        <v>101</v>
      </c>
      <c r="N3434" s="144">
        <v>9</v>
      </c>
      <c r="O3434" s="144">
        <v>9</v>
      </c>
      <c r="P3434" s="145" t="e">
        <f t="shared" si="675"/>
        <v>#DIV/0!</v>
      </c>
      <c r="Q3434" s="145" t="e">
        <f t="shared" si="676"/>
        <v>#DIV/0!</v>
      </c>
      <c r="R3434" s="145" t="e">
        <f t="shared" si="677"/>
        <v>#DIV/0!</v>
      </c>
      <c r="S3434" s="145" t="e">
        <f t="shared" si="678"/>
        <v>#DIV/0!</v>
      </c>
      <c r="T3434" s="145" t="e">
        <f t="shared" si="679"/>
        <v>#DIV/0!</v>
      </c>
      <c r="U3434" s="145" t="e">
        <f t="shared" si="680"/>
        <v>#DIV/0!</v>
      </c>
      <c r="V3434" s="146">
        <f>IF(J3434="nio",0,IF(J3434&gt;0,VLOOKUP(F3434,'3-Productie normen'!A:M,VLOOKUP(J3434,'3-Productie normen'!$B$38:$C$41,2,FALSE),FALSE)))*(VLOOKUP(B3434,'2-Kosten per locatie'!$A$16:$C$48,3,FALSE))</f>
        <v>0</v>
      </c>
      <c r="W3434" s="146">
        <f t="shared" si="681"/>
        <v>0</v>
      </c>
      <c r="X3434" s="146">
        <f t="shared" si="682"/>
        <v>0</v>
      </c>
      <c r="Y3434" s="146">
        <f t="shared" si="683"/>
        <v>0</v>
      </c>
      <c r="Z3434" s="147" t="str">
        <f>VLOOKUP(F3434,'3-Productie normen'!A:Q,12,FALSE)</f>
        <v>S</v>
      </c>
      <c r="AA3434" s="147"/>
      <c r="AC3434" s="148">
        <f t="shared" si="684"/>
        <v>941.7</v>
      </c>
    </row>
    <row r="3435" spans="1:29" ht="14.15" customHeight="1">
      <c r="A3435" s="124">
        <f t="shared" si="674"/>
        <v>3435</v>
      </c>
      <c r="B3435" s="139" t="s">
        <v>118</v>
      </c>
      <c r="C3435" s="108" t="s">
        <v>210</v>
      </c>
      <c r="D3435" s="164" t="s">
        <v>2785</v>
      </c>
      <c r="E3435" s="141" t="s">
        <v>216</v>
      </c>
      <c r="F3435" s="141" t="s">
        <v>167</v>
      </c>
      <c r="G3435" s="141" t="s">
        <v>213</v>
      </c>
      <c r="H3435" s="142">
        <v>1.29</v>
      </c>
      <c r="I3435" s="143">
        <f t="shared" si="673"/>
        <v>730</v>
      </c>
      <c r="J3435" s="144">
        <v>255</v>
      </c>
      <c r="K3435" s="144">
        <v>255</v>
      </c>
      <c r="L3435" s="144">
        <v>101</v>
      </c>
      <c r="M3435" s="144">
        <v>101</v>
      </c>
      <c r="N3435" s="144">
        <v>9</v>
      </c>
      <c r="O3435" s="144">
        <v>9</v>
      </c>
      <c r="P3435" s="145" t="e">
        <f t="shared" si="675"/>
        <v>#DIV/0!</v>
      </c>
      <c r="Q3435" s="145" t="e">
        <f t="shared" si="676"/>
        <v>#DIV/0!</v>
      </c>
      <c r="R3435" s="145" t="e">
        <f t="shared" si="677"/>
        <v>#DIV/0!</v>
      </c>
      <c r="S3435" s="145" t="e">
        <f t="shared" si="678"/>
        <v>#DIV/0!</v>
      </c>
      <c r="T3435" s="145" t="e">
        <f t="shared" si="679"/>
        <v>#DIV/0!</v>
      </c>
      <c r="U3435" s="145" t="e">
        <f t="shared" si="680"/>
        <v>#DIV/0!</v>
      </c>
      <c r="V3435" s="146">
        <f>IF(J3435="nio",0,IF(J3435&gt;0,VLOOKUP(F3435,'3-Productie normen'!A:M,VLOOKUP(J3435,'3-Productie normen'!$B$38:$C$41,2,FALSE),FALSE)))*(VLOOKUP(B3435,'2-Kosten per locatie'!$A$16:$C$48,3,FALSE))</f>
        <v>0</v>
      </c>
      <c r="W3435" s="146">
        <f t="shared" si="681"/>
        <v>0</v>
      </c>
      <c r="X3435" s="146">
        <f t="shared" si="682"/>
        <v>0</v>
      </c>
      <c r="Y3435" s="146">
        <f t="shared" si="683"/>
        <v>0</v>
      </c>
      <c r="Z3435" s="147" t="str">
        <f>VLOOKUP(F3435,'3-Productie normen'!A:Q,12,FALSE)</f>
        <v>S</v>
      </c>
      <c r="AA3435" s="147"/>
      <c r="AC3435" s="148">
        <f t="shared" si="684"/>
        <v>941.7</v>
      </c>
    </row>
    <row r="3436" spans="1:29" ht="14.15" customHeight="1">
      <c r="A3436" s="124">
        <f t="shared" si="674"/>
        <v>3436</v>
      </c>
      <c r="B3436" s="139" t="s">
        <v>118</v>
      </c>
      <c r="C3436" s="108" t="s">
        <v>210</v>
      </c>
      <c r="D3436" s="164" t="s">
        <v>1634</v>
      </c>
      <c r="E3436" s="141" t="s">
        <v>230</v>
      </c>
      <c r="F3436" s="141" t="s">
        <v>168</v>
      </c>
      <c r="G3436" s="141" t="s">
        <v>227</v>
      </c>
      <c r="H3436" s="142">
        <v>13.09</v>
      </c>
      <c r="I3436" s="143">
        <f t="shared" si="673"/>
        <v>1</v>
      </c>
      <c r="J3436" s="144">
        <v>1</v>
      </c>
      <c r="K3436" s="144"/>
      <c r="L3436" s="144"/>
      <c r="M3436" s="144"/>
      <c r="N3436" s="144"/>
      <c r="O3436" s="144"/>
      <c r="P3436" s="145" t="e">
        <f t="shared" si="675"/>
        <v>#DIV/0!</v>
      </c>
      <c r="Q3436" s="145">
        <f t="shared" si="676"/>
        <v>0</v>
      </c>
      <c r="R3436" s="145">
        <f t="shared" si="677"/>
        <v>0</v>
      </c>
      <c r="S3436" s="145">
        <f t="shared" si="678"/>
        <v>0</v>
      </c>
      <c r="T3436" s="145">
        <f t="shared" si="679"/>
        <v>0</v>
      </c>
      <c r="U3436" s="145">
        <f t="shared" si="680"/>
        <v>0</v>
      </c>
      <c r="V3436" s="146">
        <f>IF(J3436="nio",0,IF(J3436&gt;0,VLOOKUP(F3436,'3-Productie normen'!A:M,VLOOKUP(J3436,'3-Productie normen'!$B$38:$C$41,2,FALSE),FALSE)))*(VLOOKUP(B3436,'2-Kosten per locatie'!$A$16:$C$48,3,FALSE))</f>
        <v>0</v>
      </c>
      <c r="W3436" s="146">
        <f t="shared" si="681"/>
        <v>0</v>
      </c>
      <c r="X3436" s="146">
        <f t="shared" si="682"/>
        <v>0</v>
      </c>
      <c r="Y3436" s="146">
        <f t="shared" si="683"/>
        <v>0</v>
      </c>
      <c r="Z3436" s="147" t="str">
        <f>VLOOKUP(F3436,'3-Productie normen'!A:Q,12,FALSE)</f>
        <v>V</v>
      </c>
      <c r="AA3436" s="147"/>
      <c r="AC3436" s="148">
        <f t="shared" si="684"/>
        <v>13.09</v>
      </c>
    </row>
    <row r="3437" spans="1:29" ht="14.15" customHeight="1">
      <c r="A3437" s="124">
        <f t="shared" si="674"/>
        <v>3437</v>
      </c>
      <c r="B3437" s="139" t="s">
        <v>118</v>
      </c>
      <c r="C3437" s="108" t="s">
        <v>210</v>
      </c>
      <c r="D3437" s="164" t="s">
        <v>1636</v>
      </c>
      <c r="E3437" s="141" t="s">
        <v>224</v>
      </c>
      <c r="F3437" s="141" t="s">
        <v>155</v>
      </c>
      <c r="G3437" s="141" t="s">
        <v>222</v>
      </c>
      <c r="H3437" s="142">
        <v>11.77</v>
      </c>
      <c r="I3437" s="143">
        <f t="shared" si="673"/>
        <v>730</v>
      </c>
      <c r="J3437" s="144">
        <v>255</v>
      </c>
      <c r="K3437" s="144">
        <v>255</v>
      </c>
      <c r="L3437" s="144">
        <v>101</v>
      </c>
      <c r="M3437" s="144">
        <v>101</v>
      </c>
      <c r="N3437" s="144">
        <v>9</v>
      </c>
      <c r="O3437" s="144">
        <v>9</v>
      </c>
      <c r="P3437" s="145" t="e">
        <f t="shared" si="675"/>
        <v>#DIV/0!</v>
      </c>
      <c r="Q3437" s="145" t="e">
        <f t="shared" si="676"/>
        <v>#DIV/0!</v>
      </c>
      <c r="R3437" s="145" t="e">
        <f t="shared" si="677"/>
        <v>#DIV/0!</v>
      </c>
      <c r="S3437" s="145" t="e">
        <f t="shared" si="678"/>
        <v>#DIV/0!</v>
      </c>
      <c r="T3437" s="145" t="e">
        <f t="shared" si="679"/>
        <v>#DIV/0!</v>
      </c>
      <c r="U3437" s="145" t="e">
        <f t="shared" si="680"/>
        <v>#DIV/0!</v>
      </c>
      <c r="V3437" s="146">
        <f>IF(J3437="nio",0,IF(J3437&gt;0,VLOOKUP(F3437,'3-Productie normen'!A:M,VLOOKUP(J3437,'3-Productie normen'!$B$38:$C$41,2,FALSE),FALSE)))*(VLOOKUP(B3437,'2-Kosten per locatie'!$A$16:$C$48,3,FALSE))</f>
        <v>0</v>
      </c>
      <c r="W3437" s="146">
        <f t="shared" si="681"/>
        <v>0</v>
      </c>
      <c r="X3437" s="146">
        <f t="shared" si="682"/>
        <v>0</v>
      </c>
      <c r="Y3437" s="146">
        <f t="shared" si="683"/>
        <v>0</v>
      </c>
      <c r="Z3437" s="147" t="str">
        <f>VLOOKUP(F3437,'3-Productie normen'!A:Q,12,FALSE)</f>
        <v>B</v>
      </c>
      <c r="AA3437" s="147"/>
      <c r="AC3437" s="148">
        <f t="shared" si="684"/>
        <v>8592.1</v>
      </c>
    </row>
    <row r="3438" spans="1:29" ht="14.15" customHeight="1">
      <c r="A3438" s="124">
        <f t="shared" si="674"/>
        <v>3438</v>
      </c>
      <c r="B3438" s="139" t="s">
        <v>118</v>
      </c>
      <c r="C3438" s="108" t="s">
        <v>210</v>
      </c>
      <c r="D3438" s="164" t="s">
        <v>1637</v>
      </c>
      <c r="E3438" s="141" t="s">
        <v>171</v>
      </c>
      <c r="F3438" s="141" t="s">
        <v>171</v>
      </c>
      <c r="G3438" s="141" t="s">
        <v>222</v>
      </c>
      <c r="H3438" s="142">
        <v>26.64</v>
      </c>
      <c r="I3438" s="143">
        <f t="shared" si="673"/>
        <v>730</v>
      </c>
      <c r="J3438" s="144">
        <v>255</v>
      </c>
      <c r="K3438" s="144">
        <v>255</v>
      </c>
      <c r="L3438" s="144">
        <v>101</v>
      </c>
      <c r="M3438" s="144">
        <v>101</v>
      </c>
      <c r="N3438" s="144">
        <v>9</v>
      </c>
      <c r="O3438" s="144">
        <v>9</v>
      </c>
      <c r="P3438" s="145" t="e">
        <f t="shared" si="675"/>
        <v>#DIV/0!</v>
      </c>
      <c r="Q3438" s="145" t="e">
        <f t="shared" si="676"/>
        <v>#DIV/0!</v>
      </c>
      <c r="R3438" s="145" t="e">
        <f t="shared" si="677"/>
        <v>#DIV/0!</v>
      </c>
      <c r="S3438" s="145" t="e">
        <f t="shared" si="678"/>
        <v>#DIV/0!</v>
      </c>
      <c r="T3438" s="145" t="e">
        <f t="shared" si="679"/>
        <v>#DIV/0!</v>
      </c>
      <c r="U3438" s="145" t="e">
        <f t="shared" si="680"/>
        <v>#DIV/0!</v>
      </c>
      <c r="V3438" s="146">
        <f>IF(J3438="nio",0,IF(J3438&gt;0,VLOOKUP(F3438,'3-Productie normen'!A:M,VLOOKUP(J3438,'3-Productie normen'!$B$38:$C$41,2,FALSE),FALSE)))*(VLOOKUP(B3438,'2-Kosten per locatie'!$A$16:$C$48,3,FALSE))</f>
        <v>0</v>
      </c>
      <c r="W3438" s="146">
        <f t="shared" si="681"/>
        <v>0</v>
      </c>
      <c r="X3438" s="146">
        <f t="shared" si="682"/>
        <v>0</v>
      </c>
      <c r="Y3438" s="146">
        <f t="shared" si="683"/>
        <v>0</v>
      </c>
      <c r="Z3438" s="147" t="str">
        <f>VLOOKUP(F3438,'3-Productie normen'!A:Q,12,FALSE)</f>
        <v>B</v>
      </c>
      <c r="AA3438" s="147"/>
      <c r="AC3438" s="148">
        <f t="shared" si="684"/>
        <v>19447.2</v>
      </c>
    </row>
    <row r="3439" spans="1:29" ht="14.15" customHeight="1">
      <c r="A3439" s="124">
        <f t="shared" si="674"/>
        <v>3439</v>
      </c>
      <c r="B3439" s="139" t="s">
        <v>118</v>
      </c>
      <c r="C3439" s="108" t="s">
        <v>210</v>
      </c>
      <c r="D3439" s="164" t="s">
        <v>1643</v>
      </c>
      <c r="E3439" s="141" t="s">
        <v>171</v>
      </c>
      <c r="F3439" s="141" t="s">
        <v>171</v>
      </c>
      <c r="G3439" s="141" t="s">
        <v>222</v>
      </c>
      <c r="H3439" s="142">
        <v>28.87</v>
      </c>
      <c r="I3439" s="143">
        <f t="shared" si="673"/>
        <v>730</v>
      </c>
      <c r="J3439" s="144">
        <v>255</v>
      </c>
      <c r="K3439" s="144">
        <v>255</v>
      </c>
      <c r="L3439" s="144">
        <v>101</v>
      </c>
      <c r="M3439" s="144">
        <v>101</v>
      </c>
      <c r="N3439" s="144">
        <v>9</v>
      </c>
      <c r="O3439" s="144">
        <v>9</v>
      </c>
      <c r="P3439" s="145" t="e">
        <f t="shared" si="675"/>
        <v>#DIV/0!</v>
      </c>
      <c r="Q3439" s="145" t="e">
        <f t="shared" si="676"/>
        <v>#DIV/0!</v>
      </c>
      <c r="R3439" s="145" t="e">
        <f t="shared" si="677"/>
        <v>#DIV/0!</v>
      </c>
      <c r="S3439" s="145" t="e">
        <f t="shared" si="678"/>
        <v>#DIV/0!</v>
      </c>
      <c r="T3439" s="145" t="e">
        <f t="shared" si="679"/>
        <v>#DIV/0!</v>
      </c>
      <c r="U3439" s="145" t="e">
        <f t="shared" si="680"/>
        <v>#DIV/0!</v>
      </c>
      <c r="V3439" s="146">
        <f>IF(J3439="nio",0,IF(J3439&gt;0,VLOOKUP(F3439,'3-Productie normen'!A:M,VLOOKUP(J3439,'3-Productie normen'!$B$38:$C$41,2,FALSE),FALSE)))*(VLOOKUP(B3439,'2-Kosten per locatie'!$A$16:$C$48,3,FALSE))</f>
        <v>0</v>
      </c>
      <c r="W3439" s="146">
        <f t="shared" si="681"/>
        <v>0</v>
      </c>
      <c r="X3439" s="146">
        <f t="shared" si="682"/>
        <v>0</v>
      </c>
      <c r="Y3439" s="146">
        <f t="shared" si="683"/>
        <v>0</v>
      </c>
      <c r="Z3439" s="147" t="str">
        <f>VLOOKUP(F3439,'3-Productie normen'!A:Q,12,FALSE)</f>
        <v>B</v>
      </c>
      <c r="AA3439" s="147"/>
      <c r="AC3439" s="148">
        <f t="shared" si="684"/>
        <v>21075.100000000002</v>
      </c>
    </row>
    <row r="3440" spans="1:29" ht="14.15" customHeight="1">
      <c r="A3440" s="124">
        <f t="shared" si="674"/>
        <v>3440</v>
      </c>
      <c r="B3440" s="139" t="s">
        <v>118</v>
      </c>
      <c r="C3440" s="108" t="s">
        <v>210</v>
      </c>
      <c r="D3440" s="164" t="s">
        <v>1647</v>
      </c>
      <c r="E3440" s="141" t="s">
        <v>2786</v>
      </c>
      <c r="F3440" s="141" t="s">
        <v>155</v>
      </c>
      <c r="G3440" s="141" t="s">
        <v>227</v>
      </c>
      <c r="H3440" s="142">
        <v>33.450000000000003</v>
      </c>
      <c r="I3440" s="143">
        <f t="shared" si="673"/>
        <v>730</v>
      </c>
      <c r="J3440" s="144">
        <v>255</v>
      </c>
      <c r="K3440" s="144">
        <v>255</v>
      </c>
      <c r="L3440" s="144">
        <v>101</v>
      </c>
      <c r="M3440" s="144">
        <v>101</v>
      </c>
      <c r="N3440" s="144">
        <v>9</v>
      </c>
      <c r="O3440" s="144">
        <v>9</v>
      </c>
      <c r="P3440" s="145" t="e">
        <f t="shared" si="675"/>
        <v>#DIV/0!</v>
      </c>
      <c r="Q3440" s="145" t="e">
        <f t="shared" si="676"/>
        <v>#DIV/0!</v>
      </c>
      <c r="R3440" s="145" t="e">
        <f t="shared" si="677"/>
        <v>#DIV/0!</v>
      </c>
      <c r="S3440" s="145" t="e">
        <f t="shared" si="678"/>
        <v>#DIV/0!</v>
      </c>
      <c r="T3440" s="145" t="e">
        <f t="shared" si="679"/>
        <v>#DIV/0!</v>
      </c>
      <c r="U3440" s="145" t="e">
        <f t="shared" si="680"/>
        <v>#DIV/0!</v>
      </c>
      <c r="V3440" s="146">
        <f>IF(J3440="nio",0,IF(J3440&gt;0,VLOOKUP(F3440,'3-Productie normen'!A:M,VLOOKUP(J3440,'3-Productie normen'!$B$38:$C$41,2,FALSE),FALSE)))*(VLOOKUP(B3440,'2-Kosten per locatie'!$A$16:$C$48,3,FALSE))</f>
        <v>0</v>
      </c>
      <c r="W3440" s="146">
        <f t="shared" si="681"/>
        <v>0</v>
      </c>
      <c r="X3440" s="146">
        <f t="shared" si="682"/>
        <v>0</v>
      </c>
      <c r="Y3440" s="146">
        <f t="shared" si="683"/>
        <v>0</v>
      </c>
      <c r="Z3440" s="147" t="str">
        <f>VLOOKUP(F3440,'3-Productie normen'!A:Q,12,FALSE)</f>
        <v>B</v>
      </c>
      <c r="AA3440" s="147"/>
      <c r="AC3440" s="148">
        <f t="shared" si="684"/>
        <v>24418.500000000004</v>
      </c>
    </row>
    <row r="3441" spans="1:29" ht="14.15" customHeight="1">
      <c r="A3441" s="124">
        <f t="shared" si="674"/>
        <v>3441</v>
      </c>
      <c r="B3441" s="139" t="s">
        <v>118</v>
      </c>
      <c r="C3441" s="108" t="s">
        <v>210</v>
      </c>
      <c r="D3441" s="164" t="s">
        <v>1648</v>
      </c>
      <c r="E3441" s="141" t="s">
        <v>2786</v>
      </c>
      <c r="F3441" s="141" t="s">
        <v>155</v>
      </c>
      <c r="G3441" s="141" t="s">
        <v>227</v>
      </c>
      <c r="H3441" s="142">
        <v>9.6300000000000008</v>
      </c>
      <c r="I3441" s="143">
        <f t="shared" ref="I3441:I3503" si="685">SUM(J3441:O3441)</f>
        <v>730</v>
      </c>
      <c r="J3441" s="144">
        <v>255</v>
      </c>
      <c r="K3441" s="144">
        <v>255</v>
      </c>
      <c r="L3441" s="144">
        <v>101</v>
      </c>
      <c r="M3441" s="144">
        <v>101</v>
      </c>
      <c r="N3441" s="144">
        <v>9</v>
      </c>
      <c r="O3441" s="144">
        <v>9</v>
      </c>
      <c r="P3441" s="145" t="e">
        <f t="shared" si="675"/>
        <v>#DIV/0!</v>
      </c>
      <c r="Q3441" s="145" t="e">
        <f t="shared" si="676"/>
        <v>#DIV/0!</v>
      </c>
      <c r="R3441" s="145" t="e">
        <f t="shared" si="677"/>
        <v>#DIV/0!</v>
      </c>
      <c r="S3441" s="145" t="e">
        <f t="shared" si="678"/>
        <v>#DIV/0!</v>
      </c>
      <c r="T3441" s="145" t="e">
        <f t="shared" si="679"/>
        <v>#DIV/0!</v>
      </c>
      <c r="U3441" s="145" t="e">
        <f t="shared" si="680"/>
        <v>#DIV/0!</v>
      </c>
      <c r="V3441" s="146">
        <f>IF(J3441="nio",0,IF(J3441&gt;0,VLOOKUP(F3441,'3-Productie normen'!A:M,VLOOKUP(J3441,'3-Productie normen'!$B$38:$C$41,2,FALSE),FALSE)))*(VLOOKUP(B3441,'2-Kosten per locatie'!$A$16:$C$48,3,FALSE))</f>
        <v>0</v>
      </c>
      <c r="W3441" s="146">
        <f t="shared" si="681"/>
        <v>0</v>
      </c>
      <c r="X3441" s="146">
        <f t="shared" si="682"/>
        <v>0</v>
      </c>
      <c r="Y3441" s="146">
        <f t="shared" si="683"/>
        <v>0</v>
      </c>
      <c r="Z3441" s="147" t="str">
        <f>VLOOKUP(F3441,'3-Productie normen'!A:Q,12,FALSE)</f>
        <v>B</v>
      </c>
      <c r="AA3441" s="147"/>
      <c r="AC3441" s="148">
        <f t="shared" si="684"/>
        <v>7029.9000000000005</v>
      </c>
    </row>
    <row r="3442" spans="1:29" ht="14.15" customHeight="1">
      <c r="A3442" s="124">
        <f t="shared" si="674"/>
        <v>3442</v>
      </c>
      <c r="B3442" s="139" t="s">
        <v>118</v>
      </c>
      <c r="C3442" s="108" t="s">
        <v>210</v>
      </c>
      <c r="D3442" s="164" t="s">
        <v>2787</v>
      </c>
      <c r="E3442" s="141" t="s">
        <v>265</v>
      </c>
      <c r="F3442" s="141" t="s">
        <v>167</v>
      </c>
      <c r="G3442" s="141" t="s">
        <v>213</v>
      </c>
      <c r="H3442" s="142">
        <v>1.72</v>
      </c>
      <c r="I3442" s="143">
        <f t="shared" si="685"/>
        <v>730</v>
      </c>
      <c r="J3442" s="144">
        <v>255</v>
      </c>
      <c r="K3442" s="144">
        <v>255</v>
      </c>
      <c r="L3442" s="144">
        <v>101</v>
      </c>
      <c r="M3442" s="144">
        <v>101</v>
      </c>
      <c r="N3442" s="144">
        <v>9</v>
      </c>
      <c r="O3442" s="144">
        <v>9</v>
      </c>
      <c r="P3442" s="145" t="e">
        <f t="shared" si="675"/>
        <v>#DIV/0!</v>
      </c>
      <c r="Q3442" s="145" t="e">
        <f t="shared" si="676"/>
        <v>#DIV/0!</v>
      </c>
      <c r="R3442" s="145" t="e">
        <f t="shared" si="677"/>
        <v>#DIV/0!</v>
      </c>
      <c r="S3442" s="145" t="e">
        <f t="shared" si="678"/>
        <v>#DIV/0!</v>
      </c>
      <c r="T3442" s="145" t="e">
        <f t="shared" si="679"/>
        <v>#DIV/0!</v>
      </c>
      <c r="U3442" s="145" t="e">
        <f t="shared" si="680"/>
        <v>#DIV/0!</v>
      </c>
      <c r="V3442" s="146">
        <f>IF(J3442="nio",0,IF(J3442&gt;0,VLOOKUP(F3442,'3-Productie normen'!A:M,VLOOKUP(J3442,'3-Productie normen'!$B$38:$C$41,2,FALSE),FALSE)))*(VLOOKUP(B3442,'2-Kosten per locatie'!$A$16:$C$48,3,FALSE))</f>
        <v>0</v>
      </c>
      <c r="W3442" s="146">
        <f t="shared" si="681"/>
        <v>0</v>
      </c>
      <c r="X3442" s="146">
        <f t="shared" si="682"/>
        <v>0</v>
      </c>
      <c r="Y3442" s="146">
        <f t="shared" si="683"/>
        <v>0</v>
      </c>
      <c r="Z3442" s="147" t="str">
        <f>VLOOKUP(F3442,'3-Productie normen'!A:Q,12,FALSE)</f>
        <v>S</v>
      </c>
      <c r="AA3442" s="147"/>
      <c r="AC3442" s="148">
        <f t="shared" si="684"/>
        <v>1255.5999999999999</v>
      </c>
    </row>
    <row r="3443" spans="1:29" ht="14.15" customHeight="1">
      <c r="A3443" s="124">
        <f t="shared" si="674"/>
        <v>3443</v>
      </c>
      <c r="B3443" s="139" t="s">
        <v>118</v>
      </c>
      <c r="C3443" s="108" t="s">
        <v>210</v>
      </c>
      <c r="D3443" s="164" t="s">
        <v>2314</v>
      </c>
      <c r="E3443" s="141" t="s">
        <v>265</v>
      </c>
      <c r="F3443" s="141" t="s">
        <v>167</v>
      </c>
      <c r="G3443" s="141" t="s">
        <v>213</v>
      </c>
      <c r="H3443" s="142">
        <v>1.67</v>
      </c>
      <c r="I3443" s="143">
        <f t="shared" si="685"/>
        <v>730</v>
      </c>
      <c r="J3443" s="144">
        <v>255</v>
      </c>
      <c r="K3443" s="144">
        <v>255</v>
      </c>
      <c r="L3443" s="144">
        <v>101</v>
      </c>
      <c r="M3443" s="144">
        <v>101</v>
      </c>
      <c r="N3443" s="144">
        <v>9</v>
      </c>
      <c r="O3443" s="144">
        <v>9</v>
      </c>
      <c r="P3443" s="145" t="e">
        <f t="shared" si="675"/>
        <v>#DIV/0!</v>
      </c>
      <c r="Q3443" s="145" t="e">
        <f t="shared" si="676"/>
        <v>#DIV/0!</v>
      </c>
      <c r="R3443" s="145" t="e">
        <f t="shared" si="677"/>
        <v>#DIV/0!</v>
      </c>
      <c r="S3443" s="145" t="e">
        <f t="shared" si="678"/>
        <v>#DIV/0!</v>
      </c>
      <c r="T3443" s="145" t="e">
        <f t="shared" si="679"/>
        <v>#DIV/0!</v>
      </c>
      <c r="U3443" s="145" t="e">
        <f t="shared" si="680"/>
        <v>#DIV/0!</v>
      </c>
      <c r="V3443" s="146">
        <f>IF(J3443="nio",0,IF(J3443&gt;0,VLOOKUP(F3443,'3-Productie normen'!A:M,VLOOKUP(J3443,'3-Productie normen'!$B$38:$C$41,2,FALSE),FALSE)))*(VLOOKUP(B3443,'2-Kosten per locatie'!$A$16:$C$48,3,FALSE))</f>
        <v>0</v>
      </c>
      <c r="W3443" s="146">
        <f t="shared" si="681"/>
        <v>0</v>
      </c>
      <c r="X3443" s="146">
        <f t="shared" si="682"/>
        <v>0</v>
      </c>
      <c r="Y3443" s="146">
        <f t="shared" si="683"/>
        <v>0</v>
      </c>
      <c r="Z3443" s="147" t="str">
        <f>VLOOKUP(F3443,'3-Productie normen'!A:Q,12,FALSE)</f>
        <v>S</v>
      </c>
      <c r="AA3443" s="147"/>
      <c r="AC3443" s="148">
        <f t="shared" si="684"/>
        <v>1219.0999999999999</v>
      </c>
    </row>
    <row r="3444" spans="1:29" ht="14.15" customHeight="1">
      <c r="A3444" s="124">
        <f t="shared" si="674"/>
        <v>3444</v>
      </c>
      <c r="B3444" s="139" t="s">
        <v>118</v>
      </c>
      <c r="C3444" s="108" t="s">
        <v>210</v>
      </c>
      <c r="D3444" s="164" t="s">
        <v>2788</v>
      </c>
      <c r="E3444" s="141" t="s">
        <v>265</v>
      </c>
      <c r="F3444" s="141" t="s">
        <v>167</v>
      </c>
      <c r="G3444" s="141" t="s">
        <v>213</v>
      </c>
      <c r="H3444" s="142">
        <v>1.1399999999999999</v>
      </c>
      <c r="I3444" s="143">
        <f t="shared" si="685"/>
        <v>730</v>
      </c>
      <c r="J3444" s="144">
        <v>255</v>
      </c>
      <c r="K3444" s="144">
        <v>255</v>
      </c>
      <c r="L3444" s="144">
        <v>101</v>
      </c>
      <c r="M3444" s="144">
        <v>101</v>
      </c>
      <c r="N3444" s="144">
        <v>9</v>
      </c>
      <c r="O3444" s="144">
        <v>9</v>
      </c>
      <c r="P3444" s="145" t="e">
        <f t="shared" si="675"/>
        <v>#DIV/0!</v>
      </c>
      <c r="Q3444" s="145" t="e">
        <f t="shared" si="676"/>
        <v>#DIV/0!</v>
      </c>
      <c r="R3444" s="145" t="e">
        <f t="shared" si="677"/>
        <v>#DIV/0!</v>
      </c>
      <c r="S3444" s="145" t="e">
        <f t="shared" si="678"/>
        <v>#DIV/0!</v>
      </c>
      <c r="T3444" s="145" t="e">
        <f t="shared" si="679"/>
        <v>#DIV/0!</v>
      </c>
      <c r="U3444" s="145" t="e">
        <f t="shared" si="680"/>
        <v>#DIV/0!</v>
      </c>
      <c r="V3444" s="146">
        <f>IF(J3444="nio",0,IF(J3444&gt;0,VLOOKUP(F3444,'3-Productie normen'!A:M,VLOOKUP(J3444,'3-Productie normen'!$B$38:$C$41,2,FALSE),FALSE)))*(VLOOKUP(B3444,'2-Kosten per locatie'!$A$16:$C$48,3,FALSE))</f>
        <v>0</v>
      </c>
      <c r="W3444" s="146">
        <f t="shared" si="681"/>
        <v>0</v>
      </c>
      <c r="X3444" s="146">
        <f t="shared" si="682"/>
        <v>0</v>
      </c>
      <c r="Y3444" s="146">
        <f t="shared" si="683"/>
        <v>0</v>
      </c>
      <c r="Z3444" s="147" t="str">
        <f>VLOOKUP(F3444,'3-Productie normen'!A:Q,12,FALSE)</f>
        <v>S</v>
      </c>
      <c r="AA3444" s="147"/>
      <c r="AC3444" s="148">
        <f t="shared" si="684"/>
        <v>832.19999999999993</v>
      </c>
    </row>
    <row r="3445" spans="1:29" ht="14.15" customHeight="1">
      <c r="A3445" s="124">
        <f t="shared" si="674"/>
        <v>3445</v>
      </c>
      <c r="B3445" s="139" t="s">
        <v>118</v>
      </c>
      <c r="C3445" s="108" t="s">
        <v>210</v>
      </c>
      <c r="D3445" s="164" t="s">
        <v>2789</v>
      </c>
      <c r="E3445" s="141" t="s">
        <v>265</v>
      </c>
      <c r="F3445" s="141" t="s">
        <v>167</v>
      </c>
      <c r="G3445" s="141" t="s">
        <v>213</v>
      </c>
      <c r="H3445" s="142">
        <v>1.1399999999999999</v>
      </c>
      <c r="I3445" s="143">
        <f t="shared" si="685"/>
        <v>730</v>
      </c>
      <c r="J3445" s="144">
        <v>255</v>
      </c>
      <c r="K3445" s="144">
        <v>255</v>
      </c>
      <c r="L3445" s="144">
        <v>101</v>
      </c>
      <c r="M3445" s="144">
        <v>101</v>
      </c>
      <c r="N3445" s="144">
        <v>9</v>
      </c>
      <c r="O3445" s="144">
        <v>9</v>
      </c>
      <c r="P3445" s="145" t="e">
        <f t="shared" si="675"/>
        <v>#DIV/0!</v>
      </c>
      <c r="Q3445" s="145" t="e">
        <f t="shared" si="676"/>
        <v>#DIV/0!</v>
      </c>
      <c r="R3445" s="145" t="e">
        <f t="shared" si="677"/>
        <v>#DIV/0!</v>
      </c>
      <c r="S3445" s="145" t="e">
        <f t="shared" si="678"/>
        <v>#DIV/0!</v>
      </c>
      <c r="T3445" s="145" t="e">
        <f t="shared" si="679"/>
        <v>#DIV/0!</v>
      </c>
      <c r="U3445" s="145" t="e">
        <f t="shared" si="680"/>
        <v>#DIV/0!</v>
      </c>
      <c r="V3445" s="146">
        <f>IF(J3445="nio",0,IF(J3445&gt;0,VLOOKUP(F3445,'3-Productie normen'!A:M,VLOOKUP(J3445,'3-Productie normen'!$B$38:$C$41,2,FALSE),FALSE)))*(VLOOKUP(B3445,'2-Kosten per locatie'!$A$16:$C$48,3,FALSE))</f>
        <v>0</v>
      </c>
      <c r="W3445" s="146">
        <f t="shared" si="681"/>
        <v>0</v>
      </c>
      <c r="X3445" s="146">
        <f t="shared" si="682"/>
        <v>0</v>
      </c>
      <c r="Y3445" s="146">
        <f t="shared" si="683"/>
        <v>0</v>
      </c>
      <c r="Z3445" s="147" t="str">
        <f>VLOOKUP(F3445,'3-Productie normen'!A:Q,12,FALSE)</f>
        <v>S</v>
      </c>
      <c r="AA3445" s="147"/>
      <c r="AC3445" s="148">
        <f t="shared" si="684"/>
        <v>832.19999999999993</v>
      </c>
    </row>
    <row r="3446" spans="1:29" ht="14.15" customHeight="1">
      <c r="A3446" s="124">
        <f t="shared" si="674"/>
        <v>3446</v>
      </c>
      <c r="B3446" s="139" t="s">
        <v>118</v>
      </c>
      <c r="C3446" s="108" t="s">
        <v>210</v>
      </c>
      <c r="D3446" s="164" t="s">
        <v>1649</v>
      </c>
      <c r="E3446" s="141" t="s">
        <v>230</v>
      </c>
      <c r="F3446" s="141" t="s">
        <v>168</v>
      </c>
      <c r="G3446" s="141" t="s">
        <v>227</v>
      </c>
      <c r="H3446" s="142">
        <v>1.77</v>
      </c>
      <c r="I3446" s="143">
        <f t="shared" si="685"/>
        <v>1</v>
      </c>
      <c r="J3446" s="144">
        <v>1</v>
      </c>
      <c r="K3446" s="144"/>
      <c r="L3446" s="144"/>
      <c r="M3446" s="144"/>
      <c r="N3446" s="144"/>
      <c r="O3446" s="144"/>
      <c r="P3446" s="145" t="e">
        <f t="shared" si="675"/>
        <v>#DIV/0!</v>
      </c>
      <c r="Q3446" s="145">
        <f t="shared" si="676"/>
        <v>0</v>
      </c>
      <c r="R3446" s="145">
        <f t="shared" si="677"/>
        <v>0</v>
      </c>
      <c r="S3446" s="145">
        <f t="shared" si="678"/>
        <v>0</v>
      </c>
      <c r="T3446" s="145">
        <f t="shared" si="679"/>
        <v>0</v>
      </c>
      <c r="U3446" s="145">
        <f t="shared" si="680"/>
        <v>0</v>
      </c>
      <c r="V3446" s="146">
        <f>IF(J3446="nio",0,IF(J3446&gt;0,VLOOKUP(F3446,'3-Productie normen'!A:M,VLOOKUP(J3446,'3-Productie normen'!$B$38:$C$41,2,FALSE),FALSE)))*(VLOOKUP(B3446,'2-Kosten per locatie'!$A$16:$C$48,3,FALSE))</f>
        <v>0</v>
      </c>
      <c r="W3446" s="146">
        <f t="shared" si="681"/>
        <v>0</v>
      </c>
      <c r="X3446" s="146">
        <f t="shared" si="682"/>
        <v>0</v>
      </c>
      <c r="Y3446" s="146">
        <f t="shared" si="683"/>
        <v>0</v>
      </c>
      <c r="Z3446" s="147" t="str">
        <f>VLOOKUP(F3446,'3-Productie normen'!A:Q,12,FALSE)</f>
        <v>V</v>
      </c>
      <c r="AA3446" s="147"/>
      <c r="AC3446" s="148">
        <f t="shared" si="684"/>
        <v>1.77</v>
      </c>
    </row>
    <row r="3447" spans="1:29" ht="14.15" customHeight="1">
      <c r="A3447" s="124">
        <f t="shared" si="674"/>
        <v>3447</v>
      </c>
      <c r="B3447" s="139" t="s">
        <v>118</v>
      </c>
      <c r="C3447" s="108" t="s">
        <v>210</v>
      </c>
      <c r="D3447" s="164" t="s">
        <v>1650</v>
      </c>
      <c r="E3447" s="141" t="s">
        <v>230</v>
      </c>
      <c r="F3447" s="141" t="s">
        <v>168</v>
      </c>
      <c r="G3447" s="141" t="s">
        <v>227</v>
      </c>
      <c r="H3447" s="142">
        <v>12.42</v>
      </c>
      <c r="I3447" s="143">
        <f t="shared" si="685"/>
        <v>1</v>
      </c>
      <c r="J3447" s="144">
        <v>1</v>
      </c>
      <c r="K3447" s="144"/>
      <c r="L3447" s="144"/>
      <c r="M3447" s="144"/>
      <c r="N3447" s="144"/>
      <c r="O3447" s="144"/>
      <c r="P3447" s="145" t="e">
        <f t="shared" si="675"/>
        <v>#DIV/0!</v>
      </c>
      <c r="Q3447" s="145">
        <f t="shared" si="676"/>
        <v>0</v>
      </c>
      <c r="R3447" s="145">
        <f t="shared" si="677"/>
        <v>0</v>
      </c>
      <c r="S3447" s="145">
        <f t="shared" si="678"/>
        <v>0</v>
      </c>
      <c r="T3447" s="145">
        <f t="shared" si="679"/>
        <v>0</v>
      </c>
      <c r="U3447" s="145">
        <f t="shared" si="680"/>
        <v>0</v>
      </c>
      <c r="V3447" s="146">
        <f>IF(J3447="nio",0,IF(J3447&gt;0,VLOOKUP(F3447,'3-Productie normen'!A:M,VLOOKUP(J3447,'3-Productie normen'!$B$38:$C$41,2,FALSE),FALSE)))*(VLOOKUP(B3447,'2-Kosten per locatie'!$A$16:$C$48,3,FALSE))</f>
        <v>0</v>
      </c>
      <c r="W3447" s="146">
        <f t="shared" si="681"/>
        <v>0</v>
      </c>
      <c r="X3447" s="146">
        <f t="shared" si="682"/>
        <v>0</v>
      </c>
      <c r="Y3447" s="146">
        <f t="shared" si="683"/>
        <v>0</v>
      </c>
      <c r="Z3447" s="147" t="str">
        <f>VLOOKUP(F3447,'3-Productie normen'!A:Q,12,FALSE)</f>
        <v>V</v>
      </c>
      <c r="AA3447" s="147"/>
      <c r="AC3447" s="148">
        <f t="shared" si="684"/>
        <v>12.42</v>
      </c>
    </row>
    <row r="3448" spans="1:29" ht="14.15" customHeight="1">
      <c r="A3448" s="124">
        <f t="shared" si="674"/>
        <v>3448</v>
      </c>
      <c r="B3448" s="139" t="s">
        <v>118</v>
      </c>
      <c r="C3448" s="108" t="s">
        <v>210</v>
      </c>
      <c r="D3448" s="164" t="s">
        <v>2790</v>
      </c>
      <c r="E3448" s="141" t="s">
        <v>230</v>
      </c>
      <c r="F3448" s="141" t="s">
        <v>168</v>
      </c>
      <c r="G3448" s="141" t="s">
        <v>227</v>
      </c>
      <c r="H3448" s="142">
        <v>27.07</v>
      </c>
      <c r="I3448" s="143">
        <f t="shared" si="685"/>
        <v>1</v>
      </c>
      <c r="J3448" s="144">
        <v>1</v>
      </c>
      <c r="K3448" s="144"/>
      <c r="L3448" s="144"/>
      <c r="M3448" s="144"/>
      <c r="N3448" s="144"/>
      <c r="O3448" s="144"/>
      <c r="P3448" s="145" t="e">
        <f t="shared" si="675"/>
        <v>#DIV/0!</v>
      </c>
      <c r="Q3448" s="145">
        <f t="shared" si="676"/>
        <v>0</v>
      </c>
      <c r="R3448" s="145">
        <f t="shared" si="677"/>
        <v>0</v>
      </c>
      <c r="S3448" s="145">
        <f t="shared" si="678"/>
        <v>0</v>
      </c>
      <c r="T3448" s="145">
        <f t="shared" si="679"/>
        <v>0</v>
      </c>
      <c r="U3448" s="145">
        <f t="shared" si="680"/>
        <v>0</v>
      </c>
      <c r="V3448" s="146">
        <f>IF(J3448="nio",0,IF(J3448&gt;0,VLOOKUP(F3448,'3-Productie normen'!A:M,VLOOKUP(J3448,'3-Productie normen'!$B$38:$C$41,2,FALSE),FALSE)))*(VLOOKUP(B3448,'2-Kosten per locatie'!$A$16:$C$48,3,FALSE))</f>
        <v>0</v>
      </c>
      <c r="W3448" s="146">
        <f t="shared" si="681"/>
        <v>0</v>
      </c>
      <c r="X3448" s="146">
        <f t="shared" si="682"/>
        <v>0</v>
      </c>
      <c r="Y3448" s="146">
        <f t="shared" si="683"/>
        <v>0</v>
      </c>
      <c r="Z3448" s="147" t="str">
        <f>VLOOKUP(F3448,'3-Productie normen'!A:Q,12,FALSE)</f>
        <v>V</v>
      </c>
      <c r="AA3448" s="147"/>
      <c r="AC3448" s="148">
        <f t="shared" si="684"/>
        <v>27.07</v>
      </c>
    </row>
    <row r="3449" spans="1:29" ht="14.15" customHeight="1">
      <c r="A3449" s="124">
        <f t="shared" si="674"/>
        <v>3449</v>
      </c>
      <c r="B3449" s="139" t="s">
        <v>118</v>
      </c>
      <c r="C3449" s="108" t="s">
        <v>210</v>
      </c>
      <c r="D3449" s="164" t="s">
        <v>1652</v>
      </c>
      <c r="E3449" s="141" t="s">
        <v>230</v>
      </c>
      <c r="F3449" s="141" t="s">
        <v>168</v>
      </c>
      <c r="G3449" s="141" t="s">
        <v>227</v>
      </c>
      <c r="H3449" s="142">
        <v>27.07</v>
      </c>
      <c r="I3449" s="143">
        <f t="shared" si="685"/>
        <v>1</v>
      </c>
      <c r="J3449" s="144">
        <v>1</v>
      </c>
      <c r="K3449" s="144"/>
      <c r="L3449" s="144"/>
      <c r="M3449" s="144"/>
      <c r="N3449" s="144"/>
      <c r="O3449" s="144"/>
      <c r="P3449" s="145" t="e">
        <f t="shared" si="675"/>
        <v>#DIV/0!</v>
      </c>
      <c r="Q3449" s="145">
        <f t="shared" si="676"/>
        <v>0</v>
      </c>
      <c r="R3449" s="145">
        <f t="shared" si="677"/>
        <v>0</v>
      </c>
      <c r="S3449" s="145">
        <f t="shared" si="678"/>
        <v>0</v>
      </c>
      <c r="T3449" s="145">
        <f t="shared" si="679"/>
        <v>0</v>
      </c>
      <c r="U3449" s="145">
        <f t="shared" si="680"/>
        <v>0</v>
      </c>
      <c r="V3449" s="146">
        <f>IF(J3449="nio",0,IF(J3449&gt;0,VLOOKUP(F3449,'3-Productie normen'!A:M,VLOOKUP(J3449,'3-Productie normen'!$B$38:$C$41,2,FALSE),FALSE)))*(VLOOKUP(B3449,'2-Kosten per locatie'!$A$16:$C$48,3,FALSE))</f>
        <v>0</v>
      </c>
      <c r="W3449" s="146">
        <f t="shared" si="681"/>
        <v>0</v>
      </c>
      <c r="X3449" s="146">
        <f t="shared" si="682"/>
        <v>0</v>
      </c>
      <c r="Y3449" s="146">
        <f t="shared" si="683"/>
        <v>0</v>
      </c>
      <c r="Z3449" s="147" t="str">
        <f>VLOOKUP(F3449,'3-Productie normen'!A:Q,12,FALSE)</f>
        <v>V</v>
      </c>
      <c r="AA3449" s="147"/>
      <c r="AC3449" s="148">
        <f t="shared" si="684"/>
        <v>27.07</v>
      </c>
    </row>
    <row r="3450" spans="1:29" ht="14.15" customHeight="1">
      <c r="A3450" s="124">
        <f t="shared" si="674"/>
        <v>3450</v>
      </c>
      <c r="B3450" s="139" t="s">
        <v>118</v>
      </c>
      <c r="C3450" s="108" t="s">
        <v>210</v>
      </c>
      <c r="D3450" s="164" t="s">
        <v>1653</v>
      </c>
      <c r="E3450" s="141" t="s">
        <v>230</v>
      </c>
      <c r="F3450" s="141" t="s">
        <v>168</v>
      </c>
      <c r="G3450" s="141" t="s">
        <v>227</v>
      </c>
      <c r="H3450" s="142">
        <v>16.78</v>
      </c>
      <c r="I3450" s="143">
        <f t="shared" si="685"/>
        <v>1</v>
      </c>
      <c r="J3450" s="144">
        <v>1</v>
      </c>
      <c r="K3450" s="144"/>
      <c r="L3450" s="144"/>
      <c r="M3450" s="144"/>
      <c r="N3450" s="144"/>
      <c r="O3450" s="144"/>
      <c r="P3450" s="145" t="e">
        <f t="shared" si="675"/>
        <v>#DIV/0!</v>
      </c>
      <c r="Q3450" s="145">
        <f t="shared" si="676"/>
        <v>0</v>
      </c>
      <c r="R3450" s="145">
        <f t="shared" si="677"/>
        <v>0</v>
      </c>
      <c r="S3450" s="145">
        <f t="shared" si="678"/>
        <v>0</v>
      </c>
      <c r="T3450" s="145">
        <f t="shared" si="679"/>
        <v>0</v>
      </c>
      <c r="U3450" s="145">
        <f t="shared" si="680"/>
        <v>0</v>
      </c>
      <c r="V3450" s="146">
        <f>IF(J3450="nio",0,IF(J3450&gt;0,VLOOKUP(F3450,'3-Productie normen'!A:M,VLOOKUP(J3450,'3-Productie normen'!$B$38:$C$41,2,FALSE),FALSE)))*(VLOOKUP(B3450,'2-Kosten per locatie'!$A$16:$C$48,3,FALSE))</f>
        <v>0</v>
      </c>
      <c r="W3450" s="146">
        <f t="shared" si="681"/>
        <v>0</v>
      </c>
      <c r="X3450" s="146">
        <f t="shared" si="682"/>
        <v>0</v>
      </c>
      <c r="Y3450" s="146">
        <f t="shared" si="683"/>
        <v>0</v>
      </c>
      <c r="Z3450" s="147" t="str">
        <f>VLOOKUP(F3450,'3-Productie normen'!A:Q,12,FALSE)</f>
        <v>V</v>
      </c>
      <c r="AA3450" s="147"/>
      <c r="AC3450" s="148">
        <f t="shared" si="684"/>
        <v>16.78</v>
      </c>
    </row>
    <row r="3451" spans="1:29" ht="14.15" customHeight="1">
      <c r="A3451" s="124">
        <f t="shared" si="674"/>
        <v>3451</v>
      </c>
      <c r="B3451" s="139" t="s">
        <v>118</v>
      </c>
      <c r="C3451" s="108" t="s">
        <v>210</v>
      </c>
      <c r="D3451" s="164" t="s">
        <v>1654</v>
      </c>
      <c r="E3451" s="141" t="s">
        <v>226</v>
      </c>
      <c r="F3451" s="141" t="s">
        <v>174</v>
      </c>
      <c r="G3451" s="141"/>
      <c r="H3451" s="142">
        <v>10.1</v>
      </c>
      <c r="I3451" s="143">
        <f t="shared" si="685"/>
        <v>0</v>
      </c>
      <c r="J3451" s="144" t="s">
        <v>228</v>
      </c>
      <c r="K3451" s="144"/>
      <c r="L3451" s="144"/>
      <c r="M3451" s="144"/>
      <c r="N3451" s="144"/>
      <c r="O3451" s="144"/>
      <c r="P3451" s="145">
        <f t="shared" si="675"/>
        <v>0</v>
      </c>
      <c r="Q3451" s="145">
        <f t="shared" si="676"/>
        <v>0</v>
      </c>
      <c r="R3451" s="145">
        <f t="shared" si="677"/>
        <v>0</v>
      </c>
      <c r="S3451" s="145">
        <f t="shared" si="678"/>
        <v>0</v>
      </c>
      <c r="T3451" s="145">
        <f t="shared" si="679"/>
        <v>0</v>
      </c>
      <c r="U3451" s="145">
        <f t="shared" si="680"/>
        <v>0</v>
      </c>
      <c r="V3451" s="146">
        <f>IF(J3451="nio",0,IF(J3451&gt;0,VLOOKUP(F3451,'3-Productie normen'!A:M,VLOOKUP(J3451,'3-Productie normen'!$B$38:$C$41,2,FALSE),FALSE)))*(VLOOKUP(B3451,'2-Kosten per locatie'!$A$16:$C$48,3,FALSE))</f>
        <v>0</v>
      </c>
      <c r="W3451" s="146">
        <f t="shared" si="681"/>
        <v>0</v>
      </c>
      <c r="X3451" s="146">
        <f t="shared" si="682"/>
        <v>0</v>
      </c>
      <c r="Y3451" s="146">
        <f t="shared" si="683"/>
        <v>0</v>
      </c>
      <c r="Z3451" s="147">
        <f>VLOOKUP(F3451,'3-Productie normen'!A:Q,12,FALSE)</f>
        <v>0</v>
      </c>
      <c r="AA3451" s="147"/>
      <c r="AC3451" s="148">
        <f t="shared" si="684"/>
        <v>0</v>
      </c>
    </row>
    <row r="3452" spans="1:29" ht="14.15" customHeight="1">
      <c r="A3452" s="124">
        <f t="shared" si="674"/>
        <v>3452</v>
      </c>
      <c r="B3452" s="139" t="s">
        <v>118</v>
      </c>
      <c r="C3452" s="108" t="s">
        <v>210</v>
      </c>
      <c r="D3452" s="164" t="s">
        <v>1655</v>
      </c>
      <c r="E3452" s="141" t="s">
        <v>230</v>
      </c>
      <c r="F3452" s="141" t="s">
        <v>168</v>
      </c>
      <c r="G3452" s="141" t="s">
        <v>384</v>
      </c>
      <c r="H3452" s="142">
        <v>3.86</v>
      </c>
      <c r="I3452" s="143">
        <f t="shared" si="685"/>
        <v>1</v>
      </c>
      <c r="J3452" s="144">
        <v>1</v>
      </c>
      <c r="K3452" s="144"/>
      <c r="L3452" s="144"/>
      <c r="M3452" s="144"/>
      <c r="N3452" s="144"/>
      <c r="O3452" s="144"/>
      <c r="P3452" s="145" t="e">
        <f t="shared" si="675"/>
        <v>#DIV/0!</v>
      </c>
      <c r="Q3452" s="145">
        <f t="shared" si="676"/>
        <v>0</v>
      </c>
      <c r="R3452" s="145">
        <f t="shared" si="677"/>
        <v>0</v>
      </c>
      <c r="S3452" s="145">
        <f t="shared" si="678"/>
        <v>0</v>
      </c>
      <c r="T3452" s="145">
        <f t="shared" si="679"/>
        <v>0</v>
      </c>
      <c r="U3452" s="145">
        <f t="shared" si="680"/>
        <v>0</v>
      </c>
      <c r="V3452" s="146">
        <f>IF(J3452="nio",0,IF(J3452&gt;0,VLOOKUP(F3452,'3-Productie normen'!A:M,VLOOKUP(J3452,'3-Productie normen'!$B$38:$C$41,2,FALSE),FALSE)))*(VLOOKUP(B3452,'2-Kosten per locatie'!$A$16:$C$48,3,FALSE))</f>
        <v>0</v>
      </c>
      <c r="W3452" s="146">
        <f t="shared" si="681"/>
        <v>0</v>
      </c>
      <c r="X3452" s="146">
        <f t="shared" si="682"/>
        <v>0</v>
      </c>
      <c r="Y3452" s="146">
        <f t="shared" si="683"/>
        <v>0</v>
      </c>
      <c r="Z3452" s="147" t="str">
        <f>VLOOKUP(F3452,'3-Productie normen'!A:Q,12,FALSE)</f>
        <v>V</v>
      </c>
      <c r="AA3452" s="147"/>
      <c r="AC3452" s="148">
        <f t="shared" si="684"/>
        <v>3.86</v>
      </c>
    </row>
    <row r="3453" spans="1:29" ht="14.15" customHeight="1">
      <c r="A3453" s="124">
        <f t="shared" si="674"/>
        <v>3453</v>
      </c>
      <c r="B3453" s="139" t="s">
        <v>118</v>
      </c>
      <c r="C3453" s="108" t="s">
        <v>210</v>
      </c>
      <c r="D3453" s="164" t="s">
        <v>1959</v>
      </c>
      <c r="E3453" s="141" t="s">
        <v>249</v>
      </c>
      <c r="F3453" s="139" t="s">
        <v>172</v>
      </c>
      <c r="G3453" s="141" t="s">
        <v>244</v>
      </c>
      <c r="H3453" s="142">
        <v>4.2300000000000004</v>
      </c>
      <c r="I3453" s="143">
        <f t="shared" si="685"/>
        <v>730</v>
      </c>
      <c r="J3453" s="144">
        <v>255</v>
      </c>
      <c r="K3453" s="144">
        <v>255</v>
      </c>
      <c r="L3453" s="144">
        <v>101</v>
      </c>
      <c r="M3453" s="144">
        <v>101</v>
      </c>
      <c r="N3453" s="144">
        <v>9</v>
      </c>
      <c r="O3453" s="144">
        <v>9</v>
      </c>
      <c r="P3453" s="145" t="e">
        <f t="shared" si="675"/>
        <v>#DIV/0!</v>
      </c>
      <c r="Q3453" s="145" t="e">
        <f t="shared" si="676"/>
        <v>#DIV/0!</v>
      </c>
      <c r="R3453" s="145" t="e">
        <f t="shared" si="677"/>
        <v>#DIV/0!</v>
      </c>
      <c r="S3453" s="145" t="e">
        <f t="shared" si="678"/>
        <v>#DIV/0!</v>
      </c>
      <c r="T3453" s="145" t="e">
        <f t="shared" si="679"/>
        <v>#DIV/0!</v>
      </c>
      <c r="U3453" s="145" t="e">
        <f t="shared" si="680"/>
        <v>#DIV/0!</v>
      </c>
      <c r="V3453" s="146">
        <f>IF(J3453="nio",0,IF(J3453&gt;0,VLOOKUP(F3453,'3-Productie normen'!A:M,VLOOKUP(J3453,'3-Productie normen'!$B$38:$C$41,2,FALSE),FALSE)))*(VLOOKUP(B3453,'2-Kosten per locatie'!$A$16:$C$48,3,FALSE))</f>
        <v>0</v>
      </c>
      <c r="W3453" s="146">
        <f t="shared" si="681"/>
        <v>0</v>
      </c>
      <c r="X3453" s="146">
        <f t="shared" si="682"/>
        <v>0</v>
      </c>
      <c r="Y3453" s="146">
        <f t="shared" si="683"/>
        <v>0</v>
      </c>
      <c r="Z3453" s="147" t="str">
        <f>VLOOKUP(F3453,'3-Productie normen'!A:Q,12,FALSE)</f>
        <v>V</v>
      </c>
      <c r="AA3453" s="147"/>
      <c r="AC3453" s="148">
        <f t="shared" si="684"/>
        <v>3087.9</v>
      </c>
    </row>
    <row r="3454" spans="1:29" ht="14.15" customHeight="1">
      <c r="A3454" s="124">
        <f t="shared" si="674"/>
        <v>3454</v>
      </c>
      <c r="B3454" s="139" t="s">
        <v>118</v>
      </c>
      <c r="C3454" s="108" t="s">
        <v>210</v>
      </c>
      <c r="D3454" s="164" t="s">
        <v>2791</v>
      </c>
      <c r="E3454" s="141" t="s">
        <v>249</v>
      </c>
      <c r="F3454" s="141" t="s">
        <v>172</v>
      </c>
      <c r="G3454" s="141" t="s">
        <v>244</v>
      </c>
      <c r="H3454" s="142">
        <v>5.96</v>
      </c>
      <c r="I3454" s="143">
        <f t="shared" si="685"/>
        <v>730</v>
      </c>
      <c r="J3454" s="144">
        <v>255</v>
      </c>
      <c r="K3454" s="144">
        <v>255</v>
      </c>
      <c r="L3454" s="144">
        <v>101</v>
      </c>
      <c r="M3454" s="144">
        <v>101</v>
      </c>
      <c r="N3454" s="144">
        <v>9</v>
      </c>
      <c r="O3454" s="144">
        <v>9</v>
      </c>
      <c r="P3454" s="145" t="e">
        <f t="shared" si="675"/>
        <v>#DIV/0!</v>
      </c>
      <c r="Q3454" s="145" t="e">
        <f t="shared" si="676"/>
        <v>#DIV/0!</v>
      </c>
      <c r="R3454" s="145" t="e">
        <f t="shared" si="677"/>
        <v>#DIV/0!</v>
      </c>
      <c r="S3454" s="145" t="e">
        <f t="shared" si="678"/>
        <v>#DIV/0!</v>
      </c>
      <c r="T3454" s="145" t="e">
        <f t="shared" si="679"/>
        <v>#DIV/0!</v>
      </c>
      <c r="U3454" s="145" t="e">
        <f t="shared" si="680"/>
        <v>#DIV/0!</v>
      </c>
      <c r="V3454" s="146">
        <f>IF(J3454="nio",0,IF(J3454&gt;0,VLOOKUP(F3454,'3-Productie normen'!A:M,VLOOKUP(J3454,'3-Productie normen'!$B$38:$C$41,2,FALSE),FALSE)))*(VLOOKUP(B3454,'2-Kosten per locatie'!$A$16:$C$48,3,FALSE))</f>
        <v>0</v>
      </c>
      <c r="W3454" s="146">
        <f t="shared" si="681"/>
        <v>0</v>
      </c>
      <c r="X3454" s="146">
        <f t="shared" si="682"/>
        <v>0</v>
      </c>
      <c r="Y3454" s="146">
        <f t="shared" si="683"/>
        <v>0</v>
      </c>
      <c r="Z3454" s="147" t="str">
        <f>VLOOKUP(F3454,'3-Productie normen'!A:Q,12,FALSE)</f>
        <v>V</v>
      </c>
      <c r="AA3454" s="147"/>
      <c r="AC3454" s="148">
        <f t="shared" si="684"/>
        <v>4350.8</v>
      </c>
    </row>
    <row r="3455" spans="1:29" ht="14.15" customHeight="1">
      <c r="A3455" s="124">
        <f t="shared" si="674"/>
        <v>3455</v>
      </c>
      <c r="B3455" s="139" t="s">
        <v>118</v>
      </c>
      <c r="C3455" s="108" t="s">
        <v>210</v>
      </c>
      <c r="D3455" s="164" t="s">
        <v>2792</v>
      </c>
      <c r="E3455" s="141" t="s">
        <v>249</v>
      </c>
      <c r="F3455" s="141" t="s">
        <v>172</v>
      </c>
      <c r="G3455" s="141" t="s">
        <v>244</v>
      </c>
      <c r="H3455" s="142">
        <v>12.49</v>
      </c>
      <c r="I3455" s="143">
        <f t="shared" si="685"/>
        <v>730</v>
      </c>
      <c r="J3455" s="144">
        <v>255</v>
      </c>
      <c r="K3455" s="144">
        <v>255</v>
      </c>
      <c r="L3455" s="144">
        <v>101</v>
      </c>
      <c r="M3455" s="144">
        <v>101</v>
      </c>
      <c r="N3455" s="144">
        <v>9</v>
      </c>
      <c r="O3455" s="144">
        <v>9</v>
      </c>
      <c r="P3455" s="145" t="e">
        <f t="shared" si="675"/>
        <v>#DIV/0!</v>
      </c>
      <c r="Q3455" s="145" t="e">
        <f t="shared" si="676"/>
        <v>#DIV/0!</v>
      </c>
      <c r="R3455" s="145" t="e">
        <f t="shared" si="677"/>
        <v>#DIV/0!</v>
      </c>
      <c r="S3455" s="145" t="e">
        <f t="shared" si="678"/>
        <v>#DIV/0!</v>
      </c>
      <c r="T3455" s="145" t="e">
        <f t="shared" si="679"/>
        <v>#DIV/0!</v>
      </c>
      <c r="U3455" s="145" t="e">
        <f t="shared" si="680"/>
        <v>#DIV/0!</v>
      </c>
      <c r="V3455" s="146">
        <f>IF(J3455="nio",0,IF(J3455&gt;0,VLOOKUP(F3455,'3-Productie normen'!A:M,VLOOKUP(J3455,'3-Productie normen'!$B$38:$C$41,2,FALSE),FALSE)))*(VLOOKUP(B3455,'2-Kosten per locatie'!$A$16:$C$48,3,FALSE))</f>
        <v>0</v>
      </c>
      <c r="W3455" s="146">
        <f t="shared" si="681"/>
        <v>0</v>
      </c>
      <c r="X3455" s="146">
        <f t="shared" si="682"/>
        <v>0</v>
      </c>
      <c r="Y3455" s="146">
        <f t="shared" si="683"/>
        <v>0</v>
      </c>
      <c r="Z3455" s="147" t="str">
        <f>VLOOKUP(F3455,'3-Productie normen'!A:Q,12,FALSE)</f>
        <v>V</v>
      </c>
      <c r="AA3455" s="147"/>
      <c r="AC3455" s="148">
        <f t="shared" si="684"/>
        <v>9117.7000000000007</v>
      </c>
    </row>
    <row r="3456" spans="1:29" ht="14.15" customHeight="1">
      <c r="A3456" s="124">
        <f t="shared" ref="A3456:A3519" si="686">A3455+1</f>
        <v>3456</v>
      </c>
      <c r="B3456" s="139" t="s">
        <v>118</v>
      </c>
      <c r="C3456" s="108" t="s">
        <v>210</v>
      </c>
      <c r="D3456" s="164" t="s">
        <v>1961</v>
      </c>
      <c r="E3456" s="141" t="s">
        <v>249</v>
      </c>
      <c r="F3456" s="141" t="s">
        <v>172</v>
      </c>
      <c r="G3456" s="141" t="s">
        <v>244</v>
      </c>
      <c r="H3456" s="142">
        <v>15.98</v>
      </c>
      <c r="I3456" s="143">
        <f t="shared" si="685"/>
        <v>730</v>
      </c>
      <c r="J3456" s="144">
        <v>255</v>
      </c>
      <c r="K3456" s="144">
        <v>255</v>
      </c>
      <c r="L3456" s="144">
        <v>101</v>
      </c>
      <c r="M3456" s="144">
        <v>101</v>
      </c>
      <c r="N3456" s="144">
        <v>9</v>
      </c>
      <c r="O3456" s="144">
        <v>9</v>
      </c>
      <c r="P3456" s="145" t="e">
        <f t="shared" si="675"/>
        <v>#DIV/0!</v>
      </c>
      <c r="Q3456" s="145" t="e">
        <f t="shared" si="676"/>
        <v>#DIV/0!</v>
      </c>
      <c r="R3456" s="145" t="e">
        <f t="shared" si="677"/>
        <v>#DIV/0!</v>
      </c>
      <c r="S3456" s="145" t="e">
        <f t="shared" si="678"/>
        <v>#DIV/0!</v>
      </c>
      <c r="T3456" s="145" t="e">
        <f t="shared" si="679"/>
        <v>#DIV/0!</v>
      </c>
      <c r="U3456" s="145" t="e">
        <f t="shared" si="680"/>
        <v>#DIV/0!</v>
      </c>
      <c r="V3456" s="146">
        <f>IF(J3456="nio",0,IF(J3456&gt;0,VLOOKUP(F3456,'3-Productie normen'!A:M,VLOOKUP(J3456,'3-Productie normen'!$B$38:$C$41,2,FALSE),FALSE)))*(VLOOKUP(B3456,'2-Kosten per locatie'!$A$16:$C$48,3,FALSE))</f>
        <v>0</v>
      </c>
      <c r="W3456" s="146">
        <f t="shared" si="681"/>
        <v>0</v>
      </c>
      <c r="X3456" s="146">
        <f t="shared" si="682"/>
        <v>0</v>
      </c>
      <c r="Y3456" s="146">
        <f t="shared" si="683"/>
        <v>0</v>
      </c>
      <c r="Z3456" s="147" t="str">
        <f>VLOOKUP(F3456,'3-Productie normen'!A:Q,12,FALSE)</f>
        <v>V</v>
      </c>
      <c r="AA3456" s="147"/>
      <c r="AC3456" s="148">
        <f t="shared" si="684"/>
        <v>11665.4</v>
      </c>
    </row>
    <row r="3457" spans="1:29" ht="14.15" customHeight="1">
      <c r="A3457" s="124">
        <f t="shared" si="686"/>
        <v>3457</v>
      </c>
      <c r="B3457" s="139" t="s">
        <v>118</v>
      </c>
      <c r="C3457" s="108" t="s">
        <v>210</v>
      </c>
      <c r="D3457" s="164" t="s">
        <v>2067</v>
      </c>
      <c r="E3457" s="141" t="s">
        <v>249</v>
      </c>
      <c r="F3457" s="141" t="s">
        <v>172</v>
      </c>
      <c r="G3457" s="141" t="s">
        <v>244</v>
      </c>
      <c r="H3457" s="142">
        <v>29.49</v>
      </c>
      <c r="I3457" s="143">
        <f t="shared" si="685"/>
        <v>730</v>
      </c>
      <c r="J3457" s="144">
        <v>255</v>
      </c>
      <c r="K3457" s="144">
        <v>255</v>
      </c>
      <c r="L3457" s="144">
        <v>101</v>
      </c>
      <c r="M3457" s="144">
        <v>101</v>
      </c>
      <c r="N3457" s="144">
        <v>9</v>
      </c>
      <c r="O3457" s="144">
        <v>9</v>
      </c>
      <c r="P3457" s="145" t="e">
        <f t="shared" si="675"/>
        <v>#DIV/0!</v>
      </c>
      <c r="Q3457" s="145" t="e">
        <f t="shared" si="676"/>
        <v>#DIV/0!</v>
      </c>
      <c r="R3457" s="145" t="e">
        <f t="shared" si="677"/>
        <v>#DIV/0!</v>
      </c>
      <c r="S3457" s="145" t="e">
        <f t="shared" si="678"/>
        <v>#DIV/0!</v>
      </c>
      <c r="T3457" s="145" t="e">
        <f t="shared" si="679"/>
        <v>#DIV/0!</v>
      </c>
      <c r="U3457" s="145" t="e">
        <f t="shared" si="680"/>
        <v>#DIV/0!</v>
      </c>
      <c r="V3457" s="146">
        <f>IF(J3457="nio",0,IF(J3457&gt;0,VLOOKUP(F3457,'3-Productie normen'!A:M,VLOOKUP(J3457,'3-Productie normen'!$B$38:$C$41,2,FALSE),FALSE)))*(VLOOKUP(B3457,'2-Kosten per locatie'!$A$16:$C$48,3,FALSE))</f>
        <v>0</v>
      </c>
      <c r="W3457" s="146">
        <f t="shared" si="681"/>
        <v>0</v>
      </c>
      <c r="X3457" s="146">
        <f t="shared" si="682"/>
        <v>0</v>
      </c>
      <c r="Y3457" s="146">
        <f t="shared" si="683"/>
        <v>0</v>
      </c>
      <c r="Z3457" s="147" t="str">
        <f>VLOOKUP(F3457,'3-Productie normen'!A:Q,12,FALSE)</f>
        <v>V</v>
      </c>
      <c r="AA3457" s="147"/>
      <c r="AC3457" s="148">
        <f t="shared" si="684"/>
        <v>21527.699999999997</v>
      </c>
    </row>
    <row r="3458" spans="1:29" ht="14.15" customHeight="1">
      <c r="A3458" s="124">
        <f t="shared" si="686"/>
        <v>3458</v>
      </c>
      <c r="B3458" s="139" t="s">
        <v>118</v>
      </c>
      <c r="C3458" s="108" t="s">
        <v>210</v>
      </c>
      <c r="D3458" s="164" t="s">
        <v>2068</v>
      </c>
      <c r="E3458" s="141" t="s">
        <v>249</v>
      </c>
      <c r="F3458" s="141" t="s">
        <v>172</v>
      </c>
      <c r="G3458" s="141" t="s">
        <v>244</v>
      </c>
      <c r="H3458" s="142">
        <v>8.2100000000000009</v>
      </c>
      <c r="I3458" s="143">
        <f t="shared" si="685"/>
        <v>730</v>
      </c>
      <c r="J3458" s="144">
        <v>255</v>
      </c>
      <c r="K3458" s="144">
        <v>255</v>
      </c>
      <c r="L3458" s="144">
        <v>101</v>
      </c>
      <c r="M3458" s="144">
        <v>101</v>
      </c>
      <c r="N3458" s="144">
        <v>9</v>
      </c>
      <c r="O3458" s="144">
        <v>9</v>
      </c>
      <c r="P3458" s="145" t="e">
        <f t="shared" si="675"/>
        <v>#DIV/0!</v>
      </c>
      <c r="Q3458" s="145" t="e">
        <f t="shared" si="676"/>
        <v>#DIV/0!</v>
      </c>
      <c r="R3458" s="145" t="e">
        <f t="shared" si="677"/>
        <v>#DIV/0!</v>
      </c>
      <c r="S3458" s="145" t="e">
        <f t="shared" si="678"/>
        <v>#DIV/0!</v>
      </c>
      <c r="T3458" s="145" t="e">
        <f t="shared" si="679"/>
        <v>#DIV/0!</v>
      </c>
      <c r="U3458" s="145" t="e">
        <f t="shared" si="680"/>
        <v>#DIV/0!</v>
      </c>
      <c r="V3458" s="146">
        <f>IF(J3458="nio",0,IF(J3458&gt;0,VLOOKUP(F3458,'3-Productie normen'!A:M,VLOOKUP(J3458,'3-Productie normen'!$B$38:$C$41,2,FALSE),FALSE)))*(VLOOKUP(B3458,'2-Kosten per locatie'!$A$16:$C$48,3,FALSE))</f>
        <v>0</v>
      </c>
      <c r="W3458" s="146">
        <f t="shared" si="681"/>
        <v>0</v>
      </c>
      <c r="X3458" s="146">
        <f t="shared" si="682"/>
        <v>0</v>
      </c>
      <c r="Y3458" s="146">
        <f t="shared" si="683"/>
        <v>0</v>
      </c>
      <c r="Z3458" s="147" t="str">
        <f>VLOOKUP(F3458,'3-Productie normen'!A:Q,12,FALSE)</f>
        <v>V</v>
      </c>
      <c r="AA3458" s="147"/>
      <c r="AC3458" s="148">
        <f t="shared" si="684"/>
        <v>5993.3</v>
      </c>
    </row>
    <row r="3459" spans="1:29" ht="14.15" customHeight="1">
      <c r="A3459" s="124">
        <f t="shared" si="686"/>
        <v>3459</v>
      </c>
      <c r="B3459" s="139" t="s">
        <v>118</v>
      </c>
      <c r="C3459" s="108" t="s">
        <v>210</v>
      </c>
      <c r="D3459" s="164" t="s">
        <v>294</v>
      </c>
      <c r="E3459" s="141" t="s">
        <v>170</v>
      </c>
      <c r="F3459" s="141" t="s">
        <v>170</v>
      </c>
      <c r="G3459" s="141" t="s">
        <v>244</v>
      </c>
      <c r="H3459" s="142">
        <v>20.46</v>
      </c>
      <c r="I3459" s="143">
        <f t="shared" si="685"/>
        <v>730</v>
      </c>
      <c r="J3459" s="144">
        <v>255</v>
      </c>
      <c r="K3459" s="144">
        <v>255</v>
      </c>
      <c r="L3459" s="144">
        <v>101</v>
      </c>
      <c r="M3459" s="144">
        <v>101</v>
      </c>
      <c r="N3459" s="144">
        <v>9</v>
      </c>
      <c r="O3459" s="144">
        <v>9</v>
      </c>
      <c r="P3459" s="145" t="e">
        <f t="shared" si="675"/>
        <v>#DIV/0!</v>
      </c>
      <c r="Q3459" s="145" t="e">
        <f t="shared" si="676"/>
        <v>#DIV/0!</v>
      </c>
      <c r="R3459" s="145" t="e">
        <f t="shared" si="677"/>
        <v>#DIV/0!</v>
      </c>
      <c r="S3459" s="145" t="e">
        <f t="shared" si="678"/>
        <v>#DIV/0!</v>
      </c>
      <c r="T3459" s="145" t="e">
        <f t="shared" si="679"/>
        <v>#DIV/0!</v>
      </c>
      <c r="U3459" s="145" t="e">
        <f t="shared" si="680"/>
        <v>#DIV/0!</v>
      </c>
      <c r="V3459" s="146">
        <f>IF(J3459="nio",0,IF(J3459&gt;0,VLOOKUP(F3459,'3-Productie normen'!A:M,VLOOKUP(J3459,'3-Productie normen'!$B$38:$C$41,2,FALSE),FALSE)))*(VLOOKUP(B3459,'2-Kosten per locatie'!$A$16:$C$48,3,FALSE))</f>
        <v>0</v>
      </c>
      <c r="W3459" s="146">
        <f t="shared" si="681"/>
        <v>0</v>
      </c>
      <c r="X3459" s="146">
        <f t="shared" si="682"/>
        <v>0</v>
      </c>
      <c r="Y3459" s="146">
        <f t="shared" si="683"/>
        <v>0</v>
      </c>
      <c r="Z3459" s="147" t="str">
        <f>VLOOKUP(F3459,'3-Productie normen'!A:Q,12,FALSE)</f>
        <v>V</v>
      </c>
      <c r="AA3459" s="147"/>
      <c r="AC3459" s="148">
        <f t="shared" si="684"/>
        <v>14935.800000000001</v>
      </c>
    </row>
    <row r="3460" spans="1:29" ht="14.15" customHeight="1">
      <c r="A3460" s="124">
        <f t="shared" si="686"/>
        <v>3460</v>
      </c>
      <c r="B3460" s="139" t="s">
        <v>118</v>
      </c>
      <c r="C3460" s="108" t="s">
        <v>210</v>
      </c>
      <c r="D3460" s="164" t="s">
        <v>295</v>
      </c>
      <c r="E3460" s="141" t="s">
        <v>170</v>
      </c>
      <c r="F3460" s="141" t="s">
        <v>170</v>
      </c>
      <c r="G3460" s="141" t="s">
        <v>244</v>
      </c>
      <c r="H3460" s="142">
        <v>26.25</v>
      </c>
      <c r="I3460" s="143">
        <f t="shared" si="685"/>
        <v>730</v>
      </c>
      <c r="J3460" s="144">
        <v>255</v>
      </c>
      <c r="K3460" s="144">
        <v>255</v>
      </c>
      <c r="L3460" s="144">
        <v>101</v>
      </c>
      <c r="M3460" s="144">
        <v>101</v>
      </c>
      <c r="N3460" s="144">
        <v>9</v>
      </c>
      <c r="O3460" s="144">
        <v>9</v>
      </c>
      <c r="P3460" s="145" t="e">
        <f t="shared" si="675"/>
        <v>#DIV/0!</v>
      </c>
      <c r="Q3460" s="145" t="e">
        <f t="shared" si="676"/>
        <v>#DIV/0!</v>
      </c>
      <c r="R3460" s="145" t="e">
        <f t="shared" si="677"/>
        <v>#DIV/0!</v>
      </c>
      <c r="S3460" s="145" t="e">
        <f t="shared" si="678"/>
        <v>#DIV/0!</v>
      </c>
      <c r="T3460" s="145" t="e">
        <f t="shared" si="679"/>
        <v>#DIV/0!</v>
      </c>
      <c r="U3460" s="145" t="e">
        <f t="shared" si="680"/>
        <v>#DIV/0!</v>
      </c>
      <c r="V3460" s="146">
        <f>IF(J3460="nio",0,IF(J3460&gt;0,VLOOKUP(F3460,'3-Productie normen'!A:M,VLOOKUP(J3460,'3-Productie normen'!$B$38:$C$41,2,FALSE),FALSE)))*(VLOOKUP(B3460,'2-Kosten per locatie'!$A$16:$C$48,3,FALSE))</f>
        <v>0</v>
      </c>
      <c r="W3460" s="146">
        <f t="shared" si="681"/>
        <v>0</v>
      </c>
      <c r="X3460" s="146">
        <f t="shared" si="682"/>
        <v>0</v>
      </c>
      <c r="Y3460" s="146">
        <f t="shared" si="683"/>
        <v>0</v>
      </c>
      <c r="Z3460" s="147" t="str">
        <f>VLOOKUP(F3460,'3-Productie normen'!A:Q,12,FALSE)</f>
        <v>V</v>
      </c>
      <c r="AA3460" s="147"/>
      <c r="AC3460" s="148">
        <f t="shared" si="684"/>
        <v>19162.5</v>
      </c>
    </row>
    <row r="3461" spans="1:29" ht="14.15" customHeight="1">
      <c r="A3461" s="124">
        <f t="shared" si="686"/>
        <v>3461</v>
      </c>
      <c r="B3461" s="139" t="s">
        <v>118</v>
      </c>
      <c r="C3461" s="108" t="s">
        <v>210</v>
      </c>
      <c r="D3461" s="164" t="s">
        <v>2030</v>
      </c>
      <c r="E3461" s="141" t="s">
        <v>162</v>
      </c>
      <c r="F3461" s="166" t="s">
        <v>162</v>
      </c>
      <c r="G3461" s="141" t="s">
        <v>244</v>
      </c>
      <c r="H3461" s="142">
        <v>2.99</v>
      </c>
      <c r="I3461" s="143">
        <f t="shared" si="685"/>
        <v>730</v>
      </c>
      <c r="J3461" s="144">
        <v>255</v>
      </c>
      <c r="K3461" s="144">
        <v>255</v>
      </c>
      <c r="L3461" s="144">
        <v>101</v>
      </c>
      <c r="M3461" s="144">
        <v>101</v>
      </c>
      <c r="N3461" s="144">
        <v>9</v>
      </c>
      <c r="O3461" s="144">
        <v>9</v>
      </c>
      <c r="P3461" s="145" t="e">
        <f t="shared" si="675"/>
        <v>#DIV/0!</v>
      </c>
      <c r="Q3461" s="145" t="e">
        <f t="shared" si="676"/>
        <v>#DIV/0!</v>
      </c>
      <c r="R3461" s="145" t="e">
        <f t="shared" si="677"/>
        <v>#DIV/0!</v>
      </c>
      <c r="S3461" s="145" t="e">
        <f t="shared" si="678"/>
        <v>#DIV/0!</v>
      </c>
      <c r="T3461" s="145" t="e">
        <f t="shared" si="679"/>
        <v>#DIV/0!</v>
      </c>
      <c r="U3461" s="145" t="e">
        <f t="shared" si="680"/>
        <v>#DIV/0!</v>
      </c>
      <c r="V3461" s="146">
        <f>IF(J3461="nio",0,IF(J3461&gt;0,VLOOKUP(F3461,'3-Productie normen'!A:M,VLOOKUP(J3461,'3-Productie normen'!$B$38:$C$41,2,FALSE),FALSE)))*(VLOOKUP(B3461,'2-Kosten per locatie'!$A$16:$C$48,3,FALSE))</f>
        <v>0</v>
      </c>
      <c r="W3461" s="146">
        <f t="shared" si="681"/>
        <v>0</v>
      </c>
      <c r="X3461" s="146">
        <f t="shared" si="682"/>
        <v>0</v>
      </c>
      <c r="Y3461" s="146">
        <f t="shared" si="683"/>
        <v>0</v>
      </c>
      <c r="Z3461" s="147" t="str">
        <f>VLOOKUP(F3461,'3-Productie normen'!A:Q,12,FALSE)</f>
        <v>V</v>
      </c>
      <c r="AA3461" s="147"/>
      <c r="AC3461" s="148">
        <f t="shared" si="684"/>
        <v>2182.7000000000003</v>
      </c>
    </row>
    <row r="3462" spans="1:29" ht="14.15" customHeight="1">
      <c r="A3462" s="124">
        <f t="shared" si="686"/>
        <v>3462</v>
      </c>
      <c r="B3462" s="139" t="s">
        <v>118</v>
      </c>
      <c r="C3462" s="108" t="s">
        <v>2379</v>
      </c>
      <c r="D3462" s="164" t="s">
        <v>1716</v>
      </c>
      <c r="E3462" s="141" t="s">
        <v>224</v>
      </c>
      <c r="F3462" s="141" t="s">
        <v>155</v>
      </c>
      <c r="G3462" s="141" t="s">
        <v>222</v>
      </c>
      <c r="H3462" s="142">
        <v>78.23</v>
      </c>
      <c r="I3462" s="143">
        <f t="shared" si="685"/>
        <v>730</v>
      </c>
      <c r="J3462" s="144">
        <v>255</v>
      </c>
      <c r="K3462" s="144">
        <v>255</v>
      </c>
      <c r="L3462" s="144">
        <v>101</v>
      </c>
      <c r="M3462" s="144">
        <v>101</v>
      </c>
      <c r="N3462" s="144">
        <v>9</v>
      </c>
      <c r="O3462" s="144">
        <v>9</v>
      </c>
      <c r="P3462" s="145" t="e">
        <f t="shared" si="675"/>
        <v>#DIV/0!</v>
      </c>
      <c r="Q3462" s="145" t="e">
        <f t="shared" si="676"/>
        <v>#DIV/0!</v>
      </c>
      <c r="R3462" s="145" t="e">
        <f t="shared" si="677"/>
        <v>#DIV/0!</v>
      </c>
      <c r="S3462" s="145" t="e">
        <f t="shared" si="678"/>
        <v>#DIV/0!</v>
      </c>
      <c r="T3462" s="145" t="e">
        <f t="shared" si="679"/>
        <v>#DIV/0!</v>
      </c>
      <c r="U3462" s="145" t="e">
        <f t="shared" si="680"/>
        <v>#DIV/0!</v>
      </c>
      <c r="V3462" s="146">
        <f>IF(J3462="nio",0,IF(J3462&gt;0,VLOOKUP(F3462,'3-Productie normen'!A:M,VLOOKUP(J3462,'3-Productie normen'!$B$38:$C$41,2,FALSE),FALSE)))*(VLOOKUP(B3462,'2-Kosten per locatie'!$A$16:$C$48,3,FALSE))</f>
        <v>0</v>
      </c>
      <c r="W3462" s="146">
        <f t="shared" si="681"/>
        <v>0</v>
      </c>
      <c r="X3462" s="146">
        <f t="shared" si="682"/>
        <v>0</v>
      </c>
      <c r="Y3462" s="146">
        <f t="shared" si="683"/>
        <v>0</v>
      </c>
      <c r="Z3462" s="147" t="str">
        <f>VLOOKUP(F3462,'3-Productie normen'!A:Q,12,FALSE)</f>
        <v>B</v>
      </c>
      <c r="AA3462" s="147"/>
      <c r="AC3462" s="148">
        <f t="shared" si="684"/>
        <v>57107.9</v>
      </c>
    </row>
    <row r="3463" spans="1:29" ht="14.15" customHeight="1">
      <c r="A3463" s="124">
        <f t="shared" si="686"/>
        <v>3463</v>
      </c>
      <c r="B3463" s="139" t="s">
        <v>118</v>
      </c>
      <c r="C3463" s="108" t="s">
        <v>2379</v>
      </c>
      <c r="D3463" s="164" t="s">
        <v>2156</v>
      </c>
      <c r="E3463" s="141" t="s">
        <v>355</v>
      </c>
      <c r="F3463" s="141" t="s">
        <v>174</v>
      </c>
      <c r="G3463" s="141" t="s">
        <v>227</v>
      </c>
      <c r="H3463" s="142">
        <v>3.9</v>
      </c>
      <c r="I3463" s="143">
        <f t="shared" si="685"/>
        <v>0</v>
      </c>
      <c r="J3463" s="144" t="s">
        <v>228</v>
      </c>
      <c r="K3463" s="144"/>
      <c r="L3463" s="144"/>
      <c r="M3463" s="144"/>
      <c r="N3463" s="144"/>
      <c r="O3463" s="144"/>
      <c r="P3463" s="145">
        <f t="shared" si="675"/>
        <v>0</v>
      </c>
      <c r="Q3463" s="145">
        <f t="shared" si="676"/>
        <v>0</v>
      </c>
      <c r="R3463" s="145">
        <f t="shared" si="677"/>
        <v>0</v>
      </c>
      <c r="S3463" s="145">
        <f t="shared" si="678"/>
        <v>0</v>
      </c>
      <c r="T3463" s="145">
        <f t="shared" si="679"/>
        <v>0</v>
      </c>
      <c r="U3463" s="145">
        <f t="shared" si="680"/>
        <v>0</v>
      </c>
      <c r="V3463" s="146">
        <f>IF(J3463="nio",0,IF(J3463&gt;0,VLOOKUP(F3463,'3-Productie normen'!A:M,VLOOKUP(J3463,'3-Productie normen'!$B$38:$C$41,2,FALSE),FALSE)))*(VLOOKUP(B3463,'2-Kosten per locatie'!$A$16:$C$48,3,FALSE))</f>
        <v>0</v>
      </c>
      <c r="W3463" s="146">
        <f t="shared" si="681"/>
        <v>0</v>
      </c>
      <c r="X3463" s="146">
        <f t="shared" si="682"/>
        <v>0</v>
      </c>
      <c r="Y3463" s="146">
        <f t="shared" si="683"/>
        <v>0</v>
      </c>
      <c r="Z3463" s="147">
        <f>VLOOKUP(F3463,'3-Productie normen'!A:Q,12,FALSE)</f>
        <v>0</v>
      </c>
      <c r="AA3463" s="147"/>
      <c r="AC3463" s="148">
        <f t="shared" si="684"/>
        <v>0</v>
      </c>
    </row>
    <row r="3464" spans="1:29" ht="14.15" customHeight="1">
      <c r="A3464" s="124">
        <f t="shared" si="686"/>
        <v>3464</v>
      </c>
      <c r="B3464" s="139" t="s">
        <v>118</v>
      </c>
      <c r="C3464" s="108" t="s">
        <v>2379</v>
      </c>
      <c r="D3464" s="164" t="s">
        <v>1964</v>
      </c>
      <c r="E3464" s="141" t="s">
        <v>262</v>
      </c>
      <c r="F3464" s="141" t="s">
        <v>164</v>
      </c>
      <c r="G3464" s="141" t="s">
        <v>244</v>
      </c>
      <c r="H3464" s="142">
        <v>8.8000000000000007</v>
      </c>
      <c r="I3464" s="143">
        <f t="shared" si="685"/>
        <v>12</v>
      </c>
      <c r="J3464" s="144">
        <v>12</v>
      </c>
      <c r="K3464" s="144"/>
      <c r="L3464" s="144"/>
      <c r="M3464" s="144"/>
      <c r="N3464" s="144"/>
      <c r="O3464" s="144"/>
      <c r="P3464" s="145" t="e">
        <f t="shared" si="675"/>
        <v>#DIV/0!</v>
      </c>
      <c r="Q3464" s="145">
        <f t="shared" si="676"/>
        <v>0</v>
      </c>
      <c r="R3464" s="145">
        <f t="shared" si="677"/>
        <v>0</v>
      </c>
      <c r="S3464" s="145">
        <f t="shared" si="678"/>
        <v>0</v>
      </c>
      <c r="T3464" s="145">
        <f t="shared" si="679"/>
        <v>0</v>
      </c>
      <c r="U3464" s="145">
        <f t="shared" si="680"/>
        <v>0</v>
      </c>
      <c r="V3464" s="146">
        <f>IF(J3464="nio",0,IF(J3464&gt;0,VLOOKUP(F3464,'3-Productie normen'!A:M,VLOOKUP(J3464,'3-Productie normen'!$B$38:$C$41,2,FALSE),FALSE)))*(VLOOKUP(B3464,'2-Kosten per locatie'!$A$16:$C$48,3,FALSE))</f>
        <v>0</v>
      </c>
      <c r="W3464" s="146">
        <f t="shared" si="681"/>
        <v>0</v>
      </c>
      <c r="X3464" s="146">
        <f t="shared" si="682"/>
        <v>0</v>
      </c>
      <c r="Y3464" s="146">
        <f t="shared" si="683"/>
        <v>0</v>
      </c>
      <c r="Z3464" s="147" t="str">
        <f>VLOOKUP(F3464,'3-Productie normen'!A:Q,12,FALSE)</f>
        <v>V</v>
      </c>
      <c r="AA3464" s="147"/>
      <c r="AC3464" s="148">
        <f t="shared" si="684"/>
        <v>105.60000000000001</v>
      </c>
    </row>
    <row r="3465" spans="1:29" ht="14.15" customHeight="1">
      <c r="A3465" s="124">
        <f t="shared" si="686"/>
        <v>3465</v>
      </c>
      <c r="B3465" s="139" t="s">
        <v>118</v>
      </c>
      <c r="C3465" s="108" t="s">
        <v>2379</v>
      </c>
      <c r="D3465" s="164" t="s">
        <v>1717</v>
      </c>
      <c r="E3465" s="141" t="s">
        <v>251</v>
      </c>
      <c r="F3465" s="141" t="s">
        <v>168</v>
      </c>
      <c r="G3465" s="141" t="s">
        <v>244</v>
      </c>
      <c r="H3465" s="142">
        <v>4.38</v>
      </c>
      <c r="I3465" s="143">
        <f t="shared" si="685"/>
        <v>1</v>
      </c>
      <c r="J3465" s="144">
        <v>1</v>
      </c>
      <c r="K3465" s="144"/>
      <c r="L3465" s="144"/>
      <c r="M3465" s="144"/>
      <c r="N3465" s="144"/>
      <c r="O3465" s="144"/>
      <c r="P3465" s="145" t="e">
        <f t="shared" si="675"/>
        <v>#DIV/0!</v>
      </c>
      <c r="Q3465" s="145">
        <f t="shared" si="676"/>
        <v>0</v>
      </c>
      <c r="R3465" s="145">
        <f t="shared" si="677"/>
        <v>0</v>
      </c>
      <c r="S3465" s="145">
        <f t="shared" si="678"/>
        <v>0</v>
      </c>
      <c r="T3465" s="145">
        <f t="shared" si="679"/>
        <v>0</v>
      </c>
      <c r="U3465" s="145">
        <f t="shared" si="680"/>
        <v>0</v>
      </c>
      <c r="V3465" s="146">
        <f>IF(J3465="nio",0,IF(J3465&gt;0,VLOOKUP(F3465,'3-Productie normen'!A:M,VLOOKUP(J3465,'3-Productie normen'!$B$38:$C$41,2,FALSE),FALSE)))*(VLOOKUP(B3465,'2-Kosten per locatie'!$A$16:$C$48,3,FALSE))</f>
        <v>0</v>
      </c>
      <c r="W3465" s="146">
        <f t="shared" si="681"/>
        <v>0</v>
      </c>
      <c r="X3465" s="146">
        <f t="shared" si="682"/>
        <v>0</v>
      </c>
      <c r="Y3465" s="146">
        <f t="shared" si="683"/>
        <v>0</v>
      </c>
      <c r="Z3465" s="147" t="str">
        <f>VLOOKUP(F3465,'3-Productie normen'!A:Q,12,FALSE)</f>
        <v>V</v>
      </c>
      <c r="AA3465" s="147"/>
      <c r="AC3465" s="148">
        <f t="shared" si="684"/>
        <v>4.38</v>
      </c>
    </row>
    <row r="3466" spans="1:29" ht="14.15" customHeight="1">
      <c r="A3466" s="124">
        <f t="shared" si="686"/>
        <v>3466</v>
      </c>
      <c r="B3466" s="139" t="s">
        <v>118</v>
      </c>
      <c r="C3466" s="108" t="s">
        <v>2379</v>
      </c>
      <c r="D3466" s="164" t="s">
        <v>1718</v>
      </c>
      <c r="E3466" s="141" t="s">
        <v>212</v>
      </c>
      <c r="F3466" s="141" t="s">
        <v>167</v>
      </c>
      <c r="G3466" s="141" t="s">
        <v>213</v>
      </c>
      <c r="H3466" s="142">
        <v>3.55</v>
      </c>
      <c r="I3466" s="143">
        <f t="shared" si="685"/>
        <v>730</v>
      </c>
      <c r="J3466" s="144">
        <v>255</v>
      </c>
      <c r="K3466" s="144">
        <v>255</v>
      </c>
      <c r="L3466" s="144">
        <v>101</v>
      </c>
      <c r="M3466" s="144">
        <v>101</v>
      </c>
      <c r="N3466" s="144">
        <v>9</v>
      </c>
      <c r="O3466" s="144">
        <v>9</v>
      </c>
      <c r="P3466" s="145" t="e">
        <f t="shared" si="675"/>
        <v>#DIV/0!</v>
      </c>
      <c r="Q3466" s="145" t="e">
        <f t="shared" si="676"/>
        <v>#DIV/0!</v>
      </c>
      <c r="R3466" s="145" t="e">
        <f t="shared" si="677"/>
        <v>#DIV/0!</v>
      </c>
      <c r="S3466" s="145" t="e">
        <f t="shared" si="678"/>
        <v>#DIV/0!</v>
      </c>
      <c r="T3466" s="145" t="e">
        <f t="shared" si="679"/>
        <v>#DIV/0!</v>
      </c>
      <c r="U3466" s="145" t="e">
        <f t="shared" si="680"/>
        <v>#DIV/0!</v>
      </c>
      <c r="V3466" s="146">
        <f>IF(J3466="nio",0,IF(J3466&gt;0,VLOOKUP(F3466,'3-Productie normen'!A:M,VLOOKUP(J3466,'3-Productie normen'!$B$38:$C$41,2,FALSE),FALSE)))*(VLOOKUP(B3466,'2-Kosten per locatie'!$A$16:$C$48,3,FALSE))</f>
        <v>0</v>
      </c>
      <c r="W3466" s="146">
        <f t="shared" si="681"/>
        <v>0</v>
      </c>
      <c r="X3466" s="146">
        <f t="shared" si="682"/>
        <v>0</v>
      </c>
      <c r="Y3466" s="146">
        <f t="shared" si="683"/>
        <v>0</v>
      </c>
      <c r="Z3466" s="147" t="str">
        <f>VLOOKUP(F3466,'3-Productie normen'!A:Q,12,FALSE)</f>
        <v>S</v>
      </c>
      <c r="AA3466" s="147"/>
      <c r="AC3466" s="148">
        <f t="shared" si="684"/>
        <v>2591.5</v>
      </c>
    </row>
    <row r="3467" spans="1:29" ht="14.15" customHeight="1">
      <c r="A3467" s="124">
        <f t="shared" si="686"/>
        <v>3467</v>
      </c>
      <c r="B3467" s="139" t="s">
        <v>118</v>
      </c>
      <c r="C3467" s="108" t="s">
        <v>2379</v>
      </c>
      <c r="D3467" s="164" t="s">
        <v>2157</v>
      </c>
      <c r="E3467" s="141" t="s">
        <v>212</v>
      </c>
      <c r="F3467" s="141" t="s">
        <v>167</v>
      </c>
      <c r="G3467" s="141" t="s">
        <v>213</v>
      </c>
      <c r="H3467" s="142">
        <v>1.36</v>
      </c>
      <c r="I3467" s="143">
        <f t="shared" si="685"/>
        <v>730</v>
      </c>
      <c r="J3467" s="144">
        <v>255</v>
      </c>
      <c r="K3467" s="144">
        <v>255</v>
      </c>
      <c r="L3467" s="144">
        <v>101</v>
      </c>
      <c r="M3467" s="144">
        <v>101</v>
      </c>
      <c r="N3467" s="144">
        <v>9</v>
      </c>
      <c r="O3467" s="144">
        <v>9</v>
      </c>
      <c r="P3467" s="145" t="e">
        <f t="shared" si="675"/>
        <v>#DIV/0!</v>
      </c>
      <c r="Q3467" s="145" t="e">
        <f t="shared" si="676"/>
        <v>#DIV/0!</v>
      </c>
      <c r="R3467" s="145" t="e">
        <f t="shared" si="677"/>
        <v>#DIV/0!</v>
      </c>
      <c r="S3467" s="145" t="e">
        <f t="shared" si="678"/>
        <v>#DIV/0!</v>
      </c>
      <c r="T3467" s="145" t="e">
        <f t="shared" si="679"/>
        <v>#DIV/0!</v>
      </c>
      <c r="U3467" s="145" t="e">
        <f t="shared" si="680"/>
        <v>#DIV/0!</v>
      </c>
      <c r="V3467" s="146">
        <f>IF(J3467="nio",0,IF(J3467&gt;0,VLOOKUP(F3467,'3-Productie normen'!A:M,VLOOKUP(J3467,'3-Productie normen'!$B$38:$C$41,2,FALSE),FALSE)))*(VLOOKUP(B3467,'2-Kosten per locatie'!$A$16:$C$48,3,FALSE))</f>
        <v>0</v>
      </c>
      <c r="W3467" s="146">
        <f t="shared" si="681"/>
        <v>0</v>
      </c>
      <c r="X3467" s="146">
        <f t="shared" si="682"/>
        <v>0</v>
      </c>
      <c r="Y3467" s="146">
        <f t="shared" si="683"/>
        <v>0</v>
      </c>
      <c r="Z3467" s="147" t="str">
        <f>VLOOKUP(F3467,'3-Productie normen'!A:Q,12,FALSE)</f>
        <v>S</v>
      </c>
      <c r="AA3467" s="147"/>
      <c r="AC3467" s="148">
        <f t="shared" si="684"/>
        <v>992.80000000000007</v>
      </c>
    </row>
    <row r="3468" spans="1:29" ht="14.15" customHeight="1">
      <c r="A3468" s="124">
        <f t="shared" si="686"/>
        <v>3468</v>
      </c>
      <c r="B3468" s="139" t="s">
        <v>118</v>
      </c>
      <c r="C3468" s="108" t="s">
        <v>2379</v>
      </c>
      <c r="D3468" s="164" t="s">
        <v>2793</v>
      </c>
      <c r="E3468" s="141" t="s">
        <v>212</v>
      </c>
      <c r="F3468" s="141" t="s">
        <v>167</v>
      </c>
      <c r="G3468" s="141" t="s">
        <v>213</v>
      </c>
      <c r="H3468" s="142">
        <v>1.36</v>
      </c>
      <c r="I3468" s="143">
        <f t="shared" si="685"/>
        <v>730</v>
      </c>
      <c r="J3468" s="144">
        <v>255</v>
      </c>
      <c r="K3468" s="144">
        <v>255</v>
      </c>
      <c r="L3468" s="144">
        <v>101</v>
      </c>
      <c r="M3468" s="144">
        <v>101</v>
      </c>
      <c r="N3468" s="144">
        <v>9</v>
      </c>
      <c r="O3468" s="144">
        <v>9</v>
      </c>
      <c r="P3468" s="145" t="e">
        <f t="shared" si="675"/>
        <v>#DIV/0!</v>
      </c>
      <c r="Q3468" s="145" t="e">
        <f t="shared" si="676"/>
        <v>#DIV/0!</v>
      </c>
      <c r="R3468" s="145" t="e">
        <f t="shared" si="677"/>
        <v>#DIV/0!</v>
      </c>
      <c r="S3468" s="145" t="e">
        <f t="shared" si="678"/>
        <v>#DIV/0!</v>
      </c>
      <c r="T3468" s="145" t="e">
        <f t="shared" si="679"/>
        <v>#DIV/0!</v>
      </c>
      <c r="U3468" s="145" t="e">
        <f t="shared" si="680"/>
        <v>#DIV/0!</v>
      </c>
      <c r="V3468" s="146">
        <f>IF(J3468="nio",0,IF(J3468&gt;0,VLOOKUP(F3468,'3-Productie normen'!A:M,VLOOKUP(J3468,'3-Productie normen'!$B$38:$C$41,2,FALSE),FALSE)))*(VLOOKUP(B3468,'2-Kosten per locatie'!$A$16:$C$48,3,FALSE))</f>
        <v>0</v>
      </c>
      <c r="W3468" s="146">
        <f t="shared" si="681"/>
        <v>0</v>
      </c>
      <c r="X3468" s="146">
        <f t="shared" si="682"/>
        <v>0</v>
      </c>
      <c r="Y3468" s="146">
        <f t="shared" si="683"/>
        <v>0</v>
      </c>
      <c r="Z3468" s="147" t="str">
        <f>VLOOKUP(F3468,'3-Productie normen'!A:Q,12,FALSE)</f>
        <v>S</v>
      </c>
      <c r="AA3468" s="147"/>
      <c r="AC3468" s="148">
        <f t="shared" si="684"/>
        <v>992.80000000000007</v>
      </c>
    </row>
    <row r="3469" spans="1:29" ht="14.15" customHeight="1">
      <c r="A3469" s="124">
        <f t="shared" si="686"/>
        <v>3469</v>
      </c>
      <c r="B3469" s="139" t="s">
        <v>118</v>
      </c>
      <c r="C3469" s="108" t="s">
        <v>2379</v>
      </c>
      <c r="D3469" s="164" t="s">
        <v>1967</v>
      </c>
      <c r="E3469" s="141" t="s">
        <v>216</v>
      </c>
      <c r="F3469" s="151" t="s">
        <v>167</v>
      </c>
      <c r="G3469" s="141" t="s">
        <v>213</v>
      </c>
      <c r="H3469" s="142">
        <v>9.49</v>
      </c>
      <c r="I3469" s="143">
        <f t="shared" si="685"/>
        <v>730</v>
      </c>
      <c r="J3469" s="144">
        <v>255</v>
      </c>
      <c r="K3469" s="144">
        <v>255</v>
      </c>
      <c r="L3469" s="144">
        <v>101</v>
      </c>
      <c r="M3469" s="144">
        <v>101</v>
      </c>
      <c r="N3469" s="144">
        <v>9</v>
      </c>
      <c r="O3469" s="144">
        <v>9</v>
      </c>
      <c r="P3469" s="145" t="e">
        <f t="shared" si="675"/>
        <v>#DIV/0!</v>
      </c>
      <c r="Q3469" s="145" t="e">
        <f t="shared" si="676"/>
        <v>#DIV/0!</v>
      </c>
      <c r="R3469" s="145" t="e">
        <f t="shared" si="677"/>
        <v>#DIV/0!</v>
      </c>
      <c r="S3469" s="145" t="e">
        <f t="shared" si="678"/>
        <v>#DIV/0!</v>
      </c>
      <c r="T3469" s="145" t="e">
        <f t="shared" si="679"/>
        <v>#DIV/0!</v>
      </c>
      <c r="U3469" s="145" t="e">
        <f t="shared" si="680"/>
        <v>#DIV/0!</v>
      </c>
      <c r="V3469" s="146">
        <f>IF(J3469="nio",0,IF(J3469&gt;0,VLOOKUP(F3469,'3-Productie normen'!A:M,VLOOKUP(J3469,'3-Productie normen'!$B$38:$C$41,2,FALSE),FALSE)))*(VLOOKUP(B3469,'2-Kosten per locatie'!$A$16:$C$48,3,FALSE))</f>
        <v>0</v>
      </c>
      <c r="W3469" s="146">
        <f t="shared" si="681"/>
        <v>0</v>
      </c>
      <c r="X3469" s="146">
        <f t="shared" si="682"/>
        <v>0</v>
      </c>
      <c r="Y3469" s="146">
        <f t="shared" si="683"/>
        <v>0</v>
      </c>
      <c r="Z3469" s="147" t="str">
        <f>VLOOKUP(F3469,'3-Productie normen'!A:Q,12,FALSE)</f>
        <v>S</v>
      </c>
      <c r="AA3469" s="147"/>
      <c r="AC3469" s="148">
        <f t="shared" si="684"/>
        <v>6927.7</v>
      </c>
    </row>
    <row r="3470" spans="1:29" ht="14.15" customHeight="1">
      <c r="A3470" s="124">
        <f t="shared" si="686"/>
        <v>3470</v>
      </c>
      <c r="B3470" s="139" t="s">
        <v>118</v>
      </c>
      <c r="C3470" s="108" t="s">
        <v>2379</v>
      </c>
      <c r="D3470" s="164" t="s">
        <v>1968</v>
      </c>
      <c r="E3470" s="141" t="s">
        <v>216</v>
      </c>
      <c r="F3470" s="141" t="s">
        <v>167</v>
      </c>
      <c r="G3470" s="141" t="s">
        <v>213</v>
      </c>
      <c r="H3470" s="142">
        <v>1.37</v>
      </c>
      <c r="I3470" s="143">
        <f t="shared" si="685"/>
        <v>730</v>
      </c>
      <c r="J3470" s="144">
        <v>255</v>
      </c>
      <c r="K3470" s="144">
        <v>255</v>
      </c>
      <c r="L3470" s="144">
        <v>101</v>
      </c>
      <c r="M3470" s="144">
        <v>101</v>
      </c>
      <c r="N3470" s="144">
        <v>9</v>
      </c>
      <c r="O3470" s="144">
        <v>9</v>
      </c>
      <c r="P3470" s="145" t="e">
        <f t="shared" si="675"/>
        <v>#DIV/0!</v>
      </c>
      <c r="Q3470" s="145" t="e">
        <f t="shared" si="676"/>
        <v>#DIV/0!</v>
      </c>
      <c r="R3470" s="145" t="e">
        <f t="shared" si="677"/>
        <v>#DIV/0!</v>
      </c>
      <c r="S3470" s="145" t="e">
        <f t="shared" si="678"/>
        <v>#DIV/0!</v>
      </c>
      <c r="T3470" s="145" t="e">
        <f t="shared" si="679"/>
        <v>#DIV/0!</v>
      </c>
      <c r="U3470" s="145" t="e">
        <f t="shared" si="680"/>
        <v>#DIV/0!</v>
      </c>
      <c r="V3470" s="146">
        <f>IF(J3470="nio",0,IF(J3470&gt;0,VLOOKUP(F3470,'3-Productie normen'!A:M,VLOOKUP(J3470,'3-Productie normen'!$B$38:$C$41,2,FALSE),FALSE)))*(VLOOKUP(B3470,'2-Kosten per locatie'!$A$16:$C$48,3,FALSE))</f>
        <v>0</v>
      </c>
      <c r="W3470" s="146">
        <f t="shared" si="681"/>
        <v>0</v>
      </c>
      <c r="X3470" s="146">
        <f t="shared" si="682"/>
        <v>0</v>
      </c>
      <c r="Y3470" s="146">
        <f t="shared" si="683"/>
        <v>0</v>
      </c>
      <c r="Z3470" s="147" t="str">
        <f>VLOOKUP(F3470,'3-Productie normen'!A:Q,12,FALSE)</f>
        <v>S</v>
      </c>
      <c r="AA3470" s="147"/>
      <c r="AC3470" s="148">
        <f t="shared" si="684"/>
        <v>1000.1</v>
      </c>
    </row>
    <row r="3471" spans="1:29" ht="14.15" customHeight="1">
      <c r="A3471" s="124">
        <f t="shared" si="686"/>
        <v>3471</v>
      </c>
      <c r="B3471" s="139" t="s">
        <v>118</v>
      </c>
      <c r="C3471" s="108" t="s">
        <v>2379</v>
      </c>
      <c r="D3471" s="164" t="s">
        <v>1969</v>
      </c>
      <c r="E3471" s="141" t="s">
        <v>216</v>
      </c>
      <c r="F3471" s="141" t="s">
        <v>167</v>
      </c>
      <c r="G3471" s="141" t="s">
        <v>213</v>
      </c>
      <c r="H3471" s="142">
        <v>1.37</v>
      </c>
      <c r="I3471" s="143">
        <f t="shared" si="685"/>
        <v>730</v>
      </c>
      <c r="J3471" s="144">
        <v>255</v>
      </c>
      <c r="K3471" s="144">
        <v>255</v>
      </c>
      <c r="L3471" s="144">
        <v>101</v>
      </c>
      <c r="M3471" s="144">
        <v>101</v>
      </c>
      <c r="N3471" s="144">
        <v>9</v>
      </c>
      <c r="O3471" s="144">
        <v>9</v>
      </c>
      <c r="P3471" s="145" t="e">
        <f t="shared" si="675"/>
        <v>#DIV/0!</v>
      </c>
      <c r="Q3471" s="145" t="e">
        <f t="shared" si="676"/>
        <v>#DIV/0!</v>
      </c>
      <c r="R3471" s="145" t="e">
        <f t="shared" si="677"/>
        <v>#DIV/0!</v>
      </c>
      <c r="S3471" s="145" t="e">
        <f t="shared" si="678"/>
        <v>#DIV/0!</v>
      </c>
      <c r="T3471" s="145" t="e">
        <f t="shared" si="679"/>
        <v>#DIV/0!</v>
      </c>
      <c r="U3471" s="145" t="e">
        <f t="shared" si="680"/>
        <v>#DIV/0!</v>
      </c>
      <c r="V3471" s="146">
        <f>IF(J3471="nio",0,IF(J3471&gt;0,VLOOKUP(F3471,'3-Productie normen'!A:M,VLOOKUP(J3471,'3-Productie normen'!$B$38:$C$41,2,FALSE),FALSE)))*(VLOOKUP(B3471,'2-Kosten per locatie'!$A$16:$C$48,3,FALSE))</f>
        <v>0</v>
      </c>
      <c r="W3471" s="146">
        <f t="shared" si="681"/>
        <v>0</v>
      </c>
      <c r="X3471" s="146">
        <f t="shared" si="682"/>
        <v>0</v>
      </c>
      <c r="Y3471" s="146">
        <f t="shared" si="683"/>
        <v>0</v>
      </c>
      <c r="Z3471" s="147" t="str">
        <f>VLOOKUP(F3471,'3-Productie normen'!A:Q,12,FALSE)</f>
        <v>S</v>
      </c>
      <c r="AA3471" s="147"/>
      <c r="AC3471" s="148">
        <f t="shared" si="684"/>
        <v>1000.1</v>
      </c>
    </row>
    <row r="3472" spans="1:29" ht="14.15" customHeight="1">
      <c r="A3472" s="124">
        <f t="shared" si="686"/>
        <v>3472</v>
      </c>
      <c r="B3472" s="139" t="s">
        <v>118</v>
      </c>
      <c r="C3472" s="108" t="s">
        <v>2379</v>
      </c>
      <c r="D3472" s="164" t="s">
        <v>2794</v>
      </c>
      <c r="E3472" s="141" t="s">
        <v>216</v>
      </c>
      <c r="F3472" s="141" t="s">
        <v>167</v>
      </c>
      <c r="G3472" s="141" t="s">
        <v>213</v>
      </c>
      <c r="H3472" s="142">
        <v>1.53</v>
      </c>
      <c r="I3472" s="143">
        <f t="shared" si="685"/>
        <v>730</v>
      </c>
      <c r="J3472" s="144">
        <v>255</v>
      </c>
      <c r="K3472" s="144">
        <v>255</v>
      </c>
      <c r="L3472" s="144">
        <v>101</v>
      </c>
      <c r="M3472" s="144">
        <v>101</v>
      </c>
      <c r="N3472" s="144">
        <v>9</v>
      </c>
      <c r="O3472" s="144">
        <v>9</v>
      </c>
      <c r="P3472" s="145" t="e">
        <f t="shared" si="675"/>
        <v>#DIV/0!</v>
      </c>
      <c r="Q3472" s="145" t="e">
        <f t="shared" si="676"/>
        <v>#DIV/0!</v>
      </c>
      <c r="R3472" s="145" t="e">
        <f t="shared" si="677"/>
        <v>#DIV/0!</v>
      </c>
      <c r="S3472" s="145" t="e">
        <f t="shared" si="678"/>
        <v>#DIV/0!</v>
      </c>
      <c r="T3472" s="145" t="e">
        <f t="shared" si="679"/>
        <v>#DIV/0!</v>
      </c>
      <c r="U3472" s="145" t="e">
        <f t="shared" si="680"/>
        <v>#DIV/0!</v>
      </c>
      <c r="V3472" s="146">
        <f>IF(J3472="nio",0,IF(J3472&gt;0,VLOOKUP(F3472,'3-Productie normen'!A:M,VLOOKUP(J3472,'3-Productie normen'!$B$38:$C$41,2,FALSE),FALSE)))*(VLOOKUP(B3472,'2-Kosten per locatie'!$A$16:$C$48,3,FALSE))</f>
        <v>0</v>
      </c>
      <c r="W3472" s="146">
        <f t="shared" si="681"/>
        <v>0</v>
      </c>
      <c r="X3472" s="146">
        <f t="shared" si="682"/>
        <v>0</v>
      </c>
      <c r="Y3472" s="146">
        <f t="shared" si="683"/>
        <v>0</v>
      </c>
      <c r="Z3472" s="147" t="str">
        <f>VLOOKUP(F3472,'3-Productie normen'!A:Q,12,FALSE)</f>
        <v>S</v>
      </c>
      <c r="AA3472" s="147"/>
      <c r="AC3472" s="148">
        <f t="shared" si="684"/>
        <v>1116.9000000000001</v>
      </c>
    </row>
    <row r="3473" spans="1:29" ht="14.15" customHeight="1">
      <c r="A3473" s="124">
        <f t="shared" si="686"/>
        <v>3473</v>
      </c>
      <c r="B3473" s="139" t="s">
        <v>118</v>
      </c>
      <c r="C3473" s="108" t="s">
        <v>2379</v>
      </c>
      <c r="D3473" s="164" t="s">
        <v>1719</v>
      </c>
      <c r="E3473" s="141" t="s">
        <v>224</v>
      </c>
      <c r="F3473" s="141" t="s">
        <v>155</v>
      </c>
      <c r="G3473" s="141" t="s">
        <v>222</v>
      </c>
      <c r="H3473" s="142">
        <v>44.71</v>
      </c>
      <c r="I3473" s="143">
        <f t="shared" si="685"/>
        <v>730</v>
      </c>
      <c r="J3473" s="144">
        <v>255</v>
      </c>
      <c r="K3473" s="144">
        <v>255</v>
      </c>
      <c r="L3473" s="144">
        <v>101</v>
      </c>
      <c r="M3473" s="144">
        <v>101</v>
      </c>
      <c r="N3473" s="144">
        <v>9</v>
      </c>
      <c r="O3473" s="144">
        <v>9</v>
      </c>
      <c r="P3473" s="145" t="e">
        <f t="shared" si="675"/>
        <v>#DIV/0!</v>
      </c>
      <c r="Q3473" s="145" t="e">
        <f t="shared" si="676"/>
        <v>#DIV/0!</v>
      </c>
      <c r="R3473" s="145" t="e">
        <f t="shared" si="677"/>
        <v>#DIV/0!</v>
      </c>
      <c r="S3473" s="145" t="e">
        <f t="shared" si="678"/>
        <v>#DIV/0!</v>
      </c>
      <c r="T3473" s="145" t="e">
        <f t="shared" si="679"/>
        <v>#DIV/0!</v>
      </c>
      <c r="U3473" s="145" t="e">
        <f t="shared" si="680"/>
        <v>#DIV/0!</v>
      </c>
      <c r="V3473" s="146">
        <f>IF(J3473="nio",0,IF(J3473&gt;0,VLOOKUP(F3473,'3-Productie normen'!A:M,VLOOKUP(J3473,'3-Productie normen'!$B$38:$C$41,2,FALSE),FALSE)))*(VLOOKUP(B3473,'2-Kosten per locatie'!$A$16:$C$48,3,FALSE))</f>
        <v>0</v>
      </c>
      <c r="W3473" s="146">
        <f t="shared" si="681"/>
        <v>0</v>
      </c>
      <c r="X3473" s="146">
        <f t="shared" si="682"/>
        <v>0</v>
      </c>
      <c r="Y3473" s="146">
        <f t="shared" si="683"/>
        <v>0</v>
      </c>
      <c r="Z3473" s="147" t="str">
        <f>VLOOKUP(F3473,'3-Productie normen'!A:Q,12,FALSE)</f>
        <v>B</v>
      </c>
      <c r="AA3473" s="147"/>
      <c r="AC3473" s="148">
        <f t="shared" si="684"/>
        <v>32638.3</v>
      </c>
    </row>
    <row r="3474" spans="1:29" ht="14.15" customHeight="1">
      <c r="A3474" s="124">
        <f t="shared" si="686"/>
        <v>3474</v>
      </c>
      <c r="B3474" s="139" t="s">
        <v>118</v>
      </c>
      <c r="C3474" s="108" t="s">
        <v>2379</v>
      </c>
      <c r="D3474" s="164" t="s">
        <v>1970</v>
      </c>
      <c r="E3474" s="141" t="s">
        <v>224</v>
      </c>
      <c r="F3474" s="141" t="s">
        <v>155</v>
      </c>
      <c r="G3474" s="141" t="s">
        <v>222</v>
      </c>
      <c r="H3474" s="142">
        <v>31.55</v>
      </c>
      <c r="I3474" s="143">
        <f t="shared" si="685"/>
        <v>730</v>
      </c>
      <c r="J3474" s="144">
        <v>255</v>
      </c>
      <c r="K3474" s="144">
        <v>255</v>
      </c>
      <c r="L3474" s="144">
        <v>101</v>
      </c>
      <c r="M3474" s="144">
        <v>101</v>
      </c>
      <c r="N3474" s="144">
        <v>9</v>
      </c>
      <c r="O3474" s="144">
        <v>9</v>
      </c>
      <c r="P3474" s="145" t="e">
        <f t="shared" si="675"/>
        <v>#DIV/0!</v>
      </c>
      <c r="Q3474" s="145" t="e">
        <f t="shared" si="676"/>
        <v>#DIV/0!</v>
      </c>
      <c r="R3474" s="145" t="e">
        <f t="shared" si="677"/>
        <v>#DIV/0!</v>
      </c>
      <c r="S3474" s="145" t="e">
        <f t="shared" si="678"/>
        <v>#DIV/0!</v>
      </c>
      <c r="T3474" s="145" t="e">
        <f t="shared" si="679"/>
        <v>#DIV/0!</v>
      </c>
      <c r="U3474" s="145" t="e">
        <f t="shared" si="680"/>
        <v>#DIV/0!</v>
      </c>
      <c r="V3474" s="146">
        <f>IF(J3474="nio",0,IF(J3474&gt;0,VLOOKUP(F3474,'3-Productie normen'!A:M,VLOOKUP(J3474,'3-Productie normen'!$B$38:$C$41,2,FALSE),FALSE)))*(VLOOKUP(B3474,'2-Kosten per locatie'!$A$16:$C$48,3,FALSE))</f>
        <v>0</v>
      </c>
      <c r="W3474" s="146">
        <f t="shared" si="681"/>
        <v>0</v>
      </c>
      <c r="X3474" s="146">
        <f t="shared" si="682"/>
        <v>0</v>
      </c>
      <c r="Y3474" s="146">
        <f t="shared" si="683"/>
        <v>0</v>
      </c>
      <c r="Z3474" s="147" t="str">
        <f>VLOOKUP(F3474,'3-Productie normen'!A:Q,12,FALSE)</f>
        <v>B</v>
      </c>
      <c r="AA3474" s="147"/>
      <c r="AC3474" s="148">
        <f t="shared" si="684"/>
        <v>23031.5</v>
      </c>
    </row>
    <row r="3475" spans="1:29" ht="14.15" customHeight="1">
      <c r="A3475" s="124">
        <f t="shared" si="686"/>
        <v>3475</v>
      </c>
      <c r="B3475" s="139" t="s">
        <v>118</v>
      </c>
      <c r="C3475" s="108" t="s">
        <v>2379</v>
      </c>
      <c r="D3475" s="164" t="s">
        <v>1720</v>
      </c>
      <c r="E3475" s="141" t="s">
        <v>224</v>
      </c>
      <c r="F3475" s="141" t="s">
        <v>155</v>
      </c>
      <c r="G3475" s="141" t="s">
        <v>222</v>
      </c>
      <c r="H3475" s="142">
        <v>20.78</v>
      </c>
      <c r="I3475" s="143">
        <f t="shared" si="685"/>
        <v>730</v>
      </c>
      <c r="J3475" s="144">
        <v>255</v>
      </c>
      <c r="K3475" s="144">
        <v>255</v>
      </c>
      <c r="L3475" s="144">
        <v>101</v>
      </c>
      <c r="M3475" s="144">
        <v>101</v>
      </c>
      <c r="N3475" s="144">
        <v>9</v>
      </c>
      <c r="O3475" s="144">
        <v>9</v>
      </c>
      <c r="P3475" s="145" t="e">
        <f t="shared" si="675"/>
        <v>#DIV/0!</v>
      </c>
      <c r="Q3475" s="145" t="e">
        <f t="shared" si="676"/>
        <v>#DIV/0!</v>
      </c>
      <c r="R3475" s="145" t="e">
        <f t="shared" si="677"/>
        <v>#DIV/0!</v>
      </c>
      <c r="S3475" s="145" t="e">
        <f t="shared" si="678"/>
        <v>#DIV/0!</v>
      </c>
      <c r="T3475" s="145" t="e">
        <f t="shared" si="679"/>
        <v>#DIV/0!</v>
      </c>
      <c r="U3475" s="145" t="e">
        <f t="shared" si="680"/>
        <v>#DIV/0!</v>
      </c>
      <c r="V3475" s="146">
        <f>IF(J3475="nio",0,IF(J3475&gt;0,VLOOKUP(F3475,'3-Productie normen'!A:M,VLOOKUP(J3475,'3-Productie normen'!$B$38:$C$41,2,FALSE),FALSE)))*(VLOOKUP(B3475,'2-Kosten per locatie'!$A$16:$C$48,3,FALSE))</f>
        <v>0</v>
      </c>
      <c r="W3475" s="146">
        <f t="shared" si="681"/>
        <v>0</v>
      </c>
      <c r="X3475" s="146">
        <f t="shared" si="682"/>
        <v>0</v>
      </c>
      <c r="Y3475" s="146">
        <f t="shared" si="683"/>
        <v>0</v>
      </c>
      <c r="Z3475" s="147" t="str">
        <f>VLOOKUP(F3475,'3-Productie normen'!A:Q,12,FALSE)</f>
        <v>B</v>
      </c>
      <c r="AA3475" s="147"/>
      <c r="AC3475" s="148">
        <f t="shared" si="684"/>
        <v>15169.400000000001</v>
      </c>
    </row>
    <row r="3476" spans="1:29" ht="14.15" customHeight="1">
      <c r="A3476" s="124">
        <f t="shared" si="686"/>
        <v>3476</v>
      </c>
      <c r="B3476" s="139" t="s">
        <v>118</v>
      </c>
      <c r="C3476" s="108" t="s">
        <v>2379</v>
      </c>
      <c r="D3476" s="164" t="s">
        <v>1971</v>
      </c>
      <c r="E3476" s="141" t="s">
        <v>224</v>
      </c>
      <c r="F3476" s="141" t="s">
        <v>155</v>
      </c>
      <c r="G3476" s="141" t="s">
        <v>222</v>
      </c>
      <c r="H3476" s="142">
        <v>23.06</v>
      </c>
      <c r="I3476" s="143">
        <f t="shared" si="685"/>
        <v>730</v>
      </c>
      <c r="J3476" s="144">
        <v>255</v>
      </c>
      <c r="K3476" s="144">
        <v>255</v>
      </c>
      <c r="L3476" s="144">
        <v>101</v>
      </c>
      <c r="M3476" s="144">
        <v>101</v>
      </c>
      <c r="N3476" s="144">
        <v>9</v>
      </c>
      <c r="O3476" s="144">
        <v>9</v>
      </c>
      <c r="P3476" s="145" t="e">
        <f t="shared" si="675"/>
        <v>#DIV/0!</v>
      </c>
      <c r="Q3476" s="145" t="e">
        <f t="shared" si="676"/>
        <v>#DIV/0!</v>
      </c>
      <c r="R3476" s="145" t="e">
        <f t="shared" si="677"/>
        <v>#DIV/0!</v>
      </c>
      <c r="S3476" s="145" t="e">
        <f t="shared" si="678"/>
        <v>#DIV/0!</v>
      </c>
      <c r="T3476" s="145" t="e">
        <f t="shared" si="679"/>
        <v>#DIV/0!</v>
      </c>
      <c r="U3476" s="145" t="e">
        <f t="shared" si="680"/>
        <v>#DIV/0!</v>
      </c>
      <c r="V3476" s="146">
        <f>IF(J3476="nio",0,IF(J3476&gt;0,VLOOKUP(F3476,'3-Productie normen'!A:M,VLOOKUP(J3476,'3-Productie normen'!$B$38:$C$41,2,FALSE),FALSE)))*(VLOOKUP(B3476,'2-Kosten per locatie'!$A$16:$C$48,3,FALSE))</f>
        <v>0</v>
      </c>
      <c r="W3476" s="146">
        <f t="shared" si="681"/>
        <v>0</v>
      </c>
      <c r="X3476" s="146">
        <f t="shared" si="682"/>
        <v>0</v>
      </c>
      <c r="Y3476" s="146">
        <f t="shared" si="683"/>
        <v>0</v>
      </c>
      <c r="Z3476" s="147" t="str">
        <f>VLOOKUP(F3476,'3-Productie normen'!A:Q,12,FALSE)</f>
        <v>B</v>
      </c>
      <c r="AA3476" s="147"/>
      <c r="AC3476" s="148">
        <f t="shared" si="684"/>
        <v>16833.8</v>
      </c>
    </row>
    <row r="3477" spans="1:29" ht="14.15" customHeight="1">
      <c r="A3477" s="124">
        <f t="shared" si="686"/>
        <v>3477</v>
      </c>
      <c r="B3477" s="139" t="s">
        <v>118</v>
      </c>
      <c r="C3477" s="108" t="s">
        <v>2379</v>
      </c>
      <c r="D3477" s="164" t="s">
        <v>1721</v>
      </c>
      <c r="E3477" s="141" t="s">
        <v>355</v>
      </c>
      <c r="F3477" s="141" t="s">
        <v>174</v>
      </c>
      <c r="G3477" s="141" t="s">
        <v>227</v>
      </c>
      <c r="H3477" s="142">
        <v>13.86</v>
      </c>
      <c r="I3477" s="143">
        <f t="shared" si="685"/>
        <v>0</v>
      </c>
      <c r="J3477" s="144" t="s">
        <v>228</v>
      </c>
      <c r="K3477" s="144"/>
      <c r="L3477" s="144"/>
      <c r="M3477" s="144"/>
      <c r="N3477" s="144"/>
      <c r="O3477" s="144"/>
      <c r="P3477" s="145">
        <f t="shared" si="675"/>
        <v>0</v>
      </c>
      <c r="Q3477" s="145">
        <f t="shared" si="676"/>
        <v>0</v>
      </c>
      <c r="R3477" s="145">
        <f t="shared" si="677"/>
        <v>0</v>
      </c>
      <c r="S3477" s="145">
        <f t="shared" si="678"/>
        <v>0</v>
      </c>
      <c r="T3477" s="145">
        <f t="shared" si="679"/>
        <v>0</v>
      </c>
      <c r="U3477" s="145">
        <f t="shared" si="680"/>
        <v>0</v>
      </c>
      <c r="V3477" s="146">
        <f>IF(J3477="nio",0,IF(J3477&gt;0,VLOOKUP(F3477,'3-Productie normen'!A:M,VLOOKUP(J3477,'3-Productie normen'!$B$38:$C$41,2,FALSE),FALSE)))*(VLOOKUP(B3477,'2-Kosten per locatie'!$A$16:$C$48,3,FALSE))</f>
        <v>0</v>
      </c>
      <c r="W3477" s="146">
        <f t="shared" si="681"/>
        <v>0</v>
      </c>
      <c r="X3477" s="146">
        <f t="shared" si="682"/>
        <v>0</v>
      </c>
      <c r="Y3477" s="146">
        <f t="shared" si="683"/>
        <v>0</v>
      </c>
      <c r="Z3477" s="147">
        <f>VLOOKUP(F3477,'3-Productie normen'!A:Q,12,FALSE)</f>
        <v>0</v>
      </c>
      <c r="AA3477" s="147"/>
      <c r="AC3477" s="148">
        <f t="shared" si="684"/>
        <v>0</v>
      </c>
    </row>
    <row r="3478" spans="1:29" ht="14.15" customHeight="1">
      <c r="A3478" s="124">
        <f t="shared" si="686"/>
        <v>3478</v>
      </c>
      <c r="B3478" s="139" t="s">
        <v>118</v>
      </c>
      <c r="C3478" s="108" t="s">
        <v>2379</v>
      </c>
      <c r="D3478" s="164" t="s">
        <v>1972</v>
      </c>
      <c r="E3478" s="141" t="s">
        <v>224</v>
      </c>
      <c r="F3478" s="141" t="s">
        <v>155</v>
      </c>
      <c r="G3478" s="141" t="s">
        <v>222</v>
      </c>
      <c r="H3478" s="142">
        <v>39.44</v>
      </c>
      <c r="I3478" s="143">
        <f t="shared" si="685"/>
        <v>730</v>
      </c>
      <c r="J3478" s="144">
        <v>255</v>
      </c>
      <c r="K3478" s="144">
        <v>255</v>
      </c>
      <c r="L3478" s="144">
        <v>101</v>
      </c>
      <c r="M3478" s="144">
        <v>101</v>
      </c>
      <c r="N3478" s="144">
        <v>9</v>
      </c>
      <c r="O3478" s="144">
        <v>9</v>
      </c>
      <c r="P3478" s="145" t="e">
        <f t="shared" si="675"/>
        <v>#DIV/0!</v>
      </c>
      <c r="Q3478" s="145" t="e">
        <f t="shared" si="676"/>
        <v>#DIV/0!</v>
      </c>
      <c r="R3478" s="145" t="e">
        <f t="shared" si="677"/>
        <v>#DIV/0!</v>
      </c>
      <c r="S3478" s="145" t="e">
        <f t="shared" si="678"/>
        <v>#DIV/0!</v>
      </c>
      <c r="T3478" s="145" t="e">
        <f t="shared" si="679"/>
        <v>#DIV/0!</v>
      </c>
      <c r="U3478" s="145" t="e">
        <f t="shared" si="680"/>
        <v>#DIV/0!</v>
      </c>
      <c r="V3478" s="146">
        <f>IF(J3478="nio",0,IF(J3478&gt;0,VLOOKUP(F3478,'3-Productie normen'!A:M,VLOOKUP(J3478,'3-Productie normen'!$B$38:$C$41,2,FALSE),FALSE)))*(VLOOKUP(B3478,'2-Kosten per locatie'!$A$16:$C$48,3,FALSE))</f>
        <v>0</v>
      </c>
      <c r="W3478" s="146">
        <f t="shared" si="681"/>
        <v>0</v>
      </c>
      <c r="X3478" s="146">
        <f t="shared" si="682"/>
        <v>0</v>
      </c>
      <c r="Y3478" s="146">
        <f t="shared" si="683"/>
        <v>0</v>
      </c>
      <c r="Z3478" s="147" t="str">
        <f>VLOOKUP(F3478,'3-Productie normen'!A:Q,12,FALSE)</f>
        <v>B</v>
      </c>
      <c r="AA3478" s="147"/>
      <c r="AC3478" s="148">
        <f t="shared" si="684"/>
        <v>28791.199999999997</v>
      </c>
    </row>
    <row r="3479" spans="1:29" ht="14.15" customHeight="1">
      <c r="A3479" s="124">
        <f t="shared" si="686"/>
        <v>3479</v>
      </c>
      <c r="B3479" s="139" t="s">
        <v>118</v>
      </c>
      <c r="C3479" s="108" t="s">
        <v>2379</v>
      </c>
      <c r="D3479" s="164" t="s">
        <v>1722</v>
      </c>
      <c r="E3479" s="141" t="s">
        <v>224</v>
      </c>
      <c r="F3479" s="141" t="s">
        <v>155</v>
      </c>
      <c r="G3479" s="141" t="s">
        <v>222</v>
      </c>
      <c r="H3479" s="142">
        <v>27.64</v>
      </c>
      <c r="I3479" s="143">
        <f t="shared" si="685"/>
        <v>730</v>
      </c>
      <c r="J3479" s="144">
        <v>255</v>
      </c>
      <c r="K3479" s="144">
        <v>255</v>
      </c>
      <c r="L3479" s="144">
        <v>101</v>
      </c>
      <c r="M3479" s="144">
        <v>101</v>
      </c>
      <c r="N3479" s="144">
        <v>9</v>
      </c>
      <c r="O3479" s="144">
        <v>9</v>
      </c>
      <c r="P3479" s="145" t="e">
        <f t="shared" si="675"/>
        <v>#DIV/0!</v>
      </c>
      <c r="Q3479" s="145" t="e">
        <f t="shared" si="676"/>
        <v>#DIV/0!</v>
      </c>
      <c r="R3479" s="145" t="e">
        <f t="shared" si="677"/>
        <v>#DIV/0!</v>
      </c>
      <c r="S3479" s="145" t="e">
        <f t="shared" si="678"/>
        <v>#DIV/0!</v>
      </c>
      <c r="T3479" s="145" t="e">
        <f t="shared" si="679"/>
        <v>#DIV/0!</v>
      </c>
      <c r="U3479" s="145" t="e">
        <f t="shared" si="680"/>
        <v>#DIV/0!</v>
      </c>
      <c r="V3479" s="146">
        <f>IF(J3479="nio",0,IF(J3479&gt;0,VLOOKUP(F3479,'3-Productie normen'!A:M,VLOOKUP(J3479,'3-Productie normen'!$B$38:$C$41,2,FALSE),FALSE)))*(VLOOKUP(B3479,'2-Kosten per locatie'!$A$16:$C$48,3,FALSE))</f>
        <v>0</v>
      </c>
      <c r="W3479" s="146">
        <f t="shared" si="681"/>
        <v>0</v>
      </c>
      <c r="X3479" s="146">
        <f t="shared" si="682"/>
        <v>0</v>
      </c>
      <c r="Y3479" s="146">
        <f t="shared" si="683"/>
        <v>0</v>
      </c>
      <c r="Z3479" s="147" t="str">
        <f>VLOOKUP(F3479,'3-Productie normen'!A:Q,12,FALSE)</f>
        <v>B</v>
      </c>
      <c r="AA3479" s="147"/>
      <c r="AC3479" s="148">
        <f t="shared" si="684"/>
        <v>20177.2</v>
      </c>
    </row>
    <row r="3480" spans="1:29" ht="14.15" customHeight="1">
      <c r="A3480" s="124">
        <f t="shared" si="686"/>
        <v>3480</v>
      </c>
      <c r="B3480" s="139" t="s">
        <v>118</v>
      </c>
      <c r="C3480" s="108" t="s">
        <v>2379</v>
      </c>
      <c r="D3480" s="164" t="s">
        <v>1973</v>
      </c>
      <c r="E3480" s="141" t="s">
        <v>224</v>
      </c>
      <c r="F3480" s="151" t="s">
        <v>155</v>
      </c>
      <c r="G3480" s="141" t="s">
        <v>222</v>
      </c>
      <c r="H3480" s="142">
        <v>24.12</v>
      </c>
      <c r="I3480" s="143">
        <f t="shared" si="685"/>
        <v>730</v>
      </c>
      <c r="J3480" s="144">
        <v>255</v>
      </c>
      <c r="K3480" s="144">
        <v>255</v>
      </c>
      <c r="L3480" s="144">
        <v>101</v>
      </c>
      <c r="M3480" s="144">
        <v>101</v>
      </c>
      <c r="N3480" s="144">
        <v>9</v>
      </c>
      <c r="O3480" s="144">
        <v>9</v>
      </c>
      <c r="P3480" s="145" t="e">
        <f t="shared" si="675"/>
        <v>#DIV/0!</v>
      </c>
      <c r="Q3480" s="145" t="e">
        <f t="shared" si="676"/>
        <v>#DIV/0!</v>
      </c>
      <c r="R3480" s="145" t="e">
        <f t="shared" si="677"/>
        <v>#DIV/0!</v>
      </c>
      <c r="S3480" s="145" t="e">
        <f t="shared" si="678"/>
        <v>#DIV/0!</v>
      </c>
      <c r="T3480" s="145" t="e">
        <f t="shared" si="679"/>
        <v>#DIV/0!</v>
      </c>
      <c r="U3480" s="145" t="e">
        <f t="shared" si="680"/>
        <v>#DIV/0!</v>
      </c>
      <c r="V3480" s="146">
        <f>IF(J3480="nio",0,IF(J3480&gt;0,VLOOKUP(F3480,'3-Productie normen'!A:M,VLOOKUP(J3480,'3-Productie normen'!$B$38:$C$41,2,FALSE),FALSE)))*(VLOOKUP(B3480,'2-Kosten per locatie'!$A$16:$C$48,3,FALSE))</f>
        <v>0</v>
      </c>
      <c r="W3480" s="146">
        <f t="shared" si="681"/>
        <v>0</v>
      </c>
      <c r="X3480" s="146">
        <f t="shared" si="682"/>
        <v>0</v>
      </c>
      <c r="Y3480" s="146">
        <f t="shared" si="683"/>
        <v>0</v>
      </c>
      <c r="Z3480" s="147" t="str">
        <f>VLOOKUP(F3480,'3-Productie normen'!A:Q,12,FALSE)</f>
        <v>B</v>
      </c>
      <c r="AA3480" s="147"/>
      <c r="AC3480" s="148">
        <f t="shared" si="684"/>
        <v>17607.600000000002</v>
      </c>
    </row>
    <row r="3481" spans="1:29" ht="14.15" customHeight="1">
      <c r="A3481" s="124">
        <f t="shared" si="686"/>
        <v>3481</v>
      </c>
      <c r="B3481" s="139" t="s">
        <v>118</v>
      </c>
      <c r="C3481" s="108" t="s">
        <v>2379</v>
      </c>
      <c r="D3481" s="164" t="s">
        <v>1723</v>
      </c>
      <c r="E3481" s="141" t="s">
        <v>224</v>
      </c>
      <c r="F3481" s="141" t="s">
        <v>155</v>
      </c>
      <c r="G3481" s="141" t="s">
        <v>222</v>
      </c>
      <c r="H3481" s="142">
        <v>23.91</v>
      </c>
      <c r="I3481" s="143">
        <f t="shared" si="685"/>
        <v>730</v>
      </c>
      <c r="J3481" s="144">
        <v>255</v>
      </c>
      <c r="K3481" s="144">
        <v>255</v>
      </c>
      <c r="L3481" s="144">
        <v>101</v>
      </c>
      <c r="M3481" s="144">
        <v>101</v>
      </c>
      <c r="N3481" s="144">
        <v>9</v>
      </c>
      <c r="O3481" s="144">
        <v>9</v>
      </c>
      <c r="P3481" s="145" t="e">
        <f t="shared" si="675"/>
        <v>#DIV/0!</v>
      </c>
      <c r="Q3481" s="145" t="e">
        <f t="shared" si="676"/>
        <v>#DIV/0!</v>
      </c>
      <c r="R3481" s="145" t="e">
        <f t="shared" si="677"/>
        <v>#DIV/0!</v>
      </c>
      <c r="S3481" s="145" t="e">
        <f t="shared" si="678"/>
        <v>#DIV/0!</v>
      </c>
      <c r="T3481" s="145" t="e">
        <f t="shared" si="679"/>
        <v>#DIV/0!</v>
      </c>
      <c r="U3481" s="145" t="e">
        <f t="shared" si="680"/>
        <v>#DIV/0!</v>
      </c>
      <c r="V3481" s="146">
        <f>IF(J3481="nio",0,IF(J3481&gt;0,VLOOKUP(F3481,'3-Productie normen'!A:M,VLOOKUP(J3481,'3-Productie normen'!$B$38:$C$41,2,FALSE),FALSE)))*(VLOOKUP(B3481,'2-Kosten per locatie'!$A$16:$C$48,3,FALSE))</f>
        <v>0</v>
      </c>
      <c r="W3481" s="146">
        <f t="shared" si="681"/>
        <v>0</v>
      </c>
      <c r="X3481" s="146">
        <f t="shared" si="682"/>
        <v>0</v>
      </c>
      <c r="Y3481" s="146">
        <f t="shared" si="683"/>
        <v>0</v>
      </c>
      <c r="Z3481" s="147" t="str">
        <f>VLOOKUP(F3481,'3-Productie normen'!A:Q,12,FALSE)</f>
        <v>B</v>
      </c>
      <c r="AA3481" s="147"/>
      <c r="AC3481" s="148">
        <f t="shared" si="684"/>
        <v>17454.3</v>
      </c>
    </row>
    <row r="3482" spans="1:29" ht="14.15" customHeight="1">
      <c r="A3482" s="124">
        <f t="shared" si="686"/>
        <v>3482</v>
      </c>
      <c r="B3482" s="139" t="s">
        <v>118</v>
      </c>
      <c r="C3482" s="108" t="s">
        <v>2379</v>
      </c>
      <c r="D3482" s="164" t="s">
        <v>1974</v>
      </c>
      <c r="E3482" s="141" t="s">
        <v>224</v>
      </c>
      <c r="F3482" s="141" t="s">
        <v>155</v>
      </c>
      <c r="G3482" s="141" t="s">
        <v>222</v>
      </c>
      <c r="H3482" s="142">
        <v>27.4</v>
      </c>
      <c r="I3482" s="143">
        <f t="shared" si="685"/>
        <v>730</v>
      </c>
      <c r="J3482" s="144">
        <v>255</v>
      </c>
      <c r="K3482" s="144">
        <v>255</v>
      </c>
      <c r="L3482" s="144">
        <v>101</v>
      </c>
      <c r="M3482" s="144">
        <v>101</v>
      </c>
      <c r="N3482" s="144">
        <v>9</v>
      </c>
      <c r="O3482" s="144">
        <v>9</v>
      </c>
      <c r="P3482" s="145" t="e">
        <f t="shared" si="675"/>
        <v>#DIV/0!</v>
      </c>
      <c r="Q3482" s="145" t="e">
        <f t="shared" si="676"/>
        <v>#DIV/0!</v>
      </c>
      <c r="R3482" s="145" t="e">
        <f t="shared" si="677"/>
        <v>#DIV/0!</v>
      </c>
      <c r="S3482" s="145" t="e">
        <f t="shared" si="678"/>
        <v>#DIV/0!</v>
      </c>
      <c r="T3482" s="145" t="e">
        <f t="shared" si="679"/>
        <v>#DIV/0!</v>
      </c>
      <c r="U3482" s="145" t="e">
        <f t="shared" si="680"/>
        <v>#DIV/0!</v>
      </c>
      <c r="V3482" s="146">
        <f>IF(J3482="nio",0,IF(J3482&gt;0,VLOOKUP(F3482,'3-Productie normen'!A:M,VLOOKUP(J3482,'3-Productie normen'!$B$38:$C$41,2,FALSE),FALSE)))*(VLOOKUP(B3482,'2-Kosten per locatie'!$A$16:$C$48,3,FALSE))</f>
        <v>0</v>
      </c>
      <c r="W3482" s="146">
        <f t="shared" si="681"/>
        <v>0</v>
      </c>
      <c r="X3482" s="146">
        <f t="shared" si="682"/>
        <v>0</v>
      </c>
      <c r="Y3482" s="146">
        <f t="shared" si="683"/>
        <v>0</v>
      </c>
      <c r="Z3482" s="147" t="str">
        <f>VLOOKUP(F3482,'3-Productie normen'!A:Q,12,FALSE)</f>
        <v>B</v>
      </c>
      <c r="AA3482" s="147"/>
      <c r="AC3482" s="148">
        <f t="shared" si="684"/>
        <v>20002</v>
      </c>
    </row>
    <row r="3483" spans="1:29" ht="14.15" customHeight="1">
      <c r="A3483" s="124">
        <f t="shared" si="686"/>
        <v>3483</v>
      </c>
      <c r="B3483" s="139" t="s">
        <v>118</v>
      </c>
      <c r="C3483" s="108" t="s">
        <v>2379</v>
      </c>
      <c r="D3483" s="164" t="s">
        <v>1724</v>
      </c>
      <c r="E3483" s="141" t="s">
        <v>685</v>
      </c>
      <c r="F3483" s="141" t="s">
        <v>168</v>
      </c>
      <c r="G3483" s="141" t="s">
        <v>227</v>
      </c>
      <c r="H3483" s="142">
        <v>1.71</v>
      </c>
      <c r="I3483" s="143">
        <f t="shared" si="685"/>
        <v>1</v>
      </c>
      <c r="J3483" s="144">
        <v>1</v>
      </c>
      <c r="K3483" s="144"/>
      <c r="L3483" s="144"/>
      <c r="M3483" s="144"/>
      <c r="N3483" s="144"/>
      <c r="O3483" s="144"/>
      <c r="P3483" s="145" t="e">
        <f t="shared" si="675"/>
        <v>#DIV/0!</v>
      </c>
      <c r="Q3483" s="145">
        <f t="shared" si="676"/>
        <v>0</v>
      </c>
      <c r="R3483" s="145">
        <f t="shared" si="677"/>
        <v>0</v>
      </c>
      <c r="S3483" s="145">
        <f t="shared" si="678"/>
        <v>0</v>
      </c>
      <c r="T3483" s="145">
        <f t="shared" si="679"/>
        <v>0</v>
      </c>
      <c r="U3483" s="145">
        <f t="shared" si="680"/>
        <v>0</v>
      </c>
      <c r="V3483" s="146">
        <f>IF(J3483="nio",0,IF(J3483&gt;0,VLOOKUP(F3483,'3-Productie normen'!A:M,VLOOKUP(J3483,'3-Productie normen'!$B$38:$C$41,2,FALSE),FALSE)))*(VLOOKUP(B3483,'2-Kosten per locatie'!$A$16:$C$48,3,FALSE))</f>
        <v>0</v>
      </c>
      <c r="W3483" s="146">
        <f t="shared" si="681"/>
        <v>0</v>
      </c>
      <c r="X3483" s="146">
        <f t="shared" si="682"/>
        <v>0</v>
      </c>
      <c r="Y3483" s="146">
        <f t="shared" si="683"/>
        <v>0</v>
      </c>
      <c r="Z3483" s="147" t="str">
        <f>VLOOKUP(F3483,'3-Productie normen'!A:Q,12,FALSE)</f>
        <v>V</v>
      </c>
      <c r="AA3483" s="147"/>
      <c r="AC3483" s="148">
        <f t="shared" si="684"/>
        <v>1.71</v>
      </c>
    </row>
    <row r="3484" spans="1:29" ht="14.15" customHeight="1">
      <c r="A3484" s="124">
        <f t="shared" si="686"/>
        <v>3484</v>
      </c>
      <c r="B3484" s="139" t="s">
        <v>118</v>
      </c>
      <c r="C3484" s="108" t="s">
        <v>2379</v>
      </c>
      <c r="D3484" s="164" t="s">
        <v>1727</v>
      </c>
      <c r="E3484" s="141" t="s">
        <v>224</v>
      </c>
      <c r="F3484" s="141" t="s">
        <v>155</v>
      </c>
      <c r="G3484" s="141" t="s">
        <v>222</v>
      </c>
      <c r="H3484" s="142">
        <v>89.94</v>
      </c>
      <c r="I3484" s="143">
        <f t="shared" si="685"/>
        <v>730</v>
      </c>
      <c r="J3484" s="144">
        <v>255</v>
      </c>
      <c r="K3484" s="144">
        <v>255</v>
      </c>
      <c r="L3484" s="144">
        <v>101</v>
      </c>
      <c r="M3484" s="144">
        <v>101</v>
      </c>
      <c r="N3484" s="144">
        <v>9</v>
      </c>
      <c r="O3484" s="144">
        <v>9</v>
      </c>
      <c r="P3484" s="145" t="e">
        <f t="shared" si="675"/>
        <v>#DIV/0!</v>
      </c>
      <c r="Q3484" s="145" t="e">
        <f t="shared" si="676"/>
        <v>#DIV/0!</v>
      </c>
      <c r="R3484" s="145" t="e">
        <f t="shared" si="677"/>
        <v>#DIV/0!</v>
      </c>
      <c r="S3484" s="145" t="e">
        <f t="shared" si="678"/>
        <v>#DIV/0!</v>
      </c>
      <c r="T3484" s="145" t="e">
        <f t="shared" si="679"/>
        <v>#DIV/0!</v>
      </c>
      <c r="U3484" s="145" t="e">
        <f t="shared" si="680"/>
        <v>#DIV/0!</v>
      </c>
      <c r="V3484" s="146">
        <f>IF(J3484="nio",0,IF(J3484&gt;0,VLOOKUP(F3484,'3-Productie normen'!A:M,VLOOKUP(J3484,'3-Productie normen'!$B$38:$C$41,2,FALSE),FALSE)))*(VLOOKUP(B3484,'2-Kosten per locatie'!$A$16:$C$48,3,FALSE))</f>
        <v>0</v>
      </c>
      <c r="W3484" s="146">
        <f t="shared" si="681"/>
        <v>0</v>
      </c>
      <c r="X3484" s="146">
        <f t="shared" si="682"/>
        <v>0</v>
      </c>
      <c r="Y3484" s="146">
        <f t="shared" si="683"/>
        <v>0</v>
      </c>
      <c r="Z3484" s="147" t="str">
        <f>VLOOKUP(F3484,'3-Productie normen'!A:Q,12,FALSE)</f>
        <v>B</v>
      </c>
      <c r="AA3484" s="147"/>
      <c r="AC3484" s="148">
        <f t="shared" si="684"/>
        <v>65656.2</v>
      </c>
    </row>
    <row r="3485" spans="1:29" ht="14.15" customHeight="1">
      <c r="A3485" s="124">
        <f t="shared" si="686"/>
        <v>3485</v>
      </c>
      <c r="B3485" s="139" t="s">
        <v>118</v>
      </c>
      <c r="C3485" s="108" t="s">
        <v>2379</v>
      </c>
      <c r="D3485" s="164" t="s">
        <v>2795</v>
      </c>
      <c r="E3485" s="141" t="s">
        <v>519</v>
      </c>
      <c r="F3485" s="141" t="s">
        <v>174</v>
      </c>
      <c r="G3485" s="141" t="s">
        <v>227</v>
      </c>
      <c r="H3485" s="142">
        <v>1.87</v>
      </c>
      <c r="I3485" s="143">
        <f t="shared" si="685"/>
        <v>0</v>
      </c>
      <c r="J3485" s="144" t="s">
        <v>228</v>
      </c>
      <c r="K3485" s="144"/>
      <c r="L3485" s="144"/>
      <c r="M3485" s="144"/>
      <c r="N3485" s="144"/>
      <c r="O3485" s="144"/>
      <c r="P3485" s="145">
        <f t="shared" si="675"/>
        <v>0</v>
      </c>
      <c r="Q3485" s="145">
        <f t="shared" si="676"/>
        <v>0</v>
      </c>
      <c r="R3485" s="145">
        <f t="shared" si="677"/>
        <v>0</v>
      </c>
      <c r="S3485" s="145">
        <f t="shared" si="678"/>
        <v>0</v>
      </c>
      <c r="T3485" s="145">
        <f t="shared" si="679"/>
        <v>0</v>
      </c>
      <c r="U3485" s="145">
        <f t="shared" si="680"/>
        <v>0</v>
      </c>
      <c r="V3485" s="146">
        <f>IF(J3485="nio",0,IF(J3485&gt;0,VLOOKUP(F3485,'3-Productie normen'!A:M,VLOOKUP(J3485,'3-Productie normen'!$B$38:$C$41,2,FALSE),FALSE)))*(VLOOKUP(B3485,'2-Kosten per locatie'!$A$16:$C$48,3,FALSE))</f>
        <v>0</v>
      </c>
      <c r="W3485" s="146">
        <f t="shared" si="681"/>
        <v>0</v>
      </c>
      <c r="X3485" s="146">
        <f t="shared" si="682"/>
        <v>0</v>
      </c>
      <c r="Y3485" s="146">
        <f t="shared" si="683"/>
        <v>0</v>
      </c>
      <c r="Z3485" s="147">
        <f>VLOOKUP(F3485,'3-Productie normen'!A:Q,12,FALSE)</f>
        <v>0</v>
      </c>
      <c r="AA3485" s="147"/>
      <c r="AC3485" s="148">
        <f t="shared" si="684"/>
        <v>0</v>
      </c>
    </row>
    <row r="3486" spans="1:29" ht="14.15" customHeight="1">
      <c r="A3486" s="124">
        <f t="shared" si="686"/>
        <v>3486</v>
      </c>
      <c r="B3486" s="139" t="s">
        <v>118</v>
      </c>
      <c r="C3486" s="108" t="s">
        <v>2379</v>
      </c>
      <c r="D3486" s="164" t="s">
        <v>1984</v>
      </c>
      <c r="E3486" s="141" t="s">
        <v>249</v>
      </c>
      <c r="F3486" s="141" t="s">
        <v>172</v>
      </c>
      <c r="G3486" s="141" t="s">
        <v>244</v>
      </c>
      <c r="H3486" s="142">
        <v>6.33</v>
      </c>
      <c r="I3486" s="143">
        <f t="shared" si="685"/>
        <v>730</v>
      </c>
      <c r="J3486" s="144">
        <v>255</v>
      </c>
      <c r="K3486" s="144">
        <v>255</v>
      </c>
      <c r="L3486" s="144">
        <v>101</v>
      </c>
      <c r="M3486" s="144">
        <v>101</v>
      </c>
      <c r="N3486" s="144">
        <v>9</v>
      </c>
      <c r="O3486" s="144">
        <v>9</v>
      </c>
      <c r="P3486" s="145" t="e">
        <f t="shared" ref="P3486:P3544" si="687">IF(J3486="nio",0,IF(J3486&gt;0,J3486*H3486/V3486,0))</f>
        <v>#DIV/0!</v>
      </c>
      <c r="Q3486" s="145" t="e">
        <f t="shared" ref="Q3486:Q3544" si="688">IF(K3486&gt;0,K3486*H3486/W3486,0)</f>
        <v>#DIV/0!</v>
      </c>
      <c r="R3486" s="145" t="e">
        <f t="shared" ref="R3486:R3544" si="689">IF(L3486&gt;0,L3486*H3486/X3486,0)</f>
        <v>#DIV/0!</v>
      </c>
      <c r="S3486" s="145" t="e">
        <f t="shared" ref="S3486:S3544" si="690">IF(M3486&gt;0,M3486*H3486/Y3486,0)</f>
        <v>#DIV/0!</v>
      </c>
      <c r="T3486" s="145" t="e">
        <f t="shared" ref="T3486:T3544" si="691">IF(N3486&gt;0,N3486*H3486/X3486,0)</f>
        <v>#DIV/0!</v>
      </c>
      <c r="U3486" s="145" t="e">
        <f t="shared" ref="U3486:U3544" si="692">IF(O3486&gt;0,O3486*H3486/Y3486,0)</f>
        <v>#DIV/0!</v>
      </c>
      <c r="V3486" s="146">
        <f>IF(J3486="nio",0,IF(J3486&gt;0,VLOOKUP(F3486,'3-Productie normen'!A:M,VLOOKUP(J3486,'3-Productie normen'!$B$38:$C$41,2,FALSE),FALSE)))*(VLOOKUP(B3486,'2-Kosten per locatie'!$A$16:$C$48,3,FALSE))</f>
        <v>0</v>
      </c>
      <c r="W3486" s="146">
        <f t="shared" ref="W3486:W3544" si="693">IF(K3486&gt;0,V3486*$W$8,0)</f>
        <v>0</v>
      </c>
      <c r="X3486" s="146">
        <f t="shared" ref="X3486:X3544" si="694">IF((OR(L3486&gt;0,N3486&gt;0)),V3486*$X$8,0)</f>
        <v>0</v>
      </c>
      <c r="Y3486" s="146">
        <f t="shared" ref="Y3486:Y3544" si="695">IF((OR(M3486&gt;0,O3486&gt;0)),V3486*$Y$8,0)</f>
        <v>0</v>
      </c>
      <c r="Z3486" s="147" t="str">
        <f>VLOOKUP(F3486,'3-Productie normen'!A:Q,12,FALSE)</f>
        <v>V</v>
      </c>
      <c r="AA3486" s="147"/>
      <c r="AC3486" s="148">
        <f t="shared" ref="AC3486:AC3544" si="696">I3486*H3486</f>
        <v>4620.8999999999996</v>
      </c>
    </row>
    <row r="3487" spans="1:29" ht="14.15" customHeight="1">
      <c r="A3487" s="124">
        <f t="shared" si="686"/>
        <v>3487</v>
      </c>
      <c r="B3487" s="139" t="s">
        <v>118</v>
      </c>
      <c r="C3487" s="108" t="s">
        <v>2379</v>
      </c>
      <c r="D3487" s="164" t="s">
        <v>1985</v>
      </c>
      <c r="E3487" s="141" t="s">
        <v>249</v>
      </c>
      <c r="F3487" s="141" t="s">
        <v>172</v>
      </c>
      <c r="G3487" s="141" t="s">
        <v>244</v>
      </c>
      <c r="H3487" s="142">
        <v>89.46</v>
      </c>
      <c r="I3487" s="143">
        <f t="shared" si="685"/>
        <v>730</v>
      </c>
      <c r="J3487" s="144">
        <v>255</v>
      </c>
      <c r="K3487" s="144">
        <v>255</v>
      </c>
      <c r="L3487" s="144">
        <v>101</v>
      </c>
      <c r="M3487" s="144">
        <v>101</v>
      </c>
      <c r="N3487" s="144">
        <v>9</v>
      </c>
      <c r="O3487" s="144">
        <v>9</v>
      </c>
      <c r="P3487" s="145" t="e">
        <f t="shared" si="687"/>
        <v>#DIV/0!</v>
      </c>
      <c r="Q3487" s="145" t="e">
        <f t="shared" si="688"/>
        <v>#DIV/0!</v>
      </c>
      <c r="R3487" s="145" t="e">
        <f t="shared" si="689"/>
        <v>#DIV/0!</v>
      </c>
      <c r="S3487" s="145" t="e">
        <f t="shared" si="690"/>
        <v>#DIV/0!</v>
      </c>
      <c r="T3487" s="145" t="e">
        <f t="shared" si="691"/>
        <v>#DIV/0!</v>
      </c>
      <c r="U3487" s="145" t="e">
        <f t="shared" si="692"/>
        <v>#DIV/0!</v>
      </c>
      <c r="V3487" s="146">
        <f>IF(J3487="nio",0,IF(J3487&gt;0,VLOOKUP(F3487,'3-Productie normen'!A:M,VLOOKUP(J3487,'3-Productie normen'!$B$38:$C$41,2,FALSE),FALSE)))*(VLOOKUP(B3487,'2-Kosten per locatie'!$A$16:$C$48,3,FALSE))</f>
        <v>0</v>
      </c>
      <c r="W3487" s="146">
        <f t="shared" si="693"/>
        <v>0</v>
      </c>
      <c r="X3487" s="146">
        <f t="shared" si="694"/>
        <v>0</v>
      </c>
      <c r="Y3487" s="146">
        <f t="shared" si="695"/>
        <v>0</v>
      </c>
      <c r="Z3487" s="147" t="str">
        <f>VLOOKUP(F3487,'3-Productie normen'!A:Q,12,FALSE)</f>
        <v>V</v>
      </c>
      <c r="AA3487" s="147"/>
      <c r="AC3487" s="148">
        <f t="shared" si="696"/>
        <v>65305.799999999996</v>
      </c>
    </row>
    <row r="3488" spans="1:29" ht="14.15" customHeight="1">
      <c r="A3488" s="124">
        <f t="shared" si="686"/>
        <v>3488</v>
      </c>
      <c r="B3488" s="139" t="s">
        <v>118</v>
      </c>
      <c r="C3488" s="108" t="s">
        <v>2379</v>
      </c>
      <c r="D3488" s="164" t="s">
        <v>1991</v>
      </c>
      <c r="E3488" s="141" t="s">
        <v>170</v>
      </c>
      <c r="F3488" s="141" t="s">
        <v>170</v>
      </c>
      <c r="G3488" s="141" t="s">
        <v>244</v>
      </c>
      <c r="H3488" s="142">
        <v>21.28</v>
      </c>
      <c r="I3488" s="143">
        <f t="shared" si="685"/>
        <v>730</v>
      </c>
      <c r="J3488" s="144">
        <v>255</v>
      </c>
      <c r="K3488" s="144">
        <v>255</v>
      </c>
      <c r="L3488" s="144">
        <v>101</v>
      </c>
      <c r="M3488" s="144">
        <v>101</v>
      </c>
      <c r="N3488" s="144">
        <v>9</v>
      </c>
      <c r="O3488" s="144">
        <v>9</v>
      </c>
      <c r="P3488" s="145" t="e">
        <f t="shared" si="687"/>
        <v>#DIV/0!</v>
      </c>
      <c r="Q3488" s="145" t="e">
        <f t="shared" si="688"/>
        <v>#DIV/0!</v>
      </c>
      <c r="R3488" s="145" t="e">
        <f t="shared" si="689"/>
        <v>#DIV/0!</v>
      </c>
      <c r="S3488" s="145" t="e">
        <f t="shared" si="690"/>
        <v>#DIV/0!</v>
      </c>
      <c r="T3488" s="145" t="e">
        <f t="shared" si="691"/>
        <v>#DIV/0!</v>
      </c>
      <c r="U3488" s="145" t="e">
        <f t="shared" si="692"/>
        <v>#DIV/0!</v>
      </c>
      <c r="V3488" s="146">
        <f>IF(J3488="nio",0,IF(J3488&gt;0,VLOOKUP(F3488,'3-Productie normen'!A:M,VLOOKUP(J3488,'3-Productie normen'!$B$38:$C$41,2,FALSE),FALSE)))*(VLOOKUP(B3488,'2-Kosten per locatie'!$A$16:$C$48,3,FALSE))</f>
        <v>0</v>
      </c>
      <c r="W3488" s="146">
        <f t="shared" si="693"/>
        <v>0</v>
      </c>
      <c r="X3488" s="146">
        <f t="shared" si="694"/>
        <v>0</v>
      </c>
      <c r="Y3488" s="146">
        <f t="shared" si="695"/>
        <v>0</v>
      </c>
      <c r="Z3488" s="147" t="str">
        <f>VLOOKUP(F3488,'3-Productie normen'!A:Q,12,FALSE)</f>
        <v>V</v>
      </c>
      <c r="AA3488" s="147"/>
      <c r="AC3488" s="148">
        <f t="shared" si="696"/>
        <v>15534.400000000001</v>
      </c>
    </row>
    <row r="3489" spans="1:29" ht="14.15" customHeight="1">
      <c r="A3489" s="124">
        <f t="shared" si="686"/>
        <v>3489</v>
      </c>
      <c r="B3489" s="139" t="s">
        <v>118</v>
      </c>
      <c r="C3489" s="108" t="s">
        <v>2379</v>
      </c>
      <c r="D3489" s="164" t="s">
        <v>2796</v>
      </c>
      <c r="E3489" s="141" t="s">
        <v>170</v>
      </c>
      <c r="F3489" s="141" t="s">
        <v>170</v>
      </c>
      <c r="G3489" s="141" t="s">
        <v>244</v>
      </c>
      <c r="H3489" s="142">
        <v>21.48</v>
      </c>
      <c r="I3489" s="143">
        <f t="shared" si="685"/>
        <v>730</v>
      </c>
      <c r="J3489" s="144">
        <v>255</v>
      </c>
      <c r="K3489" s="144">
        <v>255</v>
      </c>
      <c r="L3489" s="144">
        <v>101</v>
      </c>
      <c r="M3489" s="144">
        <v>101</v>
      </c>
      <c r="N3489" s="144">
        <v>9</v>
      </c>
      <c r="O3489" s="144">
        <v>9</v>
      </c>
      <c r="P3489" s="145" t="e">
        <f t="shared" si="687"/>
        <v>#DIV/0!</v>
      </c>
      <c r="Q3489" s="145" t="e">
        <f t="shared" si="688"/>
        <v>#DIV/0!</v>
      </c>
      <c r="R3489" s="145" t="e">
        <f t="shared" si="689"/>
        <v>#DIV/0!</v>
      </c>
      <c r="S3489" s="145" t="e">
        <f t="shared" si="690"/>
        <v>#DIV/0!</v>
      </c>
      <c r="T3489" s="145" t="e">
        <f t="shared" si="691"/>
        <v>#DIV/0!</v>
      </c>
      <c r="U3489" s="145" t="e">
        <f t="shared" si="692"/>
        <v>#DIV/0!</v>
      </c>
      <c r="V3489" s="146">
        <f>IF(J3489="nio",0,IF(J3489&gt;0,VLOOKUP(F3489,'3-Productie normen'!A:M,VLOOKUP(J3489,'3-Productie normen'!$B$38:$C$41,2,FALSE),FALSE)))*(VLOOKUP(B3489,'2-Kosten per locatie'!$A$16:$C$48,3,FALSE))</f>
        <v>0</v>
      </c>
      <c r="W3489" s="146">
        <f t="shared" si="693"/>
        <v>0</v>
      </c>
      <c r="X3489" s="146">
        <f t="shared" si="694"/>
        <v>0</v>
      </c>
      <c r="Y3489" s="146">
        <f t="shared" si="695"/>
        <v>0</v>
      </c>
      <c r="Z3489" s="147" t="str">
        <f>VLOOKUP(F3489,'3-Productie normen'!A:Q,12,FALSE)</f>
        <v>V</v>
      </c>
      <c r="AA3489" s="147"/>
      <c r="AC3489" s="148">
        <f t="shared" si="696"/>
        <v>15680.4</v>
      </c>
    </row>
    <row r="3490" spans="1:29" ht="14.15" customHeight="1">
      <c r="A3490" s="124">
        <f t="shared" si="686"/>
        <v>3490</v>
      </c>
      <c r="B3490" s="139" t="s">
        <v>118</v>
      </c>
      <c r="C3490" s="108" t="s">
        <v>2797</v>
      </c>
      <c r="D3490" s="164" t="s">
        <v>1782</v>
      </c>
      <c r="E3490" s="141" t="s">
        <v>224</v>
      </c>
      <c r="F3490" s="141" t="s">
        <v>155</v>
      </c>
      <c r="G3490" s="141" t="s">
        <v>222</v>
      </c>
      <c r="H3490" s="142">
        <v>35.659999999999997</v>
      </c>
      <c r="I3490" s="143">
        <f t="shared" si="685"/>
        <v>730</v>
      </c>
      <c r="J3490" s="144">
        <v>255</v>
      </c>
      <c r="K3490" s="144">
        <v>255</v>
      </c>
      <c r="L3490" s="144">
        <v>101</v>
      </c>
      <c r="M3490" s="144">
        <v>101</v>
      </c>
      <c r="N3490" s="144">
        <v>9</v>
      </c>
      <c r="O3490" s="144">
        <v>9</v>
      </c>
      <c r="P3490" s="145" t="e">
        <f t="shared" si="687"/>
        <v>#DIV/0!</v>
      </c>
      <c r="Q3490" s="145" t="e">
        <f t="shared" si="688"/>
        <v>#DIV/0!</v>
      </c>
      <c r="R3490" s="145" t="e">
        <f t="shared" si="689"/>
        <v>#DIV/0!</v>
      </c>
      <c r="S3490" s="145" t="e">
        <f t="shared" si="690"/>
        <v>#DIV/0!</v>
      </c>
      <c r="T3490" s="145" t="e">
        <f t="shared" si="691"/>
        <v>#DIV/0!</v>
      </c>
      <c r="U3490" s="145" t="e">
        <f t="shared" si="692"/>
        <v>#DIV/0!</v>
      </c>
      <c r="V3490" s="146">
        <f>IF(J3490="nio",0,IF(J3490&gt;0,VLOOKUP(F3490,'3-Productie normen'!A:M,VLOOKUP(J3490,'3-Productie normen'!$B$38:$C$41,2,FALSE),FALSE)))*(VLOOKUP(B3490,'2-Kosten per locatie'!$A$16:$C$48,3,FALSE))</f>
        <v>0</v>
      </c>
      <c r="W3490" s="146">
        <f t="shared" si="693"/>
        <v>0</v>
      </c>
      <c r="X3490" s="146">
        <f t="shared" si="694"/>
        <v>0</v>
      </c>
      <c r="Y3490" s="146">
        <f t="shared" si="695"/>
        <v>0</v>
      </c>
      <c r="Z3490" s="147" t="str">
        <f>VLOOKUP(F3490,'3-Productie normen'!A:Q,12,FALSE)</f>
        <v>B</v>
      </c>
      <c r="AA3490" s="147"/>
      <c r="AC3490" s="148">
        <f t="shared" si="696"/>
        <v>26031.8</v>
      </c>
    </row>
    <row r="3491" spans="1:29" ht="14.15" customHeight="1">
      <c r="A3491" s="124">
        <f t="shared" si="686"/>
        <v>3491</v>
      </c>
      <c r="B3491" s="139" t="s">
        <v>118</v>
      </c>
      <c r="C3491" s="108" t="s">
        <v>2797</v>
      </c>
      <c r="D3491" s="164" t="s">
        <v>2798</v>
      </c>
      <c r="E3491" s="141" t="s">
        <v>224</v>
      </c>
      <c r="F3491" s="141" t="s">
        <v>155</v>
      </c>
      <c r="G3491" s="141" t="s">
        <v>222</v>
      </c>
      <c r="H3491" s="142">
        <v>38.19</v>
      </c>
      <c r="I3491" s="143">
        <f t="shared" si="685"/>
        <v>730</v>
      </c>
      <c r="J3491" s="144">
        <v>255</v>
      </c>
      <c r="K3491" s="144">
        <v>255</v>
      </c>
      <c r="L3491" s="144">
        <v>101</v>
      </c>
      <c r="M3491" s="144">
        <v>101</v>
      </c>
      <c r="N3491" s="144">
        <v>9</v>
      </c>
      <c r="O3491" s="144">
        <v>9</v>
      </c>
      <c r="P3491" s="145" t="e">
        <f t="shared" si="687"/>
        <v>#DIV/0!</v>
      </c>
      <c r="Q3491" s="145" t="e">
        <f t="shared" si="688"/>
        <v>#DIV/0!</v>
      </c>
      <c r="R3491" s="145" t="e">
        <f t="shared" si="689"/>
        <v>#DIV/0!</v>
      </c>
      <c r="S3491" s="145" t="e">
        <f t="shared" si="690"/>
        <v>#DIV/0!</v>
      </c>
      <c r="T3491" s="145" t="e">
        <f t="shared" si="691"/>
        <v>#DIV/0!</v>
      </c>
      <c r="U3491" s="145" t="e">
        <f t="shared" si="692"/>
        <v>#DIV/0!</v>
      </c>
      <c r="V3491" s="146">
        <f>IF(J3491="nio",0,IF(J3491&gt;0,VLOOKUP(F3491,'3-Productie normen'!A:M,VLOOKUP(J3491,'3-Productie normen'!$B$38:$C$41,2,FALSE),FALSE)))*(VLOOKUP(B3491,'2-Kosten per locatie'!$A$16:$C$48,3,FALSE))</f>
        <v>0</v>
      </c>
      <c r="W3491" s="146">
        <f t="shared" si="693"/>
        <v>0</v>
      </c>
      <c r="X3491" s="146">
        <f t="shared" si="694"/>
        <v>0</v>
      </c>
      <c r="Y3491" s="146">
        <f t="shared" si="695"/>
        <v>0</v>
      </c>
      <c r="Z3491" s="147" t="str">
        <f>VLOOKUP(F3491,'3-Productie normen'!A:Q,12,FALSE)</f>
        <v>B</v>
      </c>
      <c r="AA3491" s="147"/>
      <c r="AC3491" s="148">
        <f t="shared" si="696"/>
        <v>27878.699999999997</v>
      </c>
    </row>
    <row r="3492" spans="1:29" ht="14.15" customHeight="1">
      <c r="A3492" s="124">
        <f t="shared" si="686"/>
        <v>3492</v>
      </c>
      <c r="B3492" s="139" t="s">
        <v>118</v>
      </c>
      <c r="C3492" s="108" t="s">
        <v>2797</v>
      </c>
      <c r="D3492" s="164" t="s">
        <v>2799</v>
      </c>
      <c r="E3492" s="141" t="s">
        <v>226</v>
      </c>
      <c r="F3492" s="141" t="s">
        <v>174</v>
      </c>
      <c r="G3492" s="141" t="s">
        <v>222</v>
      </c>
      <c r="H3492" s="142">
        <v>4.13</v>
      </c>
      <c r="I3492" s="143">
        <f t="shared" si="685"/>
        <v>0</v>
      </c>
      <c r="J3492" s="144" t="s">
        <v>228</v>
      </c>
      <c r="K3492" s="144"/>
      <c r="L3492" s="144"/>
      <c r="M3492" s="144"/>
      <c r="N3492" s="144"/>
      <c r="O3492" s="144"/>
      <c r="P3492" s="145">
        <f t="shared" si="687"/>
        <v>0</v>
      </c>
      <c r="Q3492" s="145">
        <f t="shared" si="688"/>
        <v>0</v>
      </c>
      <c r="R3492" s="145">
        <f t="shared" si="689"/>
        <v>0</v>
      </c>
      <c r="S3492" s="145">
        <f t="shared" si="690"/>
        <v>0</v>
      </c>
      <c r="T3492" s="145">
        <f t="shared" si="691"/>
        <v>0</v>
      </c>
      <c r="U3492" s="145">
        <f t="shared" si="692"/>
        <v>0</v>
      </c>
      <c r="V3492" s="146">
        <f>IF(J3492="nio",0,IF(J3492&gt;0,VLOOKUP(F3492,'3-Productie normen'!A:M,VLOOKUP(J3492,'3-Productie normen'!$B$38:$C$41,2,FALSE),FALSE)))*(VLOOKUP(B3492,'2-Kosten per locatie'!$A$16:$C$48,3,FALSE))</f>
        <v>0</v>
      </c>
      <c r="W3492" s="146">
        <f t="shared" si="693"/>
        <v>0</v>
      </c>
      <c r="X3492" s="146">
        <f t="shared" si="694"/>
        <v>0</v>
      </c>
      <c r="Y3492" s="146">
        <f t="shared" si="695"/>
        <v>0</v>
      </c>
      <c r="Z3492" s="147">
        <f>VLOOKUP(F3492,'3-Productie normen'!A:Q,12,FALSE)</f>
        <v>0</v>
      </c>
      <c r="AA3492" s="147"/>
      <c r="AC3492" s="148">
        <f t="shared" si="696"/>
        <v>0</v>
      </c>
    </row>
    <row r="3493" spans="1:29" ht="14.15" customHeight="1">
      <c r="A3493" s="124">
        <f t="shared" si="686"/>
        <v>3493</v>
      </c>
      <c r="B3493" s="139" t="s">
        <v>118</v>
      </c>
      <c r="C3493" s="108" t="s">
        <v>2797</v>
      </c>
      <c r="D3493" s="164" t="s">
        <v>1992</v>
      </c>
      <c r="E3493" s="141" t="s">
        <v>226</v>
      </c>
      <c r="F3493" s="141" t="s">
        <v>174</v>
      </c>
      <c r="G3493" s="141" t="s">
        <v>222</v>
      </c>
      <c r="H3493" s="142">
        <v>10.5</v>
      </c>
      <c r="I3493" s="143">
        <f t="shared" si="685"/>
        <v>0</v>
      </c>
      <c r="J3493" s="144" t="s">
        <v>228</v>
      </c>
      <c r="K3493" s="144"/>
      <c r="L3493" s="144"/>
      <c r="M3493" s="144"/>
      <c r="N3493" s="144"/>
      <c r="O3493" s="144"/>
      <c r="P3493" s="145">
        <f t="shared" si="687"/>
        <v>0</v>
      </c>
      <c r="Q3493" s="145">
        <f t="shared" si="688"/>
        <v>0</v>
      </c>
      <c r="R3493" s="145">
        <f t="shared" si="689"/>
        <v>0</v>
      </c>
      <c r="S3493" s="145">
        <f t="shared" si="690"/>
        <v>0</v>
      </c>
      <c r="T3493" s="145">
        <f t="shared" si="691"/>
        <v>0</v>
      </c>
      <c r="U3493" s="145">
        <f t="shared" si="692"/>
        <v>0</v>
      </c>
      <c r="V3493" s="146">
        <f>IF(J3493="nio",0,IF(J3493&gt;0,VLOOKUP(F3493,'3-Productie normen'!A:M,VLOOKUP(J3493,'3-Productie normen'!$B$38:$C$41,2,FALSE),FALSE)))*(VLOOKUP(B3493,'2-Kosten per locatie'!$A$16:$C$48,3,FALSE))</f>
        <v>0</v>
      </c>
      <c r="W3493" s="146">
        <f t="shared" si="693"/>
        <v>0</v>
      </c>
      <c r="X3493" s="146">
        <f t="shared" si="694"/>
        <v>0</v>
      </c>
      <c r="Y3493" s="146">
        <f t="shared" si="695"/>
        <v>0</v>
      </c>
      <c r="Z3493" s="147">
        <f>VLOOKUP(F3493,'3-Productie normen'!A:Q,12,FALSE)</f>
        <v>0</v>
      </c>
      <c r="AA3493" s="147"/>
      <c r="AC3493" s="148">
        <f t="shared" si="696"/>
        <v>0</v>
      </c>
    </row>
    <row r="3494" spans="1:29" ht="14.15" customHeight="1">
      <c r="A3494" s="124">
        <f t="shared" si="686"/>
        <v>3494</v>
      </c>
      <c r="B3494" s="139" t="s">
        <v>118</v>
      </c>
      <c r="C3494" s="108" t="s">
        <v>2797</v>
      </c>
      <c r="D3494" s="164" t="s">
        <v>1993</v>
      </c>
      <c r="E3494" s="141" t="s">
        <v>355</v>
      </c>
      <c r="F3494" s="141" t="s">
        <v>174</v>
      </c>
      <c r="G3494" s="141" t="s">
        <v>222</v>
      </c>
      <c r="H3494" s="142">
        <v>3.9</v>
      </c>
      <c r="I3494" s="143">
        <f t="shared" si="685"/>
        <v>0</v>
      </c>
      <c r="J3494" s="144" t="s">
        <v>228</v>
      </c>
      <c r="K3494" s="144"/>
      <c r="L3494" s="144"/>
      <c r="M3494" s="144"/>
      <c r="N3494" s="144"/>
      <c r="O3494" s="144"/>
      <c r="P3494" s="145">
        <f t="shared" si="687"/>
        <v>0</v>
      </c>
      <c r="Q3494" s="145">
        <f t="shared" si="688"/>
        <v>0</v>
      </c>
      <c r="R3494" s="145">
        <f t="shared" si="689"/>
        <v>0</v>
      </c>
      <c r="S3494" s="145">
        <f t="shared" si="690"/>
        <v>0</v>
      </c>
      <c r="T3494" s="145">
        <f t="shared" si="691"/>
        <v>0</v>
      </c>
      <c r="U3494" s="145">
        <f t="shared" si="692"/>
        <v>0</v>
      </c>
      <c r="V3494" s="146">
        <f>IF(J3494="nio",0,IF(J3494&gt;0,VLOOKUP(F3494,'3-Productie normen'!A:M,VLOOKUP(J3494,'3-Productie normen'!$B$38:$C$41,2,FALSE),FALSE)))*(VLOOKUP(B3494,'2-Kosten per locatie'!$A$16:$C$48,3,FALSE))</f>
        <v>0</v>
      </c>
      <c r="W3494" s="146">
        <f t="shared" si="693"/>
        <v>0</v>
      </c>
      <c r="X3494" s="146">
        <f t="shared" si="694"/>
        <v>0</v>
      </c>
      <c r="Y3494" s="146">
        <f t="shared" si="695"/>
        <v>0</v>
      </c>
      <c r="Z3494" s="147">
        <f>VLOOKUP(F3494,'3-Productie normen'!A:Q,12,FALSE)</f>
        <v>0</v>
      </c>
      <c r="AA3494" s="147"/>
      <c r="AC3494" s="148">
        <f t="shared" si="696"/>
        <v>0</v>
      </c>
    </row>
    <row r="3495" spans="1:29" ht="14.15" customHeight="1">
      <c r="A3495" s="124">
        <f t="shared" si="686"/>
        <v>3495</v>
      </c>
      <c r="B3495" s="139" t="s">
        <v>118</v>
      </c>
      <c r="C3495" s="108" t="s">
        <v>2797</v>
      </c>
      <c r="D3495" s="164" t="s">
        <v>1994</v>
      </c>
      <c r="E3495" s="141" t="s">
        <v>212</v>
      </c>
      <c r="F3495" s="141" t="s">
        <v>167</v>
      </c>
      <c r="G3495" s="141" t="s">
        <v>213</v>
      </c>
      <c r="H3495" s="142">
        <v>3.56</v>
      </c>
      <c r="I3495" s="143">
        <f t="shared" si="685"/>
        <v>730</v>
      </c>
      <c r="J3495" s="144">
        <v>255</v>
      </c>
      <c r="K3495" s="144">
        <v>255</v>
      </c>
      <c r="L3495" s="144">
        <v>101</v>
      </c>
      <c r="M3495" s="144">
        <v>101</v>
      </c>
      <c r="N3495" s="144">
        <v>9</v>
      </c>
      <c r="O3495" s="144">
        <v>9</v>
      </c>
      <c r="P3495" s="145" t="e">
        <f t="shared" si="687"/>
        <v>#DIV/0!</v>
      </c>
      <c r="Q3495" s="145" t="e">
        <f t="shared" si="688"/>
        <v>#DIV/0!</v>
      </c>
      <c r="R3495" s="145" t="e">
        <f t="shared" si="689"/>
        <v>#DIV/0!</v>
      </c>
      <c r="S3495" s="145" t="e">
        <f t="shared" si="690"/>
        <v>#DIV/0!</v>
      </c>
      <c r="T3495" s="145" t="e">
        <f t="shared" si="691"/>
        <v>#DIV/0!</v>
      </c>
      <c r="U3495" s="145" t="e">
        <f t="shared" si="692"/>
        <v>#DIV/0!</v>
      </c>
      <c r="V3495" s="146">
        <f>IF(J3495="nio",0,IF(J3495&gt;0,VLOOKUP(F3495,'3-Productie normen'!A:M,VLOOKUP(J3495,'3-Productie normen'!$B$38:$C$41,2,FALSE),FALSE)))*(VLOOKUP(B3495,'2-Kosten per locatie'!$A$16:$C$48,3,FALSE))</f>
        <v>0</v>
      </c>
      <c r="W3495" s="146">
        <f t="shared" si="693"/>
        <v>0</v>
      </c>
      <c r="X3495" s="146">
        <f t="shared" si="694"/>
        <v>0</v>
      </c>
      <c r="Y3495" s="146">
        <f t="shared" si="695"/>
        <v>0</v>
      </c>
      <c r="Z3495" s="147" t="str">
        <f>VLOOKUP(F3495,'3-Productie normen'!A:Q,12,FALSE)</f>
        <v>S</v>
      </c>
      <c r="AA3495" s="147"/>
      <c r="AC3495" s="148">
        <f t="shared" si="696"/>
        <v>2598.8000000000002</v>
      </c>
    </row>
    <row r="3496" spans="1:29" ht="14.15" customHeight="1">
      <c r="A3496" s="124">
        <f t="shared" si="686"/>
        <v>3496</v>
      </c>
      <c r="B3496" s="139" t="s">
        <v>118</v>
      </c>
      <c r="C3496" s="108" t="s">
        <v>2797</v>
      </c>
      <c r="D3496" s="164" t="s">
        <v>1995</v>
      </c>
      <c r="E3496" s="141" t="s">
        <v>212</v>
      </c>
      <c r="F3496" s="166" t="s">
        <v>167</v>
      </c>
      <c r="G3496" s="141" t="s">
        <v>213</v>
      </c>
      <c r="H3496" s="142">
        <v>1.35</v>
      </c>
      <c r="I3496" s="143">
        <f t="shared" si="685"/>
        <v>730</v>
      </c>
      <c r="J3496" s="144">
        <v>255</v>
      </c>
      <c r="K3496" s="144">
        <v>255</v>
      </c>
      <c r="L3496" s="144">
        <v>101</v>
      </c>
      <c r="M3496" s="144">
        <v>101</v>
      </c>
      <c r="N3496" s="144">
        <v>9</v>
      </c>
      <c r="O3496" s="144">
        <v>9</v>
      </c>
      <c r="P3496" s="145" t="e">
        <f t="shared" si="687"/>
        <v>#DIV/0!</v>
      </c>
      <c r="Q3496" s="145" t="e">
        <f t="shared" si="688"/>
        <v>#DIV/0!</v>
      </c>
      <c r="R3496" s="145" t="e">
        <f t="shared" si="689"/>
        <v>#DIV/0!</v>
      </c>
      <c r="S3496" s="145" t="e">
        <f t="shared" si="690"/>
        <v>#DIV/0!</v>
      </c>
      <c r="T3496" s="145" t="e">
        <f t="shared" si="691"/>
        <v>#DIV/0!</v>
      </c>
      <c r="U3496" s="145" t="e">
        <f t="shared" si="692"/>
        <v>#DIV/0!</v>
      </c>
      <c r="V3496" s="146">
        <f>IF(J3496="nio",0,IF(J3496&gt;0,VLOOKUP(F3496,'3-Productie normen'!A:M,VLOOKUP(J3496,'3-Productie normen'!$B$38:$C$41,2,FALSE),FALSE)))*(VLOOKUP(B3496,'2-Kosten per locatie'!$A$16:$C$48,3,FALSE))</f>
        <v>0</v>
      </c>
      <c r="W3496" s="146">
        <f t="shared" si="693"/>
        <v>0</v>
      </c>
      <c r="X3496" s="146">
        <f t="shared" si="694"/>
        <v>0</v>
      </c>
      <c r="Y3496" s="146">
        <f t="shared" si="695"/>
        <v>0</v>
      </c>
      <c r="Z3496" s="147" t="str">
        <f>VLOOKUP(F3496,'3-Productie normen'!A:Q,12,FALSE)</f>
        <v>S</v>
      </c>
      <c r="AA3496" s="147"/>
      <c r="AC3496" s="148">
        <f t="shared" si="696"/>
        <v>985.50000000000011</v>
      </c>
    </row>
    <row r="3497" spans="1:29" ht="14.15" customHeight="1">
      <c r="A3497" s="124">
        <f t="shared" si="686"/>
        <v>3497</v>
      </c>
      <c r="B3497" s="139" t="s">
        <v>118</v>
      </c>
      <c r="C3497" s="108" t="s">
        <v>2797</v>
      </c>
      <c r="D3497" s="164" t="s">
        <v>1996</v>
      </c>
      <c r="E3497" s="141" t="s">
        <v>212</v>
      </c>
      <c r="F3497" s="166" t="s">
        <v>167</v>
      </c>
      <c r="G3497" s="141" t="s">
        <v>213</v>
      </c>
      <c r="H3497" s="142">
        <v>1.35</v>
      </c>
      <c r="I3497" s="143">
        <f t="shared" si="685"/>
        <v>730</v>
      </c>
      <c r="J3497" s="144">
        <v>255</v>
      </c>
      <c r="K3497" s="144">
        <v>255</v>
      </c>
      <c r="L3497" s="144">
        <v>101</v>
      </c>
      <c r="M3497" s="144">
        <v>101</v>
      </c>
      <c r="N3497" s="144">
        <v>9</v>
      </c>
      <c r="O3497" s="144">
        <v>9</v>
      </c>
      <c r="P3497" s="145" t="e">
        <f t="shared" si="687"/>
        <v>#DIV/0!</v>
      </c>
      <c r="Q3497" s="145" t="e">
        <f t="shared" si="688"/>
        <v>#DIV/0!</v>
      </c>
      <c r="R3497" s="145" t="e">
        <f t="shared" si="689"/>
        <v>#DIV/0!</v>
      </c>
      <c r="S3497" s="145" t="e">
        <f t="shared" si="690"/>
        <v>#DIV/0!</v>
      </c>
      <c r="T3497" s="145" t="e">
        <f t="shared" si="691"/>
        <v>#DIV/0!</v>
      </c>
      <c r="U3497" s="145" t="e">
        <f t="shared" si="692"/>
        <v>#DIV/0!</v>
      </c>
      <c r="V3497" s="146">
        <f>IF(J3497="nio",0,IF(J3497&gt;0,VLOOKUP(F3497,'3-Productie normen'!A:M,VLOOKUP(J3497,'3-Productie normen'!$B$38:$C$41,2,FALSE),FALSE)))*(VLOOKUP(B3497,'2-Kosten per locatie'!$A$16:$C$48,3,FALSE))</f>
        <v>0</v>
      </c>
      <c r="W3497" s="146">
        <f t="shared" si="693"/>
        <v>0</v>
      </c>
      <c r="X3497" s="146">
        <f t="shared" si="694"/>
        <v>0</v>
      </c>
      <c r="Y3497" s="146">
        <f t="shared" si="695"/>
        <v>0</v>
      </c>
      <c r="Z3497" s="147" t="str">
        <f>VLOOKUP(F3497,'3-Productie normen'!A:Q,12,FALSE)</f>
        <v>S</v>
      </c>
      <c r="AA3497" s="147"/>
      <c r="AC3497" s="148">
        <f t="shared" si="696"/>
        <v>985.50000000000011</v>
      </c>
    </row>
    <row r="3498" spans="1:29" ht="14.15" customHeight="1">
      <c r="A3498" s="124">
        <f t="shared" si="686"/>
        <v>3498</v>
      </c>
      <c r="B3498" s="139" t="s">
        <v>118</v>
      </c>
      <c r="C3498" s="108" t="s">
        <v>2797</v>
      </c>
      <c r="D3498" s="164" t="s">
        <v>1784</v>
      </c>
      <c r="E3498" s="141" t="s">
        <v>216</v>
      </c>
      <c r="F3498" s="151" t="s">
        <v>167</v>
      </c>
      <c r="G3498" s="141" t="s">
        <v>213</v>
      </c>
      <c r="H3498" s="142">
        <v>9.49</v>
      </c>
      <c r="I3498" s="143">
        <f t="shared" si="685"/>
        <v>730</v>
      </c>
      <c r="J3498" s="144">
        <v>255</v>
      </c>
      <c r="K3498" s="144">
        <v>255</v>
      </c>
      <c r="L3498" s="144">
        <v>101</v>
      </c>
      <c r="M3498" s="144">
        <v>101</v>
      </c>
      <c r="N3498" s="144">
        <v>9</v>
      </c>
      <c r="O3498" s="144">
        <v>9</v>
      </c>
      <c r="P3498" s="145" t="e">
        <f t="shared" si="687"/>
        <v>#DIV/0!</v>
      </c>
      <c r="Q3498" s="145" t="e">
        <f t="shared" si="688"/>
        <v>#DIV/0!</v>
      </c>
      <c r="R3498" s="145" t="e">
        <f t="shared" si="689"/>
        <v>#DIV/0!</v>
      </c>
      <c r="S3498" s="145" t="e">
        <f t="shared" si="690"/>
        <v>#DIV/0!</v>
      </c>
      <c r="T3498" s="145" t="e">
        <f t="shared" si="691"/>
        <v>#DIV/0!</v>
      </c>
      <c r="U3498" s="145" t="e">
        <f t="shared" si="692"/>
        <v>#DIV/0!</v>
      </c>
      <c r="V3498" s="146">
        <f>IF(J3498="nio",0,IF(J3498&gt;0,VLOOKUP(F3498,'3-Productie normen'!A:M,VLOOKUP(J3498,'3-Productie normen'!$B$38:$C$41,2,FALSE),FALSE)))*(VLOOKUP(B3498,'2-Kosten per locatie'!$A$16:$C$48,3,FALSE))</f>
        <v>0</v>
      </c>
      <c r="W3498" s="146">
        <f t="shared" si="693"/>
        <v>0</v>
      </c>
      <c r="X3498" s="146">
        <f t="shared" si="694"/>
        <v>0</v>
      </c>
      <c r="Y3498" s="146">
        <f t="shared" si="695"/>
        <v>0</v>
      </c>
      <c r="Z3498" s="147" t="str">
        <f>VLOOKUP(F3498,'3-Productie normen'!A:Q,12,FALSE)</f>
        <v>S</v>
      </c>
      <c r="AA3498" s="147"/>
      <c r="AC3498" s="148">
        <f t="shared" si="696"/>
        <v>6927.7</v>
      </c>
    </row>
    <row r="3499" spans="1:29" ht="14.15" customHeight="1">
      <c r="A3499" s="124">
        <f t="shared" si="686"/>
        <v>3499</v>
      </c>
      <c r="B3499" s="139" t="s">
        <v>118</v>
      </c>
      <c r="C3499" s="108" t="s">
        <v>2797</v>
      </c>
      <c r="D3499" s="164" t="s">
        <v>2800</v>
      </c>
      <c r="E3499" s="141" t="s">
        <v>216</v>
      </c>
      <c r="F3499" s="166" t="s">
        <v>167</v>
      </c>
      <c r="G3499" s="141" t="s">
        <v>213</v>
      </c>
      <c r="H3499" s="142">
        <v>1.37</v>
      </c>
      <c r="I3499" s="143">
        <f t="shared" si="685"/>
        <v>730</v>
      </c>
      <c r="J3499" s="144">
        <v>255</v>
      </c>
      <c r="K3499" s="144">
        <v>255</v>
      </c>
      <c r="L3499" s="144">
        <v>101</v>
      </c>
      <c r="M3499" s="144">
        <v>101</v>
      </c>
      <c r="N3499" s="144">
        <v>9</v>
      </c>
      <c r="O3499" s="144">
        <v>9</v>
      </c>
      <c r="P3499" s="145" t="e">
        <f t="shared" si="687"/>
        <v>#DIV/0!</v>
      </c>
      <c r="Q3499" s="145" t="e">
        <f t="shared" si="688"/>
        <v>#DIV/0!</v>
      </c>
      <c r="R3499" s="145" t="e">
        <f t="shared" si="689"/>
        <v>#DIV/0!</v>
      </c>
      <c r="S3499" s="145" t="e">
        <f t="shared" si="690"/>
        <v>#DIV/0!</v>
      </c>
      <c r="T3499" s="145" t="e">
        <f t="shared" si="691"/>
        <v>#DIV/0!</v>
      </c>
      <c r="U3499" s="145" t="e">
        <f t="shared" si="692"/>
        <v>#DIV/0!</v>
      </c>
      <c r="V3499" s="146">
        <f>IF(J3499="nio",0,IF(J3499&gt;0,VLOOKUP(F3499,'3-Productie normen'!A:M,VLOOKUP(J3499,'3-Productie normen'!$B$38:$C$41,2,FALSE),FALSE)))*(VLOOKUP(B3499,'2-Kosten per locatie'!$A$16:$C$48,3,FALSE))</f>
        <v>0</v>
      </c>
      <c r="W3499" s="146">
        <f t="shared" si="693"/>
        <v>0</v>
      </c>
      <c r="X3499" s="146">
        <f t="shared" si="694"/>
        <v>0</v>
      </c>
      <c r="Y3499" s="146">
        <f t="shared" si="695"/>
        <v>0</v>
      </c>
      <c r="Z3499" s="147" t="str">
        <f>VLOOKUP(F3499,'3-Productie normen'!A:Q,12,FALSE)</f>
        <v>S</v>
      </c>
      <c r="AA3499" s="147"/>
      <c r="AC3499" s="148">
        <f t="shared" si="696"/>
        <v>1000.1</v>
      </c>
    </row>
    <row r="3500" spans="1:29" ht="14.15" customHeight="1">
      <c r="A3500" s="124">
        <f t="shared" si="686"/>
        <v>3500</v>
      </c>
      <c r="B3500" s="139" t="s">
        <v>118</v>
      </c>
      <c r="C3500" s="108" t="s">
        <v>2797</v>
      </c>
      <c r="D3500" s="164" t="s">
        <v>2801</v>
      </c>
      <c r="E3500" s="141" t="s">
        <v>216</v>
      </c>
      <c r="F3500" s="166" t="s">
        <v>167</v>
      </c>
      <c r="G3500" s="141" t="s">
        <v>213</v>
      </c>
      <c r="H3500" s="142">
        <v>1.37</v>
      </c>
      <c r="I3500" s="143">
        <f t="shared" si="685"/>
        <v>730</v>
      </c>
      <c r="J3500" s="144">
        <v>255</v>
      </c>
      <c r="K3500" s="144">
        <v>255</v>
      </c>
      <c r="L3500" s="144">
        <v>101</v>
      </c>
      <c r="M3500" s="144">
        <v>101</v>
      </c>
      <c r="N3500" s="144">
        <v>9</v>
      </c>
      <c r="O3500" s="144">
        <v>9</v>
      </c>
      <c r="P3500" s="145" t="e">
        <f t="shared" si="687"/>
        <v>#DIV/0!</v>
      </c>
      <c r="Q3500" s="145" t="e">
        <f t="shared" si="688"/>
        <v>#DIV/0!</v>
      </c>
      <c r="R3500" s="145" t="e">
        <f t="shared" si="689"/>
        <v>#DIV/0!</v>
      </c>
      <c r="S3500" s="145" t="e">
        <f t="shared" si="690"/>
        <v>#DIV/0!</v>
      </c>
      <c r="T3500" s="145" t="e">
        <f t="shared" si="691"/>
        <v>#DIV/0!</v>
      </c>
      <c r="U3500" s="145" t="e">
        <f t="shared" si="692"/>
        <v>#DIV/0!</v>
      </c>
      <c r="V3500" s="146">
        <f>IF(J3500="nio",0,IF(J3500&gt;0,VLOOKUP(F3500,'3-Productie normen'!A:M,VLOOKUP(J3500,'3-Productie normen'!$B$38:$C$41,2,FALSE),FALSE)))*(VLOOKUP(B3500,'2-Kosten per locatie'!$A$16:$C$48,3,FALSE))</f>
        <v>0</v>
      </c>
      <c r="W3500" s="146">
        <f t="shared" si="693"/>
        <v>0</v>
      </c>
      <c r="X3500" s="146">
        <f t="shared" si="694"/>
        <v>0</v>
      </c>
      <c r="Y3500" s="146">
        <f t="shared" si="695"/>
        <v>0</v>
      </c>
      <c r="Z3500" s="147" t="str">
        <f>VLOOKUP(F3500,'3-Productie normen'!A:Q,12,FALSE)</f>
        <v>S</v>
      </c>
      <c r="AA3500" s="147"/>
      <c r="AC3500" s="148">
        <f t="shared" si="696"/>
        <v>1000.1</v>
      </c>
    </row>
    <row r="3501" spans="1:29" ht="14.15" customHeight="1">
      <c r="A3501" s="124">
        <f t="shared" si="686"/>
        <v>3501</v>
      </c>
      <c r="B3501" s="139" t="s">
        <v>118</v>
      </c>
      <c r="C3501" s="108" t="s">
        <v>2797</v>
      </c>
      <c r="D3501" s="164" t="s">
        <v>2802</v>
      </c>
      <c r="E3501" s="141" t="s">
        <v>216</v>
      </c>
      <c r="F3501" s="151" t="s">
        <v>167</v>
      </c>
      <c r="G3501" s="141" t="s">
        <v>213</v>
      </c>
      <c r="H3501" s="142">
        <v>1.53</v>
      </c>
      <c r="I3501" s="143">
        <f t="shared" si="685"/>
        <v>730</v>
      </c>
      <c r="J3501" s="144">
        <v>255</v>
      </c>
      <c r="K3501" s="144">
        <v>255</v>
      </c>
      <c r="L3501" s="144">
        <v>101</v>
      </c>
      <c r="M3501" s="144">
        <v>101</v>
      </c>
      <c r="N3501" s="144">
        <v>9</v>
      </c>
      <c r="O3501" s="144">
        <v>9</v>
      </c>
      <c r="P3501" s="145" t="e">
        <f t="shared" si="687"/>
        <v>#DIV/0!</v>
      </c>
      <c r="Q3501" s="145" t="e">
        <f t="shared" si="688"/>
        <v>#DIV/0!</v>
      </c>
      <c r="R3501" s="145" t="e">
        <f t="shared" si="689"/>
        <v>#DIV/0!</v>
      </c>
      <c r="S3501" s="145" t="e">
        <f t="shared" si="690"/>
        <v>#DIV/0!</v>
      </c>
      <c r="T3501" s="145" t="e">
        <f t="shared" si="691"/>
        <v>#DIV/0!</v>
      </c>
      <c r="U3501" s="145" t="e">
        <f t="shared" si="692"/>
        <v>#DIV/0!</v>
      </c>
      <c r="V3501" s="146">
        <f>IF(J3501="nio",0,IF(J3501&gt;0,VLOOKUP(F3501,'3-Productie normen'!A:M,VLOOKUP(J3501,'3-Productie normen'!$B$38:$C$41,2,FALSE),FALSE)))*(VLOOKUP(B3501,'2-Kosten per locatie'!$A$16:$C$48,3,FALSE))</f>
        <v>0</v>
      </c>
      <c r="W3501" s="146">
        <f t="shared" si="693"/>
        <v>0</v>
      </c>
      <c r="X3501" s="146">
        <f t="shared" si="694"/>
        <v>0</v>
      </c>
      <c r="Y3501" s="146">
        <f t="shared" si="695"/>
        <v>0</v>
      </c>
      <c r="Z3501" s="147" t="str">
        <f>VLOOKUP(F3501,'3-Productie normen'!A:Q,12,FALSE)</f>
        <v>S</v>
      </c>
      <c r="AA3501" s="147"/>
      <c r="AC3501" s="148">
        <f t="shared" si="696"/>
        <v>1116.9000000000001</v>
      </c>
    </row>
    <row r="3502" spans="1:29" ht="14.15" customHeight="1">
      <c r="A3502" s="124">
        <f t="shared" si="686"/>
        <v>3502</v>
      </c>
      <c r="B3502" s="139" t="s">
        <v>118</v>
      </c>
      <c r="C3502" s="108" t="s">
        <v>2797</v>
      </c>
      <c r="D3502" s="164" t="s">
        <v>1997</v>
      </c>
      <c r="E3502" s="141" t="s">
        <v>230</v>
      </c>
      <c r="F3502" s="141" t="s">
        <v>168</v>
      </c>
      <c r="G3502" s="141" t="s">
        <v>252</v>
      </c>
      <c r="H3502" s="142">
        <v>24.57</v>
      </c>
      <c r="I3502" s="143">
        <f t="shared" si="685"/>
        <v>1</v>
      </c>
      <c r="J3502" s="144">
        <v>1</v>
      </c>
      <c r="K3502" s="144"/>
      <c r="L3502" s="144"/>
      <c r="M3502" s="144"/>
      <c r="N3502" s="144"/>
      <c r="O3502" s="144"/>
      <c r="P3502" s="145" t="e">
        <f t="shared" si="687"/>
        <v>#DIV/0!</v>
      </c>
      <c r="Q3502" s="145">
        <f t="shared" si="688"/>
        <v>0</v>
      </c>
      <c r="R3502" s="145">
        <f t="shared" si="689"/>
        <v>0</v>
      </c>
      <c r="S3502" s="145">
        <f t="shared" si="690"/>
        <v>0</v>
      </c>
      <c r="T3502" s="145">
        <f t="shared" si="691"/>
        <v>0</v>
      </c>
      <c r="U3502" s="145">
        <f t="shared" si="692"/>
        <v>0</v>
      </c>
      <c r="V3502" s="146">
        <f>IF(J3502="nio",0,IF(J3502&gt;0,VLOOKUP(F3502,'3-Productie normen'!A:M,VLOOKUP(J3502,'3-Productie normen'!$B$38:$C$41,2,FALSE),FALSE)))*(VLOOKUP(B3502,'2-Kosten per locatie'!$A$16:$C$48,3,FALSE))</f>
        <v>0</v>
      </c>
      <c r="W3502" s="146">
        <f t="shared" si="693"/>
        <v>0</v>
      </c>
      <c r="X3502" s="146">
        <f t="shared" si="694"/>
        <v>0</v>
      </c>
      <c r="Y3502" s="146">
        <f t="shared" si="695"/>
        <v>0</v>
      </c>
      <c r="Z3502" s="147" t="str">
        <f>VLOOKUP(F3502,'3-Productie normen'!A:Q,12,FALSE)</f>
        <v>V</v>
      </c>
      <c r="AA3502" s="147"/>
      <c r="AC3502" s="148">
        <f t="shared" si="696"/>
        <v>24.57</v>
      </c>
    </row>
    <row r="3503" spans="1:29" ht="14.15" customHeight="1">
      <c r="A3503" s="124">
        <f t="shared" si="686"/>
        <v>3503</v>
      </c>
      <c r="B3503" s="139" t="s">
        <v>118</v>
      </c>
      <c r="C3503" s="108" t="s">
        <v>2797</v>
      </c>
      <c r="D3503" s="164" t="s">
        <v>2000</v>
      </c>
      <c r="E3503" s="141" t="s">
        <v>230</v>
      </c>
      <c r="F3503" s="166" t="s">
        <v>168</v>
      </c>
      <c r="G3503" s="141" t="s">
        <v>213</v>
      </c>
      <c r="H3503" s="142">
        <v>14.6</v>
      </c>
      <c r="I3503" s="143">
        <f t="shared" si="685"/>
        <v>1</v>
      </c>
      <c r="J3503" s="144">
        <v>1</v>
      </c>
      <c r="K3503" s="144"/>
      <c r="L3503" s="144"/>
      <c r="M3503" s="144"/>
      <c r="N3503" s="144"/>
      <c r="O3503" s="144"/>
      <c r="P3503" s="145" t="e">
        <f t="shared" si="687"/>
        <v>#DIV/0!</v>
      </c>
      <c r="Q3503" s="145">
        <f t="shared" si="688"/>
        <v>0</v>
      </c>
      <c r="R3503" s="145">
        <f t="shared" si="689"/>
        <v>0</v>
      </c>
      <c r="S3503" s="145">
        <f t="shared" si="690"/>
        <v>0</v>
      </c>
      <c r="T3503" s="145">
        <f t="shared" si="691"/>
        <v>0</v>
      </c>
      <c r="U3503" s="145">
        <f t="shared" si="692"/>
        <v>0</v>
      </c>
      <c r="V3503" s="146">
        <f>IF(J3503="nio",0,IF(J3503&gt;0,VLOOKUP(F3503,'3-Productie normen'!A:M,VLOOKUP(J3503,'3-Productie normen'!$B$38:$C$41,2,FALSE),FALSE)))*(VLOOKUP(B3503,'2-Kosten per locatie'!$A$16:$C$48,3,FALSE))</f>
        <v>0</v>
      </c>
      <c r="W3503" s="146">
        <f t="shared" si="693"/>
        <v>0</v>
      </c>
      <c r="X3503" s="146">
        <f t="shared" si="694"/>
        <v>0</v>
      </c>
      <c r="Y3503" s="146">
        <f t="shared" si="695"/>
        <v>0</v>
      </c>
      <c r="Z3503" s="147" t="str">
        <f>VLOOKUP(F3503,'3-Productie normen'!A:Q,12,FALSE)</f>
        <v>V</v>
      </c>
      <c r="AA3503" s="147"/>
      <c r="AC3503" s="148">
        <f t="shared" si="696"/>
        <v>14.6</v>
      </c>
    </row>
    <row r="3504" spans="1:29" ht="14.15" customHeight="1">
      <c r="A3504" s="124">
        <f t="shared" si="686"/>
        <v>3504</v>
      </c>
      <c r="B3504" s="139" t="s">
        <v>118</v>
      </c>
      <c r="C3504" s="108" t="s">
        <v>2797</v>
      </c>
      <c r="D3504" s="164" t="s">
        <v>2001</v>
      </c>
      <c r="E3504" s="141" t="s">
        <v>230</v>
      </c>
      <c r="F3504" s="141" t="s">
        <v>168</v>
      </c>
      <c r="G3504" s="141" t="s">
        <v>227</v>
      </c>
      <c r="H3504" s="142">
        <v>6.72</v>
      </c>
      <c r="I3504" s="143">
        <f t="shared" ref="I3504:I3555" si="697">SUM(J3504:O3504)</f>
        <v>1</v>
      </c>
      <c r="J3504" s="144">
        <v>1</v>
      </c>
      <c r="K3504" s="144"/>
      <c r="L3504" s="144"/>
      <c r="M3504" s="144"/>
      <c r="N3504" s="144"/>
      <c r="O3504" s="144"/>
      <c r="P3504" s="145" t="e">
        <f t="shared" si="687"/>
        <v>#DIV/0!</v>
      </c>
      <c r="Q3504" s="145">
        <f t="shared" si="688"/>
        <v>0</v>
      </c>
      <c r="R3504" s="145">
        <f t="shared" si="689"/>
        <v>0</v>
      </c>
      <c r="S3504" s="145">
        <f t="shared" si="690"/>
        <v>0</v>
      </c>
      <c r="T3504" s="145">
        <f t="shared" si="691"/>
        <v>0</v>
      </c>
      <c r="U3504" s="145">
        <f t="shared" si="692"/>
        <v>0</v>
      </c>
      <c r="V3504" s="146">
        <f>IF(J3504="nio",0,IF(J3504&gt;0,VLOOKUP(F3504,'3-Productie normen'!A:M,VLOOKUP(J3504,'3-Productie normen'!$B$38:$C$41,2,FALSE),FALSE)))*(VLOOKUP(B3504,'2-Kosten per locatie'!$A$16:$C$48,3,FALSE))</f>
        <v>0</v>
      </c>
      <c r="W3504" s="146">
        <f t="shared" si="693"/>
        <v>0</v>
      </c>
      <c r="X3504" s="146">
        <f t="shared" si="694"/>
        <v>0</v>
      </c>
      <c r="Y3504" s="146">
        <f t="shared" si="695"/>
        <v>0</v>
      </c>
      <c r="Z3504" s="147" t="str">
        <f>VLOOKUP(F3504,'3-Productie normen'!A:Q,12,FALSE)</f>
        <v>V</v>
      </c>
      <c r="AA3504" s="147"/>
      <c r="AC3504" s="148">
        <f t="shared" si="696"/>
        <v>6.72</v>
      </c>
    </row>
    <row r="3505" spans="1:29" ht="14.15" customHeight="1">
      <c r="A3505" s="124">
        <f t="shared" si="686"/>
        <v>3505</v>
      </c>
      <c r="B3505" s="139" t="s">
        <v>118</v>
      </c>
      <c r="C3505" s="108" t="s">
        <v>2797</v>
      </c>
      <c r="D3505" s="164" t="s">
        <v>1785</v>
      </c>
      <c r="E3505" s="141" t="s">
        <v>230</v>
      </c>
      <c r="F3505" s="141" t="s">
        <v>168</v>
      </c>
      <c r="G3505" s="141" t="s">
        <v>252</v>
      </c>
      <c r="H3505" s="142">
        <v>94.35</v>
      </c>
      <c r="I3505" s="143">
        <f t="shared" si="697"/>
        <v>1</v>
      </c>
      <c r="J3505" s="144">
        <v>1</v>
      </c>
      <c r="K3505" s="144"/>
      <c r="L3505" s="144"/>
      <c r="M3505" s="144"/>
      <c r="N3505" s="144"/>
      <c r="O3505" s="144"/>
      <c r="P3505" s="145" t="e">
        <f t="shared" si="687"/>
        <v>#DIV/0!</v>
      </c>
      <c r="Q3505" s="145">
        <f t="shared" si="688"/>
        <v>0</v>
      </c>
      <c r="R3505" s="145">
        <f t="shared" si="689"/>
        <v>0</v>
      </c>
      <c r="S3505" s="145">
        <f t="shared" si="690"/>
        <v>0</v>
      </c>
      <c r="T3505" s="145">
        <f t="shared" si="691"/>
        <v>0</v>
      </c>
      <c r="U3505" s="145">
        <f t="shared" si="692"/>
        <v>0</v>
      </c>
      <c r="V3505" s="146">
        <f>IF(J3505="nio",0,IF(J3505&gt;0,VLOOKUP(F3505,'3-Productie normen'!A:M,VLOOKUP(J3505,'3-Productie normen'!$B$38:$C$41,2,FALSE),FALSE)))*(VLOOKUP(B3505,'2-Kosten per locatie'!$A$16:$C$48,3,FALSE))</f>
        <v>0</v>
      </c>
      <c r="W3505" s="146">
        <f t="shared" si="693"/>
        <v>0</v>
      </c>
      <c r="X3505" s="146">
        <f t="shared" si="694"/>
        <v>0</v>
      </c>
      <c r="Y3505" s="146">
        <f t="shared" si="695"/>
        <v>0</v>
      </c>
      <c r="Z3505" s="147" t="str">
        <f>VLOOKUP(F3505,'3-Productie normen'!A:Q,12,FALSE)</f>
        <v>V</v>
      </c>
      <c r="AA3505" s="147"/>
      <c r="AC3505" s="148">
        <f t="shared" si="696"/>
        <v>94.35</v>
      </c>
    </row>
    <row r="3506" spans="1:29" ht="14.15" customHeight="1">
      <c r="A3506" s="124">
        <f t="shared" si="686"/>
        <v>3506</v>
      </c>
      <c r="B3506" s="139" t="s">
        <v>118</v>
      </c>
      <c r="C3506" s="108" t="s">
        <v>2797</v>
      </c>
      <c r="D3506" s="164" t="s">
        <v>2002</v>
      </c>
      <c r="E3506" s="141" t="s">
        <v>224</v>
      </c>
      <c r="F3506" s="166" t="s">
        <v>155</v>
      </c>
      <c r="G3506" s="141" t="s">
        <v>244</v>
      </c>
      <c r="H3506" s="142">
        <v>11.07</v>
      </c>
      <c r="I3506" s="143">
        <f t="shared" si="697"/>
        <v>730</v>
      </c>
      <c r="J3506" s="144">
        <v>255</v>
      </c>
      <c r="K3506" s="144">
        <v>255</v>
      </c>
      <c r="L3506" s="144">
        <v>101</v>
      </c>
      <c r="M3506" s="144">
        <v>101</v>
      </c>
      <c r="N3506" s="144">
        <v>9</v>
      </c>
      <c r="O3506" s="144">
        <v>9</v>
      </c>
      <c r="P3506" s="145" t="e">
        <f t="shared" si="687"/>
        <v>#DIV/0!</v>
      </c>
      <c r="Q3506" s="145" t="e">
        <f t="shared" si="688"/>
        <v>#DIV/0!</v>
      </c>
      <c r="R3506" s="145" t="e">
        <f t="shared" si="689"/>
        <v>#DIV/0!</v>
      </c>
      <c r="S3506" s="145" t="e">
        <f t="shared" si="690"/>
        <v>#DIV/0!</v>
      </c>
      <c r="T3506" s="145" t="e">
        <f t="shared" si="691"/>
        <v>#DIV/0!</v>
      </c>
      <c r="U3506" s="145" t="e">
        <f t="shared" si="692"/>
        <v>#DIV/0!</v>
      </c>
      <c r="V3506" s="146">
        <f>IF(J3506="nio",0,IF(J3506&gt;0,VLOOKUP(F3506,'3-Productie normen'!A:M,VLOOKUP(J3506,'3-Productie normen'!$B$38:$C$41,2,FALSE),FALSE)))*(VLOOKUP(B3506,'2-Kosten per locatie'!$A$16:$C$48,3,FALSE))</f>
        <v>0</v>
      </c>
      <c r="W3506" s="146">
        <f t="shared" si="693"/>
        <v>0</v>
      </c>
      <c r="X3506" s="146">
        <f t="shared" si="694"/>
        <v>0</v>
      </c>
      <c r="Y3506" s="146">
        <f t="shared" si="695"/>
        <v>0</v>
      </c>
      <c r="Z3506" s="147" t="str">
        <f>VLOOKUP(F3506,'3-Productie normen'!A:Q,12,FALSE)</f>
        <v>B</v>
      </c>
      <c r="AA3506" s="147"/>
      <c r="AC3506" s="148">
        <f t="shared" si="696"/>
        <v>8081.1</v>
      </c>
    </row>
    <row r="3507" spans="1:29" ht="14.15" customHeight="1">
      <c r="A3507" s="124">
        <f t="shared" si="686"/>
        <v>3507</v>
      </c>
      <c r="B3507" s="139" t="s">
        <v>118</v>
      </c>
      <c r="C3507" s="108" t="s">
        <v>2797</v>
      </c>
      <c r="D3507" s="164" t="s">
        <v>2003</v>
      </c>
      <c r="E3507" s="141" t="s">
        <v>230</v>
      </c>
      <c r="F3507" s="151" t="s">
        <v>168</v>
      </c>
      <c r="G3507" s="141" t="s">
        <v>227</v>
      </c>
      <c r="H3507" s="142">
        <v>35.1</v>
      </c>
      <c r="I3507" s="143">
        <f t="shared" si="697"/>
        <v>1</v>
      </c>
      <c r="J3507" s="144">
        <v>1</v>
      </c>
      <c r="K3507" s="144"/>
      <c r="L3507" s="144"/>
      <c r="M3507" s="144"/>
      <c r="N3507" s="144"/>
      <c r="O3507" s="144"/>
      <c r="P3507" s="145" t="e">
        <f t="shared" si="687"/>
        <v>#DIV/0!</v>
      </c>
      <c r="Q3507" s="145">
        <f t="shared" si="688"/>
        <v>0</v>
      </c>
      <c r="R3507" s="145">
        <f t="shared" si="689"/>
        <v>0</v>
      </c>
      <c r="S3507" s="145">
        <f t="shared" si="690"/>
        <v>0</v>
      </c>
      <c r="T3507" s="145">
        <f t="shared" si="691"/>
        <v>0</v>
      </c>
      <c r="U3507" s="145">
        <f t="shared" si="692"/>
        <v>0</v>
      </c>
      <c r="V3507" s="146">
        <f>IF(J3507="nio",0,IF(J3507&gt;0,VLOOKUP(F3507,'3-Productie normen'!A:M,VLOOKUP(J3507,'3-Productie normen'!$B$38:$C$41,2,FALSE),FALSE)))*(VLOOKUP(B3507,'2-Kosten per locatie'!$A$16:$C$48,3,FALSE))</f>
        <v>0</v>
      </c>
      <c r="W3507" s="146">
        <f t="shared" si="693"/>
        <v>0</v>
      </c>
      <c r="X3507" s="146">
        <f t="shared" si="694"/>
        <v>0</v>
      </c>
      <c r="Y3507" s="146">
        <f t="shared" si="695"/>
        <v>0</v>
      </c>
      <c r="Z3507" s="147" t="str">
        <f>VLOOKUP(F3507,'3-Productie normen'!A:Q,12,FALSE)</f>
        <v>V</v>
      </c>
      <c r="AA3507" s="147"/>
      <c r="AC3507" s="148">
        <f t="shared" si="696"/>
        <v>35.1</v>
      </c>
    </row>
    <row r="3508" spans="1:29" ht="14.15" customHeight="1">
      <c r="A3508" s="124">
        <f t="shared" si="686"/>
        <v>3508</v>
      </c>
      <c r="B3508" s="139" t="s">
        <v>118</v>
      </c>
      <c r="C3508" s="108" t="s">
        <v>2797</v>
      </c>
      <c r="D3508" s="164" t="s">
        <v>2004</v>
      </c>
      <c r="E3508" s="141" t="s">
        <v>230</v>
      </c>
      <c r="F3508" s="141" t="s">
        <v>168</v>
      </c>
      <c r="G3508" s="141" t="s">
        <v>252</v>
      </c>
      <c r="H3508" s="142">
        <v>35.86</v>
      </c>
      <c r="I3508" s="143">
        <f t="shared" si="697"/>
        <v>1</v>
      </c>
      <c r="J3508" s="144">
        <v>1</v>
      </c>
      <c r="K3508" s="144"/>
      <c r="L3508" s="144"/>
      <c r="M3508" s="144"/>
      <c r="N3508" s="144"/>
      <c r="O3508" s="144"/>
      <c r="P3508" s="145" t="e">
        <f t="shared" si="687"/>
        <v>#DIV/0!</v>
      </c>
      <c r="Q3508" s="145">
        <f t="shared" si="688"/>
        <v>0</v>
      </c>
      <c r="R3508" s="145">
        <f t="shared" si="689"/>
        <v>0</v>
      </c>
      <c r="S3508" s="145">
        <f t="shared" si="690"/>
        <v>0</v>
      </c>
      <c r="T3508" s="145">
        <f t="shared" si="691"/>
        <v>0</v>
      </c>
      <c r="U3508" s="145">
        <f t="shared" si="692"/>
        <v>0</v>
      </c>
      <c r="V3508" s="146">
        <f>IF(J3508="nio",0,IF(J3508&gt;0,VLOOKUP(F3508,'3-Productie normen'!A:M,VLOOKUP(J3508,'3-Productie normen'!$B$38:$C$41,2,FALSE),FALSE)))*(VLOOKUP(B3508,'2-Kosten per locatie'!$A$16:$C$48,3,FALSE))</f>
        <v>0</v>
      </c>
      <c r="W3508" s="146">
        <f t="shared" si="693"/>
        <v>0</v>
      </c>
      <c r="X3508" s="146">
        <f t="shared" si="694"/>
        <v>0</v>
      </c>
      <c r="Y3508" s="146">
        <f t="shared" si="695"/>
        <v>0</v>
      </c>
      <c r="Z3508" s="147" t="str">
        <f>VLOOKUP(F3508,'3-Productie normen'!A:Q,12,FALSE)</f>
        <v>V</v>
      </c>
      <c r="AA3508" s="147"/>
      <c r="AC3508" s="148">
        <f t="shared" si="696"/>
        <v>35.86</v>
      </c>
    </row>
    <row r="3509" spans="1:29" ht="14.15" customHeight="1">
      <c r="A3509" s="124">
        <f t="shared" si="686"/>
        <v>3509</v>
      </c>
      <c r="B3509" s="139" t="s">
        <v>118</v>
      </c>
      <c r="C3509" s="108" t="s">
        <v>2797</v>
      </c>
      <c r="D3509" s="164" t="s">
        <v>2005</v>
      </c>
      <c r="E3509" s="141" t="s">
        <v>230</v>
      </c>
      <c r="F3509" s="141" t="s">
        <v>168</v>
      </c>
      <c r="G3509" s="141" t="s">
        <v>227</v>
      </c>
      <c r="H3509" s="142">
        <v>20.46</v>
      </c>
      <c r="I3509" s="143">
        <f t="shared" si="697"/>
        <v>1</v>
      </c>
      <c r="J3509" s="144">
        <v>1</v>
      </c>
      <c r="K3509" s="144"/>
      <c r="L3509" s="144"/>
      <c r="M3509" s="144"/>
      <c r="N3509" s="144"/>
      <c r="O3509" s="144"/>
      <c r="P3509" s="145" t="e">
        <f t="shared" si="687"/>
        <v>#DIV/0!</v>
      </c>
      <c r="Q3509" s="145">
        <f t="shared" si="688"/>
        <v>0</v>
      </c>
      <c r="R3509" s="145">
        <f t="shared" si="689"/>
        <v>0</v>
      </c>
      <c r="S3509" s="145">
        <f t="shared" si="690"/>
        <v>0</v>
      </c>
      <c r="T3509" s="145">
        <f t="shared" si="691"/>
        <v>0</v>
      </c>
      <c r="U3509" s="145">
        <f t="shared" si="692"/>
        <v>0</v>
      </c>
      <c r="V3509" s="146">
        <f>IF(J3509="nio",0,IF(J3509&gt;0,VLOOKUP(F3509,'3-Productie normen'!A:M,VLOOKUP(J3509,'3-Productie normen'!$B$38:$C$41,2,FALSE),FALSE)))*(VLOOKUP(B3509,'2-Kosten per locatie'!$A$16:$C$48,3,FALSE))</f>
        <v>0</v>
      </c>
      <c r="W3509" s="146">
        <f t="shared" si="693"/>
        <v>0</v>
      </c>
      <c r="X3509" s="146">
        <f t="shared" si="694"/>
        <v>0</v>
      </c>
      <c r="Y3509" s="146">
        <f t="shared" si="695"/>
        <v>0</v>
      </c>
      <c r="Z3509" s="147" t="str">
        <f>VLOOKUP(F3509,'3-Productie normen'!A:Q,12,FALSE)</f>
        <v>V</v>
      </c>
      <c r="AA3509" s="147"/>
      <c r="AC3509" s="148">
        <f t="shared" si="696"/>
        <v>20.46</v>
      </c>
    </row>
    <row r="3510" spans="1:29" ht="14.15" customHeight="1">
      <c r="A3510" s="124">
        <f t="shared" si="686"/>
        <v>3510</v>
      </c>
      <c r="B3510" s="139" t="s">
        <v>118</v>
      </c>
      <c r="C3510" s="108" t="s">
        <v>2797</v>
      </c>
      <c r="D3510" s="164" t="s">
        <v>1786</v>
      </c>
      <c r="E3510" s="141" t="s">
        <v>230</v>
      </c>
      <c r="F3510" s="141" t="s">
        <v>168</v>
      </c>
      <c r="G3510" s="141" t="s">
        <v>252</v>
      </c>
      <c r="H3510" s="142">
        <v>31.49</v>
      </c>
      <c r="I3510" s="143">
        <f t="shared" si="697"/>
        <v>1</v>
      </c>
      <c r="J3510" s="144">
        <v>1</v>
      </c>
      <c r="K3510" s="144"/>
      <c r="L3510" s="144"/>
      <c r="M3510" s="144"/>
      <c r="N3510" s="144"/>
      <c r="O3510" s="144"/>
      <c r="P3510" s="145" t="e">
        <f t="shared" si="687"/>
        <v>#DIV/0!</v>
      </c>
      <c r="Q3510" s="145">
        <f t="shared" si="688"/>
        <v>0</v>
      </c>
      <c r="R3510" s="145">
        <f t="shared" si="689"/>
        <v>0</v>
      </c>
      <c r="S3510" s="145">
        <f t="shared" si="690"/>
        <v>0</v>
      </c>
      <c r="T3510" s="145">
        <f t="shared" si="691"/>
        <v>0</v>
      </c>
      <c r="U3510" s="145">
        <f t="shared" si="692"/>
        <v>0</v>
      </c>
      <c r="V3510" s="146">
        <f>IF(J3510="nio",0,IF(J3510&gt;0,VLOOKUP(F3510,'3-Productie normen'!A:M,VLOOKUP(J3510,'3-Productie normen'!$B$38:$C$41,2,FALSE),FALSE)))*(VLOOKUP(B3510,'2-Kosten per locatie'!$A$16:$C$48,3,FALSE))</f>
        <v>0</v>
      </c>
      <c r="W3510" s="146">
        <f t="shared" si="693"/>
        <v>0</v>
      </c>
      <c r="X3510" s="146">
        <f t="shared" si="694"/>
        <v>0</v>
      </c>
      <c r="Y3510" s="146">
        <f t="shared" si="695"/>
        <v>0</v>
      </c>
      <c r="Z3510" s="147" t="str">
        <f>VLOOKUP(F3510,'3-Productie normen'!A:Q,12,FALSE)</f>
        <v>V</v>
      </c>
      <c r="AA3510" s="147"/>
      <c r="AC3510" s="148">
        <f t="shared" si="696"/>
        <v>31.49</v>
      </c>
    </row>
    <row r="3511" spans="1:29" ht="14.15" customHeight="1">
      <c r="A3511" s="124">
        <f t="shared" si="686"/>
        <v>3511</v>
      </c>
      <c r="B3511" s="139" t="s">
        <v>118</v>
      </c>
      <c r="C3511" s="108" t="s">
        <v>2797</v>
      </c>
      <c r="D3511" s="164" t="s">
        <v>2006</v>
      </c>
      <c r="E3511" s="141" t="s">
        <v>685</v>
      </c>
      <c r="F3511" s="141" t="s">
        <v>168</v>
      </c>
      <c r="G3511" s="141" t="s">
        <v>227</v>
      </c>
      <c r="H3511" s="142">
        <v>1.9</v>
      </c>
      <c r="I3511" s="143">
        <f t="shared" si="697"/>
        <v>1</v>
      </c>
      <c r="J3511" s="144">
        <v>1</v>
      </c>
      <c r="K3511" s="144"/>
      <c r="L3511" s="144"/>
      <c r="M3511" s="144"/>
      <c r="N3511" s="144"/>
      <c r="O3511" s="144"/>
      <c r="P3511" s="145" t="e">
        <f t="shared" si="687"/>
        <v>#DIV/0!</v>
      </c>
      <c r="Q3511" s="145">
        <f t="shared" si="688"/>
        <v>0</v>
      </c>
      <c r="R3511" s="145">
        <f t="shared" si="689"/>
        <v>0</v>
      </c>
      <c r="S3511" s="145">
        <f t="shared" si="690"/>
        <v>0</v>
      </c>
      <c r="T3511" s="145">
        <f t="shared" si="691"/>
        <v>0</v>
      </c>
      <c r="U3511" s="145">
        <f t="shared" si="692"/>
        <v>0</v>
      </c>
      <c r="V3511" s="146">
        <f>IF(J3511="nio",0,IF(J3511&gt;0,VLOOKUP(F3511,'3-Productie normen'!A:M,VLOOKUP(J3511,'3-Productie normen'!$B$38:$C$41,2,FALSE),FALSE)))*(VLOOKUP(B3511,'2-Kosten per locatie'!$A$16:$C$48,3,FALSE))</f>
        <v>0</v>
      </c>
      <c r="W3511" s="146">
        <f t="shared" si="693"/>
        <v>0</v>
      </c>
      <c r="X3511" s="146">
        <f t="shared" si="694"/>
        <v>0</v>
      </c>
      <c r="Y3511" s="146">
        <f t="shared" si="695"/>
        <v>0</v>
      </c>
      <c r="Z3511" s="147" t="str">
        <f>VLOOKUP(F3511,'3-Productie normen'!A:Q,12,FALSE)</f>
        <v>V</v>
      </c>
      <c r="AA3511" s="147"/>
      <c r="AC3511" s="148">
        <f t="shared" si="696"/>
        <v>1.9</v>
      </c>
    </row>
    <row r="3512" spans="1:29" ht="14.15" customHeight="1">
      <c r="A3512" s="124">
        <f t="shared" si="686"/>
        <v>3512</v>
      </c>
      <c r="B3512" s="139" t="s">
        <v>118</v>
      </c>
      <c r="C3512" s="108" t="s">
        <v>2797</v>
      </c>
      <c r="D3512" s="164" t="s">
        <v>2052</v>
      </c>
      <c r="E3512" s="141" t="s">
        <v>1983</v>
      </c>
      <c r="F3512" s="141" t="s">
        <v>168</v>
      </c>
      <c r="G3512" s="141" t="s">
        <v>227</v>
      </c>
      <c r="H3512" s="142">
        <v>38.200000000000003</v>
      </c>
      <c r="I3512" s="143">
        <f t="shared" si="697"/>
        <v>1</v>
      </c>
      <c r="J3512" s="144">
        <v>1</v>
      </c>
      <c r="K3512" s="144"/>
      <c r="L3512" s="144"/>
      <c r="M3512" s="144"/>
      <c r="N3512" s="144"/>
      <c r="O3512" s="144"/>
      <c r="P3512" s="145" t="e">
        <f t="shared" si="687"/>
        <v>#DIV/0!</v>
      </c>
      <c r="Q3512" s="145">
        <f t="shared" si="688"/>
        <v>0</v>
      </c>
      <c r="R3512" s="145">
        <f t="shared" si="689"/>
        <v>0</v>
      </c>
      <c r="S3512" s="145">
        <f t="shared" si="690"/>
        <v>0</v>
      </c>
      <c r="T3512" s="145">
        <f t="shared" si="691"/>
        <v>0</v>
      </c>
      <c r="U3512" s="145">
        <f t="shared" si="692"/>
        <v>0</v>
      </c>
      <c r="V3512" s="146">
        <f>IF(J3512="nio",0,IF(J3512&gt;0,VLOOKUP(F3512,'3-Productie normen'!A:M,VLOOKUP(J3512,'3-Productie normen'!$B$38:$C$41,2,FALSE),FALSE)))*(VLOOKUP(B3512,'2-Kosten per locatie'!$A$16:$C$48,3,FALSE))</f>
        <v>0</v>
      </c>
      <c r="W3512" s="146">
        <f t="shared" si="693"/>
        <v>0</v>
      </c>
      <c r="X3512" s="146">
        <f t="shared" si="694"/>
        <v>0</v>
      </c>
      <c r="Y3512" s="146">
        <f t="shared" si="695"/>
        <v>0</v>
      </c>
      <c r="Z3512" s="147" t="str">
        <f>VLOOKUP(F3512,'3-Productie normen'!A:Q,12,FALSE)</f>
        <v>V</v>
      </c>
      <c r="AA3512" s="147"/>
      <c r="AC3512" s="148">
        <f t="shared" si="696"/>
        <v>38.200000000000003</v>
      </c>
    </row>
    <row r="3513" spans="1:29" ht="14.15" customHeight="1">
      <c r="A3513" s="124">
        <f t="shared" si="686"/>
        <v>3513</v>
      </c>
      <c r="B3513" s="139" t="s">
        <v>118</v>
      </c>
      <c r="C3513" s="108" t="s">
        <v>2797</v>
      </c>
      <c r="D3513" s="164" t="s">
        <v>2007</v>
      </c>
      <c r="E3513" s="141" t="s">
        <v>1983</v>
      </c>
      <c r="F3513" s="151" t="s">
        <v>168</v>
      </c>
      <c r="G3513" s="141" t="s">
        <v>227</v>
      </c>
      <c r="H3513" s="142">
        <v>9.94</v>
      </c>
      <c r="I3513" s="143">
        <f t="shared" si="697"/>
        <v>1</v>
      </c>
      <c r="J3513" s="144">
        <v>1</v>
      </c>
      <c r="K3513" s="144"/>
      <c r="L3513" s="144"/>
      <c r="M3513" s="144"/>
      <c r="N3513" s="144"/>
      <c r="O3513" s="144"/>
      <c r="P3513" s="145" t="e">
        <f t="shared" si="687"/>
        <v>#DIV/0!</v>
      </c>
      <c r="Q3513" s="145">
        <f t="shared" si="688"/>
        <v>0</v>
      </c>
      <c r="R3513" s="145">
        <f t="shared" si="689"/>
        <v>0</v>
      </c>
      <c r="S3513" s="145">
        <f t="shared" si="690"/>
        <v>0</v>
      </c>
      <c r="T3513" s="145">
        <f t="shared" si="691"/>
        <v>0</v>
      </c>
      <c r="U3513" s="145">
        <f t="shared" si="692"/>
        <v>0</v>
      </c>
      <c r="V3513" s="146">
        <f>IF(J3513="nio",0,IF(J3513&gt;0,VLOOKUP(F3513,'3-Productie normen'!A:M,VLOOKUP(J3513,'3-Productie normen'!$B$38:$C$41,2,FALSE),FALSE)))*(VLOOKUP(B3513,'2-Kosten per locatie'!$A$16:$C$48,3,FALSE))</f>
        <v>0</v>
      </c>
      <c r="W3513" s="146">
        <f t="shared" si="693"/>
        <v>0</v>
      </c>
      <c r="X3513" s="146">
        <f t="shared" si="694"/>
        <v>0</v>
      </c>
      <c r="Y3513" s="146">
        <f t="shared" si="695"/>
        <v>0</v>
      </c>
      <c r="Z3513" s="147" t="str">
        <f>VLOOKUP(F3513,'3-Productie normen'!A:Q,12,FALSE)</f>
        <v>V</v>
      </c>
      <c r="AA3513" s="147"/>
      <c r="AC3513" s="148">
        <f t="shared" si="696"/>
        <v>9.94</v>
      </c>
    </row>
    <row r="3514" spans="1:29" ht="14.15" customHeight="1">
      <c r="A3514" s="124">
        <f t="shared" si="686"/>
        <v>3514</v>
      </c>
      <c r="B3514" s="139" t="s">
        <v>118</v>
      </c>
      <c r="C3514" s="108" t="s">
        <v>2797</v>
      </c>
      <c r="D3514" s="164" t="s">
        <v>1790</v>
      </c>
      <c r="E3514" s="141" t="s">
        <v>251</v>
      </c>
      <c r="F3514" s="141" t="s">
        <v>168</v>
      </c>
      <c r="G3514" s="141" t="s">
        <v>227</v>
      </c>
      <c r="H3514" s="142">
        <v>45.27</v>
      </c>
      <c r="I3514" s="143">
        <f t="shared" si="697"/>
        <v>1</v>
      </c>
      <c r="J3514" s="144">
        <v>1</v>
      </c>
      <c r="K3514" s="144"/>
      <c r="L3514" s="144"/>
      <c r="M3514" s="144"/>
      <c r="N3514" s="144"/>
      <c r="O3514" s="144"/>
      <c r="P3514" s="145" t="e">
        <f t="shared" si="687"/>
        <v>#DIV/0!</v>
      </c>
      <c r="Q3514" s="145">
        <f t="shared" si="688"/>
        <v>0</v>
      </c>
      <c r="R3514" s="145">
        <f t="shared" si="689"/>
        <v>0</v>
      </c>
      <c r="S3514" s="145">
        <f t="shared" si="690"/>
        <v>0</v>
      </c>
      <c r="T3514" s="145">
        <f t="shared" si="691"/>
        <v>0</v>
      </c>
      <c r="U3514" s="145">
        <f t="shared" si="692"/>
        <v>0</v>
      </c>
      <c r="V3514" s="146">
        <f>IF(J3514="nio",0,IF(J3514&gt;0,VLOOKUP(F3514,'3-Productie normen'!A:M,VLOOKUP(J3514,'3-Productie normen'!$B$38:$C$41,2,FALSE),FALSE)))*(VLOOKUP(B3514,'2-Kosten per locatie'!$A$16:$C$48,3,FALSE))</f>
        <v>0</v>
      </c>
      <c r="W3514" s="146">
        <f t="shared" si="693"/>
        <v>0</v>
      </c>
      <c r="X3514" s="146">
        <f t="shared" si="694"/>
        <v>0</v>
      </c>
      <c r="Y3514" s="146">
        <f t="shared" si="695"/>
        <v>0</v>
      </c>
      <c r="Z3514" s="147" t="str">
        <f>VLOOKUP(F3514,'3-Productie normen'!A:Q,12,FALSE)</f>
        <v>V</v>
      </c>
      <c r="AA3514" s="147"/>
      <c r="AC3514" s="148">
        <f t="shared" si="696"/>
        <v>45.27</v>
      </c>
    </row>
    <row r="3515" spans="1:29" ht="14.15" customHeight="1">
      <c r="A3515" s="124">
        <f t="shared" si="686"/>
        <v>3515</v>
      </c>
      <c r="B3515" s="139" t="s">
        <v>118</v>
      </c>
      <c r="C3515" s="108" t="s">
        <v>2797</v>
      </c>
      <c r="D3515" s="164" t="s">
        <v>2008</v>
      </c>
      <c r="E3515" s="141" t="s">
        <v>249</v>
      </c>
      <c r="F3515" s="141" t="s">
        <v>172</v>
      </c>
      <c r="G3515" s="141" t="s">
        <v>244</v>
      </c>
      <c r="H3515" s="142">
        <v>8.43</v>
      </c>
      <c r="I3515" s="143">
        <f t="shared" si="697"/>
        <v>730</v>
      </c>
      <c r="J3515" s="144">
        <v>255</v>
      </c>
      <c r="K3515" s="144">
        <v>255</v>
      </c>
      <c r="L3515" s="144">
        <v>101</v>
      </c>
      <c r="M3515" s="144">
        <v>101</v>
      </c>
      <c r="N3515" s="144">
        <v>9</v>
      </c>
      <c r="O3515" s="144">
        <v>9</v>
      </c>
      <c r="P3515" s="145" t="e">
        <f t="shared" si="687"/>
        <v>#DIV/0!</v>
      </c>
      <c r="Q3515" s="145" t="e">
        <f t="shared" si="688"/>
        <v>#DIV/0!</v>
      </c>
      <c r="R3515" s="145" t="e">
        <f t="shared" si="689"/>
        <v>#DIV/0!</v>
      </c>
      <c r="S3515" s="145" t="e">
        <f t="shared" si="690"/>
        <v>#DIV/0!</v>
      </c>
      <c r="T3515" s="145" t="e">
        <f t="shared" si="691"/>
        <v>#DIV/0!</v>
      </c>
      <c r="U3515" s="145" t="e">
        <f t="shared" si="692"/>
        <v>#DIV/0!</v>
      </c>
      <c r="V3515" s="146">
        <f>IF(J3515="nio",0,IF(J3515&gt;0,VLOOKUP(F3515,'3-Productie normen'!A:M,VLOOKUP(J3515,'3-Productie normen'!$B$38:$C$41,2,FALSE),FALSE)))*(VLOOKUP(B3515,'2-Kosten per locatie'!$A$16:$C$48,3,FALSE))</f>
        <v>0</v>
      </c>
      <c r="W3515" s="146">
        <f t="shared" si="693"/>
        <v>0</v>
      </c>
      <c r="X3515" s="146">
        <f t="shared" si="694"/>
        <v>0</v>
      </c>
      <c r="Y3515" s="146">
        <f t="shared" si="695"/>
        <v>0</v>
      </c>
      <c r="Z3515" s="147" t="str">
        <f>VLOOKUP(F3515,'3-Productie normen'!A:Q,12,FALSE)</f>
        <v>V</v>
      </c>
      <c r="AA3515" s="147"/>
      <c r="AC3515" s="148">
        <f t="shared" si="696"/>
        <v>6153.9</v>
      </c>
    </row>
    <row r="3516" spans="1:29" ht="14.15" customHeight="1">
      <c r="A3516" s="124">
        <f t="shared" si="686"/>
        <v>3516</v>
      </c>
      <c r="B3516" s="139" t="s">
        <v>118</v>
      </c>
      <c r="C3516" s="108" t="s">
        <v>2797</v>
      </c>
      <c r="D3516" s="164" t="s">
        <v>2055</v>
      </c>
      <c r="E3516" s="141" t="s">
        <v>249</v>
      </c>
      <c r="F3516" s="151" t="s">
        <v>172</v>
      </c>
      <c r="G3516" s="141" t="s">
        <v>244</v>
      </c>
      <c r="H3516" s="142">
        <v>39.479999999999997</v>
      </c>
      <c r="I3516" s="143">
        <f t="shared" si="697"/>
        <v>730</v>
      </c>
      <c r="J3516" s="144">
        <v>255</v>
      </c>
      <c r="K3516" s="144">
        <v>255</v>
      </c>
      <c r="L3516" s="144">
        <v>101</v>
      </c>
      <c r="M3516" s="144">
        <v>101</v>
      </c>
      <c r="N3516" s="144">
        <v>9</v>
      </c>
      <c r="O3516" s="144">
        <v>9</v>
      </c>
      <c r="P3516" s="145" t="e">
        <f t="shared" si="687"/>
        <v>#DIV/0!</v>
      </c>
      <c r="Q3516" s="145" t="e">
        <f t="shared" si="688"/>
        <v>#DIV/0!</v>
      </c>
      <c r="R3516" s="145" t="e">
        <f t="shared" si="689"/>
        <v>#DIV/0!</v>
      </c>
      <c r="S3516" s="145" t="e">
        <f t="shared" si="690"/>
        <v>#DIV/0!</v>
      </c>
      <c r="T3516" s="145" t="e">
        <f t="shared" si="691"/>
        <v>#DIV/0!</v>
      </c>
      <c r="U3516" s="145" t="e">
        <f t="shared" si="692"/>
        <v>#DIV/0!</v>
      </c>
      <c r="V3516" s="146">
        <f>IF(J3516="nio",0,IF(J3516&gt;0,VLOOKUP(F3516,'3-Productie normen'!A:M,VLOOKUP(J3516,'3-Productie normen'!$B$38:$C$41,2,FALSE),FALSE)))*(VLOOKUP(B3516,'2-Kosten per locatie'!$A$16:$C$48,3,FALSE))</f>
        <v>0</v>
      </c>
      <c r="W3516" s="146">
        <f t="shared" si="693"/>
        <v>0</v>
      </c>
      <c r="X3516" s="146">
        <f t="shared" si="694"/>
        <v>0</v>
      </c>
      <c r="Y3516" s="146">
        <f t="shared" si="695"/>
        <v>0</v>
      </c>
      <c r="Z3516" s="147" t="str">
        <f>VLOOKUP(F3516,'3-Productie normen'!A:Q,12,FALSE)</f>
        <v>V</v>
      </c>
      <c r="AA3516" s="147"/>
      <c r="AC3516" s="148">
        <f t="shared" si="696"/>
        <v>28820.399999999998</v>
      </c>
    </row>
    <row r="3517" spans="1:29" ht="14.15" customHeight="1">
      <c r="A3517" s="124">
        <f t="shared" si="686"/>
        <v>3517</v>
      </c>
      <c r="B3517" s="139" t="s">
        <v>118</v>
      </c>
      <c r="C3517" s="108" t="s">
        <v>2797</v>
      </c>
      <c r="D3517" s="164" t="s">
        <v>2009</v>
      </c>
      <c r="E3517" s="141" t="s">
        <v>170</v>
      </c>
      <c r="F3517" s="141" t="s">
        <v>170</v>
      </c>
      <c r="G3517" s="141" t="s">
        <v>244</v>
      </c>
      <c r="H3517" s="142">
        <v>21.3</v>
      </c>
      <c r="I3517" s="143">
        <f t="shared" si="697"/>
        <v>730</v>
      </c>
      <c r="J3517" s="144">
        <v>255</v>
      </c>
      <c r="K3517" s="144">
        <v>255</v>
      </c>
      <c r="L3517" s="144">
        <v>101</v>
      </c>
      <c r="M3517" s="144">
        <v>101</v>
      </c>
      <c r="N3517" s="144">
        <v>9</v>
      </c>
      <c r="O3517" s="144">
        <v>9</v>
      </c>
      <c r="P3517" s="145" t="e">
        <f t="shared" si="687"/>
        <v>#DIV/0!</v>
      </c>
      <c r="Q3517" s="145" t="e">
        <f t="shared" si="688"/>
        <v>#DIV/0!</v>
      </c>
      <c r="R3517" s="145" t="e">
        <f t="shared" si="689"/>
        <v>#DIV/0!</v>
      </c>
      <c r="S3517" s="145" t="e">
        <f t="shared" si="690"/>
        <v>#DIV/0!</v>
      </c>
      <c r="T3517" s="145" t="e">
        <f t="shared" si="691"/>
        <v>#DIV/0!</v>
      </c>
      <c r="U3517" s="145" t="e">
        <f t="shared" si="692"/>
        <v>#DIV/0!</v>
      </c>
      <c r="V3517" s="146">
        <f>IF(J3517="nio",0,IF(J3517&gt;0,VLOOKUP(F3517,'3-Productie normen'!A:M,VLOOKUP(J3517,'3-Productie normen'!$B$38:$C$41,2,FALSE),FALSE)))*(VLOOKUP(B3517,'2-Kosten per locatie'!$A$16:$C$48,3,FALSE))</f>
        <v>0</v>
      </c>
      <c r="W3517" s="146">
        <f t="shared" si="693"/>
        <v>0</v>
      </c>
      <c r="X3517" s="146">
        <f t="shared" si="694"/>
        <v>0</v>
      </c>
      <c r="Y3517" s="146">
        <f t="shared" si="695"/>
        <v>0</v>
      </c>
      <c r="Z3517" s="147" t="str">
        <f>VLOOKUP(F3517,'3-Productie normen'!A:Q,12,FALSE)</f>
        <v>V</v>
      </c>
      <c r="AA3517" s="147"/>
      <c r="AC3517" s="148">
        <f t="shared" si="696"/>
        <v>15549</v>
      </c>
    </row>
    <row r="3518" spans="1:29" ht="14.15" customHeight="1">
      <c r="A3518" s="124">
        <f t="shared" si="686"/>
        <v>3518</v>
      </c>
      <c r="B3518" s="139" t="s">
        <v>118</v>
      </c>
      <c r="C3518" s="108" t="s">
        <v>2797</v>
      </c>
      <c r="D3518" s="164" t="s">
        <v>2803</v>
      </c>
      <c r="E3518" s="141" t="s">
        <v>170</v>
      </c>
      <c r="F3518" s="141" t="s">
        <v>170</v>
      </c>
      <c r="G3518" s="141" t="s">
        <v>244</v>
      </c>
      <c r="H3518" s="142">
        <v>21.29</v>
      </c>
      <c r="I3518" s="143">
        <f t="shared" si="697"/>
        <v>730</v>
      </c>
      <c r="J3518" s="144">
        <v>255</v>
      </c>
      <c r="K3518" s="144">
        <v>255</v>
      </c>
      <c r="L3518" s="144">
        <v>101</v>
      </c>
      <c r="M3518" s="144">
        <v>101</v>
      </c>
      <c r="N3518" s="144">
        <v>9</v>
      </c>
      <c r="O3518" s="144">
        <v>9</v>
      </c>
      <c r="P3518" s="145" t="e">
        <f t="shared" si="687"/>
        <v>#DIV/0!</v>
      </c>
      <c r="Q3518" s="145" t="e">
        <f t="shared" si="688"/>
        <v>#DIV/0!</v>
      </c>
      <c r="R3518" s="145" t="e">
        <f t="shared" si="689"/>
        <v>#DIV/0!</v>
      </c>
      <c r="S3518" s="145" t="e">
        <f t="shared" si="690"/>
        <v>#DIV/0!</v>
      </c>
      <c r="T3518" s="145" t="e">
        <f t="shared" si="691"/>
        <v>#DIV/0!</v>
      </c>
      <c r="U3518" s="145" t="e">
        <f t="shared" si="692"/>
        <v>#DIV/0!</v>
      </c>
      <c r="V3518" s="146">
        <f>IF(J3518="nio",0,IF(J3518&gt;0,VLOOKUP(F3518,'3-Productie normen'!A:M,VLOOKUP(J3518,'3-Productie normen'!$B$38:$C$41,2,FALSE),FALSE)))*(VLOOKUP(B3518,'2-Kosten per locatie'!$A$16:$C$48,3,FALSE))</f>
        <v>0</v>
      </c>
      <c r="W3518" s="146">
        <f t="shared" si="693"/>
        <v>0</v>
      </c>
      <c r="X3518" s="146">
        <f t="shared" si="694"/>
        <v>0</v>
      </c>
      <c r="Y3518" s="146">
        <f t="shared" si="695"/>
        <v>0</v>
      </c>
      <c r="Z3518" s="147" t="str">
        <f>VLOOKUP(F3518,'3-Productie normen'!A:Q,12,FALSE)</f>
        <v>V</v>
      </c>
      <c r="AA3518" s="147"/>
      <c r="AC3518" s="148">
        <f t="shared" si="696"/>
        <v>15541.699999999999</v>
      </c>
    </row>
    <row r="3519" spans="1:29" ht="14.15" customHeight="1">
      <c r="A3519" s="124">
        <f t="shared" si="686"/>
        <v>3519</v>
      </c>
      <c r="B3519" s="139" t="s">
        <v>118</v>
      </c>
      <c r="C3519" s="108" t="s">
        <v>2804</v>
      </c>
      <c r="D3519" s="164" t="s">
        <v>1841</v>
      </c>
      <c r="E3519" s="141" t="s">
        <v>711</v>
      </c>
      <c r="F3519" s="141" t="s">
        <v>168</v>
      </c>
      <c r="G3519" s="141" t="s">
        <v>213</v>
      </c>
      <c r="H3519" s="142">
        <v>41.67</v>
      </c>
      <c r="I3519" s="143">
        <f t="shared" si="697"/>
        <v>1</v>
      </c>
      <c r="J3519" s="144">
        <v>1</v>
      </c>
      <c r="K3519" s="144"/>
      <c r="L3519" s="144"/>
      <c r="M3519" s="144"/>
      <c r="N3519" s="144"/>
      <c r="O3519" s="144"/>
      <c r="P3519" s="145" t="e">
        <f t="shared" si="687"/>
        <v>#DIV/0!</v>
      </c>
      <c r="Q3519" s="145">
        <f t="shared" si="688"/>
        <v>0</v>
      </c>
      <c r="R3519" s="145">
        <f t="shared" si="689"/>
        <v>0</v>
      </c>
      <c r="S3519" s="145">
        <f t="shared" si="690"/>
        <v>0</v>
      </c>
      <c r="T3519" s="145">
        <f t="shared" si="691"/>
        <v>0</v>
      </c>
      <c r="U3519" s="145">
        <f t="shared" si="692"/>
        <v>0</v>
      </c>
      <c r="V3519" s="146">
        <f>IF(J3519="nio",0,IF(J3519&gt;0,VLOOKUP(F3519,'3-Productie normen'!A:M,VLOOKUP(J3519,'3-Productie normen'!$B$38:$C$41,2,FALSE),FALSE)))*(VLOOKUP(B3519,'2-Kosten per locatie'!$A$16:$C$48,3,FALSE))</f>
        <v>0</v>
      </c>
      <c r="W3519" s="146">
        <f t="shared" si="693"/>
        <v>0</v>
      </c>
      <c r="X3519" s="146">
        <f t="shared" si="694"/>
        <v>0</v>
      </c>
      <c r="Y3519" s="146">
        <f t="shared" si="695"/>
        <v>0</v>
      </c>
      <c r="Z3519" s="147" t="str">
        <f>VLOOKUP(F3519,'3-Productie normen'!A:Q,12,FALSE)</f>
        <v>V</v>
      </c>
      <c r="AA3519" s="147"/>
      <c r="AC3519" s="148">
        <f t="shared" si="696"/>
        <v>41.67</v>
      </c>
    </row>
    <row r="3520" spans="1:29" ht="14.15" customHeight="1">
      <c r="A3520" s="124">
        <f t="shared" ref="A3520:A3573" si="698">A3519+1</f>
        <v>3520</v>
      </c>
      <c r="B3520" s="139" t="s">
        <v>118</v>
      </c>
      <c r="C3520" s="108" t="s">
        <v>2804</v>
      </c>
      <c r="D3520" s="164" t="s">
        <v>2805</v>
      </c>
      <c r="E3520" s="141" t="s">
        <v>711</v>
      </c>
      <c r="F3520" s="166" t="s">
        <v>168</v>
      </c>
      <c r="G3520" s="141" t="s">
        <v>213</v>
      </c>
      <c r="H3520" s="142">
        <v>8.9700000000000006</v>
      </c>
      <c r="I3520" s="143">
        <f t="shared" si="697"/>
        <v>1</v>
      </c>
      <c r="J3520" s="144">
        <v>1</v>
      </c>
      <c r="K3520" s="144"/>
      <c r="L3520" s="144"/>
      <c r="M3520" s="144"/>
      <c r="N3520" s="144"/>
      <c r="O3520" s="144"/>
      <c r="P3520" s="145" t="e">
        <f t="shared" si="687"/>
        <v>#DIV/0!</v>
      </c>
      <c r="Q3520" s="145">
        <f t="shared" si="688"/>
        <v>0</v>
      </c>
      <c r="R3520" s="145">
        <f t="shared" si="689"/>
        <v>0</v>
      </c>
      <c r="S3520" s="145">
        <f t="shared" si="690"/>
        <v>0</v>
      </c>
      <c r="T3520" s="145">
        <f t="shared" si="691"/>
        <v>0</v>
      </c>
      <c r="U3520" s="145">
        <f t="shared" si="692"/>
        <v>0</v>
      </c>
      <c r="V3520" s="146">
        <f>IF(J3520="nio",0,IF(J3520&gt;0,VLOOKUP(F3520,'3-Productie normen'!A:M,VLOOKUP(J3520,'3-Productie normen'!$B$38:$C$41,2,FALSE),FALSE)))*(VLOOKUP(B3520,'2-Kosten per locatie'!$A$16:$C$48,3,FALSE))</f>
        <v>0</v>
      </c>
      <c r="W3520" s="146">
        <f t="shared" si="693"/>
        <v>0</v>
      </c>
      <c r="X3520" s="146">
        <f t="shared" si="694"/>
        <v>0</v>
      </c>
      <c r="Y3520" s="146">
        <f t="shared" si="695"/>
        <v>0</v>
      </c>
      <c r="Z3520" s="147" t="str">
        <f>VLOOKUP(F3520,'3-Productie normen'!A:Q,12,FALSE)</f>
        <v>V</v>
      </c>
      <c r="AA3520" s="147"/>
      <c r="AC3520" s="148">
        <f t="shared" si="696"/>
        <v>8.9700000000000006</v>
      </c>
    </row>
    <row r="3521" spans="1:29" ht="14.15" customHeight="1">
      <c r="A3521" s="124">
        <f t="shared" si="698"/>
        <v>3521</v>
      </c>
      <c r="B3521" s="139" t="s">
        <v>118</v>
      </c>
      <c r="C3521" s="108" t="s">
        <v>2804</v>
      </c>
      <c r="D3521" s="164" t="s">
        <v>2470</v>
      </c>
      <c r="E3521" s="141" t="s">
        <v>224</v>
      </c>
      <c r="F3521" s="151" t="s">
        <v>155</v>
      </c>
      <c r="G3521" s="141" t="s">
        <v>222</v>
      </c>
      <c r="H3521" s="142">
        <v>33.340000000000003</v>
      </c>
      <c r="I3521" s="143">
        <f t="shared" si="697"/>
        <v>730</v>
      </c>
      <c r="J3521" s="144">
        <v>255</v>
      </c>
      <c r="K3521" s="144">
        <v>255</v>
      </c>
      <c r="L3521" s="144">
        <v>101</v>
      </c>
      <c r="M3521" s="144">
        <v>101</v>
      </c>
      <c r="N3521" s="144">
        <v>9</v>
      </c>
      <c r="O3521" s="144">
        <v>9</v>
      </c>
      <c r="P3521" s="145" t="e">
        <f t="shared" si="687"/>
        <v>#DIV/0!</v>
      </c>
      <c r="Q3521" s="145" t="e">
        <f t="shared" si="688"/>
        <v>#DIV/0!</v>
      </c>
      <c r="R3521" s="145" t="e">
        <f t="shared" si="689"/>
        <v>#DIV/0!</v>
      </c>
      <c r="S3521" s="145" t="e">
        <f t="shared" si="690"/>
        <v>#DIV/0!</v>
      </c>
      <c r="T3521" s="145" t="e">
        <f t="shared" si="691"/>
        <v>#DIV/0!</v>
      </c>
      <c r="U3521" s="145" t="e">
        <f t="shared" si="692"/>
        <v>#DIV/0!</v>
      </c>
      <c r="V3521" s="146">
        <f>IF(J3521="nio",0,IF(J3521&gt;0,VLOOKUP(F3521,'3-Productie normen'!A:M,VLOOKUP(J3521,'3-Productie normen'!$B$38:$C$41,2,FALSE),FALSE)))*(VLOOKUP(B3521,'2-Kosten per locatie'!$A$16:$C$48,3,FALSE))</f>
        <v>0</v>
      </c>
      <c r="W3521" s="146">
        <f t="shared" si="693"/>
        <v>0</v>
      </c>
      <c r="X3521" s="146">
        <f t="shared" si="694"/>
        <v>0</v>
      </c>
      <c r="Y3521" s="146">
        <f t="shared" si="695"/>
        <v>0</v>
      </c>
      <c r="Z3521" s="147" t="str">
        <f>VLOOKUP(F3521,'3-Productie normen'!A:Q,12,FALSE)</f>
        <v>B</v>
      </c>
      <c r="AA3521" s="147"/>
      <c r="AC3521" s="148">
        <f t="shared" si="696"/>
        <v>24338.2</v>
      </c>
    </row>
    <row r="3522" spans="1:29" ht="14.15" customHeight="1">
      <c r="A3522" s="124">
        <f t="shared" si="698"/>
        <v>3522</v>
      </c>
      <c r="B3522" s="139" t="s">
        <v>118</v>
      </c>
      <c r="C3522" s="108" t="s">
        <v>2804</v>
      </c>
      <c r="D3522" s="164" t="s">
        <v>2806</v>
      </c>
      <c r="E3522" s="141" t="s">
        <v>230</v>
      </c>
      <c r="F3522" s="141" t="s">
        <v>168</v>
      </c>
      <c r="G3522" s="141" t="s">
        <v>227</v>
      </c>
      <c r="H3522" s="142">
        <v>5.36</v>
      </c>
      <c r="I3522" s="143">
        <f t="shared" si="697"/>
        <v>1</v>
      </c>
      <c r="J3522" s="144">
        <v>1</v>
      </c>
      <c r="K3522" s="144"/>
      <c r="L3522" s="144"/>
      <c r="M3522" s="144"/>
      <c r="N3522" s="144"/>
      <c r="O3522" s="144"/>
      <c r="P3522" s="145" t="e">
        <f t="shared" si="687"/>
        <v>#DIV/0!</v>
      </c>
      <c r="Q3522" s="145">
        <f t="shared" si="688"/>
        <v>0</v>
      </c>
      <c r="R3522" s="145">
        <f t="shared" si="689"/>
        <v>0</v>
      </c>
      <c r="S3522" s="145">
        <f t="shared" si="690"/>
        <v>0</v>
      </c>
      <c r="T3522" s="145">
        <f t="shared" si="691"/>
        <v>0</v>
      </c>
      <c r="U3522" s="145">
        <f t="shared" si="692"/>
        <v>0</v>
      </c>
      <c r="V3522" s="146">
        <f>IF(J3522="nio",0,IF(J3522&gt;0,VLOOKUP(F3522,'3-Productie normen'!A:M,VLOOKUP(J3522,'3-Productie normen'!$B$38:$C$41,2,FALSE),FALSE)))*(VLOOKUP(B3522,'2-Kosten per locatie'!$A$16:$C$48,3,FALSE))</f>
        <v>0</v>
      </c>
      <c r="W3522" s="146">
        <f t="shared" si="693"/>
        <v>0</v>
      </c>
      <c r="X3522" s="146">
        <f t="shared" si="694"/>
        <v>0</v>
      </c>
      <c r="Y3522" s="146">
        <f t="shared" si="695"/>
        <v>0</v>
      </c>
      <c r="Z3522" s="147" t="str">
        <f>VLOOKUP(F3522,'3-Productie normen'!A:Q,12,FALSE)</f>
        <v>V</v>
      </c>
      <c r="AA3522" s="147"/>
      <c r="AC3522" s="148">
        <f t="shared" si="696"/>
        <v>5.36</v>
      </c>
    </row>
    <row r="3523" spans="1:29" ht="14.15" customHeight="1">
      <c r="A3523" s="124">
        <f t="shared" si="698"/>
        <v>3523</v>
      </c>
      <c r="B3523" s="139" t="s">
        <v>118</v>
      </c>
      <c r="C3523" s="108" t="s">
        <v>2804</v>
      </c>
      <c r="D3523" s="164" t="s">
        <v>2471</v>
      </c>
      <c r="E3523" s="141" t="s">
        <v>249</v>
      </c>
      <c r="F3523" s="141" t="s">
        <v>172</v>
      </c>
      <c r="G3523" s="141" t="s">
        <v>244</v>
      </c>
      <c r="H3523" s="142">
        <v>2.67</v>
      </c>
      <c r="I3523" s="143">
        <f t="shared" si="697"/>
        <v>730</v>
      </c>
      <c r="J3523" s="144">
        <v>255</v>
      </c>
      <c r="K3523" s="144">
        <v>255</v>
      </c>
      <c r="L3523" s="144">
        <v>101</v>
      </c>
      <c r="M3523" s="144">
        <v>101</v>
      </c>
      <c r="N3523" s="144">
        <v>9</v>
      </c>
      <c r="O3523" s="144">
        <v>9</v>
      </c>
      <c r="P3523" s="145" t="e">
        <f t="shared" si="687"/>
        <v>#DIV/0!</v>
      </c>
      <c r="Q3523" s="145" t="e">
        <f t="shared" si="688"/>
        <v>#DIV/0!</v>
      </c>
      <c r="R3523" s="145" t="e">
        <f t="shared" si="689"/>
        <v>#DIV/0!</v>
      </c>
      <c r="S3523" s="145" t="e">
        <f t="shared" si="690"/>
        <v>#DIV/0!</v>
      </c>
      <c r="T3523" s="145" t="e">
        <f t="shared" si="691"/>
        <v>#DIV/0!</v>
      </c>
      <c r="U3523" s="145" t="e">
        <f t="shared" si="692"/>
        <v>#DIV/0!</v>
      </c>
      <c r="V3523" s="146">
        <f>IF(J3523="nio",0,IF(J3523&gt;0,VLOOKUP(F3523,'3-Productie normen'!A:M,VLOOKUP(J3523,'3-Productie normen'!$B$38:$C$41,2,FALSE),FALSE)))*(VLOOKUP(B3523,'2-Kosten per locatie'!$A$16:$C$48,3,FALSE))</f>
        <v>0</v>
      </c>
      <c r="W3523" s="146">
        <f t="shared" si="693"/>
        <v>0</v>
      </c>
      <c r="X3523" s="146">
        <f t="shared" si="694"/>
        <v>0</v>
      </c>
      <c r="Y3523" s="146">
        <f t="shared" si="695"/>
        <v>0</v>
      </c>
      <c r="Z3523" s="147" t="str">
        <f>VLOOKUP(F3523,'3-Productie normen'!A:Q,12,FALSE)</f>
        <v>V</v>
      </c>
      <c r="AA3523" s="147"/>
      <c r="AC3523" s="148">
        <f t="shared" si="696"/>
        <v>1949.1</v>
      </c>
    </row>
    <row r="3524" spans="1:29" ht="14.15" customHeight="1">
      <c r="A3524" s="124">
        <f t="shared" si="698"/>
        <v>3524</v>
      </c>
      <c r="B3524" s="139" t="s">
        <v>118</v>
      </c>
      <c r="C3524" s="108" t="s">
        <v>2804</v>
      </c>
      <c r="D3524" s="164" t="s">
        <v>1842</v>
      </c>
      <c r="E3524" s="141" t="s">
        <v>216</v>
      </c>
      <c r="F3524" s="151" t="s">
        <v>167</v>
      </c>
      <c r="G3524" s="141" t="s">
        <v>213</v>
      </c>
      <c r="H3524" s="142">
        <v>3.43</v>
      </c>
      <c r="I3524" s="143">
        <f t="shared" si="697"/>
        <v>730</v>
      </c>
      <c r="J3524" s="144">
        <v>255</v>
      </c>
      <c r="K3524" s="144">
        <v>255</v>
      </c>
      <c r="L3524" s="144">
        <v>101</v>
      </c>
      <c r="M3524" s="144">
        <v>101</v>
      </c>
      <c r="N3524" s="144">
        <v>9</v>
      </c>
      <c r="O3524" s="144">
        <v>9</v>
      </c>
      <c r="P3524" s="145" t="e">
        <f t="shared" si="687"/>
        <v>#DIV/0!</v>
      </c>
      <c r="Q3524" s="145" t="e">
        <f t="shared" si="688"/>
        <v>#DIV/0!</v>
      </c>
      <c r="R3524" s="145" t="e">
        <f t="shared" si="689"/>
        <v>#DIV/0!</v>
      </c>
      <c r="S3524" s="145" t="e">
        <f t="shared" si="690"/>
        <v>#DIV/0!</v>
      </c>
      <c r="T3524" s="145" t="e">
        <f t="shared" si="691"/>
        <v>#DIV/0!</v>
      </c>
      <c r="U3524" s="145" t="e">
        <f t="shared" si="692"/>
        <v>#DIV/0!</v>
      </c>
      <c r="V3524" s="146">
        <f>IF(J3524="nio",0,IF(J3524&gt;0,VLOOKUP(F3524,'3-Productie normen'!A:M,VLOOKUP(J3524,'3-Productie normen'!$B$38:$C$41,2,FALSE),FALSE)))*(VLOOKUP(B3524,'2-Kosten per locatie'!$A$16:$C$48,3,FALSE))</f>
        <v>0</v>
      </c>
      <c r="W3524" s="146">
        <f t="shared" si="693"/>
        <v>0</v>
      </c>
      <c r="X3524" s="146">
        <f t="shared" si="694"/>
        <v>0</v>
      </c>
      <c r="Y3524" s="146">
        <f t="shared" si="695"/>
        <v>0</v>
      </c>
      <c r="Z3524" s="147" t="str">
        <f>VLOOKUP(F3524,'3-Productie normen'!A:Q,12,FALSE)</f>
        <v>S</v>
      </c>
      <c r="AA3524" s="147"/>
      <c r="AC3524" s="148">
        <f t="shared" si="696"/>
        <v>2503.9</v>
      </c>
    </row>
    <row r="3525" spans="1:29" ht="14.15" customHeight="1">
      <c r="A3525" s="124">
        <f t="shared" si="698"/>
        <v>3525</v>
      </c>
      <c r="B3525" s="139" t="s">
        <v>118</v>
      </c>
      <c r="C3525" s="108" t="s">
        <v>2804</v>
      </c>
      <c r="D3525" s="164" t="s">
        <v>2807</v>
      </c>
      <c r="E3525" s="141" t="s">
        <v>216</v>
      </c>
      <c r="F3525" s="141" t="s">
        <v>167</v>
      </c>
      <c r="G3525" s="141" t="s">
        <v>213</v>
      </c>
      <c r="H3525" s="142">
        <v>1.19</v>
      </c>
      <c r="I3525" s="143">
        <f t="shared" si="697"/>
        <v>730</v>
      </c>
      <c r="J3525" s="144">
        <v>255</v>
      </c>
      <c r="K3525" s="144">
        <v>255</v>
      </c>
      <c r="L3525" s="144">
        <v>101</v>
      </c>
      <c r="M3525" s="144">
        <v>101</v>
      </c>
      <c r="N3525" s="144">
        <v>9</v>
      </c>
      <c r="O3525" s="144">
        <v>9</v>
      </c>
      <c r="P3525" s="145" t="e">
        <f t="shared" si="687"/>
        <v>#DIV/0!</v>
      </c>
      <c r="Q3525" s="145" t="e">
        <f t="shared" si="688"/>
        <v>#DIV/0!</v>
      </c>
      <c r="R3525" s="145" t="e">
        <f t="shared" si="689"/>
        <v>#DIV/0!</v>
      </c>
      <c r="S3525" s="145" t="e">
        <f t="shared" si="690"/>
        <v>#DIV/0!</v>
      </c>
      <c r="T3525" s="145" t="e">
        <f t="shared" si="691"/>
        <v>#DIV/0!</v>
      </c>
      <c r="U3525" s="145" t="e">
        <f t="shared" si="692"/>
        <v>#DIV/0!</v>
      </c>
      <c r="V3525" s="146">
        <f>IF(J3525="nio",0,IF(J3525&gt;0,VLOOKUP(F3525,'3-Productie normen'!A:M,VLOOKUP(J3525,'3-Productie normen'!$B$38:$C$41,2,FALSE),FALSE)))*(VLOOKUP(B3525,'2-Kosten per locatie'!$A$16:$C$48,3,FALSE))</f>
        <v>0</v>
      </c>
      <c r="W3525" s="146">
        <f t="shared" si="693"/>
        <v>0</v>
      </c>
      <c r="X3525" s="146">
        <f t="shared" si="694"/>
        <v>0</v>
      </c>
      <c r="Y3525" s="146">
        <f t="shared" si="695"/>
        <v>0</v>
      </c>
      <c r="Z3525" s="147" t="str">
        <f>VLOOKUP(F3525,'3-Productie normen'!A:Q,12,FALSE)</f>
        <v>S</v>
      </c>
      <c r="AA3525" s="147"/>
      <c r="AC3525" s="148">
        <f t="shared" si="696"/>
        <v>868.69999999999993</v>
      </c>
    </row>
    <row r="3526" spans="1:29" ht="14.15" customHeight="1">
      <c r="A3526" s="124">
        <f t="shared" si="698"/>
        <v>3526</v>
      </c>
      <c r="B3526" s="139" t="s">
        <v>118</v>
      </c>
      <c r="C3526" s="108" t="s">
        <v>2804</v>
      </c>
      <c r="D3526" s="164" t="s">
        <v>2808</v>
      </c>
      <c r="E3526" s="141" t="s">
        <v>216</v>
      </c>
      <c r="F3526" s="141" t="s">
        <v>167</v>
      </c>
      <c r="G3526" s="141" t="s">
        <v>213</v>
      </c>
      <c r="H3526" s="142">
        <v>1.19</v>
      </c>
      <c r="I3526" s="143">
        <f t="shared" si="697"/>
        <v>730</v>
      </c>
      <c r="J3526" s="144">
        <v>255</v>
      </c>
      <c r="K3526" s="144">
        <v>255</v>
      </c>
      <c r="L3526" s="144">
        <v>101</v>
      </c>
      <c r="M3526" s="144">
        <v>101</v>
      </c>
      <c r="N3526" s="144">
        <v>9</v>
      </c>
      <c r="O3526" s="144">
        <v>9</v>
      </c>
      <c r="P3526" s="145" t="e">
        <f t="shared" si="687"/>
        <v>#DIV/0!</v>
      </c>
      <c r="Q3526" s="145" t="e">
        <f t="shared" si="688"/>
        <v>#DIV/0!</v>
      </c>
      <c r="R3526" s="145" t="e">
        <f t="shared" si="689"/>
        <v>#DIV/0!</v>
      </c>
      <c r="S3526" s="145" t="e">
        <f t="shared" si="690"/>
        <v>#DIV/0!</v>
      </c>
      <c r="T3526" s="145" t="e">
        <f t="shared" si="691"/>
        <v>#DIV/0!</v>
      </c>
      <c r="U3526" s="145" t="e">
        <f t="shared" si="692"/>
        <v>#DIV/0!</v>
      </c>
      <c r="V3526" s="146">
        <f>IF(J3526="nio",0,IF(J3526&gt;0,VLOOKUP(F3526,'3-Productie normen'!A:M,VLOOKUP(J3526,'3-Productie normen'!$B$38:$C$41,2,FALSE),FALSE)))*(VLOOKUP(B3526,'2-Kosten per locatie'!$A$16:$C$48,3,FALSE))</f>
        <v>0</v>
      </c>
      <c r="W3526" s="146">
        <f t="shared" si="693"/>
        <v>0</v>
      </c>
      <c r="X3526" s="146">
        <f t="shared" si="694"/>
        <v>0</v>
      </c>
      <c r="Y3526" s="146">
        <f t="shared" si="695"/>
        <v>0</v>
      </c>
      <c r="Z3526" s="147" t="str">
        <f>VLOOKUP(F3526,'3-Productie normen'!A:Q,12,FALSE)</f>
        <v>S</v>
      </c>
      <c r="AA3526" s="147"/>
      <c r="AC3526" s="148">
        <f t="shared" si="696"/>
        <v>868.69999999999993</v>
      </c>
    </row>
    <row r="3527" spans="1:29" ht="14.15" customHeight="1">
      <c r="A3527" s="124">
        <f t="shared" si="698"/>
        <v>3527</v>
      </c>
      <c r="B3527" s="139" t="s">
        <v>118</v>
      </c>
      <c r="C3527" s="108" t="s">
        <v>2804</v>
      </c>
      <c r="D3527" s="164" t="s">
        <v>2472</v>
      </c>
      <c r="E3527" s="141" t="s">
        <v>216</v>
      </c>
      <c r="F3527" s="141" t="s">
        <v>167</v>
      </c>
      <c r="G3527" s="141" t="s">
        <v>213</v>
      </c>
      <c r="H3527" s="142">
        <v>9.67</v>
      </c>
      <c r="I3527" s="143">
        <f t="shared" si="697"/>
        <v>730</v>
      </c>
      <c r="J3527" s="144">
        <v>255</v>
      </c>
      <c r="K3527" s="144">
        <v>255</v>
      </c>
      <c r="L3527" s="144">
        <v>101</v>
      </c>
      <c r="M3527" s="144">
        <v>101</v>
      </c>
      <c r="N3527" s="144">
        <v>9</v>
      </c>
      <c r="O3527" s="144">
        <v>9</v>
      </c>
      <c r="P3527" s="145" t="e">
        <f t="shared" si="687"/>
        <v>#DIV/0!</v>
      </c>
      <c r="Q3527" s="145" t="e">
        <f t="shared" si="688"/>
        <v>#DIV/0!</v>
      </c>
      <c r="R3527" s="145" t="e">
        <f t="shared" si="689"/>
        <v>#DIV/0!</v>
      </c>
      <c r="S3527" s="145" t="e">
        <f t="shared" si="690"/>
        <v>#DIV/0!</v>
      </c>
      <c r="T3527" s="145" t="e">
        <f t="shared" si="691"/>
        <v>#DIV/0!</v>
      </c>
      <c r="U3527" s="145" t="e">
        <f t="shared" si="692"/>
        <v>#DIV/0!</v>
      </c>
      <c r="V3527" s="146">
        <f>IF(J3527="nio",0,IF(J3527&gt;0,VLOOKUP(F3527,'3-Productie normen'!A:M,VLOOKUP(J3527,'3-Productie normen'!$B$38:$C$41,2,FALSE),FALSE)))*(VLOOKUP(B3527,'2-Kosten per locatie'!$A$16:$C$48,3,FALSE))</f>
        <v>0</v>
      </c>
      <c r="W3527" s="146">
        <f t="shared" si="693"/>
        <v>0</v>
      </c>
      <c r="X3527" s="146">
        <f t="shared" si="694"/>
        <v>0</v>
      </c>
      <c r="Y3527" s="146">
        <f t="shared" si="695"/>
        <v>0</v>
      </c>
      <c r="Z3527" s="147" t="str">
        <f>VLOOKUP(F3527,'3-Productie normen'!A:Q,12,FALSE)</f>
        <v>S</v>
      </c>
      <c r="AA3527" s="147"/>
      <c r="AC3527" s="148">
        <f t="shared" si="696"/>
        <v>7059.1</v>
      </c>
    </row>
    <row r="3528" spans="1:29" ht="14.15" customHeight="1">
      <c r="A3528" s="124">
        <f t="shared" si="698"/>
        <v>3528</v>
      </c>
      <c r="B3528" s="139" t="s">
        <v>118</v>
      </c>
      <c r="C3528" s="108" t="s">
        <v>2804</v>
      </c>
      <c r="D3528" s="164" t="s">
        <v>2809</v>
      </c>
      <c r="E3528" s="141" t="s">
        <v>216</v>
      </c>
      <c r="F3528" s="141" t="s">
        <v>167</v>
      </c>
      <c r="G3528" s="141" t="s">
        <v>213</v>
      </c>
      <c r="H3528" s="142">
        <v>1.4</v>
      </c>
      <c r="I3528" s="143">
        <f t="shared" si="697"/>
        <v>730</v>
      </c>
      <c r="J3528" s="144">
        <v>255</v>
      </c>
      <c r="K3528" s="144">
        <v>255</v>
      </c>
      <c r="L3528" s="144">
        <v>101</v>
      </c>
      <c r="M3528" s="144">
        <v>101</v>
      </c>
      <c r="N3528" s="144">
        <v>9</v>
      </c>
      <c r="O3528" s="144">
        <v>9</v>
      </c>
      <c r="P3528" s="145" t="e">
        <f t="shared" si="687"/>
        <v>#DIV/0!</v>
      </c>
      <c r="Q3528" s="145" t="e">
        <f t="shared" si="688"/>
        <v>#DIV/0!</v>
      </c>
      <c r="R3528" s="145" t="e">
        <f t="shared" si="689"/>
        <v>#DIV/0!</v>
      </c>
      <c r="S3528" s="145" t="e">
        <f t="shared" si="690"/>
        <v>#DIV/0!</v>
      </c>
      <c r="T3528" s="145" t="e">
        <f t="shared" si="691"/>
        <v>#DIV/0!</v>
      </c>
      <c r="U3528" s="145" t="e">
        <f t="shared" si="692"/>
        <v>#DIV/0!</v>
      </c>
      <c r="V3528" s="146">
        <f>IF(J3528="nio",0,IF(J3528&gt;0,VLOOKUP(F3528,'3-Productie normen'!A:M,VLOOKUP(J3528,'3-Productie normen'!$B$38:$C$41,2,FALSE),FALSE)))*(VLOOKUP(B3528,'2-Kosten per locatie'!$A$16:$C$48,3,FALSE))</f>
        <v>0</v>
      </c>
      <c r="W3528" s="146">
        <f t="shared" si="693"/>
        <v>0</v>
      </c>
      <c r="X3528" s="146">
        <f t="shared" si="694"/>
        <v>0</v>
      </c>
      <c r="Y3528" s="146">
        <f t="shared" si="695"/>
        <v>0</v>
      </c>
      <c r="Z3528" s="147" t="str">
        <f>VLOOKUP(F3528,'3-Productie normen'!A:Q,12,FALSE)</f>
        <v>S</v>
      </c>
      <c r="AA3528" s="147"/>
      <c r="AC3528" s="148">
        <f t="shared" si="696"/>
        <v>1021.9999999999999</v>
      </c>
    </row>
    <row r="3529" spans="1:29" ht="14.15" customHeight="1">
      <c r="A3529" s="124">
        <f t="shared" si="698"/>
        <v>3529</v>
      </c>
      <c r="B3529" s="139" t="s">
        <v>118</v>
      </c>
      <c r="C3529" s="108" t="s">
        <v>2804</v>
      </c>
      <c r="D3529" s="164" t="s">
        <v>2810</v>
      </c>
      <c r="E3529" s="141" t="s">
        <v>216</v>
      </c>
      <c r="F3529" s="141" t="s">
        <v>167</v>
      </c>
      <c r="G3529" s="141" t="s">
        <v>213</v>
      </c>
      <c r="H3529" s="142">
        <v>1.4</v>
      </c>
      <c r="I3529" s="143">
        <f t="shared" si="697"/>
        <v>730</v>
      </c>
      <c r="J3529" s="144">
        <v>255</v>
      </c>
      <c r="K3529" s="144">
        <v>255</v>
      </c>
      <c r="L3529" s="144">
        <v>101</v>
      </c>
      <c r="M3529" s="144">
        <v>101</v>
      </c>
      <c r="N3529" s="144">
        <v>9</v>
      </c>
      <c r="O3529" s="144">
        <v>9</v>
      </c>
      <c r="P3529" s="145" t="e">
        <f t="shared" si="687"/>
        <v>#DIV/0!</v>
      </c>
      <c r="Q3529" s="145" t="e">
        <f t="shared" si="688"/>
        <v>#DIV/0!</v>
      </c>
      <c r="R3529" s="145" t="e">
        <f t="shared" si="689"/>
        <v>#DIV/0!</v>
      </c>
      <c r="S3529" s="145" t="e">
        <f t="shared" si="690"/>
        <v>#DIV/0!</v>
      </c>
      <c r="T3529" s="145" t="e">
        <f t="shared" si="691"/>
        <v>#DIV/0!</v>
      </c>
      <c r="U3529" s="145" t="e">
        <f t="shared" si="692"/>
        <v>#DIV/0!</v>
      </c>
      <c r="V3529" s="146">
        <f>IF(J3529="nio",0,IF(J3529&gt;0,VLOOKUP(F3529,'3-Productie normen'!A:M,VLOOKUP(J3529,'3-Productie normen'!$B$38:$C$41,2,FALSE),FALSE)))*(VLOOKUP(B3529,'2-Kosten per locatie'!$A$16:$C$48,3,FALSE))</f>
        <v>0</v>
      </c>
      <c r="W3529" s="146">
        <f t="shared" si="693"/>
        <v>0</v>
      </c>
      <c r="X3529" s="146">
        <f t="shared" si="694"/>
        <v>0</v>
      </c>
      <c r="Y3529" s="146">
        <f t="shared" si="695"/>
        <v>0</v>
      </c>
      <c r="Z3529" s="147" t="str">
        <f>VLOOKUP(F3529,'3-Productie normen'!A:Q,12,FALSE)</f>
        <v>S</v>
      </c>
      <c r="AA3529" s="147"/>
      <c r="AC3529" s="148">
        <f t="shared" si="696"/>
        <v>1021.9999999999999</v>
      </c>
    </row>
    <row r="3530" spans="1:29" ht="14.15" customHeight="1">
      <c r="A3530" s="124">
        <f t="shared" si="698"/>
        <v>3530</v>
      </c>
      <c r="B3530" s="139" t="s">
        <v>118</v>
      </c>
      <c r="C3530" s="108" t="s">
        <v>2804</v>
      </c>
      <c r="D3530" s="164" t="s">
        <v>2811</v>
      </c>
      <c r="E3530" s="141" t="s">
        <v>216</v>
      </c>
      <c r="F3530" s="141" t="s">
        <v>167</v>
      </c>
      <c r="G3530" s="141" t="s">
        <v>213</v>
      </c>
      <c r="H3530" s="142">
        <v>1.57</v>
      </c>
      <c r="I3530" s="143">
        <f t="shared" si="697"/>
        <v>730</v>
      </c>
      <c r="J3530" s="144">
        <v>255</v>
      </c>
      <c r="K3530" s="144">
        <v>255</v>
      </c>
      <c r="L3530" s="144">
        <v>101</v>
      </c>
      <c r="M3530" s="144">
        <v>101</v>
      </c>
      <c r="N3530" s="144">
        <v>9</v>
      </c>
      <c r="O3530" s="144">
        <v>9</v>
      </c>
      <c r="P3530" s="145" t="e">
        <f t="shared" si="687"/>
        <v>#DIV/0!</v>
      </c>
      <c r="Q3530" s="145" t="e">
        <f t="shared" si="688"/>
        <v>#DIV/0!</v>
      </c>
      <c r="R3530" s="145" t="e">
        <f t="shared" si="689"/>
        <v>#DIV/0!</v>
      </c>
      <c r="S3530" s="145" t="e">
        <f t="shared" si="690"/>
        <v>#DIV/0!</v>
      </c>
      <c r="T3530" s="145" t="e">
        <f t="shared" si="691"/>
        <v>#DIV/0!</v>
      </c>
      <c r="U3530" s="145" t="e">
        <f t="shared" si="692"/>
        <v>#DIV/0!</v>
      </c>
      <c r="V3530" s="146">
        <f>IF(J3530="nio",0,IF(J3530&gt;0,VLOOKUP(F3530,'3-Productie normen'!A:M,VLOOKUP(J3530,'3-Productie normen'!$B$38:$C$41,2,FALSE),FALSE)))*(VLOOKUP(B3530,'2-Kosten per locatie'!$A$16:$C$48,3,FALSE))</f>
        <v>0</v>
      </c>
      <c r="W3530" s="146">
        <f t="shared" si="693"/>
        <v>0</v>
      </c>
      <c r="X3530" s="146">
        <f t="shared" si="694"/>
        <v>0</v>
      </c>
      <c r="Y3530" s="146">
        <f t="shared" si="695"/>
        <v>0</v>
      </c>
      <c r="Z3530" s="147" t="str">
        <f>VLOOKUP(F3530,'3-Productie normen'!A:Q,12,FALSE)</f>
        <v>S</v>
      </c>
      <c r="AA3530" s="147"/>
      <c r="AC3530" s="148">
        <f t="shared" si="696"/>
        <v>1146.1000000000001</v>
      </c>
    </row>
    <row r="3531" spans="1:29" ht="14.15" customHeight="1">
      <c r="A3531" s="124">
        <f t="shared" si="698"/>
        <v>3531</v>
      </c>
      <c r="B3531" s="139" t="s">
        <v>118</v>
      </c>
      <c r="C3531" s="108" t="s">
        <v>2804</v>
      </c>
      <c r="D3531" s="164" t="s">
        <v>2812</v>
      </c>
      <c r="E3531" s="141" t="s">
        <v>224</v>
      </c>
      <c r="F3531" s="141" t="s">
        <v>155</v>
      </c>
      <c r="G3531" s="141" t="s">
        <v>244</v>
      </c>
      <c r="H3531" s="142">
        <v>266.25</v>
      </c>
      <c r="I3531" s="143">
        <f t="shared" si="697"/>
        <v>730</v>
      </c>
      <c r="J3531" s="144">
        <v>255</v>
      </c>
      <c r="K3531" s="144">
        <v>255</v>
      </c>
      <c r="L3531" s="144">
        <v>101</v>
      </c>
      <c r="M3531" s="144">
        <v>101</v>
      </c>
      <c r="N3531" s="144">
        <v>9</v>
      </c>
      <c r="O3531" s="144">
        <v>9</v>
      </c>
      <c r="P3531" s="145" t="e">
        <f t="shared" si="687"/>
        <v>#DIV/0!</v>
      </c>
      <c r="Q3531" s="145" t="e">
        <f t="shared" si="688"/>
        <v>#DIV/0!</v>
      </c>
      <c r="R3531" s="145" t="e">
        <f t="shared" si="689"/>
        <v>#DIV/0!</v>
      </c>
      <c r="S3531" s="145" t="e">
        <f t="shared" si="690"/>
        <v>#DIV/0!</v>
      </c>
      <c r="T3531" s="145" t="e">
        <f t="shared" si="691"/>
        <v>#DIV/0!</v>
      </c>
      <c r="U3531" s="145" t="e">
        <f t="shared" si="692"/>
        <v>#DIV/0!</v>
      </c>
      <c r="V3531" s="146">
        <f>IF(J3531="nio",0,IF(J3531&gt;0,VLOOKUP(F3531,'3-Productie normen'!A:M,VLOOKUP(J3531,'3-Productie normen'!$B$38:$C$41,2,FALSE),FALSE)))*(VLOOKUP(B3531,'2-Kosten per locatie'!$A$16:$C$48,3,FALSE))</f>
        <v>0</v>
      </c>
      <c r="W3531" s="146">
        <f t="shared" si="693"/>
        <v>0</v>
      </c>
      <c r="X3531" s="146">
        <f t="shared" si="694"/>
        <v>0</v>
      </c>
      <c r="Y3531" s="146">
        <f t="shared" si="695"/>
        <v>0</v>
      </c>
      <c r="Z3531" s="147" t="str">
        <f>VLOOKUP(F3531,'3-Productie normen'!A:Q,12,FALSE)</f>
        <v>B</v>
      </c>
      <c r="AA3531" s="147"/>
      <c r="AC3531" s="148">
        <f t="shared" si="696"/>
        <v>194362.5</v>
      </c>
    </row>
    <row r="3532" spans="1:29" ht="14.15" customHeight="1">
      <c r="A3532" s="124">
        <f t="shared" si="698"/>
        <v>3532</v>
      </c>
      <c r="B3532" s="139" t="s">
        <v>118</v>
      </c>
      <c r="C3532" s="108" t="s">
        <v>2804</v>
      </c>
      <c r="D3532" s="164" t="s">
        <v>2813</v>
      </c>
      <c r="E3532" s="141" t="s">
        <v>224</v>
      </c>
      <c r="F3532" s="141" t="s">
        <v>155</v>
      </c>
      <c r="G3532" s="141" t="s">
        <v>244</v>
      </c>
      <c r="H3532" s="142">
        <v>36.450000000000003</v>
      </c>
      <c r="I3532" s="143">
        <f t="shared" si="697"/>
        <v>730</v>
      </c>
      <c r="J3532" s="144">
        <v>255</v>
      </c>
      <c r="K3532" s="144">
        <v>255</v>
      </c>
      <c r="L3532" s="144">
        <v>101</v>
      </c>
      <c r="M3532" s="144">
        <v>101</v>
      </c>
      <c r="N3532" s="144">
        <v>9</v>
      </c>
      <c r="O3532" s="144">
        <v>9</v>
      </c>
      <c r="P3532" s="145" t="e">
        <f t="shared" si="687"/>
        <v>#DIV/0!</v>
      </c>
      <c r="Q3532" s="145" t="e">
        <f t="shared" si="688"/>
        <v>#DIV/0!</v>
      </c>
      <c r="R3532" s="145" t="e">
        <f t="shared" si="689"/>
        <v>#DIV/0!</v>
      </c>
      <c r="S3532" s="145" t="e">
        <f t="shared" si="690"/>
        <v>#DIV/0!</v>
      </c>
      <c r="T3532" s="145" t="e">
        <f t="shared" si="691"/>
        <v>#DIV/0!</v>
      </c>
      <c r="U3532" s="145" t="e">
        <f t="shared" si="692"/>
        <v>#DIV/0!</v>
      </c>
      <c r="V3532" s="146">
        <f>IF(J3532="nio",0,IF(J3532&gt;0,VLOOKUP(F3532,'3-Productie normen'!A:M,VLOOKUP(J3532,'3-Productie normen'!$B$38:$C$41,2,FALSE),FALSE)))*(VLOOKUP(B3532,'2-Kosten per locatie'!$A$16:$C$48,3,FALSE))</f>
        <v>0</v>
      </c>
      <c r="W3532" s="146">
        <f t="shared" si="693"/>
        <v>0</v>
      </c>
      <c r="X3532" s="146">
        <f t="shared" si="694"/>
        <v>0</v>
      </c>
      <c r="Y3532" s="146">
        <f t="shared" si="695"/>
        <v>0</v>
      </c>
      <c r="Z3532" s="147" t="str">
        <f>VLOOKUP(F3532,'3-Productie normen'!A:Q,12,FALSE)</f>
        <v>B</v>
      </c>
      <c r="AA3532" s="147"/>
      <c r="AC3532" s="148">
        <f t="shared" si="696"/>
        <v>26608.500000000004</v>
      </c>
    </row>
    <row r="3533" spans="1:29" ht="14.15" customHeight="1">
      <c r="A3533" s="124">
        <f t="shared" si="698"/>
        <v>3533</v>
      </c>
      <c r="B3533" s="139" t="s">
        <v>118</v>
      </c>
      <c r="C3533" s="108" t="s">
        <v>2804</v>
      </c>
      <c r="D3533" s="164" t="s">
        <v>2814</v>
      </c>
      <c r="E3533" s="141" t="s">
        <v>224</v>
      </c>
      <c r="F3533" s="141" t="s">
        <v>155</v>
      </c>
      <c r="G3533" s="141" t="s">
        <v>244</v>
      </c>
      <c r="H3533" s="142">
        <v>14.04</v>
      </c>
      <c r="I3533" s="143">
        <f t="shared" si="697"/>
        <v>730</v>
      </c>
      <c r="J3533" s="144">
        <v>255</v>
      </c>
      <c r="K3533" s="144">
        <v>255</v>
      </c>
      <c r="L3533" s="144">
        <v>101</v>
      </c>
      <c r="M3533" s="144">
        <v>101</v>
      </c>
      <c r="N3533" s="144">
        <v>9</v>
      </c>
      <c r="O3533" s="144">
        <v>9</v>
      </c>
      <c r="P3533" s="145" t="e">
        <f t="shared" si="687"/>
        <v>#DIV/0!</v>
      </c>
      <c r="Q3533" s="145" t="e">
        <f t="shared" si="688"/>
        <v>#DIV/0!</v>
      </c>
      <c r="R3533" s="145" t="e">
        <f t="shared" si="689"/>
        <v>#DIV/0!</v>
      </c>
      <c r="S3533" s="145" t="e">
        <f t="shared" si="690"/>
        <v>#DIV/0!</v>
      </c>
      <c r="T3533" s="145" t="e">
        <f t="shared" si="691"/>
        <v>#DIV/0!</v>
      </c>
      <c r="U3533" s="145" t="e">
        <f t="shared" si="692"/>
        <v>#DIV/0!</v>
      </c>
      <c r="V3533" s="146">
        <f>IF(J3533="nio",0,IF(J3533&gt;0,VLOOKUP(F3533,'3-Productie normen'!A:M,VLOOKUP(J3533,'3-Productie normen'!$B$38:$C$41,2,FALSE),FALSE)))*(VLOOKUP(B3533,'2-Kosten per locatie'!$A$16:$C$48,3,FALSE))</f>
        <v>0</v>
      </c>
      <c r="W3533" s="146">
        <f t="shared" si="693"/>
        <v>0</v>
      </c>
      <c r="X3533" s="146">
        <f t="shared" si="694"/>
        <v>0</v>
      </c>
      <c r="Y3533" s="146">
        <f t="shared" si="695"/>
        <v>0</v>
      </c>
      <c r="Z3533" s="147" t="str">
        <f>VLOOKUP(F3533,'3-Productie normen'!A:Q,12,FALSE)</f>
        <v>B</v>
      </c>
      <c r="AA3533" s="147"/>
      <c r="AC3533" s="148">
        <f t="shared" si="696"/>
        <v>10249.199999999999</v>
      </c>
    </row>
    <row r="3534" spans="1:29" ht="14.15" customHeight="1">
      <c r="A3534" s="124">
        <f t="shared" si="698"/>
        <v>3534</v>
      </c>
      <c r="B3534" s="139" t="s">
        <v>118</v>
      </c>
      <c r="C3534" s="108" t="s">
        <v>2804</v>
      </c>
      <c r="D3534" s="164" t="s">
        <v>2815</v>
      </c>
      <c r="E3534" s="141" t="s">
        <v>224</v>
      </c>
      <c r="F3534" s="141" t="s">
        <v>155</v>
      </c>
      <c r="G3534" s="141" t="s">
        <v>244</v>
      </c>
      <c r="H3534" s="142">
        <v>16.05</v>
      </c>
      <c r="I3534" s="143">
        <f t="shared" si="697"/>
        <v>730</v>
      </c>
      <c r="J3534" s="144">
        <v>255</v>
      </c>
      <c r="K3534" s="144">
        <v>255</v>
      </c>
      <c r="L3534" s="144">
        <v>101</v>
      </c>
      <c r="M3534" s="144">
        <v>101</v>
      </c>
      <c r="N3534" s="144">
        <v>9</v>
      </c>
      <c r="O3534" s="144">
        <v>9</v>
      </c>
      <c r="P3534" s="145" t="e">
        <f t="shared" si="687"/>
        <v>#DIV/0!</v>
      </c>
      <c r="Q3534" s="145" t="e">
        <f t="shared" si="688"/>
        <v>#DIV/0!</v>
      </c>
      <c r="R3534" s="145" t="e">
        <f t="shared" si="689"/>
        <v>#DIV/0!</v>
      </c>
      <c r="S3534" s="145" t="e">
        <f t="shared" si="690"/>
        <v>#DIV/0!</v>
      </c>
      <c r="T3534" s="145" t="e">
        <f t="shared" si="691"/>
        <v>#DIV/0!</v>
      </c>
      <c r="U3534" s="145" t="e">
        <f t="shared" si="692"/>
        <v>#DIV/0!</v>
      </c>
      <c r="V3534" s="146">
        <f>IF(J3534="nio",0,IF(J3534&gt;0,VLOOKUP(F3534,'3-Productie normen'!A:M,VLOOKUP(J3534,'3-Productie normen'!$B$38:$C$41,2,FALSE),FALSE)))*(VLOOKUP(B3534,'2-Kosten per locatie'!$A$16:$C$48,3,FALSE))</f>
        <v>0</v>
      </c>
      <c r="W3534" s="146">
        <f t="shared" si="693"/>
        <v>0</v>
      </c>
      <c r="X3534" s="146">
        <f t="shared" si="694"/>
        <v>0</v>
      </c>
      <c r="Y3534" s="146">
        <f t="shared" si="695"/>
        <v>0</v>
      </c>
      <c r="Z3534" s="147" t="str">
        <f>VLOOKUP(F3534,'3-Productie normen'!A:Q,12,FALSE)</f>
        <v>B</v>
      </c>
      <c r="AA3534" s="147"/>
      <c r="AC3534" s="148">
        <f t="shared" si="696"/>
        <v>11716.5</v>
      </c>
    </row>
    <row r="3535" spans="1:29" ht="14.15" customHeight="1">
      <c r="A3535" s="124">
        <f t="shared" si="698"/>
        <v>3535</v>
      </c>
      <c r="B3535" s="139" t="s">
        <v>118</v>
      </c>
      <c r="C3535" s="108" t="s">
        <v>2804</v>
      </c>
      <c r="D3535" s="164" t="s">
        <v>1843</v>
      </c>
      <c r="E3535" s="141" t="s">
        <v>1674</v>
      </c>
      <c r="F3535" s="141" t="s">
        <v>163</v>
      </c>
      <c r="G3535" s="141" t="s">
        <v>244</v>
      </c>
      <c r="H3535" s="142">
        <v>40.76</v>
      </c>
      <c r="I3535" s="143">
        <f t="shared" si="697"/>
        <v>730</v>
      </c>
      <c r="J3535" s="144">
        <v>255</v>
      </c>
      <c r="K3535" s="144">
        <v>255</v>
      </c>
      <c r="L3535" s="144">
        <v>101</v>
      </c>
      <c r="M3535" s="144">
        <v>101</v>
      </c>
      <c r="N3535" s="144">
        <v>9</v>
      </c>
      <c r="O3535" s="144">
        <v>9</v>
      </c>
      <c r="P3535" s="145" t="e">
        <f t="shared" si="687"/>
        <v>#DIV/0!</v>
      </c>
      <c r="Q3535" s="145" t="e">
        <f t="shared" si="688"/>
        <v>#DIV/0!</v>
      </c>
      <c r="R3535" s="145" t="e">
        <f t="shared" si="689"/>
        <v>#DIV/0!</v>
      </c>
      <c r="S3535" s="145" t="e">
        <f t="shared" si="690"/>
        <v>#DIV/0!</v>
      </c>
      <c r="T3535" s="145" t="e">
        <f t="shared" si="691"/>
        <v>#DIV/0!</v>
      </c>
      <c r="U3535" s="145" t="e">
        <f t="shared" si="692"/>
        <v>#DIV/0!</v>
      </c>
      <c r="V3535" s="146">
        <f>IF(J3535="nio",0,IF(J3535&gt;0,VLOOKUP(F3535,'3-Productie normen'!A:M,VLOOKUP(J3535,'3-Productie normen'!$B$38:$C$41,2,FALSE),FALSE)))*(VLOOKUP(B3535,'2-Kosten per locatie'!$A$16:$C$48,3,FALSE))</f>
        <v>0</v>
      </c>
      <c r="W3535" s="146">
        <f t="shared" si="693"/>
        <v>0</v>
      </c>
      <c r="X3535" s="146">
        <f t="shared" si="694"/>
        <v>0</v>
      </c>
      <c r="Y3535" s="146">
        <f t="shared" si="695"/>
        <v>0</v>
      </c>
      <c r="Z3535" s="147" t="str">
        <f>VLOOKUP(F3535,'3-Productie normen'!A:Q,12,FALSE)</f>
        <v>B</v>
      </c>
      <c r="AA3535" s="147"/>
      <c r="AC3535" s="148">
        <f t="shared" si="696"/>
        <v>29754.799999999999</v>
      </c>
    </row>
    <row r="3536" spans="1:29" ht="14.15" customHeight="1">
      <c r="A3536" s="124">
        <f t="shared" si="698"/>
        <v>3536</v>
      </c>
      <c r="B3536" s="139" t="s">
        <v>118</v>
      </c>
      <c r="C3536" s="108" t="s">
        <v>2804</v>
      </c>
      <c r="D3536" s="164" t="s">
        <v>2816</v>
      </c>
      <c r="E3536" s="141" t="s">
        <v>230</v>
      </c>
      <c r="F3536" s="141" t="s">
        <v>168</v>
      </c>
      <c r="G3536" s="141" t="s">
        <v>252</v>
      </c>
      <c r="H3536" s="142">
        <v>1.34</v>
      </c>
      <c r="I3536" s="143">
        <f t="shared" si="697"/>
        <v>1</v>
      </c>
      <c r="J3536" s="144">
        <v>1</v>
      </c>
      <c r="K3536" s="144"/>
      <c r="L3536" s="144"/>
      <c r="M3536" s="144"/>
      <c r="N3536" s="144"/>
      <c r="O3536" s="144"/>
      <c r="P3536" s="145" t="e">
        <f t="shared" si="687"/>
        <v>#DIV/0!</v>
      </c>
      <c r="Q3536" s="145">
        <f t="shared" si="688"/>
        <v>0</v>
      </c>
      <c r="R3536" s="145">
        <f t="shared" si="689"/>
        <v>0</v>
      </c>
      <c r="S3536" s="145">
        <f t="shared" si="690"/>
        <v>0</v>
      </c>
      <c r="T3536" s="145">
        <f t="shared" si="691"/>
        <v>0</v>
      </c>
      <c r="U3536" s="145">
        <f t="shared" si="692"/>
        <v>0</v>
      </c>
      <c r="V3536" s="146">
        <f>IF(J3536="nio",0,IF(J3536&gt;0,VLOOKUP(F3536,'3-Productie normen'!A:M,VLOOKUP(J3536,'3-Productie normen'!$B$38:$C$41,2,FALSE),FALSE)))*(VLOOKUP(B3536,'2-Kosten per locatie'!$A$16:$C$48,3,FALSE))</f>
        <v>0</v>
      </c>
      <c r="W3536" s="146">
        <f t="shared" si="693"/>
        <v>0</v>
      </c>
      <c r="X3536" s="146">
        <f t="shared" si="694"/>
        <v>0</v>
      </c>
      <c r="Y3536" s="146">
        <f t="shared" si="695"/>
        <v>0</v>
      </c>
      <c r="Z3536" s="147" t="str">
        <f>VLOOKUP(F3536,'3-Productie normen'!A:Q,12,FALSE)</f>
        <v>V</v>
      </c>
      <c r="AA3536" s="147"/>
      <c r="AC3536" s="148">
        <f t="shared" si="696"/>
        <v>1.34</v>
      </c>
    </row>
    <row r="3537" spans="1:29" ht="14.15" customHeight="1">
      <c r="A3537" s="124">
        <f t="shared" si="698"/>
        <v>3537</v>
      </c>
      <c r="B3537" s="139" t="s">
        <v>118</v>
      </c>
      <c r="C3537" s="108" t="s">
        <v>2804</v>
      </c>
      <c r="D3537" s="164" t="s">
        <v>2473</v>
      </c>
      <c r="E3537" s="141" t="s">
        <v>685</v>
      </c>
      <c r="F3537" s="141" t="s">
        <v>168</v>
      </c>
      <c r="G3537" s="141" t="s">
        <v>227</v>
      </c>
      <c r="H3537" s="142">
        <v>1.9</v>
      </c>
      <c r="I3537" s="143">
        <f t="shared" si="697"/>
        <v>1</v>
      </c>
      <c r="J3537" s="144">
        <v>1</v>
      </c>
      <c r="K3537" s="144"/>
      <c r="L3537" s="144"/>
      <c r="M3537" s="144"/>
      <c r="N3537" s="144"/>
      <c r="O3537" s="144"/>
      <c r="P3537" s="145" t="e">
        <f t="shared" si="687"/>
        <v>#DIV/0!</v>
      </c>
      <c r="Q3537" s="145">
        <f t="shared" si="688"/>
        <v>0</v>
      </c>
      <c r="R3537" s="145">
        <f t="shared" si="689"/>
        <v>0</v>
      </c>
      <c r="S3537" s="145">
        <f t="shared" si="690"/>
        <v>0</v>
      </c>
      <c r="T3537" s="145">
        <f t="shared" si="691"/>
        <v>0</v>
      </c>
      <c r="U3537" s="145">
        <f t="shared" si="692"/>
        <v>0</v>
      </c>
      <c r="V3537" s="146">
        <f>IF(J3537="nio",0,IF(J3537&gt;0,VLOOKUP(F3537,'3-Productie normen'!A:M,VLOOKUP(J3537,'3-Productie normen'!$B$38:$C$41,2,FALSE),FALSE)))*(VLOOKUP(B3537,'2-Kosten per locatie'!$A$16:$C$48,3,FALSE))</f>
        <v>0</v>
      </c>
      <c r="W3537" s="146">
        <f t="shared" si="693"/>
        <v>0</v>
      </c>
      <c r="X3537" s="146">
        <f t="shared" si="694"/>
        <v>0</v>
      </c>
      <c r="Y3537" s="146">
        <f t="shared" si="695"/>
        <v>0</v>
      </c>
      <c r="Z3537" s="147" t="str">
        <f>VLOOKUP(F3537,'3-Productie normen'!A:Q,12,FALSE)</f>
        <v>V</v>
      </c>
      <c r="AA3537" s="147"/>
      <c r="AC3537" s="148">
        <f t="shared" si="696"/>
        <v>1.9</v>
      </c>
    </row>
    <row r="3538" spans="1:29" ht="14.15" customHeight="1">
      <c r="A3538" s="124">
        <f t="shared" si="698"/>
        <v>3538</v>
      </c>
      <c r="B3538" s="139" t="s">
        <v>118</v>
      </c>
      <c r="C3538" s="108" t="s">
        <v>2804</v>
      </c>
      <c r="D3538" s="164" t="s">
        <v>2650</v>
      </c>
      <c r="E3538" s="141" t="s">
        <v>262</v>
      </c>
      <c r="F3538" s="141" t="s">
        <v>164</v>
      </c>
      <c r="G3538" s="141" t="s">
        <v>227</v>
      </c>
      <c r="H3538" s="142">
        <v>1.52</v>
      </c>
      <c r="I3538" s="143">
        <f t="shared" si="697"/>
        <v>12</v>
      </c>
      <c r="J3538" s="144">
        <v>12</v>
      </c>
      <c r="K3538" s="144"/>
      <c r="L3538" s="144"/>
      <c r="M3538" s="144"/>
      <c r="N3538" s="144"/>
      <c r="O3538" s="144"/>
      <c r="P3538" s="145" t="e">
        <f t="shared" si="687"/>
        <v>#DIV/0!</v>
      </c>
      <c r="Q3538" s="145">
        <f t="shared" si="688"/>
        <v>0</v>
      </c>
      <c r="R3538" s="145">
        <f t="shared" si="689"/>
        <v>0</v>
      </c>
      <c r="S3538" s="145">
        <f t="shared" si="690"/>
        <v>0</v>
      </c>
      <c r="T3538" s="145">
        <f t="shared" si="691"/>
        <v>0</v>
      </c>
      <c r="U3538" s="145">
        <f t="shared" si="692"/>
        <v>0</v>
      </c>
      <c r="V3538" s="146">
        <f>IF(J3538="nio",0,IF(J3538&gt;0,VLOOKUP(F3538,'3-Productie normen'!A:M,VLOOKUP(J3538,'3-Productie normen'!$B$38:$C$41,2,FALSE),FALSE)))*(VLOOKUP(B3538,'2-Kosten per locatie'!$A$16:$C$48,3,FALSE))</f>
        <v>0</v>
      </c>
      <c r="W3538" s="146">
        <f t="shared" si="693"/>
        <v>0</v>
      </c>
      <c r="X3538" s="146">
        <f t="shared" si="694"/>
        <v>0</v>
      </c>
      <c r="Y3538" s="146">
        <f t="shared" si="695"/>
        <v>0</v>
      </c>
      <c r="Z3538" s="147" t="str">
        <f>VLOOKUP(F3538,'3-Productie normen'!A:Q,12,FALSE)</f>
        <v>V</v>
      </c>
      <c r="AA3538" s="147"/>
      <c r="AC3538" s="148">
        <f t="shared" si="696"/>
        <v>18.240000000000002</v>
      </c>
    </row>
    <row r="3539" spans="1:29" ht="14.15" customHeight="1">
      <c r="A3539" s="124">
        <f t="shared" si="698"/>
        <v>3539</v>
      </c>
      <c r="B3539" s="139" t="s">
        <v>118</v>
      </c>
      <c r="C3539" s="108" t="s">
        <v>2804</v>
      </c>
      <c r="D3539" s="164" t="s">
        <v>2475</v>
      </c>
      <c r="E3539" s="141" t="s">
        <v>682</v>
      </c>
      <c r="F3539" s="141" t="s">
        <v>164</v>
      </c>
      <c r="G3539" s="141" t="s">
        <v>244</v>
      </c>
      <c r="H3539" s="142">
        <v>1.97</v>
      </c>
      <c r="I3539" s="143">
        <f t="shared" si="697"/>
        <v>12</v>
      </c>
      <c r="J3539" s="144">
        <v>12</v>
      </c>
      <c r="K3539" s="144"/>
      <c r="L3539" s="144"/>
      <c r="M3539" s="144"/>
      <c r="N3539" s="144"/>
      <c r="O3539" s="144"/>
      <c r="P3539" s="145" t="e">
        <f t="shared" si="687"/>
        <v>#DIV/0!</v>
      </c>
      <c r="Q3539" s="145">
        <f t="shared" si="688"/>
        <v>0</v>
      </c>
      <c r="R3539" s="145">
        <f t="shared" si="689"/>
        <v>0</v>
      </c>
      <c r="S3539" s="145">
        <f t="shared" si="690"/>
        <v>0</v>
      </c>
      <c r="T3539" s="145">
        <f t="shared" si="691"/>
        <v>0</v>
      </c>
      <c r="U3539" s="145">
        <f t="shared" si="692"/>
        <v>0</v>
      </c>
      <c r="V3539" s="146">
        <f>IF(J3539="nio",0,IF(J3539&gt;0,VLOOKUP(F3539,'3-Productie normen'!A:M,VLOOKUP(J3539,'3-Productie normen'!$B$38:$C$41,2,FALSE),FALSE)))*(VLOOKUP(B3539,'2-Kosten per locatie'!$A$16:$C$48,3,FALSE))</f>
        <v>0</v>
      </c>
      <c r="W3539" s="146">
        <f t="shared" si="693"/>
        <v>0</v>
      </c>
      <c r="X3539" s="146">
        <f t="shared" si="694"/>
        <v>0</v>
      </c>
      <c r="Y3539" s="146">
        <f t="shared" si="695"/>
        <v>0</v>
      </c>
      <c r="Z3539" s="147" t="str">
        <f>VLOOKUP(F3539,'3-Productie normen'!A:Q,12,FALSE)</f>
        <v>V</v>
      </c>
      <c r="AA3539" s="147"/>
      <c r="AC3539" s="148">
        <f t="shared" si="696"/>
        <v>23.64</v>
      </c>
    </row>
    <row r="3540" spans="1:29" ht="14.15" customHeight="1">
      <c r="A3540" s="124">
        <f t="shared" si="698"/>
        <v>3540</v>
      </c>
      <c r="B3540" s="139" t="s">
        <v>118</v>
      </c>
      <c r="C3540" s="108" t="s">
        <v>2804</v>
      </c>
      <c r="D3540" s="164" t="s">
        <v>2476</v>
      </c>
      <c r="E3540" s="141" t="s">
        <v>224</v>
      </c>
      <c r="F3540" s="141" t="s">
        <v>155</v>
      </c>
      <c r="G3540" s="141" t="s">
        <v>222</v>
      </c>
      <c r="H3540" s="142">
        <v>14.2</v>
      </c>
      <c r="I3540" s="143">
        <f t="shared" si="697"/>
        <v>730</v>
      </c>
      <c r="J3540" s="144">
        <v>255</v>
      </c>
      <c r="K3540" s="144">
        <v>255</v>
      </c>
      <c r="L3540" s="144">
        <v>101</v>
      </c>
      <c r="M3540" s="144">
        <v>101</v>
      </c>
      <c r="N3540" s="144">
        <v>9</v>
      </c>
      <c r="O3540" s="144">
        <v>9</v>
      </c>
      <c r="P3540" s="145" t="e">
        <f t="shared" si="687"/>
        <v>#DIV/0!</v>
      </c>
      <c r="Q3540" s="145" t="e">
        <f t="shared" si="688"/>
        <v>#DIV/0!</v>
      </c>
      <c r="R3540" s="145" t="e">
        <f t="shared" si="689"/>
        <v>#DIV/0!</v>
      </c>
      <c r="S3540" s="145" t="e">
        <f t="shared" si="690"/>
        <v>#DIV/0!</v>
      </c>
      <c r="T3540" s="145" t="e">
        <f t="shared" si="691"/>
        <v>#DIV/0!</v>
      </c>
      <c r="U3540" s="145" t="e">
        <f t="shared" si="692"/>
        <v>#DIV/0!</v>
      </c>
      <c r="V3540" s="146">
        <f>IF(J3540="nio",0,IF(J3540&gt;0,VLOOKUP(F3540,'3-Productie normen'!A:M,VLOOKUP(J3540,'3-Productie normen'!$B$38:$C$41,2,FALSE),FALSE)))*(VLOOKUP(B3540,'2-Kosten per locatie'!$A$16:$C$48,3,FALSE))</f>
        <v>0</v>
      </c>
      <c r="W3540" s="146">
        <f t="shared" si="693"/>
        <v>0</v>
      </c>
      <c r="X3540" s="146">
        <f t="shared" si="694"/>
        <v>0</v>
      </c>
      <c r="Y3540" s="146">
        <f t="shared" si="695"/>
        <v>0</v>
      </c>
      <c r="Z3540" s="147" t="str">
        <f>VLOOKUP(F3540,'3-Productie normen'!A:Q,12,FALSE)</f>
        <v>B</v>
      </c>
      <c r="AA3540" s="147"/>
      <c r="AC3540" s="148">
        <f t="shared" si="696"/>
        <v>10366</v>
      </c>
    </row>
    <row r="3541" spans="1:29" ht="14.15" customHeight="1">
      <c r="A3541" s="124">
        <f t="shared" si="698"/>
        <v>3541</v>
      </c>
      <c r="B3541" s="139" t="s">
        <v>118</v>
      </c>
      <c r="C3541" s="108" t="s">
        <v>2804</v>
      </c>
      <c r="D3541" s="164" t="s">
        <v>2817</v>
      </c>
      <c r="E3541" s="141" t="s">
        <v>224</v>
      </c>
      <c r="F3541" s="141" t="s">
        <v>155</v>
      </c>
      <c r="G3541" s="141" t="s">
        <v>222</v>
      </c>
      <c r="H3541" s="142">
        <v>12.61</v>
      </c>
      <c r="I3541" s="143">
        <f t="shared" si="697"/>
        <v>730</v>
      </c>
      <c r="J3541" s="144">
        <v>255</v>
      </c>
      <c r="K3541" s="144">
        <v>255</v>
      </c>
      <c r="L3541" s="144">
        <v>101</v>
      </c>
      <c r="M3541" s="144">
        <v>101</v>
      </c>
      <c r="N3541" s="144">
        <v>9</v>
      </c>
      <c r="O3541" s="144">
        <v>9</v>
      </c>
      <c r="P3541" s="145" t="e">
        <f t="shared" si="687"/>
        <v>#DIV/0!</v>
      </c>
      <c r="Q3541" s="145" t="e">
        <f t="shared" si="688"/>
        <v>#DIV/0!</v>
      </c>
      <c r="R3541" s="145" t="e">
        <f t="shared" si="689"/>
        <v>#DIV/0!</v>
      </c>
      <c r="S3541" s="145" t="e">
        <f t="shared" si="690"/>
        <v>#DIV/0!</v>
      </c>
      <c r="T3541" s="145" t="e">
        <f t="shared" si="691"/>
        <v>#DIV/0!</v>
      </c>
      <c r="U3541" s="145" t="e">
        <f t="shared" si="692"/>
        <v>#DIV/0!</v>
      </c>
      <c r="V3541" s="146">
        <f>IF(J3541="nio",0,IF(J3541&gt;0,VLOOKUP(F3541,'3-Productie normen'!A:M,VLOOKUP(J3541,'3-Productie normen'!$B$38:$C$41,2,FALSE),FALSE)))*(VLOOKUP(B3541,'2-Kosten per locatie'!$A$16:$C$48,3,FALSE))</f>
        <v>0</v>
      </c>
      <c r="W3541" s="146">
        <f t="shared" si="693"/>
        <v>0</v>
      </c>
      <c r="X3541" s="146">
        <f t="shared" si="694"/>
        <v>0</v>
      </c>
      <c r="Y3541" s="146">
        <f t="shared" si="695"/>
        <v>0</v>
      </c>
      <c r="Z3541" s="147" t="str">
        <f>VLOOKUP(F3541,'3-Productie normen'!A:Q,12,FALSE)</f>
        <v>B</v>
      </c>
      <c r="AA3541" s="147"/>
      <c r="AC3541" s="148">
        <f t="shared" si="696"/>
        <v>9205.2999999999993</v>
      </c>
    </row>
    <row r="3542" spans="1:29" ht="14.15" customHeight="1">
      <c r="A3542" s="124">
        <f t="shared" si="698"/>
        <v>3542</v>
      </c>
      <c r="B3542" s="139" t="s">
        <v>118</v>
      </c>
      <c r="C3542" s="108" t="s">
        <v>2804</v>
      </c>
      <c r="D3542" s="164" t="s">
        <v>1844</v>
      </c>
      <c r="E3542" s="141" t="s">
        <v>224</v>
      </c>
      <c r="F3542" s="141" t="s">
        <v>155</v>
      </c>
      <c r="G3542" s="141" t="s">
        <v>222</v>
      </c>
      <c r="H3542" s="142">
        <v>22.68</v>
      </c>
      <c r="I3542" s="143">
        <f t="shared" si="697"/>
        <v>730</v>
      </c>
      <c r="J3542" s="144">
        <v>255</v>
      </c>
      <c r="K3542" s="144">
        <v>255</v>
      </c>
      <c r="L3542" s="144">
        <v>101</v>
      </c>
      <c r="M3542" s="144">
        <v>101</v>
      </c>
      <c r="N3542" s="144">
        <v>9</v>
      </c>
      <c r="O3542" s="144">
        <v>9</v>
      </c>
      <c r="P3542" s="145" t="e">
        <f t="shared" si="687"/>
        <v>#DIV/0!</v>
      </c>
      <c r="Q3542" s="145" t="e">
        <f t="shared" si="688"/>
        <v>#DIV/0!</v>
      </c>
      <c r="R3542" s="145" t="e">
        <f t="shared" si="689"/>
        <v>#DIV/0!</v>
      </c>
      <c r="S3542" s="145" t="e">
        <f t="shared" si="690"/>
        <v>#DIV/0!</v>
      </c>
      <c r="T3542" s="145" t="e">
        <f t="shared" si="691"/>
        <v>#DIV/0!</v>
      </c>
      <c r="U3542" s="145" t="e">
        <f t="shared" si="692"/>
        <v>#DIV/0!</v>
      </c>
      <c r="V3542" s="146">
        <f>IF(J3542="nio",0,IF(J3542&gt;0,VLOOKUP(F3542,'3-Productie normen'!A:M,VLOOKUP(J3542,'3-Productie normen'!$B$38:$C$41,2,FALSE),FALSE)))*(VLOOKUP(B3542,'2-Kosten per locatie'!$A$16:$C$48,3,FALSE))</f>
        <v>0</v>
      </c>
      <c r="W3542" s="146">
        <f t="shared" si="693"/>
        <v>0</v>
      </c>
      <c r="X3542" s="146">
        <f t="shared" si="694"/>
        <v>0</v>
      </c>
      <c r="Y3542" s="146">
        <f t="shared" si="695"/>
        <v>0</v>
      </c>
      <c r="Z3542" s="147" t="str">
        <f>VLOOKUP(F3542,'3-Productie normen'!A:Q,12,FALSE)</f>
        <v>B</v>
      </c>
      <c r="AA3542" s="147"/>
      <c r="AC3542" s="148">
        <f t="shared" si="696"/>
        <v>16556.400000000001</v>
      </c>
    </row>
    <row r="3543" spans="1:29" ht="14.15" customHeight="1">
      <c r="A3543" s="124">
        <f t="shared" si="698"/>
        <v>3543</v>
      </c>
      <c r="B3543" s="139" t="s">
        <v>118</v>
      </c>
      <c r="C3543" s="108" t="s">
        <v>2804</v>
      </c>
      <c r="D3543" s="164" t="s">
        <v>2481</v>
      </c>
      <c r="E3543" s="141" t="s">
        <v>224</v>
      </c>
      <c r="F3543" s="141" t="s">
        <v>155</v>
      </c>
      <c r="G3543" s="141" t="s">
        <v>222</v>
      </c>
      <c r="H3543" s="142">
        <v>33.479999999999997</v>
      </c>
      <c r="I3543" s="143">
        <f t="shared" si="697"/>
        <v>730</v>
      </c>
      <c r="J3543" s="144">
        <v>255</v>
      </c>
      <c r="K3543" s="144">
        <v>255</v>
      </c>
      <c r="L3543" s="144">
        <v>101</v>
      </c>
      <c r="M3543" s="144">
        <v>101</v>
      </c>
      <c r="N3543" s="144">
        <v>9</v>
      </c>
      <c r="O3543" s="144">
        <v>9</v>
      </c>
      <c r="P3543" s="145" t="e">
        <f t="shared" si="687"/>
        <v>#DIV/0!</v>
      </c>
      <c r="Q3543" s="145" t="e">
        <f t="shared" si="688"/>
        <v>#DIV/0!</v>
      </c>
      <c r="R3543" s="145" t="e">
        <f t="shared" si="689"/>
        <v>#DIV/0!</v>
      </c>
      <c r="S3543" s="145" t="e">
        <f t="shared" si="690"/>
        <v>#DIV/0!</v>
      </c>
      <c r="T3543" s="145" t="e">
        <f t="shared" si="691"/>
        <v>#DIV/0!</v>
      </c>
      <c r="U3543" s="145" t="e">
        <f t="shared" si="692"/>
        <v>#DIV/0!</v>
      </c>
      <c r="V3543" s="146">
        <f>IF(J3543="nio",0,IF(J3543&gt;0,VLOOKUP(F3543,'3-Productie normen'!A:M,VLOOKUP(J3543,'3-Productie normen'!$B$38:$C$41,2,FALSE),FALSE)))*(VLOOKUP(B3543,'2-Kosten per locatie'!$A$16:$C$48,3,FALSE))</f>
        <v>0</v>
      </c>
      <c r="W3543" s="146">
        <f t="shared" si="693"/>
        <v>0</v>
      </c>
      <c r="X3543" s="146">
        <f t="shared" si="694"/>
        <v>0</v>
      </c>
      <c r="Y3543" s="146">
        <f t="shared" si="695"/>
        <v>0</v>
      </c>
      <c r="Z3543" s="147" t="str">
        <f>VLOOKUP(F3543,'3-Productie normen'!A:Q,12,FALSE)</f>
        <v>B</v>
      </c>
      <c r="AA3543" s="147"/>
      <c r="AC3543" s="148">
        <f t="shared" si="696"/>
        <v>24440.399999999998</v>
      </c>
    </row>
    <row r="3544" spans="1:29" ht="14.15" customHeight="1">
      <c r="A3544" s="124">
        <f t="shared" si="698"/>
        <v>3544</v>
      </c>
      <c r="B3544" s="139" t="s">
        <v>118</v>
      </c>
      <c r="C3544" s="108" t="s">
        <v>2804</v>
      </c>
      <c r="D3544" s="164" t="s">
        <v>2818</v>
      </c>
      <c r="E3544" s="141" t="s">
        <v>249</v>
      </c>
      <c r="F3544" s="141" t="s">
        <v>172</v>
      </c>
      <c r="G3544" s="141" t="s">
        <v>244</v>
      </c>
      <c r="H3544" s="142">
        <v>7.94</v>
      </c>
      <c r="I3544" s="143">
        <f t="shared" si="697"/>
        <v>730</v>
      </c>
      <c r="J3544" s="144">
        <v>255</v>
      </c>
      <c r="K3544" s="144">
        <v>255</v>
      </c>
      <c r="L3544" s="144">
        <v>101</v>
      </c>
      <c r="M3544" s="144">
        <v>101</v>
      </c>
      <c r="N3544" s="144">
        <v>9</v>
      </c>
      <c r="O3544" s="144">
        <v>9</v>
      </c>
      <c r="P3544" s="145" t="e">
        <f t="shared" si="687"/>
        <v>#DIV/0!</v>
      </c>
      <c r="Q3544" s="145" t="e">
        <f t="shared" si="688"/>
        <v>#DIV/0!</v>
      </c>
      <c r="R3544" s="145" t="e">
        <f t="shared" si="689"/>
        <v>#DIV/0!</v>
      </c>
      <c r="S3544" s="145" t="e">
        <f t="shared" si="690"/>
        <v>#DIV/0!</v>
      </c>
      <c r="T3544" s="145" t="e">
        <f t="shared" si="691"/>
        <v>#DIV/0!</v>
      </c>
      <c r="U3544" s="145" t="e">
        <f t="shared" si="692"/>
        <v>#DIV/0!</v>
      </c>
      <c r="V3544" s="146">
        <f>IF(J3544="nio",0,IF(J3544&gt;0,VLOOKUP(F3544,'3-Productie normen'!A:M,VLOOKUP(J3544,'3-Productie normen'!$B$38:$C$41,2,FALSE),FALSE)))*(VLOOKUP(B3544,'2-Kosten per locatie'!$A$16:$C$48,3,FALSE))</f>
        <v>0</v>
      </c>
      <c r="W3544" s="146">
        <f t="shared" si="693"/>
        <v>0</v>
      </c>
      <c r="X3544" s="146">
        <f t="shared" si="694"/>
        <v>0</v>
      </c>
      <c r="Y3544" s="146">
        <f t="shared" si="695"/>
        <v>0</v>
      </c>
      <c r="Z3544" s="147" t="str">
        <f>VLOOKUP(F3544,'3-Productie normen'!A:Q,12,FALSE)</f>
        <v>V</v>
      </c>
      <c r="AA3544" s="147"/>
      <c r="AC3544" s="148">
        <f t="shared" si="696"/>
        <v>5796.2000000000007</v>
      </c>
    </row>
    <row r="3545" spans="1:29" ht="14.15" customHeight="1">
      <c r="A3545" s="124">
        <f t="shared" si="698"/>
        <v>3545</v>
      </c>
      <c r="B3545" s="139" t="s">
        <v>118</v>
      </c>
      <c r="C3545" s="108" t="s">
        <v>2804</v>
      </c>
      <c r="D3545" s="164" t="s">
        <v>2819</v>
      </c>
      <c r="E3545" s="141" t="s">
        <v>249</v>
      </c>
      <c r="F3545" s="151" t="s">
        <v>172</v>
      </c>
      <c r="G3545" s="141" t="s">
        <v>244</v>
      </c>
      <c r="H3545" s="142">
        <v>5.33</v>
      </c>
      <c r="I3545" s="143">
        <f t="shared" si="697"/>
        <v>730</v>
      </c>
      <c r="J3545" s="144">
        <v>255</v>
      </c>
      <c r="K3545" s="144">
        <v>255</v>
      </c>
      <c r="L3545" s="144">
        <v>101</v>
      </c>
      <c r="M3545" s="144">
        <v>101</v>
      </c>
      <c r="N3545" s="144">
        <v>9</v>
      </c>
      <c r="O3545" s="144">
        <v>9</v>
      </c>
      <c r="P3545" s="145" t="e">
        <f t="shared" ref="P3545:P3594" si="699">IF(J3545="nio",0,IF(J3545&gt;0,J3545*H3545/V3545,0))</f>
        <v>#DIV/0!</v>
      </c>
      <c r="Q3545" s="145" t="e">
        <f t="shared" ref="Q3545:Q3594" si="700">IF(K3545&gt;0,K3545*H3545/W3545,0)</f>
        <v>#DIV/0!</v>
      </c>
      <c r="R3545" s="145" t="e">
        <f t="shared" ref="R3545:R3594" si="701">IF(L3545&gt;0,L3545*H3545/X3545,0)</f>
        <v>#DIV/0!</v>
      </c>
      <c r="S3545" s="145" t="e">
        <f t="shared" ref="S3545:S3594" si="702">IF(M3545&gt;0,M3545*H3545/Y3545,0)</f>
        <v>#DIV/0!</v>
      </c>
      <c r="T3545" s="145" t="e">
        <f t="shared" ref="T3545:T3594" si="703">IF(N3545&gt;0,N3545*H3545/X3545,0)</f>
        <v>#DIV/0!</v>
      </c>
      <c r="U3545" s="145" t="e">
        <f t="shared" ref="U3545:U3594" si="704">IF(O3545&gt;0,O3545*H3545/Y3545,0)</f>
        <v>#DIV/0!</v>
      </c>
      <c r="V3545" s="146">
        <f>IF(J3545="nio",0,IF(J3545&gt;0,VLOOKUP(F3545,'3-Productie normen'!A:M,VLOOKUP(J3545,'3-Productie normen'!$B$38:$C$41,2,FALSE),FALSE)))*(VLOOKUP(B3545,'2-Kosten per locatie'!$A$16:$C$48,3,FALSE))</f>
        <v>0</v>
      </c>
      <c r="W3545" s="146">
        <f t="shared" ref="W3545:W3594" si="705">IF(K3545&gt;0,V3545*$W$8,0)</f>
        <v>0</v>
      </c>
      <c r="X3545" s="146">
        <f t="shared" ref="X3545:X3594" si="706">IF((OR(L3545&gt;0,N3545&gt;0)),V3545*$X$8,0)</f>
        <v>0</v>
      </c>
      <c r="Y3545" s="146">
        <f t="shared" ref="Y3545:Y3594" si="707">IF((OR(M3545&gt;0,O3545&gt;0)),V3545*$Y$8,0)</f>
        <v>0</v>
      </c>
      <c r="Z3545" s="147" t="str">
        <f>VLOOKUP(F3545,'3-Productie normen'!A:Q,12,FALSE)</f>
        <v>V</v>
      </c>
      <c r="AA3545" s="147"/>
      <c r="AC3545" s="148">
        <f t="shared" ref="AC3545:AC3594" si="708">I3545*H3545</f>
        <v>3890.9</v>
      </c>
    </row>
    <row r="3546" spans="1:29" ht="14.15" customHeight="1">
      <c r="A3546" s="124">
        <f t="shared" si="698"/>
        <v>3546</v>
      </c>
      <c r="B3546" s="139" t="s">
        <v>118</v>
      </c>
      <c r="C3546" s="108" t="s">
        <v>2804</v>
      </c>
      <c r="D3546" s="164" t="s">
        <v>2820</v>
      </c>
      <c r="E3546" s="141" t="s">
        <v>170</v>
      </c>
      <c r="F3546" s="141" t="s">
        <v>170</v>
      </c>
      <c r="G3546" s="141" t="s">
        <v>244</v>
      </c>
      <c r="H3546" s="142">
        <v>21.3</v>
      </c>
      <c r="I3546" s="143">
        <f t="shared" si="697"/>
        <v>730</v>
      </c>
      <c r="J3546" s="144">
        <v>255</v>
      </c>
      <c r="K3546" s="144">
        <v>255</v>
      </c>
      <c r="L3546" s="144">
        <v>101</v>
      </c>
      <c r="M3546" s="144">
        <v>101</v>
      </c>
      <c r="N3546" s="144">
        <v>9</v>
      </c>
      <c r="O3546" s="144">
        <v>9</v>
      </c>
      <c r="P3546" s="145" t="e">
        <f t="shared" si="699"/>
        <v>#DIV/0!</v>
      </c>
      <c r="Q3546" s="145" t="e">
        <f t="shared" si="700"/>
        <v>#DIV/0!</v>
      </c>
      <c r="R3546" s="145" t="e">
        <f t="shared" si="701"/>
        <v>#DIV/0!</v>
      </c>
      <c r="S3546" s="145" t="e">
        <f t="shared" si="702"/>
        <v>#DIV/0!</v>
      </c>
      <c r="T3546" s="145" t="e">
        <f t="shared" si="703"/>
        <v>#DIV/0!</v>
      </c>
      <c r="U3546" s="145" t="e">
        <f t="shared" si="704"/>
        <v>#DIV/0!</v>
      </c>
      <c r="V3546" s="146">
        <f>IF(J3546="nio",0,IF(J3546&gt;0,VLOOKUP(F3546,'3-Productie normen'!A:M,VLOOKUP(J3546,'3-Productie normen'!$B$38:$C$41,2,FALSE),FALSE)))*(VLOOKUP(B3546,'2-Kosten per locatie'!$A$16:$C$48,3,FALSE))</f>
        <v>0</v>
      </c>
      <c r="W3546" s="146">
        <f t="shared" si="705"/>
        <v>0</v>
      </c>
      <c r="X3546" s="146">
        <f t="shared" si="706"/>
        <v>0</v>
      </c>
      <c r="Y3546" s="146">
        <f t="shared" si="707"/>
        <v>0</v>
      </c>
      <c r="Z3546" s="147" t="str">
        <f>VLOOKUP(F3546,'3-Productie normen'!A:Q,12,FALSE)</f>
        <v>V</v>
      </c>
      <c r="AA3546" s="147"/>
      <c r="AC3546" s="148">
        <f t="shared" si="708"/>
        <v>15549</v>
      </c>
    </row>
    <row r="3547" spans="1:29" ht="14.15" customHeight="1">
      <c r="A3547" s="124">
        <f t="shared" si="698"/>
        <v>3547</v>
      </c>
      <c r="B3547" s="139" t="s">
        <v>118</v>
      </c>
      <c r="C3547" s="108" t="s">
        <v>2804</v>
      </c>
      <c r="D3547" s="164" t="s">
        <v>2821</v>
      </c>
      <c r="E3547" s="141" t="s">
        <v>170</v>
      </c>
      <c r="F3547" s="141" t="s">
        <v>170</v>
      </c>
      <c r="G3547" s="141" t="s">
        <v>244</v>
      </c>
      <c r="H3547" s="142">
        <v>22.12</v>
      </c>
      <c r="I3547" s="143">
        <f t="shared" si="697"/>
        <v>730</v>
      </c>
      <c r="J3547" s="144">
        <v>255</v>
      </c>
      <c r="K3547" s="144">
        <v>255</v>
      </c>
      <c r="L3547" s="144">
        <v>101</v>
      </c>
      <c r="M3547" s="144">
        <v>101</v>
      </c>
      <c r="N3547" s="144">
        <v>9</v>
      </c>
      <c r="O3547" s="144">
        <v>9</v>
      </c>
      <c r="P3547" s="145" t="e">
        <f t="shared" si="699"/>
        <v>#DIV/0!</v>
      </c>
      <c r="Q3547" s="145" t="e">
        <f t="shared" si="700"/>
        <v>#DIV/0!</v>
      </c>
      <c r="R3547" s="145" t="e">
        <f t="shared" si="701"/>
        <v>#DIV/0!</v>
      </c>
      <c r="S3547" s="145" t="e">
        <f t="shared" si="702"/>
        <v>#DIV/0!</v>
      </c>
      <c r="T3547" s="145" t="e">
        <f t="shared" si="703"/>
        <v>#DIV/0!</v>
      </c>
      <c r="U3547" s="145" t="e">
        <f t="shared" si="704"/>
        <v>#DIV/0!</v>
      </c>
      <c r="V3547" s="146">
        <f>IF(J3547="nio",0,IF(J3547&gt;0,VLOOKUP(F3547,'3-Productie normen'!A:M,VLOOKUP(J3547,'3-Productie normen'!$B$38:$C$41,2,FALSE),FALSE)))*(VLOOKUP(B3547,'2-Kosten per locatie'!$A$16:$C$48,3,FALSE))</f>
        <v>0</v>
      </c>
      <c r="W3547" s="146">
        <f t="shared" si="705"/>
        <v>0</v>
      </c>
      <c r="X3547" s="146">
        <f t="shared" si="706"/>
        <v>0</v>
      </c>
      <c r="Y3547" s="146">
        <f t="shared" si="707"/>
        <v>0</v>
      </c>
      <c r="Z3547" s="147" t="str">
        <f>VLOOKUP(F3547,'3-Productie normen'!A:Q,12,FALSE)</f>
        <v>V</v>
      </c>
      <c r="AA3547" s="147"/>
      <c r="AC3547" s="148">
        <f t="shared" si="708"/>
        <v>16147.6</v>
      </c>
    </row>
    <row r="3548" spans="1:29" ht="14.15" customHeight="1">
      <c r="A3548" s="124">
        <f t="shared" si="698"/>
        <v>3548</v>
      </c>
      <c r="B3548" s="139" t="s">
        <v>109</v>
      </c>
      <c r="C3548" s="108" t="s">
        <v>210</v>
      </c>
      <c r="D3548" s="164" t="s">
        <v>1626</v>
      </c>
      <c r="E3548" s="141" t="s">
        <v>249</v>
      </c>
      <c r="F3548" s="141" t="s">
        <v>174</v>
      </c>
      <c r="G3548" s="141"/>
      <c r="H3548" s="142">
        <v>33.950000000000003</v>
      </c>
      <c r="I3548" s="143">
        <f t="shared" si="697"/>
        <v>0</v>
      </c>
      <c r="J3548" s="144" t="s">
        <v>228</v>
      </c>
      <c r="K3548" s="144"/>
      <c r="L3548" s="144"/>
      <c r="M3548" s="144"/>
      <c r="N3548" s="144"/>
      <c r="O3548" s="144"/>
      <c r="P3548" s="145">
        <f t="shared" si="699"/>
        <v>0</v>
      </c>
      <c r="Q3548" s="145">
        <f t="shared" si="700"/>
        <v>0</v>
      </c>
      <c r="R3548" s="145">
        <f t="shared" si="701"/>
        <v>0</v>
      </c>
      <c r="S3548" s="145">
        <f t="shared" si="702"/>
        <v>0</v>
      </c>
      <c r="T3548" s="145">
        <f t="shared" si="703"/>
        <v>0</v>
      </c>
      <c r="U3548" s="145">
        <f t="shared" si="704"/>
        <v>0</v>
      </c>
      <c r="V3548" s="146">
        <f>IF(J3548="nio",0,IF(J3548&gt;0,VLOOKUP(F3548,'3-Productie normen'!A:M,VLOOKUP(J3548,'3-Productie normen'!$B$38:$C$41,2,FALSE),FALSE)))*(VLOOKUP(B3548,'2-Kosten per locatie'!$A$16:$C$48,3,FALSE))</f>
        <v>0</v>
      </c>
      <c r="W3548" s="146">
        <f t="shared" si="705"/>
        <v>0</v>
      </c>
      <c r="X3548" s="146">
        <f t="shared" si="706"/>
        <v>0</v>
      </c>
      <c r="Y3548" s="146">
        <f t="shared" si="707"/>
        <v>0</v>
      </c>
      <c r="Z3548" s="147">
        <f>VLOOKUP(F3548,'3-Productie normen'!A:Q,12,FALSE)</f>
        <v>0</v>
      </c>
      <c r="AA3548" s="147"/>
      <c r="AC3548" s="148">
        <f t="shared" si="708"/>
        <v>0</v>
      </c>
    </row>
    <row r="3549" spans="1:29" ht="14.15" customHeight="1">
      <c r="A3549" s="124">
        <f t="shared" si="698"/>
        <v>3549</v>
      </c>
      <c r="B3549" s="139" t="s">
        <v>109</v>
      </c>
      <c r="C3549" s="108" t="s">
        <v>210</v>
      </c>
      <c r="D3549" s="164" t="s">
        <v>1628</v>
      </c>
      <c r="E3549" s="141" t="s">
        <v>868</v>
      </c>
      <c r="F3549" s="151" t="s">
        <v>174</v>
      </c>
      <c r="G3549" s="141"/>
      <c r="H3549" s="142">
        <v>10.27</v>
      </c>
      <c r="I3549" s="143">
        <f t="shared" si="697"/>
        <v>0</v>
      </c>
      <c r="J3549" s="144" t="s">
        <v>228</v>
      </c>
      <c r="K3549" s="144"/>
      <c r="L3549" s="144"/>
      <c r="M3549" s="144"/>
      <c r="N3549" s="144"/>
      <c r="O3549" s="144"/>
      <c r="P3549" s="145">
        <f t="shared" si="699"/>
        <v>0</v>
      </c>
      <c r="Q3549" s="145">
        <f t="shared" si="700"/>
        <v>0</v>
      </c>
      <c r="R3549" s="145">
        <f t="shared" si="701"/>
        <v>0</v>
      </c>
      <c r="S3549" s="145">
        <f t="shared" si="702"/>
        <v>0</v>
      </c>
      <c r="T3549" s="145">
        <f t="shared" si="703"/>
        <v>0</v>
      </c>
      <c r="U3549" s="145">
        <f t="shared" si="704"/>
        <v>0</v>
      </c>
      <c r="V3549" s="146">
        <f>IF(J3549="nio",0,IF(J3549&gt;0,VLOOKUP(F3549,'3-Productie normen'!A:M,VLOOKUP(J3549,'3-Productie normen'!$B$38:$C$41,2,FALSE),FALSE)))*(VLOOKUP(B3549,'2-Kosten per locatie'!$A$16:$C$48,3,FALSE))</f>
        <v>0</v>
      </c>
      <c r="W3549" s="146">
        <f t="shared" si="705"/>
        <v>0</v>
      </c>
      <c r="X3549" s="146">
        <f t="shared" si="706"/>
        <v>0</v>
      </c>
      <c r="Y3549" s="146">
        <f t="shared" si="707"/>
        <v>0</v>
      </c>
      <c r="Z3549" s="147">
        <f>VLOOKUP(F3549,'3-Productie normen'!A:Q,12,FALSE)</f>
        <v>0</v>
      </c>
      <c r="AA3549" s="147"/>
      <c r="AC3549" s="148">
        <f t="shared" si="708"/>
        <v>0</v>
      </c>
    </row>
    <row r="3550" spans="1:29" ht="14.15" customHeight="1">
      <c r="A3550" s="124">
        <f t="shared" si="698"/>
        <v>3550</v>
      </c>
      <c r="B3550" s="139" t="s">
        <v>109</v>
      </c>
      <c r="C3550" s="108" t="s">
        <v>210</v>
      </c>
      <c r="D3550" s="164" t="s">
        <v>1629</v>
      </c>
      <c r="E3550" s="141" t="s">
        <v>330</v>
      </c>
      <c r="F3550" s="153" t="s">
        <v>174</v>
      </c>
      <c r="G3550" s="141"/>
      <c r="H3550" s="142">
        <v>4.7</v>
      </c>
      <c r="I3550" s="143">
        <f t="shared" si="697"/>
        <v>0</v>
      </c>
      <c r="J3550" s="144" t="s">
        <v>228</v>
      </c>
      <c r="K3550" s="144"/>
      <c r="L3550" s="144"/>
      <c r="M3550" s="144"/>
      <c r="N3550" s="144"/>
      <c r="O3550" s="144"/>
      <c r="P3550" s="145">
        <f t="shared" si="699"/>
        <v>0</v>
      </c>
      <c r="Q3550" s="145">
        <f t="shared" si="700"/>
        <v>0</v>
      </c>
      <c r="R3550" s="145">
        <f t="shared" si="701"/>
        <v>0</v>
      </c>
      <c r="S3550" s="145">
        <f t="shared" si="702"/>
        <v>0</v>
      </c>
      <c r="T3550" s="145">
        <f t="shared" si="703"/>
        <v>0</v>
      </c>
      <c r="U3550" s="145">
        <f t="shared" si="704"/>
        <v>0</v>
      </c>
      <c r="V3550" s="146">
        <f>IF(J3550="nio",0,IF(J3550&gt;0,VLOOKUP(F3550,'3-Productie normen'!A:M,VLOOKUP(J3550,'3-Productie normen'!$B$38:$C$41,2,FALSE),FALSE)))*(VLOOKUP(B3550,'2-Kosten per locatie'!$A$16:$C$48,3,FALSE))</f>
        <v>0</v>
      </c>
      <c r="W3550" s="146">
        <f t="shared" si="705"/>
        <v>0</v>
      </c>
      <c r="X3550" s="146">
        <f t="shared" si="706"/>
        <v>0</v>
      </c>
      <c r="Y3550" s="146">
        <f t="shared" si="707"/>
        <v>0</v>
      </c>
      <c r="Z3550" s="147">
        <f>VLOOKUP(F3550,'3-Productie normen'!A:Q,12,FALSE)</f>
        <v>0</v>
      </c>
      <c r="AA3550" s="147"/>
      <c r="AC3550" s="148">
        <f t="shared" si="708"/>
        <v>0</v>
      </c>
    </row>
    <row r="3551" spans="1:29" ht="14.15" customHeight="1">
      <c r="A3551" s="124">
        <f t="shared" si="698"/>
        <v>3551</v>
      </c>
      <c r="B3551" s="139" t="s">
        <v>109</v>
      </c>
      <c r="C3551" s="108" t="s">
        <v>210</v>
      </c>
      <c r="D3551" s="164" t="s">
        <v>1630</v>
      </c>
      <c r="E3551" s="141" t="s">
        <v>170</v>
      </c>
      <c r="F3551" s="141" t="s">
        <v>174</v>
      </c>
      <c r="G3551" s="141"/>
      <c r="H3551" s="142">
        <v>13.79</v>
      </c>
      <c r="I3551" s="143">
        <f t="shared" si="697"/>
        <v>0</v>
      </c>
      <c r="J3551" s="144" t="s">
        <v>228</v>
      </c>
      <c r="K3551" s="144"/>
      <c r="L3551" s="144"/>
      <c r="M3551" s="144"/>
      <c r="N3551" s="144"/>
      <c r="O3551" s="144"/>
      <c r="P3551" s="145">
        <f t="shared" si="699"/>
        <v>0</v>
      </c>
      <c r="Q3551" s="145">
        <f t="shared" si="700"/>
        <v>0</v>
      </c>
      <c r="R3551" s="145">
        <f t="shared" si="701"/>
        <v>0</v>
      </c>
      <c r="S3551" s="145">
        <f t="shared" si="702"/>
        <v>0</v>
      </c>
      <c r="T3551" s="145">
        <f t="shared" si="703"/>
        <v>0</v>
      </c>
      <c r="U3551" s="145">
        <f t="shared" si="704"/>
        <v>0</v>
      </c>
      <c r="V3551" s="146">
        <f>IF(J3551="nio",0,IF(J3551&gt;0,VLOOKUP(F3551,'3-Productie normen'!A:M,VLOOKUP(J3551,'3-Productie normen'!$B$38:$C$41,2,FALSE),FALSE)))*(VLOOKUP(B3551,'2-Kosten per locatie'!$A$16:$C$48,3,FALSE))</f>
        <v>0</v>
      </c>
      <c r="W3551" s="146">
        <f t="shared" si="705"/>
        <v>0</v>
      </c>
      <c r="X3551" s="146">
        <f t="shared" si="706"/>
        <v>0</v>
      </c>
      <c r="Y3551" s="146">
        <f t="shared" si="707"/>
        <v>0</v>
      </c>
      <c r="Z3551" s="147">
        <f>VLOOKUP(F3551,'3-Productie normen'!A:Q,12,FALSE)</f>
        <v>0</v>
      </c>
      <c r="AA3551" s="147"/>
      <c r="AC3551" s="148">
        <f t="shared" si="708"/>
        <v>0</v>
      </c>
    </row>
    <row r="3552" spans="1:29" ht="14.15" customHeight="1">
      <c r="A3552" s="124">
        <f t="shared" si="698"/>
        <v>3552</v>
      </c>
      <c r="B3552" s="139" t="s">
        <v>109</v>
      </c>
      <c r="C3552" s="108" t="s">
        <v>210</v>
      </c>
      <c r="D3552" s="164" t="s">
        <v>1632</v>
      </c>
      <c r="E3552" s="141" t="s">
        <v>265</v>
      </c>
      <c r="F3552" s="141" t="s">
        <v>174</v>
      </c>
      <c r="G3552" s="141" t="s">
        <v>213</v>
      </c>
      <c r="H3552" s="142">
        <v>2.15</v>
      </c>
      <c r="I3552" s="143">
        <f t="shared" si="697"/>
        <v>0</v>
      </c>
      <c r="J3552" s="144" t="s">
        <v>228</v>
      </c>
      <c r="K3552" s="144"/>
      <c r="L3552" s="144"/>
      <c r="M3552" s="144"/>
      <c r="N3552" s="144"/>
      <c r="O3552" s="144"/>
      <c r="P3552" s="145">
        <f t="shared" si="699"/>
        <v>0</v>
      </c>
      <c r="Q3552" s="145">
        <f t="shared" si="700"/>
        <v>0</v>
      </c>
      <c r="R3552" s="145">
        <f t="shared" si="701"/>
        <v>0</v>
      </c>
      <c r="S3552" s="145">
        <f t="shared" si="702"/>
        <v>0</v>
      </c>
      <c r="T3552" s="145">
        <f t="shared" si="703"/>
        <v>0</v>
      </c>
      <c r="U3552" s="145">
        <f t="shared" si="704"/>
        <v>0</v>
      </c>
      <c r="V3552" s="146">
        <f>IF(J3552="nio",0,IF(J3552&gt;0,VLOOKUP(F3552,'3-Productie normen'!A:M,VLOOKUP(J3552,'3-Productie normen'!$B$38:$C$41,2,FALSE),FALSE)))*(VLOOKUP(B3552,'2-Kosten per locatie'!$A$16:$C$48,3,FALSE))</f>
        <v>0</v>
      </c>
      <c r="W3552" s="146">
        <f t="shared" si="705"/>
        <v>0</v>
      </c>
      <c r="X3552" s="146">
        <f t="shared" si="706"/>
        <v>0</v>
      </c>
      <c r="Y3552" s="146">
        <f t="shared" si="707"/>
        <v>0</v>
      </c>
      <c r="Z3552" s="147">
        <f>VLOOKUP(F3552,'3-Productie normen'!A:Q,12,FALSE)</f>
        <v>0</v>
      </c>
      <c r="AA3552" s="147"/>
      <c r="AC3552" s="148">
        <f t="shared" si="708"/>
        <v>0</v>
      </c>
    </row>
    <row r="3553" spans="1:29" ht="14.15" customHeight="1">
      <c r="A3553" s="124">
        <f t="shared" si="698"/>
        <v>3553</v>
      </c>
      <c r="B3553" s="139" t="s">
        <v>109</v>
      </c>
      <c r="C3553" s="108" t="s">
        <v>210</v>
      </c>
      <c r="D3553" s="164" t="s">
        <v>1949</v>
      </c>
      <c r="E3553" s="141" t="s">
        <v>265</v>
      </c>
      <c r="F3553" s="141" t="s">
        <v>174</v>
      </c>
      <c r="G3553" s="141" t="s">
        <v>213</v>
      </c>
      <c r="H3553" s="142">
        <v>1.08</v>
      </c>
      <c r="I3553" s="143">
        <f t="shared" si="697"/>
        <v>0</v>
      </c>
      <c r="J3553" s="144" t="s">
        <v>228</v>
      </c>
      <c r="K3553" s="144"/>
      <c r="L3553" s="144"/>
      <c r="M3553" s="144"/>
      <c r="N3553" s="144"/>
      <c r="O3553" s="144"/>
      <c r="P3553" s="145">
        <f t="shared" si="699"/>
        <v>0</v>
      </c>
      <c r="Q3553" s="145">
        <f t="shared" si="700"/>
        <v>0</v>
      </c>
      <c r="R3553" s="145">
        <f t="shared" si="701"/>
        <v>0</v>
      </c>
      <c r="S3553" s="145">
        <f t="shared" si="702"/>
        <v>0</v>
      </c>
      <c r="T3553" s="145">
        <f t="shared" si="703"/>
        <v>0</v>
      </c>
      <c r="U3553" s="145">
        <f t="shared" si="704"/>
        <v>0</v>
      </c>
      <c r="V3553" s="146">
        <f>IF(J3553="nio",0,IF(J3553&gt;0,VLOOKUP(F3553,'3-Productie normen'!A:M,VLOOKUP(J3553,'3-Productie normen'!$B$38:$C$41,2,FALSE),FALSE)))*(VLOOKUP(B3553,'2-Kosten per locatie'!$A$16:$C$48,3,FALSE))</f>
        <v>0</v>
      </c>
      <c r="W3553" s="146">
        <f t="shared" si="705"/>
        <v>0</v>
      </c>
      <c r="X3553" s="146">
        <f t="shared" si="706"/>
        <v>0</v>
      </c>
      <c r="Y3553" s="146">
        <f t="shared" si="707"/>
        <v>0</v>
      </c>
      <c r="Z3553" s="147">
        <f>VLOOKUP(F3553,'3-Productie normen'!A:Q,12,FALSE)</f>
        <v>0</v>
      </c>
      <c r="AA3553" s="147"/>
      <c r="AC3553" s="148">
        <f t="shared" si="708"/>
        <v>0</v>
      </c>
    </row>
    <row r="3554" spans="1:29" ht="14.15" customHeight="1">
      <c r="A3554" s="124">
        <f t="shared" si="698"/>
        <v>3554</v>
      </c>
      <c r="B3554" s="139" t="s">
        <v>109</v>
      </c>
      <c r="C3554" s="108" t="s">
        <v>210</v>
      </c>
      <c r="D3554" s="164" t="s">
        <v>1633</v>
      </c>
      <c r="E3554" s="141"/>
      <c r="F3554" s="141" t="s">
        <v>174</v>
      </c>
      <c r="G3554" s="141"/>
      <c r="H3554" s="142">
        <v>0</v>
      </c>
      <c r="I3554" s="143">
        <f t="shared" si="697"/>
        <v>0</v>
      </c>
      <c r="J3554" s="144" t="s">
        <v>228</v>
      </c>
      <c r="K3554" s="144"/>
      <c r="L3554" s="144"/>
      <c r="M3554" s="144"/>
      <c r="N3554" s="144"/>
      <c r="O3554" s="144"/>
      <c r="P3554" s="145">
        <f t="shared" si="699"/>
        <v>0</v>
      </c>
      <c r="Q3554" s="145">
        <f t="shared" si="700"/>
        <v>0</v>
      </c>
      <c r="R3554" s="145">
        <f t="shared" si="701"/>
        <v>0</v>
      </c>
      <c r="S3554" s="145">
        <f t="shared" si="702"/>
        <v>0</v>
      </c>
      <c r="T3554" s="145">
        <f t="shared" si="703"/>
        <v>0</v>
      </c>
      <c r="U3554" s="145">
        <f t="shared" si="704"/>
        <v>0</v>
      </c>
      <c r="V3554" s="146">
        <f>IF(J3554="nio",0,IF(J3554&gt;0,VLOOKUP(F3554,'3-Productie normen'!A:M,VLOOKUP(J3554,'3-Productie normen'!$B$38:$C$41,2,FALSE),FALSE)))*(VLOOKUP(B3554,'2-Kosten per locatie'!$A$16:$C$48,3,FALSE))</f>
        <v>0</v>
      </c>
      <c r="W3554" s="146">
        <f t="shared" si="705"/>
        <v>0</v>
      </c>
      <c r="X3554" s="146">
        <f t="shared" si="706"/>
        <v>0</v>
      </c>
      <c r="Y3554" s="146">
        <f t="shared" si="707"/>
        <v>0</v>
      </c>
      <c r="Z3554" s="147">
        <f>VLOOKUP(F3554,'3-Productie normen'!A:Q,12,FALSE)</f>
        <v>0</v>
      </c>
      <c r="AA3554" s="147"/>
      <c r="AC3554" s="148">
        <f t="shared" si="708"/>
        <v>0</v>
      </c>
    </row>
    <row r="3555" spans="1:29" ht="14.15" customHeight="1">
      <c r="A3555" s="124">
        <f t="shared" si="698"/>
        <v>3555</v>
      </c>
      <c r="B3555" s="139" t="s">
        <v>109</v>
      </c>
      <c r="C3555" s="108" t="s">
        <v>210</v>
      </c>
      <c r="D3555" s="164" t="s">
        <v>1634</v>
      </c>
      <c r="E3555" s="141" t="s">
        <v>170</v>
      </c>
      <c r="F3555" s="141" t="s">
        <v>174</v>
      </c>
      <c r="G3555" s="141"/>
      <c r="H3555" s="142">
        <v>26.63</v>
      </c>
      <c r="I3555" s="143">
        <f t="shared" si="697"/>
        <v>0</v>
      </c>
      <c r="J3555" s="144" t="s">
        <v>228</v>
      </c>
      <c r="K3555" s="144"/>
      <c r="L3555" s="144"/>
      <c r="M3555" s="144"/>
      <c r="N3555" s="144"/>
      <c r="O3555" s="144"/>
      <c r="P3555" s="145">
        <f t="shared" si="699"/>
        <v>0</v>
      </c>
      <c r="Q3555" s="145">
        <f t="shared" si="700"/>
        <v>0</v>
      </c>
      <c r="R3555" s="145">
        <f t="shared" si="701"/>
        <v>0</v>
      </c>
      <c r="S3555" s="145">
        <f t="shared" si="702"/>
        <v>0</v>
      </c>
      <c r="T3555" s="145">
        <f t="shared" si="703"/>
        <v>0</v>
      </c>
      <c r="U3555" s="145">
        <f t="shared" si="704"/>
        <v>0</v>
      </c>
      <c r="V3555" s="146">
        <f>IF(J3555="nio",0,IF(J3555&gt;0,VLOOKUP(F3555,'3-Productie normen'!A:M,VLOOKUP(J3555,'3-Productie normen'!$B$38:$C$41,2,FALSE),FALSE)))*(VLOOKUP(B3555,'2-Kosten per locatie'!$A$16:$C$48,3,FALSE))</f>
        <v>0</v>
      </c>
      <c r="W3555" s="146">
        <f t="shared" si="705"/>
        <v>0</v>
      </c>
      <c r="X3555" s="146">
        <f t="shared" si="706"/>
        <v>0</v>
      </c>
      <c r="Y3555" s="146">
        <f t="shared" si="707"/>
        <v>0</v>
      </c>
      <c r="Z3555" s="147">
        <f>VLOOKUP(F3555,'3-Productie normen'!A:Q,12,FALSE)</f>
        <v>0</v>
      </c>
      <c r="AA3555" s="147"/>
      <c r="AC3555" s="148">
        <f t="shared" si="708"/>
        <v>0</v>
      </c>
    </row>
    <row r="3556" spans="1:29" ht="14.15" customHeight="1">
      <c r="A3556" s="124">
        <f t="shared" si="698"/>
        <v>3556</v>
      </c>
      <c r="B3556" s="139" t="s">
        <v>109</v>
      </c>
      <c r="C3556" s="108" t="s">
        <v>210</v>
      </c>
      <c r="D3556" s="164" t="s">
        <v>1636</v>
      </c>
      <c r="E3556" s="141" t="s">
        <v>262</v>
      </c>
      <c r="F3556" s="141" t="s">
        <v>174</v>
      </c>
      <c r="G3556" s="141"/>
      <c r="H3556" s="142">
        <v>14</v>
      </c>
      <c r="I3556" s="143">
        <f t="shared" ref="I3556:I3616" si="709">SUM(J3556:O3556)</f>
        <v>0</v>
      </c>
      <c r="J3556" s="144" t="s">
        <v>228</v>
      </c>
      <c r="K3556" s="144"/>
      <c r="L3556" s="144"/>
      <c r="M3556" s="144"/>
      <c r="N3556" s="144"/>
      <c r="O3556" s="144"/>
      <c r="P3556" s="145">
        <f t="shared" si="699"/>
        <v>0</v>
      </c>
      <c r="Q3556" s="145">
        <f t="shared" si="700"/>
        <v>0</v>
      </c>
      <c r="R3556" s="145">
        <f t="shared" si="701"/>
        <v>0</v>
      </c>
      <c r="S3556" s="145">
        <f t="shared" si="702"/>
        <v>0</v>
      </c>
      <c r="T3556" s="145">
        <f t="shared" si="703"/>
        <v>0</v>
      </c>
      <c r="U3556" s="145">
        <f t="shared" si="704"/>
        <v>0</v>
      </c>
      <c r="V3556" s="146">
        <f>IF(J3556="nio",0,IF(J3556&gt;0,VLOOKUP(F3556,'3-Productie normen'!A:M,VLOOKUP(J3556,'3-Productie normen'!$B$38:$C$41,2,FALSE),FALSE)))*(VLOOKUP(B3556,'2-Kosten per locatie'!$A$16:$C$48,3,FALSE))</f>
        <v>0</v>
      </c>
      <c r="W3556" s="146">
        <f t="shared" si="705"/>
        <v>0</v>
      </c>
      <c r="X3556" s="146">
        <f t="shared" si="706"/>
        <v>0</v>
      </c>
      <c r="Y3556" s="146">
        <f t="shared" si="707"/>
        <v>0</v>
      </c>
      <c r="Z3556" s="147">
        <f>VLOOKUP(F3556,'3-Productie normen'!A:Q,12,FALSE)</f>
        <v>0</v>
      </c>
      <c r="AA3556" s="147"/>
      <c r="AC3556" s="148">
        <f t="shared" si="708"/>
        <v>0</v>
      </c>
    </row>
    <row r="3557" spans="1:29" ht="14.15" customHeight="1">
      <c r="A3557" s="124">
        <f t="shared" si="698"/>
        <v>3557</v>
      </c>
      <c r="B3557" s="139" t="s">
        <v>109</v>
      </c>
      <c r="C3557" s="108" t="s">
        <v>210</v>
      </c>
      <c r="D3557" s="164" t="s">
        <v>1637</v>
      </c>
      <c r="E3557" s="141" t="s">
        <v>262</v>
      </c>
      <c r="F3557" s="141" t="s">
        <v>174</v>
      </c>
      <c r="G3557" s="141"/>
      <c r="H3557" s="142">
        <v>8.6999999999999993</v>
      </c>
      <c r="I3557" s="143">
        <f t="shared" si="709"/>
        <v>0</v>
      </c>
      <c r="J3557" s="144" t="s">
        <v>228</v>
      </c>
      <c r="K3557" s="144"/>
      <c r="L3557" s="144"/>
      <c r="M3557" s="144"/>
      <c r="N3557" s="144"/>
      <c r="O3557" s="144"/>
      <c r="P3557" s="145">
        <f t="shared" si="699"/>
        <v>0</v>
      </c>
      <c r="Q3557" s="145">
        <f t="shared" si="700"/>
        <v>0</v>
      </c>
      <c r="R3557" s="145">
        <f t="shared" si="701"/>
        <v>0</v>
      </c>
      <c r="S3557" s="145">
        <f t="shared" si="702"/>
        <v>0</v>
      </c>
      <c r="T3557" s="145">
        <f t="shared" si="703"/>
        <v>0</v>
      </c>
      <c r="U3557" s="145">
        <f t="shared" si="704"/>
        <v>0</v>
      </c>
      <c r="V3557" s="146">
        <f>IF(J3557="nio",0,IF(J3557&gt;0,VLOOKUP(F3557,'3-Productie normen'!A:M,VLOOKUP(J3557,'3-Productie normen'!$B$38:$C$41,2,FALSE),FALSE)))*(VLOOKUP(B3557,'2-Kosten per locatie'!$A$16:$C$48,3,FALSE))</f>
        <v>0</v>
      </c>
      <c r="W3557" s="146">
        <f t="shared" si="705"/>
        <v>0</v>
      </c>
      <c r="X3557" s="146">
        <f t="shared" si="706"/>
        <v>0</v>
      </c>
      <c r="Y3557" s="146">
        <f t="shared" si="707"/>
        <v>0</v>
      </c>
      <c r="Z3557" s="147">
        <f>VLOOKUP(F3557,'3-Productie normen'!A:Q,12,FALSE)</f>
        <v>0</v>
      </c>
      <c r="AA3557" s="147"/>
      <c r="AC3557" s="148">
        <f t="shared" si="708"/>
        <v>0</v>
      </c>
    </row>
    <row r="3558" spans="1:29" ht="14.15" customHeight="1">
      <c r="A3558" s="124">
        <f t="shared" si="698"/>
        <v>3558</v>
      </c>
      <c r="B3558" s="139" t="s">
        <v>109</v>
      </c>
      <c r="C3558" s="108" t="s">
        <v>210</v>
      </c>
      <c r="D3558" s="164" t="s">
        <v>1643</v>
      </c>
      <c r="E3558" s="141"/>
      <c r="F3558" s="141" t="s">
        <v>174</v>
      </c>
      <c r="G3558" s="141"/>
      <c r="H3558" s="142">
        <v>0</v>
      </c>
      <c r="I3558" s="143">
        <f t="shared" si="709"/>
        <v>0</v>
      </c>
      <c r="J3558" s="144" t="s">
        <v>228</v>
      </c>
      <c r="K3558" s="144"/>
      <c r="L3558" s="144"/>
      <c r="M3558" s="144"/>
      <c r="N3558" s="144"/>
      <c r="O3558" s="144"/>
      <c r="P3558" s="145">
        <f t="shared" si="699"/>
        <v>0</v>
      </c>
      <c r="Q3558" s="145">
        <f t="shared" si="700"/>
        <v>0</v>
      </c>
      <c r="R3558" s="145">
        <f t="shared" si="701"/>
        <v>0</v>
      </c>
      <c r="S3558" s="145">
        <f t="shared" si="702"/>
        <v>0</v>
      </c>
      <c r="T3558" s="145">
        <f t="shared" si="703"/>
        <v>0</v>
      </c>
      <c r="U3558" s="145">
        <f t="shared" si="704"/>
        <v>0</v>
      </c>
      <c r="V3558" s="146">
        <f>IF(J3558="nio",0,IF(J3558&gt;0,VLOOKUP(F3558,'3-Productie normen'!A:M,VLOOKUP(J3558,'3-Productie normen'!$B$38:$C$41,2,FALSE),FALSE)))*(VLOOKUP(B3558,'2-Kosten per locatie'!$A$16:$C$48,3,FALSE))</f>
        <v>0</v>
      </c>
      <c r="W3558" s="146">
        <f t="shared" si="705"/>
        <v>0</v>
      </c>
      <c r="X3558" s="146">
        <f t="shared" si="706"/>
        <v>0</v>
      </c>
      <c r="Y3558" s="146">
        <f t="shared" si="707"/>
        <v>0</v>
      </c>
      <c r="Z3558" s="147">
        <f>VLOOKUP(F3558,'3-Productie normen'!A:Q,12,FALSE)</f>
        <v>0</v>
      </c>
      <c r="AA3558" s="147"/>
      <c r="AC3558" s="148">
        <f t="shared" si="708"/>
        <v>0</v>
      </c>
    </row>
    <row r="3559" spans="1:29" ht="14.15" customHeight="1">
      <c r="A3559" s="124">
        <f t="shared" si="698"/>
        <v>3559</v>
      </c>
      <c r="B3559" s="139" t="s">
        <v>109</v>
      </c>
      <c r="C3559" s="108" t="s">
        <v>210</v>
      </c>
      <c r="D3559" s="164" t="s">
        <v>2822</v>
      </c>
      <c r="E3559" s="141" t="s">
        <v>162</v>
      </c>
      <c r="F3559" s="166" t="s">
        <v>174</v>
      </c>
      <c r="G3559" s="141" t="s">
        <v>244</v>
      </c>
      <c r="H3559" s="142">
        <v>2.23</v>
      </c>
      <c r="I3559" s="143">
        <f t="shared" si="709"/>
        <v>0</v>
      </c>
      <c r="J3559" s="144" t="s">
        <v>228</v>
      </c>
      <c r="K3559" s="144"/>
      <c r="L3559" s="144"/>
      <c r="M3559" s="144"/>
      <c r="N3559" s="144"/>
      <c r="O3559" s="144"/>
      <c r="P3559" s="145">
        <f t="shared" si="699"/>
        <v>0</v>
      </c>
      <c r="Q3559" s="145">
        <f t="shared" si="700"/>
        <v>0</v>
      </c>
      <c r="R3559" s="145">
        <f t="shared" si="701"/>
        <v>0</v>
      </c>
      <c r="S3559" s="145">
        <f t="shared" si="702"/>
        <v>0</v>
      </c>
      <c r="T3559" s="145">
        <f t="shared" si="703"/>
        <v>0</v>
      </c>
      <c r="U3559" s="145">
        <f t="shared" si="704"/>
        <v>0</v>
      </c>
      <c r="V3559" s="146">
        <f>IF(J3559="nio",0,IF(J3559&gt;0,VLOOKUP(F3559,'3-Productie normen'!A:M,VLOOKUP(J3559,'3-Productie normen'!$B$38:$C$41,2,FALSE),FALSE)))*(VLOOKUP(B3559,'2-Kosten per locatie'!$A$16:$C$48,3,FALSE))</f>
        <v>0</v>
      </c>
      <c r="W3559" s="146">
        <f t="shared" si="705"/>
        <v>0</v>
      </c>
      <c r="X3559" s="146">
        <f t="shared" si="706"/>
        <v>0</v>
      </c>
      <c r="Y3559" s="146">
        <f t="shared" si="707"/>
        <v>0</v>
      </c>
      <c r="Z3559" s="147">
        <f>VLOOKUP(F3559,'3-Productie normen'!A:Q,12,FALSE)</f>
        <v>0</v>
      </c>
      <c r="AA3559" s="147"/>
      <c r="AC3559" s="148">
        <f t="shared" si="708"/>
        <v>0</v>
      </c>
    </row>
    <row r="3560" spans="1:29" ht="14.15" customHeight="1">
      <c r="A3560" s="124">
        <f t="shared" si="698"/>
        <v>3560</v>
      </c>
      <c r="B3560" s="139" t="s">
        <v>109</v>
      </c>
      <c r="C3560" s="108" t="s">
        <v>210</v>
      </c>
      <c r="D3560" s="164" t="s">
        <v>2823</v>
      </c>
      <c r="E3560" s="141" t="s">
        <v>162</v>
      </c>
      <c r="F3560" s="166" t="s">
        <v>174</v>
      </c>
      <c r="G3560" s="141" t="s">
        <v>244</v>
      </c>
      <c r="H3560" s="142">
        <v>2.23</v>
      </c>
      <c r="I3560" s="143">
        <f t="shared" si="709"/>
        <v>0</v>
      </c>
      <c r="J3560" s="144" t="s">
        <v>228</v>
      </c>
      <c r="K3560" s="144"/>
      <c r="L3560" s="144"/>
      <c r="M3560" s="144"/>
      <c r="N3560" s="144"/>
      <c r="O3560" s="144"/>
      <c r="P3560" s="145">
        <f t="shared" si="699"/>
        <v>0</v>
      </c>
      <c r="Q3560" s="145">
        <f t="shared" si="700"/>
        <v>0</v>
      </c>
      <c r="R3560" s="145">
        <f t="shared" si="701"/>
        <v>0</v>
      </c>
      <c r="S3560" s="145">
        <f t="shared" si="702"/>
        <v>0</v>
      </c>
      <c r="T3560" s="145">
        <f t="shared" si="703"/>
        <v>0</v>
      </c>
      <c r="U3560" s="145">
        <f t="shared" si="704"/>
        <v>0</v>
      </c>
      <c r="V3560" s="146">
        <f>IF(J3560="nio",0,IF(J3560&gt;0,VLOOKUP(F3560,'3-Productie normen'!A:M,VLOOKUP(J3560,'3-Productie normen'!$B$38:$C$41,2,FALSE),FALSE)))*(VLOOKUP(B3560,'2-Kosten per locatie'!$A$16:$C$48,3,FALSE))</f>
        <v>0</v>
      </c>
      <c r="W3560" s="146">
        <f t="shared" si="705"/>
        <v>0</v>
      </c>
      <c r="X3560" s="146">
        <f t="shared" si="706"/>
        <v>0</v>
      </c>
      <c r="Y3560" s="146">
        <f t="shared" si="707"/>
        <v>0</v>
      </c>
      <c r="Z3560" s="147">
        <f>VLOOKUP(F3560,'3-Productie normen'!A:Q,12,FALSE)</f>
        <v>0</v>
      </c>
      <c r="AA3560" s="147"/>
      <c r="AC3560" s="148">
        <f t="shared" si="708"/>
        <v>0</v>
      </c>
    </row>
    <row r="3561" spans="1:29" ht="14.15" customHeight="1">
      <c r="A3561" s="124">
        <f t="shared" si="698"/>
        <v>3561</v>
      </c>
      <c r="B3561" s="139" t="s">
        <v>109</v>
      </c>
      <c r="C3561" s="108" t="s">
        <v>210</v>
      </c>
      <c r="D3561" s="164" t="s">
        <v>2824</v>
      </c>
      <c r="E3561" s="141" t="s">
        <v>162</v>
      </c>
      <c r="F3561" s="166" t="s">
        <v>174</v>
      </c>
      <c r="G3561" s="141" t="s">
        <v>244</v>
      </c>
      <c r="H3561" s="142">
        <v>2.4</v>
      </c>
      <c r="I3561" s="143">
        <f t="shared" si="709"/>
        <v>0</v>
      </c>
      <c r="J3561" s="144" t="s">
        <v>228</v>
      </c>
      <c r="K3561" s="144"/>
      <c r="L3561" s="144"/>
      <c r="M3561" s="144"/>
      <c r="N3561" s="144"/>
      <c r="O3561" s="144"/>
      <c r="P3561" s="145">
        <f t="shared" si="699"/>
        <v>0</v>
      </c>
      <c r="Q3561" s="145">
        <f t="shared" si="700"/>
        <v>0</v>
      </c>
      <c r="R3561" s="145">
        <f t="shared" si="701"/>
        <v>0</v>
      </c>
      <c r="S3561" s="145">
        <f t="shared" si="702"/>
        <v>0</v>
      </c>
      <c r="T3561" s="145">
        <f t="shared" si="703"/>
        <v>0</v>
      </c>
      <c r="U3561" s="145">
        <f t="shared" si="704"/>
        <v>0</v>
      </c>
      <c r="V3561" s="146">
        <f>IF(J3561="nio",0,IF(J3561&gt;0,VLOOKUP(F3561,'3-Productie normen'!A:M,VLOOKUP(J3561,'3-Productie normen'!$B$38:$C$41,2,FALSE),FALSE)))*(VLOOKUP(B3561,'2-Kosten per locatie'!$A$16:$C$48,3,FALSE))</f>
        <v>0</v>
      </c>
      <c r="W3561" s="146">
        <f t="shared" si="705"/>
        <v>0</v>
      </c>
      <c r="X3561" s="146">
        <f t="shared" si="706"/>
        <v>0</v>
      </c>
      <c r="Y3561" s="146">
        <f t="shared" si="707"/>
        <v>0</v>
      </c>
      <c r="Z3561" s="147">
        <f>VLOOKUP(F3561,'3-Productie normen'!A:Q,12,FALSE)</f>
        <v>0</v>
      </c>
      <c r="AA3561" s="147"/>
      <c r="AC3561" s="148">
        <f t="shared" si="708"/>
        <v>0</v>
      </c>
    </row>
    <row r="3562" spans="1:29" ht="14.15" customHeight="1">
      <c r="A3562" s="124">
        <f t="shared" si="698"/>
        <v>3562</v>
      </c>
      <c r="B3562" s="139" t="s">
        <v>109</v>
      </c>
      <c r="C3562" s="108" t="s">
        <v>210</v>
      </c>
      <c r="D3562" s="164" t="s">
        <v>2825</v>
      </c>
      <c r="E3562" s="141" t="s">
        <v>249</v>
      </c>
      <c r="F3562" s="141" t="s">
        <v>174</v>
      </c>
      <c r="G3562" s="141"/>
      <c r="H3562" s="142">
        <v>0</v>
      </c>
      <c r="I3562" s="143">
        <f t="shared" si="709"/>
        <v>0</v>
      </c>
      <c r="J3562" s="144" t="s">
        <v>228</v>
      </c>
      <c r="K3562" s="144"/>
      <c r="L3562" s="144"/>
      <c r="M3562" s="144"/>
      <c r="N3562" s="144"/>
      <c r="O3562" s="144"/>
      <c r="P3562" s="145">
        <f t="shared" si="699"/>
        <v>0</v>
      </c>
      <c r="Q3562" s="145">
        <f t="shared" si="700"/>
        <v>0</v>
      </c>
      <c r="R3562" s="145">
        <f t="shared" si="701"/>
        <v>0</v>
      </c>
      <c r="S3562" s="145">
        <f t="shared" si="702"/>
        <v>0</v>
      </c>
      <c r="T3562" s="145">
        <f t="shared" si="703"/>
        <v>0</v>
      </c>
      <c r="U3562" s="145">
        <f t="shared" si="704"/>
        <v>0</v>
      </c>
      <c r="V3562" s="146">
        <f>IF(J3562="nio",0,IF(J3562&gt;0,VLOOKUP(F3562,'3-Productie normen'!A:M,VLOOKUP(J3562,'3-Productie normen'!$B$38:$C$41,2,FALSE),FALSE)))*(VLOOKUP(B3562,'2-Kosten per locatie'!$A$16:$C$48,3,FALSE))</f>
        <v>0</v>
      </c>
      <c r="W3562" s="146">
        <f t="shared" si="705"/>
        <v>0</v>
      </c>
      <c r="X3562" s="146">
        <f t="shared" si="706"/>
        <v>0</v>
      </c>
      <c r="Y3562" s="146">
        <f t="shared" si="707"/>
        <v>0</v>
      </c>
      <c r="Z3562" s="147">
        <f>VLOOKUP(F3562,'3-Productie normen'!A:Q,12,FALSE)</f>
        <v>0</v>
      </c>
      <c r="AA3562" s="147"/>
      <c r="AC3562" s="148">
        <f t="shared" si="708"/>
        <v>0</v>
      </c>
    </row>
    <row r="3563" spans="1:29" ht="14.15" customHeight="1">
      <c r="A3563" s="124">
        <f t="shared" si="698"/>
        <v>3563</v>
      </c>
      <c r="B3563" s="139" t="s">
        <v>109</v>
      </c>
      <c r="C3563" s="108">
        <v>1</v>
      </c>
      <c r="D3563" s="164" t="s">
        <v>1716</v>
      </c>
      <c r="E3563" s="141" t="s">
        <v>249</v>
      </c>
      <c r="F3563" s="151" t="s">
        <v>172</v>
      </c>
      <c r="G3563" s="141" t="s">
        <v>2826</v>
      </c>
      <c r="H3563" s="142">
        <v>21</v>
      </c>
      <c r="I3563" s="143">
        <f t="shared" si="709"/>
        <v>255</v>
      </c>
      <c r="J3563" s="144">
        <v>255</v>
      </c>
      <c r="K3563" s="144"/>
      <c r="L3563" s="144"/>
      <c r="M3563" s="144"/>
      <c r="N3563" s="144"/>
      <c r="O3563" s="144"/>
      <c r="P3563" s="145" t="e">
        <f t="shared" si="699"/>
        <v>#DIV/0!</v>
      </c>
      <c r="Q3563" s="145">
        <f t="shared" si="700"/>
        <v>0</v>
      </c>
      <c r="R3563" s="145">
        <f t="shared" si="701"/>
        <v>0</v>
      </c>
      <c r="S3563" s="145">
        <f t="shared" si="702"/>
        <v>0</v>
      </c>
      <c r="T3563" s="145">
        <f t="shared" si="703"/>
        <v>0</v>
      </c>
      <c r="U3563" s="145">
        <f t="shared" si="704"/>
        <v>0</v>
      </c>
      <c r="V3563" s="146">
        <f>IF(J3563="nio",0,IF(J3563&gt;0,VLOOKUP(F3563,'3-Productie normen'!A:M,VLOOKUP(J3563,'3-Productie normen'!$B$38:$C$41,2,FALSE),FALSE)))*(VLOOKUP(B3563,'2-Kosten per locatie'!$A$16:$C$48,3,FALSE))</f>
        <v>0</v>
      </c>
      <c r="W3563" s="146">
        <f t="shared" si="705"/>
        <v>0</v>
      </c>
      <c r="X3563" s="146">
        <f t="shared" si="706"/>
        <v>0</v>
      </c>
      <c r="Y3563" s="146">
        <f t="shared" si="707"/>
        <v>0</v>
      </c>
      <c r="Z3563" s="147" t="str">
        <f>VLOOKUP(F3563,'3-Productie normen'!A:Q,12,FALSE)</f>
        <v>V</v>
      </c>
      <c r="AA3563" s="147"/>
      <c r="AC3563" s="148">
        <f t="shared" si="708"/>
        <v>5355</v>
      </c>
    </row>
    <row r="3564" spans="1:29" ht="14.15" customHeight="1">
      <c r="A3564" s="124">
        <f t="shared" si="698"/>
        <v>3564</v>
      </c>
      <c r="B3564" s="139" t="s">
        <v>109</v>
      </c>
      <c r="C3564" s="108">
        <v>1</v>
      </c>
      <c r="D3564" s="164" t="s">
        <v>1964</v>
      </c>
      <c r="E3564" s="141" t="s">
        <v>868</v>
      </c>
      <c r="F3564" s="141" t="s">
        <v>155</v>
      </c>
      <c r="G3564" s="141" t="s">
        <v>222</v>
      </c>
      <c r="H3564" s="142">
        <v>0</v>
      </c>
      <c r="I3564" s="143">
        <f t="shared" si="709"/>
        <v>255</v>
      </c>
      <c r="J3564" s="144">
        <v>255</v>
      </c>
      <c r="K3564" s="144"/>
      <c r="L3564" s="144"/>
      <c r="M3564" s="144"/>
      <c r="N3564" s="144"/>
      <c r="O3564" s="144"/>
      <c r="P3564" s="145" t="e">
        <f t="shared" si="699"/>
        <v>#DIV/0!</v>
      </c>
      <c r="Q3564" s="145">
        <f t="shared" si="700"/>
        <v>0</v>
      </c>
      <c r="R3564" s="145">
        <f t="shared" si="701"/>
        <v>0</v>
      </c>
      <c r="S3564" s="145">
        <f t="shared" si="702"/>
        <v>0</v>
      </c>
      <c r="T3564" s="145">
        <f t="shared" si="703"/>
        <v>0</v>
      </c>
      <c r="U3564" s="145">
        <f t="shared" si="704"/>
        <v>0</v>
      </c>
      <c r="V3564" s="146">
        <f>IF(J3564="nio",0,IF(J3564&gt;0,VLOOKUP(F3564,'3-Productie normen'!A:M,VLOOKUP(J3564,'3-Productie normen'!$B$38:$C$41,2,FALSE),FALSE)))*(VLOOKUP(B3564,'2-Kosten per locatie'!$A$16:$C$48,3,FALSE))</f>
        <v>0</v>
      </c>
      <c r="W3564" s="146">
        <f t="shared" si="705"/>
        <v>0</v>
      </c>
      <c r="X3564" s="146">
        <f t="shared" si="706"/>
        <v>0</v>
      </c>
      <c r="Y3564" s="146">
        <f t="shared" si="707"/>
        <v>0</v>
      </c>
      <c r="Z3564" s="147" t="str">
        <f>VLOOKUP(F3564,'3-Productie normen'!A:Q,12,FALSE)</f>
        <v>B</v>
      </c>
      <c r="AA3564" s="147"/>
      <c r="AC3564" s="148">
        <f t="shared" si="708"/>
        <v>0</v>
      </c>
    </row>
    <row r="3565" spans="1:29" ht="14.15" customHeight="1">
      <c r="A3565" s="124">
        <f t="shared" si="698"/>
        <v>3565</v>
      </c>
      <c r="B3565" s="139" t="s">
        <v>109</v>
      </c>
      <c r="C3565" s="108">
        <v>1</v>
      </c>
      <c r="D3565" s="164" t="s">
        <v>2827</v>
      </c>
      <c r="E3565" s="141" t="s">
        <v>212</v>
      </c>
      <c r="F3565" s="141" t="s">
        <v>167</v>
      </c>
      <c r="G3565" s="141" t="s">
        <v>213</v>
      </c>
      <c r="H3565" s="142">
        <v>3</v>
      </c>
      <c r="I3565" s="143">
        <f t="shared" si="709"/>
        <v>255</v>
      </c>
      <c r="J3565" s="144">
        <v>255</v>
      </c>
      <c r="K3565" s="144"/>
      <c r="L3565" s="144"/>
      <c r="M3565" s="144"/>
      <c r="N3565" s="144"/>
      <c r="O3565" s="144"/>
      <c r="P3565" s="145" t="e">
        <f t="shared" si="699"/>
        <v>#DIV/0!</v>
      </c>
      <c r="Q3565" s="145">
        <f t="shared" si="700"/>
        <v>0</v>
      </c>
      <c r="R3565" s="145">
        <f t="shared" si="701"/>
        <v>0</v>
      </c>
      <c r="S3565" s="145">
        <f t="shared" si="702"/>
        <v>0</v>
      </c>
      <c r="T3565" s="145">
        <f t="shared" si="703"/>
        <v>0</v>
      </c>
      <c r="U3565" s="145">
        <f t="shared" si="704"/>
        <v>0</v>
      </c>
      <c r="V3565" s="146">
        <f>IF(J3565="nio",0,IF(J3565&gt;0,VLOOKUP(F3565,'3-Productie normen'!A:M,VLOOKUP(J3565,'3-Productie normen'!$B$38:$C$41,2,FALSE),FALSE)))*(VLOOKUP(B3565,'2-Kosten per locatie'!$A$16:$C$48,3,FALSE))</f>
        <v>0</v>
      </c>
      <c r="W3565" s="146">
        <f t="shared" si="705"/>
        <v>0</v>
      </c>
      <c r="X3565" s="146">
        <f t="shared" si="706"/>
        <v>0</v>
      </c>
      <c r="Y3565" s="146">
        <f t="shared" si="707"/>
        <v>0</v>
      </c>
      <c r="Z3565" s="147" t="str">
        <f>VLOOKUP(F3565,'3-Productie normen'!A:Q,12,FALSE)</f>
        <v>S</v>
      </c>
      <c r="AA3565" s="147"/>
      <c r="AC3565" s="148">
        <f t="shared" si="708"/>
        <v>765</v>
      </c>
    </row>
    <row r="3566" spans="1:29" ht="14.15" customHeight="1">
      <c r="A3566" s="124">
        <f t="shared" si="698"/>
        <v>3566</v>
      </c>
      <c r="B3566" s="139" t="s">
        <v>109</v>
      </c>
      <c r="C3566" s="108">
        <v>1</v>
      </c>
      <c r="D3566" s="164" t="s">
        <v>2828</v>
      </c>
      <c r="E3566" s="141" t="s">
        <v>212</v>
      </c>
      <c r="F3566" s="141" t="s">
        <v>167</v>
      </c>
      <c r="G3566" s="141" t="s">
        <v>213</v>
      </c>
      <c r="H3566" s="142">
        <v>0.99</v>
      </c>
      <c r="I3566" s="143">
        <f t="shared" si="709"/>
        <v>255</v>
      </c>
      <c r="J3566" s="144">
        <v>255</v>
      </c>
      <c r="K3566" s="144"/>
      <c r="L3566" s="144"/>
      <c r="M3566" s="144"/>
      <c r="N3566" s="144"/>
      <c r="O3566" s="144"/>
      <c r="P3566" s="145" t="e">
        <f t="shared" si="699"/>
        <v>#DIV/0!</v>
      </c>
      <c r="Q3566" s="145">
        <f t="shared" si="700"/>
        <v>0</v>
      </c>
      <c r="R3566" s="145">
        <f t="shared" si="701"/>
        <v>0</v>
      </c>
      <c r="S3566" s="145">
        <f t="shared" si="702"/>
        <v>0</v>
      </c>
      <c r="T3566" s="145">
        <f t="shared" si="703"/>
        <v>0</v>
      </c>
      <c r="U3566" s="145">
        <f t="shared" si="704"/>
        <v>0</v>
      </c>
      <c r="V3566" s="146">
        <f>IF(J3566="nio",0,IF(J3566&gt;0,VLOOKUP(F3566,'3-Productie normen'!A:M,VLOOKUP(J3566,'3-Productie normen'!$B$38:$C$41,2,FALSE),FALSE)))*(VLOOKUP(B3566,'2-Kosten per locatie'!$A$16:$C$48,3,FALSE))</f>
        <v>0</v>
      </c>
      <c r="W3566" s="146">
        <f t="shared" si="705"/>
        <v>0</v>
      </c>
      <c r="X3566" s="146">
        <f t="shared" si="706"/>
        <v>0</v>
      </c>
      <c r="Y3566" s="146">
        <f t="shared" si="707"/>
        <v>0</v>
      </c>
      <c r="Z3566" s="147" t="str">
        <f>VLOOKUP(F3566,'3-Productie normen'!A:Q,12,FALSE)</f>
        <v>S</v>
      </c>
      <c r="AA3566" s="147"/>
      <c r="AC3566" s="148">
        <f t="shared" si="708"/>
        <v>252.45</v>
      </c>
    </row>
    <row r="3567" spans="1:29" ht="14.15" customHeight="1">
      <c r="A3567" s="124">
        <f t="shared" si="698"/>
        <v>3567</v>
      </c>
      <c r="B3567" s="139" t="s">
        <v>109</v>
      </c>
      <c r="C3567" s="108">
        <v>1</v>
      </c>
      <c r="D3567" s="164" t="s">
        <v>2829</v>
      </c>
      <c r="E3567" s="141" t="s">
        <v>212</v>
      </c>
      <c r="F3567" s="141" t="s">
        <v>167</v>
      </c>
      <c r="G3567" s="141" t="s">
        <v>213</v>
      </c>
      <c r="H3567" s="142">
        <v>0.93</v>
      </c>
      <c r="I3567" s="143">
        <f t="shared" si="709"/>
        <v>255</v>
      </c>
      <c r="J3567" s="144">
        <v>255</v>
      </c>
      <c r="K3567" s="144"/>
      <c r="L3567" s="144"/>
      <c r="M3567" s="144"/>
      <c r="N3567" s="144"/>
      <c r="O3567" s="144"/>
      <c r="P3567" s="145" t="e">
        <f t="shared" si="699"/>
        <v>#DIV/0!</v>
      </c>
      <c r="Q3567" s="145">
        <f t="shared" si="700"/>
        <v>0</v>
      </c>
      <c r="R3567" s="145">
        <f t="shared" si="701"/>
        <v>0</v>
      </c>
      <c r="S3567" s="145">
        <f t="shared" si="702"/>
        <v>0</v>
      </c>
      <c r="T3567" s="145">
        <f t="shared" si="703"/>
        <v>0</v>
      </c>
      <c r="U3567" s="145">
        <f t="shared" si="704"/>
        <v>0</v>
      </c>
      <c r="V3567" s="146">
        <f>IF(J3567="nio",0,IF(J3567&gt;0,VLOOKUP(F3567,'3-Productie normen'!A:M,VLOOKUP(J3567,'3-Productie normen'!$B$38:$C$41,2,FALSE),FALSE)))*(VLOOKUP(B3567,'2-Kosten per locatie'!$A$16:$C$48,3,FALSE))</f>
        <v>0</v>
      </c>
      <c r="W3567" s="146">
        <f t="shared" si="705"/>
        <v>0</v>
      </c>
      <c r="X3567" s="146">
        <f t="shared" si="706"/>
        <v>0</v>
      </c>
      <c r="Y3567" s="146">
        <f t="shared" si="707"/>
        <v>0</v>
      </c>
      <c r="Z3567" s="147" t="str">
        <f>VLOOKUP(F3567,'3-Productie normen'!A:Q,12,FALSE)</f>
        <v>S</v>
      </c>
      <c r="AA3567" s="147"/>
      <c r="AC3567" s="148">
        <f t="shared" si="708"/>
        <v>237.15</v>
      </c>
    </row>
    <row r="3568" spans="1:29" ht="14.15" customHeight="1">
      <c r="A3568" s="124">
        <f t="shared" si="698"/>
        <v>3568</v>
      </c>
      <c r="B3568" s="139" t="s">
        <v>109</v>
      </c>
      <c r="C3568" s="108">
        <v>1</v>
      </c>
      <c r="D3568" s="164" t="s">
        <v>2830</v>
      </c>
      <c r="E3568" s="141" t="s">
        <v>216</v>
      </c>
      <c r="F3568" s="141" t="s">
        <v>167</v>
      </c>
      <c r="G3568" s="141" t="s">
        <v>213</v>
      </c>
      <c r="H3568" s="142">
        <v>3.87</v>
      </c>
      <c r="I3568" s="143">
        <f t="shared" si="709"/>
        <v>255</v>
      </c>
      <c r="J3568" s="144">
        <v>255</v>
      </c>
      <c r="K3568" s="144"/>
      <c r="L3568" s="144"/>
      <c r="M3568" s="144"/>
      <c r="N3568" s="144"/>
      <c r="O3568" s="144"/>
      <c r="P3568" s="145" t="e">
        <f t="shared" si="699"/>
        <v>#DIV/0!</v>
      </c>
      <c r="Q3568" s="145">
        <f t="shared" si="700"/>
        <v>0</v>
      </c>
      <c r="R3568" s="145">
        <f t="shared" si="701"/>
        <v>0</v>
      </c>
      <c r="S3568" s="145">
        <f t="shared" si="702"/>
        <v>0</v>
      </c>
      <c r="T3568" s="145">
        <f t="shared" si="703"/>
        <v>0</v>
      </c>
      <c r="U3568" s="145">
        <f t="shared" si="704"/>
        <v>0</v>
      </c>
      <c r="V3568" s="146">
        <f>IF(J3568="nio",0,IF(J3568&gt;0,VLOOKUP(F3568,'3-Productie normen'!A:M,VLOOKUP(J3568,'3-Productie normen'!$B$38:$C$41,2,FALSE),FALSE)))*(VLOOKUP(B3568,'2-Kosten per locatie'!$A$16:$C$48,3,FALSE))</f>
        <v>0</v>
      </c>
      <c r="W3568" s="146">
        <f t="shared" si="705"/>
        <v>0</v>
      </c>
      <c r="X3568" s="146">
        <f t="shared" si="706"/>
        <v>0</v>
      </c>
      <c r="Y3568" s="146">
        <f t="shared" si="707"/>
        <v>0</v>
      </c>
      <c r="Z3568" s="147" t="str">
        <f>VLOOKUP(F3568,'3-Productie normen'!A:Q,12,FALSE)</f>
        <v>S</v>
      </c>
      <c r="AA3568" s="147"/>
      <c r="AC3568" s="148">
        <f t="shared" si="708"/>
        <v>986.85</v>
      </c>
    </row>
    <row r="3569" spans="1:29" ht="14.15" customHeight="1">
      <c r="A3569" s="124">
        <f t="shared" si="698"/>
        <v>3569</v>
      </c>
      <c r="B3569" s="139" t="s">
        <v>109</v>
      </c>
      <c r="C3569" s="108">
        <v>1</v>
      </c>
      <c r="D3569" s="164" t="s">
        <v>2831</v>
      </c>
      <c r="E3569" s="141" t="s">
        <v>216</v>
      </c>
      <c r="F3569" s="166" t="s">
        <v>167</v>
      </c>
      <c r="G3569" s="141" t="s">
        <v>213</v>
      </c>
      <c r="H3569" s="142">
        <v>0.93</v>
      </c>
      <c r="I3569" s="143">
        <f t="shared" si="709"/>
        <v>255</v>
      </c>
      <c r="J3569" s="144">
        <v>255</v>
      </c>
      <c r="K3569" s="144"/>
      <c r="L3569" s="144"/>
      <c r="M3569" s="144"/>
      <c r="N3569" s="144"/>
      <c r="O3569" s="144"/>
      <c r="P3569" s="145" t="e">
        <f t="shared" si="699"/>
        <v>#DIV/0!</v>
      </c>
      <c r="Q3569" s="145">
        <f t="shared" si="700"/>
        <v>0</v>
      </c>
      <c r="R3569" s="145">
        <f t="shared" si="701"/>
        <v>0</v>
      </c>
      <c r="S3569" s="145">
        <f t="shared" si="702"/>
        <v>0</v>
      </c>
      <c r="T3569" s="145">
        <f t="shared" si="703"/>
        <v>0</v>
      </c>
      <c r="U3569" s="145">
        <f t="shared" si="704"/>
        <v>0</v>
      </c>
      <c r="V3569" s="146">
        <f>IF(J3569="nio",0,IF(J3569&gt;0,VLOOKUP(F3569,'3-Productie normen'!A:M,VLOOKUP(J3569,'3-Productie normen'!$B$38:$C$41,2,FALSE),FALSE)))*(VLOOKUP(B3569,'2-Kosten per locatie'!$A$16:$C$48,3,FALSE))</f>
        <v>0</v>
      </c>
      <c r="W3569" s="146">
        <f t="shared" si="705"/>
        <v>0</v>
      </c>
      <c r="X3569" s="146">
        <f t="shared" si="706"/>
        <v>0</v>
      </c>
      <c r="Y3569" s="146">
        <f t="shared" si="707"/>
        <v>0</v>
      </c>
      <c r="Z3569" s="147" t="str">
        <f>VLOOKUP(F3569,'3-Productie normen'!A:Q,12,FALSE)</f>
        <v>S</v>
      </c>
      <c r="AA3569" s="147"/>
      <c r="AC3569" s="148">
        <f t="shared" si="708"/>
        <v>237.15</v>
      </c>
    </row>
    <row r="3570" spans="1:29" ht="14.15" customHeight="1">
      <c r="A3570" s="124">
        <f t="shared" si="698"/>
        <v>3570</v>
      </c>
      <c r="B3570" s="139" t="s">
        <v>109</v>
      </c>
      <c r="C3570" s="108">
        <v>1</v>
      </c>
      <c r="D3570" s="164" t="s">
        <v>1717</v>
      </c>
      <c r="E3570" s="141" t="s">
        <v>1645</v>
      </c>
      <c r="F3570" s="166" t="s">
        <v>166</v>
      </c>
      <c r="G3570" s="141" t="s">
        <v>2826</v>
      </c>
      <c r="H3570" s="142">
        <v>49.01</v>
      </c>
      <c r="I3570" s="143">
        <f t="shared" si="709"/>
        <v>255</v>
      </c>
      <c r="J3570" s="144">
        <v>255</v>
      </c>
      <c r="K3570" s="144"/>
      <c r="L3570" s="144"/>
      <c r="M3570" s="144"/>
      <c r="N3570" s="144"/>
      <c r="O3570" s="144"/>
      <c r="P3570" s="145" t="e">
        <f t="shared" si="699"/>
        <v>#DIV/0!</v>
      </c>
      <c r="Q3570" s="145">
        <f t="shared" si="700"/>
        <v>0</v>
      </c>
      <c r="R3570" s="145">
        <f t="shared" si="701"/>
        <v>0</v>
      </c>
      <c r="S3570" s="145">
        <f t="shared" si="702"/>
        <v>0</v>
      </c>
      <c r="T3570" s="145">
        <f t="shared" si="703"/>
        <v>0</v>
      </c>
      <c r="U3570" s="145">
        <f t="shared" si="704"/>
        <v>0</v>
      </c>
      <c r="V3570" s="146">
        <f>IF(J3570="nio",0,IF(J3570&gt;0,VLOOKUP(F3570,'3-Productie normen'!A:M,VLOOKUP(J3570,'3-Productie normen'!$B$38:$C$41,2,FALSE),FALSE)))*(VLOOKUP(B3570,'2-Kosten per locatie'!$A$16:$C$48,3,FALSE))</f>
        <v>0</v>
      </c>
      <c r="W3570" s="146">
        <f t="shared" si="705"/>
        <v>0</v>
      </c>
      <c r="X3570" s="146">
        <f t="shared" si="706"/>
        <v>0</v>
      </c>
      <c r="Y3570" s="146">
        <f t="shared" si="707"/>
        <v>0</v>
      </c>
      <c r="Z3570" s="147" t="str">
        <f>VLOOKUP(F3570,'3-Productie normen'!A:Q,12,FALSE)</f>
        <v>V</v>
      </c>
      <c r="AA3570" s="147"/>
      <c r="AC3570" s="148">
        <f t="shared" si="708"/>
        <v>12497.55</v>
      </c>
    </row>
    <row r="3571" spans="1:29" ht="14.15" customHeight="1">
      <c r="A3571" s="124">
        <f t="shared" si="698"/>
        <v>3571</v>
      </c>
      <c r="B3571" s="139" t="s">
        <v>109</v>
      </c>
      <c r="C3571" s="108">
        <v>1</v>
      </c>
      <c r="D3571" s="164" t="s">
        <v>1718</v>
      </c>
      <c r="E3571" s="141" t="s">
        <v>1645</v>
      </c>
      <c r="F3571" s="166" t="s">
        <v>166</v>
      </c>
      <c r="G3571" s="141" t="s">
        <v>2826</v>
      </c>
      <c r="H3571" s="142">
        <v>25.17</v>
      </c>
      <c r="I3571" s="143">
        <f t="shared" si="709"/>
        <v>255</v>
      </c>
      <c r="J3571" s="144">
        <v>255</v>
      </c>
      <c r="K3571" s="144"/>
      <c r="L3571" s="144"/>
      <c r="M3571" s="144"/>
      <c r="N3571" s="144"/>
      <c r="O3571" s="144"/>
      <c r="P3571" s="145" t="e">
        <f t="shared" si="699"/>
        <v>#DIV/0!</v>
      </c>
      <c r="Q3571" s="145">
        <f t="shared" si="700"/>
        <v>0</v>
      </c>
      <c r="R3571" s="145">
        <f t="shared" si="701"/>
        <v>0</v>
      </c>
      <c r="S3571" s="145">
        <f t="shared" si="702"/>
        <v>0</v>
      </c>
      <c r="T3571" s="145">
        <f t="shared" si="703"/>
        <v>0</v>
      </c>
      <c r="U3571" s="145">
        <f t="shared" si="704"/>
        <v>0</v>
      </c>
      <c r="V3571" s="146">
        <f>IF(J3571="nio",0,IF(J3571&gt;0,VLOOKUP(F3571,'3-Productie normen'!A:M,VLOOKUP(J3571,'3-Productie normen'!$B$38:$C$41,2,FALSE),FALSE)))*(VLOOKUP(B3571,'2-Kosten per locatie'!$A$16:$C$48,3,FALSE))</f>
        <v>0</v>
      </c>
      <c r="W3571" s="146">
        <f t="shared" si="705"/>
        <v>0</v>
      </c>
      <c r="X3571" s="146">
        <f t="shared" si="706"/>
        <v>0</v>
      </c>
      <c r="Y3571" s="146">
        <f t="shared" si="707"/>
        <v>0</v>
      </c>
      <c r="Z3571" s="147" t="str">
        <f>VLOOKUP(F3571,'3-Productie normen'!A:Q,12,FALSE)</f>
        <v>V</v>
      </c>
      <c r="AA3571" s="147"/>
      <c r="AC3571" s="148">
        <f t="shared" si="708"/>
        <v>6418.35</v>
      </c>
    </row>
    <row r="3572" spans="1:29" ht="14.15" customHeight="1">
      <c r="A3572" s="124">
        <f t="shared" si="698"/>
        <v>3572</v>
      </c>
      <c r="B3572" s="139" t="s">
        <v>109</v>
      </c>
      <c r="C3572" s="108">
        <v>1</v>
      </c>
      <c r="D3572" s="164" t="s">
        <v>1967</v>
      </c>
      <c r="E3572" s="141" t="s">
        <v>243</v>
      </c>
      <c r="F3572" s="141" t="s">
        <v>155</v>
      </c>
      <c r="G3572" s="141" t="s">
        <v>2826</v>
      </c>
      <c r="H3572" s="142">
        <v>73.84</v>
      </c>
      <c r="I3572" s="143">
        <f t="shared" si="709"/>
        <v>255</v>
      </c>
      <c r="J3572" s="144">
        <v>255</v>
      </c>
      <c r="K3572" s="144"/>
      <c r="L3572" s="144"/>
      <c r="M3572" s="144"/>
      <c r="N3572" s="144"/>
      <c r="O3572" s="144"/>
      <c r="P3572" s="145" t="e">
        <f t="shared" si="699"/>
        <v>#DIV/0!</v>
      </c>
      <c r="Q3572" s="145">
        <f t="shared" si="700"/>
        <v>0</v>
      </c>
      <c r="R3572" s="145">
        <f t="shared" si="701"/>
        <v>0</v>
      </c>
      <c r="S3572" s="145">
        <f t="shared" si="702"/>
        <v>0</v>
      </c>
      <c r="T3572" s="145">
        <f t="shared" si="703"/>
        <v>0</v>
      </c>
      <c r="U3572" s="145">
        <f t="shared" si="704"/>
        <v>0</v>
      </c>
      <c r="V3572" s="146">
        <f>IF(J3572="nio",0,IF(J3572&gt;0,VLOOKUP(F3572,'3-Productie normen'!A:M,VLOOKUP(J3572,'3-Productie normen'!$B$38:$C$41,2,FALSE),FALSE)))*(VLOOKUP(B3572,'2-Kosten per locatie'!$A$16:$C$48,3,FALSE))</f>
        <v>0</v>
      </c>
      <c r="W3572" s="146">
        <f t="shared" si="705"/>
        <v>0</v>
      </c>
      <c r="X3572" s="146">
        <f t="shared" si="706"/>
        <v>0</v>
      </c>
      <c r="Y3572" s="146">
        <f t="shared" si="707"/>
        <v>0</v>
      </c>
      <c r="Z3572" s="147" t="str">
        <f>VLOOKUP(F3572,'3-Productie normen'!A:Q,12,FALSE)</f>
        <v>B</v>
      </c>
      <c r="AA3572" s="147"/>
      <c r="AC3572" s="148">
        <f t="shared" si="708"/>
        <v>18829.2</v>
      </c>
    </row>
    <row r="3573" spans="1:29" ht="14.15" customHeight="1">
      <c r="A3573" s="124">
        <f t="shared" si="698"/>
        <v>3573</v>
      </c>
      <c r="B3573" s="139" t="s">
        <v>109</v>
      </c>
      <c r="C3573" s="108">
        <v>1</v>
      </c>
      <c r="D3573" s="164" t="s">
        <v>1719</v>
      </c>
      <c r="E3573" s="141" t="s">
        <v>249</v>
      </c>
      <c r="F3573" s="141" t="s">
        <v>172</v>
      </c>
      <c r="G3573" s="141" t="s">
        <v>2826</v>
      </c>
      <c r="H3573" s="142">
        <v>18.86</v>
      </c>
      <c r="I3573" s="143">
        <f t="shared" si="709"/>
        <v>255</v>
      </c>
      <c r="J3573" s="144">
        <v>255</v>
      </c>
      <c r="K3573" s="144"/>
      <c r="L3573" s="144"/>
      <c r="M3573" s="144"/>
      <c r="N3573" s="144"/>
      <c r="O3573" s="144"/>
      <c r="P3573" s="145" t="e">
        <f t="shared" si="699"/>
        <v>#DIV/0!</v>
      </c>
      <c r="Q3573" s="145">
        <f t="shared" si="700"/>
        <v>0</v>
      </c>
      <c r="R3573" s="145">
        <f t="shared" si="701"/>
        <v>0</v>
      </c>
      <c r="S3573" s="145">
        <f t="shared" si="702"/>
        <v>0</v>
      </c>
      <c r="T3573" s="145">
        <f t="shared" si="703"/>
        <v>0</v>
      </c>
      <c r="U3573" s="145">
        <f t="shared" si="704"/>
        <v>0</v>
      </c>
      <c r="V3573" s="146">
        <f>IF(J3573="nio",0,IF(J3573&gt;0,VLOOKUP(F3573,'3-Productie normen'!A:M,VLOOKUP(J3573,'3-Productie normen'!$B$38:$C$41,2,FALSE),FALSE)))*(VLOOKUP(B3573,'2-Kosten per locatie'!$A$16:$C$48,3,FALSE))</f>
        <v>0</v>
      </c>
      <c r="W3573" s="146">
        <f t="shared" si="705"/>
        <v>0</v>
      </c>
      <c r="X3573" s="146">
        <f t="shared" si="706"/>
        <v>0</v>
      </c>
      <c r="Y3573" s="146">
        <f t="shared" si="707"/>
        <v>0</v>
      </c>
      <c r="Z3573" s="147" t="str">
        <f>VLOOKUP(F3573,'3-Productie normen'!A:Q,12,FALSE)</f>
        <v>V</v>
      </c>
      <c r="AA3573" s="147"/>
      <c r="AC3573" s="148">
        <f t="shared" si="708"/>
        <v>4809.3</v>
      </c>
    </row>
    <row r="3574" spans="1:29" ht="14.15" customHeight="1">
      <c r="A3574" s="124">
        <f t="shared" ref="A3574:A3637" si="710">A3573+1</f>
        <v>3574</v>
      </c>
      <c r="B3574" s="139" t="s">
        <v>109</v>
      </c>
      <c r="C3574" s="108">
        <v>1</v>
      </c>
      <c r="D3574" s="164" t="s">
        <v>1970</v>
      </c>
      <c r="E3574" s="141" t="s">
        <v>224</v>
      </c>
      <c r="F3574" s="141" t="s">
        <v>155</v>
      </c>
      <c r="G3574" s="141" t="s">
        <v>2826</v>
      </c>
      <c r="H3574" s="142">
        <v>24.18</v>
      </c>
      <c r="I3574" s="143">
        <f t="shared" si="709"/>
        <v>255</v>
      </c>
      <c r="J3574" s="144">
        <v>255</v>
      </c>
      <c r="K3574" s="144"/>
      <c r="L3574" s="144"/>
      <c r="M3574" s="144"/>
      <c r="N3574" s="144"/>
      <c r="O3574" s="144"/>
      <c r="P3574" s="145" t="e">
        <f t="shared" si="699"/>
        <v>#DIV/0!</v>
      </c>
      <c r="Q3574" s="145">
        <f t="shared" si="700"/>
        <v>0</v>
      </c>
      <c r="R3574" s="145">
        <f t="shared" si="701"/>
        <v>0</v>
      </c>
      <c r="S3574" s="145">
        <f t="shared" si="702"/>
        <v>0</v>
      </c>
      <c r="T3574" s="145">
        <f t="shared" si="703"/>
        <v>0</v>
      </c>
      <c r="U3574" s="145">
        <f t="shared" si="704"/>
        <v>0</v>
      </c>
      <c r="V3574" s="146">
        <f>IF(J3574="nio",0,IF(J3574&gt;0,VLOOKUP(F3574,'3-Productie normen'!A:M,VLOOKUP(J3574,'3-Productie normen'!$B$38:$C$41,2,FALSE),FALSE)))*(VLOOKUP(B3574,'2-Kosten per locatie'!$A$16:$C$48,3,FALSE))</f>
        <v>0</v>
      </c>
      <c r="W3574" s="146">
        <f t="shared" si="705"/>
        <v>0</v>
      </c>
      <c r="X3574" s="146">
        <f t="shared" si="706"/>
        <v>0</v>
      </c>
      <c r="Y3574" s="146">
        <f t="shared" si="707"/>
        <v>0</v>
      </c>
      <c r="Z3574" s="147" t="str">
        <f>VLOOKUP(F3574,'3-Productie normen'!A:Q,12,FALSE)</f>
        <v>B</v>
      </c>
      <c r="AA3574" s="147"/>
      <c r="AC3574" s="148">
        <f t="shared" si="708"/>
        <v>6165.9</v>
      </c>
    </row>
    <row r="3575" spans="1:29" ht="14.15" customHeight="1">
      <c r="A3575" s="124">
        <f t="shared" si="710"/>
        <v>3575</v>
      </c>
      <c r="B3575" s="139" t="s">
        <v>109</v>
      </c>
      <c r="C3575" s="108">
        <v>1</v>
      </c>
      <c r="D3575" s="164" t="s">
        <v>1720</v>
      </c>
      <c r="E3575" s="141" t="s">
        <v>674</v>
      </c>
      <c r="F3575" s="400" t="s">
        <v>159</v>
      </c>
      <c r="G3575" s="141" t="s">
        <v>227</v>
      </c>
      <c r="H3575" s="142">
        <v>18.82</v>
      </c>
      <c r="I3575" s="143">
        <f t="shared" si="709"/>
        <v>255</v>
      </c>
      <c r="J3575" s="144">
        <v>255</v>
      </c>
      <c r="K3575" s="144"/>
      <c r="L3575" s="144"/>
      <c r="M3575" s="144"/>
      <c r="N3575" s="144"/>
      <c r="O3575" s="144"/>
      <c r="P3575" s="145" t="e">
        <f t="shared" si="699"/>
        <v>#DIV/0!</v>
      </c>
      <c r="Q3575" s="145">
        <f t="shared" si="700"/>
        <v>0</v>
      </c>
      <c r="R3575" s="145">
        <f t="shared" si="701"/>
        <v>0</v>
      </c>
      <c r="S3575" s="145">
        <f t="shared" si="702"/>
        <v>0</v>
      </c>
      <c r="T3575" s="145">
        <f t="shared" si="703"/>
        <v>0</v>
      </c>
      <c r="U3575" s="145">
        <f t="shared" si="704"/>
        <v>0</v>
      </c>
      <c r="V3575" s="146">
        <f>IF(J3575="nio",0,IF(J3575&gt;0,VLOOKUP(F3575,'3-Productie normen'!A:M,VLOOKUP(J3575,'3-Productie normen'!$B$38:$C$41,2,FALSE),FALSE)))*(VLOOKUP(B3575,'2-Kosten per locatie'!$A$16:$C$48,3,FALSE))</f>
        <v>0</v>
      </c>
      <c r="W3575" s="146">
        <f t="shared" si="705"/>
        <v>0</v>
      </c>
      <c r="X3575" s="146">
        <f t="shared" si="706"/>
        <v>0</v>
      </c>
      <c r="Y3575" s="146">
        <f t="shared" si="707"/>
        <v>0</v>
      </c>
      <c r="Z3575" s="147" t="str">
        <f>VLOOKUP(F3575,'3-Productie normen'!A:Q,12,FALSE)</f>
        <v>V</v>
      </c>
      <c r="AA3575" s="147"/>
      <c r="AC3575" s="148">
        <f t="shared" si="708"/>
        <v>4799.1000000000004</v>
      </c>
    </row>
    <row r="3576" spans="1:29" ht="14.15" customHeight="1">
      <c r="A3576" s="124">
        <f t="shared" si="710"/>
        <v>3576</v>
      </c>
      <c r="B3576" s="139" t="s">
        <v>109</v>
      </c>
      <c r="C3576" s="108">
        <v>1</v>
      </c>
      <c r="D3576" s="164" t="s">
        <v>1971</v>
      </c>
      <c r="E3576" s="141" t="s">
        <v>413</v>
      </c>
      <c r="F3576" s="400" t="s">
        <v>159</v>
      </c>
      <c r="G3576" s="141" t="s">
        <v>227</v>
      </c>
      <c r="H3576" s="142">
        <v>54.48</v>
      </c>
      <c r="I3576" s="143">
        <f t="shared" si="709"/>
        <v>255</v>
      </c>
      <c r="J3576" s="144">
        <v>255</v>
      </c>
      <c r="K3576" s="144"/>
      <c r="L3576" s="144"/>
      <c r="M3576" s="144"/>
      <c r="N3576" s="144"/>
      <c r="O3576" s="144"/>
      <c r="P3576" s="145" t="e">
        <f t="shared" si="699"/>
        <v>#DIV/0!</v>
      </c>
      <c r="Q3576" s="145">
        <f t="shared" si="700"/>
        <v>0</v>
      </c>
      <c r="R3576" s="145">
        <f t="shared" si="701"/>
        <v>0</v>
      </c>
      <c r="S3576" s="145">
        <f t="shared" si="702"/>
        <v>0</v>
      </c>
      <c r="T3576" s="145">
        <f t="shared" si="703"/>
        <v>0</v>
      </c>
      <c r="U3576" s="145">
        <f t="shared" si="704"/>
        <v>0</v>
      </c>
      <c r="V3576" s="146">
        <f>IF(J3576="nio",0,IF(J3576&gt;0,VLOOKUP(F3576,'3-Productie normen'!A:M,VLOOKUP(J3576,'3-Productie normen'!$B$38:$C$41,2,FALSE),FALSE)))*(VLOOKUP(B3576,'2-Kosten per locatie'!$A$16:$C$48,3,FALSE))</f>
        <v>0</v>
      </c>
      <c r="W3576" s="146">
        <f t="shared" si="705"/>
        <v>0</v>
      </c>
      <c r="X3576" s="146">
        <f t="shared" si="706"/>
        <v>0</v>
      </c>
      <c r="Y3576" s="146">
        <f t="shared" si="707"/>
        <v>0</v>
      </c>
      <c r="Z3576" s="147" t="str">
        <f>VLOOKUP(F3576,'3-Productie normen'!A:Q,12,FALSE)</f>
        <v>V</v>
      </c>
      <c r="AA3576" s="147"/>
      <c r="AC3576" s="148">
        <f t="shared" si="708"/>
        <v>13892.4</v>
      </c>
    </row>
    <row r="3577" spans="1:29" ht="14.15" customHeight="1">
      <c r="A3577" s="124">
        <f t="shared" si="710"/>
        <v>3577</v>
      </c>
      <c r="B3577" s="139" t="s">
        <v>109</v>
      </c>
      <c r="C3577" s="108">
        <v>1</v>
      </c>
      <c r="D3577" s="164" t="s">
        <v>1721</v>
      </c>
      <c r="E3577" s="141" t="s">
        <v>1645</v>
      </c>
      <c r="F3577" s="141" t="s">
        <v>166</v>
      </c>
      <c r="G3577" s="141" t="s">
        <v>2826</v>
      </c>
      <c r="H3577" s="142">
        <v>18.82</v>
      </c>
      <c r="I3577" s="143">
        <f t="shared" si="709"/>
        <v>255</v>
      </c>
      <c r="J3577" s="144">
        <v>255</v>
      </c>
      <c r="K3577" s="144"/>
      <c r="L3577" s="144"/>
      <c r="M3577" s="144"/>
      <c r="N3577" s="144"/>
      <c r="O3577" s="144"/>
      <c r="P3577" s="145" t="e">
        <f t="shared" si="699"/>
        <v>#DIV/0!</v>
      </c>
      <c r="Q3577" s="145">
        <f t="shared" si="700"/>
        <v>0</v>
      </c>
      <c r="R3577" s="145">
        <f t="shared" si="701"/>
        <v>0</v>
      </c>
      <c r="S3577" s="145">
        <f t="shared" si="702"/>
        <v>0</v>
      </c>
      <c r="T3577" s="145">
        <f t="shared" si="703"/>
        <v>0</v>
      </c>
      <c r="U3577" s="145">
        <f t="shared" si="704"/>
        <v>0</v>
      </c>
      <c r="V3577" s="146">
        <f>IF(J3577="nio",0,IF(J3577&gt;0,VLOOKUP(F3577,'3-Productie normen'!A:M,VLOOKUP(J3577,'3-Productie normen'!$B$38:$C$41,2,FALSE),FALSE)))*(VLOOKUP(B3577,'2-Kosten per locatie'!$A$16:$C$48,3,FALSE))</f>
        <v>0</v>
      </c>
      <c r="W3577" s="146">
        <f t="shared" si="705"/>
        <v>0</v>
      </c>
      <c r="X3577" s="146">
        <f t="shared" si="706"/>
        <v>0</v>
      </c>
      <c r="Y3577" s="146">
        <f t="shared" si="707"/>
        <v>0</v>
      </c>
      <c r="Z3577" s="147" t="str">
        <f>VLOOKUP(F3577,'3-Productie normen'!A:Q,12,FALSE)</f>
        <v>V</v>
      </c>
      <c r="AA3577" s="147"/>
      <c r="AC3577" s="148">
        <f t="shared" si="708"/>
        <v>4799.1000000000004</v>
      </c>
    </row>
    <row r="3578" spans="1:29" ht="14.15" customHeight="1">
      <c r="A3578" s="124">
        <f t="shared" si="710"/>
        <v>3578</v>
      </c>
      <c r="B3578" s="139" t="s">
        <v>109</v>
      </c>
      <c r="C3578" s="108">
        <v>1</v>
      </c>
      <c r="D3578" s="164" t="s">
        <v>1972</v>
      </c>
      <c r="E3578" s="141" t="s">
        <v>330</v>
      </c>
      <c r="F3578" s="153" t="s">
        <v>159</v>
      </c>
      <c r="G3578" s="141" t="s">
        <v>2826</v>
      </c>
      <c r="H3578" s="142">
        <v>3.18</v>
      </c>
      <c r="I3578" s="143">
        <f t="shared" si="709"/>
        <v>255</v>
      </c>
      <c r="J3578" s="144">
        <v>255</v>
      </c>
      <c r="K3578" s="144"/>
      <c r="L3578" s="144"/>
      <c r="M3578" s="144"/>
      <c r="N3578" s="144"/>
      <c r="O3578" s="144"/>
      <c r="P3578" s="145" t="e">
        <f t="shared" si="699"/>
        <v>#DIV/0!</v>
      </c>
      <c r="Q3578" s="145">
        <f t="shared" si="700"/>
        <v>0</v>
      </c>
      <c r="R3578" s="145">
        <f t="shared" si="701"/>
        <v>0</v>
      </c>
      <c r="S3578" s="145">
        <f t="shared" si="702"/>
        <v>0</v>
      </c>
      <c r="T3578" s="145">
        <f t="shared" si="703"/>
        <v>0</v>
      </c>
      <c r="U3578" s="145">
        <f t="shared" si="704"/>
        <v>0</v>
      </c>
      <c r="V3578" s="146">
        <f>IF(J3578="nio",0,IF(J3578&gt;0,VLOOKUP(F3578,'3-Productie normen'!A:M,VLOOKUP(J3578,'3-Productie normen'!$B$38:$C$41,2,FALSE),FALSE)))*(VLOOKUP(B3578,'2-Kosten per locatie'!$A$16:$C$48,3,FALSE))</f>
        <v>0</v>
      </c>
      <c r="W3578" s="146">
        <f t="shared" si="705"/>
        <v>0</v>
      </c>
      <c r="X3578" s="146">
        <f t="shared" si="706"/>
        <v>0</v>
      </c>
      <c r="Y3578" s="146">
        <f t="shared" si="707"/>
        <v>0</v>
      </c>
      <c r="Z3578" s="147" t="str">
        <f>VLOOKUP(F3578,'3-Productie normen'!A:Q,12,FALSE)</f>
        <v>V</v>
      </c>
      <c r="AA3578" s="147"/>
      <c r="AC3578" s="148">
        <f t="shared" si="708"/>
        <v>810.90000000000009</v>
      </c>
    </row>
    <row r="3579" spans="1:29" ht="14.15" customHeight="1">
      <c r="A3579" s="124">
        <f t="shared" si="710"/>
        <v>3579</v>
      </c>
      <c r="B3579" s="139" t="s">
        <v>109</v>
      </c>
      <c r="C3579" s="108">
        <v>1</v>
      </c>
      <c r="D3579" s="164" t="s">
        <v>1722</v>
      </c>
      <c r="E3579" s="141" t="s">
        <v>171</v>
      </c>
      <c r="F3579" s="141" t="s">
        <v>171</v>
      </c>
      <c r="G3579" s="141" t="s">
        <v>2826</v>
      </c>
      <c r="H3579" s="142">
        <v>18.82</v>
      </c>
      <c r="I3579" s="143">
        <f t="shared" si="709"/>
        <v>255</v>
      </c>
      <c r="J3579" s="144">
        <v>255</v>
      </c>
      <c r="K3579" s="144"/>
      <c r="L3579" s="144"/>
      <c r="M3579" s="144"/>
      <c r="N3579" s="144"/>
      <c r="O3579" s="144"/>
      <c r="P3579" s="145" t="e">
        <f t="shared" si="699"/>
        <v>#DIV/0!</v>
      </c>
      <c r="Q3579" s="145">
        <f t="shared" si="700"/>
        <v>0</v>
      </c>
      <c r="R3579" s="145">
        <f t="shared" si="701"/>
        <v>0</v>
      </c>
      <c r="S3579" s="145">
        <f t="shared" si="702"/>
        <v>0</v>
      </c>
      <c r="T3579" s="145">
        <f t="shared" si="703"/>
        <v>0</v>
      </c>
      <c r="U3579" s="145">
        <f t="shared" si="704"/>
        <v>0</v>
      </c>
      <c r="V3579" s="146">
        <f>IF(J3579="nio",0,IF(J3579&gt;0,VLOOKUP(F3579,'3-Productie normen'!A:M,VLOOKUP(J3579,'3-Productie normen'!$B$38:$C$41,2,FALSE),FALSE)))*(VLOOKUP(B3579,'2-Kosten per locatie'!$A$16:$C$48,3,FALSE))</f>
        <v>0</v>
      </c>
      <c r="W3579" s="146">
        <f t="shared" si="705"/>
        <v>0</v>
      </c>
      <c r="X3579" s="146">
        <f t="shared" si="706"/>
        <v>0</v>
      </c>
      <c r="Y3579" s="146">
        <f t="shared" si="707"/>
        <v>0</v>
      </c>
      <c r="Z3579" s="147" t="str">
        <f>VLOOKUP(F3579,'3-Productie normen'!A:Q,12,FALSE)</f>
        <v>B</v>
      </c>
      <c r="AA3579" s="147"/>
      <c r="AC3579" s="148">
        <f t="shared" si="708"/>
        <v>4799.1000000000004</v>
      </c>
    </row>
    <row r="3580" spans="1:29" ht="14.15" customHeight="1">
      <c r="A3580" s="124">
        <f t="shared" si="710"/>
        <v>3580</v>
      </c>
      <c r="B3580" s="139" t="s">
        <v>109</v>
      </c>
      <c r="C3580" s="108">
        <v>1</v>
      </c>
      <c r="D3580" s="164" t="s">
        <v>1973</v>
      </c>
      <c r="E3580" s="141" t="s">
        <v>171</v>
      </c>
      <c r="F3580" s="141" t="s">
        <v>171</v>
      </c>
      <c r="G3580" s="141" t="s">
        <v>222</v>
      </c>
      <c r="H3580" s="142">
        <v>21</v>
      </c>
      <c r="I3580" s="143">
        <f t="shared" si="709"/>
        <v>255</v>
      </c>
      <c r="J3580" s="144">
        <v>255</v>
      </c>
      <c r="K3580" s="144"/>
      <c r="L3580" s="144"/>
      <c r="M3580" s="144"/>
      <c r="N3580" s="144"/>
      <c r="O3580" s="144"/>
      <c r="P3580" s="145" t="e">
        <f t="shared" si="699"/>
        <v>#DIV/0!</v>
      </c>
      <c r="Q3580" s="145">
        <f t="shared" si="700"/>
        <v>0</v>
      </c>
      <c r="R3580" s="145">
        <f t="shared" si="701"/>
        <v>0</v>
      </c>
      <c r="S3580" s="145">
        <f t="shared" si="702"/>
        <v>0</v>
      </c>
      <c r="T3580" s="145">
        <f t="shared" si="703"/>
        <v>0</v>
      </c>
      <c r="U3580" s="145">
        <f t="shared" si="704"/>
        <v>0</v>
      </c>
      <c r="V3580" s="146">
        <f>IF(J3580="nio",0,IF(J3580&gt;0,VLOOKUP(F3580,'3-Productie normen'!A:M,VLOOKUP(J3580,'3-Productie normen'!$B$38:$C$41,2,FALSE),FALSE)))*(VLOOKUP(B3580,'2-Kosten per locatie'!$A$16:$C$48,3,FALSE))</f>
        <v>0</v>
      </c>
      <c r="W3580" s="146">
        <f t="shared" si="705"/>
        <v>0</v>
      </c>
      <c r="X3580" s="146">
        <f t="shared" si="706"/>
        <v>0</v>
      </c>
      <c r="Y3580" s="146">
        <f t="shared" si="707"/>
        <v>0</v>
      </c>
      <c r="Z3580" s="147" t="str">
        <f>VLOOKUP(F3580,'3-Productie normen'!A:Q,12,FALSE)</f>
        <v>B</v>
      </c>
      <c r="AA3580" s="147"/>
      <c r="AC3580" s="148">
        <f t="shared" si="708"/>
        <v>5355</v>
      </c>
    </row>
    <row r="3581" spans="1:29" ht="14.15" customHeight="1">
      <c r="A3581" s="124">
        <f t="shared" si="710"/>
        <v>3581</v>
      </c>
      <c r="B3581" s="139" t="s">
        <v>109</v>
      </c>
      <c r="C3581" s="108">
        <v>1</v>
      </c>
      <c r="D3581" s="164" t="s">
        <v>1974</v>
      </c>
      <c r="E3581" s="141" t="s">
        <v>171</v>
      </c>
      <c r="F3581" s="141" t="s">
        <v>171</v>
      </c>
      <c r="G3581" s="141" t="s">
        <v>222</v>
      </c>
      <c r="H3581" s="142">
        <v>10.3</v>
      </c>
      <c r="I3581" s="143">
        <f t="shared" si="709"/>
        <v>255</v>
      </c>
      <c r="J3581" s="144">
        <v>255</v>
      </c>
      <c r="K3581" s="144"/>
      <c r="L3581" s="144"/>
      <c r="M3581" s="144"/>
      <c r="N3581" s="144"/>
      <c r="O3581" s="144"/>
      <c r="P3581" s="145" t="e">
        <f t="shared" si="699"/>
        <v>#DIV/0!</v>
      </c>
      <c r="Q3581" s="145">
        <f t="shared" si="700"/>
        <v>0</v>
      </c>
      <c r="R3581" s="145">
        <f t="shared" si="701"/>
        <v>0</v>
      </c>
      <c r="S3581" s="145">
        <f t="shared" si="702"/>
        <v>0</v>
      </c>
      <c r="T3581" s="145">
        <f t="shared" si="703"/>
        <v>0</v>
      </c>
      <c r="U3581" s="145">
        <f t="shared" si="704"/>
        <v>0</v>
      </c>
      <c r="V3581" s="146">
        <f>IF(J3581="nio",0,IF(J3581&gt;0,VLOOKUP(F3581,'3-Productie normen'!A:M,VLOOKUP(J3581,'3-Productie normen'!$B$38:$C$41,2,FALSE),FALSE)))*(VLOOKUP(B3581,'2-Kosten per locatie'!$A$16:$C$48,3,FALSE))</f>
        <v>0</v>
      </c>
      <c r="W3581" s="146">
        <f t="shared" si="705"/>
        <v>0</v>
      </c>
      <c r="X3581" s="146">
        <f t="shared" si="706"/>
        <v>0</v>
      </c>
      <c r="Y3581" s="146">
        <f t="shared" si="707"/>
        <v>0</v>
      </c>
      <c r="Z3581" s="147" t="str">
        <f>VLOOKUP(F3581,'3-Productie normen'!A:Q,12,FALSE)</f>
        <v>B</v>
      </c>
      <c r="AA3581" s="147"/>
      <c r="AC3581" s="148">
        <f t="shared" si="708"/>
        <v>2626.5</v>
      </c>
    </row>
    <row r="3582" spans="1:29" ht="14.15" customHeight="1">
      <c r="A3582" s="124">
        <f t="shared" si="710"/>
        <v>3582</v>
      </c>
      <c r="B3582" s="139" t="s">
        <v>109</v>
      </c>
      <c r="C3582" s="108">
        <v>1</v>
      </c>
      <c r="D3582" s="164" t="s">
        <v>1724</v>
      </c>
      <c r="E3582" s="141" t="s">
        <v>224</v>
      </c>
      <c r="F3582" s="141" t="s">
        <v>155</v>
      </c>
      <c r="G3582" s="141" t="s">
        <v>222</v>
      </c>
      <c r="H3582" s="142">
        <v>21</v>
      </c>
      <c r="I3582" s="143">
        <f t="shared" si="709"/>
        <v>255</v>
      </c>
      <c r="J3582" s="144">
        <v>255</v>
      </c>
      <c r="K3582" s="144"/>
      <c r="L3582" s="144"/>
      <c r="M3582" s="144"/>
      <c r="N3582" s="144"/>
      <c r="O3582" s="144"/>
      <c r="P3582" s="145" t="e">
        <f t="shared" si="699"/>
        <v>#DIV/0!</v>
      </c>
      <c r="Q3582" s="145">
        <f t="shared" si="700"/>
        <v>0</v>
      </c>
      <c r="R3582" s="145">
        <f t="shared" si="701"/>
        <v>0</v>
      </c>
      <c r="S3582" s="145">
        <f t="shared" si="702"/>
        <v>0</v>
      </c>
      <c r="T3582" s="145">
        <f t="shared" si="703"/>
        <v>0</v>
      </c>
      <c r="U3582" s="145">
        <f t="shared" si="704"/>
        <v>0</v>
      </c>
      <c r="V3582" s="146">
        <f>IF(J3582="nio",0,IF(J3582&gt;0,VLOOKUP(F3582,'3-Productie normen'!A:M,VLOOKUP(J3582,'3-Productie normen'!$B$38:$C$41,2,FALSE),FALSE)))*(VLOOKUP(B3582,'2-Kosten per locatie'!$A$16:$C$48,3,FALSE))</f>
        <v>0</v>
      </c>
      <c r="W3582" s="146">
        <f t="shared" si="705"/>
        <v>0</v>
      </c>
      <c r="X3582" s="146">
        <f t="shared" si="706"/>
        <v>0</v>
      </c>
      <c r="Y3582" s="146">
        <f t="shared" si="707"/>
        <v>0</v>
      </c>
      <c r="Z3582" s="147" t="str">
        <f>VLOOKUP(F3582,'3-Productie normen'!A:Q,12,FALSE)</f>
        <v>B</v>
      </c>
      <c r="AA3582" s="147"/>
      <c r="AC3582" s="148">
        <f t="shared" si="708"/>
        <v>5355</v>
      </c>
    </row>
    <row r="3583" spans="1:29" ht="14.15" customHeight="1">
      <c r="A3583" s="124">
        <f t="shared" si="710"/>
        <v>3583</v>
      </c>
      <c r="B3583" s="139" t="s">
        <v>109</v>
      </c>
      <c r="C3583" s="108">
        <v>1</v>
      </c>
      <c r="D3583" s="164" t="s">
        <v>1727</v>
      </c>
      <c r="E3583" s="141" t="s">
        <v>2370</v>
      </c>
      <c r="F3583" s="153" t="s">
        <v>172</v>
      </c>
      <c r="G3583" s="141" t="s">
        <v>222</v>
      </c>
      <c r="H3583" s="142">
        <v>0.98</v>
      </c>
      <c r="I3583" s="143">
        <f t="shared" si="709"/>
        <v>255</v>
      </c>
      <c r="J3583" s="144">
        <v>255</v>
      </c>
      <c r="K3583" s="144"/>
      <c r="L3583" s="144"/>
      <c r="M3583" s="144"/>
      <c r="N3583" s="144"/>
      <c r="O3583" s="144"/>
      <c r="P3583" s="145" t="e">
        <f t="shared" si="699"/>
        <v>#DIV/0!</v>
      </c>
      <c r="Q3583" s="145">
        <f t="shared" si="700"/>
        <v>0</v>
      </c>
      <c r="R3583" s="145">
        <f t="shared" si="701"/>
        <v>0</v>
      </c>
      <c r="S3583" s="145">
        <f t="shared" si="702"/>
        <v>0</v>
      </c>
      <c r="T3583" s="145">
        <f t="shared" si="703"/>
        <v>0</v>
      </c>
      <c r="U3583" s="145">
        <f t="shared" si="704"/>
        <v>0</v>
      </c>
      <c r="V3583" s="146">
        <f>IF(J3583="nio",0,IF(J3583&gt;0,VLOOKUP(F3583,'3-Productie normen'!A:M,VLOOKUP(J3583,'3-Productie normen'!$B$38:$C$41,2,FALSE),FALSE)))*(VLOOKUP(B3583,'2-Kosten per locatie'!$A$16:$C$48,3,FALSE))</f>
        <v>0</v>
      </c>
      <c r="W3583" s="146">
        <f t="shared" si="705"/>
        <v>0</v>
      </c>
      <c r="X3583" s="146">
        <f t="shared" si="706"/>
        <v>0</v>
      </c>
      <c r="Y3583" s="146">
        <f t="shared" si="707"/>
        <v>0</v>
      </c>
      <c r="Z3583" s="147" t="str">
        <f>VLOOKUP(F3583,'3-Productie normen'!A:Q,12,FALSE)</f>
        <v>V</v>
      </c>
      <c r="AA3583" s="147"/>
      <c r="AC3583" s="148">
        <f t="shared" si="708"/>
        <v>249.9</v>
      </c>
    </row>
    <row r="3584" spans="1:29" ht="14.15" customHeight="1">
      <c r="A3584" s="124">
        <f t="shared" si="710"/>
        <v>3584</v>
      </c>
      <c r="B3584" s="139" t="s">
        <v>109</v>
      </c>
      <c r="C3584" s="108">
        <v>1</v>
      </c>
      <c r="D3584" s="164" t="s">
        <v>1728</v>
      </c>
      <c r="E3584" s="141" t="s">
        <v>224</v>
      </c>
      <c r="F3584" s="153" t="s">
        <v>155</v>
      </c>
      <c r="G3584" s="141" t="s">
        <v>222</v>
      </c>
      <c r="H3584" s="142">
        <v>54.5</v>
      </c>
      <c r="I3584" s="143">
        <f t="shared" si="709"/>
        <v>255</v>
      </c>
      <c r="J3584" s="144">
        <v>255</v>
      </c>
      <c r="K3584" s="144"/>
      <c r="L3584" s="144"/>
      <c r="M3584" s="144"/>
      <c r="N3584" s="144"/>
      <c r="O3584" s="144"/>
      <c r="P3584" s="145" t="e">
        <f t="shared" si="699"/>
        <v>#DIV/0!</v>
      </c>
      <c r="Q3584" s="145">
        <f t="shared" si="700"/>
        <v>0</v>
      </c>
      <c r="R3584" s="145">
        <f t="shared" si="701"/>
        <v>0</v>
      </c>
      <c r="S3584" s="145">
        <f t="shared" si="702"/>
        <v>0</v>
      </c>
      <c r="T3584" s="145">
        <f t="shared" si="703"/>
        <v>0</v>
      </c>
      <c r="U3584" s="145">
        <f t="shared" si="704"/>
        <v>0</v>
      </c>
      <c r="V3584" s="146">
        <f>IF(J3584="nio",0,IF(J3584&gt;0,VLOOKUP(F3584,'3-Productie normen'!A:M,VLOOKUP(J3584,'3-Productie normen'!$B$38:$C$41,2,FALSE),FALSE)))*(VLOOKUP(B3584,'2-Kosten per locatie'!$A$16:$C$48,3,FALSE))</f>
        <v>0</v>
      </c>
      <c r="W3584" s="146">
        <f t="shared" si="705"/>
        <v>0</v>
      </c>
      <c r="X3584" s="146">
        <f t="shared" si="706"/>
        <v>0</v>
      </c>
      <c r="Y3584" s="146">
        <f t="shared" si="707"/>
        <v>0</v>
      </c>
      <c r="Z3584" s="147" t="str">
        <f>VLOOKUP(F3584,'3-Productie normen'!A:Q,12,FALSE)</f>
        <v>B</v>
      </c>
      <c r="AA3584" s="147"/>
      <c r="AC3584" s="148">
        <f t="shared" si="708"/>
        <v>13897.5</v>
      </c>
    </row>
    <row r="3585" spans="1:29" ht="14.15" customHeight="1">
      <c r="A3585" s="124">
        <f t="shared" si="710"/>
        <v>3585</v>
      </c>
      <c r="B3585" s="139" t="s">
        <v>109</v>
      </c>
      <c r="C3585" s="108">
        <v>1</v>
      </c>
      <c r="D3585" s="164" t="s">
        <v>1978</v>
      </c>
      <c r="E3585" s="141" t="s">
        <v>171</v>
      </c>
      <c r="F3585" s="141" t="s">
        <v>171</v>
      </c>
      <c r="G3585" s="141" t="s">
        <v>222</v>
      </c>
      <c r="H3585" s="142">
        <v>12.9</v>
      </c>
      <c r="I3585" s="143">
        <f t="shared" si="709"/>
        <v>255</v>
      </c>
      <c r="J3585" s="144">
        <v>255</v>
      </c>
      <c r="K3585" s="144"/>
      <c r="L3585" s="144"/>
      <c r="M3585" s="144"/>
      <c r="N3585" s="144"/>
      <c r="O3585" s="144"/>
      <c r="P3585" s="145" t="e">
        <f t="shared" si="699"/>
        <v>#DIV/0!</v>
      </c>
      <c r="Q3585" s="145">
        <f t="shared" si="700"/>
        <v>0</v>
      </c>
      <c r="R3585" s="145">
        <f t="shared" si="701"/>
        <v>0</v>
      </c>
      <c r="S3585" s="145">
        <f t="shared" si="702"/>
        <v>0</v>
      </c>
      <c r="T3585" s="145">
        <f t="shared" si="703"/>
        <v>0</v>
      </c>
      <c r="U3585" s="145">
        <f t="shared" si="704"/>
        <v>0</v>
      </c>
      <c r="V3585" s="146">
        <f>IF(J3585="nio",0,IF(J3585&gt;0,VLOOKUP(F3585,'3-Productie normen'!A:M,VLOOKUP(J3585,'3-Productie normen'!$B$38:$C$41,2,FALSE),FALSE)))*(VLOOKUP(B3585,'2-Kosten per locatie'!$A$16:$C$48,3,FALSE))</f>
        <v>0</v>
      </c>
      <c r="W3585" s="146">
        <f t="shared" si="705"/>
        <v>0</v>
      </c>
      <c r="X3585" s="146">
        <f t="shared" si="706"/>
        <v>0</v>
      </c>
      <c r="Y3585" s="146">
        <f t="shared" si="707"/>
        <v>0</v>
      </c>
      <c r="Z3585" s="147" t="str">
        <f>VLOOKUP(F3585,'3-Productie normen'!A:Q,12,FALSE)</f>
        <v>B</v>
      </c>
      <c r="AA3585" s="147"/>
      <c r="AC3585" s="148">
        <f t="shared" si="708"/>
        <v>3289.5</v>
      </c>
    </row>
    <row r="3586" spans="1:29" ht="14.15" customHeight="1">
      <c r="A3586" s="124">
        <f t="shared" si="710"/>
        <v>3586</v>
      </c>
      <c r="B3586" s="139" t="s">
        <v>109</v>
      </c>
      <c r="C3586" s="108">
        <v>1</v>
      </c>
      <c r="D3586" s="164" t="s">
        <v>1729</v>
      </c>
      <c r="E3586" s="141" t="s">
        <v>249</v>
      </c>
      <c r="F3586" s="141" t="s">
        <v>172</v>
      </c>
      <c r="G3586" s="141" t="s">
        <v>222</v>
      </c>
      <c r="H3586" s="142">
        <v>18.53</v>
      </c>
      <c r="I3586" s="143">
        <f t="shared" si="709"/>
        <v>255</v>
      </c>
      <c r="J3586" s="144">
        <v>255</v>
      </c>
      <c r="K3586" s="144"/>
      <c r="L3586" s="144"/>
      <c r="M3586" s="144"/>
      <c r="N3586" s="144"/>
      <c r="O3586" s="144"/>
      <c r="P3586" s="145" t="e">
        <f t="shared" si="699"/>
        <v>#DIV/0!</v>
      </c>
      <c r="Q3586" s="145">
        <f t="shared" si="700"/>
        <v>0</v>
      </c>
      <c r="R3586" s="145">
        <f t="shared" si="701"/>
        <v>0</v>
      </c>
      <c r="S3586" s="145">
        <f t="shared" si="702"/>
        <v>0</v>
      </c>
      <c r="T3586" s="145">
        <f t="shared" si="703"/>
        <v>0</v>
      </c>
      <c r="U3586" s="145">
        <f t="shared" si="704"/>
        <v>0</v>
      </c>
      <c r="V3586" s="146">
        <f>IF(J3586="nio",0,IF(J3586&gt;0,VLOOKUP(F3586,'3-Productie normen'!A:M,VLOOKUP(J3586,'3-Productie normen'!$B$38:$C$41,2,FALSE),FALSE)))*(VLOOKUP(B3586,'2-Kosten per locatie'!$A$16:$C$48,3,FALSE))</f>
        <v>0</v>
      </c>
      <c r="W3586" s="146">
        <f t="shared" si="705"/>
        <v>0</v>
      </c>
      <c r="X3586" s="146">
        <f t="shared" si="706"/>
        <v>0</v>
      </c>
      <c r="Y3586" s="146">
        <f t="shared" si="707"/>
        <v>0</v>
      </c>
      <c r="Z3586" s="147" t="str">
        <f>VLOOKUP(F3586,'3-Productie normen'!A:Q,12,FALSE)</f>
        <v>V</v>
      </c>
      <c r="AA3586" s="147"/>
      <c r="AC3586" s="148">
        <f t="shared" si="708"/>
        <v>4725.1500000000005</v>
      </c>
    </row>
    <row r="3587" spans="1:29" ht="14.15" customHeight="1">
      <c r="A3587" s="124">
        <f t="shared" si="710"/>
        <v>3587</v>
      </c>
      <c r="B3587" s="139" t="s">
        <v>109</v>
      </c>
      <c r="C3587" s="108">
        <v>1</v>
      </c>
      <c r="D3587" s="164" t="s">
        <v>2076</v>
      </c>
      <c r="E3587" s="141" t="s">
        <v>243</v>
      </c>
      <c r="F3587" s="141" t="s">
        <v>155</v>
      </c>
      <c r="G3587" s="141" t="s">
        <v>222</v>
      </c>
      <c r="H3587" s="142">
        <v>4.8</v>
      </c>
      <c r="I3587" s="143">
        <f t="shared" si="709"/>
        <v>255</v>
      </c>
      <c r="J3587" s="144">
        <v>255</v>
      </c>
      <c r="K3587" s="144"/>
      <c r="L3587" s="144"/>
      <c r="M3587" s="144"/>
      <c r="N3587" s="144"/>
      <c r="O3587" s="144"/>
      <c r="P3587" s="145" t="e">
        <f t="shared" si="699"/>
        <v>#DIV/0!</v>
      </c>
      <c r="Q3587" s="145">
        <f t="shared" si="700"/>
        <v>0</v>
      </c>
      <c r="R3587" s="145">
        <f t="shared" si="701"/>
        <v>0</v>
      </c>
      <c r="S3587" s="145">
        <f t="shared" si="702"/>
        <v>0</v>
      </c>
      <c r="T3587" s="145">
        <f t="shared" si="703"/>
        <v>0</v>
      </c>
      <c r="U3587" s="145">
        <f t="shared" si="704"/>
        <v>0</v>
      </c>
      <c r="V3587" s="146">
        <f>IF(J3587="nio",0,IF(J3587&gt;0,VLOOKUP(F3587,'3-Productie normen'!A:M,VLOOKUP(J3587,'3-Productie normen'!$B$38:$C$41,2,FALSE),FALSE)))*(VLOOKUP(B3587,'2-Kosten per locatie'!$A$16:$C$48,3,FALSE))</f>
        <v>0</v>
      </c>
      <c r="W3587" s="146">
        <f t="shared" si="705"/>
        <v>0</v>
      </c>
      <c r="X3587" s="146">
        <f t="shared" si="706"/>
        <v>0</v>
      </c>
      <c r="Y3587" s="146">
        <f t="shared" si="707"/>
        <v>0</v>
      </c>
      <c r="Z3587" s="147" t="str">
        <f>VLOOKUP(F3587,'3-Productie normen'!A:Q,12,FALSE)</f>
        <v>B</v>
      </c>
      <c r="AA3587" s="147"/>
      <c r="AC3587" s="148">
        <f t="shared" si="708"/>
        <v>1224</v>
      </c>
    </row>
    <row r="3588" spans="1:29" ht="14.15" customHeight="1">
      <c r="A3588" s="124">
        <f t="shared" si="710"/>
        <v>3588</v>
      </c>
      <c r="B3588" s="139" t="s">
        <v>109</v>
      </c>
      <c r="C3588" s="108">
        <v>1</v>
      </c>
      <c r="D3588" s="164" t="s">
        <v>1730</v>
      </c>
      <c r="E3588" s="141" t="s">
        <v>171</v>
      </c>
      <c r="F3588" s="141" t="s">
        <v>171</v>
      </c>
      <c r="G3588" s="141" t="s">
        <v>222</v>
      </c>
      <c r="H3588" s="142">
        <v>4.5</v>
      </c>
      <c r="I3588" s="143">
        <f t="shared" si="709"/>
        <v>255</v>
      </c>
      <c r="J3588" s="144">
        <v>255</v>
      </c>
      <c r="K3588" s="144"/>
      <c r="L3588" s="144"/>
      <c r="M3588" s="144"/>
      <c r="N3588" s="144"/>
      <c r="O3588" s="144"/>
      <c r="P3588" s="145" t="e">
        <f t="shared" si="699"/>
        <v>#DIV/0!</v>
      </c>
      <c r="Q3588" s="145">
        <f t="shared" si="700"/>
        <v>0</v>
      </c>
      <c r="R3588" s="145">
        <f t="shared" si="701"/>
        <v>0</v>
      </c>
      <c r="S3588" s="145">
        <f t="shared" si="702"/>
        <v>0</v>
      </c>
      <c r="T3588" s="145">
        <f t="shared" si="703"/>
        <v>0</v>
      </c>
      <c r="U3588" s="145">
        <f t="shared" si="704"/>
        <v>0</v>
      </c>
      <c r="V3588" s="146">
        <f>IF(J3588="nio",0,IF(J3588&gt;0,VLOOKUP(F3588,'3-Productie normen'!A:M,VLOOKUP(J3588,'3-Productie normen'!$B$38:$C$41,2,FALSE),FALSE)))*(VLOOKUP(B3588,'2-Kosten per locatie'!$A$16:$C$48,3,FALSE))</f>
        <v>0</v>
      </c>
      <c r="W3588" s="146">
        <f t="shared" si="705"/>
        <v>0</v>
      </c>
      <c r="X3588" s="146">
        <f t="shared" si="706"/>
        <v>0</v>
      </c>
      <c r="Y3588" s="146">
        <f t="shared" si="707"/>
        <v>0</v>
      </c>
      <c r="Z3588" s="147" t="str">
        <f>VLOOKUP(F3588,'3-Productie normen'!A:Q,12,FALSE)</f>
        <v>B</v>
      </c>
      <c r="AA3588" s="147"/>
      <c r="AC3588" s="148">
        <f t="shared" si="708"/>
        <v>1147.5</v>
      </c>
    </row>
    <row r="3589" spans="1:29" ht="14.15" customHeight="1">
      <c r="A3589" s="124">
        <f t="shared" si="710"/>
        <v>3589</v>
      </c>
      <c r="B3589" s="139" t="s">
        <v>109</v>
      </c>
      <c r="C3589" s="108">
        <v>1</v>
      </c>
      <c r="D3589" s="164" t="s">
        <v>1731</v>
      </c>
      <c r="E3589" s="141" t="s">
        <v>171</v>
      </c>
      <c r="F3589" s="141" t="s">
        <v>171</v>
      </c>
      <c r="G3589" s="141" t="s">
        <v>222</v>
      </c>
      <c r="H3589" s="142">
        <v>9.5</v>
      </c>
      <c r="I3589" s="143">
        <f t="shared" si="709"/>
        <v>255</v>
      </c>
      <c r="J3589" s="144">
        <v>255</v>
      </c>
      <c r="K3589" s="144"/>
      <c r="L3589" s="144"/>
      <c r="M3589" s="144"/>
      <c r="N3589" s="144"/>
      <c r="O3589" s="144"/>
      <c r="P3589" s="145" t="e">
        <f t="shared" si="699"/>
        <v>#DIV/0!</v>
      </c>
      <c r="Q3589" s="145">
        <f t="shared" si="700"/>
        <v>0</v>
      </c>
      <c r="R3589" s="145">
        <f t="shared" si="701"/>
        <v>0</v>
      </c>
      <c r="S3589" s="145">
        <f t="shared" si="702"/>
        <v>0</v>
      </c>
      <c r="T3589" s="145">
        <f t="shared" si="703"/>
        <v>0</v>
      </c>
      <c r="U3589" s="145">
        <f t="shared" si="704"/>
        <v>0</v>
      </c>
      <c r="V3589" s="146">
        <f>IF(J3589="nio",0,IF(J3589&gt;0,VLOOKUP(F3589,'3-Productie normen'!A:M,VLOOKUP(J3589,'3-Productie normen'!$B$38:$C$41,2,FALSE),FALSE)))*(VLOOKUP(B3589,'2-Kosten per locatie'!$A$16:$C$48,3,FALSE))</f>
        <v>0</v>
      </c>
      <c r="W3589" s="146">
        <f t="shared" si="705"/>
        <v>0</v>
      </c>
      <c r="X3589" s="146">
        <f t="shared" si="706"/>
        <v>0</v>
      </c>
      <c r="Y3589" s="146">
        <f t="shared" si="707"/>
        <v>0</v>
      </c>
      <c r="Z3589" s="147" t="str">
        <f>VLOOKUP(F3589,'3-Productie normen'!A:Q,12,FALSE)</f>
        <v>B</v>
      </c>
      <c r="AA3589" s="147"/>
      <c r="AC3589" s="148">
        <f t="shared" si="708"/>
        <v>2422.5</v>
      </c>
    </row>
    <row r="3590" spans="1:29" ht="14.15" customHeight="1">
      <c r="A3590" s="124">
        <f t="shared" si="710"/>
        <v>3590</v>
      </c>
      <c r="B3590" s="139" t="s">
        <v>109</v>
      </c>
      <c r="C3590" s="108">
        <v>1</v>
      </c>
      <c r="D3590" s="164" t="s">
        <v>1980</v>
      </c>
      <c r="E3590" s="141" t="s">
        <v>224</v>
      </c>
      <c r="F3590" s="141" t="s">
        <v>155</v>
      </c>
      <c r="G3590" s="141" t="s">
        <v>222</v>
      </c>
      <c r="H3590" s="142">
        <v>24</v>
      </c>
      <c r="I3590" s="143">
        <f t="shared" si="709"/>
        <v>255</v>
      </c>
      <c r="J3590" s="144">
        <v>255</v>
      </c>
      <c r="K3590" s="144"/>
      <c r="L3590" s="144"/>
      <c r="M3590" s="144"/>
      <c r="N3590" s="144"/>
      <c r="O3590" s="144"/>
      <c r="P3590" s="145" t="e">
        <f t="shared" si="699"/>
        <v>#DIV/0!</v>
      </c>
      <c r="Q3590" s="145">
        <f t="shared" si="700"/>
        <v>0</v>
      </c>
      <c r="R3590" s="145">
        <f t="shared" si="701"/>
        <v>0</v>
      </c>
      <c r="S3590" s="145">
        <f t="shared" si="702"/>
        <v>0</v>
      </c>
      <c r="T3590" s="145">
        <f t="shared" si="703"/>
        <v>0</v>
      </c>
      <c r="U3590" s="145">
        <f t="shared" si="704"/>
        <v>0</v>
      </c>
      <c r="V3590" s="146">
        <f>IF(J3590="nio",0,IF(J3590&gt;0,VLOOKUP(F3590,'3-Productie normen'!A:M,VLOOKUP(J3590,'3-Productie normen'!$B$38:$C$41,2,FALSE),FALSE)))*(VLOOKUP(B3590,'2-Kosten per locatie'!$A$16:$C$48,3,FALSE))</f>
        <v>0</v>
      </c>
      <c r="W3590" s="146">
        <f t="shared" si="705"/>
        <v>0</v>
      </c>
      <c r="X3590" s="146">
        <f t="shared" si="706"/>
        <v>0</v>
      </c>
      <c r="Y3590" s="146">
        <f t="shared" si="707"/>
        <v>0</v>
      </c>
      <c r="Z3590" s="147" t="str">
        <f>VLOOKUP(F3590,'3-Productie normen'!A:Q,12,FALSE)</f>
        <v>B</v>
      </c>
      <c r="AA3590" s="147"/>
      <c r="AC3590" s="148">
        <f t="shared" si="708"/>
        <v>6120</v>
      </c>
    </row>
    <row r="3591" spans="1:29" ht="14.15" customHeight="1">
      <c r="A3591" s="124">
        <f t="shared" si="710"/>
        <v>3591</v>
      </c>
      <c r="B3591" s="139" t="s">
        <v>109</v>
      </c>
      <c r="C3591" s="108">
        <v>1</v>
      </c>
      <c r="D3591" s="164" t="s">
        <v>1732</v>
      </c>
      <c r="E3591" s="141" t="s">
        <v>171</v>
      </c>
      <c r="F3591" s="141" t="s">
        <v>171</v>
      </c>
      <c r="G3591" s="141" t="s">
        <v>222</v>
      </c>
      <c r="H3591" s="142">
        <v>9.5</v>
      </c>
      <c r="I3591" s="143">
        <f t="shared" si="709"/>
        <v>255</v>
      </c>
      <c r="J3591" s="144">
        <v>255</v>
      </c>
      <c r="K3591" s="144"/>
      <c r="L3591" s="144"/>
      <c r="M3591" s="144"/>
      <c r="N3591" s="144"/>
      <c r="O3591" s="144"/>
      <c r="P3591" s="145" t="e">
        <f t="shared" si="699"/>
        <v>#DIV/0!</v>
      </c>
      <c r="Q3591" s="145">
        <f t="shared" si="700"/>
        <v>0</v>
      </c>
      <c r="R3591" s="145">
        <f t="shared" si="701"/>
        <v>0</v>
      </c>
      <c r="S3591" s="145">
        <f t="shared" si="702"/>
        <v>0</v>
      </c>
      <c r="T3591" s="145">
        <f t="shared" si="703"/>
        <v>0</v>
      </c>
      <c r="U3591" s="145">
        <f t="shared" si="704"/>
        <v>0</v>
      </c>
      <c r="V3591" s="146">
        <f>IF(J3591="nio",0,IF(J3591&gt;0,VLOOKUP(F3591,'3-Productie normen'!A:M,VLOOKUP(J3591,'3-Productie normen'!$B$38:$C$41,2,FALSE),FALSE)))*(VLOOKUP(B3591,'2-Kosten per locatie'!$A$16:$C$48,3,FALSE))</f>
        <v>0</v>
      </c>
      <c r="W3591" s="146">
        <f t="shared" si="705"/>
        <v>0</v>
      </c>
      <c r="X3591" s="146">
        <f t="shared" si="706"/>
        <v>0</v>
      </c>
      <c r="Y3591" s="146">
        <f t="shared" si="707"/>
        <v>0</v>
      </c>
      <c r="Z3591" s="147" t="str">
        <f>VLOOKUP(F3591,'3-Productie normen'!A:Q,12,FALSE)</f>
        <v>B</v>
      </c>
      <c r="AA3591" s="147"/>
      <c r="AC3591" s="148">
        <f t="shared" si="708"/>
        <v>2422.5</v>
      </c>
    </row>
    <row r="3592" spans="1:29" ht="14.15" customHeight="1">
      <c r="A3592" s="124">
        <f t="shared" si="710"/>
        <v>3592</v>
      </c>
      <c r="B3592" s="139" t="s">
        <v>109</v>
      </c>
      <c r="C3592" s="108">
        <v>1</v>
      </c>
      <c r="D3592" s="164" t="s">
        <v>1981</v>
      </c>
      <c r="E3592" s="141" t="s">
        <v>1061</v>
      </c>
      <c r="F3592" s="141" t="s">
        <v>155</v>
      </c>
      <c r="G3592" s="141" t="s">
        <v>222</v>
      </c>
      <c r="H3592" s="142">
        <v>3</v>
      </c>
      <c r="I3592" s="143">
        <f t="shared" si="709"/>
        <v>255</v>
      </c>
      <c r="J3592" s="144">
        <v>255</v>
      </c>
      <c r="K3592" s="144"/>
      <c r="L3592" s="144"/>
      <c r="M3592" s="144"/>
      <c r="N3592" s="144"/>
      <c r="O3592" s="144"/>
      <c r="P3592" s="145" t="e">
        <f t="shared" si="699"/>
        <v>#DIV/0!</v>
      </c>
      <c r="Q3592" s="145">
        <f t="shared" si="700"/>
        <v>0</v>
      </c>
      <c r="R3592" s="145">
        <f t="shared" si="701"/>
        <v>0</v>
      </c>
      <c r="S3592" s="145">
        <f t="shared" si="702"/>
        <v>0</v>
      </c>
      <c r="T3592" s="145">
        <f t="shared" si="703"/>
        <v>0</v>
      </c>
      <c r="U3592" s="145">
        <f t="shared" si="704"/>
        <v>0</v>
      </c>
      <c r="V3592" s="146">
        <f>IF(J3592="nio",0,IF(J3592&gt;0,VLOOKUP(F3592,'3-Productie normen'!A:M,VLOOKUP(J3592,'3-Productie normen'!$B$38:$C$41,2,FALSE),FALSE)))*(VLOOKUP(B3592,'2-Kosten per locatie'!$A$16:$C$48,3,FALSE))</f>
        <v>0</v>
      </c>
      <c r="W3592" s="146">
        <f t="shared" si="705"/>
        <v>0</v>
      </c>
      <c r="X3592" s="146">
        <f t="shared" si="706"/>
        <v>0</v>
      </c>
      <c r="Y3592" s="146">
        <f t="shared" si="707"/>
        <v>0</v>
      </c>
      <c r="Z3592" s="147" t="str">
        <f>VLOOKUP(F3592,'3-Productie normen'!A:Q,12,FALSE)</f>
        <v>B</v>
      </c>
      <c r="AA3592" s="147"/>
      <c r="AC3592" s="148">
        <f t="shared" si="708"/>
        <v>765</v>
      </c>
    </row>
    <row r="3593" spans="1:29" ht="14.15" customHeight="1">
      <c r="A3593" s="124">
        <f t="shared" si="710"/>
        <v>3593</v>
      </c>
      <c r="B3593" s="139" t="s">
        <v>109</v>
      </c>
      <c r="C3593" s="108">
        <v>1</v>
      </c>
      <c r="D3593" s="164" t="s">
        <v>1733</v>
      </c>
      <c r="E3593" s="141" t="s">
        <v>1061</v>
      </c>
      <c r="F3593" s="153" t="s">
        <v>155</v>
      </c>
      <c r="G3593" s="141" t="s">
        <v>222</v>
      </c>
      <c r="H3593" s="142">
        <v>3</v>
      </c>
      <c r="I3593" s="143">
        <f t="shared" si="709"/>
        <v>255</v>
      </c>
      <c r="J3593" s="144">
        <v>255</v>
      </c>
      <c r="K3593" s="144"/>
      <c r="L3593" s="144"/>
      <c r="M3593" s="144"/>
      <c r="N3593" s="144"/>
      <c r="O3593" s="144"/>
      <c r="P3593" s="145" t="e">
        <f t="shared" si="699"/>
        <v>#DIV/0!</v>
      </c>
      <c r="Q3593" s="145">
        <f t="shared" si="700"/>
        <v>0</v>
      </c>
      <c r="R3593" s="145">
        <f t="shared" si="701"/>
        <v>0</v>
      </c>
      <c r="S3593" s="145">
        <f t="shared" si="702"/>
        <v>0</v>
      </c>
      <c r="T3593" s="145">
        <f t="shared" si="703"/>
        <v>0</v>
      </c>
      <c r="U3593" s="145">
        <f t="shared" si="704"/>
        <v>0</v>
      </c>
      <c r="V3593" s="146">
        <f>IF(J3593="nio",0,IF(J3593&gt;0,VLOOKUP(F3593,'3-Productie normen'!A:M,VLOOKUP(J3593,'3-Productie normen'!$B$38:$C$41,2,FALSE),FALSE)))*(VLOOKUP(B3593,'2-Kosten per locatie'!$A$16:$C$48,3,FALSE))</f>
        <v>0</v>
      </c>
      <c r="W3593" s="146">
        <f t="shared" si="705"/>
        <v>0</v>
      </c>
      <c r="X3593" s="146">
        <f t="shared" si="706"/>
        <v>0</v>
      </c>
      <c r="Y3593" s="146">
        <f t="shared" si="707"/>
        <v>0</v>
      </c>
      <c r="Z3593" s="147" t="str">
        <f>VLOOKUP(F3593,'3-Productie normen'!A:Q,12,FALSE)</f>
        <v>B</v>
      </c>
      <c r="AA3593" s="147"/>
      <c r="AC3593" s="148">
        <f t="shared" si="708"/>
        <v>765</v>
      </c>
    </row>
    <row r="3594" spans="1:29" ht="14.15" customHeight="1">
      <c r="A3594" s="124">
        <f t="shared" si="710"/>
        <v>3594</v>
      </c>
      <c r="B3594" s="139" t="s">
        <v>109</v>
      </c>
      <c r="C3594" s="108">
        <v>1</v>
      </c>
      <c r="D3594" s="164" t="s">
        <v>1734</v>
      </c>
      <c r="E3594" s="141" t="s">
        <v>224</v>
      </c>
      <c r="F3594" s="141" t="s">
        <v>155</v>
      </c>
      <c r="G3594" s="141" t="s">
        <v>222</v>
      </c>
      <c r="H3594" s="142">
        <v>45.2</v>
      </c>
      <c r="I3594" s="143">
        <f t="shared" si="709"/>
        <v>255</v>
      </c>
      <c r="J3594" s="144">
        <v>255</v>
      </c>
      <c r="K3594" s="144"/>
      <c r="L3594" s="144"/>
      <c r="M3594" s="144"/>
      <c r="N3594" s="144"/>
      <c r="O3594" s="144"/>
      <c r="P3594" s="145" t="e">
        <f t="shared" si="699"/>
        <v>#DIV/0!</v>
      </c>
      <c r="Q3594" s="145">
        <f t="shared" si="700"/>
        <v>0</v>
      </c>
      <c r="R3594" s="145">
        <f t="shared" si="701"/>
        <v>0</v>
      </c>
      <c r="S3594" s="145">
        <f t="shared" si="702"/>
        <v>0</v>
      </c>
      <c r="T3594" s="145">
        <f t="shared" si="703"/>
        <v>0</v>
      </c>
      <c r="U3594" s="145">
        <f t="shared" si="704"/>
        <v>0</v>
      </c>
      <c r="V3594" s="146">
        <f>IF(J3594="nio",0,IF(J3594&gt;0,VLOOKUP(F3594,'3-Productie normen'!A:M,VLOOKUP(J3594,'3-Productie normen'!$B$38:$C$41,2,FALSE),FALSE)))*(VLOOKUP(B3594,'2-Kosten per locatie'!$A$16:$C$48,3,FALSE))</f>
        <v>0</v>
      </c>
      <c r="W3594" s="146">
        <f t="shared" si="705"/>
        <v>0</v>
      </c>
      <c r="X3594" s="146">
        <f t="shared" si="706"/>
        <v>0</v>
      </c>
      <c r="Y3594" s="146">
        <f t="shared" si="707"/>
        <v>0</v>
      </c>
      <c r="Z3594" s="147" t="str">
        <f>VLOOKUP(F3594,'3-Productie normen'!A:Q,12,FALSE)</f>
        <v>B</v>
      </c>
      <c r="AA3594" s="147"/>
      <c r="AC3594" s="148">
        <f t="shared" si="708"/>
        <v>11526</v>
      </c>
    </row>
    <row r="3595" spans="1:29" ht="14.15" customHeight="1">
      <c r="A3595" s="124">
        <f t="shared" si="710"/>
        <v>3595</v>
      </c>
      <c r="B3595" s="139" t="s">
        <v>109</v>
      </c>
      <c r="C3595" s="108">
        <v>1</v>
      </c>
      <c r="D3595" s="164" t="s">
        <v>2077</v>
      </c>
      <c r="E3595" s="141" t="s">
        <v>468</v>
      </c>
      <c r="F3595" s="166" t="s">
        <v>168</v>
      </c>
      <c r="G3595" s="141" t="s">
        <v>222</v>
      </c>
      <c r="H3595" s="142">
        <v>3.2</v>
      </c>
      <c r="I3595" s="143">
        <f t="shared" si="709"/>
        <v>1</v>
      </c>
      <c r="J3595" s="144">
        <v>1</v>
      </c>
      <c r="K3595" s="144"/>
      <c r="L3595" s="144"/>
      <c r="M3595" s="144"/>
      <c r="N3595" s="144"/>
      <c r="O3595" s="144"/>
      <c r="P3595" s="145" t="e">
        <f t="shared" ref="P3595:P3655" si="711">IF(J3595="nio",0,IF(J3595&gt;0,J3595*H3595/V3595,0))</f>
        <v>#DIV/0!</v>
      </c>
      <c r="Q3595" s="145">
        <f t="shared" ref="Q3595:Q3655" si="712">IF(K3595&gt;0,K3595*H3595/W3595,0)</f>
        <v>0</v>
      </c>
      <c r="R3595" s="145">
        <f t="shared" ref="R3595:R3655" si="713">IF(L3595&gt;0,L3595*H3595/X3595,0)</f>
        <v>0</v>
      </c>
      <c r="S3595" s="145">
        <f t="shared" ref="S3595:S3655" si="714">IF(M3595&gt;0,M3595*H3595/Y3595,0)</f>
        <v>0</v>
      </c>
      <c r="T3595" s="145">
        <f t="shared" ref="T3595:T3655" si="715">IF(N3595&gt;0,N3595*H3595/X3595,0)</f>
        <v>0</v>
      </c>
      <c r="U3595" s="145">
        <f t="shared" ref="U3595:U3655" si="716">IF(O3595&gt;0,O3595*H3595/Y3595,0)</f>
        <v>0</v>
      </c>
      <c r="V3595" s="146">
        <f>IF(J3595="nio",0,IF(J3595&gt;0,VLOOKUP(F3595,'3-Productie normen'!A:M,VLOOKUP(J3595,'3-Productie normen'!$B$38:$C$41,2,FALSE),FALSE)))*(VLOOKUP(B3595,'2-Kosten per locatie'!$A$16:$C$48,3,FALSE))</f>
        <v>0</v>
      </c>
      <c r="W3595" s="146">
        <f t="shared" ref="W3595:W3655" si="717">IF(K3595&gt;0,V3595*$W$8,0)</f>
        <v>0</v>
      </c>
      <c r="X3595" s="146">
        <f t="shared" ref="X3595:X3655" si="718">IF((OR(L3595&gt;0,N3595&gt;0)),V3595*$X$8,0)</f>
        <v>0</v>
      </c>
      <c r="Y3595" s="146">
        <f t="shared" ref="Y3595:Y3655" si="719">IF((OR(M3595&gt;0,O3595&gt;0)),V3595*$Y$8,0)</f>
        <v>0</v>
      </c>
      <c r="Z3595" s="147" t="str">
        <f>VLOOKUP(F3595,'3-Productie normen'!A:Q,12,FALSE)</f>
        <v>V</v>
      </c>
      <c r="AA3595" s="147"/>
      <c r="AC3595" s="148">
        <f t="shared" ref="AC3595:AC3655" si="720">I3595*H3595</f>
        <v>3.2</v>
      </c>
    </row>
    <row r="3596" spans="1:29" ht="14.15" customHeight="1">
      <c r="A3596" s="124">
        <f t="shared" si="710"/>
        <v>3596</v>
      </c>
      <c r="B3596" s="139" t="s">
        <v>109</v>
      </c>
      <c r="C3596" s="108">
        <v>1</v>
      </c>
      <c r="D3596" s="164" t="s">
        <v>2080</v>
      </c>
      <c r="E3596" s="141" t="s">
        <v>330</v>
      </c>
      <c r="F3596" s="153" t="s">
        <v>159</v>
      </c>
      <c r="G3596" s="141" t="s">
        <v>227</v>
      </c>
      <c r="H3596" s="142">
        <v>3.5</v>
      </c>
      <c r="I3596" s="143">
        <f t="shared" si="709"/>
        <v>255</v>
      </c>
      <c r="J3596" s="144">
        <v>255</v>
      </c>
      <c r="K3596" s="144"/>
      <c r="L3596" s="144"/>
      <c r="M3596" s="144"/>
      <c r="N3596" s="144"/>
      <c r="O3596" s="144"/>
      <c r="P3596" s="145" t="e">
        <f t="shared" si="711"/>
        <v>#DIV/0!</v>
      </c>
      <c r="Q3596" s="145">
        <f t="shared" si="712"/>
        <v>0</v>
      </c>
      <c r="R3596" s="145">
        <f t="shared" si="713"/>
        <v>0</v>
      </c>
      <c r="S3596" s="145">
        <f t="shared" si="714"/>
        <v>0</v>
      </c>
      <c r="T3596" s="145">
        <f t="shared" si="715"/>
        <v>0</v>
      </c>
      <c r="U3596" s="145">
        <f t="shared" si="716"/>
        <v>0</v>
      </c>
      <c r="V3596" s="146">
        <f>IF(J3596="nio",0,IF(J3596&gt;0,VLOOKUP(F3596,'3-Productie normen'!A:M,VLOOKUP(J3596,'3-Productie normen'!$B$38:$C$41,2,FALSE),FALSE)))*(VLOOKUP(B3596,'2-Kosten per locatie'!$A$16:$C$48,3,FALSE))</f>
        <v>0</v>
      </c>
      <c r="W3596" s="146">
        <f t="shared" si="717"/>
        <v>0</v>
      </c>
      <c r="X3596" s="146">
        <f t="shared" si="718"/>
        <v>0</v>
      </c>
      <c r="Y3596" s="146">
        <f t="shared" si="719"/>
        <v>0</v>
      </c>
      <c r="Z3596" s="147" t="str">
        <f>VLOOKUP(F3596,'3-Productie normen'!A:Q,12,FALSE)</f>
        <v>V</v>
      </c>
      <c r="AA3596" s="147"/>
      <c r="AC3596" s="148">
        <f t="shared" si="720"/>
        <v>892.5</v>
      </c>
    </row>
    <row r="3597" spans="1:29" ht="14.15" customHeight="1">
      <c r="A3597" s="124">
        <f t="shared" si="710"/>
        <v>3597</v>
      </c>
      <c r="B3597" s="139" t="s">
        <v>109</v>
      </c>
      <c r="C3597" s="108">
        <v>1</v>
      </c>
      <c r="D3597" s="164" t="s">
        <v>1735</v>
      </c>
      <c r="E3597" s="141" t="s">
        <v>519</v>
      </c>
      <c r="F3597" s="141" t="s">
        <v>174</v>
      </c>
      <c r="G3597" s="141"/>
      <c r="H3597" s="142">
        <v>0</v>
      </c>
      <c r="I3597" s="143">
        <f t="shared" si="709"/>
        <v>0</v>
      </c>
      <c r="J3597" s="144" t="s">
        <v>228</v>
      </c>
      <c r="K3597" s="144"/>
      <c r="L3597" s="144"/>
      <c r="M3597" s="144"/>
      <c r="N3597" s="144"/>
      <c r="O3597" s="144"/>
      <c r="P3597" s="145">
        <f t="shared" si="711"/>
        <v>0</v>
      </c>
      <c r="Q3597" s="145">
        <f t="shared" si="712"/>
        <v>0</v>
      </c>
      <c r="R3597" s="145">
        <f t="shared" si="713"/>
        <v>0</v>
      </c>
      <c r="S3597" s="145">
        <f t="shared" si="714"/>
        <v>0</v>
      </c>
      <c r="T3597" s="145">
        <f t="shared" si="715"/>
        <v>0</v>
      </c>
      <c r="U3597" s="145">
        <f t="shared" si="716"/>
        <v>0</v>
      </c>
      <c r="V3597" s="146">
        <f>IF(J3597="nio",0,IF(J3597&gt;0,VLOOKUP(F3597,'3-Productie normen'!A:M,VLOOKUP(J3597,'3-Productie normen'!$B$38:$C$41,2,FALSE),FALSE)))*(VLOOKUP(B3597,'2-Kosten per locatie'!$A$16:$C$48,3,FALSE))</f>
        <v>0</v>
      </c>
      <c r="W3597" s="146">
        <f t="shared" si="717"/>
        <v>0</v>
      </c>
      <c r="X3597" s="146">
        <f t="shared" si="718"/>
        <v>0</v>
      </c>
      <c r="Y3597" s="146">
        <f t="shared" si="719"/>
        <v>0</v>
      </c>
      <c r="Z3597" s="147">
        <f>VLOOKUP(F3597,'3-Productie normen'!A:Q,12,FALSE)</f>
        <v>0</v>
      </c>
      <c r="AA3597" s="147"/>
      <c r="AC3597" s="148">
        <f t="shared" si="720"/>
        <v>0</v>
      </c>
    </row>
    <row r="3598" spans="1:29" ht="14.15" customHeight="1">
      <c r="A3598" s="124">
        <f t="shared" si="710"/>
        <v>3598</v>
      </c>
      <c r="B3598" s="139" t="s">
        <v>109</v>
      </c>
      <c r="C3598" s="108">
        <v>1</v>
      </c>
      <c r="D3598" s="164" t="s">
        <v>2085</v>
      </c>
      <c r="E3598" s="141" t="s">
        <v>224</v>
      </c>
      <c r="F3598" s="141" t="s">
        <v>155</v>
      </c>
      <c r="G3598" s="141" t="s">
        <v>222</v>
      </c>
      <c r="H3598" s="142">
        <v>23.5</v>
      </c>
      <c r="I3598" s="143">
        <f t="shared" si="709"/>
        <v>255</v>
      </c>
      <c r="J3598" s="144">
        <v>255</v>
      </c>
      <c r="K3598" s="144"/>
      <c r="L3598" s="144"/>
      <c r="M3598" s="144"/>
      <c r="N3598" s="144"/>
      <c r="O3598" s="144"/>
      <c r="P3598" s="145" t="e">
        <f t="shared" si="711"/>
        <v>#DIV/0!</v>
      </c>
      <c r="Q3598" s="145">
        <f t="shared" si="712"/>
        <v>0</v>
      </c>
      <c r="R3598" s="145">
        <f t="shared" si="713"/>
        <v>0</v>
      </c>
      <c r="S3598" s="145">
        <f t="shared" si="714"/>
        <v>0</v>
      </c>
      <c r="T3598" s="145">
        <f t="shared" si="715"/>
        <v>0</v>
      </c>
      <c r="U3598" s="145">
        <f t="shared" si="716"/>
        <v>0</v>
      </c>
      <c r="V3598" s="146">
        <f>IF(J3598="nio",0,IF(J3598&gt;0,VLOOKUP(F3598,'3-Productie normen'!A:M,VLOOKUP(J3598,'3-Productie normen'!$B$38:$C$41,2,FALSE),FALSE)))*(VLOOKUP(B3598,'2-Kosten per locatie'!$A$16:$C$48,3,FALSE))</f>
        <v>0</v>
      </c>
      <c r="W3598" s="146">
        <f t="shared" si="717"/>
        <v>0</v>
      </c>
      <c r="X3598" s="146">
        <f t="shared" si="718"/>
        <v>0</v>
      </c>
      <c r="Y3598" s="146">
        <f t="shared" si="719"/>
        <v>0</v>
      </c>
      <c r="Z3598" s="147" t="str">
        <f>VLOOKUP(F3598,'3-Productie normen'!A:Q,12,FALSE)</f>
        <v>B</v>
      </c>
      <c r="AA3598" s="147"/>
      <c r="AC3598" s="148">
        <f t="shared" si="720"/>
        <v>5992.5</v>
      </c>
    </row>
    <row r="3599" spans="1:29" ht="14.15" customHeight="1">
      <c r="A3599" s="124">
        <f t="shared" si="710"/>
        <v>3599</v>
      </c>
      <c r="B3599" s="139" t="s">
        <v>109</v>
      </c>
      <c r="C3599" s="108">
        <v>1</v>
      </c>
      <c r="D3599" s="164" t="s">
        <v>1736</v>
      </c>
      <c r="E3599" s="141" t="s">
        <v>171</v>
      </c>
      <c r="F3599" s="141" t="s">
        <v>171</v>
      </c>
      <c r="G3599" s="141" t="s">
        <v>222</v>
      </c>
      <c r="H3599" s="142">
        <v>12.7</v>
      </c>
      <c r="I3599" s="143">
        <f t="shared" si="709"/>
        <v>255</v>
      </c>
      <c r="J3599" s="144">
        <v>255</v>
      </c>
      <c r="K3599" s="144"/>
      <c r="L3599" s="144"/>
      <c r="M3599" s="144"/>
      <c r="N3599" s="144"/>
      <c r="O3599" s="144"/>
      <c r="P3599" s="145" t="e">
        <f t="shared" si="711"/>
        <v>#DIV/0!</v>
      </c>
      <c r="Q3599" s="145">
        <f t="shared" si="712"/>
        <v>0</v>
      </c>
      <c r="R3599" s="145">
        <f t="shared" si="713"/>
        <v>0</v>
      </c>
      <c r="S3599" s="145">
        <f t="shared" si="714"/>
        <v>0</v>
      </c>
      <c r="T3599" s="145">
        <f t="shared" si="715"/>
        <v>0</v>
      </c>
      <c r="U3599" s="145">
        <f t="shared" si="716"/>
        <v>0</v>
      </c>
      <c r="V3599" s="146">
        <f>IF(J3599="nio",0,IF(J3599&gt;0,VLOOKUP(F3599,'3-Productie normen'!A:M,VLOOKUP(J3599,'3-Productie normen'!$B$38:$C$41,2,FALSE),FALSE)))*(VLOOKUP(B3599,'2-Kosten per locatie'!$A$16:$C$48,3,FALSE))</f>
        <v>0</v>
      </c>
      <c r="W3599" s="146">
        <f t="shared" si="717"/>
        <v>0</v>
      </c>
      <c r="X3599" s="146">
        <f t="shared" si="718"/>
        <v>0</v>
      </c>
      <c r="Y3599" s="146">
        <f t="shared" si="719"/>
        <v>0</v>
      </c>
      <c r="Z3599" s="147" t="str">
        <f>VLOOKUP(F3599,'3-Productie normen'!A:Q,12,FALSE)</f>
        <v>B</v>
      </c>
      <c r="AA3599" s="147"/>
      <c r="AC3599" s="148">
        <f t="shared" si="720"/>
        <v>3238.5</v>
      </c>
    </row>
    <row r="3600" spans="1:29" ht="14.15" customHeight="1">
      <c r="A3600" s="124">
        <f t="shared" si="710"/>
        <v>3600</v>
      </c>
      <c r="B3600" s="139" t="s">
        <v>109</v>
      </c>
      <c r="C3600" s="108">
        <v>1</v>
      </c>
      <c r="D3600" s="164" t="s">
        <v>1737</v>
      </c>
      <c r="E3600" s="141" t="s">
        <v>1061</v>
      </c>
      <c r="F3600" s="141" t="s">
        <v>155</v>
      </c>
      <c r="G3600" s="141" t="s">
        <v>222</v>
      </c>
      <c r="H3600" s="142">
        <v>6.5</v>
      </c>
      <c r="I3600" s="143">
        <f t="shared" si="709"/>
        <v>255</v>
      </c>
      <c r="J3600" s="144">
        <v>255</v>
      </c>
      <c r="K3600" s="144"/>
      <c r="L3600" s="144"/>
      <c r="M3600" s="144"/>
      <c r="N3600" s="144"/>
      <c r="O3600" s="144"/>
      <c r="P3600" s="145" t="e">
        <f t="shared" si="711"/>
        <v>#DIV/0!</v>
      </c>
      <c r="Q3600" s="145">
        <f t="shared" si="712"/>
        <v>0</v>
      </c>
      <c r="R3600" s="145">
        <f t="shared" si="713"/>
        <v>0</v>
      </c>
      <c r="S3600" s="145">
        <f t="shared" si="714"/>
        <v>0</v>
      </c>
      <c r="T3600" s="145">
        <f t="shared" si="715"/>
        <v>0</v>
      </c>
      <c r="U3600" s="145">
        <f t="shared" si="716"/>
        <v>0</v>
      </c>
      <c r="V3600" s="146">
        <f>IF(J3600="nio",0,IF(J3600&gt;0,VLOOKUP(F3600,'3-Productie normen'!A:M,VLOOKUP(J3600,'3-Productie normen'!$B$38:$C$41,2,FALSE),FALSE)))*(VLOOKUP(B3600,'2-Kosten per locatie'!$A$16:$C$48,3,FALSE))</f>
        <v>0</v>
      </c>
      <c r="W3600" s="146">
        <f t="shared" si="717"/>
        <v>0</v>
      </c>
      <c r="X3600" s="146">
        <f t="shared" si="718"/>
        <v>0</v>
      </c>
      <c r="Y3600" s="146">
        <f t="shared" si="719"/>
        <v>0</v>
      </c>
      <c r="Z3600" s="147" t="str">
        <f>VLOOKUP(F3600,'3-Productie normen'!A:Q,12,FALSE)</f>
        <v>B</v>
      </c>
      <c r="AA3600" s="147"/>
      <c r="AC3600" s="148">
        <f t="shared" si="720"/>
        <v>1657.5</v>
      </c>
    </row>
    <row r="3601" spans="1:29" ht="14.15" customHeight="1">
      <c r="A3601" s="124">
        <f t="shared" si="710"/>
        <v>3601</v>
      </c>
      <c r="B3601" s="139" t="s">
        <v>109</v>
      </c>
      <c r="C3601" s="108">
        <v>1</v>
      </c>
      <c r="D3601" s="164" t="s">
        <v>2832</v>
      </c>
      <c r="E3601" s="141" t="s">
        <v>224</v>
      </c>
      <c r="F3601" s="141" t="s">
        <v>155</v>
      </c>
      <c r="G3601" s="141" t="s">
        <v>222</v>
      </c>
      <c r="H3601" s="142">
        <v>73.599999999999994</v>
      </c>
      <c r="I3601" s="143">
        <f t="shared" si="709"/>
        <v>255</v>
      </c>
      <c r="J3601" s="144">
        <v>255</v>
      </c>
      <c r="K3601" s="144"/>
      <c r="L3601" s="144"/>
      <c r="M3601" s="144"/>
      <c r="N3601" s="144"/>
      <c r="O3601" s="144"/>
      <c r="P3601" s="145" t="e">
        <f t="shared" si="711"/>
        <v>#DIV/0!</v>
      </c>
      <c r="Q3601" s="145">
        <f t="shared" si="712"/>
        <v>0</v>
      </c>
      <c r="R3601" s="145">
        <f t="shared" si="713"/>
        <v>0</v>
      </c>
      <c r="S3601" s="145">
        <f t="shared" si="714"/>
        <v>0</v>
      </c>
      <c r="T3601" s="145">
        <f t="shared" si="715"/>
        <v>0</v>
      </c>
      <c r="U3601" s="145">
        <f t="shared" si="716"/>
        <v>0</v>
      </c>
      <c r="V3601" s="146">
        <f>IF(J3601="nio",0,IF(J3601&gt;0,VLOOKUP(F3601,'3-Productie normen'!A:M,VLOOKUP(J3601,'3-Productie normen'!$B$38:$C$41,2,FALSE),FALSE)))*(VLOOKUP(B3601,'2-Kosten per locatie'!$A$16:$C$48,3,FALSE))</f>
        <v>0</v>
      </c>
      <c r="W3601" s="146">
        <f t="shared" si="717"/>
        <v>0</v>
      </c>
      <c r="X3601" s="146">
        <f t="shared" si="718"/>
        <v>0</v>
      </c>
      <c r="Y3601" s="146">
        <f t="shared" si="719"/>
        <v>0</v>
      </c>
      <c r="Z3601" s="147" t="str">
        <f>VLOOKUP(F3601,'3-Productie normen'!A:Q,12,FALSE)</f>
        <v>B</v>
      </c>
      <c r="AA3601" s="147"/>
      <c r="AC3601" s="148">
        <f t="shared" si="720"/>
        <v>18768</v>
      </c>
    </row>
    <row r="3602" spans="1:29" ht="14.15" customHeight="1">
      <c r="A3602" s="124">
        <f t="shared" si="710"/>
        <v>3602</v>
      </c>
      <c r="B3602" s="139" t="s">
        <v>109</v>
      </c>
      <c r="C3602" s="108">
        <v>1</v>
      </c>
      <c r="D3602" s="164" t="s">
        <v>1738</v>
      </c>
      <c r="E3602" s="141" t="s">
        <v>2370</v>
      </c>
      <c r="F3602" s="153" t="s">
        <v>172</v>
      </c>
      <c r="G3602" s="141" t="s">
        <v>222</v>
      </c>
      <c r="H3602" s="142">
        <v>0</v>
      </c>
      <c r="I3602" s="143">
        <f t="shared" si="709"/>
        <v>255</v>
      </c>
      <c r="J3602" s="144">
        <v>255</v>
      </c>
      <c r="K3602" s="144"/>
      <c r="L3602" s="144"/>
      <c r="M3602" s="144"/>
      <c r="N3602" s="144"/>
      <c r="O3602" s="144"/>
      <c r="P3602" s="145" t="e">
        <f t="shared" si="711"/>
        <v>#DIV/0!</v>
      </c>
      <c r="Q3602" s="145">
        <f t="shared" si="712"/>
        <v>0</v>
      </c>
      <c r="R3602" s="145">
        <f t="shared" si="713"/>
        <v>0</v>
      </c>
      <c r="S3602" s="145">
        <f t="shared" si="714"/>
        <v>0</v>
      </c>
      <c r="T3602" s="145">
        <f t="shared" si="715"/>
        <v>0</v>
      </c>
      <c r="U3602" s="145">
        <f t="shared" si="716"/>
        <v>0</v>
      </c>
      <c r="V3602" s="146">
        <f>IF(J3602="nio",0,IF(J3602&gt;0,VLOOKUP(F3602,'3-Productie normen'!A:M,VLOOKUP(J3602,'3-Productie normen'!$B$38:$C$41,2,FALSE),FALSE)))*(VLOOKUP(B3602,'2-Kosten per locatie'!$A$16:$C$48,3,FALSE))</f>
        <v>0</v>
      </c>
      <c r="W3602" s="146">
        <f t="shared" si="717"/>
        <v>0</v>
      </c>
      <c r="X3602" s="146">
        <f t="shared" si="718"/>
        <v>0</v>
      </c>
      <c r="Y3602" s="146">
        <f t="shared" si="719"/>
        <v>0</v>
      </c>
      <c r="Z3602" s="147" t="str">
        <f>VLOOKUP(F3602,'3-Productie normen'!A:Q,12,FALSE)</f>
        <v>V</v>
      </c>
      <c r="AA3602" s="147"/>
      <c r="AC3602" s="148">
        <f t="shared" si="720"/>
        <v>0</v>
      </c>
    </row>
    <row r="3603" spans="1:29" ht="14.15" customHeight="1">
      <c r="A3603" s="124">
        <f t="shared" si="710"/>
        <v>3603</v>
      </c>
      <c r="B3603" s="139" t="s">
        <v>109</v>
      </c>
      <c r="C3603" s="108">
        <v>1</v>
      </c>
      <c r="D3603" s="164" t="s">
        <v>2833</v>
      </c>
      <c r="E3603" s="141" t="s">
        <v>355</v>
      </c>
      <c r="F3603" s="141" t="s">
        <v>174</v>
      </c>
      <c r="G3603" s="141"/>
      <c r="H3603" s="142">
        <v>0</v>
      </c>
      <c r="I3603" s="143">
        <f t="shared" si="709"/>
        <v>0</v>
      </c>
      <c r="J3603" s="144" t="s">
        <v>228</v>
      </c>
      <c r="K3603" s="144"/>
      <c r="L3603" s="144"/>
      <c r="M3603" s="144"/>
      <c r="N3603" s="144"/>
      <c r="O3603" s="144"/>
      <c r="P3603" s="145">
        <f t="shared" si="711"/>
        <v>0</v>
      </c>
      <c r="Q3603" s="145">
        <f t="shared" si="712"/>
        <v>0</v>
      </c>
      <c r="R3603" s="145">
        <f t="shared" si="713"/>
        <v>0</v>
      </c>
      <c r="S3603" s="145">
        <f t="shared" si="714"/>
        <v>0</v>
      </c>
      <c r="T3603" s="145">
        <f t="shared" si="715"/>
        <v>0</v>
      </c>
      <c r="U3603" s="145">
        <f t="shared" si="716"/>
        <v>0</v>
      </c>
      <c r="V3603" s="146">
        <f>IF(J3603="nio",0,IF(J3603&gt;0,VLOOKUP(F3603,'3-Productie normen'!A:M,VLOOKUP(J3603,'3-Productie normen'!$B$38:$C$41,2,FALSE),FALSE)))*(VLOOKUP(B3603,'2-Kosten per locatie'!$A$16:$C$48,3,FALSE))</f>
        <v>0</v>
      </c>
      <c r="W3603" s="146">
        <f t="shared" si="717"/>
        <v>0</v>
      </c>
      <c r="X3603" s="146">
        <f t="shared" si="718"/>
        <v>0</v>
      </c>
      <c r="Y3603" s="146">
        <f t="shared" si="719"/>
        <v>0</v>
      </c>
      <c r="Z3603" s="147">
        <f>VLOOKUP(F3603,'3-Productie normen'!A:Q,12,FALSE)</f>
        <v>0</v>
      </c>
      <c r="AA3603" s="147"/>
      <c r="AC3603" s="148">
        <f t="shared" si="720"/>
        <v>0</v>
      </c>
    </row>
    <row r="3604" spans="1:29" ht="14.15" customHeight="1">
      <c r="A3604" s="124">
        <f t="shared" si="710"/>
        <v>3604</v>
      </c>
      <c r="B3604" s="139" t="s">
        <v>109</v>
      </c>
      <c r="C3604" s="108">
        <v>1</v>
      </c>
      <c r="D3604" s="164" t="s">
        <v>2834</v>
      </c>
      <c r="E3604" s="141" t="s">
        <v>355</v>
      </c>
      <c r="F3604" s="141" t="s">
        <v>174</v>
      </c>
      <c r="G3604" s="141"/>
      <c r="H3604" s="142">
        <v>0</v>
      </c>
      <c r="I3604" s="143">
        <f t="shared" si="709"/>
        <v>0</v>
      </c>
      <c r="J3604" s="144" t="s">
        <v>228</v>
      </c>
      <c r="K3604" s="144"/>
      <c r="L3604" s="144"/>
      <c r="M3604" s="144"/>
      <c r="N3604" s="144"/>
      <c r="O3604" s="144"/>
      <c r="P3604" s="145">
        <f t="shared" si="711"/>
        <v>0</v>
      </c>
      <c r="Q3604" s="145">
        <f t="shared" si="712"/>
        <v>0</v>
      </c>
      <c r="R3604" s="145">
        <f t="shared" si="713"/>
        <v>0</v>
      </c>
      <c r="S3604" s="145">
        <f t="shared" si="714"/>
        <v>0</v>
      </c>
      <c r="T3604" s="145">
        <f t="shared" si="715"/>
        <v>0</v>
      </c>
      <c r="U3604" s="145">
        <f t="shared" si="716"/>
        <v>0</v>
      </c>
      <c r="V3604" s="146">
        <f>IF(J3604="nio",0,IF(J3604&gt;0,VLOOKUP(F3604,'3-Productie normen'!A:M,VLOOKUP(J3604,'3-Productie normen'!$B$38:$C$41,2,FALSE),FALSE)))*(VLOOKUP(B3604,'2-Kosten per locatie'!$A$16:$C$48,3,FALSE))</f>
        <v>0</v>
      </c>
      <c r="W3604" s="146">
        <f t="shared" si="717"/>
        <v>0</v>
      </c>
      <c r="X3604" s="146">
        <f t="shared" si="718"/>
        <v>0</v>
      </c>
      <c r="Y3604" s="146">
        <f t="shared" si="719"/>
        <v>0</v>
      </c>
      <c r="Z3604" s="147">
        <f>VLOOKUP(F3604,'3-Productie normen'!A:Q,12,FALSE)</f>
        <v>0</v>
      </c>
      <c r="AA3604" s="147"/>
      <c r="AC3604" s="148">
        <f t="shared" si="720"/>
        <v>0</v>
      </c>
    </row>
    <row r="3605" spans="1:29" ht="14.15" customHeight="1">
      <c r="A3605" s="124">
        <f t="shared" si="710"/>
        <v>3605</v>
      </c>
      <c r="B3605" s="139" t="s">
        <v>109</v>
      </c>
      <c r="C3605" s="108">
        <v>1</v>
      </c>
      <c r="D3605" s="164" t="s">
        <v>2835</v>
      </c>
      <c r="E3605" s="141" t="s">
        <v>355</v>
      </c>
      <c r="F3605" s="141" t="s">
        <v>174</v>
      </c>
      <c r="G3605" s="141"/>
      <c r="H3605" s="142">
        <v>0</v>
      </c>
      <c r="I3605" s="143">
        <f t="shared" si="709"/>
        <v>0</v>
      </c>
      <c r="J3605" s="144" t="s">
        <v>228</v>
      </c>
      <c r="K3605" s="144"/>
      <c r="L3605" s="144"/>
      <c r="M3605" s="144"/>
      <c r="N3605" s="144"/>
      <c r="O3605" s="144"/>
      <c r="P3605" s="145">
        <f t="shared" si="711"/>
        <v>0</v>
      </c>
      <c r="Q3605" s="145">
        <f t="shared" si="712"/>
        <v>0</v>
      </c>
      <c r="R3605" s="145">
        <f t="shared" si="713"/>
        <v>0</v>
      </c>
      <c r="S3605" s="145">
        <f t="shared" si="714"/>
        <v>0</v>
      </c>
      <c r="T3605" s="145">
        <f t="shared" si="715"/>
        <v>0</v>
      </c>
      <c r="U3605" s="145">
        <f t="shared" si="716"/>
        <v>0</v>
      </c>
      <c r="V3605" s="146">
        <f>IF(J3605="nio",0,IF(J3605&gt;0,VLOOKUP(F3605,'3-Productie normen'!A:M,VLOOKUP(J3605,'3-Productie normen'!$B$38:$C$41,2,FALSE),FALSE)))*(VLOOKUP(B3605,'2-Kosten per locatie'!$A$16:$C$48,3,FALSE))</f>
        <v>0</v>
      </c>
      <c r="W3605" s="146">
        <f t="shared" si="717"/>
        <v>0</v>
      </c>
      <c r="X3605" s="146">
        <f t="shared" si="718"/>
        <v>0</v>
      </c>
      <c r="Y3605" s="146">
        <f t="shared" si="719"/>
        <v>0</v>
      </c>
      <c r="Z3605" s="147">
        <f>VLOOKUP(F3605,'3-Productie normen'!A:Q,12,FALSE)</f>
        <v>0</v>
      </c>
      <c r="AA3605" s="147"/>
      <c r="AC3605" s="148">
        <f t="shared" si="720"/>
        <v>0</v>
      </c>
    </row>
    <row r="3606" spans="1:29" ht="14.15" customHeight="1">
      <c r="A3606" s="124">
        <f t="shared" si="710"/>
        <v>3606</v>
      </c>
      <c r="B3606" s="139" t="s">
        <v>109</v>
      </c>
      <c r="C3606" s="108">
        <v>1</v>
      </c>
      <c r="D3606" s="164" t="s">
        <v>2836</v>
      </c>
      <c r="E3606" s="141" t="s">
        <v>170</v>
      </c>
      <c r="F3606" s="141" t="s">
        <v>174</v>
      </c>
      <c r="G3606" s="141"/>
      <c r="H3606" s="142">
        <v>0</v>
      </c>
      <c r="I3606" s="143">
        <f t="shared" si="709"/>
        <v>0</v>
      </c>
      <c r="J3606" s="144" t="s">
        <v>228</v>
      </c>
      <c r="K3606" s="144"/>
      <c r="L3606" s="144"/>
      <c r="M3606" s="144"/>
      <c r="N3606" s="144"/>
      <c r="O3606" s="144"/>
      <c r="P3606" s="145">
        <f t="shared" si="711"/>
        <v>0</v>
      </c>
      <c r="Q3606" s="145">
        <f t="shared" si="712"/>
        <v>0</v>
      </c>
      <c r="R3606" s="145">
        <f t="shared" si="713"/>
        <v>0</v>
      </c>
      <c r="S3606" s="145">
        <f t="shared" si="714"/>
        <v>0</v>
      </c>
      <c r="T3606" s="145">
        <f t="shared" si="715"/>
        <v>0</v>
      </c>
      <c r="U3606" s="145">
        <f t="shared" si="716"/>
        <v>0</v>
      </c>
      <c r="V3606" s="146">
        <f>IF(J3606="nio",0,IF(J3606&gt;0,VLOOKUP(F3606,'3-Productie normen'!A:M,VLOOKUP(J3606,'3-Productie normen'!$B$38:$C$41,2,FALSE),FALSE)))*(VLOOKUP(B3606,'2-Kosten per locatie'!$A$16:$C$48,3,FALSE))</f>
        <v>0</v>
      </c>
      <c r="W3606" s="146">
        <f t="shared" si="717"/>
        <v>0</v>
      </c>
      <c r="X3606" s="146">
        <f t="shared" si="718"/>
        <v>0</v>
      </c>
      <c r="Y3606" s="146">
        <f t="shared" si="719"/>
        <v>0</v>
      </c>
      <c r="Z3606" s="147">
        <f>VLOOKUP(F3606,'3-Productie normen'!A:Q,12,FALSE)</f>
        <v>0</v>
      </c>
      <c r="AA3606" s="147"/>
      <c r="AC3606" s="148">
        <f t="shared" si="720"/>
        <v>0</v>
      </c>
    </row>
    <row r="3607" spans="1:29" ht="14.15" customHeight="1">
      <c r="A3607" s="124">
        <f t="shared" si="710"/>
        <v>3607</v>
      </c>
      <c r="B3607" s="139" t="s">
        <v>109</v>
      </c>
      <c r="C3607" s="108">
        <v>1</v>
      </c>
      <c r="D3607" s="164" t="s">
        <v>2837</v>
      </c>
      <c r="E3607" s="141" t="s">
        <v>170</v>
      </c>
      <c r="F3607" s="141" t="s">
        <v>174</v>
      </c>
      <c r="G3607" s="141"/>
      <c r="H3607" s="142">
        <v>0</v>
      </c>
      <c r="I3607" s="143">
        <f t="shared" si="709"/>
        <v>0</v>
      </c>
      <c r="J3607" s="144" t="s">
        <v>228</v>
      </c>
      <c r="K3607" s="144"/>
      <c r="L3607" s="144"/>
      <c r="M3607" s="144"/>
      <c r="N3607" s="144"/>
      <c r="O3607" s="144"/>
      <c r="P3607" s="145">
        <f t="shared" si="711"/>
        <v>0</v>
      </c>
      <c r="Q3607" s="145">
        <f t="shared" si="712"/>
        <v>0</v>
      </c>
      <c r="R3607" s="145">
        <f t="shared" si="713"/>
        <v>0</v>
      </c>
      <c r="S3607" s="145">
        <f t="shared" si="714"/>
        <v>0</v>
      </c>
      <c r="T3607" s="145">
        <f t="shared" si="715"/>
        <v>0</v>
      </c>
      <c r="U3607" s="145">
        <f t="shared" si="716"/>
        <v>0</v>
      </c>
      <c r="V3607" s="146">
        <f>IF(J3607="nio",0,IF(J3607&gt;0,VLOOKUP(F3607,'3-Productie normen'!A:M,VLOOKUP(J3607,'3-Productie normen'!$B$38:$C$41,2,FALSE),FALSE)))*(VLOOKUP(B3607,'2-Kosten per locatie'!$A$16:$C$48,3,FALSE))</f>
        <v>0</v>
      </c>
      <c r="W3607" s="146">
        <f t="shared" si="717"/>
        <v>0</v>
      </c>
      <c r="X3607" s="146">
        <f t="shared" si="718"/>
        <v>0</v>
      </c>
      <c r="Y3607" s="146">
        <f t="shared" si="719"/>
        <v>0</v>
      </c>
      <c r="Z3607" s="147">
        <f>VLOOKUP(F3607,'3-Productie normen'!A:Q,12,FALSE)</f>
        <v>0</v>
      </c>
      <c r="AA3607" s="147"/>
      <c r="AC3607" s="148">
        <f t="shared" si="720"/>
        <v>0</v>
      </c>
    </row>
    <row r="3608" spans="1:29" ht="14.15" customHeight="1">
      <c r="A3608" s="124">
        <f t="shared" si="710"/>
        <v>3608</v>
      </c>
      <c r="B3608" s="139" t="s">
        <v>109</v>
      </c>
      <c r="C3608" s="108">
        <v>1</v>
      </c>
      <c r="D3608" s="164" t="s">
        <v>2838</v>
      </c>
      <c r="E3608" s="141" t="s">
        <v>212</v>
      </c>
      <c r="F3608" s="141" t="s">
        <v>167</v>
      </c>
      <c r="G3608" s="141" t="s">
        <v>213</v>
      </c>
      <c r="H3608" s="142">
        <v>5.0999999999999996</v>
      </c>
      <c r="I3608" s="143">
        <f t="shared" si="709"/>
        <v>255</v>
      </c>
      <c r="J3608" s="144">
        <v>255</v>
      </c>
      <c r="K3608" s="144"/>
      <c r="L3608" s="144"/>
      <c r="M3608" s="144"/>
      <c r="N3608" s="144"/>
      <c r="O3608" s="144"/>
      <c r="P3608" s="145" t="e">
        <f t="shared" si="711"/>
        <v>#DIV/0!</v>
      </c>
      <c r="Q3608" s="145">
        <f t="shared" si="712"/>
        <v>0</v>
      </c>
      <c r="R3608" s="145">
        <f t="shared" si="713"/>
        <v>0</v>
      </c>
      <c r="S3608" s="145">
        <f t="shared" si="714"/>
        <v>0</v>
      </c>
      <c r="T3608" s="145">
        <f t="shared" si="715"/>
        <v>0</v>
      </c>
      <c r="U3608" s="145">
        <f t="shared" si="716"/>
        <v>0</v>
      </c>
      <c r="V3608" s="146">
        <f>IF(J3608="nio",0,IF(J3608&gt;0,VLOOKUP(F3608,'3-Productie normen'!A:M,VLOOKUP(J3608,'3-Productie normen'!$B$38:$C$41,2,FALSE),FALSE)))*(VLOOKUP(B3608,'2-Kosten per locatie'!$A$16:$C$48,3,FALSE))</f>
        <v>0</v>
      </c>
      <c r="W3608" s="146">
        <f t="shared" si="717"/>
        <v>0</v>
      </c>
      <c r="X3608" s="146">
        <f t="shared" si="718"/>
        <v>0</v>
      </c>
      <c r="Y3608" s="146">
        <f t="shared" si="719"/>
        <v>0</v>
      </c>
      <c r="Z3608" s="147" t="str">
        <f>VLOOKUP(F3608,'3-Productie normen'!A:Q,12,FALSE)</f>
        <v>S</v>
      </c>
      <c r="AA3608" s="147"/>
      <c r="AC3608" s="148">
        <f t="shared" si="720"/>
        <v>1300.5</v>
      </c>
    </row>
    <row r="3609" spans="1:29" ht="14.15" customHeight="1">
      <c r="A3609" s="124">
        <f t="shared" si="710"/>
        <v>3609</v>
      </c>
      <c r="B3609" s="139" t="s">
        <v>109</v>
      </c>
      <c r="C3609" s="108">
        <v>1</v>
      </c>
      <c r="D3609" s="164" t="s">
        <v>2839</v>
      </c>
      <c r="E3609" s="141" t="s">
        <v>212</v>
      </c>
      <c r="F3609" s="141" t="s">
        <v>167</v>
      </c>
      <c r="G3609" s="141" t="s">
        <v>213</v>
      </c>
      <c r="H3609" s="142">
        <v>1</v>
      </c>
      <c r="I3609" s="143">
        <f t="shared" si="709"/>
        <v>255</v>
      </c>
      <c r="J3609" s="144">
        <v>255</v>
      </c>
      <c r="K3609" s="144"/>
      <c r="L3609" s="144"/>
      <c r="M3609" s="144"/>
      <c r="N3609" s="144"/>
      <c r="O3609" s="144"/>
      <c r="P3609" s="145" t="e">
        <f t="shared" si="711"/>
        <v>#DIV/0!</v>
      </c>
      <c r="Q3609" s="145">
        <f t="shared" si="712"/>
        <v>0</v>
      </c>
      <c r="R3609" s="145">
        <f t="shared" si="713"/>
        <v>0</v>
      </c>
      <c r="S3609" s="145">
        <f t="shared" si="714"/>
        <v>0</v>
      </c>
      <c r="T3609" s="145">
        <f t="shared" si="715"/>
        <v>0</v>
      </c>
      <c r="U3609" s="145">
        <f t="shared" si="716"/>
        <v>0</v>
      </c>
      <c r="V3609" s="146">
        <f>IF(J3609="nio",0,IF(J3609&gt;0,VLOOKUP(F3609,'3-Productie normen'!A:M,VLOOKUP(J3609,'3-Productie normen'!$B$38:$C$41,2,FALSE),FALSE)))*(VLOOKUP(B3609,'2-Kosten per locatie'!$A$16:$C$48,3,FALSE))</f>
        <v>0</v>
      </c>
      <c r="W3609" s="146">
        <f t="shared" si="717"/>
        <v>0</v>
      </c>
      <c r="X3609" s="146">
        <f t="shared" si="718"/>
        <v>0</v>
      </c>
      <c r="Y3609" s="146">
        <f t="shared" si="719"/>
        <v>0</v>
      </c>
      <c r="Z3609" s="147" t="str">
        <f>VLOOKUP(F3609,'3-Productie normen'!A:Q,12,FALSE)</f>
        <v>S</v>
      </c>
      <c r="AA3609" s="147"/>
      <c r="AC3609" s="148">
        <f t="shared" si="720"/>
        <v>255</v>
      </c>
    </row>
    <row r="3610" spans="1:29" ht="14.15" customHeight="1">
      <c r="A3610" s="124">
        <f t="shared" si="710"/>
        <v>3610</v>
      </c>
      <c r="B3610" s="139" t="s">
        <v>109</v>
      </c>
      <c r="C3610" s="108">
        <v>1</v>
      </c>
      <c r="D3610" s="164" t="s">
        <v>2840</v>
      </c>
      <c r="E3610" s="141" t="s">
        <v>212</v>
      </c>
      <c r="F3610" s="141" t="s">
        <v>167</v>
      </c>
      <c r="G3610" s="141" t="s">
        <v>213</v>
      </c>
      <c r="H3610" s="142">
        <v>1</v>
      </c>
      <c r="I3610" s="143">
        <f t="shared" si="709"/>
        <v>255</v>
      </c>
      <c r="J3610" s="144">
        <v>255</v>
      </c>
      <c r="K3610" s="144"/>
      <c r="L3610" s="144"/>
      <c r="M3610" s="144"/>
      <c r="N3610" s="144"/>
      <c r="O3610" s="144"/>
      <c r="P3610" s="145" t="e">
        <f t="shared" si="711"/>
        <v>#DIV/0!</v>
      </c>
      <c r="Q3610" s="145">
        <f t="shared" si="712"/>
        <v>0</v>
      </c>
      <c r="R3610" s="145">
        <f t="shared" si="713"/>
        <v>0</v>
      </c>
      <c r="S3610" s="145">
        <f t="shared" si="714"/>
        <v>0</v>
      </c>
      <c r="T3610" s="145">
        <f t="shared" si="715"/>
        <v>0</v>
      </c>
      <c r="U3610" s="145">
        <f t="shared" si="716"/>
        <v>0</v>
      </c>
      <c r="V3610" s="146">
        <f>IF(J3610="nio",0,IF(J3610&gt;0,VLOOKUP(F3610,'3-Productie normen'!A:M,VLOOKUP(J3610,'3-Productie normen'!$B$38:$C$41,2,FALSE),FALSE)))*(VLOOKUP(B3610,'2-Kosten per locatie'!$A$16:$C$48,3,FALSE))</f>
        <v>0</v>
      </c>
      <c r="W3610" s="146">
        <f t="shared" si="717"/>
        <v>0</v>
      </c>
      <c r="X3610" s="146">
        <f t="shared" si="718"/>
        <v>0</v>
      </c>
      <c r="Y3610" s="146">
        <f t="shared" si="719"/>
        <v>0</v>
      </c>
      <c r="Z3610" s="147" t="str">
        <f>VLOOKUP(F3610,'3-Productie normen'!A:Q,12,FALSE)</f>
        <v>S</v>
      </c>
      <c r="AA3610" s="147"/>
      <c r="AC3610" s="148">
        <f t="shared" si="720"/>
        <v>255</v>
      </c>
    </row>
    <row r="3611" spans="1:29" ht="14.15" customHeight="1">
      <c r="A3611" s="124">
        <f t="shared" si="710"/>
        <v>3611</v>
      </c>
      <c r="B3611" s="139" t="s">
        <v>109</v>
      </c>
      <c r="C3611" s="108">
        <v>1</v>
      </c>
      <c r="D3611" s="164" t="s">
        <v>2841</v>
      </c>
      <c r="E3611" s="141" t="s">
        <v>216</v>
      </c>
      <c r="F3611" s="166" t="s">
        <v>167</v>
      </c>
      <c r="G3611" s="141" t="s">
        <v>213</v>
      </c>
      <c r="H3611" s="142">
        <v>3.9</v>
      </c>
      <c r="I3611" s="143">
        <f t="shared" si="709"/>
        <v>255</v>
      </c>
      <c r="J3611" s="144">
        <v>255</v>
      </c>
      <c r="K3611" s="144"/>
      <c r="L3611" s="144"/>
      <c r="M3611" s="144"/>
      <c r="N3611" s="144"/>
      <c r="O3611" s="144"/>
      <c r="P3611" s="145" t="e">
        <f t="shared" si="711"/>
        <v>#DIV/0!</v>
      </c>
      <c r="Q3611" s="145">
        <f t="shared" si="712"/>
        <v>0</v>
      </c>
      <c r="R3611" s="145">
        <f t="shared" si="713"/>
        <v>0</v>
      </c>
      <c r="S3611" s="145">
        <f t="shared" si="714"/>
        <v>0</v>
      </c>
      <c r="T3611" s="145">
        <f t="shared" si="715"/>
        <v>0</v>
      </c>
      <c r="U3611" s="145">
        <f t="shared" si="716"/>
        <v>0</v>
      </c>
      <c r="V3611" s="146">
        <f>IF(J3611="nio",0,IF(J3611&gt;0,VLOOKUP(F3611,'3-Productie normen'!A:M,VLOOKUP(J3611,'3-Productie normen'!$B$38:$C$41,2,FALSE),FALSE)))*(VLOOKUP(B3611,'2-Kosten per locatie'!$A$16:$C$48,3,FALSE))</f>
        <v>0</v>
      </c>
      <c r="W3611" s="146">
        <f t="shared" si="717"/>
        <v>0</v>
      </c>
      <c r="X3611" s="146">
        <f t="shared" si="718"/>
        <v>0</v>
      </c>
      <c r="Y3611" s="146">
        <f t="shared" si="719"/>
        <v>0</v>
      </c>
      <c r="Z3611" s="147" t="str">
        <f>VLOOKUP(F3611,'3-Productie normen'!A:Q,12,FALSE)</f>
        <v>S</v>
      </c>
      <c r="AA3611" s="147"/>
      <c r="AC3611" s="148">
        <f t="shared" si="720"/>
        <v>994.5</v>
      </c>
    </row>
    <row r="3612" spans="1:29" ht="14.15" customHeight="1">
      <c r="A3612" s="124">
        <f t="shared" si="710"/>
        <v>3612</v>
      </c>
      <c r="B3612" s="139" t="s">
        <v>109</v>
      </c>
      <c r="C3612" s="108">
        <v>1</v>
      </c>
      <c r="D3612" s="164" t="s">
        <v>2842</v>
      </c>
      <c r="E3612" s="141" t="s">
        <v>216</v>
      </c>
      <c r="F3612" s="166" t="s">
        <v>167</v>
      </c>
      <c r="G3612" s="141" t="s">
        <v>213</v>
      </c>
      <c r="H3612" s="142">
        <v>1</v>
      </c>
      <c r="I3612" s="143">
        <f t="shared" si="709"/>
        <v>255</v>
      </c>
      <c r="J3612" s="144">
        <v>255</v>
      </c>
      <c r="K3612" s="144"/>
      <c r="L3612" s="144"/>
      <c r="M3612" s="144"/>
      <c r="N3612" s="144"/>
      <c r="O3612" s="144"/>
      <c r="P3612" s="145" t="e">
        <f t="shared" si="711"/>
        <v>#DIV/0!</v>
      </c>
      <c r="Q3612" s="145">
        <f t="shared" si="712"/>
        <v>0</v>
      </c>
      <c r="R3612" s="145">
        <f t="shared" si="713"/>
        <v>0</v>
      </c>
      <c r="S3612" s="145">
        <f t="shared" si="714"/>
        <v>0</v>
      </c>
      <c r="T3612" s="145">
        <f t="shared" si="715"/>
        <v>0</v>
      </c>
      <c r="U3612" s="145">
        <f t="shared" si="716"/>
        <v>0</v>
      </c>
      <c r="V3612" s="146">
        <f>IF(J3612="nio",0,IF(J3612&gt;0,VLOOKUP(F3612,'3-Productie normen'!A:M,VLOOKUP(J3612,'3-Productie normen'!$B$38:$C$41,2,FALSE),FALSE)))*(VLOOKUP(B3612,'2-Kosten per locatie'!$A$16:$C$48,3,FALSE))</f>
        <v>0</v>
      </c>
      <c r="W3612" s="146">
        <f t="shared" si="717"/>
        <v>0</v>
      </c>
      <c r="X3612" s="146">
        <f t="shared" si="718"/>
        <v>0</v>
      </c>
      <c r="Y3612" s="146">
        <f t="shared" si="719"/>
        <v>0</v>
      </c>
      <c r="Z3612" s="147" t="str">
        <f>VLOOKUP(F3612,'3-Productie normen'!A:Q,12,FALSE)</f>
        <v>S</v>
      </c>
      <c r="AA3612" s="147"/>
      <c r="AC3612" s="148">
        <f t="shared" si="720"/>
        <v>255</v>
      </c>
    </row>
    <row r="3613" spans="1:29" ht="14.15" customHeight="1">
      <c r="A3613" s="124">
        <f t="shared" si="710"/>
        <v>3613</v>
      </c>
      <c r="B3613" s="139" t="s">
        <v>109</v>
      </c>
      <c r="C3613" s="108">
        <v>2</v>
      </c>
      <c r="D3613" s="164" t="s">
        <v>1782</v>
      </c>
      <c r="E3613" s="141" t="s">
        <v>249</v>
      </c>
      <c r="F3613" s="139" t="s">
        <v>172</v>
      </c>
      <c r="G3613" s="141" t="s">
        <v>222</v>
      </c>
      <c r="H3613" s="142">
        <v>25.7</v>
      </c>
      <c r="I3613" s="143">
        <f t="shared" si="709"/>
        <v>255</v>
      </c>
      <c r="J3613" s="144">
        <v>255</v>
      </c>
      <c r="K3613" s="144"/>
      <c r="L3613" s="144"/>
      <c r="M3613" s="144"/>
      <c r="N3613" s="144"/>
      <c r="O3613" s="144"/>
      <c r="P3613" s="145" t="e">
        <f t="shared" si="711"/>
        <v>#DIV/0!</v>
      </c>
      <c r="Q3613" s="145">
        <f t="shared" si="712"/>
        <v>0</v>
      </c>
      <c r="R3613" s="145">
        <f t="shared" si="713"/>
        <v>0</v>
      </c>
      <c r="S3613" s="145">
        <f t="shared" si="714"/>
        <v>0</v>
      </c>
      <c r="T3613" s="145">
        <f t="shared" si="715"/>
        <v>0</v>
      </c>
      <c r="U3613" s="145">
        <f t="shared" si="716"/>
        <v>0</v>
      </c>
      <c r="V3613" s="146">
        <f>IF(J3613="nio",0,IF(J3613&gt;0,VLOOKUP(F3613,'3-Productie normen'!A:M,VLOOKUP(J3613,'3-Productie normen'!$B$38:$C$41,2,FALSE),FALSE)))*(VLOOKUP(B3613,'2-Kosten per locatie'!$A$16:$C$48,3,FALSE))</f>
        <v>0</v>
      </c>
      <c r="W3613" s="146">
        <f t="shared" si="717"/>
        <v>0</v>
      </c>
      <c r="X3613" s="146">
        <f t="shared" si="718"/>
        <v>0</v>
      </c>
      <c r="Y3613" s="146">
        <f t="shared" si="719"/>
        <v>0</v>
      </c>
      <c r="Z3613" s="147" t="str">
        <f>VLOOKUP(F3613,'3-Productie normen'!A:Q,12,FALSE)</f>
        <v>V</v>
      </c>
      <c r="AA3613" s="147"/>
      <c r="AC3613" s="148">
        <f t="shared" si="720"/>
        <v>6553.5</v>
      </c>
    </row>
    <row r="3614" spans="1:29" ht="14.15" customHeight="1">
      <c r="A3614" s="124">
        <f t="shared" si="710"/>
        <v>3614</v>
      </c>
      <c r="B3614" s="139" t="s">
        <v>109</v>
      </c>
      <c r="C3614" s="108">
        <v>2</v>
      </c>
      <c r="D3614" s="164" t="s">
        <v>1992</v>
      </c>
      <c r="E3614" s="141" t="s">
        <v>870</v>
      </c>
      <c r="F3614" s="141" t="s">
        <v>155</v>
      </c>
      <c r="G3614" s="141" t="s">
        <v>222</v>
      </c>
      <c r="H3614" s="142">
        <v>62.26</v>
      </c>
      <c r="I3614" s="143">
        <f t="shared" si="709"/>
        <v>255</v>
      </c>
      <c r="J3614" s="144">
        <v>255</v>
      </c>
      <c r="K3614" s="144"/>
      <c r="L3614" s="144"/>
      <c r="M3614" s="144"/>
      <c r="N3614" s="144"/>
      <c r="O3614" s="144"/>
      <c r="P3614" s="145" t="e">
        <f t="shared" si="711"/>
        <v>#DIV/0!</v>
      </c>
      <c r="Q3614" s="145">
        <f t="shared" si="712"/>
        <v>0</v>
      </c>
      <c r="R3614" s="145">
        <f t="shared" si="713"/>
        <v>0</v>
      </c>
      <c r="S3614" s="145">
        <f t="shared" si="714"/>
        <v>0</v>
      </c>
      <c r="T3614" s="145">
        <f t="shared" si="715"/>
        <v>0</v>
      </c>
      <c r="U3614" s="145">
        <f t="shared" si="716"/>
        <v>0</v>
      </c>
      <c r="V3614" s="146">
        <f>IF(J3614="nio",0,IF(J3614&gt;0,VLOOKUP(F3614,'3-Productie normen'!A:M,VLOOKUP(J3614,'3-Productie normen'!$B$38:$C$41,2,FALSE),FALSE)))*(VLOOKUP(B3614,'2-Kosten per locatie'!$A$16:$C$48,3,FALSE))</f>
        <v>0</v>
      </c>
      <c r="W3614" s="146">
        <f t="shared" si="717"/>
        <v>0</v>
      </c>
      <c r="X3614" s="146">
        <f t="shared" si="718"/>
        <v>0</v>
      </c>
      <c r="Y3614" s="146">
        <f t="shared" si="719"/>
        <v>0</v>
      </c>
      <c r="Z3614" s="147" t="str">
        <f>VLOOKUP(F3614,'3-Productie normen'!A:Q,12,FALSE)</f>
        <v>B</v>
      </c>
      <c r="AA3614" s="147"/>
      <c r="AC3614" s="148">
        <f t="shared" si="720"/>
        <v>15876.3</v>
      </c>
    </row>
    <row r="3615" spans="1:29" ht="14.15" customHeight="1">
      <c r="A3615" s="124">
        <f t="shared" si="710"/>
        <v>3615</v>
      </c>
      <c r="B3615" s="139" t="s">
        <v>109</v>
      </c>
      <c r="C3615" s="108">
        <v>2</v>
      </c>
      <c r="D3615" s="164" t="s">
        <v>1994</v>
      </c>
      <c r="E3615" s="141" t="s">
        <v>249</v>
      </c>
      <c r="F3615" s="141" t="s">
        <v>172</v>
      </c>
      <c r="G3615" s="141" t="s">
        <v>222</v>
      </c>
      <c r="H3615" s="142">
        <v>22.4</v>
      </c>
      <c r="I3615" s="143">
        <f t="shared" si="709"/>
        <v>255</v>
      </c>
      <c r="J3615" s="144">
        <v>255</v>
      </c>
      <c r="K3615" s="144"/>
      <c r="L3615" s="144"/>
      <c r="M3615" s="144"/>
      <c r="N3615" s="144"/>
      <c r="O3615" s="144"/>
      <c r="P3615" s="145" t="e">
        <f t="shared" si="711"/>
        <v>#DIV/0!</v>
      </c>
      <c r="Q3615" s="145">
        <f t="shared" si="712"/>
        <v>0</v>
      </c>
      <c r="R3615" s="145">
        <f t="shared" si="713"/>
        <v>0</v>
      </c>
      <c r="S3615" s="145">
        <f t="shared" si="714"/>
        <v>0</v>
      </c>
      <c r="T3615" s="145">
        <f t="shared" si="715"/>
        <v>0</v>
      </c>
      <c r="U3615" s="145">
        <f t="shared" si="716"/>
        <v>0</v>
      </c>
      <c r="V3615" s="146">
        <f>IF(J3615="nio",0,IF(J3615&gt;0,VLOOKUP(F3615,'3-Productie normen'!A:M,VLOOKUP(J3615,'3-Productie normen'!$B$38:$C$41,2,FALSE),FALSE)))*(VLOOKUP(B3615,'2-Kosten per locatie'!$A$16:$C$48,3,FALSE))</f>
        <v>0</v>
      </c>
      <c r="W3615" s="146">
        <f t="shared" si="717"/>
        <v>0</v>
      </c>
      <c r="X3615" s="146">
        <f t="shared" si="718"/>
        <v>0</v>
      </c>
      <c r="Y3615" s="146">
        <f t="shared" si="719"/>
        <v>0</v>
      </c>
      <c r="Z3615" s="147" t="str">
        <f>VLOOKUP(F3615,'3-Productie normen'!A:Q,12,FALSE)</f>
        <v>V</v>
      </c>
      <c r="AA3615" s="147"/>
      <c r="AC3615" s="148">
        <f t="shared" si="720"/>
        <v>5712</v>
      </c>
    </row>
    <row r="3616" spans="1:29" ht="14.15" customHeight="1">
      <c r="A3616" s="124">
        <f t="shared" si="710"/>
        <v>3616</v>
      </c>
      <c r="B3616" s="139" t="s">
        <v>109</v>
      </c>
      <c r="C3616" s="108">
        <v>2</v>
      </c>
      <c r="D3616" s="164" t="s">
        <v>1784</v>
      </c>
      <c r="E3616" s="141" t="s">
        <v>519</v>
      </c>
      <c r="F3616" s="141" t="s">
        <v>174</v>
      </c>
      <c r="G3616" s="141" t="s">
        <v>222</v>
      </c>
      <c r="H3616" s="142">
        <v>0</v>
      </c>
      <c r="I3616" s="143">
        <f t="shared" si="709"/>
        <v>0</v>
      </c>
      <c r="J3616" s="144" t="s">
        <v>228</v>
      </c>
      <c r="K3616" s="144"/>
      <c r="L3616" s="144"/>
      <c r="M3616" s="144"/>
      <c r="N3616" s="144"/>
      <c r="O3616" s="144"/>
      <c r="P3616" s="145">
        <f t="shared" si="711"/>
        <v>0</v>
      </c>
      <c r="Q3616" s="145">
        <f t="shared" si="712"/>
        <v>0</v>
      </c>
      <c r="R3616" s="145">
        <f t="shared" si="713"/>
        <v>0</v>
      </c>
      <c r="S3616" s="145">
        <f t="shared" si="714"/>
        <v>0</v>
      </c>
      <c r="T3616" s="145">
        <f t="shared" si="715"/>
        <v>0</v>
      </c>
      <c r="U3616" s="145">
        <f t="shared" si="716"/>
        <v>0</v>
      </c>
      <c r="V3616" s="146">
        <f>IF(J3616="nio",0,IF(J3616&gt;0,VLOOKUP(F3616,'3-Productie normen'!A:M,VLOOKUP(J3616,'3-Productie normen'!$B$38:$C$41,2,FALSE),FALSE)))*(VLOOKUP(B3616,'2-Kosten per locatie'!$A$16:$C$48,3,FALSE))</f>
        <v>0</v>
      </c>
      <c r="W3616" s="146">
        <f t="shared" si="717"/>
        <v>0</v>
      </c>
      <c r="X3616" s="146">
        <f t="shared" si="718"/>
        <v>0</v>
      </c>
      <c r="Y3616" s="146">
        <f t="shared" si="719"/>
        <v>0</v>
      </c>
      <c r="Z3616" s="147">
        <f>VLOOKUP(F3616,'3-Productie normen'!A:Q,12,FALSE)</f>
        <v>0</v>
      </c>
      <c r="AA3616" s="147"/>
      <c r="AC3616" s="148">
        <f t="shared" si="720"/>
        <v>0</v>
      </c>
    </row>
    <row r="3617" spans="1:29" ht="14.15" customHeight="1">
      <c r="A3617" s="124">
        <f t="shared" si="710"/>
        <v>3617</v>
      </c>
      <c r="B3617" s="139" t="s">
        <v>109</v>
      </c>
      <c r="C3617" s="108">
        <v>2</v>
      </c>
      <c r="D3617" s="164" t="s">
        <v>1997</v>
      </c>
      <c r="E3617" s="141" t="s">
        <v>224</v>
      </c>
      <c r="F3617" s="141" t="s">
        <v>155</v>
      </c>
      <c r="G3617" s="141" t="s">
        <v>222</v>
      </c>
      <c r="H3617" s="142">
        <v>67.3</v>
      </c>
      <c r="I3617" s="143">
        <f t="shared" ref="I3617:I3677" si="721">SUM(J3617:O3617)</f>
        <v>255</v>
      </c>
      <c r="J3617" s="144">
        <v>255</v>
      </c>
      <c r="K3617" s="144"/>
      <c r="L3617" s="144"/>
      <c r="M3617" s="144"/>
      <c r="N3617" s="144"/>
      <c r="O3617" s="144"/>
      <c r="P3617" s="145" t="e">
        <f t="shared" si="711"/>
        <v>#DIV/0!</v>
      </c>
      <c r="Q3617" s="145">
        <f t="shared" si="712"/>
        <v>0</v>
      </c>
      <c r="R3617" s="145">
        <f t="shared" si="713"/>
        <v>0</v>
      </c>
      <c r="S3617" s="145">
        <f t="shared" si="714"/>
        <v>0</v>
      </c>
      <c r="T3617" s="145">
        <f t="shared" si="715"/>
        <v>0</v>
      </c>
      <c r="U3617" s="145">
        <f t="shared" si="716"/>
        <v>0</v>
      </c>
      <c r="V3617" s="146">
        <f>IF(J3617="nio",0,IF(J3617&gt;0,VLOOKUP(F3617,'3-Productie normen'!A:M,VLOOKUP(J3617,'3-Productie normen'!$B$38:$C$41,2,FALSE),FALSE)))*(VLOOKUP(B3617,'2-Kosten per locatie'!$A$16:$C$48,3,FALSE))</f>
        <v>0</v>
      </c>
      <c r="W3617" s="146">
        <f t="shared" si="717"/>
        <v>0</v>
      </c>
      <c r="X3617" s="146">
        <f t="shared" si="718"/>
        <v>0</v>
      </c>
      <c r="Y3617" s="146">
        <f t="shared" si="719"/>
        <v>0</v>
      </c>
      <c r="Z3617" s="147" t="str">
        <f>VLOOKUP(F3617,'3-Productie normen'!A:Q,12,FALSE)</f>
        <v>B</v>
      </c>
      <c r="AA3617" s="147"/>
      <c r="AC3617" s="148">
        <f t="shared" si="720"/>
        <v>17161.5</v>
      </c>
    </row>
    <row r="3618" spans="1:29" ht="14.15" customHeight="1">
      <c r="A3618" s="124">
        <f t="shared" si="710"/>
        <v>3618</v>
      </c>
      <c r="B3618" s="139" t="s">
        <v>109</v>
      </c>
      <c r="C3618" s="108">
        <v>2</v>
      </c>
      <c r="D3618" s="164" t="s">
        <v>2000</v>
      </c>
      <c r="E3618" s="141" t="s">
        <v>171</v>
      </c>
      <c r="F3618" s="141" t="s">
        <v>171</v>
      </c>
      <c r="G3618" s="141" t="s">
        <v>222</v>
      </c>
      <c r="H3618" s="142">
        <v>12.6</v>
      </c>
      <c r="I3618" s="143">
        <f t="shared" si="721"/>
        <v>255</v>
      </c>
      <c r="J3618" s="144">
        <v>255</v>
      </c>
      <c r="K3618" s="144"/>
      <c r="L3618" s="144"/>
      <c r="M3618" s="144"/>
      <c r="N3618" s="144"/>
      <c r="O3618" s="144"/>
      <c r="P3618" s="145" t="e">
        <f t="shared" si="711"/>
        <v>#DIV/0!</v>
      </c>
      <c r="Q3618" s="145">
        <f t="shared" si="712"/>
        <v>0</v>
      </c>
      <c r="R3618" s="145">
        <f t="shared" si="713"/>
        <v>0</v>
      </c>
      <c r="S3618" s="145">
        <f t="shared" si="714"/>
        <v>0</v>
      </c>
      <c r="T3618" s="145">
        <f t="shared" si="715"/>
        <v>0</v>
      </c>
      <c r="U3618" s="145">
        <f t="shared" si="716"/>
        <v>0</v>
      </c>
      <c r="V3618" s="146">
        <f>IF(J3618="nio",0,IF(J3618&gt;0,VLOOKUP(F3618,'3-Productie normen'!A:M,VLOOKUP(J3618,'3-Productie normen'!$B$38:$C$41,2,FALSE),FALSE)))*(VLOOKUP(B3618,'2-Kosten per locatie'!$A$16:$C$48,3,FALSE))</f>
        <v>0</v>
      </c>
      <c r="W3618" s="146">
        <f t="shared" si="717"/>
        <v>0</v>
      </c>
      <c r="X3618" s="146">
        <f t="shared" si="718"/>
        <v>0</v>
      </c>
      <c r="Y3618" s="146">
        <f t="shared" si="719"/>
        <v>0</v>
      </c>
      <c r="Z3618" s="147" t="str">
        <f>VLOOKUP(F3618,'3-Productie normen'!A:Q,12,FALSE)</f>
        <v>B</v>
      </c>
      <c r="AA3618" s="147"/>
      <c r="AC3618" s="148">
        <f t="shared" si="720"/>
        <v>3213</v>
      </c>
    </row>
    <row r="3619" spans="1:29" ht="14.15" customHeight="1">
      <c r="A3619" s="124">
        <f t="shared" si="710"/>
        <v>3619</v>
      </c>
      <c r="B3619" s="139" t="s">
        <v>109</v>
      </c>
      <c r="C3619" s="108">
        <v>2</v>
      </c>
      <c r="D3619" s="164" t="s">
        <v>2001</v>
      </c>
      <c r="E3619" s="141" t="s">
        <v>249</v>
      </c>
      <c r="F3619" s="139" t="s">
        <v>172</v>
      </c>
      <c r="G3619" s="141" t="s">
        <v>222</v>
      </c>
      <c r="H3619" s="142">
        <v>41.1</v>
      </c>
      <c r="I3619" s="143">
        <f t="shared" si="721"/>
        <v>255</v>
      </c>
      <c r="J3619" s="144">
        <v>255</v>
      </c>
      <c r="K3619" s="144"/>
      <c r="L3619" s="144"/>
      <c r="M3619" s="144"/>
      <c r="N3619" s="144"/>
      <c r="O3619" s="144"/>
      <c r="P3619" s="145" t="e">
        <f t="shared" si="711"/>
        <v>#DIV/0!</v>
      </c>
      <c r="Q3619" s="145">
        <f t="shared" si="712"/>
        <v>0</v>
      </c>
      <c r="R3619" s="145">
        <f t="shared" si="713"/>
        <v>0</v>
      </c>
      <c r="S3619" s="145">
        <f t="shared" si="714"/>
        <v>0</v>
      </c>
      <c r="T3619" s="145">
        <f t="shared" si="715"/>
        <v>0</v>
      </c>
      <c r="U3619" s="145">
        <f t="shared" si="716"/>
        <v>0</v>
      </c>
      <c r="V3619" s="146">
        <f>IF(J3619="nio",0,IF(J3619&gt;0,VLOOKUP(F3619,'3-Productie normen'!A:M,VLOOKUP(J3619,'3-Productie normen'!$B$38:$C$41,2,FALSE),FALSE)))*(VLOOKUP(B3619,'2-Kosten per locatie'!$A$16:$C$48,3,FALSE))</f>
        <v>0</v>
      </c>
      <c r="W3619" s="146">
        <f t="shared" si="717"/>
        <v>0</v>
      </c>
      <c r="X3619" s="146">
        <f t="shared" si="718"/>
        <v>0</v>
      </c>
      <c r="Y3619" s="146">
        <f t="shared" si="719"/>
        <v>0</v>
      </c>
      <c r="Z3619" s="147" t="str">
        <f>VLOOKUP(F3619,'3-Productie normen'!A:Q,12,FALSE)</f>
        <v>V</v>
      </c>
      <c r="AA3619" s="147"/>
      <c r="AC3619" s="148">
        <f t="shared" si="720"/>
        <v>10480.5</v>
      </c>
    </row>
    <row r="3620" spans="1:29" ht="14.15" customHeight="1">
      <c r="A3620" s="124">
        <f t="shared" si="710"/>
        <v>3620</v>
      </c>
      <c r="B3620" s="139" t="s">
        <v>109</v>
      </c>
      <c r="C3620" s="108">
        <v>2</v>
      </c>
      <c r="D3620" s="164" t="s">
        <v>1785</v>
      </c>
      <c r="E3620" s="141" t="s">
        <v>330</v>
      </c>
      <c r="F3620" s="153" t="s">
        <v>159</v>
      </c>
      <c r="G3620" s="141" t="s">
        <v>244</v>
      </c>
      <c r="H3620" s="142">
        <v>15.4</v>
      </c>
      <c r="I3620" s="143">
        <f t="shared" si="721"/>
        <v>255</v>
      </c>
      <c r="J3620" s="144">
        <v>255</v>
      </c>
      <c r="K3620" s="144"/>
      <c r="L3620" s="144"/>
      <c r="M3620" s="144"/>
      <c r="N3620" s="144"/>
      <c r="O3620" s="144"/>
      <c r="P3620" s="145" t="e">
        <f t="shared" si="711"/>
        <v>#DIV/0!</v>
      </c>
      <c r="Q3620" s="145">
        <f t="shared" si="712"/>
        <v>0</v>
      </c>
      <c r="R3620" s="145">
        <f t="shared" si="713"/>
        <v>0</v>
      </c>
      <c r="S3620" s="145">
        <f t="shared" si="714"/>
        <v>0</v>
      </c>
      <c r="T3620" s="145">
        <f t="shared" si="715"/>
        <v>0</v>
      </c>
      <c r="U3620" s="145">
        <f t="shared" si="716"/>
        <v>0</v>
      </c>
      <c r="V3620" s="146">
        <f>IF(J3620="nio",0,IF(J3620&gt;0,VLOOKUP(F3620,'3-Productie normen'!A:M,VLOOKUP(J3620,'3-Productie normen'!$B$38:$C$41,2,FALSE),FALSE)))*(VLOOKUP(B3620,'2-Kosten per locatie'!$A$16:$C$48,3,FALSE))</f>
        <v>0</v>
      </c>
      <c r="W3620" s="146">
        <f t="shared" si="717"/>
        <v>0</v>
      </c>
      <c r="X3620" s="146">
        <f t="shared" si="718"/>
        <v>0</v>
      </c>
      <c r="Y3620" s="146">
        <f t="shared" si="719"/>
        <v>0</v>
      </c>
      <c r="Z3620" s="147" t="str">
        <f>VLOOKUP(F3620,'3-Productie normen'!A:Q,12,FALSE)</f>
        <v>V</v>
      </c>
      <c r="AA3620" s="147"/>
      <c r="AC3620" s="148">
        <f t="shared" si="720"/>
        <v>3927</v>
      </c>
    </row>
    <row r="3621" spans="1:29" ht="14.15" customHeight="1">
      <c r="A3621" s="124">
        <f t="shared" si="710"/>
        <v>3621</v>
      </c>
      <c r="B3621" s="139" t="s">
        <v>109</v>
      </c>
      <c r="C3621" s="108">
        <v>2</v>
      </c>
      <c r="D3621" s="164" t="s">
        <v>2843</v>
      </c>
      <c r="E3621" s="141" t="s">
        <v>431</v>
      </c>
      <c r="F3621" s="141" t="s">
        <v>163</v>
      </c>
      <c r="G3621" s="141" t="s">
        <v>222</v>
      </c>
      <c r="H3621" s="142">
        <v>20.399999999999999</v>
      </c>
      <c r="I3621" s="143">
        <f t="shared" si="721"/>
        <v>255</v>
      </c>
      <c r="J3621" s="144">
        <v>255</v>
      </c>
      <c r="K3621" s="144"/>
      <c r="L3621" s="144"/>
      <c r="M3621" s="144"/>
      <c r="N3621" s="144"/>
      <c r="O3621" s="144"/>
      <c r="P3621" s="145" t="e">
        <f t="shared" si="711"/>
        <v>#DIV/0!</v>
      </c>
      <c r="Q3621" s="145">
        <f t="shared" si="712"/>
        <v>0</v>
      </c>
      <c r="R3621" s="145">
        <f t="shared" si="713"/>
        <v>0</v>
      </c>
      <c r="S3621" s="145">
        <f t="shared" si="714"/>
        <v>0</v>
      </c>
      <c r="T3621" s="145">
        <f t="shared" si="715"/>
        <v>0</v>
      </c>
      <c r="U3621" s="145">
        <f t="shared" si="716"/>
        <v>0</v>
      </c>
      <c r="V3621" s="146">
        <f>IF(J3621="nio",0,IF(J3621&gt;0,VLOOKUP(F3621,'3-Productie normen'!A:M,VLOOKUP(J3621,'3-Productie normen'!$B$38:$C$41,2,FALSE),FALSE)))*(VLOOKUP(B3621,'2-Kosten per locatie'!$A$16:$C$48,3,FALSE))</f>
        <v>0</v>
      </c>
      <c r="W3621" s="146">
        <f t="shared" si="717"/>
        <v>0</v>
      </c>
      <c r="X3621" s="146">
        <f t="shared" si="718"/>
        <v>0</v>
      </c>
      <c r="Y3621" s="146">
        <f t="shared" si="719"/>
        <v>0</v>
      </c>
      <c r="Z3621" s="147" t="str">
        <f>VLOOKUP(F3621,'3-Productie normen'!A:Q,12,FALSE)</f>
        <v>B</v>
      </c>
      <c r="AA3621" s="147"/>
      <c r="AC3621" s="148">
        <f t="shared" si="720"/>
        <v>5202</v>
      </c>
    </row>
    <row r="3622" spans="1:29" ht="14.15" customHeight="1">
      <c r="A3622" s="124">
        <f t="shared" si="710"/>
        <v>3622</v>
      </c>
      <c r="B3622" s="139" t="s">
        <v>109</v>
      </c>
      <c r="C3622" s="108">
        <v>2</v>
      </c>
      <c r="D3622" s="164" t="s">
        <v>2844</v>
      </c>
      <c r="E3622" s="141" t="s">
        <v>431</v>
      </c>
      <c r="F3622" s="141" t="s">
        <v>163</v>
      </c>
      <c r="G3622" s="141" t="s">
        <v>222</v>
      </c>
      <c r="H3622" s="142">
        <v>20.399999999999999</v>
      </c>
      <c r="I3622" s="143">
        <f t="shared" si="721"/>
        <v>255</v>
      </c>
      <c r="J3622" s="144">
        <v>255</v>
      </c>
      <c r="K3622" s="144"/>
      <c r="L3622" s="144"/>
      <c r="M3622" s="144"/>
      <c r="N3622" s="144"/>
      <c r="O3622" s="144"/>
      <c r="P3622" s="145" t="e">
        <f t="shared" si="711"/>
        <v>#DIV/0!</v>
      </c>
      <c r="Q3622" s="145">
        <f t="shared" si="712"/>
        <v>0</v>
      </c>
      <c r="R3622" s="145">
        <f t="shared" si="713"/>
        <v>0</v>
      </c>
      <c r="S3622" s="145">
        <f t="shared" si="714"/>
        <v>0</v>
      </c>
      <c r="T3622" s="145">
        <f t="shared" si="715"/>
        <v>0</v>
      </c>
      <c r="U3622" s="145">
        <f t="shared" si="716"/>
        <v>0</v>
      </c>
      <c r="V3622" s="146">
        <f>IF(J3622="nio",0,IF(J3622&gt;0,VLOOKUP(F3622,'3-Productie normen'!A:M,VLOOKUP(J3622,'3-Productie normen'!$B$38:$C$41,2,FALSE),FALSE)))*(VLOOKUP(B3622,'2-Kosten per locatie'!$A$16:$C$48,3,FALSE))</f>
        <v>0</v>
      </c>
      <c r="W3622" s="146">
        <f t="shared" si="717"/>
        <v>0</v>
      </c>
      <c r="X3622" s="146">
        <f t="shared" si="718"/>
        <v>0</v>
      </c>
      <c r="Y3622" s="146">
        <f t="shared" si="719"/>
        <v>0</v>
      </c>
      <c r="Z3622" s="147" t="str">
        <f>VLOOKUP(F3622,'3-Productie normen'!A:Q,12,FALSE)</f>
        <v>B</v>
      </c>
      <c r="AA3622" s="147"/>
      <c r="AC3622" s="148">
        <f t="shared" si="720"/>
        <v>5202</v>
      </c>
    </row>
    <row r="3623" spans="1:29" ht="14.15" customHeight="1">
      <c r="A3623" s="124">
        <f t="shared" si="710"/>
        <v>3623</v>
      </c>
      <c r="B3623" s="139" t="s">
        <v>109</v>
      </c>
      <c r="C3623" s="108">
        <v>2</v>
      </c>
      <c r="D3623" s="164" t="s">
        <v>2003</v>
      </c>
      <c r="E3623" s="141" t="s">
        <v>249</v>
      </c>
      <c r="F3623" s="141" t="s">
        <v>172</v>
      </c>
      <c r="G3623" s="141" t="s">
        <v>222</v>
      </c>
      <c r="H3623" s="142">
        <v>31.1</v>
      </c>
      <c r="I3623" s="143">
        <f t="shared" si="721"/>
        <v>255</v>
      </c>
      <c r="J3623" s="144">
        <v>255</v>
      </c>
      <c r="K3623" s="144"/>
      <c r="L3623" s="144"/>
      <c r="M3623" s="144"/>
      <c r="N3623" s="144"/>
      <c r="O3623" s="144"/>
      <c r="P3623" s="145" t="e">
        <f t="shared" si="711"/>
        <v>#DIV/0!</v>
      </c>
      <c r="Q3623" s="145">
        <f t="shared" si="712"/>
        <v>0</v>
      </c>
      <c r="R3623" s="145">
        <f t="shared" si="713"/>
        <v>0</v>
      </c>
      <c r="S3623" s="145">
        <f t="shared" si="714"/>
        <v>0</v>
      </c>
      <c r="T3623" s="145">
        <f t="shared" si="715"/>
        <v>0</v>
      </c>
      <c r="U3623" s="145">
        <f t="shared" si="716"/>
        <v>0</v>
      </c>
      <c r="V3623" s="146">
        <f>IF(J3623="nio",0,IF(J3623&gt;0,VLOOKUP(F3623,'3-Productie normen'!A:M,VLOOKUP(J3623,'3-Productie normen'!$B$38:$C$41,2,FALSE),FALSE)))*(VLOOKUP(B3623,'2-Kosten per locatie'!$A$16:$C$48,3,FALSE))</f>
        <v>0</v>
      </c>
      <c r="W3623" s="146">
        <f t="shared" si="717"/>
        <v>0</v>
      </c>
      <c r="X3623" s="146">
        <f t="shared" si="718"/>
        <v>0</v>
      </c>
      <c r="Y3623" s="146">
        <f t="shared" si="719"/>
        <v>0</v>
      </c>
      <c r="Z3623" s="147" t="str">
        <f>VLOOKUP(F3623,'3-Productie normen'!A:Q,12,FALSE)</f>
        <v>V</v>
      </c>
      <c r="AA3623" s="147"/>
      <c r="AC3623" s="148">
        <f t="shared" si="720"/>
        <v>7930.5</v>
      </c>
    </row>
    <row r="3624" spans="1:29" ht="14.15" customHeight="1">
      <c r="A3624" s="124">
        <f t="shared" si="710"/>
        <v>3624</v>
      </c>
      <c r="B3624" s="139" t="s">
        <v>109</v>
      </c>
      <c r="C3624" s="108">
        <v>2</v>
      </c>
      <c r="D3624" s="164" t="s">
        <v>2004</v>
      </c>
      <c r="E3624" s="141" t="s">
        <v>224</v>
      </c>
      <c r="F3624" s="141" t="s">
        <v>155</v>
      </c>
      <c r="G3624" s="141" t="s">
        <v>222</v>
      </c>
      <c r="H3624" s="142">
        <v>29.1</v>
      </c>
      <c r="I3624" s="143">
        <f t="shared" si="721"/>
        <v>255</v>
      </c>
      <c r="J3624" s="144">
        <v>255</v>
      </c>
      <c r="K3624" s="144"/>
      <c r="L3624" s="144"/>
      <c r="M3624" s="144"/>
      <c r="N3624" s="144"/>
      <c r="O3624" s="144"/>
      <c r="P3624" s="145" t="e">
        <f t="shared" si="711"/>
        <v>#DIV/0!</v>
      </c>
      <c r="Q3624" s="145">
        <f t="shared" si="712"/>
        <v>0</v>
      </c>
      <c r="R3624" s="145">
        <f t="shared" si="713"/>
        <v>0</v>
      </c>
      <c r="S3624" s="145">
        <f t="shared" si="714"/>
        <v>0</v>
      </c>
      <c r="T3624" s="145">
        <f t="shared" si="715"/>
        <v>0</v>
      </c>
      <c r="U3624" s="145">
        <f t="shared" si="716"/>
        <v>0</v>
      </c>
      <c r="V3624" s="146">
        <f>IF(J3624="nio",0,IF(J3624&gt;0,VLOOKUP(F3624,'3-Productie normen'!A:M,VLOOKUP(J3624,'3-Productie normen'!$B$38:$C$41,2,FALSE),FALSE)))*(VLOOKUP(B3624,'2-Kosten per locatie'!$A$16:$C$48,3,FALSE))</f>
        <v>0</v>
      </c>
      <c r="W3624" s="146">
        <f t="shared" si="717"/>
        <v>0</v>
      </c>
      <c r="X3624" s="146">
        <f t="shared" si="718"/>
        <v>0</v>
      </c>
      <c r="Y3624" s="146">
        <f t="shared" si="719"/>
        <v>0</v>
      </c>
      <c r="Z3624" s="147" t="str">
        <f>VLOOKUP(F3624,'3-Productie normen'!A:Q,12,FALSE)</f>
        <v>B</v>
      </c>
      <c r="AA3624" s="147"/>
      <c r="AC3624" s="148">
        <f t="shared" si="720"/>
        <v>7420.5</v>
      </c>
    </row>
    <row r="3625" spans="1:29" ht="14.15" customHeight="1">
      <c r="A3625" s="124">
        <f t="shared" si="710"/>
        <v>3625</v>
      </c>
      <c r="B3625" s="139" t="s">
        <v>109</v>
      </c>
      <c r="C3625" s="108">
        <v>2</v>
      </c>
      <c r="D3625" s="164" t="s">
        <v>2005</v>
      </c>
      <c r="E3625" s="141" t="s">
        <v>1061</v>
      </c>
      <c r="F3625" s="141" t="s">
        <v>155</v>
      </c>
      <c r="G3625" s="141" t="s">
        <v>222</v>
      </c>
      <c r="H3625" s="142">
        <v>4.7</v>
      </c>
      <c r="I3625" s="143">
        <f t="shared" si="721"/>
        <v>255</v>
      </c>
      <c r="J3625" s="144">
        <v>255</v>
      </c>
      <c r="K3625" s="144"/>
      <c r="L3625" s="144"/>
      <c r="M3625" s="144"/>
      <c r="N3625" s="144"/>
      <c r="O3625" s="144"/>
      <c r="P3625" s="145" t="e">
        <f t="shared" si="711"/>
        <v>#DIV/0!</v>
      </c>
      <c r="Q3625" s="145">
        <f t="shared" si="712"/>
        <v>0</v>
      </c>
      <c r="R3625" s="145">
        <f t="shared" si="713"/>
        <v>0</v>
      </c>
      <c r="S3625" s="145">
        <f t="shared" si="714"/>
        <v>0</v>
      </c>
      <c r="T3625" s="145">
        <f t="shared" si="715"/>
        <v>0</v>
      </c>
      <c r="U3625" s="145">
        <f t="shared" si="716"/>
        <v>0</v>
      </c>
      <c r="V3625" s="146">
        <f>IF(J3625="nio",0,IF(J3625&gt;0,VLOOKUP(F3625,'3-Productie normen'!A:M,VLOOKUP(J3625,'3-Productie normen'!$B$38:$C$41,2,FALSE),FALSE)))*(VLOOKUP(B3625,'2-Kosten per locatie'!$A$16:$C$48,3,FALSE))</f>
        <v>0</v>
      </c>
      <c r="W3625" s="146">
        <f t="shared" si="717"/>
        <v>0</v>
      </c>
      <c r="X3625" s="146">
        <f t="shared" si="718"/>
        <v>0</v>
      </c>
      <c r="Y3625" s="146">
        <f t="shared" si="719"/>
        <v>0</v>
      </c>
      <c r="Z3625" s="147" t="str">
        <f>VLOOKUP(F3625,'3-Productie normen'!A:Q,12,FALSE)</f>
        <v>B</v>
      </c>
      <c r="AA3625" s="147"/>
      <c r="AC3625" s="148">
        <f t="shared" si="720"/>
        <v>1198.5</v>
      </c>
    </row>
    <row r="3626" spans="1:29" ht="14.15" customHeight="1">
      <c r="A3626" s="124">
        <f t="shared" si="710"/>
        <v>3626</v>
      </c>
      <c r="B3626" s="139" t="s">
        <v>109</v>
      </c>
      <c r="C3626" s="108">
        <v>2</v>
      </c>
      <c r="D3626" s="164" t="s">
        <v>1786</v>
      </c>
      <c r="E3626" s="141" t="s">
        <v>171</v>
      </c>
      <c r="F3626" s="141" t="s">
        <v>171</v>
      </c>
      <c r="G3626" s="141" t="s">
        <v>222</v>
      </c>
      <c r="H3626" s="142">
        <v>9.4</v>
      </c>
      <c r="I3626" s="143">
        <f t="shared" si="721"/>
        <v>255</v>
      </c>
      <c r="J3626" s="144">
        <v>255</v>
      </c>
      <c r="K3626" s="144"/>
      <c r="L3626" s="144"/>
      <c r="M3626" s="144"/>
      <c r="N3626" s="144"/>
      <c r="O3626" s="144"/>
      <c r="P3626" s="145" t="e">
        <f t="shared" si="711"/>
        <v>#DIV/0!</v>
      </c>
      <c r="Q3626" s="145">
        <f t="shared" si="712"/>
        <v>0</v>
      </c>
      <c r="R3626" s="145">
        <f t="shared" si="713"/>
        <v>0</v>
      </c>
      <c r="S3626" s="145">
        <f t="shared" si="714"/>
        <v>0</v>
      </c>
      <c r="T3626" s="145">
        <f t="shared" si="715"/>
        <v>0</v>
      </c>
      <c r="U3626" s="145">
        <f t="shared" si="716"/>
        <v>0</v>
      </c>
      <c r="V3626" s="146">
        <f>IF(J3626="nio",0,IF(J3626&gt;0,VLOOKUP(F3626,'3-Productie normen'!A:M,VLOOKUP(J3626,'3-Productie normen'!$B$38:$C$41,2,FALSE),FALSE)))*(VLOOKUP(B3626,'2-Kosten per locatie'!$A$16:$C$48,3,FALSE))</f>
        <v>0</v>
      </c>
      <c r="W3626" s="146">
        <f t="shared" si="717"/>
        <v>0</v>
      </c>
      <c r="X3626" s="146">
        <f t="shared" si="718"/>
        <v>0</v>
      </c>
      <c r="Y3626" s="146">
        <f t="shared" si="719"/>
        <v>0</v>
      </c>
      <c r="Z3626" s="147" t="str">
        <f>VLOOKUP(F3626,'3-Productie normen'!A:Q,12,FALSE)</f>
        <v>B</v>
      </c>
      <c r="AA3626" s="147"/>
      <c r="AC3626" s="148">
        <f t="shared" si="720"/>
        <v>2397</v>
      </c>
    </row>
    <row r="3627" spans="1:29" ht="14.15" customHeight="1">
      <c r="A3627" s="124">
        <f t="shared" si="710"/>
        <v>3627</v>
      </c>
      <c r="B3627" s="139" t="s">
        <v>109</v>
      </c>
      <c r="C3627" s="108">
        <v>2</v>
      </c>
      <c r="D3627" s="164" t="s">
        <v>2006</v>
      </c>
      <c r="E3627" s="141" t="s">
        <v>1061</v>
      </c>
      <c r="F3627" s="141" t="s">
        <v>155</v>
      </c>
      <c r="G3627" s="141" t="s">
        <v>222</v>
      </c>
      <c r="H3627" s="142">
        <v>24.3</v>
      </c>
      <c r="I3627" s="143">
        <f t="shared" si="721"/>
        <v>255</v>
      </c>
      <c r="J3627" s="144">
        <v>255</v>
      </c>
      <c r="K3627" s="144"/>
      <c r="L3627" s="144"/>
      <c r="M3627" s="144"/>
      <c r="N3627" s="144"/>
      <c r="O3627" s="144"/>
      <c r="P3627" s="145" t="e">
        <f t="shared" si="711"/>
        <v>#DIV/0!</v>
      </c>
      <c r="Q3627" s="145">
        <f t="shared" si="712"/>
        <v>0</v>
      </c>
      <c r="R3627" s="145">
        <f t="shared" si="713"/>
        <v>0</v>
      </c>
      <c r="S3627" s="145">
        <f t="shared" si="714"/>
        <v>0</v>
      </c>
      <c r="T3627" s="145">
        <f t="shared" si="715"/>
        <v>0</v>
      </c>
      <c r="U3627" s="145">
        <f t="shared" si="716"/>
        <v>0</v>
      </c>
      <c r="V3627" s="146">
        <f>IF(J3627="nio",0,IF(J3627&gt;0,VLOOKUP(F3627,'3-Productie normen'!A:M,VLOOKUP(J3627,'3-Productie normen'!$B$38:$C$41,2,FALSE),FALSE)))*(VLOOKUP(B3627,'2-Kosten per locatie'!$A$16:$C$48,3,FALSE))</f>
        <v>0</v>
      </c>
      <c r="W3627" s="146">
        <f t="shared" si="717"/>
        <v>0</v>
      </c>
      <c r="X3627" s="146">
        <f t="shared" si="718"/>
        <v>0</v>
      </c>
      <c r="Y3627" s="146">
        <f t="shared" si="719"/>
        <v>0</v>
      </c>
      <c r="Z3627" s="147" t="str">
        <f>VLOOKUP(F3627,'3-Productie normen'!A:Q,12,FALSE)</f>
        <v>B</v>
      </c>
      <c r="AA3627" s="147"/>
      <c r="AC3627" s="148">
        <f t="shared" si="720"/>
        <v>6196.5</v>
      </c>
    </row>
    <row r="3628" spans="1:29" ht="14.15" customHeight="1">
      <c r="A3628" s="124">
        <f t="shared" si="710"/>
        <v>3628</v>
      </c>
      <c r="B3628" s="139" t="s">
        <v>109</v>
      </c>
      <c r="C3628" s="108">
        <v>2</v>
      </c>
      <c r="D3628" s="164" t="s">
        <v>2052</v>
      </c>
      <c r="E3628" s="141" t="s">
        <v>171</v>
      </c>
      <c r="F3628" s="141" t="s">
        <v>171</v>
      </c>
      <c r="G3628" s="141" t="s">
        <v>222</v>
      </c>
      <c r="H3628" s="142">
        <v>9.4</v>
      </c>
      <c r="I3628" s="143">
        <f t="shared" si="721"/>
        <v>255</v>
      </c>
      <c r="J3628" s="144">
        <v>255</v>
      </c>
      <c r="K3628" s="144"/>
      <c r="L3628" s="144"/>
      <c r="M3628" s="144"/>
      <c r="N3628" s="144"/>
      <c r="O3628" s="144"/>
      <c r="P3628" s="145" t="e">
        <f t="shared" si="711"/>
        <v>#DIV/0!</v>
      </c>
      <c r="Q3628" s="145">
        <f t="shared" si="712"/>
        <v>0</v>
      </c>
      <c r="R3628" s="145">
        <f t="shared" si="713"/>
        <v>0</v>
      </c>
      <c r="S3628" s="145">
        <f t="shared" si="714"/>
        <v>0</v>
      </c>
      <c r="T3628" s="145">
        <f t="shared" si="715"/>
        <v>0</v>
      </c>
      <c r="U3628" s="145">
        <f t="shared" si="716"/>
        <v>0</v>
      </c>
      <c r="V3628" s="146">
        <f>IF(J3628="nio",0,IF(J3628&gt;0,VLOOKUP(F3628,'3-Productie normen'!A:M,VLOOKUP(J3628,'3-Productie normen'!$B$38:$C$41,2,FALSE),FALSE)))*(VLOOKUP(B3628,'2-Kosten per locatie'!$A$16:$C$48,3,FALSE))</f>
        <v>0</v>
      </c>
      <c r="W3628" s="146">
        <f t="shared" si="717"/>
        <v>0</v>
      </c>
      <c r="X3628" s="146">
        <f t="shared" si="718"/>
        <v>0</v>
      </c>
      <c r="Y3628" s="146">
        <f t="shared" si="719"/>
        <v>0</v>
      </c>
      <c r="Z3628" s="147" t="str">
        <f>VLOOKUP(F3628,'3-Productie normen'!A:Q,12,FALSE)</f>
        <v>B</v>
      </c>
      <c r="AA3628" s="147"/>
      <c r="AC3628" s="148">
        <f t="shared" si="720"/>
        <v>2397</v>
      </c>
    </row>
    <row r="3629" spans="1:29" ht="14.15" customHeight="1">
      <c r="A3629" s="124">
        <f t="shared" si="710"/>
        <v>3629</v>
      </c>
      <c r="B3629" s="139" t="s">
        <v>109</v>
      </c>
      <c r="C3629" s="108">
        <v>2</v>
      </c>
      <c r="D3629" s="164" t="s">
        <v>2007</v>
      </c>
      <c r="E3629" s="141" t="s">
        <v>249</v>
      </c>
      <c r="F3629" s="141" t="s">
        <v>172</v>
      </c>
      <c r="G3629" s="141" t="s">
        <v>222</v>
      </c>
      <c r="H3629" s="142">
        <v>65.900000000000006</v>
      </c>
      <c r="I3629" s="143">
        <f t="shared" si="721"/>
        <v>255</v>
      </c>
      <c r="J3629" s="144">
        <v>255</v>
      </c>
      <c r="K3629" s="144"/>
      <c r="L3629" s="144"/>
      <c r="M3629" s="144"/>
      <c r="N3629" s="144"/>
      <c r="O3629" s="144"/>
      <c r="P3629" s="145" t="e">
        <f t="shared" si="711"/>
        <v>#DIV/0!</v>
      </c>
      <c r="Q3629" s="145">
        <f t="shared" si="712"/>
        <v>0</v>
      </c>
      <c r="R3629" s="145">
        <f t="shared" si="713"/>
        <v>0</v>
      </c>
      <c r="S3629" s="145">
        <f t="shared" si="714"/>
        <v>0</v>
      </c>
      <c r="T3629" s="145">
        <f t="shared" si="715"/>
        <v>0</v>
      </c>
      <c r="U3629" s="145">
        <f t="shared" si="716"/>
        <v>0</v>
      </c>
      <c r="V3629" s="146">
        <f>IF(J3629="nio",0,IF(J3629&gt;0,VLOOKUP(F3629,'3-Productie normen'!A:M,VLOOKUP(J3629,'3-Productie normen'!$B$38:$C$41,2,FALSE),FALSE)))*(VLOOKUP(B3629,'2-Kosten per locatie'!$A$16:$C$48,3,FALSE))</f>
        <v>0</v>
      </c>
      <c r="W3629" s="146">
        <f t="shared" si="717"/>
        <v>0</v>
      </c>
      <c r="X3629" s="146">
        <f t="shared" si="718"/>
        <v>0</v>
      </c>
      <c r="Y3629" s="146">
        <f t="shared" si="719"/>
        <v>0</v>
      </c>
      <c r="Z3629" s="147" t="str">
        <f>VLOOKUP(F3629,'3-Productie normen'!A:Q,12,FALSE)</f>
        <v>V</v>
      </c>
      <c r="AA3629" s="147"/>
      <c r="AC3629" s="148">
        <f t="shared" si="720"/>
        <v>16804.5</v>
      </c>
    </row>
    <row r="3630" spans="1:29" ht="14.15" customHeight="1">
      <c r="A3630" s="124">
        <f t="shared" si="710"/>
        <v>3630</v>
      </c>
      <c r="B3630" s="139" t="s">
        <v>109</v>
      </c>
      <c r="C3630" s="108">
        <v>2</v>
      </c>
      <c r="D3630" s="164" t="s">
        <v>1790</v>
      </c>
      <c r="E3630" s="141" t="s">
        <v>251</v>
      </c>
      <c r="F3630" s="141" t="s">
        <v>168</v>
      </c>
      <c r="G3630" s="141" t="s">
        <v>244</v>
      </c>
      <c r="H3630" s="142">
        <v>24.3</v>
      </c>
      <c r="I3630" s="143">
        <f t="shared" si="721"/>
        <v>1</v>
      </c>
      <c r="J3630" s="144">
        <v>1</v>
      </c>
      <c r="K3630" s="144"/>
      <c r="L3630" s="144"/>
      <c r="M3630" s="144"/>
      <c r="N3630" s="144"/>
      <c r="O3630" s="144"/>
      <c r="P3630" s="145" t="e">
        <f t="shared" si="711"/>
        <v>#DIV/0!</v>
      </c>
      <c r="Q3630" s="145">
        <f t="shared" si="712"/>
        <v>0</v>
      </c>
      <c r="R3630" s="145">
        <f t="shared" si="713"/>
        <v>0</v>
      </c>
      <c r="S3630" s="145">
        <f t="shared" si="714"/>
        <v>0</v>
      </c>
      <c r="T3630" s="145">
        <f t="shared" si="715"/>
        <v>0</v>
      </c>
      <c r="U3630" s="145">
        <f t="shared" si="716"/>
        <v>0</v>
      </c>
      <c r="V3630" s="146">
        <f>IF(J3630="nio",0,IF(J3630&gt;0,VLOOKUP(F3630,'3-Productie normen'!A:M,VLOOKUP(J3630,'3-Productie normen'!$B$38:$C$41,2,FALSE),FALSE)))*(VLOOKUP(B3630,'2-Kosten per locatie'!$A$16:$C$48,3,FALSE))</f>
        <v>0</v>
      </c>
      <c r="W3630" s="146">
        <f t="shared" si="717"/>
        <v>0</v>
      </c>
      <c r="X3630" s="146">
        <f t="shared" si="718"/>
        <v>0</v>
      </c>
      <c r="Y3630" s="146">
        <f t="shared" si="719"/>
        <v>0</v>
      </c>
      <c r="Z3630" s="147" t="str">
        <f>VLOOKUP(F3630,'3-Productie normen'!A:Q,12,FALSE)</f>
        <v>V</v>
      </c>
      <c r="AA3630" s="147"/>
      <c r="AC3630" s="148">
        <f t="shared" si="720"/>
        <v>24.3</v>
      </c>
    </row>
    <row r="3631" spans="1:29" ht="14.15" customHeight="1">
      <c r="A3631" s="124">
        <f t="shared" si="710"/>
        <v>3631</v>
      </c>
      <c r="B3631" s="139" t="s">
        <v>109</v>
      </c>
      <c r="C3631" s="108">
        <v>2</v>
      </c>
      <c r="D3631" s="164" t="s">
        <v>1791</v>
      </c>
      <c r="E3631" s="141" t="s">
        <v>171</v>
      </c>
      <c r="F3631" s="141" t="s">
        <v>171</v>
      </c>
      <c r="G3631" s="141" t="s">
        <v>222</v>
      </c>
      <c r="H3631" s="142">
        <v>19.399999999999999</v>
      </c>
      <c r="I3631" s="143">
        <f t="shared" si="721"/>
        <v>255</v>
      </c>
      <c r="J3631" s="144">
        <v>255</v>
      </c>
      <c r="K3631" s="144"/>
      <c r="L3631" s="144"/>
      <c r="M3631" s="144"/>
      <c r="N3631" s="144"/>
      <c r="O3631" s="144"/>
      <c r="P3631" s="145" t="e">
        <f t="shared" si="711"/>
        <v>#DIV/0!</v>
      </c>
      <c r="Q3631" s="145">
        <f t="shared" si="712"/>
        <v>0</v>
      </c>
      <c r="R3631" s="145">
        <f t="shared" si="713"/>
        <v>0</v>
      </c>
      <c r="S3631" s="145">
        <f t="shared" si="714"/>
        <v>0</v>
      </c>
      <c r="T3631" s="145">
        <f t="shared" si="715"/>
        <v>0</v>
      </c>
      <c r="U3631" s="145">
        <f t="shared" si="716"/>
        <v>0</v>
      </c>
      <c r="V3631" s="146">
        <f>IF(J3631="nio",0,IF(J3631&gt;0,VLOOKUP(F3631,'3-Productie normen'!A:M,VLOOKUP(J3631,'3-Productie normen'!$B$38:$C$41,2,FALSE),FALSE)))*(VLOOKUP(B3631,'2-Kosten per locatie'!$A$16:$C$48,3,FALSE))</f>
        <v>0</v>
      </c>
      <c r="W3631" s="146">
        <f t="shared" si="717"/>
        <v>0</v>
      </c>
      <c r="X3631" s="146">
        <f t="shared" si="718"/>
        <v>0</v>
      </c>
      <c r="Y3631" s="146">
        <f t="shared" si="719"/>
        <v>0</v>
      </c>
      <c r="Z3631" s="147" t="str">
        <f>VLOOKUP(F3631,'3-Productie normen'!A:Q,12,FALSE)</f>
        <v>B</v>
      </c>
      <c r="AA3631" s="147"/>
      <c r="AC3631" s="148">
        <f t="shared" si="720"/>
        <v>4947</v>
      </c>
    </row>
    <row r="3632" spans="1:29" ht="14.15" customHeight="1">
      <c r="A3632" s="124">
        <f t="shared" si="710"/>
        <v>3632</v>
      </c>
      <c r="B3632" s="139" t="s">
        <v>109</v>
      </c>
      <c r="C3632" s="108">
        <v>2</v>
      </c>
      <c r="D3632" s="164" t="s">
        <v>2053</v>
      </c>
      <c r="E3632" s="141" t="s">
        <v>243</v>
      </c>
      <c r="F3632" s="141" t="s">
        <v>155</v>
      </c>
      <c r="G3632" s="141" t="s">
        <v>222</v>
      </c>
      <c r="H3632" s="142">
        <v>19.399999999999999</v>
      </c>
      <c r="I3632" s="143">
        <f t="shared" si="721"/>
        <v>255</v>
      </c>
      <c r="J3632" s="144">
        <v>255</v>
      </c>
      <c r="K3632" s="144"/>
      <c r="L3632" s="144"/>
      <c r="M3632" s="144"/>
      <c r="N3632" s="144"/>
      <c r="O3632" s="144"/>
      <c r="P3632" s="145" t="e">
        <f t="shared" si="711"/>
        <v>#DIV/0!</v>
      </c>
      <c r="Q3632" s="145">
        <f t="shared" si="712"/>
        <v>0</v>
      </c>
      <c r="R3632" s="145">
        <f t="shared" si="713"/>
        <v>0</v>
      </c>
      <c r="S3632" s="145">
        <f t="shared" si="714"/>
        <v>0</v>
      </c>
      <c r="T3632" s="145">
        <f t="shared" si="715"/>
        <v>0</v>
      </c>
      <c r="U3632" s="145">
        <f t="shared" si="716"/>
        <v>0</v>
      </c>
      <c r="V3632" s="146">
        <f>IF(J3632="nio",0,IF(J3632&gt;0,VLOOKUP(F3632,'3-Productie normen'!A:M,VLOOKUP(J3632,'3-Productie normen'!$B$38:$C$41,2,FALSE),FALSE)))*(VLOOKUP(B3632,'2-Kosten per locatie'!$A$16:$C$48,3,FALSE))</f>
        <v>0</v>
      </c>
      <c r="W3632" s="146">
        <f t="shared" si="717"/>
        <v>0</v>
      </c>
      <c r="X3632" s="146">
        <f t="shared" si="718"/>
        <v>0</v>
      </c>
      <c r="Y3632" s="146">
        <f t="shared" si="719"/>
        <v>0</v>
      </c>
      <c r="Z3632" s="147" t="str">
        <f>VLOOKUP(F3632,'3-Productie normen'!A:Q,12,FALSE)</f>
        <v>B</v>
      </c>
      <c r="AA3632" s="147"/>
      <c r="AC3632" s="148">
        <f t="shared" si="720"/>
        <v>4947</v>
      </c>
    </row>
    <row r="3633" spans="1:29" ht="14.15" customHeight="1">
      <c r="A3633" s="124">
        <f t="shared" si="710"/>
        <v>3633</v>
      </c>
      <c r="B3633" s="139" t="s">
        <v>109</v>
      </c>
      <c r="C3633" s="108">
        <v>2</v>
      </c>
      <c r="D3633" s="164" t="s">
        <v>2637</v>
      </c>
      <c r="E3633" s="141" t="s">
        <v>224</v>
      </c>
      <c r="F3633" s="141" t="s">
        <v>155</v>
      </c>
      <c r="G3633" s="141" t="s">
        <v>222</v>
      </c>
      <c r="H3633" s="142">
        <v>55.9</v>
      </c>
      <c r="I3633" s="143">
        <f t="shared" si="721"/>
        <v>255</v>
      </c>
      <c r="J3633" s="144">
        <v>255</v>
      </c>
      <c r="K3633" s="144"/>
      <c r="L3633" s="144"/>
      <c r="M3633" s="144"/>
      <c r="N3633" s="144"/>
      <c r="O3633" s="144"/>
      <c r="P3633" s="145" t="e">
        <f t="shared" si="711"/>
        <v>#DIV/0!</v>
      </c>
      <c r="Q3633" s="145">
        <f t="shared" si="712"/>
        <v>0</v>
      </c>
      <c r="R3633" s="145">
        <f t="shared" si="713"/>
        <v>0</v>
      </c>
      <c r="S3633" s="145">
        <f t="shared" si="714"/>
        <v>0</v>
      </c>
      <c r="T3633" s="145">
        <f t="shared" si="715"/>
        <v>0</v>
      </c>
      <c r="U3633" s="145">
        <f t="shared" si="716"/>
        <v>0</v>
      </c>
      <c r="V3633" s="146">
        <f>IF(J3633="nio",0,IF(J3633&gt;0,VLOOKUP(F3633,'3-Productie normen'!A:M,VLOOKUP(J3633,'3-Productie normen'!$B$38:$C$41,2,FALSE),FALSE)))*(VLOOKUP(B3633,'2-Kosten per locatie'!$A$16:$C$48,3,FALSE))</f>
        <v>0</v>
      </c>
      <c r="W3633" s="146">
        <f t="shared" si="717"/>
        <v>0</v>
      </c>
      <c r="X3633" s="146">
        <f t="shared" si="718"/>
        <v>0</v>
      </c>
      <c r="Y3633" s="146">
        <f t="shared" si="719"/>
        <v>0</v>
      </c>
      <c r="Z3633" s="147" t="str">
        <f>VLOOKUP(F3633,'3-Productie normen'!A:Q,12,FALSE)</f>
        <v>B</v>
      </c>
      <c r="AA3633" s="147"/>
      <c r="AC3633" s="148">
        <f t="shared" si="720"/>
        <v>14254.5</v>
      </c>
    </row>
    <row r="3634" spans="1:29" ht="14.15" customHeight="1">
      <c r="A3634" s="124">
        <f t="shared" si="710"/>
        <v>3634</v>
      </c>
      <c r="B3634" s="139" t="s">
        <v>109</v>
      </c>
      <c r="C3634" s="108">
        <v>2</v>
      </c>
      <c r="D3634" s="164" t="s">
        <v>2054</v>
      </c>
      <c r="E3634" s="141" t="s">
        <v>2370</v>
      </c>
      <c r="F3634" s="153" t="s">
        <v>172</v>
      </c>
      <c r="G3634" s="141" t="s">
        <v>222</v>
      </c>
      <c r="H3634" s="142">
        <v>15.64</v>
      </c>
      <c r="I3634" s="143">
        <f t="shared" si="721"/>
        <v>255</v>
      </c>
      <c r="J3634" s="144">
        <v>255</v>
      </c>
      <c r="K3634" s="144"/>
      <c r="L3634" s="144"/>
      <c r="M3634" s="144"/>
      <c r="N3634" s="144"/>
      <c r="O3634" s="144"/>
      <c r="P3634" s="145" t="e">
        <f t="shared" si="711"/>
        <v>#DIV/0!</v>
      </c>
      <c r="Q3634" s="145">
        <f t="shared" si="712"/>
        <v>0</v>
      </c>
      <c r="R3634" s="145">
        <f t="shared" si="713"/>
        <v>0</v>
      </c>
      <c r="S3634" s="145">
        <f t="shared" si="714"/>
        <v>0</v>
      </c>
      <c r="T3634" s="145">
        <f t="shared" si="715"/>
        <v>0</v>
      </c>
      <c r="U3634" s="145">
        <f t="shared" si="716"/>
        <v>0</v>
      </c>
      <c r="V3634" s="146">
        <f>IF(J3634="nio",0,IF(J3634&gt;0,VLOOKUP(F3634,'3-Productie normen'!A:M,VLOOKUP(J3634,'3-Productie normen'!$B$38:$C$41,2,FALSE),FALSE)))*(VLOOKUP(B3634,'2-Kosten per locatie'!$A$16:$C$48,3,FALSE))</f>
        <v>0</v>
      </c>
      <c r="W3634" s="146">
        <f t="shared" si="717"/>
        <v>0</v>
      </c>
      <c r="X3634" s="146">
        <f t="shared" si="718"/>
        <v>0</v>
      </c>
      <c r="Y3634" s="146">
        <f t="shared" si="719"/>
        <v>0</v>
      </c>
      <c r="Z3634" s="147" t="str">
        <f>VLOOKUP(F3634,'3-Productie normen'!A:Q,12,FALSE)</f>
        <v>V</v>
      </c>
      <c r="AA3634" s="147"/>
      <c r="AC3634" s="148">
        <f t="shared" si="720"/>
        <v>3988.2000000000003</v>
      </c>
    </row>
    <row r="3635" spans="1:29" ht="14.15" customHeight="1">
      <c r="A3635" s="124">
        <f t="shared" si="710"/>
        <v>3635</v>
      </c>
      <c r="B3635" s="139" t="s">
        <v>109</v>
      </c>
      <c r="C3635" s="108">
        <v>2</v>
      </c>
      <c r="D3635" s="164" t="s">
        <v>1792</v>
      </c>
      <c r="E3635" s="141" t="s">
        <v>519</v>
      </c>
      <c r="F3635" s="141" t="s">
        <v>174</v>
      </c>
      <c r="G3635" s="141"/>
      <c r="H3635" s="142">
        <v>0</v>
      </c>
      <c r="I3635" s="143">
        <f t="shared" si="721"/>
        <v>0</v>
      </c>
      <c r="J3635" s="144" t="s">
        <v>228</v>
      </c>
      <c r="K3635" s="144"/>
      <c r="L3635" s="144"/>
      <c r="M3635" s="144"/>
      <c r="N3635" s="144"/>
      <c r="O3635" s="144"/>
      <c r="P3635" s="145">
        <f t="shared" si="711"/>
        <v>0</v>
      </c>
      <c r="Q3635" s="145">
        <f t="shared" si="712"/>
        <v>0</v>
      </c>
      <c r="R3635" s="145">
        <f t="shared" si="713"/>
        <v>0</v>
      </c>
      <c r="S3635" s="145">
        <f t="shared" si="714"/>
        <v>0</v>
      </c>
      <c r="T3635" s="145">
        <f t="shared" si="715"/>
        <v>0</v>
      </c>
      <c r="U3635" s="145">
        <f t="shared" si="716"/>
        <v>0</v>
      </c>
      <c r="V3635" s="146">
        <f>IF(J3635="nio",0,IF(J3635&gt;0,VLOOKUP(F3635,'3-Productie normen'!A:M,VLOOKUP(J3635,'3-Productie normen'!$B$38:$C$41,2,FALSE),FALSE)))*(VLOOKUP(B3635,'2-Kosten per locatie'!$A$16:$C$48,3,FALSE))</f>
        <v>0</v>
      </c>
      <c r="W3635" s="146">
        <f t="shared" si="717"/>
        <v>0</v>
      </c>
      <c r="X3635" s="146">
        <f t="shared" si="718"/>
        <v>0</v>
      </c>
      <c r="Y3635" s="146">
        <f t="shared" si="719"/>
        <v>0</v>
      </c>
      <c r="Z3635" s="147">
        <f>VLOOKUP(F3635,'3-Productie normen'!A:Q,12,FALSE)</f>
        <v>0</v>
      </c>
      <c r="AA3635" s="147"/>
      <c r="AC3635" s="148">
        <f t="shared" si="720"/>
        <v>0</v>
      </c>
    </row>
    <row r="3636" spans="1:29" ht="14.15" customHeight="1">
      <c r="A3636" s="124">
        <f t="shared" si="710"/>
        <v>3636</v>
      </c>
      <c r="B3636" s="139" t="s">
        <v>109</v>
      </c>
      <c r="C3636" s="108">
        <v>2</v>
      </c>
      <c r="D3636" s="164" t="s">
        <v>2123</v>
      </c>
      <c r="E3636" s="141" t="s">
        <v>224</v>
      </c>
      <c r="F3636" s="141" t="s">
        <v>155</v>
      </c>
      <c r="G3636" s="141" t="s">
        <v>222</v>
      </c>
      <c r="H3636" s="142">
        <v>28.8</v>
      </c>
      <c r="I3636" s="143">
        <f t="shared" si="721"/>
        <v>255</v>
      </c>
      <c r="J3636" s="144">
        <v>255</v>
      </c>
      <c r="K3636" s="144"/>
      <c r="L3636" s="144"/>
      <c r="M3636" s="144"/>
      <c r="N3636" s="144"/>
      <c r="O3636" s="144"/>
      <c r="P3636" s="145" t="e">
        <f t="shared" si="711"/>
        <v>#DIV/0!</v>
      </c>
      <c r="Q3636" s="145">
        <f t="shared" si="712"/>
        <v>0</v>
      </c>
      <c r="R3636" s="145">
        <f t="shared" si="713"/>
        <v>0</v>
      </c>
      <c r="S3636" s="145">
        <f t="shared" si="714"/>
        <v>0</v>
      </c>
      <c r="T3636" s="145">
        <f t="shared" si="715"/>
        <v>0</v>
      </c>
      <c r="U3636" s="145">
        <f t="shared" si="716"/>
        <v>0</v>
      </c>
      <c r="V3636" s="146">
        <f>IF(J3636="nio",0,IF(J3636&gt;0,VLOOKUP(F3636,'3-Productie normen'!A:M,VLOOKUP(J3636,'3-Productie normen'!$B$38:$C$41,2,FALSE),FALSE)))*(VLOOKUP(B3636,'2-Kosten per locatie'!$A$16:$C$48,3,FALSE))</f>
        <v>0</v>
      </c>
      <c r="W3636" s="146">
        <f t="shared" si="717"/>
        <v>0</v>
      </c>
      <c r="X3636" s="146">
        <f t="shared" si="718"/>
        <v>0</v>
      </c>
      <c r="Y3636" s="146">
        <f t="shared" si="719"/>
        <v>0</v>
      </c>
      <c r="Z3636" s="147" t="str">
        <f>VLOOKUP(F3636,'3-Productie normen'!A:Q,12,FALSE)</f>
        <v>B</v>
      </c>
      <c r="AA3636" s="147"/>
      <c r="AC3636" s="148">
        <f t="shared" si="720"/>
        <v>7344</v>
      </c>
    </row>
    <row r="3637" spans="1:29" ht="14.15" customHeight="1">
      <c r="A3637" s="124">
        <f t="shared" si="710"/>
        <v>3637</v>
      </c>
      <c r="B3637" s="139" t="s">
        <v>109</v>
      </c>
      <c r="C3637" s="108">
        <v>2</v>
      </c>
      <c r="D3637" s="164" t="s">
        <v>2124</v>
      </c>
      <c r="E3637" s="141" t="s">
        <v>171</v>
      </c>
      <c r="F3637" s="141" t="s">
        <v>171</v>
      </c>
      <c r="G3637" s="141" t="s">
        <v>222</v>
      </c>
      <c r="H3637" s="142">
        <v>4.7</v>
      </c>
      <c r="I3637" s="143">
        <f t="shared" si="721"/>
        <v>255</v>
      </c>
      <c r="J3637" s="144">
        <v>255</v>
      </c>
      <c r="K3637" s="144"/>
      <c r="L3637" s="144"/>
      <c r="M3637" s="144"/>
      <c r="N3637" s="144"/>
      <c r="O3637" s="144"/>
      <c r="P3637" s="145" t="e">
        <f t="shared" si="711"/>
        <v>#DIV/0!</v>
      </c>
      <c r="Q3637" s="145">
        <f t="shared" si="712"/>
        <v>0</v>
      </c>
      <c r="R3637" s="145">
        <f t="shared" si="713"/>
        <v>0</v>
      </c>
      <c r="S3637" s="145">
        <f t="shared" si="714"/>
        <v>0</v>
      </c>
      <c r="T3637" s="145">
        <f t="shared" si="715"/>
        <v>0</v>
      </c>
      <c r="U3637" s="145">
        <f t="shared" si="716"/>
        <v>0</v>
      </c>
      <c r="V3637" s="146">
        <f>IF(J3637="nio",0,IF(J3637&gt;0,VLOOKUP(F3637,'3-Productie normen'!A:M,VLOOKUP(J3637,'3-Productie normen'!$B$38:$C$41,2,FALSE),FALSE)))*(VLOOKUP(B3637,'2-Kosten per locatie'!$A$16:$C$48,3,FALSE))</f>
        <v>0</v>
      </c>
      <c r="W3637" s="146">
        <f t="shared" si="717"/>
        <v>0</v>
      </c>
      <c r="X3637" s="146">
        <f t="shared" si="718"/>
        <v>0</v>
      </c>
      <c r="Y3637" s="146">
        <f t="shared" si="719"/>
        <v>0</v>
      </c>
      <c r="Z3637" s="147" t="str">
        <f>VLOOKUP(F3637,'3-Productie normen'!A:Q,12,FALSE)</f>
        <v>B</v>
      </c>
      <c r="AA3637" s="147"/>
      <c r="AC3637" s="148">
        <f t="shared" si="720"/>
        <v>1198.5</v>
      </c>
    </row>
    <row r="3638" spans="1:29" ht="14.15" customHeight="1">
      <c r="A3638" s="124">
        <f t="shared" ref="A3638:A3701" si="722">A3637+1</f>
        <v>3638</v>
      </c>
      <c r="B3638" s="139" t="s">
        <v>109</v>
      </c>
      <c r="C3638" s="108">
        <v>2</v>
      </c>
      <c r="D3638" s="164" t="s">
        <v>1793</v>
      </c>
      <c r="E3638" s="141" t="s">
        <v>1061</v>
      </c>
      <c r="F3638" s="141" t="s">
        <v>155</v>
      </c>
      <c r="G3638" s="141" t="s">
        <v>222</v>
      </c>
      <c r="H3638" s="142">
        <v>4.7</v>
      </c>
      <c r="I3638" s="143">
        <f t="shared" si="721"/>
        <v>255</v>
      </c>
      <c r="J3638" s="144">
        <v>255</v>
      </c>
      <c r="K3638" s="144"/>
      <c r="L3638" s="144"/>
      <c r="M3638" s="144"/>
      <c r="N3638" s="144"/>
      <c r="O3638" s="144"/>
      <c r="P3638" s="145" t="e">
        <f t="shared" si="711"/>
        <v>#DIV/0!</v>
      </c>
      <c r="Q3638" s="145">
        <f t="shared" si="712"/>
        <v>0</v>
      </c>
      <c r="R3638" s="145">
        <f t="shared" si="713"/>
        <v>0</v>
      </c>
      <c r="S3638" s="145">
        <f t="shared" si="714"/>
        <v>0</v>
      </c>
      <c r="T3638" s="145">
        <f t="shared" si="715"/>
        <v>0</v>
      </c>
      <c r="U3638" s="145">
        <f t="shared" si="716"/>
        <v>0</v>
      </c>
      <c r="V3638" s="146">
        <f>IF(J3638="nio",0,IF(J3638&gt;0,VLOOKUP(F3638,'3-Productie normen'!A:M,VLOOKUP(J3638,'3-Productie normen'!$B$38:$C$41,2,FALSE),FALSE)))*(VLOOKUP(B3638,'2-Kosten per locatie'!$A$16:$C$48,3,FALSE))</f>
        <v>0</v>
      </c>
      <c r="W3638" s="146">
        <f t="shared" si="717"/>
        <v>0</v>
      </c>
      <c r="X3638" s="146">
        <f t="shared" si="718"/>
        <v>0</v>
      </c>
      <c r="Y3638" s="146">
        <f t="shared" si="719"/>
        <v>0</v>
      </c>
      <c r="Z3638" s="147" t="str">
        <f>VLOOKUP(F3638,'3-Productie normen'!A:Q,12,FALSE)</f>
        <v>B</v>
      </c>
      <c r="AA3638" s="147"/>
      <c r="AC3638" s="148">
        <f t="shared" si="720"/>
        <v>1198.5</v>
      </c>
    </row>
    <row r="3639" spans="1:29" ht="14.15" customHeight="1">
      <c r="A3639" s="124">
        <f t="shared" si="722"/>
        <v>3639</v>
      </c>
      <c r="B3639" s="139" t="s">
        <v>109</v>
      </c>
      <c r="C3639" s="108">
        <v>2</v>
      </c>
      <c r="D3639" s="164" t="s">
        <v>2125</v>
      </c>
      <c r="E3639" s="141" t="s">
        <v>171</v>
      </c>
      <c r="F3639" s="141" t="s">
        <v>171</v>
      </c>
      <c r="G3639" s="141" t="s">
        <v>222</v>
      </c>
      <c r="H3639" s="142">
        <v>4.7</v>
      </c>
      <c r="I3639" s="143">
        <f t="shared" si="721"/>
        <v>255</v>
      </c>
      <c r="J3639" s="144">
        <v>255</v>
      </c>
      <c r="K3639" s="144"/>
      <c r="L3639" s="144"/>
      <c r="M3639" s="144"/>
      <c r="N3639" s="144"/>
      <c r="O3639" s="144"/>
      <c r="P3639" s="145" t="e">
        <f t="shared" si="711"/>
        <v>#DIV/0!</v>
      </c>
      <c r="Q3639" s="145">
        <f t="shared" si="712"/>
        <v>0</v>
      </c>
      <c r="R3639" s="145">
        <f t="shared" si="713"/>
        <v>0</v>
      </c>
      <c r="S3639" s="145">
        <f t="shared" si="714"/>
        <v>0</v>
      </c>
      <c r="T3639" s="145">
        <f t="shared" si="715"/>
        <v>0</v>
      </c>
      <c r="U3639" s="145">
        <f t="shared" si="716"/>
        <v>0</v>
      </c>
      <c r="V3639" s="146">
        <f>IF(J3639="nio",0,IF(J3639&gt;0,VLOOKUP(F3639,'3-Productie normen'!A:M,VLOOKUP(J3639,'3-Productie normen'!$B$38:$C$41,2,FALSE),FALSE)))*(VLOOKUP(B3639,'2-Kosten per locatie'!$A$16:$C$48,3,FALSE))</f>
        <v>0</v>
      </c>
      <c r="W3639" s="146">
        <f t="shared" si="717"/>
        <v>0</v>
      </c>
      <c r="X3639" s="146">
        <f t="shared" si="718"/>
        <v>0</v>
      </c>
      <c r="Y3639" s="146">
        <f t="shared" si="719"/>
        <v>0</v>
      </c>
      <c r="Z3639" s="147" t="str">
        <f>VLOOKUP(F3639,'3-Productie normen'!A:Q,12,FALSE)</f>
        <v>B</v>
      </c>
      <c r="AA3639" s="147"/>
      <c r="AC3639" s="148">
        <f t="shared" si="720"/>
        <v>1198.5</v>
      </c>
    </row>
    <row r="3640" spans="1:29" ht="14.15" customHeight="1">
      <c r="A3640" s="124">
        <f t="shared" si="722"/>
        <v>3640</v>
      </c>
      <c r="B3640" s="139" t="s">
        <v>109</v>
      </c>
      <c r="C3640" s="108">
        <v>2</v>
      </c>
      <c r="D3640" s="164" t="s">
        <v>1794</v>
      </c>
      <c r="E3640" s="141" t="s">
        <v>1061</v>
      </c>
      <c r="F3640" s="141" t="s">
        <v>155</v>
      </c>
      <c r="G3640" s="141" t="s">
        <v>222</v>
      </c>
      <c r="H3640" s="142">
        <v>4.7</v>
      </c>
      <c r="I3640" s="143">
        <f t="shared" si="721"/>
        <v>255</v>
      </c>
      <c r="J3640" s="144">
        <v>255</v>
      </c>
      <c r="K3640" s="144"/>
      <c r="L3640" s="144"/>
      <c r="M3640" s="144"/>
      <c r="N3640" s="144"/>
      <c r="O3640" s="144"/>
      <c r="P3640" s="145" t="e">
        <f t="shared" si="711"/>
        <v>#DIV/0!</v>
      </c>
      <c r="Q3640" s="145">
        <f t="shared" si="712"/>
        <v>0</v>
      </c>
      <c r="R3640" s="145">
        <f t="shared" si="713"/>
        <v>0</v>
      </c>
      <c r="S3640" s="145">
        <f t="shared" si="714"/>
        <v>0</v>
      </c>
      <c r="T3640" s="145">
        <f t="shared" si="715"/>
        <v>0</v>
      </c>
      <c r="U3640" s="145">
        <f t="shared" si="716"/>
        <v>0</v>
      </c>
      <c r="V3640" s="146">
        <f>IF(J3640="nio",0,IF(J3640&gt;0,VLOOKUP(F3640,'3-Productie normen'!A:M,VLOOKUP(J3640,'3-Productie normen'!$B$38:$C$41,2,FALSE),FALSE)))*(VLOOKUP(B3640,'2-Kosten per locatie'!$A$16:$C$48,3,FALSE))</f>
        <v>0</v>
      </c>
      <c r="W3640" s="146">
        <f t="shared" si="717"/>
        <v>0</v>
      </c>
      <c r="X3640" s="146">
        <f t="shared" si="718"/>
        <v>0</v>
      </c>
      <c r="Y3640" s="146">
        <f t="shared" si="719"/>
        <v>0</v>
      </c>
      <c r="Z3640" s="147" t="str">
        <f>VLOOKUP(F3640,'3-Productie normen'!A:Q,12,FALSE)</f>
        <v>B</v>
      </c>
      <c r="AA3640" s="147"/>
      <c r="AC3640" s="148">
        <f t="shared" si="720"/>
        <v>1198.5</v>
      </c>
    </row>
    <row r="3641" spans="1:29" ht="14.15" customHeight="1">
      <c r="A3641" s="124">
        <f t="shared" si="722"/>
        <v>3641</v>
      </c>
      <c r="B3641" s="139" t="s">
        <v>109</v>
      </c>
      <c r="C3641" s="108">
        <v>2</v>
      </c>
      <c r="D3641" s="164" t="s">
        <v>1795</v>
      </c>
      <c r="E3641" s="141" t="s">
        <v>224</v>
      </c>
      <c r="F3641" s="141" t="s">
        <v>155</v>
      </c>
      <c r="G3641" s="141" t="s">
        <v>222</v>
      </c>
      <c r="H3641" s="142">
        <v>74.2</v>
      </c>
      <c r="I3641" s="143">
        <f t="shared" si="721"/>
        <v>255</v>
      </c>
      <c r="J3641" s="144">
        <v>255</v>
      </c>
      <c r="K3641" s="144"/>
      <c r="L3641" s="144"/>
      <c r="M3641" s="144"/>
      <c r="N3641" s="144"/>
      <c r="O3641" s="144"/>
      <c r="P3641" s="145" t="e">
        <f t="shared" si="711"/>
        <v>#DIV/0!</v>
      </c>
      <c r="Q3641" s="145">
        <f t="shared" si="712"/>
        <v>0</v>
      </c>
      <c r="R3641" s="145">
        <f t="shared" si="713"/>
        <v>0</v>
      </c>
      <c r="S3641" s="145">
        <f t="shared" si="714"/>
        <v>0</v>
      </c>
      <c r="T3641" s="145">
        <f t="shared" si="715"/>
        <v>0</v>
      </c>
      <c r="U3641" s="145">
        <f t="shared" si="716"/>
        <v>0</v>
      </c>
      <c r="V3641" s="146">
        <f>IF(J3641="nio",0,IF(J3641&gt;0,VLOOKUP(F3641,'3-Productie normen'!A:M,VLOOKUP(J3641,'3-Productie normen'!$B$38:$C$41,2,FALSE),FALSE)))*(VLOOKUP(B3641,'2-Kosten per locatie'!$A$16:$C$48,3,FALSE))</f>
        <v>0</v>
      </c>
      <c r="W3641" s="146">
        <f t="shared" si="717"/>
        <v>0</v>
      </c>
      <c r="X3641" s="146">
        <f t="shared" si="718"/>
        <v>0</v>
      </c>
      <c r="Y3641" s="146">
        <f t="shared" si="719"/>
        <v>0</v>
      </c>
      <c r="Z3641" s="147" t="str">
        <f>VLOOKUP(F3641,'3-Productie normen'!A:Q,12,FALSE)</f>
        <v>B</v>
      </c>
      <c r="AA3641" s="147"/>
      <c r="AC3641" s="148">
        <f t="shared" si="720"/>
        <v>18921</v>
      </c>
    </row>
    <row r="3642" spans="1:29" ht="14.15" customHeight="1">
      <c r="A3642" s="124">
        <f t="shared" si="722"/>
        <v>3642</v>
      </c>
      <c r="B3642" s="139" t="s">
        <v>109</v>
      </c>
      <c r="C3642" s="108">
        <v>2</v>
      </c>
      <c r="D3642" s="164" t="s">
        <v>1796</v>
      </c>
      <c r="E3642" s="141" t="s">
        <v>2370</v>
      </c>
      <c r="F3642" s="153" t="s">
        <v>172</v>
      </c>
      <c r="G3642" s="141" t="s">
        <v>222</v>
      </c>
      <c r="H3642" s="142">
        <v>45.7</v>
      </c>
      <c r="I3642" s="143">
        <f t="shared" si="721"/>
        <v>255</v>
      </c>
      <c r="J3642" s="144">
        <v>255</v>
      </c>
      <c r="K3642" s="144"/>
      <c r="L3642" s="144"/>
      <c r="M3642" s="144"/>
      <c r="N3642" s="144"/>
      <c r="O3642" s="144"/>
      <c r="P3642" s="145" t="e">
        <f t="shared" si="711"/>
        <v>#DIV/0!</v>
      </c>
      <c r="Q3642" s="145">
        <f t="shared" si="712"/>
        <v>0</v>
      </c>
      <c r="R3642" s="145">
        <f t="shared" si="713"/>
        <v>0</v>
      </c>
      <c r="S3642" s="145">
        <f t="shared" si="714"/>
        <v>0</v>
      </c>
      <c r="T3642" s="145">
        <f t="shared" si="715"/>
        <v>0</v>
      </c>
      <c r="U3642" s="145">
        <f t="shared" si="716"/>
        <v>0</v>
      </c>
      <c r="V3642" s="146">
        <f>IF(J3642="nio",0,IF(J3642&gt;0,VLOOKUP(F3642,'3-Productie normen'!A:M,VLOOKUP(J3642,'3-Productie normen'!$B$38:$C$41,2,FALSE),FALSE)))*(VLOOKUP(B3642,'2-Kosten per locatie'!$A$16:$C$48,3,FALSE))</f>
        <v>0</v>
      </c>
      <c r="W3642" s="146">
        <f t="shared" si="717"/>
        <v>0</v>
      </c>
      <c r="X3642" s="146">
        <f t="shared" si="718"/>
        <v>0</v>
      </c>
      <c r="Y3642" s="146">
        <f t="shared" si="719"/>
        <v>0</v>
      </c>
      <c r="Z3642" s="147" t="str">
        <f>VLOOKUP(F3642,'3-Productie normen'!A:Q,12,FALSE)</f>
        <v>V</v>
      </c>
      <c r="AA3642" s="147"/>
      <c r="AC3642" s="148">
        <f t="shared" si="720"/>
        <v>11653.5</v>
      </c>
    </row>
    <row r="3643" spans="1:29" ht="14.15" customHeight="1">
      <c r="A3643" s="124">
        <f t="shared" si="722"/>
        <v>3643</v>
      </c>
      <c r="B3643" s="139" t="s">
        <v>109</v>
      </c>
      <c r="C3643" s="108">
        <v>2</v>
      </c>
      <c r="D3643" s="164" t="s">
        <v>2608</v>
      </c>
      <c r="E3643" s="141" t="s">
        <v>171</v>
      </c>
      <c r="F3643" s="141" t="s">
        <v>171</v>
      </c>
      <c r="G3643" s="141" t="s">
        <v>222</v>
      </c>
      <c r="H3643" s="142">
        <v>19</v>
      </c>
      <c r="I3643" s="143">
        <f t="shared" si="721"/>
        <v>255</v>
      </c>
      <c r="J3643" s="144">
        <v>255</v>
      </c>
      <c r="K3643" s="144"/>
      <c r="L3643" s="144"/>
      <c r="M3643" s="144"/>
      <c r="N3643" s="144"/>
      <c r="O3643" s="144"/>
      <c r="P3643" s="145" t="e">
        <f t="shared" si="711"/>
        <v>#DIV/0!</v>
      </c>
      <c r="Q3643" s="145">
        <f t="shared" si="712"/>
        <v>0</v>
      </c>
      <c r="R3643" s="145">
        <f t="shared" si="713"/>
        <v>0</v>
      </c>
      <c r="S3643" s="145">
        <f t="shared" si="714"/>
        <v>0</v>
      </c>
      <c r="T3643" s="145">
        <f t="shared" si="715"/>
        <v>0</v>
      </c>
      <c r="U3643" s="145">
        <f t="shared" si="716"/>
        <v>0</v>
      </c>
      <c r="V3643" s="146">
        <f>IF(J3643="nio",0,IF(J3643&gt;0,VLOOKUP(F3643,'3-Productie normen'!A:M,VLOOKUP(J3643,'3-Productie normen'!$B$38:$C$41,2,FALSE),FALSE)))*(VLOOKUP(B3643,'2-Kosten per locatie'!$A$16:$C$48,3,FALSE))</f>
        <v>0</v>
      </c>
      <c r="W3643" s="146">
        <f t="shared" si="717"/>
        <v>0</v>
      </c>
      <c r="X3643" s="146">
        <f t="shared" si="718"/>
        <v>0</v>
      </c>
      <c r="Y3643" s="146">
        <f t="shared" si="719"/>
        <v>0</v>
      </c>
      <c r="Z3643" s="147" t="str">
        <f>VLOOKUP(F3643,'3-Productie normen'!A:Q,12,FALSE)</f>
        <v>B</v>
      </c>
      <c r="AA3643" s="147"/>
      <c r="AC3643" s="148">
        <f t="shared" si="720"/>
        <v>4845</v>
      </c>
    </row>
    <row r="3644" spans="1:29" ht="14.15" customHeight="1">
      <c r="A3644" s="124">
        <f t="shared" si="722"/>
        <v>3644</v>
      </c>
      <c r="B3644" s="139" t="s">
        <v>109</v>
      </c>
      <c r="C3644" s="108">
        <v>2</v>
      </c>
      <c r="D3644" s="164" t="s">
        <v>1797</v>
      </c>
      <c r="E3644" s="141" t="s">
        <v>224</v>
      </c>
      <c r="F3644" s="141" t="s">
        <v>155</v>
      </c>
      <c r="G3644" s="141" t="s">
        <v>222</v>
      </c>
      <c r="H3644" s="142">
        <v>28.5</v>
      </c>
      <c r="I3644" s="143">
        <f t="shared" si="721"/>
        <v>255</v>
      </c>
      <c r="J3644" s="144">
        <v>255</v>
      </c>
      <c r="K3644" s="144"/>
      <c r="L3644" s="144"/>
      <c r="M3644" s="144"/>
      <c r="N3644" s="144"/>
      <c r="O3644" s="144"/>
      <c r="P3644" s="145" t="e">
        <f t="shared" si="711"/>
        <v>#DIV/0!</v>
      </c>
      <c r="Q3644" s="145">
        <f t="shared" si="712"/>
        <v>0</v>
      </c>
      <c r="R3644" s="145">
        <f t="shared" si="713"/>
        <v>0</v>
      </c>
      <c r="S3644" s="145">
        <f t="shared" si="714"/>
        <v>0</v>
      </c>
      <c r="T3644" s="145">
        <f t="shared" si="715"/>
        <v>0</v>
      </c>
      <c r="U3644" s="145">
        <f t="shared" si="716"/>
        <v>0</v>
      </c>
      <c r="V3644" s="146">
        <f>IF(J3644="nio",0,IF(J3644&gt;0,VLOOKUP(F3644,'3-Productie normen'!A:M,VLOOKUP(J3644,'3-Productie normen'!$B$38:$C$41,2,FALSE),FALSE)))*(VLOOKUP(B3644,'2-Kosten per locatie'!$A$16:$C$48,3,FALSE))</f>
        <v>0</v>
      </c>
      <c r="W3644" s="146">
        <f t="shared" si="717"/>
        <v>0</v>
      </c>
      <c r="X3644" s="146">
        <f t="shared" si="718"/>
        <v>0</v>
      </c>
      <c r="Y3644" s="146">
        <f t="shared" si="719"/>
        <v>0</v>
      </c>
      <c r="Z3644" s="147" t="str">
        <f>VLOOKUP(F3644,'3-Productie normen'!A:Q,12,FALSE)</f>
        <v>B</v>
      </c>
      <c r="AA3644" s="147"/>
      <c r="AC3644" s="148">
        <f t="shared" si="720"/>
        <v>7267.5</v>
      </c>
    </row>
    <row r="3645" spans="1:29" ht="14.15" customHeight="1">
      <c r="A3645" s="124">
        <f t="shared" si="722"/>
        <v>3645</v>
      </c>
      <c r="B3645" s="139" t="s">
        <v>109</v>
      </c>
      <c r="C3645" s="108">
        <v>2</v>
      </c>
      <c r="D3645" s="164" t="s">
        <v>2845</v>
      </c>
      <c r="E3645" s="141" t="s">
        <v>171</v>
      </c>
      <c r="F3645" s="141" t="s">
        <v>171</v>
      </c>
      <c r="G3645" s="141" t="s">
        <v>222</v>
      </c>
      <c r="H3645" s="142">
        <v>16.2</v>
      </c>
      <c r="I3645" s="143">
        <f t="shared" si="721"/>
        <v>255</v>
      </c>
      <c r="J3645" s="144">
        <v>255</v>
      </c>
      <c r="K3645" s="144"/>
      <c r="L3645" s="144"/>
      <c r="M3645" s="144"/>
      <c r="N3645" s="144"/>
      <c r="O3645" s="144"/>
      <c r="P3645" s="145" t="e">
        <f t="shared" si="711"/>
        <v>#DIV/0!</v>
      </c>
      <c r="Q3645" s="145">
        <f t="shared" si="712"/>
        <v>0</v>
      </c>
      <c r="R3645" s="145">
        <f t="shared" si="713"/>
        <v>0</v>
      </c>
      <c r="S3645" s="145">
        <f t="shared" si="714"/>
        <v>0</v>
      </c>
      <c r="T3645" s="145">
        <f t="shared" si="715"/>
        <v>0</v>
      </c>
      <c r="U3645" s="145">
        <f t="shared" si="716"/>
        <v>0</v>
      </c>
      <c r="V3645" s="146">
        <f>IF(J3645="nio",0,IF(J3645&gt;0,VLOOKUP(F3645,'3-Productie normen'!A:M,VLOOKUP(J3645,'3-Productie normen'!$B$38:$C$41,2,FALSE),FALSE)))*(VLOOKUP(B3645,'2-Kosten per locatie'!$A$16:$C$48,3,FALSE))</f>
        <v>0</v>
      </c>
      <c r="W3645" s="146">
        <f t="shared" si="717"/>
        <v>0</v>
      </c>
      <c r="X3645" s="146">
        <f t="shared" si="718"/>
        <v>0</v>
      </c>
      <c r="Y3645" s="146">
        <f t="shared" si="719"/>
        <v>0</v>
      </c>
      <c r="Z3645" s="147" t="str">
        <f>VLOOKUP(F3645,'3-Productie normen'!A:Q,12,FALSE)</f>
        <v>B</v>
      </c>
      <c r="AA3645" s="147"/>
      <c r="AC3645" s="148">
        <f t="shared" si="720"/>
        <v>4131</v>
      </c>
    </row>
    <row r="3646" spans="1:29" ht="14.15" customHeight="1">
      <c r="A3646" s="124">
        <f t="shared" si="722"/>
        <v>3646</v>
      </c>
      <c r="B3646" s="139" t="s">
        <v>109</v>
      </c>
      <c r="C3646" s="108">
        <v>2</v>
      </c>
      <c r="D3646" s="164" t="s">
        <v>1798</v>
      </c>
      <c r="E3646" s="141" t="s">
        <v>243</v>
      </c>
      <c r="F3646" s="141" t="s">
        <v>155</v>
      </c>
      <c r="G3646" s="141" t="s">
        <v>222</v>
      </c>
      <c r="H3646" s="142">
        <v>0</v>
      </c>
      <c r="I3646" s="143">
        <f t="shared" si="721"/>
        <v>255</v>
      </c>
      <c r="J3646" s="144">
        <v>255</v>
      </c>
      <c r="K3646" s="144"/>
      <c r="L3646" s="144"/>
      <c r="M3646" s="144"/>
      <c r="N3646" s="144"/>
      <c r="O3646" s="144"/>
      <c r="P3646" s="145" t="e">
        <f t="shared" si="711"/>
        <v>#DIV/0!</v>
      </c>
      <c r="Q3646" s="145">
        <f t="shared" si="712"/>
        <v>0</v>
      </c>
      <c r="R3646" s="145">
        <f t="shared" si="713"/>
        <v>0</v>
      </c>
      <c r="S3646" s="145">
        <f t="shared" si="714"/>
        <v>0</v>
      </c>
      <c r="T3646" s="145">
        <f t="shared" si="715"/>
        <v>0</v>
      </c>
      <c r="U3646" s="145">
        <f t="shared" si="716"/>
        <v>0</v>
      </c>
      <c r="V3646" s="146">
        <f>IF(J3646="nio",0,IF(J3646&gt;0,VLOOKUP(F3646,'3-Productie normen'!A:M,VLOOKUP(J3646,'3-Productie normen'!$B$38:$C$41,2,FALSE),FALSE)))*(VLOOKUP(B3646,'2-Kosten per locatie'!$A$16:$C$48,3,FALSE))</f>
        <v>0</v>
      </c>
      <c r="W3646" s="146">
        <f t="shared" si="717"/>
        <v>0</v>
      </c>
      <c r="X3646" s="146">
        <f t="shared" si="718"/>
        <v>0</v>
      </c>
      <c r="Y3646" s="146">
        <f t="shared" si="719"/>
        <v>0</v>
      </c>
      <c r="Z3646" s="147" t="str">
        <f>VLOOKUP(F3646,'3-Productie normen'!A:Q,12,FALSE)</f>
        <v>B</v>
      </c>
      <c r="AA3646" s="147"/>
      <c r="AC3646" s="148">
        <f t="shared" si="720"/>
        <v>0</v>
      </c>
    </row>
    <row r="3647" spans="1:29" ht="14.15" customHeight="1">
      <c r="A3647" s="124">
        <f t="shared" si="722"/>
        <v>3647</v>
      </c>
      <c r="B3647" s="139" t="s">
        <v>109</v>
      </c>
      <c r="C3647" s="108">
        <v>2</v>
      </c>
      <c r="D3647" s="164" t="s">
        <v>1799</v>
      </c>
      <c r="E3647" s="141" t="s">
        <v>171</v>
      </c>
      <c r="F3647" s="141" t="s">
        <v>171</v>
      </c>
      <c r="G3647" s="141" t="s">
        <v>222</v>
      </c>
      <c r="H3647" s="142">
        <v>9.6999999999999993</v>
      </c>
      <c r="I3647" s="143">
        <f t="shared" si="721"/>
        <v>255</v>
      </c>
      <c r="J3647" s="144">
        <v>255</v>
      </c>
      <c r="K3647" s="144"/>
      <c r="L3647" s="144"/>
      <c r="M3647" s="144"/>
      <c r="N3647" s="144"/>
      <c r="O3647" s="144"/>
      <c r="P3647" s="145" t="e">
        <f t="shared" si="711"/>
        <v>#DIV/0!</v>
      </c>
      <c r="Q3647" s="145">
        <f t="shared" si="712"/>
        <v>0</v>
      </c>
      <c r="R3647" s="145">
        <f t="shared" si="713"/>
        <v>0</v>
      </c>
      <c r="S3647" s="145">
        <f t="shared" si="714"/>
        <v>0</v>
      </c>
      <c r="T3647" s="145">
        <f t="shared" si="715"/>
        <v>0</v>
      </c>
      <c r="U3647" s="145">
        <f t="shared" si="716"/>
        <v>0</v>
      </c>
      <c r="V3647" s="146">
        <f>IF(J3647="nio",0,IF(J3647&gt;0,VLOOKUP(F3647,'3-Productie normen'!A:M,VLOOKUP(J3647,'3-Productie normen'!$B$38:$C$41,2,FALSE),FALSE)))*(VLOOKUP(B3647,'2-Kosten per locatie'!$A$16:$C$48,3,FALSE))</f>
        <v>0</v>
      </c>
      <c r="W3647" s="146">
        <f t="shared" si="717"/>
        <v>0</v>
      </c>
      <c r="X3647" s="146">
        <f t="shared" si="718"/>
        <v>0</v>
      </c>
      <c r="Y3647" s="146">
        <f t="shared" si="719"/>
        <v>0</v>
      </c>
      <c r="Z3647" s="147" t="str">
        <f>VLOOKUP(F3647,'3-Productie normen'!A:Q,12,FALSE)</f>
        <v>B</v>
      </c>
      <c r="AA3647" s="147"/>
      <c r="AC3647" s="148">
        <f t="shared" si="720"/>
        <v>2473.5</v>
      </c>
    </row>
    <row r="3648" spans="1:29" ht="14.15" customHeight="1">
      <c r="A3648" s="124">
        <f t="shared" si="722"/>
        <v>3648</v>
      </c>
      <c r="B3648" s="139" t="s">
        <v>109</v>
      </c>
      <c r="C3648" s="108">
        <v>2</v>
      </c>
      <c r="D3648" s="164" t="s">
        <v>2639</v>
      </c>
      <c r="E3648" s="141" t="s">
        <v>1061</v>
      </c>
      <c r="F3648" s="141" t="s">
        <v>155</v>
      </c>
      <c r="G3648" s="141" t="s">
        <v>222</v>
      </c>
      <c r="H3648" s="142">
        <v>4.5</v>
      </c>
      <c r="I3648" s="143">
        <f t="shared" si="721"/>
        <v>255</v>
      </c>
      <c r="J3648" s="144">
        <v>255</v>
      </c>
      <c r="K3648" s="144"/>
      <c r="L3648" s="144"/>
      <c r="M3648" s="144"/>
      <c r="N3648" s="144"/>
      <c r="O3648" s="144"/>
      <c r="P3648" s="145" t="e">
        <f t="shared" si="711"/>
        <v>#DIV/0!</v>
      </c>
      <c r="Q3648" s="145">
        <f t="shared" si="712"/>
        <v>0</v>
      </c>
      <c r="R3648" s="145">
        <f t="shared" si="713"/>
        <v>0</v>
      </c>
      <c r="S3648" s="145">
        <f t="shared" si="714"/>
        <v>0</v>
      </c>
      <c r="T3648" s="145">
        <f t="shared" si="715"/>
        <v>0</v>
      </c>
      <c r="U3648" s="145">
        <f t="shared" si="716"/>
        <v>0</v>
      </c>
      <c r="V3648" s="146">
        <f>IF(J3648="nio",0,IF(J3648&gt;0,VLOOKUP(F3648,'3-Productie normen'!A:M,VLOOKUP(J3648,'3-Productie normen'!$B$38:$C$41,2,FALSE),FALSE)))*(VLOOKUP(B3648,'2-Kosten per locatie'!$A$16:$C$48,3,FALSE))</f>
        <v>0</v>
      </c>
      <c r="W3648" s="146">
        <f t="shared" si="717"/>
        <v>0</v>
      </c>
      <c r="X3648" s="146">
        <f t="shared" si="718"/>
        <v>0</v>
      </c>
      <c r="Y3648" s="146">
        <f t="shared" si="719"/>
        <v>0</v>
      </c>
      <c r="Z3648" s="147" t="str">
        <f>VLOOKUP(F3648,'3-Productie normen'!A:Q,12,FALSE)</f>
        <v>B</v>
      </c>
      <c r="AA3648" s="147"/>
      <c r="AC3648" s="148">
        <f t="shared" si="720"/>
        <v>1147.5</v>
      </c>
    </row>
    <row r="3649" spans="1:29" ht="14.15" customHeight="1">
      <c r="A3649" s="124">
        <f t="shared" si="722"/>
        <v>3649</v>
      </c>
      <c r="B3649" s="139" t="s">
        <v>109</v>
      </c>
      <c r="C3649" s="108">
        <v>2</v>
      </c>
      <c r="D3649" s="164" t="s">
        <v>1800</v>
      </c>
      <c r="E3649" s="141" t="s">
        <v>1061</v>
      </c>
      <c r="F3649" s="141" t="s">
        <v>155</v>
      </c>
      <c r="G3649" s="141" t="s">
        <v>222</v>
      </c>
      <c r="H3649" s="142">
        <v>4.5</v>
      </c>
      <c r="I3649" s="143">
        <f t="shared" si="721"/>
        <v>255</v>
      </c>
      <c r="J3649" s="144">
        <v>255</v>
      </c>
      <c r="K3649" s="144"/>
      <c r="L3649" s="144"/>
      <c r="M3649" s="144"/>
      <c r="N3649" s="144"/>
      <c r="O3649" s="144"/>
      <c r="P3649" s="145" t="e">
        <f t="shared" si="711"/>
        <v>#DIV/0!</v>
      </c>
      <c r="Q3649" s="145">
        <f t="shared" si="712"/>
        <v>0</v>
      </c>
      <c r="R3649" s="145">
        <f t="shared" si="713"/>
        <v>0</v>
      </c>
      <c r="S3649" s="145">
        <f t="shared" si="714"/>
        <v>0</v>
      </c>
      <c r="T3649" s="145">
        <f t="shared" si="715"/>
        <v>0</v>
      </c>
      <c r="U3649" s="145">
        <f t="shared" si="716"/>
        <v>0</v>
      </c>
      <c r="V3649" s="146">
        <f>IF(J3649="nio",0,IF(J3649&gt;0,VLOOKUP(F3649,'3-Productie normen'!A:M,VLOOKUP(J3649,'3-Productie normen'!$B$38:$C$41,2,FALSE),FALSE)))*(VLOOKUP(B3649,'2-Kosten per locatie'!$A$16:$C$48,3,FALSE))</f>
        <v>0</v>
      </c>
      <c r="W3649" s="146">
        <f t="shared" si="717"/>
        <v>0</v>
      </c>
      <c r="X3649" s="146">
        <f t="shared" si="718"/>
        <v>0</v>
      </c>
      <c r="Y3649" s="146">
        <f t="shared" si="719"/>
        <v>0</v>
      </c>
      <c r="Z3649" s="147" t="str">
        <f>VLOOKUP(F3649,'3-Productie normen'!A:Q,12,FALSE)</f>
        <v>B</v>
      </c>
      <c r="AA3649" s="147"/>
      <c r="AC3649" s="148">
        <f t="shared" si="720"/>
        <v>1147.5</v>
      </c>
    </row>
    <row r="3650" spans="1:29" ht="14.15" customHeight="1">
      <c r="A3650" s="124">
        <f t="shared" si="722"/>
        <v>3650</v>
      </c>
      <c r="B3650" s="139" t="s">
        <v>109</v>
      </c>
      <c r="C3650" s="108">
        <v>2</v>
      </c>
      <c r="D3650" s="164" t="s">
        <v>2846</v>
      </c>
      <c r="E3650" s="141" t="s">
        <v>171</v>
      </c>
      <c r="F3650" s="141" t="s">
        <v>171</v>
      </c>
      <c r="G3650" s="141" t="s">
        <v>222</v>
      </c>
      <c r="H3650" s="142">
        <v>9.6999999999999993</v>
      </c>
      <c r="I3650" s="143">
        <f t="shared" si="721"/>
        <v>255</v>
      </c>
      <c r="J3650" s="144">
        <v>255</v>
      </c>
      <c r="K3650" s="144"/>
      <c r="L3650" s="144"/>
      <c r="M3650" s="144"/>
      <c r="N3650" s="144"/>
      <c r="O3650" s="144"/>
      <c r="P3650" s="145" t="e">
        <f t="shared" si="711"/>
        <v>#DIV/0!</v>
      </c>
      <c r="Q3650" s="145">
        <f t="shared" si="712"/>
        <v>0</v>
      </c>
      <c r="R3650" s="145">
        <f t="shared" si="713"/>
        <v>0</v>
      </c>
      <c r="S3650" s="145">
        <f t="shared" si="714"/>
        <v>0</v>
      </c>
      <c r="T3650" s="145">
        <f t="shared" si="715"/>
        <v>0</v>
      </c>
      <c r="U3650" s="145">
        <f t="shared" si="716"/>
        <v>0</v>
      </c>
      <c r="V3650" s="146">
        <f>IF(J3650="nio",0,IF(J3650&gt;0,VLOOKUP(F3650,'3-Productie normen'!A:M,VLOOKUP(J3650,'3-Productie normen'!$B$38:$C$41,2,FALSE),FALSE)))*(VLOOKUP(B3650,'2-Kosten per locatie'!$A$16:$C$48,3,FALSE))</f>
        <v>0</v>
      </c>
      <c r="W3650" s="146">
        <f t="shared" si="717"/>
        <v>0</v>
      </c>
      <c r="X3650" s="146">
        <f t="shared" si="718"/>
        <v>0</v>
      </c>
      <c r="Y3650" s="146">
        <f t="shared" si="719"/>
        <v>0</v>
      </c>
      <c r="Z3650" s="147" t="str">
        <f>VLOOKUP(F3650,'3-Productie normen'!A:Q,12,FALSE)</f>
        <v>B</v>
      </c>
      <c r="AA3650" s="147"/>
      <c r="AC3650" s="148">
        <f t="shared" si="720"/>
        <v>2473.5</v>
      </c>
    </row>
    <row r="3651" spans="1:29" ht="14.15" customHeight="1">
      <c r="A3651" s="124">
        <f t="shared" si="722"/>
        <v>3651</v>
      </c>
      <c r="B3651" s="139" t="s">
        <v>109</v>
      </c>
      <c r="C3651" s="108">
        <v>2</v>
      </c>
      <c r="D3651" s="164" t="s">
        <v>2847</v>
      </c>
      <c r="E3651" s="141" t="s">
        <v>224</v>
      </c>
      <c r="F3651" s="141" t="s">
        <v>155</v>
      </c>
      <c r="G3651" s="141" t="s">
        <v>222</v>
      </c>
      <c r="H3651" s="142">
        <v>68.900000000000006</v>
      </c>
      <c r="I3651" s="143">
        <f t="shared" si="721"/>
        <v>255</v>
      </c>
      <c r="J3651" s="144">
        <v>255</v>
      </c>
      <c r="K3651" s="144"/>
      <c r="L3651" s="144"/>
      <c r="M3651" s="144"/>
      <c r="N3651" s="144"/>
      <c r="O3651" s="144"/>
      <c r="P3651" s="145" t="e">
        <f t="shared" si="711"/>
        <v>#DIV/0!</v>
      </c>
      <c r="Q3651" s="145">
        <f t="shared" si="712"/>
        <v>0</v>
      </c>
      <c r="R3651" s="145">
        <f t="shared" si="713"/>
        <v>0</v>
      </c>
      <c r="S3651" s="145">
        <f t="shared" si="714"/>
        <v>0</v>
      </c>
      <c r="T3651" s="145">
        <f t="shared" si="715"/>
        <v>0</v>
      </c>
      <c r="U3651" s="145">
        <f t="shared" si="716"/>
        <v>0</v>
      </c>
      <c r="V3651" s="146">
        <f>IF(J3651="nio",0,IF(J3651&gt;0,VLOOKUP(F3651,'3-Productie normen'!A:M,VLOOKUP(J3651,'3-Productie normen'!$B$38:$C$41,2,FALSE),FALSE)))*(VLOOKUP(B3651,'2-Kosten per locatie'!$A$16:$C$48,3,FALSE))</f>
        <v>0</v>
      </c>
      <c r="W3651" s="146">
        <f t="shared" si="717"/>
        <v>0</v>
      </c>
      <c r="X3651" s="146">
        <f t="shared" si="718"/>
        <v>0</v>
      </c>
      <c r="Y3651" s="146">
        <f t="shared" si="719"/>
        <v>0</v>
      </c>
      <c r="Z3651" s="147" t="str">
        <f>VLOOKUP(F3651,'3-Productie normen'!A:Q,12,FALSE)</f>
        <v>B</v>
      </c>
      <c r="AA3651" s="147"/>
      <c r="AC3651" s="148">
        <f t="shared" si="720"/>
        <v>17569.5</v>
      </c>
    </row>
    <row r="3652" spans="1:29" ht="14.15" customHeight="1">
      <c r="A3652" s="124">
        <f t="shared" si="722"/>
        <v>3652</v>
      </c>
      <c r="B3652" s="139" t="s">
        <v>109</v>
      </c>
      <c r="C3652" s="108">
        <v>2</v>
      </c>
      <c r="D3652" s="164" t="s">
        <v>1801</v>
      </c>
      <c r="E3652" s="141" t="s">
        <v>2370</v>
      </c>
      <c r="F3652" s="153" t="s">
        <v>172</v>
      </c>
      <c r="G3652" s="141" t="s">
        <v>222</v>
      </c>
      <c r="H3652" s="142">
        <v>0</v>
      </c>
      <c r="I3652" s="143">
        <f t="shared" si="721"/>
        <v>255</v>
      </c>
      <c r="J3652" s="144">
        <v>255</v>
      </c>
      <c r="K3652" s="144"/>
      <c r="L3652" s="144"/>
      <c r="M3652" s="144"/>
      <c r="N3652" s="144"/>
      <c r="O3652" s="144"/>
      <c r="P3652" s="145" t="e">
        <f t="shared" si="711"/>
        <v>#DIV/0!</v>
      </c>
      <c r="Q3652" s="145">
        <f t="shared" si="712"/>
        <v>0</v>
      </c>
      <c r="R3652" s="145">
        <f t="shared" si="713"/>
        <v>0</v>
      </c>
      <c r="S3652" s="145">
        <f t="shared" si="714"/>
        <v>0</v>
      </c>
      <c r="T3652" s="145">
        <f t="shared" si="715"/>
        <v>0</v>
      </c>
      <c r="U3652" s="145">
        <f t="shared" si="716"/>
        <v>0</v>
      </c>
      <c r="V3652" s="146">
        <f>IF(J3652="nio",0,IF(J3652&gt;0,VLOOKUP(F3652,'3-Productie normen'!A:M,VLOOKUP(J3652,'3-Productie normen'!$B$38:$C$41,2,FALSE),FALSE)))*(VLOOKUP(B3652,'2-Kosten per locatie'!$A$16:$C$48,3,FALSE))</f>
        <v>0</v>
      </c>
      <c r="W3652" s="146">
        <f t="shared" si="717"/>
        <v>0</v>
      </c>
      <c r="X3652" s="146">
        <f t="shared" si="718"/>
        <v>0</v>
      </c>
      <c r="Y3652" s="146">
        <f t="shared" si="719"/>
        <v>0</v>
      </c>
      <c r="Z3652" s="147" t="str">
        <f>VLOOKUP(F3652,'3-Productie normen'!A:Q,12,FALSE)</f>
        <v>V</v>
      </c>
      <c r="AA3652" s="147"/>
      <c r="AC3652" s="148">
        <f t="shared" si="720"/>
        <v>0</v>
      </c>
    </row>
    <row r="3653" spans="1:29" ht="14.15" customHeight="1">
      <c r="A3653" s="124">
        <f t="shared" si="722"/>
        <v>3653</v>
      </c>
      <c r="B3653" s="139" t="s">
        <v>109</v>
      </c>
      <c r="C3653" s="108">
        <v>2</v>
      </c>
      <c r="D3653" s="164" t="s">
        <v>1802</v>
      </c>
      <c r="E3653" s="141" t="s">
        <v>171</v>
      </c>
      <c r="F3653" s="141" t="s">
        <v>171</v>
      </c>
      <c r="G3653" s="141" t="s">
        <v>222</v>
      </c>
      <c r="H3653" s="142">
        <v>39.5</v>
      </c>
      <c r="I3653" s="143">
        <f t="shared" si="721"/>
        <v>255</v>
      </c>
      <c r="J3653" s="144">
        <v>255</v>
      </c>
      <c r="K3653" s="144"/>
      <c r="L3653" s="144"/>
      <c r="M3653" s="144"/>
      <c r="N3653" s="144"/>
      <c r="O3653" s="144"/>
      <c r="P3653" s="145" t="e">
        <f t="shared" si="711"/>
        <v>#DIV/0!</v>
      </c>
      <c r="Q3653" s="145">
        <f t="shared" si="712"/>
        <v>0</v>
      </c>
      <c r="R3653" s="145">
        <f t="shared" si="713"/>
        <v>0</v>
      </c>
      <c r="S3653" s="145">
        <f t="shared" si="714"/>
        <v>0</v>
      </c>
      <c r="T3653" s="145">
        <f t="shared" si="715"/>
        <v>0</v>
      </c>
      <c r="U3653" s="145">
        <f t="shared" si="716"/>
        <v>0</v>
      </c>
      <c r="V3653" s="146">
        <f>IF(J3653="nio",0,IF(J3653&gt;0,VLOOKUP(F3653,'3-Productie normen'!A:M,VLOOKUP(J3653,'3-Productie normen'!$B$38:$C$41,2,FALSE),FALSE)))*(VLOOKUP(B3653,'2-Kosten per locatie'!$A$16:$C$48,3,FALSE))</f>
        <v>0</v>
      </c>
      <c r="W3653" s="146">
        <f t="shared" si="717"/>
        <v>0</v>
      </c>
      <c r="X3653" s="146">
        <f t="shared" si="718"/>
        <v>0</v>
      </c>
      <c r="Y3653" s="146">
        <f t="shared" si="719"/>
        <v>0</v>
      </c>
      <c r="Z3653" s="147" t="str">
        <f>VLOOKUP(F3653,'3-Productie normen'!A:Q,12,FALSE)</f>
        <v>B</v>
      </c>
      <c r="AA3653" s="147"/>
      <c r="AC3653" s="148">
        <f t="shared" si="720"/>
        <v>10072.5</v>
      </c>
    </row>
    <row r="3654" spans="1:29" ht="14.15" customHeight="1">
      <c r="A3654" s="124">
        <f t="shared" si="722"/>
        <v>3654</v>
      </c>
      <c r="B3654" s="139" t="s">
        <v>109</v>
      </c>
      <c r="C3654" s="108">
        <v>2</v>
      </c>
      <c r="D3654" s="164" t="s">
        <v>2848</v>
      </c>
      <c r="E3654" s="141" t="s">
        <v>2849</v>
      </c>
      <c r="F3654" s="141" t="s">
        <v>168</v>
      </c>
      <c r="G3654" s="141" t="s">
        <v>227</v>
      </c>
      <c r="H3654" s="142">
        <v>0</v>
      </c>
      <c r="I3654" s="143">
        <f t="shared" si="721"/>
        <v>1</v>
      </c>
      <c r="J3654" s="144">
        <v>1</v>
      </c>
      <c r="K3654" s="144"/>
      <c r="L3654" s="144"/>
      <c r="M3654" s="144"/>
      <c r="N3654" s="144"/>
      <c r="O3654" s="144"/>
      <c r="P3654" s="145" t="e">
        <f t="shared" si="711"/>
        <v>#DIV/0!</v>
      </c>
      <c r="Q3654" s="145">
        <f t="shared" si="712"/>
        <v>0</v>
      </c>
      <c r="R3654" s="145">
        <f t="shared" si="713"/>
        <v>0</v>
      </c>
      <c r="S3654" s="145">
        <f t="shared" si="714"/>
        <v>0</v>
      </c>
      <c r="T3654" s="145">
        <f t="shared" si="715"/>
        <v>0</v>
      </c>
      <c r="U3654" s="145">
        <f t="shared" si="716"/>
        <v>0</v>
      </c>
      <c r="V3654" s="146">
        <f>IF(J3654="nio",0,IF(J3654&gt;0,VLOOKUP(F3654,'3-Productie normen'!A:M,VLOOKUP(J3654,'3-Productie normen'!$B$38:$C$41,2,FALSE),FALSE)))*(VLOOKUP(B3654,'2-Kosten per locatie'!$A$16:$C$48,3,FALSE))</f>
        <v>0</v>
      </c>
      <c r="W3654" s="146">
        <f t="shared" si="717"/>
        <v>0</v>
      </c>
      <c r="X3654" s="146">
        <f t="shared" si="718"/>
        <v>0</v>
      </c>
      <c r="Y3654" s="146">
        <f t="shared" si="719"/>
        <v>0</v>
      </c>
      <c r="Z3654" s="147" t="str">
        <f>VLOOKUP(F3654,'3-Productie normen'!A:Q,12,FALSE)</f>
        <v>V</v>
      </c>
      <c r="AA3654" s="147"/>
      <c r="AC3654" s="148">
        <f t="shared" si="720"/>
        <v>0</v>
      </c>
    </row>
    <row r="3655" spans="1:29" ht="14.15" customHeight="1">
      <c r="A3655" s="124">
        <f t="shared" si="722"/>
        <v>3655</v>
      </c>
      <c r="B3655" s="139" t="s">
        <v>109</v>
      </c>
      <c r="C3655" s="108">
        <v>2</v>
      </c>
      <c r="D3655" s="164" t="s">
        <v>2850</v>
      </c>
      <c r="E3655" s="141" t="s">
        <v>279</v>
      </c>
      <c r="F3655" s="141" t="s">
        <v>168</v>
      </c>
      <c r="G3655" s="141" t="s">
        <v>227</v>
      </c>
      <c r="H3655" s="142">
        <v>0</v>
      </c>
      <c r="I3655" s="143">
        <f t="shared" si="721"/>
        <v>1</v>
      </c>
      <c r="J3655" s="144">
        <v>1</v>
      </c>
      <c r="K3655" s="144"/>
      <c r="L3655" s="144"/>
      <c r="M3655" s="144"/>
      <c r="N3655" s="144"/>
      <c r="O3655" s="144"/>
      <c r="P3655" s="145" t="e">
        <f t="shared" si="711"/>
        <v>#DIV/0!</v>
      </c>
      <c r="Q3655" s="145">
        <f t="shared" si="712"/>
        <v>0</v>
      </c>
      <c r="R3655" s="145">
        <f t="shared" si="713"/>
        <v>0</v>
      </c>
      <c r="S3655" s="145">
        <f t="shared" si="714"/>
        <v>0</v>
      </c>
      <c r="T3655" s="145">
        <f t="shared" si="715"/>
        <v>0</v>
      </c>
      <c r="U3655" s="145">
        <f t="shared" si="716"/>
        <v>0</v>
      </c>
      <c r="V3655" s="146">
        <f>IF(J3655="nio",0,IF(J3655&gt;0,VLOOKUP(F3655,'3-Productie normen'!A:M,VLOOKUP(J3655,'3-Productie normen'!$B$38:$C$41,2,FALSE),FALSE)))*(VLOOKUP(B3655,'2-Kosten per locatie'!$A$16:$C$48,3,FALSE))</f>
        <v>0</v>
      </c>
      <c r="W3655" s="146">
        <f t="shared" si="717"/>
        <v>0</v>
      </c>
      <c r="X3655" s="146">
        <f t="shared" si="718"/>
        <v>0</v>
      </c>
      <c r="Y3655" s="146">
        <f t="shared" si="719"/>
        <v>0</v>
      </c>
      <c r="Z3655" s="147" t="str">
        <f>VLOOKUP(F3655,'3-Productie normen'!A:Q,12,FALSE)</f>
        <v>V</v>
      </c>
      <c r="AA3655" s="147"/>
      <c r="AC3655" s="148">
        <f t="shared" si="720"/>
        <v>0</v>
      </c>
    </row>
    <row r="3656" spans="1:29" ht="14.15" customHeight="1">
      <c r="A3656" s="124">
        <f t="shared" si="722"/>
        <v>3656</v>
      </c>
      <c r="B3656" s="139" t="s">
        <v>109</v>
      </c>
      <c r="C3656" s="108">
        <v>2</v>
      </c>
      <c r="D3656" s="164" t="s">
        <v>2851</v>
      </c>
      <c r="E3656" s="141" t="s">
        <v>355</v>
      </c>
      <c r="F3656" s="141" t="s">
        <v>174</v>
      </c>
      <c r="G3656" s="141"/>
      <c r="H3656" s="142">
        <v>0</v>
      </c>
      <c r="I3656" s="143">
        <f t="shared" si="721"/>
        <v>0</v>
      </c>
      <c r="J3656" s="144" t="s">
        <v>228</v>
      </c>
      <c r="K3656" s="144"/>
      <c r="L3656" s="144"/>
      <c r="M3656" s="144"/>
      <c r="N3656" s="144"/>
      <c r="O3656" s="144"/>
      <c r="P3656" s="145">
        <f t="shared" ref="P3656:P3671" si="723">IF(J3656="nio",0,IF(J3656&gt;0,J3656*H3656/V3656,0))</f>
        <v>0</v>
      </c>
      <c r="Q3656" s="145">
        <f t="shared" ref="Q3656:Q3671" si="724">IF(K3656&gt;0,K3656*H3656/W3656,0)</f>
        <v>0</v>
      </c>
      <c r="R3656" s="145">
        <f t="shared" ref="R3656:R3671" si="725">IF(L3656&gt;0,L3656*H3656/X3656,0)</f>
        <v>0</v>
      </c>
      <c r="S3656" s="145">
        <f t="shared" ref="S3656:S3671" si="726">IF(M3656&gt;0,M3656*H3656/Y3656,0)</f>
        <v>0</v>
      </c>
      <c r="T3656" s="145">
        <f t="shared" ref="T3656:T3671" si="727">IF(N3656&gt;0,N3656*H3656/X3656,0)</f>
        <v>0</v>
      </c>
      <c r="U3656" s="145">
        <f t="shared" ref="U3656:U3671" si="728">IF(O3656&gt;0,O3656*H3656/Y3656,0)</f>
        <v>0</v>
      </c>
      <c r="V3656" s="146">
        <f>IF(J3656="nio",0,IF(J3656&gt;0,VLOOKUP(F3656,'3-Productie normen'!A:M,VLOOKUP(J3656,'3-Productie normen'!$B$38:$C$41,2,FALSE),FALSE)))*(VLOOKUP(B3656,'2-Kosten per locatie'!$A$16:$C$48,3,FALSE))</f>
        <v>0</v>
      </c>
      <c r="W3656" s="146">
        <f t="shared" ref="W3656:W3671" si="729">IF(K3656&gt;0,V3656*$W$8,0)</f>
        <v>0</v>
      </c>
      <c r="X3656" s="146">
        <f t="shared" ref="X3656:X3671" si="730">IF((OR(L3656&gt;0,N3656&gt;0)),V3656*$X$8,0)</f>
        <v>0</v>
      </c>
      <c r="Y3656" s="146">
        <f t="shared" ref="Y3656:Y3671" si="731">IF((OR(M3656&gt;0,O3656&gt;0)),V3656*$Y$8,0)</f>
        <v>0</v>
      </c>
      <c r="Z3656" s="147">
        <f>VLOOKUP(F3656,'3-Productie normen'!A:Q,12,FALSE)</f>
        <v>0</v>
      </c>
      <c r="AA3656" s="147"/>
      <c r="AC3656" s="148">
        <f t="shared" ref="AC3656:AC3671" si="732">I3656*H3656</f>
        <v>0</v>
      </c>
    </row>
    <row r="3657" spans="1:29" ht="14.15" customHeight="1">
      <c r="A3657" s="124">
        <f t="shared" si="722"/>
        <v>3657</v>
      </c>
      <c r="B3657" s="139" t="s">
        <v>109</v>
      </c>
      <c r="C3657" s="108">
        <v>2</v>
      </c>
      <c r="D3657" s="164" t="s">
        <v>2852</v>
      </c>
      <c r="E3657" s="141" t="s">
        <v>355</v>
      </c>
      <c r="F3657" s="141" t="s">
        <v>174</v>
      </c>
      <c r="G3657" s="141"/>
      <c r="H3657" s="142">
        <v>0</v>
      </c>
      <c r="I3657" s="143">
        <f t="shared" si="721"/>
        <v>0</v>
      </c>
      <c r="J3657" s="144" t="s">
        <v>228</v>
      </c>
      <c r="K3657" s="144"/>
      <c r="L3657" s="144"/>
      <c r="M3657" s="144"/>
      <c r="N3657" s="144"/>
      <c r="O3657" s="144"/>
      <c r="P3657" s="145">
        <f t="shared" si="723"/>
        <v>0</v>
      </c>
      <c r="Q3657" s="145">
        <f t="shared" si="724"/>
        <v>0</v>
      </c>
      <c r="R3657" s="145">
        <f t="shared" si="725"/>
        <v>0</v>
      </c>
      <c r="S3657" s="145">
        <f t="shared" si="726"/>
        <v>0</v>
      </c>
      <c r="T3657" s="145">
        <f t="shared" si="727"/>
        <v>0</v>
      </c>
      <c r="U3657" s="145">
        <f t="shared" si="728"/>
        <v>0</v>
      </c>
      <c r="V3657" s="146">
        <f>IF(J3657="nio",0,IF(J3657&gt;0,VLOOKUP(F3657,'3-Productie normen'!A:M,VLOOKUP(J3657,'3-Productie normen'!$B$38:$C$41,2,FALSE),FALSE)))*(VLOOKUP(B3657,'2-Kosten per locatie'!$A$16:$C$48,3,FALSE))</f>
        <v>0</v>
      </c>
      <c r="W3657" s="146">
        <f t="shared" si="729"/>
        <v>0</v>
      </c>
      <c r="X3657" s="146">
        <f t="shared" si="730"/>
        <v>0</v>
      </c>
      <c r="Y3657" s="146">
        <f t="shared" si="731"/>
        <v>0</v>
      </c>
      <c r="Z3657" s="147">
        <f>VLOOKUP(F3657,'3-Productie normen'!A:Q,12,FALSE)</f>
        <v>0</v>
      </c>
      <c r="AA3657" s="147"/>
      <c r="AC3657" s="148">
        <f t="shared" si="732"/>
        <v>0</v>
      </c>
    </row>
    <row r="3658" spans="1:29" ht="14.15" customHeight="1">
      <c r="A3658" s="124">
        <f t="shared" si="722"/>
        <v>3658</v>
      </c>
      <c r="B3658" s="139" t="s">
        <v>109</v>
      </c>
      <c r="C3658" s="108">
        <v>2</v>
      </c>
      <c r="D3658" s="164" t="s">
        <v>2853</v>
      </c>
      <c r="E3658" s="141" t="s">
        <v>170</v>
      </c>
      <c r="F3658" s="141" t="s">
        <v>174</v>
      </c>
      <c r="G3658" s="141"/>
      <c r="H3658" s="142">
        <v>0</v>
      </c>
      <c r="I3658" s="143">
        <f t="shared" si="721"/>
        <v>0</v>
      </c>
      <c r="J3658" s="144" t="s">
        <v>228</v>
      </c>
      <c r="K3658" s="144"/>
      <c r="L3658" s="144"/>
      <c r="M3658" s="144"/>
      <c r="N3658" s="144"/>
      <c r="O3658" s="144"/>
      <c r="P3658" s="145">
        <f t="shared" si="723"/>
        <v>0</v>
      </c>
      <c r="Q3658" s="145">
        <f t="shared" si="724"/>
        <v>0</v>
      </c>
      <c r="R3658" s="145">
        <f t="shared" si="725"/>
        <v>0</v>
      </c>
      <c r="S3658" s="145">
        <f t="shared" si="726"/>
        <v>0</v>
      </c>
      <c r="T3658" s="145">
        <f t="shared" si="727"/>
        <v>0</v>
      </c>
      <c r="U3658" s="145">
        <f t="shared" si="728"/>
        <v>0</v>
      </c>
      <c r="V3658" s="146">
        <f>IF(J3658="nio",0,IF(J3658&gt;0,VLOOKUP(F3658,'3-Productie normen'!A:M,VLOOKUP(J3658,'3-Productie normen'!$B$38:$C$41,2,FALSE),FALSE)))*(VLOOKUP(B3658,'2-Kosten per locatie'!$A$16:$C$48,3,FALSE))</f>
        <v>0</v>
      </c>
      <c r="W3658" s="146">
        <f t="shared" si="729"/>
        <v>0</v>
      </c>
      <c r="X3658" s="146">
        <f t="shared" si="730"/>
        <v>0</v>
      </c>
      <c r="Y3658" s="146">
        <f t="shared" si="731"/>
        <v>0</v>
      </c>
      <c r="Z3658" s="147">
        <f>VLOOKUP(F3658,'3-Productie normen'!A:Q,12,FALSE)</f>
        <v>0</v>
      </c>
      <c r="AA3658" s="147"/>
      <c r="AC3658" s="148">
        <f t="shared" si="732"/>
        <v>0</v>
      </c>
    </row>
    <row r="3659" spans="1:29" ht="14.15" customHeight="1">
      <c r="A3659" s="124">
        <f t="shared" si="722"/>
        <v>3659</v>
      </c>
      <c r="B3659" s="139" t="s">
        <v>109</v>
      </c>
      <c r="C3659" s="108">
        <v>2</v>
      </c>
      <c r="D3659" s="164" t="s">
        <v>2854</v>
      </c>
      <c r="E3659" s="141" t="s">
        <v>170</v>
      </c>
      <c r="F3659" s="141" t="s">
        <v>174</v>
      </c>
      <c r="G3659" s="141"/>
      <c r="H3659" s="142">
        <v>0</v>
      </c>
      <c r="I3659" s="143">
        <f t="shared" si="721"/>
        <v>0</v>
      </c>
      <c r="J3659" s="144" t="s">
        <v>228</v>
      </c>
      <c r="K3659" s="144"/>
      <c r="L3659" s="144"/>
      <c r="M3659" s="144"/>
      <c r="N3659" s="144"/>
      <c r="O3659" s="144"/>
      <c r="P3659" s="145">
        <f t="shared" si="723"/>
        <v>0</v>
      </c>
      <c r="Q3659" s="145">
        <f t="shared" si="724"/>
        <v>0</v>
      </c>
      <c r="R3659" s="145">
        <f t="shared" si="725"/>
        <v>0</v>
      </c>
      <c r="S3659" s="145">
        <f t="shared" si="726"/>
        <v>0</v>
      </c>
      <c r="T3659" s="145">
        <f t="shared" si="727"/>
        <v>0</v>
      </c>
      <c r="U3659" s="145">
        <f t="shared" si="728"/>
        <v>0</v>
      </c>
      <c r="V3659" s="146">
        <f>IF(J3659="nio",0,IF(J3659&gt;0,VLOOKUP(F3659,'3-Productie normen'!A:M,VLOOKUP(J3659,'3-Productie normen'!$B$38:$C$41,2,FALSE),FALSE)))*(VLOOKUP(B3659,'2-Kosten per locatie'!$A$16:$C$48,3,FALSE))</f>
        <v>0</v>
      </c>
      <c r="W3659" s="146">
        <f t="shared" si="729"/>
        <v>0</v>
      </c>
      <c r="X3659" s="146">
        <f t="shared" si="730"/>
        <v>0</v>
      </c>
      <c r="Y3659" s="146">
        <f t="shared" si="731"/>
        <v>0</v>
      </c>
      <c r="Z3659" s="147">
        <f>VLOOKUP(F3659,'3-Productie normen'!A:Q,12,FALSE)</f>
        <v>0</v>
      </c>
      <c r="AA3659" s="147"/>
      <c r="AC3659" s="148">
        <f t="shared" si="732"/>
        <v>0</v>
      </c>
    </row>
    <row r="3660" spans="1:29" ht="14.15" customHeight="1">
      <c r="A3660" s="124">
        <f t="shared" si="722"/>
        <v>3660</v>
      </c>
      <c r="B3660" s="139" t="s">
        <v>109</v>
      </c>
      <c r="C3660" s="108">
        <v>2</v>
      </c>
      <c r="D3660" s="164" t="s">
        <v>2855</v>
      </c>
      <c r="E3660" s="141" t="s">
        <v>216</v>
      </c>
      <c r="F3660" s="141" t="s">
        <v>167</v>
      </c>
      <c r="G3660" s="141" t="s">
        <v>213</v>
      </c>
      <c r="H3660" s="142">
        <v>0</v>
      </c>
      <c r="I3660" s="143">
        <f t="shared" si="721"/>
        <v>255</v>
      </c>
      <c r="J3660" s="144">
        <v>255</v>
      </c>
      <c r="K3660" s="144"/>
      <c r="L3660" s="144"/>
      <c r="M3660" s="144"/>
      <c r="N3660" s="144"/>
      <c r="O3660" s="144"/>
      <c r="P3660" s="145" t="e">
        <f t="shared" si="723"/>
        <v>#DIV/0!</v>
      </c>
      <c r="Q3660" s="145">
        <f t="shared" si="724"/>
        <v>0</v>
      </c>
      <c r="R3660" s="145">
        <f t="shared" si="725"/>
        <v>0</v>
      </c>
      <c r="S3660" s="145">
        <f t="shared" si="726"/>
        <v>0</v>
      </c>
      <c r="T3660" s="145">
        <f t="shared" si="727"/>
        <v>0</v>
      </c>
      <c r="U3660" s="145">
        <f t="shared" si="728"/>
        <v>0</v>
      </c>
      <c r="V3660" s="146">
        <f>IF(J3660="nio",0,IF(J3660&gt;0,VLOOKUP(F3660,'3-Productie normen'!A:M,VLOOKUP(J3660,'3-Productie normen'!$B$38:$C$41,2,FALSE),FALSE)))*(VLOOKUP(B3660,'2-Kosten per locatie'!$A$16:$C$48,3,FALSE))</f>
        <v>0</v>
      </c>
      <c r="W3660" s="146">
        <f t="shared" si="729"/>
        <v>0</v>
      </c>
      <c r="X3660" s="146">
        <f t="shared" si="730"/>
        <v>0</v>
      </c>
      <c r="Y3660" s="146">
        <f t="shared" si="731"/>
        <v>0</v>
      </c>
      <c r="Z3660" s="147" t="str">
        <f>VLOOKUP(F3660,'3-Productie normen'!A:Q,12,FALSE)</f>
        <v>S</v>
      </c>
      <c r="AA3660" s="147"/>
      <c r="AC3660" s="148">
        <f t="shared" si="732"/>
        <v>0</v>
      </c>
    </row>
    <row r="3661" spans="1:29" ht="14.15" customHeight="1">
      <c r="A3661" s="124">
        <f t="shared" si="722"/>
        <v>3661</v>
      </c>
      <c r="B3661" s="139" t="s">
        <v>109</v>
      </c>
      <c r="C3661" s="108">
        <v>2</v>
      </c>
      <c r="D3661" s="164" t="s">
        <v>2856</v>
      </c>
      <c r="E3661" s="141" t="s">
        <v>216</v>
      </c>
      <c r="F3661" s="141" t="s">
        <v>167</v>
      </c>
      <c r="G3661" s="141" t="s">
        <v>213</v>
      </c>
      <c r="H3661" s="142">
        <v>1</v>
      </c>
      <c r="I3661" s="143">
        <f t="shared" si="721"/>
        <v>255</v>
      </c>
      <c r="J3661" s="144">
        <v>255</v>
      </c>
      <c r="K3661" s="144"/>
      <c r="L3661" s="144"/>
      <c r="M3661" s="144"/>
      <c r="N3661" s="144"/>
      <c r="O3661" s="144"/>
      <c r="P3661" s="145" t="e">
        <f t="shared" si="723"/>
        <v>#DIV/0!</v>
      </c>
      <c r="Q3661" s="145">
        <f t="shared" si="724"/>
        <v>0</v>
      </c>
      <c r="R3661" s="145">
        <f t="shared" si="725"/>
        <v>0</v>
      </c>
      <c r="S3661" s="145">
        <f t="shared" si="726"/>
        <v>0</v>
      </c>
      <c r="T3661" s="145">
        <f t="shared" si="727"/>
        <v>0</v>
      </c>
      <c r="U3661" s="145">
        <f t="shared" si="728"/>
        <v>0</v>
      </c>
      <c r="V3661" s="146">
        <f>IF(J3661="nio",0,IF(J3661&gt;0,VLOOKUP(F3661,'3-Productie normen'!A:M,VLOOKUP(J3661,'3-Productie normen'!$B$38:$C$41,2,FALSE),FALSE)))*(VLOOKUP(B3661,'2-Kosten per locatie'!$A$16:$C$48,3,FALSE))</f>
        <v>0</v>
      </c>
      <c r="W3661" s="146">
        <f t="shared" si="729"/>
        <v>0</v>
      </c>
      <c r="X3661" s="146">
        <f t="shared" si="730"/>
        <v>0</v>
      </c>
      <c r="Y3661" s="146">
        <f t="shared" si="731"/>
        <v>0</v>
      </c>
      <c r="Z3661" s="147" t="str">
        <f>VLOOKUP(F3661,'3-Productie normen'!A:Q,12,FALSE)</f>
        <v>S</v>
      </c>
      <c r="AA3661" s="147"/>
      <c r="AC3661" s="148">
        <f t="shared" si="732"/>
        <v>255</v>
      </c>
    </row>
    <row r="3662" spans="1:29" ht="14.15" customHeight="1">
      <c r="A3662" s="124">
        <f t="shared" si="722"/>
        <v>3662</v>
      </c>
      <c r="B3662" s="139" t="s">
        <v>109</v>
      </c>
      <c r="C3662" s="108">
        <v>2</v>
      </c>
      <c r="D3662" s="164" t="s">
        <v>2857</v>
      </c>
      <c r="E3662" s="141" t="s">
        <v>212</v>
      </c>
      <c r="F3662" s="141" t="s">
        <v>167</v>
      </c>
      <c r="G3662" s="141" t="s">
        <v>213</v>
      </c>
      <c r="H3662" s="142">
        <v>0</v>
      </c>
      <c r="I3662" s="143">
        <f t="shared" si="721"/>
        <v>255</v>
      </c>
      <c r="J3662" s="144">
        <v>255</v>
      </c>
      <c r="K3662" s="144"/>
      <c r="L3662" s="144"/>
      <c r="M3662" s="144"/>
      <c r="N3662" s="144"/>
      <c r="O3662" s="144"/>
      <c r="P3662" s="145" t="e">
        <f t="shared" si="723"/>
        <v>#DIV/0!</v>
      </c>
      <c r="Q3662" s="145">
        <f t="shared" si="724"/>
        <v>0</v>
      </c>
      <c r="R3662" s="145">
        <f t="shared" si="725"/>
        <v>0</v>
      </c>
      <c r="S3662" s="145">
        <f t="shared" si="726"/>
        <v>0</v>
      </c>
      <c r="T3662" s="145">
        <f t="shared" si="727"/>
        <v>0</v>
      </c>
      <c r="U3662" s="145">
        <f t="shared" si="728"/>
        <v>0</v>
      </c>
      <c r="V3662" s="146">
        <f>IF(J3662="nio",0,IF(J3662&gt;0,VLOOKUP(F3662,'3-Productie normen'!A:M,VLOOKUP(J3662,'3-Productie normen'!$B$38:$C$41,2,FALSE),FALSE)))*(VLOOKUP(B3662,'2-Kosten per locatie'!$A$16:$C$48,3,FALSE))</f>
        <v>0</v>
      </c>
      <c r="W3662" s="146">
        <f t="shared" si="729"/>
        <v>0</v>
      </c>
      <c r="X3662" s="146">
        <f t="shared" si="730"/>
        <v>0</v>
      </c>
      <c r="Y3662" s="146">
        <f t="shared" si="731"/>
        <v>0</v>
      </c>
      <c r="Z3662" s="147" t="str">
        <f>VLOOKUP(F3662,'3-Productie normen'!A:Q,12,FALSE)</f>
        <v>S</v>
      </c>
      <c r="AA3662" s="147"/>
      <c r="AC3662" s="148">
        <f t="shared" si="732"/>
        <v>0</v>
      </c>
    </row>
    <row r="3663" spans="1:29" ht="14.15" customHeight="1">
      <c r="A3663" s="124">
        <f t="shared" si="722"/>
        <v>3663</v>
      </c>
      <c r="B3663" s="139" t="s">
        <v>109</v>
      </c>
      <c r="C3663" s="108">
        <v>2</v>
      </c>
      <c r="D3663" s="164" t="s">
        <v>2858</v>
      </c>
      <c r="E3663" s="141" t="s">
        <v>212</v>
      </c>
      <c r="F3663" s="139" t="s">
        <v>167</v>
      </c>
      <c r="G3663" s="141" t="s">
        <v>213</v>
      </c>
      <c r="H3663" s="142">
        <v>1</v>
      </c>
      <c r="I3663" s="143">
        <f t="shared" si="721"/>
        <v>255</v>
      </c>
      <c r="J3663" s="144">
        <v>255</v>
      </c>
      <c r="K3663" s="144"/>
      <c r="L3663" s="144"/>
      <c r="M3663" s="144"/>
      <c r="N3663" s="144"/>
      <c r="O3663" s="144"/>
      <c r="P3663" s="145" t="e">
        <f t="shared" si="723"/>
        <v>#DIV/0!</v>
      </c>
      <c r="Q3663" s="145">
        <f t="shared" si="724"/>
        <v>0</v>
      </c>
      <c r="R3663" s="145">
        <f t="shared" si="725"/>
        <v>0</v>
      </c>
      <c r="S3663" s="145">
        <f t="shared" si="726"/>
        <v>0</v>
      </c>
      <c r="T3663" s="145">
        <f t="shared" si="727"/>
        <v>0</v>
      </c>
      <c r="U3663" s="145">
        <f t="shared" si="728"/>
        <v>0</v>
      </c>
      <c r="V3663" s="146">
        <f>IF(J3663="nio",0,IF(J3663&gt;0,VLOOKUP(F3663,'3-Productie normen'!A:M,VLOOKUP(J3663,'3-Productie normen'!$B$38:$C$41,2,FALSE),FALSE)))*(VLOOKUP(B3663,'2-Kosten per locatie'!$A$16:$C$48,3,FALSE))</f>
        <v>0</v>
      </c>
      <c r="W3663" s="146">
        <f t="shared" si="729"/>
        <v>0</v>
      </c>
      <c r="X3663" s="146">
        <f t="shared" si="730"/>
        <v>0</v>
      </c>
      <c r="Y3663" s="146">
        <f t="shared" si="731"/>
        <v>0</v>
      </c>
      <c r="Z3663" s="147" t="str">
        <f>VLOOKUP(F3663,'3-Productie normen'!A:Q,12,FALSE)</f>
        <v>S</v>
      </c>
      <c r="AA3663" s="147"/>
      <c r="AC3663" s="148">
        <f t="shared" si="732"/>
        <v>255</v>
      </c>
    </row>
    <row r="3664" spans="1:29" ht="14.15" customHeight="1">
      <c r="A3664" s="124">
        <f t="shared" si="722"/>
        <v>3664</v>
      </c>
      <c r="B3664" s="139" t="s">
        <v>109</v>
      </c>
      <c r="C3664" s="108">
        <v>2</v>
      </c>
      <c r="D3664" s="164" t="s">
        <v>2859</v>
      </c>
      <c r="E3664" s="141" t="s">
        <v>212</v>
      </c>
      <c r="F3664" s="141" t="s">
        <v>167</v>
      </c>
      <c r="G3664" s="141" t="s">
        <v>213</v>
      </c>
      <c r="H3664" s="142">
        <v>1</v>
      </c>
      <c r="I3664" s="143">
        <f t="shared" si="721"/>
        <v>255</v>
      </c>
      <c r="J3664" s="144">
        <v>255</v>
      </c>
      <c r="K3664" s="144"/>
      <c r="L3664" s="144"/>
      <c r="M3664" s="144"/>
      <c r="N3664" s="144"/>
      <c r="O3664" s="144"/>
      <c r="P3664" s="145" t="e">
        <f t="shared" si="723"/>
        <v>#DIV/0!</v>
      </c>
      <c r="Q3664" s="145">
        <f t="shared" si="724"/>
        <v>0</v>
      </c>
      <c r="R3664" s="145">
        <f t="shared" si="725"/>
        <v>0</v>
      </c>
      <c r="S3664" s="145">
        <f t="shared" si="726"/>
        <v>0</v>
      </c>
      <c r="T3664" s="145">
        <f t="shared" si="727"/>
        <v>0</v>
      </c>
      <c r="U3664" s="145">
        <f t="shared" si="728"/>
        <v>0</v>
      </c>
      <c r="V3664" s="146">
        <f>IF(J3664="nio",0,IF(J3664&gt;0,VLOOKUP(F3664,'3-Productie normen'!A:M,VLOOKUP(J3664,'3-Productie normen'!$B$38:$C$41,2,FALSE),FALSE)))*(VLOOKUP(B3664,'2-Kosten per locatie'!$A$16:$C$48,3,FALSE))</f>
        <v>0</v>
      </c>
      <c r="W3664" s="146">
        <f t="shared" si="729"/>
        <v>0</v>
      </c>
      <c r="X3664" s="146">
        <f t="shared" si="730"/>
        <v>0</v>
      </c>
      <c r="Y3664" s="146">
        <f t="shared" si="731"/>
        <v>0</v>
      </c>
      <c r="Z3664" s="147" t="str">
        <f>VLOOKUP(F3664,'3-Productie normen'!A:Q,12,FALSE)</f>
        <v>S</v>
      </c>
      <c r="AA3664" s="147"/>
      <c r="AC3664" s="148">
        <f t="shared" si="732"/>
        <v>255</v>
      </c>
    </row>
    <row r="3665" spans="1:29" ht="14.15" customHeight="1">
      <c r="A3665" s="124">
        <f t="shared" si="722"/>
        <v>3665</v>
      </c>
      <c r="B3665" s="139" t="s">
        <v>109</v>
      </c>
      <c r="C3665" s="108">
        <v>2</v>
      </c>
      <c r="D3665" s="164" t="s">
        <v>2860</v>
      </c>
      <c r="E3665" s="141" t="s">
        <v>220</v>
      </c>
      <c r="F3665" s="141" t="s">
        <v>167</v>
      </c>
      <c r="G3665" s="141" t="s">
        <v>213</v>
      </c>
      <c r="H3665" s="142">
        <v>5</v>
      </c>
      <c r="I3665" s="143">
        <f t="shared" si="721"/>
        <v>255</v>
      </c>
      <c r="J3665" s="144">
        <v>255</v>
      </c>
      <c r="K3665" s="144"/>
      <c r="L3665" s="144"/>
      <c r="M3665" s="144"/>
      <c r="N3665" s="144"/>
      <c r="O3665" s="144"/>
      <c r="P3665" s="145" t="e">
        <f t="shared" si="723"/>
        <v>#DIV/0!</v>
      </c>
      <c r="Q3665" s="145">
        <f t="shared" si="724"/>
        <v>0</v>
      </c>
      <c r="R3665" s="145">
        <f t="shared" si="725"/>
        <v>0</v>
      </c>
      <c r="S3665" s="145">
        <f t="shared" si="726"/>
        <v>0</v>
      </c>
      <c r="T3665" s="145">
        <f t="shared" si="727"/>
        <v>0</v>
      </c>
      <c r="U3665" s="145">
        <f t="shared" si="728"/>
        <v>0</v>
      </c>
      <c r="V3665" s="146">
        <f>IF(J3665="nio",0,IF(J3665&gt;0,VLOOKUP(F3665,'3-Productie normen'!A:M,VLOOKUP(J3665,'3-Productie normen'!$B$38:$C$41,2,FALSE),FALSE)))*(VLOOKUP(B3665,'2-Kosten per locatie'!$A$16:$C$48,3,FALSE))</f>
        <v>0</v>
      </c>
      <c r="W3665" s="146">
        <f t="shared" si="729"/>
        <v>0</v>
      </c>
      <c r="X3665" s="146">
        <f t="shared" si="730"/>
        <v>0</v>
      </c>
      <c r="Y3665" s="146">
        <f t="shared" si="731"/>
        <v>0</v>
      </c>
      <c r="Z3665" s="147" t="str">
        <f>VLOOKUP(F3665,'3-Productie normen'!A:Q,12,FALSE)</f>
        <v>S</v>
      </c>
      <c r="AA3665" s="147"/>
      <c r="AC3665" s="148">
        <f t="shared" si="732"/>
        <v>1275</v>
      </c>
    </row>
    <row r="3666" spans="1:29" ht="14.15" customHeight="1">
      <c r="A3666" s="124">
        <f t="shared" si="722"/>
        <v>3666</v>
      </c>
      <c r="B3666" s="139" t="s">
        <v>109</v>
      </c>
      <c r="C3666" s="108">
        <v>2</v>
      </c>
      <c r="D3666" s="164" t="s">
        <v>2861</v>
      </c>
      <c r="E3666" s="141" t="s">
        <v>1631</v>
      </c>
      <c r="F3666" s="141" t="s">
        <v>161</v>
      </c>
      <c r="G3666" s="141" t="s">
        <v>227</v>
      </c>
      <c r="H3666" s="142">
        <v>4.5</v>
      </c>
      <c r="I3666" s="143">
        <f t="shared" si="721"/>
        <v>255</v>
      </c>
      <c r="J3666" s="144">
        <v>255</v>
      </c>
      <c r="K3666" s="144"/>
      <c r="L3666" s="144"/>
      <c r="M3666" s="144"/>
      <c r="N3666" s="144"/>
      <c r="O3666" s="144"/>
      <c r="P3666" s="145" t="e">
        <f t="shared" si="723"/>
        <v>#DIV/0!</v>
      </c>
      <c r="Q3666" s="145">
        <f t="shared" si="724"/>
        <v>0</v>
      </c>
      <c r="R3666" s="145">
        <f t="shared" si="725"/>
        <v>0</v>
      </c>
      <c r="S3666" s="145">
        <f t="shared" si="726"/>
        <v>0</v>
      </c>
      <c r="T3666" s="145">
        <f t="shared" si="727"/>
        <v>0</v>
      </c>
      <c r="U3666" s="145">
        <f t="shared" si="728"/>
        <v>0</v>
      </c>
      <c r="V3666" s="146">
        <f>IF(J3666="nio",0,IF(J3666&gt;0,VLOOKUP(F3666,'3-Productie normen'!A:M,VLOOKUP(J3666,'3-Productie normen'!$B$38:$C$41,2,FALSE),FALSE)))*(VLOOKUP(B3666,'2-Kosten per locatie'!$A$16:$C$48,3,FALSE))</f>
        <v>0</v>
      </c>
      <c r="W3666" s="146">
        <f t="shared" si="729"/>
        <v>0</v>
      </c>
      <c r="X3666" s="146">
        <f t="shared" si="730"/>
        <v>0</v>
      </c>
      <c r="Y3666" s="146">
        <f t="shared" si="731"/>
        <v>0</v>
      </c>
      <c r="Z3666" s="147" t="str">
        <f>VLOOKUP(F3666,'3-Productie normen'!A:Q,12,FALSE)</f>
        <v>S</v>
      </c>
      <c r="AA3666" s="147"/>
      <c r="AC3666" s="148">
        <f t="shared" si="732"/>
        <v>1147.5</v>
      </c>
    </row>
    <row r="3667" spans="1:29" ht="14.15" customHeight="1">
      <c r="A3667" s="124">
        <f t="shared" si="722"/>
        <v>3667</v>
      </c>
      <c r="B3667" s="139" t="s">
        <v>109</v>
      </c>
      <c r="C3667" s="108">
        <v>2</v>
      </c>
      <c r="D3667" s="164" t="s">
        <v>2862</v>
      </c>
      <c r="E3667" s="141" t="s">
        <v>507</v>
      </c>
      <c r="F3667" s="153" t="s">
        <v>157</v>
      </c>
      <c r="G3667" s="141" t="s">
        <v>213</v>
      </c>
      <c r="H3667" s="142">
        <v>1.8</v>
      </c>
      <c r="I3667" s="143">
        <f t="shared" si="721"/>
        <v>255</v>
      </c>
      <c r="J3667" s="144">
        <v>255</v>
      </c>
      <c r="K3667" s="144"/>
      <c r="L3667" s="144"/>
      <c r="M3667" s="144"/>
      <c r="N3667" s="144"/>
      <c r="O3667" s="144"/>
      <c r="P3667" s="145" t="e">
        <f t="shared" si="723"/>
        <v>#DIV/0!</v>
      </c>
      <c r="Q3667" s="145">
        <f t="shared" si="724"/>
        <v>0</v>
      </c>
      <c r="R3667" s="145">
        <f t="shared" si="725"/>
        <v>0</v>
      </c>
      <c r="S3667" s="145">
        <f t="shared" si="726"/>
        <v>0</v>
      </c>
      <c r="T3667" s="145">
        <f t="shared" si="727"/>
        <v>0</v>
      </c>
      <c r="U3667" s="145">
        <f t="shared" si="728"/>
        <v>0</v>
      </c>
      <c r="V3667" s="146">
        <f>IF(J3667="nio",0,IF(J3667&gt;0,VLOOKUP(F3667,'3-Productie normen'!A:M,VLOOKUP(J3667,'3-Productie normen'!$B$38:$C$41,2,FALSE),FALSE)))*(VLOOKUP(B3667,'2-Kosten per locatie'!$A$16:$C$48,3,FALSE))</f>
        <v>0</v>
      </c>
      <c r="W3667" s="146">
        <f t="shared" si="729"/>
        <v>0</v>
      </c>
      <c r="X3667" s="146">
        <f t="shared" si="730"/>
        <v>0</v>
      </c>
      <c r="Y3667" s="146">
        <f t="shared" si="731"/>
        <v>0</v>
      </c>
      <c r="Z3667" s="147" t="str">
        <f>VLOOKUP(F3667,'3-Productie normen'!A:Q,12,FALSE)</f>
        <v>S</v>
      </c>
      <c r="AA3667" s="147"/>
      <c r="AC3667" s="148">
        <f t="shared" si="732"/>
        <v>459</v>
      </c>
    </row>
    <row r="3668" spans="1:29" ht="14.15" customHeight="1">
      <c r="A3668" s="124">
        <f t="shared" si="722"/>
        <v>3668</v>
      </c>
      <c r="B3668" s="139" t="s">
        <v>109</v>
      </c>
      <c r="C3668" s="108">
        <v>2</v>
      </c>
      <c r="D3668" s="164" t="s">
        <v>2863</v>
      </c>
      <c r="E3668" s="141" t="s">
        <v>262</v>
      </c>
      <c r="F3668" s="141" t="s">
        <v>164</v>
      </c>
      <c r="G3668" s="141" t="s">
        <v>244</v>
      </c>
      <c r="H3668" s="142">
        <v>3.6</v>
      </c>
      <c r="I3668" s="143">
        <f t="shared" si="721"/>
        <v>12</v>
      </c>
      <c r="J3668" s="144">
        <v>12</v>
      </c>
      <c r="K3668" s="144"/>
      <c r="L3668" s="144"/>
      <c r="M3668" s="144"/>
      <c r="N3668" s="144"/>
      <c r="O3668" s="144"/>
      <c r="P3668" s="145" t="e">
        <f t="shared" si="723"/>
        <v>#DIV/0!</v>
      </c>
      <c r="Q3668" s="145">
        <f t="shared" si="724"/>
        <v>0</v>
      </c>
      <c r="R3668" s="145">
        <f t="shared" si="725"/>
        <v>0</v>
      </c>
      <c r="S3668" s="145">
        <f t="shared" si="726"/>
        <v>0</v>
      </c>
      <c r="T3668" s="145">
        <f t="shared" si="727"/>
        <v>0</v>
      </c>
      <c r="U3668" s="145">
        <f t="shared" si="728"/>
        <v>0</v>
      </c>
      <c r="V3668" s="146">
        <f>IF(J3668="nio",0,IF(J3668&gt;0,VLOOKUP(F3668,'3-Productie normen'!A:M,VLOOKUP(J3668,'3-Productie normen'!$B$38:$C$41,2,FALSE),FALSE)))*(VLOOKUP(B3668,'2-Kosten per locatie'!$A$16:$C$48,3,FALSE))</f>
        <v>0</v>
      </c>
      <c r="W3668" s="146">
        <f t="shared" si="729"/>
        <v>0</v>
      </c>
      <c r="X3668" s="146">
        <f t="shared" si="730"/>
        <v>0</v>
      </c>
      <c r="Y3668" s="146">
        <f t="shared" si="731"/>
        <v>0</v>
      </c>
      <c r="Z3668" s="147" t="str">
        <f>VLOOKUP(F3668,'3-Productie normen'!A:Q,12,FALSE)</f>
        <v>V</v>
      </c>
      <c r="AA3668" s="147"/>
      <c r="AC3668" s="148">
        <f t="shared" si="732"/>
        <v>43.2</v>
      </c>
    </row>
    <row r="3669" spans="1:29" ht="14.15" customHeight="1">
      <c r="A3669" s="124">
        <f t="shared" si="722"/>
        <v>3669</v>
      </c>
      <c r="B3669" s="139" t="s">
        <v>109</v>
      </c>
      <c r="C3669" s="108">
        <v>2</v>
      </c>
      <c r="D3669" s="164" t="s">
        <v>2864</v>
      </c>
      <c r="E3669" s="141" t="s">
        <v>262</v>
      </c>
      <c r="F3669" s="141" t="s">
        <v>164</v>
      </c>
      <c r="G3669" s="141" t="s">
        <v>227</v>
      </c>
      <c r="H3669" s="142">
        <v>0.5</v>
      </c>
      <c r="I3669" s="143">
        <f t="shared" si="721"/>
        <v>12</v>
      </c>
      <c r="J3669" s="144">
        <v>12</v>
      </c>
      <c r="K3669" s="144"/>
      <c r="L3669" s="144"/>
      <c r="M3669" s="144"/>
      <c r="N3669" s="144"/>
      <c r="O3669" s="144"/>
      <c r="P3669" s="145" t="e">
        <f t="shared" si="723"/>
        <v>#DIV/0!</v>
      </c>
      <c r="Q3669" s="145">
        <f t="shared" si="724"/>
        <v>0</v>
      </c>
      <c r="R3669" s="145">
        <f t="shared" si="725"/>
        <v>0</v>
      </c>
      <c r="S3669" s="145">
        <f t="shared" si="726"/>
        <v>0</v>
      </c>
      <c r="T3669" s="145">
        <f t="shared" si="727"/>
        <v>0</v>
      </c>
      <c r="U3669" s="145">
        <f t="shared" si="728"/>
        <v>0</v>
      </c>
      <c r="V3669" s="146">
        <f>IF(J3669="nio",0,IF(J3669&gt;0,VLOOKUP(F3669,'3-Productie normen'!A:M,VLOOKUP(J3669,'3-Productie normen'!$B$38:$C$41,2,FALSE),FALSE)))*(VLOOKUP(B3669,'2-Kosten per locatie'!$A$16:$C$48,3,FALSE))</f>
        <v>0</v>
      </c>
      <c r="W3669" s="146">
        <f t="shared" si="729"/>
        <v>0</v>
      </c>
      <c r="X3669" s="146">
        <f t="shared" si="730"/>
        <v>0</v>
      </c>
      <c r="Y3669" s="146">
        <f t="shared" si="731"/>
        <v>0</v>
      </c>
      <c r="Z3669" s="147" t="str">
        <f>VLOOKUP(F3669,'3-Productie normen'!A:Q,12,FALSE)</f>
        <v>V</v>
      </c>
      <c r="AA3669" s="147"/>
      <c r="AC3669" s="148">
        <f t="shared" si="732"/>
        <v>6</v>
      </c>
    </row>
    <row r="3670" spans="1:29" ht="14.15" customHeight="1">
      <c r="A3670" s="124">
        <f t="shared" si="722"/>
        <v>3670</v>
      </c>
      <c r="B3670" s="139" t="s">
        <v>109</v>
      </c>
      <c r="C3670" s="108">
        <v>2</v>
      </c>
      <c r="D3670" s="164" t="s">
        <v>2865</v>
      </c>
      <c r="E3670" s="141" t="s">
        <v>212</v>
      </c>
      <c r="F3670" s="141" t="s">
        <v>167</v>
      </c>
      <c r="G3670" s="141" t="s">
        <v>213</v>
      </c>
      <c r="H3670" s="142">
        <v>5.0999999999999996</v>
      </c>
      <c r="I3670" s="143">
        <f t="shared" si="721"/>
        <v>255</v>
      </c>
      <c r="J3670" s="144">
        <v>255</v>
      </c>
      <c r="K3670" s="144"/>
      <c r="L3670" s="144"/>
      <c r="M3670" s="144"/>
      <c r="N3670" s="144"/>
      <c r="O3670" s="144"/>
      <c r="P3670" s="145" t="e">
        <f t="shared" si="723"/>
        <v>#DIV/0!</v>
      </c>
      <c r="Q3670" s="145">
        <f t="shared" si="724"/>
        <v>0</v>
      </c>
      <c r="R3670" s="145">
        <f t="shared" si="725"/>
        <v>0</v>
      </c>
      <c r="S3670" s="145">
        <f t="shared" si="726"/>
        <v>0</v>
      </c>
      <c r="T3670" s="145">
        <f t="shared" si="727"/>
        <v>0</v>
      </c>
      <c r="U3670" s="145">
        <f t="shared" si="728"/>
        <v>0</v>
      </c>
      <c r="V3670" s="146">
        <f>IF(J3670="nio",0,IF(J3670&gt;0,VLOOKUP(F3670,'3-Productie normen'!A:M,VLOOKUP(J3670,'3-Productie normen'!$B$38:$C$41,2,FALSE),FALSE)))*(VLOOKUP(B3670,'2-Kosten per locatie'!$A$16:$C$48,3,FALSE))</f>
        <v>0</v>
      </c>
      <c r="W3670" s="146">
        <f t="shared" si="729"/>
        <v>0</v>
      </c>
      <c r="X3670" s="146">
        <f t="shared" si="730"/>
        <v>0</v>
      </c>
      <c r="Y3670" s="146">
        <f t="shared" si="731"/>
        <v>0</v>
      </c>
      <c r="Z3670" s="147" t="str">
        <f>VLOOKUP(F3670,'3-Productie normen'!A:Q,12,FALSE)</f>
        <v>S</v>
      </c>
      <c r="AA3670" s="147"/>
      <c r="AC3670" s="148">
        <f t="shared" si="732"/>
        <v>1300.5</v>
      </c>
    </row>
    <row r="3671" spans="1:29" ht="14.15" customHeight="1">
      <c r="A3671" s="124">
        <f t="shared" si="722"/>
        <v>3671</v>
      </c>
      <c r="B3671" s="139" t="s">
        <v>109</v>
      </c>
      <c r="C3671" s="108">
        <v>2</v>
      </c>
      <c r="D3671" s="164" t="s">
        <v>2866</v>
      </c>
      <c r="E3671" s="141" t="s">
        <v>212</v>
      </c>
      <c r="F3671" s="153" t="s">
        <v>167</v>
      </c>
      <c r="G3671" s="141" t="s">
        <v>213</v>
      </c>
      <c r="H3671" s="142">
        <v>1</v>
      </c>
      <c r="I3671" s="143">
        <f t="shared" si="721"/>
        <v>255</v>
      </c>
      <c r="J3671" s="144">
        <v>255</v>
      </c>
      <c r="K3671" s="144"/>
      <c r="L3671" s="144"/>
      <c r="M3671" s="144"/>
      <c r="N3671" s="144"/>
      <c r="O3671" s="144"/>
      <c r="P3671" s="145" t="e">
        <f t="shared" si="723"/>
        <v>#DIV/0!</v>
      </c>
      <c r="Q3671" s="145">
        <f t="shared" si="724"/>
        <v>0</v>
      </c>
      <c r="R3671" s="145">
        <f t="shared" si="725"/>
        <v>0</v>
      </c>
      <c r="S3671" s="145">
        <f t="shared" si="726"/>
        <v>0</v>
      </c>
      <c r="T3671" s="145">
        <f t="shared" si="727"/>
        <v>0</v>
      </c>
      <c r="U3671" s="145">
        <f t="shared" si="728"/>
        <v>0</v>
      </c>
      <c r="V3671" s="146">
        <f>IF(J3671="nio",0,IF(J3671&gt;0,VLOOKUP(F3671,'3-Productie normen'!A:M,VLOOKUP(J3671,'3-Productie normen'!$B$38:$C$41,2,FALSE),FALSE)))*(VLOOKUP(B3671,'2-Kosten per locatie'!$A$16:$C$48,3,FALSE))</f>
        <v>0</v>
      </c>
      <c r="W3671" s="146">
        <f t="shared" si="729"/>
        <v>0</v>
      </c>
      <c r="X3671" s="146">
        <f t="shared" si="730"/>
        <v>0</v>
      </c>
      <c r="Y3671" s="146">
        <f t="shared" si="731"/>
        <v>0</v>
      </c>
      <c r="Z3671" s="147" t="str">
        <f>VLOOKUP(F3671,'3-Productie normen'!A:Q,12,FALSE)</f>
        <v>S</v>
      </c>
      <c r="AA3671" s="147"/>
      <c r="AC3671" s="148">
        <f t="shared" si="732"/>
        <v>255</v>
      </c>
    </row>
    <row r="3672" spans="1:29" ht="14.15" customHeight="1">
      <c r="A3672" s="124">
        <f t="shared" si="722"/>
        <v>3672</v>
      </c>
      <c r="B3672" s="141" t="s">
        <v>109</v>
      </c>
      <c r="C3672" s="164">
        <v>2</v>
      </c>
      <c r="D3672" s="164" t="s">
        <v>2867</v>
      </c>
      <c r="E3672" s="141" t="s">
        <v>212</v>
      </c>
      <c r="F3672" s="141" t="s">
        <v>167</v>
      </c>
      <c r="G3672" s="141" t="s">
        <v>213</v>
      </c>
      <c r="H3672" s="164">
        <v>1</v>
      </c>
      <c r="I3672" s="143">
        <f t="shared" si="721"/>
        <v>255</v>
      </c>
      <c r="J3672" s="144">
        <v>255</v>
      </c>
      <c r="K3672" s="144"/>
      <c r="L3672" s="144"/>
      <c r="M3672" s="144"/>
      <c r="N3672" s="144"/>
      <c r="O3672" s="144"/>
      <c r="P3672" s="145" t="e">
        <f t="shared" ref="P3672:P3693" si="733">IF(J3672="nio",0,IF(J3672&gt;0,J3672*H3672/V3672,0))</f>
        <v>#DIV/0!</v>
      </c>
      <c r="Q3672" s="145">
        <f t="shared" ref="Q3672:Q3693" si="734">IF(K3672&gt;0,K3672*H3672/W3672,0)</f>
        <v>0</v>
      </c>
      <c r="R3672" s="145">
        <f t="shared" ref="R3672:R3693" si="735">IF(L3672&gt;0,L3672*H3672/X3672,0)</f>
        <v>0</v>
      </c>
      <c r="S3672" s="145">
        <f t="shared" ref="S3672:S3693" si="736">IF(M3672&gt;0,M3672*H3672/Y3672,0)</f>
        <v>0</v>
      </c>
      <c r="T3672" s="145">
        <f t="shared" ref="T3672:T3693" si="737">IF(N3672&gt;0,N3672*H3672/X3672,0)</f>
        <v>0</v>
      </c>
      <c r="U3672" s="145">
        <f t="shared" ref="U3672:U3693" si="738">IF(O3672&gt;0,O3672*H3672/Y3672,0)</f>
        <v>0</v>
      </c>
      <c r="V3672" s="146">
        <f>IF(J3672="nio",0,IF(J3672&gt;0,VLOOKUP(F3672,'3-Productie normen'!A:M,VLOOKUP(J3672,'3-Productie normen'!$B$38:$C$41,2,FALSE),FALSE)))*(VLOOKUP(B3672,'2-Kosten per locatie'!$A$16:$C$48,3,FALSE))</f>
        <v>0</v>
      </c>
      <c r="W3672" s="146">
        <f t="shared" ref="W3672:W3693" si="739">IF(K3672&gt;0,V3672*$W$8,0)</f>
        <v>0</v>
      </c>
      <c r="X3672" s="146">
        <f t="shared" ref="X3672:X3693" si="740">IF((OR(L3672&gt;0,N3672&gt;0)),V3672*$X$8,0)</f>
        <v>0</v>
      </c>
      <c r="Y3672" s="146">
        <f t="shared" ref="Y3672:Y3693" si="741">IF((OR(M3672&gt;0,O3672&gt;0)),V3672*$Y$8,0)</f>
        <v>0</v>
      </c>
      <c r="Z3672" s="147" t="str">
        <f>VLOOKUP(F3672,'3-Productie normen'!A:Q,12,FALSE)</f>
        <v>S</v>
      </c>
      <c r="AA3672" s="147"/>
      <c r="AC3672" s="148">
        <f t="shared" ref="AC3672:AC3693" si="742">I3672*H3672</f>
        <v>255</v>
      </c>
    </row>
    <row r="3673" spans="1:29" ht="14.15" customHeight="1">
      <c r="A3673" s="124">
        <f t="shared" si="722"/>
        <v>3673</v>
      </c>
      <c r="B3673" s="141" t="s">
        <v>109</v>
      </c>
      <c r="C3673" s="164">
        <v>2</v>
      </c>
      <c r="D3673" s="164" t="s">
        <v>2868</v>
      </c>
      <c r="E3673" s="141" t="s">
        <v>216</v>
      </c>
      <c r="F3673" s="141" t="s">
        <v>167</v>
      </c>
      <c r="G3673" s="141" t="s">
        <v>213</v>
      </c>
      <c r="H3673" s="164">
        <v>3.9</v>
      </c>
      <c r="I3673" s="143">
        <f t="shared" si="721"/>
        <v>255</v>
      </c>
      <c r="J3673" s="144">
        <v>255</v>
      </c>
      <c r="K3673" s="144"/>
      <c r="L3673" s="144"/>
      <c r="M3673" s="144"/>
      <c r="N3673" s="144"/>
      <c r="O3673" s="144"/>
      <c r="P3673" s="145" t="e">
        <f t="shared" si="733"/>
        <v>#DIV/0!</v>
      </c>
      <c r="Q3673" s="145">
        <f t="shared" si="734"/>
        <v>0</v>
      </c>
      <c r="R3673" s="145">
        <f t="shared" si="735"/>
        <v>0</v>
      </c>
      <c r="S3673" s="145">
        <f t="shared" si="736"/>
        <v>0</v>
      </c>
      <c r="T3673" s="145">
        <f t="shared" si="737"/>
        <v>0</v>
      </c>
      <c r="U3673" s="145">
        <f t="shared" si="738"/>
        <v>0</v>
      </c>
      <c r="V3673" s="146">
        <f>IF(J3673="nio",0,IF(J3673&gt;0,VLOOKUP(F3673,'3-Productie normen'!A:M,VLOOKUP(J3673,'3-Productie normen'!$B$38:$C$41,2,FALSE),FALSE)))*(VLOOKUP(B3673,'2-Kosten per locatie'!$A$16:$C$48,3,FALSE))</f>
        <v>0</v>
      </c>
      <c r="W3673" s="146">
        <f t="shared" si="739"/>
        <v>0</v>
      </c>
      <c r="X3673" s="146">
        <f t="shared" si="740"/>
        <v>0</v>
      </c>
      <c r="Y3673" s="146">
        <f t="shared" si="741"/>
        <v>0</v>
      </c>
      <c r="Z3673" s="147" t="str">
        <f>VLOOKUP(F3673,'3-Productie normen'!A:Q,12,FALSE)</f>
        <v>S</v>
      </c>
      <c r="AA3673" s="147"/>
      <c r="AC3673" s="148">
        <f t="shared" si="742"/>
        <v>994.5</v>
      </c>
    </row>
    <row r="3674" spans="1:29" ht="14.15" customHeight="1">
      <c r="A3674" s="124">
        <f t="shared" si="722"/>
        <v>3674</v>
      </c>
      <c r="B3674" s="141" t="s">
        <v>109</v>
      </c>
      <c r="C3674" s="164">
        <v>2</v>
      </c>
      <c r="D3674" s="164" t="s">
        <v>2869</v>
      </c>
      <c r="E3674" s="141" t="s">
        <v>216</v>
      </c>
      <c r="F3674" s="141" t="s">
        <v>167</v>
      </c>
      <c r="G3674" s="141" t="s">
        <v>213</v>
      </c>
      <c r="H3674" s="164">
        <v>1</v>
      </c>
      <c r="I3674" s="143">
        <f t="shared" si="721"/>
        <v>255</v>
      </c>
      <c r="J3674" s="144">
        <v>255</v>
      </c>
      <c r="K3674" s="144"/>
      <c r="L3674" s="144"/>
      <c r="M3674" s="144"/>
      <c r="N3674" s="144"/>
      <c r="O3674" s="144"/>
      <c r="P3674" s="145" t="e">
        <f t="shared" si="733"/>
        <v>#DIV/0!</v>
      </c>
      <c r="Q3674" s="145">
        <f t="shared" si="734"/>
        <v>0</v>
      </c>
      <c r="R3674" s="145">
        <f t="shared" si="735"/>
        <v>0</v>
      </c>
      <c r="S3674" s="145">
        <f t="shared" si="736"/>
        <v>0</v>
      </c>
      <c r="T3674" s="145">
        <f t="shared" si="737"/>
        <v>0</v>
      </c>
      <c r="U3674" s="145">
        <f t="shared" si="738"/>
        <v>0</v>
      </c>
      <c r="V3674" s="146">
        <f>IF(J3674="nio",0,IF(J3674&gt;0,VLOOKUP(F3674,'3-Productie normen'!A:M,VLOOKUP(J3674,'3-Productie normen'!$B$38:$C$41,2,FALSE),FALSE)))*(VLOOKUP(B3674,'2-Kosten per locatie'!$A$16:$C$48,3,FALSE))</f>
        <v>0</v>
      </c>
      <c r="W3674" s="146">
        <f t="shared" si="739"/>
        <v>0</v>
      </c>
      <c r="X3674" s="146">
        <f t="shared" si="740"/>
        <v>0</v>
      </c>
      <c r="Y3674" s="146">
        <f t="shared" si="741"/>
        <v>0</v>
      </c>
      <c r="Z3674" s="147" t="str">
        <f>VLOOKUP(F3674,'3-Productie normen'!A:Q,12,FALSE)</f>
        <v>S</v>
      </c>
      <c r="AA3674" s="147"/>
      <c r="AC3674" s="148">
        <f t="shared" si="742"/>
        <v>255</v>
      </c>
    </row>
    <row r="3675" spans="1:29" ht="14.15" customHeight="1">
      <c r="A3675" s="124">
        <f t="shared" si="722"/>
        <v>3675</v>
      </c>
      <c r="B3675" s="141" t="s">
        <v>102</v>
      </c>
      <c r="C3675" s="164" t="s">
        <v>210</v>
      </c>
      <c r="D3675" s="164" t="s">
        <v>1628</v>
      </c>
      <c r="E3675" s="141" t="s">
        <v>1631</v>
      </c>
      <c r="F3675" s="141" t="s">
        <v>161</v>
      </c>
      <c r="G3675" s="141" t="s">
        <v>213</v>
      </c>
      <c r="H3675" s="164">
        <v>36.299999999999997</v>
      </c>
      <c r="I3675" s="143">
        <f t="shared" si="721"/>
        <v>730</v>
      </c>
      <c r="J3675" s="144">
        <v>255</v>
      </c>
      <c r="K3675" s="144">
        <v>255</v>
      </c>
      <c r="L3675" s="144">
        <v>101</v>
      </c>
      <c r="M3675" s="144">
        <v>101</v>
      </c>
      <c r="N3675" s="144">
        <v>9</v>
      </c>
      <c r="O3675" s="144">
        <v>9</v>
      </c>
      <c r="P3675" s="145" t="e">
        <f t="shared" si="733"/>
        <v>#DIV/0!</v>
      </c>
      <c r="Q3675" s="145" t="e">
        <f t="shared" si="734"/>
        <v>#DIV/0!</v>
      </c>
      <c r="R3675" s="145" t="e">
        <f t="shared" si="735"/>
        <v>#DIV/0!</v>
      </c>
      <c r="S3675" s="145" t="e">
        <f t="shared" si="736"/>
        <v>#DIV/0!</v>
      </c>
      <c r="T3675" s="145" t="e">
        <f t="shared" si="737"/>
        <v>#DIV/0!</v>
      </c>
      <c r="U3675" s="145" t="e">
        <f t="shared" si="738"/>
        <v>#DIV/0!</v>
      </c>
      <c r="V3675" s="146">
        <f>IF(J3675="nio",0,IF(J3675&gt;0,VLOOKUP(F3675,'3-Productie normen'!A:M,VLOOKUP(J3675,'3-Productie normen'!$B$38:$C$41,2,FALSE),FALSE)))*(VLOOKUP(B3675,'2-Kosten per locatie'!$A$16:$C$48,3,FALSE))</f>
        <v>0</v>
      </c>
      <c r="W3675" s="146">
        <f t="shared" si="739"/>
        <v>0</v>
      </c>
      <c r="X3675" s="146">
        <f t="shared" si="740"/>
        <v>0</v>
      </c>
      <c r="Y3675" s="146">
        <f t="shared" si="741"/>
        <v>0</v>
      </c>
      <c r="Z3675" s="147" t="str">
        <f>VLOOKUP(F3675,'3-Productie normen'!A:Q,12,FALSE)</f>
        <v>S</v>
      </c>
      <c r="AA3675" s="147"/>
      <c r="AC3675" s="148">
        <f t="shared" si="742"/>
        <v>26498.999999999996</v>
      </c>
    </row>
    <row r="3676" spans="1:29" ht="14.15" customHeight="1">
      <c r="A3676" s="124">
        <f t="shared" si="722"/>
        <v>3676</v>
      </c>
      <c r="B3676" s="141" t="s">
        <v>102</v>
      </c>
      <c r="C3676" s="164" t="s">
        <v>210</v>
      </c>
      <c r="D3676" s="164" t="s">
        <v>1629</v>
      </c>
      <c r="E3676" s="141" t="s">
        <v>507</v>
      </c>
      <c r="F3676" s="153" t="s">
        <v>157</v>
      </c>
      <c r="G3676" s="141" t="s">
        <v>213</v>
      </c>
      <c r="H3676" s="164">
        <v>9.9</v>
      </c>
      <c r="I3676" s="143">
        <f t="shared" si="721"/>
        <v>730</v>
      </c>
      <c r="J3676" s="144">
        <v>255</v>
      </c>
      <c r="K3676" s="144">
        <v>255</v>
      </c>
      <c r="L3676" s="144">
        <v>101</v>
      </c>
      <c r="M3676" s="144">
        <v>101</v>
      </c>
      <c r="N3676" s="144">
        <v>9</v>
      </c>
      <c r="O3676" s="144">
        <v>9</v>
      </c>
      <c r="P3676" s="145" t="e">
        <f t="shared" si="733"/>
        <v>#DIV/0!</v>
      </c>
      <c r="Q3676" s="145" t="e">
        <f t="shared" si="734"/>
        <v>#DIV/0!</v>
      </c>
      <c r="R3676" s="145" t="e">
        <f t="shared" si="735"/>
        <v>#DIV/0!</v>
      </c>
      <c r="S3676" s="145" t="e">
        <f t="shared" si="736"/>
        <v>#DIV/0!</v>
      </c>
      <c r="T3676" s="145" t="e">
        <f t="shared" si="737"/>
        <v>#DIV/0!</v>
      </c>
      <c r="U3676" s="145" t="e">
        <f t="shared" si="738"/>
        <v>#DIV/0!</v>
      </c>
      <c r="V3676" s="146">
        <f>IF(J3676="nio",0,IF(J3676&gt;0,VLOOKUP(F3676,'3-Productie normen'!A:M,VLOOKUP(J3676,'3-Productie normen'!$B$38:$C$41,2,FALSE),FALSE)))*(VLOOKUP(B3676,'2-Kosten per locatie'!$A$16:$C$48,3,FALSE))</f>
        <v>0</v>
      </c>
      <c r="W3676" s="146">
        <f t="shared" si="739"/>
        <v>0</v>
      </c>
      <c r="X3676" s="146">
        <f t="shared" si="740"/>
        <v>0</v>
      </c>
      <c r="Y3676" s="146">
        <f t="shared" si="741"/>
        <v>0</v>
      </c>
      <c r="Z3676" s="147" t="str">
        <f>VLOOKUP(F3676,'3-Productie normen'!A:Q,12,FALSE)</f>
        <v>S</v>
      </c>
      <c r="AA3676" s="147"/>
      <c r="AC3676" s="148">
        <f t="shared" si="742"/>
        <v>7227</v>
      </c>
    </row>
    <row r="3677" spans="1:29" ht="14.15" customHeight="1">
      <c r="A3677" s="124">
        <f t="shared" si="722"/>
        <v>3677</v>
      </c>
      <c r="B3677" s="141" t="s">
        <v>102</v>
      </c>
      <c r="C3677" s="164" t="s">
        <v>210</v>
      </c>
      <c r="D3677" s="164" t="s">
        <v>1630</v>
      </c>
      <c r="E3677" s="141" t="s">
        <v>2870</v>
      </c>
      <c r="F3677" s="141" t="s">
        <v>167</v>
      </c>
      <c r="G3677" s="141" t="s">
        <v>213</v>
      </c>
      <c r="H3677" s="164">
        <v>5.0999999999999996</v>
      </c>
      <c r="I3677" s="143">
        <f t="shared" si="721"/>
        <v>730</v>
      </c>
      <c r="J3677" s="144">
        <v>255</v>
      </c>
      <c r="K3677" s="144">
        <v>255</v>
      </c>
      <c r="L3677" s="144">
        <v>101</v>
      </c>
      <c r="M3677" s="144">
        <v>101</v>
      </c>
      <c r="N3677" s="144">
        <v>9</v>
      </c>
      <c r="O3677" s="144">
        <v>9</v>
      </c>
      <c r="P3677" s="145" t="e">
        <f t="shared" si="733"/>
        <v>#DIV/0!</v>
      </c>
      <c r="Q3677" s="145" t="e">
        <f t="shared" si="734"/>
        <v>#DIV/0!</v>
      </c>
      <c r="R3677" s="145" t="e">
        <f t="shared" si="735"/>
        <v>#DIV/0!</v>
      </c>
      <c r="S3677" s="145" t="e">
        <f t="shared" si="736"/>
        <v>#DIV/0!</v>
      </c>
      <c r="T3677" s="145" t="e">
        <f t="shared" si="737"/>
        <v>#DIV/0!</v>
      </c>
      <c r="U3677" s="145" t="e">
        <f t="shared" si="738"/>
        <v>#DIV/0!</v>
      </c>
      <c r="V3677" s="146">
        <f>IF(J3677="nio",0,IF(J3677&gt;0,VLOOKUP(F3677,'3-Productie normen'!A:M,VLOOKUP(J3677,'3-Productie normen'!$B$38:$C$41,2,FALSE),FALSE)))*(VLOOKUP(B3677,'2-Kosten per locatie'!$A$16:$C$48,3,FALSE))</f>
        <v>0</v>
      </c>
      <c r="W3677" s="146">
        <f t="shared" si="739"/>
        <v>0</v>
      </c>
      <c r="X3677" s="146">
        <f t="shared" si="740"/>
        <v>0</v>
      </c>
      <c r="Y3677" s="146">
        <f t="shared" si="741"/>
        <v>0</v>
      </c>
      <c r="Z3677" s="147" t="str">
        <f>VLOOKUP(F3677,'3-Productie normen'!A:Q,12,FALSE)</f>
        <v>S</v>
      </c>
      <c r="AA3677" s="147"/>
      <c r="AC3677" s="148">
        <f t="shared" si="742"/>
        <v>3722.9999999999995</v>
      </c>
    </row>
    <row r="3678" spans="1:29" ht="14.15" customHeight="1">
      <c r="A3678" s="124">
        <f t="shared" si="722"/>
        <v>3678</v>
      </c>
      <c r="B3678" s="141" t="s">
        <v>102</v>
      </c>
      <c r="C3678" s="164" t="s">
        <v>210</v>
      </c>
      <c r="D3678" s="164" t="s">
        <v>2346</v>
      </c>
      <c r="E3678" s="141" t="s">
        <v>2870</v>
      </c>
      <c r="F3678" s="141" t="s">
        <v>167</v>
      </c>
      <c r="G3678" s="141" t="s">
        <v>213</v>
      </c>
      <c r="H3678" s="164">
        <v>1.4</v>
      </c>
      <c r="I3678" s="143">
        <f t="shared" ref="I3678:I3741" si="743">SUM(J3678:O3678)</f>
        <v>730</v>
      </c>
      <c r="J3678" s="144">
        <v>255</v>
      </c>
      <c r="K3678" s="144">
        <v>255</v>
      </c>
      <c r="L3678" s="144">
        <v>101</v>
      </c>
      <c r="M3678" s="144">
        <v>101</v>
      </c>
      <c r="N3678" s="144">
        <v>9</v>
      </c>
      <c r="O3678" s="144">
        <v>9</v>
      </c>
      <c r="P3678" s="145" t="e">
        <f t="shared" si="733"/>
        <v>#DIV/0!</v>
      </c>
      <c r="Q3678" s="145" t="e">
        <f t="shared" si="734"/>
        <v>#DIV/0!</v>
      </c>
      <c r="R3678" s="145" t="e">
        <f t="shared" si="735"/>
        <v>#DIV/0!</v>
      </c>
      <c r="S3678" s="145" t="e">
        <f t="shared" si="736"/>
        <v>#DIV/0!</v>
      </c>
      <c r="T3678" s="145" t="e">
        <f t="shared" si="737"/>
        <v>#DIV/0!</v>
      </c>
      <c r="U3678" s="145" t="e">
        <f t="shared" si="738"/>
        <v>#DIV/0!</v>
      </c>
      <c r="V3678" s="146">
        <f>IF(J3678="nio",0,IF(J3678&gt;0,VLOOKUP(F3678,'3-Productie normen'!A:M,VLOOKUP(J3678,'3-Productie normen'!$B$38:$C$41,2,FALSE),FALSE)))*(VLOOKUP(B3678,'2-Kosten per locatie'!$A$16:$C$48,3,FALSE))</f>
        <v>0</v>
      </c>
      <c r="W3678" s="146">
        <f t="shared" si="739"/>
        <v>0</v>
      </c>
      <c r="X3678" s="146">
        <f t="shared" si="740"/>
        <v>0</v>
      </c>
      <c r="Y3678" s="146">
        <f t="shared" si="741"/>
        <v>0</v>
      </c>
      <c r="Z3678" s="147" t="str">
        <f>VLOOKUP(F3678,'3-Productie normen'!A:Q,12,FALSE)</f>
        <v>S</v>
      </c>
      <c r="AA3678" s="147"/>
      <c r="AC3678" s="148">
        <f t="shared" si="742"/>
        <v>1021.9999999999999</v>
      </c>
    </row>
    <row r="3679" spans="1:29" ht="14.15" customHeight="1">
      <c r="A3679" s="124">
        <f t="shared" si="722"/>
        <v>3679</v>
      </c>
      <c r="B3679" s="141" t="s">
        <v>102</v>
      </c>
      <c r="C3679" s="164" t="s">
        <v>210</v>
      </c>
      <c r="D3679" s="164" t="s">
        <v>2661</v>
      </c>
      <c r="E3679" s="141" t="s">
        <v>2870</v>
      </c>
      <c r="F3679" s="141" t="s">
        <v>167</v>
      </c>
      <c r="G3679" s="141" t="s">
        <v>213</v>
      </c>
      <c r="H3679" s="164">
        <v>1.4</v>
      </c>
      <c r="I3679" s="143">
        <f t="shared" si="743"/>
        <v>730</v>
      </c>
      <c r="J3679" s="144">
        <v>255</v>
      </c>
      <c r="K3679" s="144">
        <v>255</v>
      </c>
      <c r="L3679" s="144">
        <v>101</v>
      </c>
      <c r="M3679" s="144">
        <v>101</v>
      </c>
      <c r="N3679" s="144">
        <v>9</v>
      </c>
      <c r="O3679" s="144">
        <v>9</v>
      </c>
      <c r="P3679" s="145" t="e">
        <f t="shared" si="733"/>
        <v>#DIV/0!</v>
      </c>
      <c r="Q3679" s="145" t="e">
        <f t="shared" si="734"/>
        <v>#DIV/0!</v>
      </c>
      <c r="R3679" s="145" t="e">
        <f t="shared" si="735"/>
        <v>#DIV/0!</v>
      </c>
      <c r="S3679" s="145" t="e">
        <f t="shared" si="736"/>
        <v>#DIV/0!</v>
      </c>
      <c r="T3679" s="145" t="e">
        <f t="shared" si="737"/>
        <v>#DIV/0!</v>
      </c>
      <c r="U3679" s="145" t="e">
        <f t="shared" si="738"/>
        <v>#DIV/0!</v>
      </c>
      <c r="V3679" s="146">
        <f>IF(J3679="nio",0,IF(J3679&gt;0,VLOOKUP(F3679,'3-Productie normen'!A:M,VLOOKUP(J3679,'3-Productie normen'!$B$38:$C$41,2,FALSE),FALSE)))*(VLOOKUP(B3679,'2-Kosten per locatie'!$A$16:$C$48,3,FALSE))</f>
        <v>0</v>
      </c>
      <c r="W3679" s="146">
        <f t="shared" si="739"/>
        <v>0</v>
      </c>
      <c r="X3679" s="146">
        <f t="shared" si="740"/>
        <v>0</v>
      </c>
      <c r="Y3679" s="146">
        <f t="shared" si="741"/>
        <v>0</v>
      </c>
      <c r="Z3679" s="147" t="str">
        <f>VLOOKUP(F3679,'3-Productie normen'!A:Q,12,FALSE)</f>
        <v>S</v>
      </c>
      <c r="AA3679" s="147"/>
      <c r="AC3679" s="148">
        <f t="shared" si="742"/>
        <v>1021.9999999999999</v>
      </c>
    </row>
    <row r="3680" spans="1:29" ht="14.15" customHeight="1">
      <c r="A3680" s="124">
        <f t="shared" si="722"/>
        <v>3680</v>
      </c>
      <c r="B3680" s="141" t="s">
        <v>102</v>
      </c>
      <c r="C3680" s="164" t="s">
        <v>210</v>
      </c>
      <c r="D3680" s="164" t="s">
        <v>1632</v>
      </c>
      <c r="E3680" s="141" t="s">
        <v>519</v>
      </c>
      <c r="F3680" s="141" t="s">
        <v>174</v>
      </c>
      <c r="G3680" s="141" t="s">
        <v>244</v>
      </c>
      <c r="H3680" s="164">
        <v>23.8</v>
      </c>
      <c r="I3680" s="143">
        <f t="shared" si="743"/>
        <v>0</v>
      </c>
      <c r="J3680" s="144" t="s">
        <v>228</v>
      </c>
      <c r="K3680" s="144"/>
      <c r="L3680" s="144"/>
      <c r="M3680" s="144"/>
      <c r="N3680" s="144"/>
      <c r="O3680" s="144"/>
      <c r="P3680" s="145">
        <f t="shared" si="733"/>
        <v>0</v>
      </c>
      <c r="Q3680" s="145">
        <f t="shared" si="734"/>
        <v>0</v>
      </c>
      <c r="R3680" s="145">
        <f t="shared" si="735"/>
        <v>0</v>
      </c>
      <c r="S3680" s="145">
        <f t="shared" si="736"/>
        <v>0</v>
      </c>
      <c r="T3680" s="145">
        <f t="shared" si="737"/>
        <v>0</v>
      </c>
      <c r="U3680" s="145">
        <f t="shared" si="738"/>
        <v>0</v>
      </c>
      <c r="V3680" s="146">
        <f>IF(J3680="nio",0,IF(J3680&gt;0,VLOOKUP(F3680,'3-Productie normen'!A:M,VLOOKUP(J3680,'3-Productie normen'!$B$38:$C$41,2,FALSE),FALSE)))*(VLOOKUP(B3680,'2-Kosten per locatie'!$A$16:$C$48,3,FALSE))</f>
        <v>0</v>
      </c>
      <c r="W3680" s="146">
        <f t="shared" si="739"/>
        <v>0</v>
      </c>
      <c r="X3680" s="146">
        <f t="shared" si="740"/>
        <v>0</v>
      </c>
      <c r="Y3680" s="146">
        <f t="shared" si="741"/>
        <v>0</v>
      </c>
      <c r="Z3680" s="147">
        <f>VLOOKUP(F3680,'3-Productie normen'!A:Q,12,FALSE)</f>
        <v>0</v>
      </c>
      <c r="AA3680" s="147"/>
      <c r="AC3680" s="148">
        <f t="shared" si="742"/>
        <v>0</v>
      </c>
    </row>
    <row r="3681" spans="1:29" ht="14.15" customHeight="1">
      <c r="A3681" s="124">
        <f t="shared" si="722"/>
        <v>3681</v>
      </c>
      <c r="B3681" s="141" t="s">
        <v>102</v>
      </c>
      <c r="C3681" s="164" t="s">
        <v>210</v>
      </c>
      <c r="D3681" s="164" t="s">
        <v>1949</v>
      </c>
      <c r="E3681" s="141" t="s">
        <v>279</v>
      </c>
      <c r="F3681" s="141" t="s">
        <v>168</v>
      </c>
      <c r="G3681" s="141" t="s">
        <v>227</v>
      </c>
      <c r="H3681" s="164">
        <v>0</v>
      </c>
      <c r="I3681" s="143">
        <f t="shared" si="743"/>
        <v>1</v>
      </c>
      <c r="J3681" s="144">
        <v>1</v>
      </c>
      <c r="K3681" s="144"/>
      <c r="L3681" s="144"/>
      <c r="M3681" s="144"/>
      <c r="N3681" s="144"/>
      <c r="O3681" s="144"/>
      <c r="P3681" s="145" t="e">
        <f t="shared" si="733"/>
        <v>#DIV/0!</v>
      </c>
      <c r="Q3681" s="145">
        <f t="shared" si="734"/>
        <v>0</v>
      </c>
      <c r="R3681" s="145">
        <f t="shared" si="735"/>
        <v>0</v>
      </c>
      <c r="S3681" s="145">
        <f t="shared" si="736"/>
        <v>0</v>
      </c>
      <c r="T3681" s="145">
        <f t="shared" si="737"/>
        <v>0</v>
      </c>
      <c r="U3681" s="145">
        <f t="shared" si="738"/>
        <v>0</v>
      </c>
      <c r="V3681" s="146">
        <f>IF(J3681="nio",0,IF(J3681&gt;0,VLOOKUP(F3681,'3-Productie normen'!A:M,VLOOKUP(J3681,'3-Productie normen'!$B$38:$C$41,2,FALSE),FALSE)))*(VLOOKUP(B3681,'2-Kosten per locatie'!$A$16:$C$48,3,FALSE))</f>
        <v>0</v>
      </c>
      <c r="W3681" s="146">
        <f t="shared" si="739"/>
        <v>0</v>
      </c>
      <c r="X3681" s="146">
        <f t="shared" si="740"/>
        <v>0</v>
      </c>
      <c r="Y3681" s="146">
        <f t="shared" si="741"/>
        <v>0</v>
      </c>
      <c r="Z3681" s="147" t="str">
        <f>VLOOKUP(F3681,'3-Productie normen'!A:Q,12,FALSE)</f>
        <v>V</v>
      </c>
      <c r="AA3681" s="147"/>
      <c r="AC3681" s="148">
        <f t="shared" si="742"/>
        <v>0</v>
      </c>
    </row>
    <row r="3682" spans="1:29" ht="14.15" customHeight="1">
      <c r="A3682" s="124">
        <f t="shared" si="722"/>
        <v>3682</v>
      </c>
      <c r="B3682" s="141" t="s">
        <v>102</v>
      </c>
      <c r="C3682" s="164" t="s">
        <v>210</v>
      </c>
      <c r="D3682" s="164" t="s">
        <v>1633</v>
      </c>
      <c r="E3682" s="141" t="s">
        <v>251</v>
      </c>
      <c r="F3682" s="141" t="s">
        <v>168</v>
      </c>
      <c r="G3682" s="141" t="s">
        <v>227</v>
      </c>
      <c r="H3682" s="164">
        <v>2.7</v>
      </c>
      <c r="I3682" s="143">
        <f t="shared" si="743"/>
        <v>1</v>
      </c>
      <c r="J3682" s="144">
        <v>1</v>
      </c>
      <c r="K3682" s="144"/>
      <c r="L3682" s="144"/>
      <c r="M3682" s="144"/>
      <c r="N3682" s="144"/>
      <c r="O3682" s="144"/>
      <c r="P3682" s="145" t="e">
        <f t="shared" si="733"/>
        <v>#DIV/0!</v>
      </c>
      <c r="Q3682" s="145">
        <f t="shared" si="734"/>
        <v>0</v>
      </c>
      <c r="R3682" s="145">
        <f t="shared" si="735"/>
        <v>0</v>
      </c>
      <c r="S3682" s="145">
        <f t="shared" si="736"/>
        <v>0</v>
      </c>
      <c r="T3682" s="145">
        <f t="shared" si="737"/>
        <v>0</v>
      </c>
      <c r="U3682" s="145">
        <f t="shared" si="738"/>
        <v>0</v>
      </c>
      <c r="V3682" s="146">
        <f>IF(J3682="nio",0,IF(J3682&gt;0,VLOOKUP(F3682,'3-Productie normen'!A:M,VLOOKUP(J3682,'3-Productie normen'!$B$38:$C$41,2,FALSE),FALSE)))*(VLOOKUP(B3682,'2-Kosten per locatie'!$A$16:$C$48,3,FALSE))</f>
        <v>0</v>
      </c>
      <c r="W3682" s="146">
        <f t="shared" si="739"/>
        <v>0</v>
      </c>
      <c r="X3682" s="146">
        <f t="shared" si="740"/>
        <v>0</v>
      </c>
      <c r="Y3682" s="146">
        <f t="shared" si="741"/>
        <v>0</v>
      </c>
      <c r="Z3682" s="147" t="str">
        <f>VLOOKUP(F3682,'3-Productie normen'!A:Q,12,FALSE)</f>
        <v>V</v>
      </c>
      <c r="AA3682" s="147"/>
      <c r="AC3682" s="148">
        <f t="shared" si="742"/>
        <v>2.7</v>
      </c>
    </row>
    <row r="3683" spans="1:29" ht="14.15" customHeight="1">
      <c r="A3683" s="124">
        <f t="shared" si="722"/>
        <v>3683</v>
      </c>
      <c r="B3683" s="141" t="s">
        <v>102</v>
      </c>
      <c r="C3683" s="164" t="s">
        <v>210</v>
      </c>
      <c r="D3683" s="164" t="s">
        <v>1959</v>
      </c>
      <c r="E3683" s="141" t="s">
        <v>249</v>
      </c>
      <c r="F3683" s="141" t="s">
        <v>172</v>
      </c>
      <c r="G3683" s="141" t="s">
        <v>213</v>
      </c>
      <c r="H3683" s="164">
        <v>13.8</v>
      </c>
      <c r="I3683" s="143">
        <f t="shared" si="743"/>
        <v>730</v>
      </c>
      <c r="J3683" s="144">
        <v>255</v>
      </c>
      <c r="K3683" s="144">
        <v>255</v>
      </c>
      <c r="L3683" s="144">
        <v>101</v>
      </c>
      <c r="M3683" s="144">
        <v>101</v>
      </c>
      <c r="N3683" s="144">
        <v>9</v>
      </c>
      <c r="O3683" s="144">
        <v>9</v>
      </c>
      <c r="P3683" s="145" t="e">
        <f t="shared" si="733"/>
        <v>#DIV/0!</v>
      </c>
      <c r="Q3683" s="145" t="e">
        <f t="shared" si="734"/>
        <v>#DIV/0!</v>
      </c>
      <c r="R3683" s="145" t="e">
        <f t="shared" si="735"/>
        <v>#DIV/0!</v>
      </c>
      <c r="S3683" s="145" t="e">
        <f t="shared" si="736"/>
        <v>#DIV/0!</v>
      </c>
      <c r="T3683" s="145" t="e">
        <f t="shared" si="737"/>
        <v>#DIV/0!</v>
      </c>
      <c r="U3683" s="145" t="e">
        <f t="shared" si="738"/>
        <v>#DIV/0!</v>
      </c>
      <c r="V3683" s="146">
        <f>IF(J3683="nio",0,IF(J3683&gt;0,VLOOKUP(F3683,'3-Productie normen'!A:M,VLOOKUP(J3683,'3-Productie normen'!$B$38:$C$41,2,FALSE),FALSE)))*(VLOOKUP(B3683,'2-Kosten per locatie'!$A$16:$C$48,3,FALSE))</f>
        <v>0</v>
      </c>
      <c r="W3683" s="146">
        <f t="shared" si="739"/>
        <v>0</v>
      </c>
      <c r="X3683" s="146">
        <f t="shared" si="740"/>
        <v>0</v>
      </c>
      <c r="Y3683" s="146">
        <f t="shared" si="741"/>
        <v>0</v>
      </c>
      <c r="Z3683" s="147" t="str">
        <f>VLOOKUP(F3683,'3-Productie normen'!A:Q,12,FALSE)</f>
        <v>V</v>
      </c>
      <c r="AA3683" s="147"/>
      <c r="AC3683" s="148">
        <f t="shared" si="742"/>
        <v>10074</v>
      </c>
    </row>
    <row r="3684" spans="1:29" ht="14.15" customHeight="1">
      <c r="A3684" s="124">
        <f t="shared" si="722"/>
        <v>3684</v>
      </c>
      <c r="B3684" s="141" t="s">
        <v>102</v>
      </c>
      <c r="C3684" s="164" t="s">
        <v>210</v>
      </c>
      <c r="D3684" s="164" t="s">
        <v>294</v>
      </c>
      <c r="E3684" s="141" t="s">
        <v>249</v>
      </c>
      <c r="F3684" s="141" t="s">
        <v>172</v>
      </c>
      <c r="G3684" s="141" t="s">
        <v>213</v>
      </c>
      <c r="H3684" s="164">
        <v>11</v>
      </c>
      <c r="I3684" s="143">
        <f t="shared" si="743"/>
        <v>730</v>
      </c>
      <c r="J3684" s="144">
        <v>255</v>
      </c>
      <c r="K3684" s="144">
        <v>255</v>
      </c>
      <c r="L3684" s="144">
        <v>101</v>
      </c>
      <c r="M3684" s="144">
        <v>101</v>
      </c>
      <c r="N3684" s="144">
        <v>9</v>
      </c>
      <c r="O3684" s="144">
        <v>9</v>
      </c>
      <c r="P3684" s="145" t="e">
        <f t="shared" si="733"/>
        <v>#DIV/0!</v>
      </c>
      <c r="Q3684" s="145" t="e">
        <f t="shared" si="734"/>
        <v>#DIV/0!</v>
      </c>
      <c r="R3684" s="145" t="e">
        <f t="shared" si="735"/>
        <v>#DIV/0!</v>
      </c>
      <c r="S3684" s="145" t="e">
        <f t="shared" si="736"/>
        <v>#DIV/0!</v>
      </c>
      <c r="T3684" s="145" t="e">
        <f t="shared" si="737"/>
        <v>#DIV/0!</v>
      </c>
      <c r="U3684" s="145" t="e">
        <f t="shared" si="738"/>
        <v>#DIV/0!</v>
      </c>
      <c r="V3684" s="146">
        <f>IF(J3684="nio",0,IF(J3684&gt;0,VLOOKUP(F3684,'3-Productie normen'!A:M,VLOOKUP(J3684,'3-Productie normen'!$B$38:$C$41,2,FALSE),FALSE)))*(VLOOKUP(B3684,'2-Kosten per locatie'!$A$16:$C$48,3,FALSE))</f>
        <v>0</v>
      </c>
      <c r="W3684" s="146">
        <f t="shared" si="739"/>
        <v>0</v>
      </c>
      <c r="X3684" s="146">
        <f t="shared" si="740"/>
        <v>0</v>
      </c>
      <c r="Y3684" s="146">
        <f t="shared" si="741"/>
        <v>0</v>
      </c>
      <c r="Z3684" s="147" t="str">
        <f>VLOOKUP(F3684,'3-Productie normen'!A:Q,12,FALSE)</f>
        <v>V</v>
      </c>
      <c r="AA3684" s="147"/>
      <c r="AC3684" s="148">
        <f t="shared" si="742"/>
        <v>8030</v>
      </c>
    </row>
    <row r="3685" spans="1:29" ht="14.15" customHeight="1">
      <c r="A3685" s="124">
        <f t="shared" si="722"/>
        <v>3685</v>
      </c>
      <c r="B3685" s="141" t="s">
        <v>102</v>
      </c>
      <c r="C3685" s="164" t="s">
        <v>210</v>
      </c>
      <c r="D3685" s="164" t="s">
        <v>1962</v>
      </c>
      <c r="E3685" s="141" t="s">
        <v>170</v>
      </c>
      <c r="F3685" s="141" t="s">
        <v>170</v>
      </c>
      <c r="G3685" s="141" t="s">
        <v>402</v>
      </c>
      <c r="H3685" s="164">
        <v>5.0999999999999996</v>
      </c>
      <c r="I3685" s="143">
        <f t="shared" si="743"/>
        <v>730</v>
      </c>
      <c r="J3685" s="144">
        <v>255</v>
      </c>
      <c r="K3685" s="144">
        <v>255</v>
      </c>
      <c r="L3685" s="144">
        <v>101</v>
      </c>
      <c r="M3685" s="144">
        <v>101</v>
      </c>
      <c r="N3685" s="144">
        <v>9</v>
      </c>
      <c r="O3685" s="144">
        <v>9</v>
      </c>
      <c r="P3685" s="145" t="e">
        <f t="shared" si="733"/>
        <v>#DIV/0!</v>
      </c>
      <c r="Q3685" s="145" t="e">
        <f t="shared" si="734"/>
        <v>#DIV/0!</v>
      </c>
      <c r="R3685" s="145" t="e">
        <f t="shared" si="735"/>
        <v>#DIV/0!</v>
      </c>
      <c r="S3685" s="145" t="e">
        <f t="shared" si="736"/>
        <v>#DIV/0!</v>
      </c>
      <c r="T3685" s="145" t="e">
        <f t="shared" si="737"/>
        <v>#DIV/0!</v>
      </c>
      <c r="U3685" s="145" t="e">
        <f t="shared" si="738"/>
        <v>#DIV/0!</v>
      </c>
      <c r="V3685" s="146">
        <f>IF(J3685="nio",0,IF(J3685&gt;0,VLOOKUP(F3685,'3-Productie normen'!A:M,VLOOKUP(J3685,'3-Productie normen'!$B$38:$C$41,2,FALSE),FALSE)))*(VLOOKUP(B3685,'2-Kosten per locatie'!$A$16:$C$48,3,FALSE))</f>
        <v>0</v>
      </c>
      <c r="W3685" s="146">
        <f t="shared" si="739"/>
        <v>0</v>
      </c>
      <c r="X3685" s="146">
        <f t="shared" si="740"/>
        <v>0</v>
      </c>
      <c r="Y3685" s="146">
        <f t="shared" si="741"/>
        <v>0</v>
      </c>
      <c r="Z3685" s="147" t="str">
        <f>VLOOKUP(F3685,'3-Productie normen'!A:Q,12,FALSE)</f>
        <v>V</v>
      </c>
      <c r="AA3685" s="147"/>
      <c r="AC3685" s="148">
        <f t="shared" si="742"/>
        <v>3722.9999999999995</v>
      </c>
    </row>
    <row r="3686" spans="1:29" ht="14.15" customHeight="1">
      <c r="A3686" s="124">
        <f t="shared" si="722"/>
        <v>3686</v>
      </c>
      <c r="B3686" s="141" t="s">
        <v>102</v>
      </c>
      <c r="C3686" s="164">
        <v>1</v>
      </c>
      <c r="D3686" s="164" t="s">
        <v>1716</v>
      </c>
      <c r="E3686" s="141" t="s">
        <v>334</v>
      </c>
      <c r="F3686" s="141" t="s">
        <v>163</v>
      </c>
      <c r="G3686" s="141" t="s">
        <v>222</v>
      </c>
      <c r="H3686" s="164">
        <v>48.7</v>
      </c>
      <c r="I3686" s="143">
        <f t="shared" si="743"/>
        <v>730</v>
      </c>
      <c r="J3686" s="144">
        <v>255</v>
      </c>
      <c r="K3686" s="144">
        <v>255</v>
      </c>
      <c r="L3686" s="144">
        <v>101</v>
      </c>
      <c r="M3686" s="144">
        <v>101</v>
      </c>
      <c r="N3686" s="144">
        <v>9</v>
      </c>
      <c r="O3686" s="144">
        <v>9</v>
      </c>
      <c r="P3686" s="145" t="e">
        <f t="shared" si="733"/>
        <v>#DIV/0!</v>
      </c>
      <c r="Q3686" s="145" t="e">
        <f t="shared" si="734"/>
        <v>#DIV/0!</v>
      </c>
      <c r="R3686" s="145" t="e">
        <f t="shared" si="735"/>
        <v>#DIV/0!</v>
      </c>
      <c r="S3686" s="145" t="e">
        <f t="shared" si="736"/>
        <v>#DIV/0!</v>
      </c>
      <c r="T3686" s="145" t="e">
        <f t="shared" si="737"/>
        <v>#DIV/0!</v>
      </c>
      <c r="U3686" s="145" t="e">
        <f t="shared" si="738"/>
        <v>#DIV/0!</v>
      </c>
      <c r="V3686" s="146">
        <f>IF(J3686="nio",0,IF(J3686&gt;0,VLOOKUP(F3686,'3-Productie normen'!A:M,VLOOKUP(J3686,'3-Productie normen'!$B$38:$C$41,2,FALSE),FALSE)))*(VLOOKUP(B3686,'2-Kosten per locatie'!$A$16:$C$48,3,FALSE))</f>
        <v>0</v>
      </c>
      <c r="W3686" s="146">
        <f t="shared" si="739"/>
        <v>0</v>
      </c>
      <c r="X3686" s="146">
        <f t="shared" si="740"/>
        <v>0</v>
      </c>
      <c r="Y3686" s="146">
        <f t="shared" si="741"/>
        <v>0</v>
      </c>
      <c r="Z3686" s="147" t="str">
        <f>VLOOKUP(F3686,'3-Productie normen'!A:Q,12,FALSE)</f>
        <v>B</v>
      </c>
      <c r="AA3686" s="147"/>
      <c r="AC3686" s="148">
        <f t="shared" si="742"/>
        <v>35551</v>
      </c>
    </row>
    <row r="3687" spans="1:29" ht="14.15" customHeight="1">
      <c r="A3687" s="124">
        <f t="shared" si="722"/>
        <v>3687</v>
      </c>
      <c r="B3687" s="141" t="s">
        <v>102</v>
      </c>
      <c r="C3687" s="164">
        <v>1</v>
      </c>
      <c r="D3687" s="164" t="s">
        <v>2156</v>
      </c>
      <c r="E3687" s="141" t="s">
        <v>226</v>
      </c>
      <c r="F3687" s="141" t="s">
        <v>174</v>
      </c>
      <c r="G3687" s="141" t="s">
        <v>222</v>
      </c>
      <c r="H3687" s="164">
        <v>6.3</v>
      </c>
      <c r="I3687" s="143">
        <f t="shared" si="743"/>
        <v>0</v>
      </c>
      <c r="J3687" s="144" t="s">
        <v>228</v>
      </c>
      <c r="K3687" s="144"/>
      <c r="L3687" s="144"/>
      <c r="M3687" s="144"/>
      <c r="N3687" s="144"/>
      <c r="O3687" s="144"/>
      <c r="P3687" s="145">
        <f t="shared" si="733"/>
        <v>0</v>
      </c>
      <c r="Q3687" s="145">
        <f t="shared" si="734"/>
        <v>0</v>
      </c>
      <c r="R3687" s="145">
        <f t="shared" si="735"/>
        <v>0</v>
      </c>
      <c r="S3687" s="145">
        <f t="shared" si="736"/>
        <v>0</v>
      </c>
      <c r="T3687" s="145">
        <f t="shared" si="737"/>
        <v>0</v>
      </c>
      <c r="U3687" s="145">
        <f t="shared" si="738"/>
        <v>0</v>
      </c>
      <c r="V3687" s="146">
        <f>IF(J3687="nio",0,IF(J3687&gt;0,VLOOKUP(F3687,'3-Productie normen'!A:M,VLOOKUP(J3687,'3-Productie normen'!$B$38:$C$41,2,FALSE),FALSE)))*(VLOOKUP(B3687,'2-Kosten per locatie'!$A$16:$C$48,3,FALSE))</f>
        <v>0</v>
      </c>
      <c r="W3687" s="146">
        <f t="shared" si="739"/>
        <v>0</v>
      </c>
      <c r="X3687" s="146">
        <f t="shared" si="740"/>
        <v>0</v>
      </c>
      <c r="Y3687" s="146">
        <f t="shared" si="741"/>
        <v>0</v>
      </c>
      <c r="Z3687" s="147">
        <f>VLOOKUP(F3687,'3-Productie normen'!A:Q,12,FALSE)</f>
        <v>0</v>
      </c>
      <c r="AA3687" s="147"/>
      <c r="AC3687" s="148">
        <f t="shared" si="742"/>
        <v>0</v>
      </c>
    </row>
    <row r="3688" spans="1:29" ht="14.15" customHeight="1">
      <c r="A3688" s="124">
        <f t="shared" si="722"/>
        <v>3688</v>
      </c>
      <c r="B3688" s="141" t="s">
        <v>102</v>
      </c>
      <c r="C3688" s="164">
        <v>1</v>
      </c>
      <c r="D3688" s="164" t="s">
        <v>1964</v>
      </c>
      <c r="E3688" s="141" t="s">
        <v>171</v>
      </c>
      <c r="F3688" s="141" t="s">
        <v>171</v>
      </c>
      <c r="G3688" s="141" t="s">
        <v>222</v>
      </c>
      <c r="H3688" s="164">
        <v>31.4</v>
      </c>
      <c r="I3688" s="143">
        <f t="shared" si="743"/>
        <v>730</v>
      </c>
      <c r="J3688" s="144">
        <v>255</v>
      </c>
      <c r="K3688" s="144">
        <v>255</v>
      </c>
      <c r="L3688" s="144">
        <v>101</v>
      </c>
      <c r="M3688" s="144">
        <v>101</v>
      </c>
      <c r="N3688" s="144">
        <v>9</v>
      </c>
      <c r="O3688" s="144">
        <v>9</v>
      </c>
      <c r="P3688" s="145" t="e">
        <f t="shared" si="733"/>
        <v>#DIV/0!</v>
      </c>
      <c r="Q3688" s="145" t="e">
        <f t="shared" si="734"/>
        <v>#DIV/0!</v>
      </c>
      <c r="R3688" s="145" t="e">
        <f t="shared" si="735"/>
        <v>#DIV/0!</v>
      </c>
      <c r="S3688" s="145" t="e">
        <f t="shared" si="736"/>
        <v>#DIV/0!</v>
      </c>
      <c r="T3688" s="145" t="e">
        <f t="shared" si="737"/>
        <v>#DIV/0!</v>
      </c>
      <c r="U3688" s="145" t="e">
        <f t="shared" si="738"/>
        <v>#DIV/0!</v>
      </c>
      <c r="V3688" s="146">
        <f>IF(J3688="nio",0,IF(J3688&gt;0,VLOOKUP(F3688,'3-Productie normen'!A:M,VLOOKUP(J3688,'3-Productie normen'!$B$38:$C$41,2,FALSE),FALSE)))*(VLOOKUP(B3688,'2-Kosten per locatie'!$A$16:$C$48,3,FALSE))</f>
        <v>0</v>
      </c>
      <c r="W3688" s="146">
        <f t="shared" si="739"/>
        <v>0</v>
      </c>
      <c r="X3688" s="146">
        <f t="shared" si="740"/>
        <v>0</v>
      </c>
      <c r="Y3688" s="146">
        <f t="shared" si="741"/>
        <v>0</v>
      </c>
      <c r="Z3688" s="147" t="str">
        <f>VLOOKUP(F3688,'3-Productie normen'!A:Q,12,FALSE)</f>
        <v>B</v>
      </c>
      <c r="AA3688" s="147"/>
      <c r="AC3688" s="148">
        <f t="shared" si="742"/>
        <v>22922</v>
      </c>
    </row>
    <row r="3689" spans="1:29" ht="14.15" customHeight="1">
      <c r="A3689" s="124">
        <f t="shared" si="722"/>
        <v>3689</v>
      </c>
      <c r="B3689" s="141" t="s">
        <v>102</v>
      </c>
      <c r="C3689" s="164">
        <v>1</v>
      </c>
      <c r="D3689" s="164" t="s">
        <v>1717</v>
      </c>
      <c r="E3689" s="141" t="s">
        <v>711</v>
      </c>
      <c r="F3689" s="141" t="s">
        <v>168</v>
      </c>
      <c r="G3689" s="141" t="s">
        <v>227</v>
      </c>
      <c r="H3689" s="164">
        <v>3.9</v>
      </c>
      <c r="I3689" s="143">
        <f t="shared" si="743"/>
        <v>1</v>
      </c>
      <c r="J3689" s="144">
        <v>1</v>
      </c>
      <c r="K3689" s="144"/>
      <c r="L3689" s="144"/>
      <c r="M3689" s="144"/>
      <c r="N3689" s="144"/>
      <c r="O3689" s="144"/>
      <c r="P3689" s="145" t="e">
        <f t="shared" si="733"/>
        <v>#DIV/0!</v>
      </c>
      <c r="Q3689" s="145">
        <f t="shared" si="734"/>
        <v>0</v>
      </c>
      <c r="R3689" s="145">
        <f t="shared" si="735"/>
        <v>0</v>
      </c>
      <c r="S3689" s="145">
        <f t="shared" si="736"/>
        <v>0</v>
      </c>
      <c r="T3689" s="145">
        <f t="shared" si="737"/>
        <v>0</v>
      </c>
      <c r="U3689" s="145">
        <f t="shared" si="738"/>
        <v>0</v>
      </c>
      <c r="V3689" s="146">
        <f>IF(J3689="nio",0,IF(J3689&gt;0,VLOOKUP(F3689,'3-Productie normen'!A:M,VLOOKUP(J3689,'3-Productie normen'!$B$38:$C$41,2,FALSE),FALSE)))*(VLOOKUP(B3689,'2-Kosten per locatie'!$A$16:$C$48,3,FALSE))</f>
        <v>0</v>
      </c>
      <c r="W3689" s="146">
        <f t="shared" si="739"/>
        <v>0</v>
      </c>
      <c r="X3689" s="146">
        <f t="shared" si="740"/>
        <v>0</v>
      </c>
      <c r="Y3689" s="146">
        <f t="shared" si="741"/>
        <v>0</v>
      </c>
      <c r="Z3689" s="147" t="str">
        <f>VLOOKUP(F3689,'3-Productie normen'!A:Q,12,FALSE)</f>
        <v>V</v>
      </c>
      <c r="AA3689" s="147"/>
      <c r="AC3689" s="148">
        <f t="shared" si="742"/>
        <v>3.9</v>
      </c>
    </row>
    <row r="3690" spans="1:29" ht="14.15" customHeight="1">
      <c r="A3690" s="124">
        <f t="shared" si="722"/>
        <v>3690</v>
      </c>
      <c r="B3690" s="141" t="s">
        <v>102</v>
      </c>
      <c r="C3690" s="164">
        <v>1</v>
      </c>
      <c r="D3690" s="164" t="s">
        <v>1965</v>
      </c>
      <c r="E3690" s="141" t="s">
        <v>519</v>
      </c>
      <c r="F3690" s="141" t="s">
        <v>174</v>
      </c>
      <c r="G3690" s="141" t="s">
        <v>222</v>
      </c>
      <c r="H3690" s="164">
        <v>7.3</v>
      </c>
      <c r="I3690" s="143">
        <f t="shared" si="743"/>
        <v>0</v>
      </c>
      <c r="J3690" s="144" t="s">
        <v>228</v>
      </c>
      <c r="K3690" s="144"/>
      <c r="L3690" s="144"/>
      <c r="M3690" s="144"/>
      <c r="N3690" s="144"/>
      <c r="O3690" s="144"/>
      <c r="P3690" s="145">
        <f t="shared" si="733"/>
        <v>0</v>
      </c>
      <c r="Q3690" s="145">
        <f t="shared" si="734"/>
        <v>0</v>
      </c>
      <c r="R3690" s="145">
        <f t="shared" si="735"/>
        <v>0</v>
      </c>
      <c r="S3690" s="145">
        <f t="shared" si="736"/>
        <v>0</v>
      </c>
      <c r="T3690" s="145">
        <f t="shared" si="737"/>
        <v>0</v>
      </c>
      <c r="U3690" s="145">
        <f t="shared" si="738"/>
        <v>0</v>
      </c>
      <c r="V3690" s="146">
        <f>IF(J3690="nio",0,IF(J3690&gt;0,VLOOKUP(F3690,'3-Productie normen'!A:M,VLOOKUP(J3690,'3-Productie normen'!$B$38:$C$41,2,FALSE),FALSE)))*(VLOOKUP(B3690,'2-Kosten per locatie'!$A$16:$C$48,3,FALSE))</f>
        <v>0</v>
      </c>
      <c r="W3690" s="146">
        <f t="shared" si="739"/>
        <v>0</v>
      </c>
      <c r="X3690" s="146">
        <f t="shared" si="740"/>
        <v>0</v>
      </c>
      <c r="Y3690" s="146">
        <f t="shared" si="741"/>
        <v>0</v>
      </c>
      <c r="Z3690" s="147">
        <f>VLOOKUP(F3690,'3-Productie normen'!A:Q,12,FALSE)</f>
        <v>0</v>
      </c>
      <c r="AA3690" s="147"/>
      <c r="AC3690" s="148">
        <f t="shared" si="742"/>
        <v>0</v>
      </c>
    </row>
    <row r="3691" spans="1:29" ht="14.15" customHeight="1">
      <c r="A3691" s="124">
        <f t="shared" si="722"/>
        <v>3691</v>
      </c>
      <c r="B3691" s="141" t="s">
        <v>102</v>
      </c>
      <c r="C3691" s="164">
        <v>1</v>
      </c>
      <c r="D3691" s="164" t="s">
        <v>1718</v>
      </c>
      <c r="E3691" s="141" t="s">
        <v>2870</v>
      </c>
      <c r="F3691" s="141" t="s">
        <v>167</v>
      </c>
      <c r="G3691" s="141" t="s">
        <v>213</v>
      </c>
      <c r="H3691" s="164">
        <v>1.5</v>
      </c>
      <c r="I3691" s="143">
        <f t="shared" si="743"/>
        <v>730</v>
      </c>
      <c r="J3691" s="144">
        <v>255</v>
      </c>
      <c r="K3691" s="144">
        <v>255</v>
      </c>
      <c r="L3691" s="144">
        <v>101</v>
      </c>
      <c r="M3691" s="144">
        <v>101</v>
      </c>
      <c r="N3691" s="144">
        <v>9</v>
      </c>
      <c r="O3691" s="144">
        <v>9</v>
      </c>
      <c r="P3691" s="145" t="e">
        <f t="shared" si="733"/>
        <v>#DIV/0!</v>
      </c>
      <c r="Q3691" s="145" t="e">
        <f t="shared" si="734"/>
        <v>#DIV/0!</v>
      </c>
      <c r="R3691" s="145" t="e">
        <f t="shared" si="735"/>
        <v>#DIV/0!</v>
      </c>
      <c r="S3691" s="145" t="e">
        <f t="shared" si="736"/>
        <v>#DIV/0!</v>
      </c>
      <c r="T3691" s="145" t="e">
        <f t="shared" si="737"/>
        <v>#DIV/0!</v>
      </c>
      <c r="U3691" s="145" t="e">
        <f t="shared" si="738"/>
        <v>#DIV/0!</v>
      </c>
      <c r="V3691" s="146">
        <f>IF(J3691="nio",0,IF(J3691&gt;0,VLOOKUP(F3691,'3-Productie normen'!A:M,VLOOKUP(J3691,'3-Productie normen'!$B$38:$C$41,2,FALSE),FALSE)))*(VLOOKUP(B3691,'2-Kosten per locatie'!$A$16:$C$48,3,FALSE))</f>
        <v>0</v>
      </c>
      <c r="W3691" s="146">
        <f t="shared" si="739"/>
        <v>0</v>
      </c>
      <c r="X3691" s="146">
        <f t="shared" si="740"/>
        <v>0</v>
      </c>
      <c r="Y3691" s="146">
        <f t="shared" si="741"/>
        <v>0</v>
      </c>
      <c r="Z3691" s="147" t="str">
        <f>VLOOKUP(F3691,'3-Productie normen'!A:Q,12,FALSE)</f>
        <v>S</v>
      </c>
      <c r="AA3691" s="147"/>
      <c r="AC3691" s="148">
        <f t="shared" si="742"/>
        <v>1095</v>
      </c>
    </row>
    <row r="3692" spans="1:29" ht="14.15" customHeight="1">
      <c r="A3692" s="124">
        <f t="shared" si="722"/>
        <v>3692</v>
      </c>
      <c r="B3692" s="141" t="s">
        <v>102</v>
      </c>
      <c r="C3692" s="164">
        <v>1</v>
      </c>
      <c r="D3692" s="164" t="s">
        <v>2157</v>
      </c>
      <c r="E3692" s="141" t="s">
        <v>2870</v>
      </c>
      <c r="F3692" s="141" t="s">
        <v>167</v>
      </c>
      <c r="G3692" s="141" t="s">
        <v>213</v>
      </c>
      <c r="H3692" s="164">
        <v>1.5</v>
      </c>
      <c r="I3692" s="143">
        <f t="shared" si="743"/>
        <v>730</v>
      </c>
      <c r="J3692" s="144">
        <v>255</v>
      </c>
      <c r="K3692" s="144">
        <v>255</v>
      </c>
      <c r="L3692" s="144">
        <v>101</v>
      </c>
      <c r="M3692" s="144">
        <v>101</v>
      </c>
      <c r="N3692" s="144">
        <v>9</v>
      </c>
      <c r="O3692" s="144">
        <v>9</v>
      </c>
      <c r="P3692" s="145" t="e">
        <f t="shared" si="733"/>
        <v>#DIV/0!</v>
      </c>
      <c r="Q3692" s="145" t="e">
        <f t="shared" si="734"/>
        <v>#DIV/0!</v>
      </c>
      <c r="R3692" s="145" t="e">
        <f t="shared" si="735"/>
        <v>#DIV/0!</v>
      </c>
      <c r="S3692" s="145" t="e">
        <f t="shared" si="736"/>
        <v>#DIV/0!</v>
      </c>
      <c r="T3692" s="145" t="e">
        <f t="shared" si="737"/>
        <v>#DIV/0!</v>
      </c>
      <c r="U3692" s="145" t="e">
        <f t="shared" si="738"/>
        <v>#DIV/0!</v>
      </c>
      <c r="V3692" s="146">
        <f>IF(J3692="nio",0,IF(J3692&gt;0,VLOOKUP(F3692,'3-Productie normen'!A:M,VLOOKUP(J3692,'3-Productie normen'!$B$38:$C$41,2,FALSE),FALSE)))*(VLOOKUP(B3692,'2-Kosten per locatie'!$A$16:$C$48,3,FALSE))</f>
        <v>0</v>
      </c>
      <c r="W3692" s="146">
        <f t="shared" si="739"/>
        <v>0</v>
      </c>
      <c r="X3692" s="146">
        <f t="shared" si="740"/>
        <v>0</v>
      </c>
      <c r="Y3692" s="146">
        <f t="shared" si="741"/>
        <v>0</v>
      </c>
      <c r="Z3692" s="147" t="str">
        <f>VLOOKUP(F3692,'3-Productie normen'!A:Q,12,FALSE)</f>
        <v>S</v>
      </c>
      <c r="AA3692" s="147"/>
      <c r="AC3692" s="148">
        <f t="shared" si="742"/>
        <v>1095</v>
      </c>
    </row>
    <row r="3693" spans="1:29" ht="14.15" customHeight="1">
      <c r="A3693" s="124">
        <f t="shared" si="722"/>
        <v>3693</v>
      </c>
      <c r="B3693" s="141" t="s">
        <v>102</v>
      </c>
      <c r="C3693" s="164">
        <v>1</v>
      </c>
      <c r="D3693" s="164" t="s">
        <v>1967</v>
      </c>
      <c r="E3693" s="141" t="s">
        <v>224</v>
      </c>
      <c r="F3693" s="141" t="s">
        <v>155</v>
      </c>
      <c r="G3693" s="141" t="s">
        <v>222</v>
      </c>
      <c r="H3693" s="164">
        <v>22.2</v>
      </c>
      <c r="I3693" s="143">
        <f t="shared" si="743"/>
        <v>730</v>
      </c>
      <c r="J3693" s="144">
        <v>255</v>
      </c>
      <c r="K3693" s="144">
        <v>255</v>
      </c>
      <c r="L3693" s="144">
        <v>101</v>
      </c>
      <c r="M3693" s="144">
        <v>101</v>
      </c>
      <c r="N3693" s="144">
        <v>9</v>
      </c>
      <c r="O3693" s="144">
        <v>9</v>
      </c>
      <c r="P3693" s="145" t="e">
        <f t="shared" si="733"/>
        <v>#DIV/0!</v>
      </c>
      <c r="Q3693" s="145" t="e">
        <f t="shared" si="734"/>
        <v>#DIV/0!</v>
      </c>
      <c r="R3693" s="145" t="e">
        <f t="shared" si="735"/>
        <v>#DIV/0!</v>
      </c>
      <c r="S3693" s="145" t="e">
        <f t="shared" si="736"/>
        <v>#DIV/0!</v>
      </c>
      <c r="T3693" s="145" t="e">
        <f t="shared" si="737"/>
        <v>#DIV/0!</v>
      </c>
      <c r="U3693" s="145" t="e">
        <f t="shared" si="738"/>
        <v>#DIV/0!</v>
      </c>
      <c r="V3693" s="146">
        <f>IF(J3693="nio",0,IF(J3693&gt;0,VLOOKUP(F3693,'3-Productie normen'!A:M,VLOOKUP(J3693,'3-Productie normen'!$B$38:$C$41,2,FALSE),FALSE)))*(VLOOKUP(B3693,'2-Kosten per locatie'!$A$16:$C$48,3,FALSE))</f>
        <v>0</v>
      </c>
      <c r="W3693" s="146">
        <f t="shared" si="739"/>
        <v>0</v>
      </c>
      <c r="X3693" s="146">
        <f t="shared" si="740"/>
        <v>0</v>
      </c>
      <c r="Y3693" s="146">
        <f t="shared" si="741"/>
        <v>0</v>
      </c>
      <c r="Z3693" s="147" t="str">
        <f>VLOOKUP(F3693,'3-Productie normen'!A:Q,12,FALSE)</f>
        <v>B</v>
      </c>
      <c r="AA3693" s="147"/>
      <c r="AC3693" s="148">
        <f t="shared" si="742"/>
        <v>16206</v>
      </c>
    </row>
    <row r="3694" spans="1:29" ht="14.15" customHeight="1">
      <c r="A3694" s="124">
        <f t="shared" si="722"/>
        <v>3694</v>
      </c>
      <c r="B3694" s="141" t="s">
        <v>102</v>
      </c>
      <c r="C3694" s="164">
        <v>1</v>
      </c>
      <c r="D3694" s="164" t="s">
        <v>1719</v>
      </c>
      <c r="E3694" s="141" t="s">
        <v>224</v>
      </c>
      <c r="F3694" s="141" t="s">
        <v>155</v>
      </c>
      <c r="G3694" s="141" t="s">
        <v>222</v>
      </c>
      <c r="H3694" s="164">
        <v>28.1</v>
      </c>
      <c r="I3694" s="143">
        <f t="shared" si="743"/>
        <v>730</v>
      </c>
      <c r="J3694" s="144">
        <v>255</v>
      </c>
      <c r="K3694" s="144">
        <v>255</v>
      </c>
      <c r="L3694" s="144">
        <v>101</v>
      </c>
      <c r="M3694" s="144">
        <v>101</v>
      </c>
      <c r="N3694" s="144">
        <v>9</v>
      </c>
      <c r="O3694" s="144">
        <v>9</v>
      </c>
      <c r="P3694" s="145" t="e">
        <f t="shared" ref="P3694:P3717" si="744">IF(J3694="nio",0,IF(J3694&gt;0,J3694*H3694/V3694,0))</f>
        <v>#DIV/0!</v>
      </c>
      <c r="Q3694" s="145" t="e">
        <f t="shared" ref="Q3694:Q3717" si="745">IF(K3694&gt;0,K3694*H3694/W3694,0)</f>
        <v>#DIV/0!</v>
      </c>
      <c r="R3694" s="145" t="e">
        <f t="shared" ref="R3694:R3717" si="746">IF(L3694&gt;0,L3694*H3694/X3694,0)</f>
        <v>#DIV/0!</v>
      </c>
      <c r="S3694" s="145" t="e">
        <f t="shared" ref="S3694:S3717" si="747">IF(M3694&gt;0,M3694*H3694/Y3694,0)</f>
        <v>#DIV/0!</v>
      </c>
      <c r="T3694" s="145" t="e">
        <f t="shared" ref="T3694:T3717" si="748">IF(N3694&gt;0,N3694*H3694/X3694,0)</f>
        <v>#DIV/0!</v>
      </c>
      <c r="U3694" s="145" t="e">
        <f t="shared" ref="U3694:U3717" si="749">IF(O3694&gt;0,O3694*H3694/Y3694,0)</f>
        <v>#DIV/0!</v>
      </c>
      <c r="V3694" s="146">
        <f>IF(J3694="nio",0,IF(J3694&gt;0,VLOOKUP(F3694,'3-Productie normen'!A:M,VLOOKUP(J3694,'3-Productie normen'!$B$38:$C$41,2,FALSE),FALSE)))*(VLOOKUP(B3694,'2-Kosten per locatie'!$A$16:$C$48,3,FALSE))</f>
        <v>0</v>
      </c>
      <c r="W3694" s="146">
        <f t="shared" ref="W3694:W3717" si="750">IF(K3694&gt;0,V3694*$W$8,0)</f>
        <v>0</v>
      </c>
      <c r="X3694" s="146">
        <f t="shared" ref="X3694:X3717" si="751">IF((OR(L3694&gt;0,N3694&gt;0)),V3694*$X$8,0)</f>
        <v>0</v>
      </c>
      <c r="Y3694" s="146">
        <f t="shared" ref="Y3694:Y3717" si="752">IF((OR(M3694&gt;0,O3694&gt;0)),V3694*$Y$8,0)</f>
        <v>0</v>
      </c>
      <c r="Z3694" s="147" t="str">
        <f>VLOOKUP(F3694,'3-Productie normen'!A:Q,12,FALSE)</f>
        <v>B</v>
      </c>
      <c r="AA3694" s="147"/>
      <c r="AC3694" s="148">
        <f t="shared" ref="AC3694:AC3717" si="753">I3694*H3694</f>
        <v>20513</v>
      </c>
    </row>
    <row r="3695" spans="1:29" ht="14.15" customHeight="1">
      <c r="A3695" s="124">
        <f t="shared" si="722"/>
        <v>3695</v>
      </c>
      <c r="B3695" s="141" t="s">
        <v>102</v>
      </c>
      <c r="C3695" s="164">
        <v>1</v>
      </c>
      <c r="D3695" s="164" t="s">
        <v>1970</v>
      </c>
      <c r="E3695" s="141" t="s">
        <v>224</v>
      </c>
      <c r="F3695" s="141" t="s">
        <v>155</v>
      </c>
      <c r="G3695" s="141" t="s">
        <v>222</v>
      </c>
      <c r="H3695" s="164">
        <v>30.4</v>
      </c>
      <c r="I3695" s="143">
        <f t="shared" si="743"/>
        <v>730</v>
      </c>
      <c r="J3695" s="144">
        <v>255</v>
      </c>
      <c r="K3695" s="144">
        <v>255</v>
      </c>
      <c r="L3695" s="144">
        <v>101</v>
      </c>
      <c r="M3695" s="144">
        <v>101</v>
      </c>
      <c r="N3695" s="144">
        <v>9</v>
      </c>
      <c r="O3695" s="144">
        <v>9</v>
      </c>
      <c r="P3695" s="145" t="e">
        <f t="shared" si="744"/>
        <v>#DIV/0!</v>
      </c>
      <c r="Q3695" s="145" t="e">
        <f t="shared" si="745"/>
        <v>#DIV/0!</v>
      </c>
      <c r="R3695" s="145" t="e">
        <f t="shared" si="746"/>
        <v>#DIV/0!</v>
      </c>
      <c r="S3695" s="145" t="e">
        <f t="shared" si="747"/>
        <v>#DIV/0!</v>
      </c>
      <c r="T3695" s="145" t="e">
        <f t="shared" si="748"/>
        <v>#DIV/0!</v>
      </c>
      <c r="U3695" s="145" t="e">
        <f t="shared" si="749"/>
        <v>#DIV/0!</v>
      </c>
      <c r="V3695" s="146">
        <f>IF(J3695="nio",0,IF(J3695&gt;0,VLOOKUP(F3695,'3-Productie normen'!A:M,VLOOKUP(J3695,'3-Productie normen'!$B$38:$C$41,2,FALSE),FALSE)))*(VLOOKUP(B3695,'2-Kosten per locatie'!$A$16:$C$48,3,FALSE))</f>
        <v>0</v>
      </c>
      <c r="W3695" s="146">
        <f t="shared" si="750"/>
        <v>0</v>
      </c>
      <c r="X3695" s="146">
        <f t="shared" si="751"/>
        <v>0</v>
      </c>
      <c r="Y3695" s="146">
        <f t="shared" si="752"/>
        <v>0</v>
      </c>
      <c r="Z3695" s="147" t="str">
        <f>VLOOKUP(F3695,'3-Productie normen'!A:Q,12,FALSE)</f>
        <v>B</v>
      </c>
      <c r="AA3695" s="147"/>
      <c r="AC3695" s="148">
        <f t="shared" si="753"/>
        <v>22192</v>
      </c>
    </row>
    <row r="3696" spans="1:29" ht="14.15" customHeight="1">
      <c r="A3696" s="124">
        <f t="shared" si="722"/>
        <v>3696</v>
      </c>
      <c r="B3696" s="141" t="s">
        <v>102</v>
      </c>
      <c r="C3696" s="164">
        <v>1</v>
      </c>
      <c r="D3696" s="164" t="s">
        <v>1720</v>
      </c>
      <c r="E3696" s="141" t="s">
        <v>224</v>
      </c>
      <c r="F3696" s="141" t="s">
        <v>155</v>
      </c>
      <c r="G3696" s="141" t="s">
        <v>222</v>
      </c>
      <c r="H3696" s="164">
        <v>28.4</v>
      </c>
      <c r="I3696" s="143">
        <f t="shared" si="743"/>
        <v>730</v>
      </c>
      <c r="J3696" s="144">
        <v>255</v>
      </c>
      <c r="K3696" s="144">
        <v>255</v>
      </c>
      <c r="L3696" s="144">
        <v>101</v>
      </c>
      <c r="M3696" s="144">
        <v>101</v>
      </c>
      <c r="N3696" s="144">
        <v>9</v>
      </c>
      <c r="O3696" s="144">
        <v>9</v>
      </c>
      <c r="P3696" s="145" t="e">
        <f t="shared" si="744"/>
        <v>#DIV/0!</v>
      </c>
      <c r="Q3696" s="145" t="e">
        <f t="shared" si="745"/>
        <v>#DIV/0!</v>
      </c>
      <c r="R3696" s="145" t="e">
        <f t="shared" si="746"/>
        <v>#DIV/0!</v>
      </c>
      <c r="S3696" s="145" t="e">
        <f t="shared" si="747"/>
        <v>#DIV/0!</v>
      </c>
      <c r="T3696" s="145" t="e">
        <f t="shared" si="748"/>
        <v>#DIV/0!</v>
      </c>
      <c r="U3696" s="145" t="e">
        <f t="shared" si="749"/>
        <v>#DIV/0!</v>
      </c>
      <c r="V3696" s="146">
        <f>IF(J3696="nio",0,IF(J3696&gt;0,VLOOKUP(F3696,'3-Productie normen'!A:M,VLOOKUP(J3696,'3-Productie normen'!$B$38:$C$41,2,FALSE),FALSE)))*(VLOOKUP(B3696,'2-Kosten per locatie'!$A$16:$C$48,3,FALSE))</f>
        <v>0</v>
      </c>
      <c r="W3696" s="146">
        <f t="shared" si="750"/>
        <v>0</v>
      </c>
      <c r="X3696" s="146">
        <f t="shared" si="751"/>
        <v>0</v>
      </c>
      <c r="Y3696" s="146">
        <f t="shared" si="752"/>
        <v>0</v>
      </c>
      <c r="Z3696" s="147" t="str">
        <f>VLOOKUP(F3696,'3-Productie normen'!A:Q,12,FALSE)</f>
        <v>B</v>
      </c>
      <c r="AA3696" s="147"/>
      <c r="AC3696" s="148">
        <f t="shared" si="753"/>
        <v>20732</v>
      </c>
    </row>
    <row r="3697" spans="1:29" ht="14.15" customHeight="1">
      <c r="A3697" s="124">
        <f t="shared" si="722"/>
        <v>3697</v>
      </c>
      <c r="B3697" s="141" t="s">
        <v>102</v>
      </c>
      <c r="C3697" s="164">
        <v>1</v>
      </c>
      <c r="D3697" s="164" t="s">
        <v>1984</v>
      </c>
      <c r="E3697" s="141" t="s">
        <v>249</v>
      </c>
      <c r="F3697" s="141" t="s">
        <v>172</v>
      </c>
      <c r="G3697" s="141" t="s">
        <v>244</v>
      </c>
      <c r="H3697" s="164">
        <v>15.5</v>
      </c>
      <c r="I3697" s="143">
        <f t="shared" si="743"/>
        <v>730</v>
      </c>
      <c r="J3697" s="144">
        <v>255</v>
      </c>
      <c r="K3697" s="144">
        <v>255</v>
      </c>
      <c r="L3697" s="144">
        <v>101</v>
      </c>
      <c r="M3697" s="144">
        <v>101</v>
      </c>
      <c r="N3697" s="144">
        <v>9</v>
      </c>
      <c r="O3697" s="144">
        <v>9</v>
      </c>
      <c r="P3697" s="145" t="e">
        <f t="shared" si="744"/>
        <v>#DIV/0!</v>
      </c>
      <c r="Q3697" s="145" t="e">
        <f t="shared" si="745"/>
        <v>#DIV/0!</v>
      </c>
      <c r="R3697" s="145" t="e">
        <f t="shared" si="746"/>
        <v>#DIV/0!</v>
      </c>
      <c r="S3697" s="145" t="e">
        <f t="shared" si="747"/>
        <v>#DIV/0!</v>
      </c>
      <c r="T3697" s="145" t="e">
        <f t="shared" si="748"/>
        <v>#DIV/0!</v>
      </c>
      <c r="U3697" s="145" t="e">
        <f t="shared" si="749"/>
        <v>#DIV/0!</v>
      </c>
      <c r="V3697" s="146">
        <f>IF(J3697="nio",0,IF(J3697&gt;0,VLOOKUP(F3697,'3-Productie normen'!A:M,VLOOKUP(J3697,'3-Productie normen'!$B$38:$C$41,2,FALSE),FALSE)))*(VLOOKUP(B3697,'2-Kosten per locatie'!$A$16:$C$48,3,FALSE))</f>
        <v>0</v>
      </c>
      <c r="W3697" s="146">
        <f t="shared" si="750"/>
        <v>0</v>
      </c>
      <c r="X3697" s="146">
        <f t="shared" si="751"/>
        <v>0</v>
      </c>
      <c r="Y3697" s="146">
        <f t="shared" si="752"/>
        <v>0</v>
      </c>
      <c r="Z3697" s="147" t="str">
        <f>VLOOKUP(F3697,'3-Productie normen'!A:Q,12,FALSE)</f>
        <v>V</v>
      </c>
      <c r="AA3697" s="147"/>
      <c r="AC3697" s="148">
        <f t="shared" si="753"/>
        <v>11315</v>
      </c>
    </row>
    <row r="3698" spans="1:29" ht="14.15" customHeight="1">
      <c r="A3698" s="124">
        <f t="shared" si="722"/>
        <v>3698</v>
      </c>
      <c r="B3698" s="141" t="s">
        <v>117</v>
      </c>
      <c r="C3698" s="164" t="s">
        <v>210</v>
      </c>
      <c r="D3698" s="164" t="s">
        <v>1626</v>
      </c>
      <c r="E3698" s="141" t="s">
        <v>251</v>
      </c>
      <c r="F3698" s="141" t="s">
        <v>168</v>
      </c>
      <c r="G3698" s="141" t="s">
        <v>244</v>
      </c>
      <c r="H3698" s="164">
        <v>13.4</v>
      </c>
      <c r="I3698" s="143">
        <f t="shared" si="743"/>
        <v>1</v>
      </c>
      <c r="J3698" s="164">
        <v>1</v>
      </c>
      <c r="K3698" s="165"/>
      <c r="L3698" s="405"/>
      <c r="M3698" s="405"/>
      <c r="N3698" s="405"/>
      <c r="O3698" s="405"/>
      <c r="P3698" s="145" t="e">
        <f t="shared" si="744"/>
        <v>#DIV/0!</v>
      </c>
      <c r="Q3698" s="145">
        <f t="shared" si="745"/>
        <v>0</v>
      </c>
      <c r="R3698" s="145">
        <f t="shared" si="746"/>
        <v>0</v>
      </c>
      <c r="S3698" s="145">
        <f t="shared" si="747"/>
        <v>0</v>
      </c>
      <c r="T3698" s="145">
        <f t="shared" si="748"/>
        <v>0</v>
      </c>
      <c r="U3698" s="145">
        <f t="shared" si="749"/>
        <v>0</v>
      </c>
      <c r="V3698" s="146">
        <f>IF(J3698="nio",0,IF(J3698&gt;0,VLOOKUP(F3698,'3-Productie normen'!A:M,VLOOKUP(J3698,'3-Productie normen'!$B$38:$C$41,2,FALSE),FALSE)))*(VLOOKUP(B3698,'2-Kosten per locatie'!$A$16:$C$48,3,FALSE))</f>
        <v>0</v>
      </c>
      <c r="W3698" s="146">
        <f t="shared" si="750"/>
        <v>0</v>
      </c>
      <c r="X3698" s="146">
        <f t="shared" si="751"/>
        <v>0</v>
      </c>
      <c r="Y3698" s="146">
        <f t="shared" si="752"/>
        <v>0</v>
      </c>
      <c r="Z3698" s="147" t="str">
        <f>VLOOKUP(F3698,'3-Productie normen'!A:Q,12,FALSE)</f>
        <v>V</v>
      </c>
      <c r="AA3698" s="147"/>
      <c r="AC3698" s="148">
        <f t="shared" si="753"/>
        <v>13.4</v>
      </c>
    </row>
    <row r="3699" spans="1:29" ht="14.15" customHeight="1">
      <c r="A3699" s="124">
        <f t="shared" si="722"/>
        <v>3699</v>
      </c>
      <c r="B3699" s="141" t="s">
        <v>117</v>
      </c>
      <c r="C3699" s="164" t="s">
        <v>210</v>
      </c>
      <c r="D3699" s="164" t="s">
        <v>1628</v>
      </c>
      <c r="E3699" s="141" t="s">
        <v>251</v>
      </c>
      <c r="F3699" s="141" t="s">
        <v>168</v>
      </c>
      <c r="G3699" s="141" t="s">
        <v>244</v>
      </c>
      <c r="H3699" s="164">
        <v>73.900000000000006</v>
      </c>
      <c r="I3699" s="143">
        <f t="shared" si="743"/>
        <v>1</v>
      </c>
      <c r="J3699" s="164">
        <v>1</v>
      </c>
      <c r="K3699" s="165"/>
      <c r="L3699" s="405"/>
      <c r="M3699" s="405"/>
      <c r="N3699" s="405"/>
      <c r="O3699" s="405"/>
      <c r="P3699" s="145" t="e">
        <f t="shared" si="744"/>
        <v>#DIV/0!</v>
      </c>
      <c r="Q3699" s="145">
        <f t="shared" si="745"/>
        <v>0</v>
      </c>
      <c r="R3699" s="145">
        <f t="shared" si="746"/>
        <v>0</v>
      </c>
      <c r="S3699" s="145">
        <f t="shared" si="747"/>
        <v>0</v>
      </c>
      <c r="T3699" s="145">
        <f t="shared" si="748"/>
        <v>0</v>
      </c>
      <c r="U3699" s="145">
        <f t="shared" si="749"/>
        <v>0</v>
      </c>
      <c r="V3699" s="146">
        <f>IF(J3699="nio",0,IF(J3699&gt;0,VLOOKUP(F3699,'3-Productie normen'!A:M,VLOOKUP(J3699,'3-Productie normen'!$B$38:$C$41,2,FALSE),FALSE)))*(VLOOKUP(B3699,'2-Kosten per locatie'!$A$16:$C$48,3,FALSE))</f>
        <v>0</v>
      </c>
      <c r="W3699" s="146">
        <f t="shared" si="750"/>
        <v>0</v>
      </c>
      <c r="X3699" s="146">
        <f t="shared" si="751"/>
        <v>0</v>
      </c>
      <c r="Y3699" s="146">
        <f t="shared" si="752"/>
        <v>0</v>
      </c>
      <c r="Z3699" s="147" t="str">
        <f>VLOOKUP(F3699,'3-Productie normen'!A:Q,12,FALSE)</f>
        <v>V</v>
      </c>
      <c r="AA3699" s="147"/>
      <c r="AC3699" s="148">
        <f t="shared" si="753"/>
        <v>73.900000000000006</v>
      </c>
    </row>
    <row r="3700" spans="1:29" ht="14.15" customHeight="1">
      <c r="A3700" s="124">
        <f t="shared" si="722"/>
        <v>3700</v>
      </c>
      <c r="B3700" s="141" t="s">
        <v>117</v>
      </c>
      <c r="C3700" s="164" t="s">
        <v>210</v>
      </c>
      <c r="D3700" s="164" t="s">
        <v>1629</v>
      </c>
      <c r="E3700" s="141" t="s">
        <v>279</v>
      </c>
      <c r="F3700" s="141" t="s">
        <v>168</v>
      </c>
      <c r="G3700" s="141" t="s">
        <v>227</v>
      </c>
      <c r="H3700" s="164">
        <v>1.4</v>
      </c>
      <c r="I3700" s="143">
        <f t="shared" si="743"/>
        <v>1</v>
      </c>
      <c r="J3700" s="164">
        <v>1</v>
      </c>
      <c r="K3700" s="165"/>
      <c r="L3700" s="405"/>
      <c r="M3700" s="405"/>
      <c r="N3700" s="405"/>
      <c r="O3700" s="405"/>
      <c r="P3700" s="145" t="e">
        <f t="shared" si="744"/>
        <v>#DIV/0!</v>
      </c>
      <c r="Q3700" s="145">
        <f t="shared" si="745"/>
        <v>0</v>
      </c>
      <c r="R3700" s="145">
        <f t="shared" si="746"/>
        <v>0</v>
      </c>
      <c r="S3700" s="145">
        <f t="shared" si="747"/>
        <v>0</v>
      </c>
      <c r="T3700" s="145">
        <f t="shared" si="748"/>
        <v>0</v>
      </c>
      <c r="U3700" s="145">
        <f t="shared" si="749"/>
        <v>0</v>
      </c>
      <c r="V3700" s="146">
        <f>IF(J3700="nio",0,IF(J3700&gt;0,VLOOKUP(F3700,'3-Productie normen'!A:M,VLOOKUP(J3700,'3-Productie normen'!$B$38:$C$41,2,FALSE),FALSE)))*(VLOOKUP(B3700,'2-Kosten per locatie'!$A$16:$C$48,3,FALSE))</f>
        <v>0</v>
      </c>
      <c r="W3700" s="146">
        <f t="shared" si="750"/>
        <v>0</v>
      </c>
      <c r="X3700" s="146">
        <f t="shared" si="751"/>
        <v>0</v>
      </c>
      <c r="Y3700" s="146">
        <f t="shared" si="752"/>
        <v>0</v>
      </c>
      <c r="Z3700" s="147" t="str">
        <f>VLOOKUP(F3700,'3-Productie normen'!A:Q,12,FALSE)</f>
        <v>V</v>
      </c>
      <c r="AA3700" s="147"/>
      <c r="AC3700" s="148">
        <f t="shared" si="753"/>
        <v>1.4</v>
      </c>
    </row>
    <row r="3701" spans="1:29" ht="14.15" customHeight="1">
      <c r="A3701" s="124">
        <f t="shared" si="722"/>
        <v>3701</v>
      </c>
      <c r="B3701" s="141" t="s">
        <v>117</v>
      </c>
      <c r="C3701" s="164" t="s">
        <v>210</v>
      </c>
      <c r="D3701" s="164" t="s">
        <v>1630</v>
      </c>
      <c r="E3701" s="141" t="s">
        <v>279</v>
      </c>
      <c r="F3701" s="141" t="s">
        <v>168</v>
      </c>
      <c r="G3701" s="141" t="s">
        <v>227</v>
      </c>
      <c r="H3701" s="164">
        <v>1.4</v>
      </c>
      <c r="I3701" s="143">
        <f t="shared" si="743"/>
        <v>1</v>
      </c>
      <c r="J3701" s="164">
        <v>1</v>
      </c>
      <c r="K3701" s="165"/>
      <c r="L3701" s="405"/>
      <c r="M3701" s="405"/>
      <c r="N3701" s="405"/>
      <c r="O3701" s="405"/>
      <c r="P3701" s="145" t="e">
        <f t="shared" si="744"/>
        <v>#DIV/0!</v>
      </c>
      <c r="Q3701" s="145">
        <f t="shared" si="745"/>
        <v>0</v>
      </c>
      <c r="R3701" s="145">
        <f t="shared" si="746"/>
        <v>0</v>
      </c>
      <c r="S3701" s="145">
        <f t="shared" si="747"/>
        <v>0</v>
      </c>
      <c r="T3701" s="145">
        <f t="shared" si="748"/>
        <v>0</v>
      </c>
      <c r="U3701" s="145">
        <f t="shared" si="749"/>
        <v>0</v>
      </c>
      <c r="V3701" s="146">
        <f>IF(J3701="nio",0,IF(J3701&gt;0,VLOOKUP(F3701,'3-Productie normen'!A:M,VLOOKUP(J3701,'3-Productie normen'!$B$38:$C$41,2,FALSE),FALSE)))*(VLOOKUP(B3701,'2-Kosten per locatie'!$A$16:$C$48,3,FALSE))</f>
        <v>0</v>
      </c>
      <c r="W3701" s="146">
        <f t="shared" si="750"/>
        <v>0</v>
      </c>
      <c r="X3701" s="146">
        <f t="shared" si="751"/>
        <v>0</v>
      </c>
      <c r="Y3701" s="146">
        <f t="shared" si="752"/>
        <v>0</v>
      </c>
      <c r="Z3701" s="147" t="str">
        <f>VLOOKUP(F3701,'3-Productie normen'!A:Q,12,FALSE)</f>
        <v>V</v>
      </c>
      <c r="AA3701" s="147"/>
      <c r="AC3701" s="148">
        <f t="shared" si="753"/>
        <v>1.4</v>
      </c>
    </row>
    <row r="3702" spans="1:29" ht="14.15" customHeight="1">
      <c r="A3702" s="124">
        <f t="shared" ref="A3702:A3765" si="754">A3701+1</f>
        <v>3702</v>
      </c>
      <c r="B3702" s="141" t="s">
        <v>117</v>
      </c>
      <c r="C3702" s="164" t="s">
        <v>210</v>
      </c>
      <c r="D3702" s="164" t="s">
        <v>1632</v>
      </c>
      <c r="E3702" s="141" t="s">
        <v>230</v>
      </c>
      <c r="F3702" s="141" t="s">
        <v>168</v>
      </c>
      <c r="G3702" s="141" t="s">
        <v>213</v>
      </c>
      <c r="H3702" s="164">
        <v>2.4</v>
      </c>
      <c r="I3702" s="143">
        <f t="shared" si="743"/>
        <v>1</v>
      </c>
      <c r="J3702" s="144">
        <v>1</v>
      </c>
      <c r="K3702" s="144"/>
      <c r="L3702" s="144"/>
      <c r="M3702" s="144"/>
      <c r="N3702" s="144"/>
      <c r="O3702" s="144"/>
      <c r="P3702" s="145" t="e">
        <f t="shared" si="744"/>
        <v>#DIV/0!</v>
      </c>
      <c r="Q3702" s="145">
        <f t="shared" si="745"/>
        <v>0</v>
      </c>
      <c r="R3702" s="145">
        <f t="shared" si="746"/>
        <v>0</v>
      </c>
      <c r="S3702" s="145">
        <f t="shared" si="747"/>
        <v>0</v>
      </c>
      <c r="T3702" s="145">
        <f t="shared" si="748"/>
        <v>0</v>
      </c>
      <c r="U3702" s="145">
        <f t="shared" si="749"/>
        <v>0</v>
      </c>
      <c r="V3702" s="146">
        <f>IF(J3702="nio",0,IF(J3702&gt;0,VLOOKUP(F3702,'3-Productie normen'!A:M,VLOOKUP(J3702,'3-Productie normen'!$B$38:$C$41,2,FALSE),FALSE)))*(VLOOKUP(B3702,'2-Kosten per locatie'!$A$16:$C$48,3,FALSE))</f>
        <v>0</v>
      </c>
      <c r="W3702" s="146">
        <f t="shared" si="750"/>
        <v>0</v>
      </c>
      <c r="X3702" s="146">
        <f t="shared" si="751"/>
        <v>0</v>
      </c>
      <c r="Y3702" s="146">
        <f t="shared" si="752"/>
        <v>0</v>
      </c>
      <c r="Z3702" s="147" t="str">
        <f>VLOOKUP(F3702,'3-Productie normen'!A:Q,12,FALSE)</f>
        <v>V</v>
      </c>
      <c r="AA3702" s="147"/>
      <c r="AC3702" s="148">
        <f t="shared" si="753"/>
        <v>2.4</v>
      </c>
    </row>
    <row r="3703" spans="1:29" ht="14.15" customHeight="1">
      <c r="A3703" s="124">
        <f t="shared" si="754"/>
        <v>3703</v>
      </c>
      <c r="B3703" s="141" t="s">
        <v>117</v>
      </c>
      <c r="C3703" s="164" t="s">
        <v>210</v>
      </c>
      <c r="D3703" s="164" t="s">
        <v>1633</v>
      </c>
      <c r="E3703" s="141" t="s">
        <v>1979</v>
      </c>
      <c r="F3703" s="141" t="s">
        <v>168</v>
      </c>
      <c r="G3703" s="141" t="s">
        <v>244</v>
      </c>
      <c r="H3703" s="164">
        <v>129.5</v>
      </c>
      <c r="I3703" s="143">
        <f t="shared" si="743"/>
        <v>1</v>
      </c>
      <c r="J3703" s="164">
        <v>1</v>
      </c>
      <c r="K3703" s="165"/>
      <c r="L3703" s="405"/>
      <c r="M3703" s="405"/>
      <c r="N3703" s="405"/>
      <c r="O3703" s="405"/>
      <c r="P3703" s="145" t="e">
        <f t="shared" si="744"/>
        <v>#DIV/0!</v>
      </c>
      <c r="Q3703" s="145">
        <f t="shared" si="745"/>
        <v>0</v>
      </c>
      <c r="R3703" s="145">
        <f t="shared" si="746"/>
        <v>0</v>
      </c>
      <c r="S3703" s="145">
        <f t="shared" si="747"/>
        <v>0</v>
      </c>
      <c r="T3703" s="145">
        <f t="shared" si="748"/>
        <v>0</v>
      </c>
      <c r="U3703" s="145">
        <f t="shared" si="749"/>
        <v>0</v>
      </c>
      <c r="V3703" s="146">
        <f>IF(J3703="nio",0,IF(J3703&gt;0,VLOOKUP(F3703,'3-Productie normen'!A:M,VLOOKUP(J3703,'3-Productie normen'!$B$38:$C$41,2,FALSE),FALSE)))*(VLOOKUP(B3703,'2-Kosten per locatie'!$A$16:$C$48,3,FALSE))</f>
        <v>0</v>
      </c>
      <c r="W3703" s="146">
        <f t="shared" si="750"/>
        <v>0</v>
      </c>
      <c r="X3703" s="146">
        <f t="shared" si="751"/>
        <v>0</v>
      </c>
      <c r="Y3703" s="146">
        <f t="shared" si="752"/>
        <v>0</v>
      </c>
      <c r="Z3703" s="147" t="str">
        <f>VLOOKUP(F3703,'3-Productie normen'!A:Q,12,FALSE)</f>
        <v>V</v>
      </c>
      <c r="AA3703" s="147"/>
      <c r="AC3703" s="148">
        <f t="shared" si="753"/>
        <v>129.5</v>
      </c>
    </row>
    <row r="3704" spans="1:29" ht="14.15" customHeight="1">
      <c r="A3704" s="124">
        <f t="shared" si="754"/>
        <v>3704</v>
      </c>
      <c r="B3704" s="141" t="s">
        <v>117</v>
      </c>
      <c r="C3704" s="164" t="s">
        <v>210</v>
      </c>
      <c r="D3704" s="164" t="s">
        <v>2310</v>
      </c>
      <c r="E3704" s="141" t="s">
        <v>1982</v>
      </c>
      <c r="F3704" s="141" t="s">
        <v>168</v>
      </c>
      <c r="G3704" s="141" t="s">
        <v>244</v>
      </c>
      <c r="H3704" s="164">
        <v>4.2</v>
      </c>
      <c r="I3704" s="143">
        <f t="shared" si="743"/>
        <v>1</v>
      </c>
      <c r="J3704" s="144">
        <v>1</v>
      </c>
      <c r="K3704" s="144"/>
      <c r="L3704" s="144"/>
      <c r="M3704" s="144"/>
      <c r="N3704" s="144"/>
      <c r="O3704" s="144"/>
      <c r="P3704" s="145" t="e">
        <f t="shared" si="744"/>
        <v>#DIV/0!</v>
      </c>
      <c r="Q3704" s="145">
        <f t="shared" si="745"/>
        <v>0</v>
      </c>
      <c r="R3704" s="145">
        <f t="shared" si="746"/>
        <v>0</v>
      </c>
      <c r="S3704" s="145">
        <f t="shared" si="747"/>
        <v>0</v>
      </c>
      <c r="T3704" s="145">
        <f t="shared" si="748"/>
        <v>0</v>
      </c>
      <c r="U3704" s="145">
        <f t="shared" si="749"/>
        <v>0</v>
      </c>
      <c r="V3704" s="146">
        <f>IF(J3704="nio",0,IF(J3704&gt;0,VLOOKUP(F3704,'3-Productie normen'!A:M,VLOOKUP(J3704,'3-Productie normen'!$B$38:$C$41,2,FALSE),FALSE)))*(VLOOKUP(B3704,'2-Kosten per locatie'!$A$16:$C$48,3,FALSE))</f>
        <v>0</v>
      </c>
      <c r="W3704" s="146">
        <f t="shared" si="750"/>
        <v>0</v>
      </c>
      <c r="X3704" s="146">
        <f t="shared" si="751"/>
        <v>0</v>
      </c>
      <c r="Y3704" s="146">
        <f t="shared" si="752"/>
        <v>0</v>
      </c>
      <c r="Z3704" s="147" t="str">
        <f>VLOOKUP(F3704,'3-Productie normen'!A:Q,12,FALSE)</f>
        <v>V</v>
      </c>
      <c r="AA3704" s="147"/>
      <c r="AC3704" s="148">
        <f t="shared" si="753"/>
        <v>4.2</v>
      </c>
    </row>
    <row r="3705" spans="1:29" ht="14.15" customHeight="1">
      <c r="A3705" s="124">
        <f t="shared" si="754"/>
        <v>3705</v>
      </c>
      <c r="B3705" s="141" t="s">
        <v>117</v>
      </c>
      <c r="C3705" s="164" t="s">
        <v>210</v>
      </c>
      <c r="D3705" s="164" t="s">
        <v>2311</v>
      </c>
      <c r="E3705" s="141" t="s">
        <v>1976</v>
      </c>
      <c r="F3705" s="141" t="s">
        <v>168</v>
      </c>
      <c r="G3705" s="141" t="s">
        <v>244</v>
      </c>
      <c r="H3705" s="164">
        <v>22.5</v>
      </c>
      <c r="I3705" s="143">
        <f t="shared" si="743"/>
        <v>1</v>
      </c>
      <c r="J3705" s="144">
        <v>1</v>
      </c>
      <c r="K3705" s="144"/>
      <c r="L3705" s="144"/>
      <c r="M3705" s="144"/>
      <c r="N3705" s="144"/>
      <c r="O3705" s="144"/>
      <c r="P3705" s="145" t="e">
        <f t="shared" si="744"/>
        <v>#DIV/0!</v>
      </c>
      <c r="Q3705" s="145">
        <f t="shared" si="745"/>
        <v>0</v>
      </c>
      <c r="R3705" s="145">
        <f t="shared" si="746"/>
        <v>0</v>
      </c>
      <c r="S3705" s="145">
        <f t="shared" si="747"/>
        <v>0</v>
      </c>
      <c r="T3705" s="145">
        <f t="shared" si="748"/>
        <v>0</v>
      </c>
      <c r="U3705" s="145">
        <f t="shared" si="749"/>
        <v>0</v>
      </c>
      <c r="V3705" s="146">
        <f>IF(J3705="nio",0,IF(J3705&gt;0,VLOOKUP(F3705,'3-Productie normen'!A:M,VLOOKUP(J3705,'3-Productie normen'!$B$38:$C$41,2,FALSE),FALSE)))*(VLOOKUP(B3705,'2-Kosten per locatie'!$A$16:$C$48,3,FALSE))</f>
        <v>0</v>
      </c>
      <c r="W3705" s="146">
        <f t="shared" si="750"/>
        <v>0</v>
      </c>
      <c r="X3705" s="146">
        <f t="shared" si="751"/>
        <v>0</v>
      </c>
      <c r="Y3705" s="146">
        <f t="shared" si="752"/>
        <v>0</v>
      </c>
      <c r="Z3705" s="147" t="str">
        <f>VLOOKUP(F3705,'3-Productie normen'!A:Q,12,FALSE)</f>
        <v>V</v>
      </c>
      <c r="AA3705" s="147"/>
      <c r="AC3705" s="148">
        <f t="shared" si="753"/>
        <v>22.5</v>
      </c>
    </row>
    <row r="3706" spans="1:29" ht="14.15" customHeight="1">
      <c r="A3706" s="124">
        <f t="shared" si="754"/>
        <v>3706</v>
      </c>
      <c r="B3706" s="141" t="s">
        <v>117</v>
      </c>
      <c r="C3706" s="164" t="s">
        <v>210</v>
      </c>
      <c r="D3706" s="164" t="s">
        <v>1634</v>
      </c>
      <c r="E3706" s="141" t="s">
        <v>2153</v>
      </c>
      <c r="F3706" s="141" t="s">
        <v>168</v>
      </c>
      <c r="G3706" s="141" t="s">
        <v>244</v>
      </c>
      <c r="H3706" s="164">
        <v>12.4</v>
      </c>
      <c r="I3706" s="143">
        <f t="shared" si="743"/>
        <v>1</v>
      </c>
      <c r="J3706" s="164">
        <v>1</v>
      </c>
      <c r="K3706" s="165"/>
      <c r="L3706" s="405"/>
      <c r="M3706" s="405"/>
      <c r="N3706" s="405"/>
      <c r="O3706" s="405"/>
      <c r="P3706" s="145" t="e">
        <f t="shared" si="744"/>
        <v>#DIV/0!</v>
      </c>
      <c r="Q3706" s="145">
        <f t="shared" si="745"/>
        <v>0</v>
      </c>
      <c r="R3706" s="145">
        <f t="shared" si="746"/>
        <v>0</v>
      </c>
      <c r="S3706" s="145">
        <f t="shared" si="747"/>
        <v>0</v>
      </c>
      <c r="T3706" s="145">
        <f t="shared" si="748"/>
        <v>0</v>
      </c>
      <c r="U3706" s="145">
        <f t="shared" si="749"/>
        <v>0</v>
      </c>
      <c r="V3706" s="146">
        <f>IF(J3706="nio",0,IF(J3706&gt;0,VLOOKUP(F3706,'3-Productie normen'!A:M,VLOOKUP(J3706,'3-Productie normen'!$B$38:$C$41,2,FALSE),FALSE)))*(VLOOKUP(B3706,'2-Kosten per locatie'!$A$16:$C$48,3,FALSE))</f>
        <v>0</v>
      </c>
      <c r="W3706" s="146">
        <f t="shared" si="750"/>
        <v>0</v>
      </c>
      <c r="X3706" s="146">
        <f t="shared" si="751"/>
        <v>0</v>
      </c>
      <c r="Y3706" s="146">
        <f t="shared" si="752"/>
        <v>0</v>
      </c>
      <c r="Z3706" s="147" t="str">
        <f>VLOOKUP(F3706,'3-Productie normen'!A:Q,12,FALSE)</f>
        <v>V</v>
      </c>
      <c r="AA3706" s="147"/>
      <c r="AC3706" s="148">
        <f t="shared" si="753"/>
        <v>12.4</v>
      </c>
    </row>
    <row r="3707" spans="1:29" ht="14.15" customHeight="1">
      <c r="A3707" s="124">
        <f t="shared" si="754"/>
        <v>3707</v>
      </c>
      <c r="B3707" s="141" t="s">
        <v>117</v>
      </c>
      <c r="C3707" s="164" t="s">
        <v>210</v>
      </c>
      <c r="D3707" s="164" t="s">
        <v>1636</v>
      </c>
      <c r="E3707" s="141" t="s">
        <v>1976</v>
      </c>
      <c r="F3707" s="141" t="s">
        <v>168</v>
      </c>
      <c r="G3707" s="141" t="s">
        <v>213</v>
      </c>
      <c r="H3707" s="164">
        <v>16.100000000000001</v>
      </c>
      <c r="I3707" s="143">
        <f t="shared" si="743"/>
        <v>1</v>
      </c>
      <c r="J3707" s="164">
        <v>1</v>
      </c>
      <c r="K3707" s="165"/>
      <c r="L3707" s="405"/>
      <c r="M3707" s="405"/>
      <c r="N3707" s="405"/>
      <c r="O3707" s="405"/>
      <c r="P3707" s="145" t="e">
        <f t="shared" si="744"/>
        <v>#DIV/0!</v>
      </c>
      <c r="Q3707" s="145">
        <f t="shared" si="745"/>
        <v>0</v>
      </c>
      <c r="R3707" s="145">
        <f t="shared" si="746"/>
        <v>0</v>
      </c>
      <c r="S3707" s="145">
        <f t="shared" si="747"/>
        <v>0</v>
      </c>
      <c r="T3707" s="145">
        <f t="shared" si="748"/>
        <v>0</v>
      </c>
      <c r="U3707" s="145">
        <f t="shared" si="749"/>
        <v>0</v>
      </c>
      <c r="V3707" s="146">
        <f>IF(J3707="nio",0,IF(J3707&gt;0,VLOOKUP(F3707,'3-Productie normen'!A:M,VLOOKUP(J3707,'3-Productie normen'!$B$38:$C$41,2,FALSE),FALSE)))*(VLOOKUP(B3707,'2-Kosten per locatie'!$A$16:$C$48,3,FALSE))</f>
        <v>0</v>
      </c>
      <c r="W3707" s="146">
        <f t="shared" si="750"/>
        <v>0</v>
      </c>
      <c r="X3707" s="146">
        <f t="shared" si="751"/>
        <v>0</v>
      </c>
      <c r="Y3707" s="146">
        <f t="shared" si="752"/>
        <v>0</v>
      </c>
      <c r="Z3707" s="147" t="str">
        <f>VLOOKUP(F3707,'3-Productie normen'!A:Q,12,FALSE)</f>
        <v>V</v>
      </c>
      <c r="AA3707" s="147"/>
      <c r="AC3707" s="148">
        <f t="shared" si="753"/>
        <v>16.100000000000001</v>
      </c>
    </row>
    <row r="3708" spans="1:29" ht="14.15" customHeight="1">
      <c r="A3708" s="124">
        <f t="shared" si="754"/>
        <v>3708</v>
      </c>
      <c r="B3708" s="141" t="s">
        <v>117</v>
      </c>
      <c r="C3708" s="164" t="s">
        <v>210</v>
      </c>
      <c r="D3708" s="164" t="s">
        <v>1637</v>
      </c>
      <c r="E3708" s="141" t="s">
        <v>230</v>
      </c>
      <c r="F3708" s="141" t="s">
        <v>168</v>
      </c>
      <c r="G3708" s="141" t="s">
        <v>252</v>
      </c>
      <c r="H3708" s="164">
        <v>36.299999999999997</v>
      </c>
      <c r="I3708" s="143">
        <f t="shared" si="743"/>
        <v>1</v>
      </c>
      <c r="J3708" s="164">
        <v>1</v>
      </c>
      <c r="K3708" s="165"/>
      <c r="L3708" s="405"/>
      <c r="M3708" s="405"/>
      <c r="N3708" s="405"/>
      <c r="O3708" s="405"/>
      <c r="P3708" s="145" t="e">
        <f t="shared" si="744"/>
        <v>#DIV/0!</v>
      </c>
      <c r="Q3708" s="145">
        <f t="shared" si="745"/>
        <v>0</v>
      </c>
      <c r="R3708" s="145">
        <f t="shared" si="746"/>
        <v>0</v>
      </c>
      <c r="S3708" s="145">
        <f t="shared" si="747"/>
        <v>0</v>
      </c>
      <c r="T3708" s="145">
        <f t="shared" si="748"/>
        <v>0</v>
      </c>
      <c r="U3708" s="145">
        <f t="shared" si="749"/>
        <v>0</v>
      </c>
      <c r="V3708" s="146">
        <f>IF(J3708="nio",0,IF(J3708&gt;0,VLOOKUP(F3708,'3-Productie normen'!A:M,VLOOKUP(J3708,'3-Productie normen'!$B$38:$C$41,2,FALSE),FALSE)))*(VLOOKUP(B3708,'2-Kosten per locatie'!$A$16:$C$48,3,FALSE))</f>
        <v>0</v>
      </c>
      <c r="W3708" s="146">
        <f t="shared" si="750"/>
        <v>0</v>
      </c>
      <c r="X3708" s="146">
        <f t="shared" si="751"/>
        <v>0</v>
      </c>
      <c r="Y3708" s="146">
        <f t="shared" si="752"/>
        <v>0</v>
      </c>
      <c r="Z3708" s="147" t="str">
        <f>VLOOKUP(F3708,'3-Productie normen'!A:Q,12,FALSE)</f>
        <v>V</v>
      </c>
      <c r="AA3708" s="147"/>
      <c r="AC3708" s="148">
        <f t="shared" si="753"/>
        <v>36.299999999999997</v>
      </c>
    </row>
    <row r="3709" spans="1:29" ht="14.15" customHeight="1">
      <c r="A3709" s="124">
        <f t="shared" si="754"/>
        <v>3709</v>
      </c>
      <c r="B3709" s="141" t="s">
        <v>117</v>
      </c>
      <c r="C3709" s="164" t="s">
        <v>210</v>
      </c>
      <c r="D3709" s="164" t="s">
        <v>1647</v>
      </c>
      <c r="E3709" s="141" t="s">
        <v>230</v>
      </c>
      <c r="F3709" s="141" t="s">
        <v>168</v>
      </c>
      <c r="G3709" s="141" t="s">
        <v>244</v>
      </c>
      <c r="H3709" s="164">
        <v>7.5</v>
      </c>
      <c r="I3709" s="143">
        <f t="shared" si="743"/>
        <v>1</v>
      </c>
      <c r="J3709" s="164">
        <v>1</v>
      </c>
      <c r="K3709" s="165"/>
      <c r="L3709" s="405"/>
      <c r="M3709" s="405"/>
      <c r="N3709" s="405"/>
      <c r="O3709" s="405"/>
      <c r="P3709" s="145" t="e">
        <f t="shared" si="744"/>
        <v>#DIV/0!</v>
      </c>
      <c r="Q3709" s="145">
        <f t="shared" si="745"/>
        <v>0</v>
      </c>
      <c r="R3709" s="145">
        <f t="shared" si="746"/>
        <v>0</v>
      </c>
      <c r="S3709" s="145">
        <f t="shared" si="747"/>
        <v>0</v>
      </c>
      <c r="T3709" s="145">
        <f t="shared" si="748"/>
        <v>0</v>
      </c>
      <c r="U3709" s="145">
        <f t="shared" si="749"/>
        <v>0</v>
      </c>
      <c r="V3709" s="146">
        <f>IF(J3709="nio",0,IF(J3709&gt;0,VLOOKUP(F3709,'3-Productie normen'!A:M,VLOOKUP(J3709,'3-Productie normen'!$B$38:$C$41,2,FALSE),FALSE)))*(VLOOKUP(B3709,'2-Kosten per locatie'!$A$16:$C$48,3,FALSE))</f>
        <v>0</v>
      </c>
      <c r="W3709" s="146">
        <f t="shared" si="750"/>
        <v>0</v>
      </c>
      <c r="X3709" s="146">
        <f t="shared" si="751"/>
        <v>0</v>
      </c>
      <c r="Y3709" s="146">
        <f t="shared" si="752"/>
        <v>0</v>
      </c>
      <c r="Z3709" s="147" t="str">
        <f>VLOOKUP(F3709,'3-Productie normen'!A:Q,12,FALSE)</f>
        <v>V</v>
      </c>
      <c r="AA3709" s="147"/>
      <c r="AC3709" s="148">
        <f t="shared" si="753"/>
        <v>7.5</v>
      </c>
    </row>
    <row r="3710" spans="1:29" ht="14.15" customHeight="1">
      <c r="A3710" s="124">
        <f t="shared" si="754"/>
        <v>3710</v>
      </c>
      <c r="B3710" s="141" t="s">
        <v>117</v>
      </c>
      <c r="C3710" s="164" t="s">
        <v>210</v>
      </c>
      <c r="D3710" s="164" t="s">
        <v>1648</v>
      </c>
      <c r="E3710" s="141" t="s">
        <v>230</v>
      </c>
      <c r="F3710" s="141" t="s">
        <v>168</v>
      </c>
      <c r="G3710" s="141" t="s">
        <v>213</v>
      </c>
      <c r="H3710" s="164">
        <v>76</v>
      </c>
      <c r="I3710" s="143">
        <f t="shared" si="743"/>
        <v>1</v>
      </c>
      <c r="J3710" s="164">
        <v>1</v>
      </c>
      <c r="K3710" s="165"/>
      <c r="L3710" s="405"/>
      <c r="M3710" s="405"/>
      <c r="N3710" s="405"/>
      <c r="O3710" s="405"/>
      <c r="P3710" s="145" t="e">
        <f t="shared" si="744"/>
        <v>#DIV/0!</v>
      </c>
      <c r="Q3710" s="145">
        <f t="shared" si="745"/>
        <v>0</v>
      </c>
      <c r="R3710" s="145">
        <f t="shared" si="746"/>
        <v>0</v>
      </c>
      <c r="S3710" s="145">
        <f t="shared" si="747"/>
        <v>0</v>
      </c>
      <c r="T3710" s="145">
        <f t="shared" si="748"/>
        <v>0</v>
      </c>
      <c r="U3710" s="145">
        <f t="shared" si="749"/>
        <v>0</v>
      </c>
      <c r="V3710" s="146">
        <f>IF(J3710="nio",0,IF(J3710&gt;0,VLOOKUP(F3710,'3-Productie normen'!A:M,VLOOKUP(J3710,'3-Productie normen'!$B$38:$C$41,2,FALSE),FALSE)))*(VLOOKUP(B3710,'2-Kosten per locatie'!$A$16:$C$48,3,FALSE))</f>
        <v>0</v>
      </c>
      <c r="W3710" s="146">
        <f t="shared" si="750"/>
        <v>0</v>
      </c>
      <c r="X3710" s="146">
        <f t="shared" si="751"/>
        <v>0</v>
      </c>
      <c r="Y3710" s="146">
        <f t="shared" si="752"/>
        <v>0</v>
      </c>
      <c r="Z3710" s="147" t="str">
        <f>VLOOKUP(F3710,'3-Productie normen'!A:Q,12,FALSE)</f>
        <v>V</v>
      </c>
      <c r="AA3710" s="147"/>
      <c r="AC3710" s="148">
        <f t="shared" si="753"/>
        <v>76</v>
      </c>
    </row>
    <row r="3711" spans="1:29" ht="14.15" customHeight="1">
      <c r="A3711" s="124">
        <f t="shared" si="754"/>
        <v>3711</v>
      </c>
      <c r="B3711" s="141" t="s">
        <v>117</v>
      </c>
      <c r="C3711" s="164" t="s">
        <v>210</v>
      </c>
      <c r="D3711" s="164" t="s">
        <v>1649</v>
      </c>
      <c r="E3711" s="141" t="s">
        <v>230</v>
      </c>
      <c r="F3711" s="141" t="s">
        <v>168</v>
      </c>
      <c r="G3711" s="141" t="s">
        <v>227</v>
      </c>
      <c r="H3711" s="164">
        <v>35.799999999999997</v>
      </c>
      <c r="I3711" s="143">
        <f t="shared" si="743"/>
        <v>1</v>
      </c>
      <c r="J3711" s="164">
        <v>1</v>
      </c>
      <c r="K3711" s="165"/>
      <c r="L3711" s="405"/>
      <c r="M3711" s="405"/>
      <c r="N3711" s="405"/>
      <c r="O3711" s="405"/>
      <c r="P3711" s="145" t="e">
        <f t="shared" si="744"/>
        <v>#DIV/0!</v>
      </c>
      <c r="Q3711" s="145">
        <f t="shared" si="745"/>
        <v>0</v>
      </c>
      <c r="R3711" s="145">
        <f t="shared" si="746"/>
        <v>0</v>
      </c>
      <c r="S3711" s="145">
        <f t="shared" si="747"/>
        <v>0</v>
      </c>
      <c r="T3711" s="145">
        <f t="shared" si="748"/>
        <v>0</v>
      </c>
      <c r="U3711" s="145">
        <f t="shared" si="749"/>
        <v>0</v>
      </c>
      <c r="V3711" s="146">
        <f>IF(J3711="nio",0,IF(J3711&gt;0,VLOOKUP(F3711,'3-Productie normen'!A:M,VLOOKUP(J3711,'3-Productie normen'!$B$38:$C$41,2,FALSE),FALSE)))*(VLOOKUP(B3711,'2-Kosten per locatie'!$A$16:$C$48,3,FALSE))</f>
        <v>0</v>
      </c>
      <c r="W3711" s="146">
        <f t="shared" si="750"/>
        <v>0</v>
      </c>
      <c r="X3711" s="146">
        <f t="shared" si="751"/>
        <v>0</v>
      </c>
      <c r="Y3711" s="146">
        <f t="shared" si="752"/>
        <v>0</v>
      </c>
      <c r="Z3711" s="147" t="str">
        <f>VLOOKUP(F3711,'3-Productie normen'!A:Q,12,FALSE)</f>
        <v>V</v>
      </c>
      <c r="AA3711" s="147"/>
      <c r="AC3711" s="148">
        <f t="shared" si="753"/>
        <v>35.799999999999997</v>
      </c>
    </row>
    <row r="3712" spans="1:29" ht="14.15" customHeight="1">
      <c r="A3712" s="124">
        <f t="shared" si="754"/>
        <v>3712</v>
      </c>
      <c r="B3712" s="141" t="s">
        <v>117</v>
      </c>
      <c r="C3712" s="164" t="s">
        <v>210</v>
      </c>
      <c r="D3712" s="164" t="s">
        <v>1650</v>
      </c>
      <c r="E3712" s="141" t="s">
        <v>2026</v>
      </c>
      <c r="F3712" s="141" t="s">
        <v>168</v>
      </c>
      <c r="G3712" s="141" t="s">
        <v>227</v>
      </c>
      <c r="H3712" s="164">
        <v>16.600000000000001</v>
      </c>
      <c r="I3712" s="143">
        <f t="shared" si="743"/>
        <v>1</v>
      </c>
      <c r="J3712" s="144">
        <v>1</v>
      </c>
      <c r="K3712" s="144"/>
      <c r="L3712" s="144"/>
      <c r="M3712" s="144"/>
      <c r="N3712" s="144"/>
      <c r="O3712" s="144"/>
      <c r="P3712" s="145" t="e">
        <f t="shared" si="744"/>
        <v>#DIV/0!</v>
      </c>
      <c r="Q3712" s="145">
        <f t="shared" si="745"/>
        <v>0</v>
      </c>
      <c r="R3712" s="145">
        <f t="shared" si="746"/>
        <v>0</v>
      </c>
      <c r="S3712" s="145">
        <f t="shared" si="747"/>
        <v>0</v>
      </c>
      <c r="T3712" s="145">
        <f t="shared" si="748"/>
        <v>0</v>
      </c>
      <c r="U3712" s="145">
        <f t="shared" si="749"/>
        <v>0</v>
      </c>
      <c r="V3712" s="146">
        <f>IF(J3712="nio",0,IF(J3712&gt;0,VLOOKUP(F3712,'3-Productie normen'!A:M,VLOOKUP(J3712,'3-Productie normen'!$B$38:$C$41,2,FALSE),FALSE)))*(VLOOKUP(B3712,'2-Kosten per locatie'!$A$16:$C$48,3,FALSE))</f>
        <v>0</v>
      </c>
      <c r="W3712" s="146">
        <f t="shared" si="750"/>
        <v>0</v>
      </c>
      <c r="X3712" s="146">
        <f t="shared" si="751"/>
        <v>0</v>
      </c>
      <c r="Y3712" s="146">
        <f t="shared" si="752"/>
        <v>0</v>
      </c>
      <c r="Z3712" s="147" t="str">
        <f>VLOOKUP(F3712,'3-Productie normen'!A:Q,12,FALSE)</f>
        <v>V</v>
      </c>
      <c r="AA3712" s="147"/>
      <c r="AC3712" s="148">
        <f t="shared" si="753"/>
        <v>16.600000000000001</v>
      </c>
    </row>
    <row r="3713" spans="1:29" ht="14.15" customHeight="1">
      <c r="A3713" s="124">
        <f t="shared" si="754"/>
        <v>3713</v>
      </c>
      <c r="B3713" s="141" t="s">
        <v>117</v>
      </c>
      <c r="C3713" s="164" t="s">
        <v>210</v>
      </c>
      <c r="D3713" s="164" t="s">
        <v>1652</v>
      </c>
      <c r="E3713" s="141" t="s">
        <v>685</v>
      </c>
      <c r="F3713" s="141" t="s">
        <v>168</v>
      </c>
      <c r="G3713" s="141" t="s">
        <v>227</v>
      </c>
      <c r="H3713" s="164">
        <v>12.9</v>
      </c>
      <c r="I3713" s="143">
        <f t="shared" si="743"/>
        <v>1</v>
      </c>
      <c r="J3713" s="164">
        <v>1</v>
      </c>
      <c r="K3713" s="165"/>
      <c r="L3713" s="405"/>
      <c r="M3713" s="405"/>
      <c r="N3713" s="405"/>
      <c r="O3713" s="405"/>
      <c r="P3713" s="145" t="e">
        <f t="shared" si="744"/>
        <v>#DIV/0!</v>
      </c>
      <c r="Q3713" s="145">
        <f t="shared" si="745"/>
        <v>0</v>
      </c>
      <c r="R3713" s="145">
        <f t="shared" si="746"/>
        <v>0</v>
      </c>
      <c r="S3713" s="145">
        <f t="shared" si="747"/>
        <v>0</v>
      </c>
      <c r="T3713" s="145">
        <f t="shared" si="748"/>
        <v>0</v>
      </c>
      <c r="U3713" s="145">
        <f t="shared" si="749"/>
        <v>0</v>
      </c>
      <c r="V3713" s="146">
        <f>IF(J3713="nio",0,IF(J3713&gt;0,VLOOKUP(F3713,'3-Productie normen'!A:M,VLOOKUP(J3713,'3-Productie normen'!$B$38:$C$41,2,FALSE),FALSE)))*(VLOOKUP(B3713,'2-Kosten per locatie'!$A$16:$C$48,3,FALSE))</f>
        <v>0</v>
      </c>
      <c r="W3713" s="146">
        <f t="shared" si="750"/>
        <v>0</v>
      </c>
      <c r="X3713" s="146">
        <f t="shared" si="751"/>
        <v>0</v>
      </c>
      <c r="Y3713" s="146">
        <f t="shared" si="752"/>
        <v>0</v>
      </c>
      <c r="Z3713" s="147" t="str">
        <f>VLOOKUP(F3713,'3-Productie normen'!A:Q,12,FALSE)</f>
        <v>V</v>
      </c>
      <c r="AA3713" s="147"/>
      <c r="AC3713" s="148">
        <f t="shared" si="753"/>
        <v>12.9</v>
      </c>
    </row>
    <row r="3714" spans="1:29" ht="14.15" customHeight="1">
      <c r="A3714" s="124">
        <f t="shared" si="754"/>
        <v>3714</v>
      </c>
      <c r="B3714" s="141" t="s">
        <v>117</v>
      </c>
      <c r="C3714" s="164" t="s">
        <v>210</v>
      </c>
      <c r="D3714" s="164" t="s">
        <v>1959</v>
      </c>
      <c r="E3714" s="141" t="s">
        <v>249</v>
      </c>
      <c r="F3714" s="141" t="s">
        <v>172</v>
      </c>
      <c r="G3714" s="141" t="s">
        <v>244</v>
      </c>
      <c r="H3714" s="164">
        <v>13</v>
      </c>
      <c r="I3714" s="143">
        <f t="shared" si="743"/>
        <v>730</v>
      </c>
      <c r="J3714" s="144">
        <v>255</v>
      </c>
      <c r="K3714" s="144">
        <v>255</v>
      </c>
      <c r="L3714" s="144">
        <v>101</v>
      </c>
      <c r="M3714" s="144">
        <v>101</v>
      </c>
      <c r="N3714" s="144">
        <v>9</v>
      </c>
      <c r="O3714" s="144">
        <v>9</v>
      </c>
      <c r="P3714" s="145" t="e">
        <f t="shared" si="744"/>
        <v>#DIV/0!</v>
      </c>
      <c r="Q3714" s="145" t="e">
        <f t="shared" si="745"/>
        <v>#DIV/0!</v>
      </c>
      <c r="R3714" s="145" t="e">
        <f t="shared" si="746"/>
        <v>#DIV/0!</v>
      </c>
      <c r="S3714" s="145" t="e">
        <f t="shared" si="747"/>
        <v>#DIV/0!</v>
      </c>
      <c r="T3714" s="145" t="e">
        <f t="shared" si="748"/>
        <v>#DIV/0!</v>
      </c>
      <c r="U3714" s="145" t="e">
        <f t="shared" si="749"/>
        <v>#DIV/0!</v>
      </c>
      <c r="V3714" s="146">
        <f>IF(J3714="nio",0,IF(J3714&gt;0,VLOOKUP(F3714,'3-Productie normen'!A:M,VLOOKUP(J3714,'3-Productie normen'!$B$38:$C$41,2,FALSE),FALSE)))*(VLOOKUP(B3714,'2-Kosten per locatie'!$A$16:$C$48,3,FALSE))</f>
        <v>0</v>
      </c>
      <c r="W3714" s="146">
        <f t="shared" si="750"/>
        <v>0</v>
      </c>
      <c r="X3714" s="146">
        <f t="shared" si="751"/>
        <v>0</v>
      </c>
      <c r="Y3714" s="146">
        <f t="shared" si="752"/>
        <v>0</v>
      </c>
      <c r="Z3714" s="147" t="str">
        <f>VLOOKUP(F3714,'3-Productie normen'!A:Q,12,FALSE)</f>
        <v>V</v>
      </c>
      <c r="AA3714" s="147"/>
      <c r="AC3714" s="148">
        <f t="shared" si="753"/>
        <v>9490</v>
      </c>
    </row>
    <row r="3715" spans="1:29" ht="14.15" customHeight="1">
      <c r="A3715" s="124">
        <f t="shared" si="754"/>
        <v>3715</v>
      </c>
      <c r="B3715" s="141" t="s">
        <v>117</v>
      </c>
      <c r="C3715" s="164" t="s">
        <v>210</v>
      </c>
      <c r="D3715" s="164" t="s">
        <v>1960</v>
      </c>
      <c r="E3715" s="141" t="s">
        <v>249</v>
      </c>
      <c r="F3715" s="141" t="s">
        <v>172</v>
      </c>
      <c r="G3715" s="141" t="s">
        <v>244</v>
      </c>
      <c r="H3715" s="164">
        <v>3.9</v>
      </c>
      <c r="I3715" s="143">
        <f t="shared" si="743"/>
        <v>730</v>
      </c>
      <c r="J3715" s="144">
        <v>255</v>
      </c>
      <c r="K3715" s="144">
        <v>255</v>
      </c>
      <c r="L3715" s="144">
        <v>101</v>
      </c>
      <c r="M3715" s="144">
        <v>101</v>
      </c>
      <c r="N3715" s="144">
        <v>9</v>
      </c>
      <c r="O3715" s="144">
        <v>9</v>
      </c>
      <c r="P3715" s="145" t="e">
        <f t="shared" si="744"/>
        <v>#DIV/0!</v>
      </c>
      <c r="Q3715" s="145" t="e">
        <f t="shared" si="745"/>
        <v>#DIV/0!</v>
      </c>
      <c r="R3715" s="145" t="e">
        <f t="shared" si="746"/>
        <v>#DIV/0!</v>
      </c>
      <c r="S3715" s="145" t="e">
        <f t="shared" si="747"/>
        <v>#DIV/0!</v>
      </c>
      <c r="T3715" s="145" t="e">
        <f t="shared" si="748"/>
        <v>#DIV/0!</v>
      </c>
      <c r="U3715" s="145" t="e">
        <f t="shared" si="749"/>
        <v>#DIV/0!</v>
      </c>
      <c r="V3715" s="146">
        <f>IF(J3715="nio",0,IF(J3715&gt;0,VLOOKUP(F3715,'3-Productie normen'!A:M,VLOOKUP(J3715,'3-Productie normen'!$B$38:$C$41,2,FALSE),FALSE)))*(VLOOKUP(B3715,'2-Kosten per locatie'!$A$16:$C$48,3,FALSE))</f>
        <v>0</v>
      </c>
      <c r="W3715" s="146">
        <f t="shared" si="750"/>
        <v>0</v>
      </c>
      <c r="X3715" s="146">
        <f t="shared" si="751"/>
        <v>0</v>
      </c>
      <c r="Y3715" s="146">
        <f t="shared" si="752"/>
        <v>0</v>
      </c>
      <c r="Z3715" s="147" t="str">
        <f>VLOOKUP(F3715,'3-Productie normen'!A:Q,12,FALSE)</f>
        <v>V</v>
      </c>
      <c r="AA3715" s="147"/>
      <c r="AC3715" s="148">
        <f t="shared" si="753"/>
        <v>2847</v>
      </c>
    </row>
    <row r="3716" spans="1:29" ht="14.15" customHeight="1">
      <c r="A3716" s="124">
        <f t="shared" si="754"/>
        <v>3716</v>
      </c>
      <c r="B3716" s="141" t="s">
        <v>117</v>
      </c>
      <c r="C3716" s="164" t="s">
        <v>210</v>
      </c>
      <c r="D3716" s="164" t="s">
        <v>1961</v>
      </c>
      <c r="E3716" s="141" t="s">
        <v>249</v>
      </c>
      <c r="F3716" s="141" t="s">
        <v>172</v>
      </c>
      <c r="G3716" s="141" t="s">
        <v>244</v>
      </c>
      <c r="H3716" s="164">
        <v>3</v>
      </c>
      <c r="I3716" s="143">
        <f t="shared" si="743"/>
        <v>730</v>
      </c>
      <c r="J3716" s="144">
        <v>255</v>
      </c>
      <c r="K3716" s="144">
        <v>255</v>
      </c>
      <c r="L3716" s="144">
        <v>101</v>
      </c>
      <c r="M3716" s="144">
        <v>101</v>
      </c>
      <c r="N3716" s="144">
        <v>9</v>
      </c>
      <c r="O3716" s="144">
        <v>9</v>
      </c>
      <c r="P3716" s="145" t="e">
        <f t="shared" si="744"/>
        <v>#DIV/0!</v>
      </c>
      <c r="Q3716" s="145" t="e">
        <f t="shared" si="745"/>
        <v>#DIV/0!</v>
      </c>
      <c r="R3716" s="145" t="e">
        <f t="shared" si="746"/>
        <v>#DIV/0!</v>
      </c>
      <c r="S3716" s="145" t="e">
        <f t="shared" si="747"/>
        <v>#DIV/0!</v>
      </c>
      <c r="T3716" s="145" t="e">
        <f t="shared" si="748"/>
        <v>#DIV/0!</v>
      </c>
      <c r="U3716" s="145" t="e">
        <f t="shared" si="749"/>
        <v>#DIV/0!</v>
      </c>
      <c r="V3716" s="146">
        <f>IF(J3716="nio",0,IF(J3716&gt;0,VLOOKUP(F3716,'3-Productie normen'!A:M,VLOOKUP(J3716,'3-Productie normen'!$B$38:$C$41,2,FALSE),FALSE)))*(VLOOKUP(B3716,'2-Kosten per locatie'!$A$16:$C$48,3,FALSE))</f>
        <v>0</v>
      </c>
      <c r="W3716" s="146">
        <f t="shared" si="750"/>
        <v>0</v>
      </c>
      <c r="X3716" s="146">
        <f t="shared" si="751"/>
        <v>0</v>
      </c>
      <c r="Y3716" s="146">
        <f t="shared" si="752"/>
        <v>0</v>
      </c>
      <c r="Z3716" s="147" t="str">
        <f>VLOOKUP(F3716,'3-Productie normen'!A:Q,12,FALSE)</f>
        <v>V</v>
      </c>
      <c r="AA3716" s="147"/>
      <c r="AC3716" s="148">
        <f t="shared" si="753"/>
        <v>2190</v>
      </c>
    </row>
    <row r="3717" spans="1:29" ht="14.15" customHeight="1">
      <c r="A3717" s="124">
        <f t="shared" si="754"/>
        <v>3717</v>
      </c>
      <c r="B3717" s="141" t="s">
        <v>117</v>
      </c>
      <c r="C3717" s="164" t="s">
        <v>210</v>
      </c>
      <c r="D3717" s="164" t="s">
        <v>2067</v>
      </c>
      <c r="E3717" s="141" t="s">
        <v>249</v>
      </c>
      <c r="F3717" s="141" t="s">
        <v>172</v>
      </c>
      <c r="G3717" s="141" t="s">
        <v>213</v>
      </c>
      <c r="H3717" s="164">
        <v>9.1</v>
      </c>
      <c r="I3717" s="143">
        <f t="shared" si="743"/>
        <v>730</v>
      </c>
      <c r="J3717" s="144">
        <v>255</v>
      </c>
      <c r="K3717" s="144">
        <v>255</v>
      </c>
      <c r="L3717" s="144">
        <v>101</v>
      </c>
      <c r="M3717" s="144">
        <v>101</v>
      </c>
      <c r="N3717" s="144">
        <v>9</v>
      </c>
      <c r="O3717" s="144">
        <v>9</v>
      </c>
      <c r="P3717" s="145" t="e">
        <f t="shared" si="744"/>
        <v>#DIV/0!</v>
      </c>
      <c r="Q3717" s="145" t="e">
        <f t="shared" si="745"/>
        <v>#DIV/0!</v>
      </c>
      <c r="R3717" s="145" t="e">
        <f t="shared" si="746"/>
        <v>#DIV/0!</v>
      </c>
      <c r="S3717" s="145" t="e">
        <f t="shared" si="747"/>
        <v>#DIV/0!</v>
      </c>
      <c r="T3717" s="145" t="e">
        <f t="shared" si="748"/>
        <v>#DIV/0!</v>
      </c>
      <c r="U3717" s="145" t="e">
        <f t="shared" si="749"/>
        <v>#DIV/0!</v>
      </c>
      <c r="V3717" s="146">
        <f>IF(J3717="nio",0,IF(J3717&gt;0,VLOOKUP(F3717,'3-Productie normen'!A:M,VLOOKUP(J3717,'3-Productie normen'!$B$38:$C$41,2,FALSE),FALSE)))*(VLOOKUP(B3717,'2-Kosten per locatie'!$A$16:$C$48,3,FALSE))</f>
        <v>0</v>
      </c>
      <c r="W3717" s="146">
        <f t="shared" si="750"/>
        <v>0</v>
      </c>
      <c r="X3717" s="146">
        <f t="shared" si="751"/>
        <v>0</v>
      </c>
      <c r="Y3717" s="146">
        <f t="shared" si="752"/>
        <v>0</v>
      </c>
      <c r="Z3717" s="147" t="str">
        <f>VLOOKUP(F3717,'3-Productie normen'!A:Q,12,FALSE)</f>
        <v>V</v>
      </c>
      <c r="AA3717" s="147"/>
      <c r="AC3717" s="148">
        <f t="shared" si="753"/>
        <v>6643</v>
      </c>
    </row>
    <row r="3718" spans="1:29" ht="14.15" customHeight="1">
      <c r="A3718" s="124">
        <f t="shared" si="754"/>
        <v>3718</v>
      </c>
      <c r="B3718" s="141" t="s">
        <v>117</v>
      </c>
      <c r="C3718" s="164" t="s">
        <v>210</v>
      </c>
      <c r="D3718" s="164" t="s">
        <v>1962</v>
      </c>
      <c r="E3718" s="141" t="s">
        <v>170</v>
      </c>
      <c r="F3718" s="141" t="s">
        <v>170</v>
      </c>
      <c r="G3718" s="141" t="s">
        <v>1783</v>
      </c>
      <c r="H3718" s="164">
        <v>10.7</v>
      </c>
      <c r="I3718" s="143">
        <f t="shared" si="743"/>
        <v>730</v>
      </c>
      <c r="J3718" s="144">
        <v>255</v>
      </c>
      <c r="K3718" s="144">
        <v>255</v>
      </c>
      <c r="L3718" s="144">
        <v>101</v>
      </c>
      <c r="M3718" s="144">
        <v>101</v>
      </c>
      <c r="N3718" s="144">
        <v>9</v>
      </c>
      <c r="O3718" s="144">
        <v>9</v>
      </c>
      <c r="P3718" s="145" t="e">
        <f t="shared" ref="P3718:P3780" si="755">IF(J3718="nio",0,IF(J3718&gt;0,J3718*H3718/V3718,0))</f>
        <v>#DIV/0!</v>
      </c>
      <c r="Q3718" s="145" t="e">
        <f t="shared" ref="Q3718:Q3780" si="756">IF(K3718&gt;0,K3718*H3718/W3718,0)</f>
        <v>#DIV/0!</v>
      </c>
      <c r="R3718" s="145" t="e">
        <f t="shared" ref="R3718:R3780" si="757">IF(L3718&gt;0,L3718*H3718/X3718,0)</f>
        <v>#DIV/0!</v>
      </c>
      <c r="S3718" s="145" t="e">
        <f t="shared" ref="S3718:S3780" si="758">IF(M3718&gt;0,M3718*H3718/Y3718,0)</f>
        <v>#DIV/0!</v>
      </c>
      <c r="T3718" s="145" t="e">
        <f t="shared" ref="T3718:T3780" si="759">IF(N3718&gt;0,N3718*H3718/X3718,0)</f>
        <v>#DIV/0!</v>
      </c>
      <c r="U3718" s="145" t="e">
        <f t="shared" ref="U3718:U3780" si="760">IF(O3718&gt;0,O3718*H3718/Y3718,0)</f>
        <v>#DIV/0!</v>
      </c>
      <c r="V3718" s="146">
        <f>IF(J3718="nio",0,IF(J3718&gt;0,VLOOKUP(F3718,'3-Productie normen'!A:M,VLOOKUP(J3718,'3-Productie normen'!$B$38:$C$41,2,FALSE),FALSE)))*(VLOOKUP(B3718,'2-Kosten per locatie'!$A$16:$C$48,3,FALSE))</f>
        <v>0</v>
      </c>
      <c r="W3718" s="146">
        <f t="shared" ref="W3718:W3780" si="761">IF(K3718&gt;0,V3718*$W$8,0)</f>
        <v>0</v>
      </c>
      <c r="X3718" s="146">
        <f t="shared" ref="X3718:X3780" si="762">IF((OR(L3718&gt;0,N3718&gt;0)),V3718*$X$8,0)</f>
        <v>0</v>
      </c>
      <c r="Y3718" s="146">
        <f t="shared" ref="Y3718:Y3780" si="763">IF((OR(M3718&gt;0,O3718&gt;0)),V3718*$Y$8,0)</f>
        <v>0</v>
      </c>
      <c r="Z3718" s="147" t="str">
        <f>VLOOKUP(F3718,'3-Productie normen'!A:Q,12,FALSE)</f>
        <v>V</v>
      </c>
      <c r="AA3718" s="147"/>
      <c r="AC3718" s="148">
        <f t="shared" ref="AC3718:AC3780" si="764">I3718*H3718</f>
        <v>7810.9999999999991</v>
      </c>
    </row>
    <row r="3719" spans="1:29" ht="14.15" customHeight="1">
      <c r="A3719" s="124">
        <f t="shared" si="754"/>
        <v>3719</v>
      </c>
      <c r="B3719" s="141" t="s">
        <v>117</v>
      </c>
      <c r="C3719" s="164" t="s">
        <v>210</v>
      </c>
      <c r="D3719" s="164" t="s">
        <v>1963</v>
      </c>
      <c r="E3719" s="141" t="s">
        <v>170</v>
      </c>
      <c r="F3719" s="141" t="s">
        <v>170</v>
      </c>
      <c r="G3719" s="141" t="s">
        <v>1783</v>
      </c>
      <c r="H3719" s="164">
        <v>10.7</v>
      </c>
      <c r="I3719" s="143">
        <f t="shared" si="743"/>
        <v>730</v>
      </c>
      <c r="J3719" s="144">
        <v>255</v>
      </c>
      <c r="K3719" s="144">
        <v>255</v>
      </c>
      <c r="L3719" s="144">
        <v>101</v>
      </c>
      <c r="M3719" s="144">
        <v>101</v>
      </c>
      <c r="N3719" s="144">
        <v>9</v>
      </c>
      <c r="O3719" s="144">
        <v>9</v>
      </c>
      <c r="P3719" s="145" t="e">
        <f t="shared" si="755"/>
        <v>#DIV/0!</v>
      </c>
      <c r="Q3719" s="145" t="e">
        <f t="shared" si="756"/>
        <v>#DIV/0!</v>
      </c>
      <c r="R3719" s="145" t="e">
        <f t="shared" si="757"/>
        <v>#DIV/0!</v>
      </c>
      <c r="S3719" s="145" t="e">
        <f t="shared" si="758"/>
        <v>#DIV/0!</v>
      </c>
      <c r="T3719" s="145" t="e">
        <f t="shared" si="759"/>
        <v>#DIV/0!</v>
      </c>
      <c r="U3719" s="145" t="e">
        <f t="shared" si="760"/>
        <v>#DIV/0!</v>
      </c>
      <c r="V3719" s="146">
        <f>IF(J3719="nio",0,IF(J3719&gt;0,VLOOKUP(F3719,'3-Productie normen'!A:M,VLOOKUP(J3719,'3-Productie normen'!$B$38:$C$41,2,FALSE),FALSE)))*(VLOOKUP(B3719,'2-Kosten per locatie'!$A$16:$C$48,3,FALSE))</f>
        <v>0</v>
      </c>
      <c r="W3719" s="146">
        <f t="shared" si="761"/>
        <v>0</v>
      </c>
      <c r="X3719" s="146">
        <f t="shared" si="762"/>
        <v>0</v>
      </c>
      <c r="Y3719" s="146">
        <f t="shared" si="763"/>
        <v>0</v>
      </c>
      <c r="Z3719" s="147" t="str">
        <f>VLOOKUP(F3719,'3-Productie normen'!A:Q,12,FALSE)</f>
        <v>V</v>
      </c>
      <c r="AA3719" s="147"/>
      <c r="AC3719" s="148">
        <f t="shared" si="764"/>
        <v>7810.9999999999991</v>
      </c>
    </row>
    <row r="3720" spans="1:29" ht="14.15" customHeight="1">
      <c r="A3720" s="124">
        <f t="shared" si="754"/>
        <v>3720</v>
      </c>
      <c r="B3720" s="141" t="s">
        <v>117</v>
      </c>
      <c r="C3720" s="164" t="s">
        <v>210</v>
      </c>
      <c r="D3720" s="164" t="s">
        <v>2871</v>
      </c>
      <c r="E3720" s="141" t="s">
        <v>162</v>
      </c>
      <c r="F3720" s="166" t="s">
        <v>162</v>
      </c>
      <c r="G3720" s="141" t="s">
        <v>244</v>
      </c>
      <c r="H3720" s="164">
        <v>1.4</v>
      </c>
      <c r="I3720" s="143">
        <f t="shared" si="743"/>
        <v>730</v>
      </c>
      <c r="J3720" s="144">
        <v>255</v>
      </c>
      <c r="K3720" s="144">
        <v>255</v>
      </c>
      <c r="L3720" s="144">
        <v>101</v>
      </c>
      <c r="M3720" s="144">
        <v>101</v>
      </c>
      <c r="N3720" s="144">
        <v>9</v>
      </c>
      <c r="O3720" s="144">
        <v>9</v>
      </c>
      <c r="P3720" s="145" t="e">
        <f t="shared" si="755"/>
        <v>#DIV/0!</v>
      </c>
      <c r="Q3720" s="145" t="e">
        <f t="shared" si="756"/>
        <v>#DIV/0!</v>
      </c>
      <c r="R3720" s="145" t="e">
        <f t="shared" si="757"/>
        <v>#DIV/0!</v>
      </c>
      <c r="S3720" s="145" t="e">
        <f t="shared" si="758"/>
        <v>#DIV/0!</v>
      </c>
      <c r="T3720" s="145" t="e">
        <f t="shared" si="759"/>
        <v>#DIV/0!</v>
      </c>
      <c r="U3720" s="145" t="e">
        <f t="shared" si="760"/>
        <v>#DIV/0!</v>
      </c>
      <c r="V3720" s="146">
        <f>IF(J3720="nio",0,IF(J3720&gt;0,VLOOKUP(F3720,'3-Productie normen'!A:M,VLOOKUP(J3720,'3-Productie normen'!$B$38:$C$41,2,FALSE),FALSE)))*(VLOOKUP(B3720,'2-Kosten per locatie'!$A$16:$C$48,3,FALSE))</f>
        <v>0</v>
      </c>
      <c r="W3720" s="146">
        <f t="shared" si="761"/>
        <v>0</v>
      </c>
      <c r="X3720" s="146">
        <f t="shared" si="762"/>
        <v>0</v>
      </c>
      <c r="Y3720" s="146">
        <f t="shared" si="763"/>
        <v>0</v>
      </c>
      <c r="Z3720" s="147" t="str">
        <f>VLOOKUP(F3720,'3-Productie normen'!A:Q,12,FALSE)</f>
        <v>V</v>
      </c>
      <c r="AA3720" s="147"/>
      <c r="AC3720" s="148">
        <f t="shared" si="764"/>
        <v>1021.9999999999999</v>
      </c>
    </row>
    <row r="3721" spans="1:29" ht="14.15" customHeight="1">
      <c r="A3721" s="124">
        <f t="shared" si="754"/>
        <v>3721</v>
      </c>
      <c r="B3721" s="141" t="s">
        <v>117</v>
      </c>
      <c r="C3721" s="164" t="s">
        <v>2379</v>
      </c>
      <c r="D3721" s="164" t="s">
        <v>1716</v>
      </c>
      <c r="E3721" s="141" t="s">
        <v>226</v>
      </c>
      <c r="F3721" s="141" t="s">
        <v>174</v>
      </c>
      <c r="G3721" s="141" t="s">
        <v>213</v>
      </c>
      <c r="H3721" s="164">
        <v>3.5</v>
      </c>
      <c r="I3721" s="143">
        <f t="shared" si="743"/>
        <v>0</v>
      </c>
      <c r="J3721" s="144" t="s">
        <v>228</v>
      </c>
      <c r="K3721" s="144"/>
      <c r="L3721" s="144"/>
      <c r="M3721" s="144"/>
      <c r="N3721" s="144"/>
      <c r="O3721" s="144"/>
      <c r="P3721" s="145">
        <f t="shared" si="755"/>
        <v>0</v>
      </c>
      <c r="Q3721" s="145">
        <f t="shared" si="756"/>
        <v>0</v>
      </c>
      <c r="R3721" s="145">
        <f t="shared" si="757"/>
        <v>0</v>
      </c>
      <c r="S3721" s="145">
        <f t="shared" si="758"/>
        <v>0</v>
      </c>
      <c r="T3721" s="145">
        <f t="shared" si="759"/>
        <v>0</v>
      </c>
      <c r="U3721" s="145">
        <f t="shared" si="760"/>
        <v>0</v>
      </c>
      <c r="V3721" s="146">
        <f>IF(J3721="nio",0,IF(J3721&gt;0,VLOOKUP(F3721,'3-Productie normen'!A:M,VLOOKUP(J3721,'3-Productie normen'!$B$38:$C$41,2,FALSE),FALSE)))*(VLOOKUP(B3721,'2-Kosten per locatie'!$A$16:$C$48,3,FALSE))</f>
        <v>0</v>
      </c>
      <c r="W3721" s="146">
        <f t="shared" si="761"/>
        <v>0</v>
      </c>
      <c r="X3721" s="146">
        <f t="shared" si="762"/>
        <v>0</v>
      </c>
      <c r="Y3721" s="146">
        <f t="shared" si="763"/>
        <v>0</v>
      </c>
      <c r="Z3721" s="147">
        <f>VLOOKUP(F3721,'3-Productie normen'!A:Q,12,FALSE)</f>
        <v>0</v>
      </c>
      <c r="AA3721" s="147"/>
      <c r="AC3721" s="148">
        <f t="shared" si="764"/>
        <v>0</v>
      </c>
    </row>
    <row r="3722" spans="1:29" ht="14.15" customHeight="1">
      <c r="A3722" s="124">
        <f t="shared" si="754"/>
        <v>3722</v>
      </c>
      <c r="B3722" s="141" t="s">
        <v>117</v>
      </c>
      <c r="C3722" s="164" t="s">
        <v>2379</v>
      </c>
      <c r="D3722" s="164" t="s">
        <v>2156</v>
      </c>
      <c r="E3722" s="141" t="s">
        <v>226</v>
      </c>
      <c r="F3722" s="141" t="s">
        <v>174</v>
      </c>
      <c r="G3722" s="141" t="s">
        <v>213</v>
      </c>
      <c r="H3722" s="164">
        <v>3.9</v>
      </c>
      <c r="I3722" s="143">
        <f t="shared" si="743"/>
        <v>0</v>
      </c>
      <c r="J3722" s="144" t="s">
        <v>228</v>
      </c>
      <c r="K3722" s="144"/>
      <c r="L3722" s="144"/>
      <c r="M3722" s="144"/>
      <c r="N3722" s="144"/>
      <c r="O3722" s="144"/>
      <c r="P3722" s="145">
        <f t="shared" si="755"/>
        <v>0</v>
      </c>
      <c r="Q3722" s="145">
        <f t="shared" si="756"/>
        <v>0</v>
      </c>
      <c r="R3722" s="145">
        <f t="shared" si="757"/>
        <v>0</v>
      </c>
      <c r="S3722" s="145">
        <f t="shared" si="758"/>
        <v>0</v>
      </c>
      <c r="T3722" s="145">
        <f t="shared" si="759"/>
        <v>0</v>
      </c>
      <c r="U3722" s="145">
        <f t="shared" si="760"/>
        <v>0</v>
      </c>
      <c r="V3722" s="146">
        <f>IF(J3722="nio",0,IF(J3722&gt;0,VLOOKUP(F3722,'3-Productie normen'!A:M,VLOOKUP(J3722,'3-Productie normen'!$B$38:$C$41,2,FALSE),FALSE)))*(VLOOKUP(B3722,'2-Kosten per locatie'!$A$16:$C$48,3,FALSE))</f>
        <v>0</v>
      </c>
      <c r="W3722" s="146">
        <f t="shared" si="761"/>
        <v>0</v>
      </c>
      <c r="X3722" s="146">
        <f t="shared" si="762"/>
        <v>0</v>
      </c>
      <c r="Y3722" s="146">
        <f t="shared" si="763"/>
        <v>0</v>
      </c>
      <c r="Z3722" s="147">
        <f>VLOOKUP(F3722,'3-Productie normen'!A:Q,12,FALSE)</f>
        <v>0</v>
      </c>
      <c r="AA3722" s="147"/>
      <c r="AC3722" s="148">
        <f t="shared" si="764"/>
        <v>0</v>
      </c>
    </row>
    <row r="3723" spans="1:29" ht="14.15" customHeight="1">
      <c r="A3723" s="124">
        <f t="shared" si="754"/>
        <v>3723</v>
      </c>
      <c r="B3723" s="141" t="s">
        <v>117</v>
      </c>
      <c r="C3723" s="164" t="s">
        <v>2379</v>
      </c>
      <c r="D3723" s="164" t="s">
        <v>2315</v>
      </c>
      <c r="E3723" s="141" t="s">
        <v>711</v>
      </c>
      <c r="F3723" s="141" t="s">
        <v>168</v>
      </c>
      <c r="G3723" s="141" t="s">
        <v>213</v>
      </c>
      <c r="H3723" s="164">
        <v>14.3</v>
      </c>
      <c r="I3723" s="143">
        <f t="shared" si="743"/>
        <v>1</v>
      </c>
      <c r="J3723" s="164">
        <v>1</v>
      </c>
      <c r="K3723" s="165"/>
      <c r="L3723" s="405"/>
      <c r="M3723" s="405"/>
      <c r="N3723" s="405"/>
      <c r="O3723" s="405"/>
      <c r="P3723" s="145" t="e">
        <f t="shared" si="755"/>
        <v>#DIV/0!</v>
      </c>
      <c r="Q3723" s="145">
        <f t="shared" si="756"/>
        <v>0</v>
      </c>
      <c r="R3723" s="145">
        <f t="shared" si="757"/>
        <v>0</v>
      </c>
      <c r="S3723" s="145">
        <f t="shared" si="758"/>
        <v>0</v>
      </c>
      <c r="T3723" s="145">
        <f t="shared" si="759"/>
        <v>0</v>
      </c>
      <c r="U3723" s="145">
        <f t="shared" si="760"/>
        <v>0</v>
      </c>
      <c r="V3723" s="146">
        <f>IF(J3723="nio",0,IF(J3723&gt;0,VLOOKUP(F3723,'3-Productie normen'!A:M,VLOOKUP(J3723,'3-Productie normen'!$B$38:$C$41,2,FALSE),FALSE)))*(VLOOKUP(B3723,'2-Kosten per locatie'!$A$16:$C$48,3,FALSE))</f>
        <v>0</v>
      </c>
      <c r="W3723" s="146">
        <f t="shared" si="761"/>
        <v>0</v>
      </c>
      <c r="X3723" s="146">
        <f t="shared" si="762"/>
        <v>0</v>
      </c>
      <c r="Y3723" s="146">
        <f t="shared" si="763"/>
        <v>0</v>
      </c>
      <c r="Z3723" s="147" t="str">
        <f>VLOOKUP(F3723,'3-Productie normen'!A:Q,12,FALSE)</f>
        <v>V</v>
      </c>
      <c r="AA3723" s="147"/>
      <c r="AC3723" s="148">
        <f t="shared" si="764"/>
        <v>14.3</v>
      </c>
    </row>
    <row r="3724" spans="1:29" ht="14.15" customHeight="1">
      <c r="A3724" s="124">
        <f t="shared" si="754"/>
        <v>3724</v>
      </c>
      <c r="B3724" s="141" t="s">
        <v>117</v>
      </c>
      <c r="C3724" s="164" t="s">
        <v>2379</v>
      </c>
      <c r="D3724" s="164" t="s">
        <v>1964</v>
      </c>
      <c r="E3724" s="141" t="s">
        <v>171</v>
      </c>
      <c r="F3724" s="141" t="s">
        <v>171</v>
      </c>
      <c r="G3724" s="141" t="s">
        <v>222</v>
      </c>
      <c r="H3724" s="164">
        <v>39.5</v>
      </c>
      <c r="I3724" s="143">
        <f t="shared" si="743"/>
        <v>730</v>
      </c>
      <c r="J3724" s="144">
        <v>255</v>
      </c>
      <c r="K3724" s="144">
        <v>255</v>
      </c>
      <c r="L3724" s="144">
        <v>101</v>
      </c>
      <c r="M3724" s="144">
        <v>101</v>
      </c>
      <c r="N3724" s="144">
        <v>9</v>
      </c>
      <c r="O3724" s="144">
        <v>9</v>
      </c>
      <c r="P3724" s="145" t="e">
        <f t="shared" si="755"/>
        <v>#DIV/0!</v>
      </c>
      <c r="Q3724" s="145" t="e">
        <f t="shared" si="756"/>
        <v>#DIV/0!</v>
      </c>
      <c r="R3724" s="145" t="e">
        <f t="shared" si="757"/>
        <v>#DIV/0!</v>
      </c>
      <c r="S3724" s="145" t="e">
        <f t="shared" si="758"/>
        <v>#DIV/0!</v>
      </c>
      <c r="T3724" s="145" t="e">
        <f t="shared" si="759"/>
        <v>#DIV/0!</v>
      </c>
      <c r="U3724" s="145" t="e">
        <f t="shared" si="760"/>
        <v>#DIV/0!</v>
      </c>
      <c r="V3724" s="146">
        <f>IF(J3724="nio",0,IF(J3724&gt;0,VLOOKUP(F3724,'3-Productie normen'!A:M,VLOOKUP(J3724,'3-Productie normen'!$B$38:$C$41,2,FALSE),FALSE)))*(VLOOKUP(B3724,'2-Kosten per locatie'!$A$16:$C$48,3,FALSE))</f>
        <v>0</v>
      </c>
      <c r="W3724" s="146">
        <f t="shared" si="761"/>
        <v>0</v>
      </c>
      <c r="X3724" s="146">
        <f t="shared" si="762"/>
        <v>0</v>
      </c>
      <c r="Y3724" s="146">
        <f t="shared" si="763"/>
        <v>0</v>
      </c>
      <c r="Z3724" s="147" t="str">
        <f>VLOOKUP(F3724,'3-Productie normen'!A:Q,12,FALSE)</f>
        <v>B</v>
      </c>
      <c r="AA3724" s="147"/>
      <c r="AC3724" s="148">
        <f t="shared" si="764"/>
        <v>28835</v>
      </c>
    </row>
    <row r="3725" spans="1:29" ht="14.15" customHeight="1">
      <c r="A3725" s="124">
        <f t="shared" si="754"/>
        <v>3725</v>
      </c>
      <c r="B3725" s="141" t="s">
        <v>117</v>
      </c>
      <c r="C3725" s="164" t="s">
        <v>2379</v>
      </c>
      <c r="D3725" s="164" t="s">
        <v>1717</v>
      </c>
      <c r="E3725" s="141" t="s">
        <v>220</v>
      </c>
      <c r="F3725" s="141" t="s">
        <v>167</v>
      </c>
      <c r="G3725" s="141" t="s">
        <v>213</v>
      </c>
      <c r="H3725" s="164">
        <v>6.4</v>
      </c>
      <c r="I3725" s="143">
        <f t="shared" si="743"/>
        <v>730</v>
      </c>
      <c r="J3725" s="144">
        <v>255</v>
      </c>
      <c r="K3725" s="144">
        <v>255</v>
      </c>
      <c r="L3725" s="144">
        <v>101</v>
      </c>
      <c r="M3725" s="144">
        <v>101</v>
      </c>
      <c r="N3725" s="144">
        <v>9</v>
      </c>
      <c r="O3725" s="144">
        <v>9</v>
      </c>
      <c r="P3725" s="145" t="e">
        <f t="shared" si="755"/>
        <v>#DIV/0!</v>
      </c>
      <c r="Q3725" s="145" t="e">
        <f t="shared" si="756"/>
        <v>#DIV/0!</v>
      </c>
      <c r="R3725" s="145" t="e">
        <f t="shared" si="757"/>
        <v>#DIV/0!</v>
      </c>
      <c r="S3725" s="145" t="e">
        <f t="shared" si="758"/>
        <v>#DIV/0!</v>
      </c>
      <c r="T3725" s="145" t="e">
        <f t="shared" si="759"/>
        <v>#DIV/0!</v>
      </c>
      <c r="U3725" s="145" t="e">
        <f t="shared" si="760"/>
        <v>#DIV/0!</v>
      </c>
      <c r="V3725" s="146">
        <f>IF(J3725="nio",0,IF(J3725&gt;0,VLOOKUP(F3725,'3-Productie normen'!A:M,VLOOKUP(J3725,'3-Productie normen'!$B$38:$C$41,2,FALSE),FALSE)))*(VLOOKUP(B3725,'2-Kosten per locatie'!$A$16:$C$48,3,FALSE))</f>
        <v>0</v>
      </c>
      <c r="W3725" s="146">
        <f t="shared" si="761"/>
        <v>0</v>
      </c>
      <c r="X3725" s="146">
        <f t="shared" si="762"/>
        <v>0</v>
      </c>
      <c r="Y3725" s="146">
        <f t="shared" si="763"/>
        <v>0</v>
      </c>
      <c r="Z3725" s="147" t="str">
        <f>VLOOKUP(F3725,'3-Productie normen'!A:Q,12,FALSE)</f>
        <v>S</v>
      </c>
      <c r="AA3725" s="147"/>
      <c r="AC3725" s="148">
        <f t="shared" si="764"/>
        <v>4672</v>
      </c>
    </row>
    <row r="3726" spans="1:29" ht="14.15" customHeight="1">
      <c r="A3726" s="124">
        <f t="shared" si="754"/>
        <v>3726</v>
      </c>
      <c r="B3726" s="141" t="s">
        <v>117</v>
      </c>
      <c r="C3726" s="164" t="s">
        <v>2379</v>
      </c>
      <c r="D3726" s="164" t="s">
        <v>1718</v>
      </c>
      <c r="E3726" s="141" t="s">
        <v>230</v>
      </c>
      <c r="F3726" s="141" t="s">
        <v>168</v>
      </c>
      <c r="G3726" s="141" t="s">
        <v>227</v>
      </c>
      <c r="H3726" s="164">
        <v>1.7</v>
      </c>
      <c r="I3726" s="143">
        <f t="shared" si="743"/>
        <v>1</v>
      </c>
      <c r="J3726" s="164">
        <v>1</v>
      </c>
      <c r="K3726" s="165"/>
      <c r="L3726" s="405"/>
      <c r="M3726" s="405"/>
      <c r="N3726" s="405"/>
      <c r="O3726" s="405"/>
      <c r="P3726" s="145" t="e">
        <f t="shared" si="755"/>
        <v>#DIV/0!</v>
      </c>
      <c r="Q3726" s="145">
        <f t="shared" si="756"/>
        <v>0</v>
      </c>
      <c r="R3726" s="145">
        <f t="shared" si="757"/>
        <v>0</v>
      </c>
      <c r="S3726" s="145">
        <f t="shared" si="758"/>
        <v>0</v>
      </c>
      <c r="T3726" s="145">
        <f t="shared" si="759"/>
        <v>0</v>
      </c>
      <c r="U3726" s="145">
        <f t="shared" si="760"/>
        <v>0</v>
      </c>
      <c r="V3726" s="146">
        <f>IF(J3726="nio",0,IF(J3726&gt;0,VLOOKUP(F3726,'3-Productie normen'!A:M,VLOOKUP(J3726,'3-Productie normen'!$B$38:$C$41,2,FALSE),FALSE)))*(VLOOKUP(B3726,'2-Kosten per locatie'!$A$16:$C$48,3,FALSE))</f>
        <v>0</v>
      </c>
      <c r="W3726" s="146">
        <f t="shared" si="761"/>
        <v>0</v>
      </c>
      <c r="X3726" s="146">
        <f t="shared" si="762"/>
        <v>0</v>
      </c>
      <c r="Y3726" s="146">
        <f t="shared" si="763"/>
        <v>0</v>
      </c>
      <c r="Z3726" s="147" t="str">
        <f>VLOOKUP(F3726,'3-Productie normen'!A:Q,12,FALSE)</f>
        <v>V</v>
      </c>
      <c r="AA3726" s="147"/>
      <c r="AC3726" s="148">
        <f t="shared" si="764"/>
        <v>1.7</v>
      </c>
    </row>
    <row r="3727" spans="1:29" ht="14.15" customHeight="1">
      <c r="A3727" s="124">
        <f t="shared" si="754"/>
        <v>3727</v>
      </c>
      <c r="B3727" s="141" t="s">
        <v>117</v>
      </c>
      <c r="C3727" s="164" t="s">
        <v>2379</v>
      </c>
      <c r="D3727" s="164" t="s">
        <v>1967</v>
      </c>
      <c r="E3727" s="141" t="s">
        <v>216</v>
      </c>
      <c r="F3727" s="141" t="s">
        <v>167</v>
      </c>
      <c r="G3727" s="141" t="s">
        <v>213</v>
      </c>
      <c r="H3727" s="164">
        <v>5.9</v>
      </c>
      <c r="I3727" s="143">
        <f t="shared" si="743"/>
        <v>730</v>
      </c>
      <c r="J3727" s="144">
        <v>255</v>
      </c>
      <c r="K3727" s="144">
        <v>255</v>
      </c>
      <c r="L3727" s="144">
        <v>101</v>
      </c>
      <c r="M3727" s="144">
        <v>101</v>
      </c>
      <c r="N3727" s="144">
        <v>9</v>
      </c>
      <c r="O3727" s="144">
        <v>9</v>
      </c>
      <c r="P3727" s="145" t="e">
        <f t="shared" si="755"/>
        <v>#DIV/0!</v>
      </c>
      <c r="Q3727" s="145" t="e">
        <f t="shared" si="756"/>
        <v>#DIV/0!</v>
      </c>
      <c r="R3727" s="145" t="e">
        <f t="shared" si="757"/>
        <v>#DIV/0!</v>
      </c>
      <c r="S3727" s="145" t="e">
        <f t="shared" si="758"/>
        <v>#DIV/0!</v>
      </c>
      <c r="T3727" s="145" t="e">
        <f t="shared" si="759"/>
        <v>#DIV/0!</v>
      </c>
      <c r="U3727" s="145" t="e">
        <f t="shared" si="760"/>
        <v>#DIV/0!</v>
      </c>
      <c r="V3727" s="146">
        <f>IF(J3727="nio",0,IF(J3727&gt;0,VLOOKUP(F3727,'3-Productie normen'!A:M,VLOOKUP(J3727,'3-Productie normen'!$B$38:$C$41,2,FALSE),FALSE)))*(VLOOKUP(B3727,'2-Kosten per locatie'!$A$16:$C$48,3,FALSE))</f>
        <v>0</v>
      </c>
      <c r="W3727" s="146">
        <f t="shared" si="761"/>
        <v>0</v>
      </c>
      <c r="X3727" s="146">
        <f t="shared" si="762"/>
        <v>0</v>
      </c>
      <c r="Y3727" s="146">
        <f t="shared" si="763"/>
        <v>0</v>
      </c>
      <c r="Z3727" s="147" t="str">
        <f>VLOOKUP(F3727,'3-Productie normen'!A:Q,12,FALSE)</f>
        <v>S</v>
      </c>
      <c r="AA3727" s="147"/>
      <c r="AC3727" s="148">
        <f t="shared" si="764"/>
        <v>4307</v>
      </c>
    </row>
    <row r="3728" spans="1:29" ht="14.15" customHeight="1">
      <c r="A3728" s="124">
        <f t="shared" si="754"/>
        <v>3728</v>
      </c>
      <c r="B3728" s="141" t="s">
        <v>117</v>
      </c>
      <c r="C3728" s="164" t="s">
        <v>2379</v>
      </c>
      <c r="D3728" s="164" t="s">
        <v>1968</v>
      </c>
      <c r="E3728" s="141" t="s">
        <v>216</v>
      </c>
      <c r="F3728" s="141" t="s">
        <v>167</v>
      </c>
      <c r="G3728" s="141" t="s">
        <v>213</v>
      </c>
      <c r="H3728" s="164">
        <v>1.2</v>
      </c>
      <c r="I3728" s="143">
        <f t="shared" si="743"/>
        <v>730</v>
      </c>
      <c r="J3728" s="144">
        <v>255</v>
      </c>
      <c r="K3728" s="144">
        <v>255</v>
      </c>
      <c r="L3728" s="144">
        <v>101</v>
      </c>
      <c r="M3728" s="144">
        <v>101</v>
      </c>
      <c r="N3728" s="144">
        <v>9</v>
      </c>
      <c r="O3728" s="144">
        <v>9</v>
      </c>
      <c r="P3728" s="145" t="e">
        <f t="shared" si="755"/>
        <v>#DIV/0!</v>
      </c>
      <c r="Q3728" s="145" t="e">
        <f t="shared" si="756"/>
        <v>#DIV/0!</v>
      </c>
      <c r="R3728" s="145" t="e">
        <f t="shared" si="757"/>
        <v>#DIV/0!</v>
      </c>
      <c r="S3728" s="145" t="e">
        <f t="shared" si="758"/>
        <v>#DIV/0!</v>
      </c>
      <c r="T3728" s="145" t="e">
        <f t="shared" si="759"/>
        <v>#DIV/0!</v>
      </c>
      <c r="U3728" s="145" t="e">
        <f t="shared" si="760"/>
        <v>#DIV/0!</v>
      </c>
      <c r="V3728" s="146">
        <f>IF(J3728="nio",0,IF(J3728&gt;0,VLOOKUP(F3728,'3-Productie normen'!A:M,VLOOKUP(J3728,'3-Productie normen'!$B$38:$C$41,2,FALSE),FALSE)))*(VLOOKUP(B3728,'2-Kosten per locatie'!$A$16:$C$48,3,FALSE))</f>
        <v>0</v>
      </c>
      <c r="W3728" s="146">
        <f t="shared" si="761"/>
        <v>0</v>
      </c>
      <c r="X3728" s="146">
        <f t="shared" si="762"/>
        <v>0</v>
      </c>
      <c r="Y3728" s="146">
        <f t="shared" si="763"/>
        <v>0</v>
      </c>
      <c r="Z3728" s="147" t="str">
        <f>VLOOKUP(F3728,'3-Productie normen'!A:Q,12,FALSE)</f>
        <v>S</v>
      </c>
      <c r="AA3728" s="147"/>
      <c r="AC3728" s="148">
        <f t="shared" si="764"/>
        <v>876</v>
      </c>
    </row>
    <row r="3729" spans="1:29" ht="14.15" customHeight="1">
      <c r="A3729" s="124">
        <f t="shared" si="754"/>
        <v>3729</v>
      </c>
      <c r="B3729" s="141" t="s">
        <v>117</v>
      </c>
      <c r="C3729" s="164" t="s">
        <v>2379</v>
      </c>
      <c r="D3729" s="164" t="s">
        <v>1969</v>
      </c>
      <c r="E3729" s="141" t="s">
        <v>216</v>
      </c>
      <c r="F3729" s="141" t="s">
        <v>167</v>
      </c>
      <c r="G3729" s="141" t="s">
        <v>213</v>
      </c>
      <c r="H3729" s="164">
        <v>1.3</v>
      </c>
      <c r="I3729" s="143">
        <f t="shared" si="743"/>
        <v>730</v>
      </c>
      <c r="J3729" s="144">
        <v>255</v>
      </c>
      <c r="K3729" s="144">
        <v>255</v>
      </c>
      <c r="L3729" s="144">
        <v>101</v>
      </c>
      <c r="M3729" s="144">
        <v>101</v>
      </c>
      <c r="N3729" s="144">
        <v>9</v>
      </c>
      <c r="O3729" s="144">
        <v>9</v>
      </c>
      <c r="P3729" s="145" t="e">
        <f t="shared" si="755"/>
        <v>#DIV/0!</v>
      </c>
      <c r="Q3729" s="145" t="e">
        <f t="shared" si="756"/>
        <v>#DIV/0!</v>
      </c>
      <c r="R3729" s="145" t="e">
        <f t="shared" si="757"/>
        <v>#DIV/0!</v>
      </c>
      <c r="S3729" s="145" t="e">
        <f t="shared" si="758"/>
        <v>#DIV/0!</v>
      </c>
      <c r="T3729" s="145" t="e">
        <f t="shared" si="759"/>
        <v>#DIV/0!</v>
      </c>
      <c r="U3729" s="145" t="e">
        <f t="shared" si="760"/>
        <v>#DIV/0!</v>
      </c>
      <c r="V3729" s="146">
        <f>IF(J3729="nio",0,IF(J3729&gt;0,VLOOKUP(F3729,'3-Productie normen'!A:M,VLOOKUP(J3729,'3-Productie normen'!$B$38:$C$41,2,FALSE),FALSE)))*(VLOOKUP(B3729,'2-Kosten per locatie'!$A$16:$C$48,3,FALSE))</f>
        <v>0</v>
      </c>
      <c r="W3729" s="146">
        <f t="shared" si="761"/>
        <v>0</v>
      </c>
      <c r="X3729" s="146">
        <f t="shared" si="762"/>
        <v>0</v>
      </c>
      <c r="Y3729" s="146">
        <f t="shared" si="763"/>
        <v>0</v>
      </c>
      <c r="Z3729" s="147" t="str">
        <f>VLOOKUP(F3729,'3-Productie normen'!A:Q,12,FALSE)</f>
        <v>S</v>
      </c>
      <c r="AA3729" s="147"/>
      <c r="AC3729" s="148">
        <f t="shared" si="764"/>
        <v>949</v>
      </c>
    </row>
    <row r="3730" spans="1:29" ht="14.15" customHeight="1">
      <c r="A3730" s="124">
        <f t="shared" si="754"/>
        <v>3730</v>
      </c>
      <c r="B3730" s="141" t="s">
        <v>117</v>
      </c>
      <c r="C3730" s="164" t="s">
        <v>2379</v>
      </c>
      <c r="D3730" s="164" t="s">
        <v>1719</v>
      </c>
      <c r="E3730" s="141" t="s">
        <v>224</v>
      </c>
      <c r="F3730" s="141" t="s">
        <v>155</v>
      </c>
      <c r="G3730" s="141" t="s">
        <v>222</v>
      </c>
      <c r="H3730" s="164">
        <v>70.400000000000006</v>
      </c>
      <c r="I3730" s="143">
        <f t="shared" si="743"/>
        <v>730</v>
      </c>
      <c r="J3730" s="144">
        <v>255</v>
      </c>
      <c r="K3730" s="144">
        <v>255</v>
      </c>
      <c r="L3730" s="144">
        <v>101</v>
      </c>
      <c r="M3730" s="144">
        <v>101</v>
      </c>
      <c r="N3730" s="144">
        <v>9</v>
      </c>
      <c r="O3730" s="144">
        <v>9</v>
      </c>
      <c r="P3730" s="145" t="e">
        <f t="shared" si="755"/>
        <v>#DIV/0!</v>
      </c>
      <c r="Q3730" s="145" t="e">
        <f t="shared" si="756"/>
        <v>#DIV/0!</v>
      </c>
      <c r="R3730" s="145" t="e">
        <f t="shared" si="757"/>
        <v>#DIV/0!</v>
      </c>
      <c r="S3730" s="145" t="e">
        <f t="shared" si="758"/>
        <v>#DIV/0!</v>
      </c>
      <c r="T3730" s="145" t="e">
        <f t="shared" si="759"/>
        <v>#DIV/0!</v>
      </c>
      <c r="U3730" s="145" t="e">
        <f t="shared" si="760"/>
        <v>#DIV/0!</v>
      </c>
      <c r="V3730" s="146">
        <f>IF(J3730="nio",0,IF(J3730&gt;0,VLOOKUP(F3730,'3-Productie normen'!A:M,VLOOKUP(J3730,'3-Productie normen'!$B$38:$C$41,2,FALSE),FALSE)))*(VLOOKUP(B3730,'2-Kosten per locatie'!$A$16:$C$48,3,FALSE))</f>
        <v>0</v>
      </c>
      <c r="W3730" s="146">
        <f t="shared" si="761"/>
        <v>0</v>
      </c>
      <c r="X3730" s="146">
        <f t="shared" si="762"/>
        <v>0</v>
      </c>
      <c r="Y3730" s="146">
        <f t="shared" si="763"/>
        <v>0</v>
      </c>
      <c r="Z3730" s="147" t="str">
        <f>VLOOKUP(F3730,'3-Productie normen'!A:Q,12,FALSE)</f>
        <v>B</v>
      </c>
      <c r="AA3730" s="147"/>
      <c r="AC3730" s="148">
        <f t="shared" si="764"/>
        <v>51392.000000000007</v>
      </c>
    </row>
    <row r="3731" spans="1:29" ht="14.15" customHeight="1">
      <c r="A3731" s="124">
        <f t="shared" si="754"/>
        <v>3731</v>
      </c>
      <c r="B3731" s="141" t="s">
        <v>117</v>
      </c>
      <c r="C3731" s="164" t="s">
        <v>2379</v>
      </c>
      <c r="D3731" s="164" t="s">
        <v>2669</v>
      </c>
      <c r="E3731" s="141" t="s">
        <v>230</v>
      </c>
      <c r="F3731" s="141" t="s">
        <v>168</v>
      </c>
      <c r="G3731" s="141" t="s">
        <v>244</v>
      </c>
      <c r="H3731" s="164">
        <v>1</v>
      </c>
      <c r="I3731" s="143">
        <f t="shared" si="743"/>
        <v>1</v>
      </c>
      <c r="J3731" s="144">
        <v>1</v>
      </c>
      <c r="K3731" s="144"/>
      <c r="L3731" s="144"/>
      <c r="M3731" s="144"/>
      <c r="N3731" s="144"/>
      <c r="O3731" s="144"/>
      <c r="P3731" s="145" t="e">
        <f t="shared" si="755"/>
        <v>#DIV/0!</v>
      </c>
      <c r="Q3731" s="145">
        <f t="shared" si="756"/>
        <v>0</v>
      </c>
      <c r="R3731" s="145">
        <f t="shared" si="757"/>
        <v>0</v>
      </c>
      <c r="S3731" s="145">
        <f t="shared" si="758"/>
        <v>0</v>
      </c>
      <c r="T3731" s="145">
        <f t="shared" si="759"/>
        <v>0</v>
      </c>
      <c r="U3731" s="145">
        <f t="shared" si="760"/>
        <v>0</v>
      </c>
      <c r="V3731" s="146">
        <f>IF(J3731="nio",0,IF(J3731&gt;0,VLOOKUP(F3731,'3-Productie normen'!A:M,VLOOKUP(J3731,'3-Productie normen'!$B$38:$C$41,2,FALSE),FALSE)))*(VLOOKUP(B3731,'2-Kosten per locatie'!$A$16:$C$48,3,FALSE))</f>
        <v>0</v>
      </c>
      <c r="W3731" s="146">
        <f t="shared" si="761"/>
        <v>0</v>
      </c>
      <c r="X3731" s="146">
        <f t="shared" si="762"/>
        <v>0</v>
      </c>
      <c r="Y3731" s="146">
        <f t="shared" si="763"/>
        <v>0</v>
      </c>
      <c r="Z3731" s="147" t="str">
        <f>VLOOKUP(F3731,'3-Productie normen'!A:Q,12,FALSE)</f>
        <v>V</v>
      </c>
      <c r="AA3731" s="147"/>
      <c r="AC3731" s="148">
        <f t="shared" si="764"/>
        <v>1</v>
      </c>
    </row>
    <row r="3732" spans="1:29" ht="14.15" customHeight="1">
      <c r="A3732" s="124">
        <f t="shared" si="754"/>
        <v>3732</v>
      </c>
      <c r="B3732" s="141" t="s">
        <v>117</v>
      </c>
      <c r="C3732" s="164" t="s">
        <v>2379</v>
      </c>
      <c r="D3732" s="164" t="s">
        <v>1970</v>
      </c>
      <c r="E3732" s="141" t="s">
        <v>224</v>
      </c>
      <c r="F3732" s="141" t="s">
        <v>155</v>
      </c>
      <c r="G3732" s="141" t="s">
        <v>222</v>
      </c>
      <c r="H3732" s="164">
        <v>20</v>
      </c>
      <c r="I3732" s="143">
        <f t="shared" si="743"/>
        <v>730</v>
      </c>
      <c r="J3732" s="144">
        <v>255</v>
      </c>
      <c r="K3732" s="144">
        <v>255</v>
      </c>
      <c r="L3732" s="144">
        <v>101</v>
      </c>
      <c r="M3732" s="144">
        <v>101</v>
      </c>
      <c r="N3732" s="144">
        <v>9</v>
      </c>
      <c r="O3732" s="144">
        <v>9</v>
      </c>
      <c r="P3732" s="145" t="e">
        <f t="shared" si="755"/>
        <v>#DIV/0!</v>
      </c>
      <c r="Q3732" s="145" t="e">
        <f t="shared" si="756"/>
        <v>#DIV/0!</v>
      </c>
      <c r="R3732" s="145" t="e">
        <f t="shared" si="757"/>
        <v>#DIV/0!</v>
      </c>
      <c r="S3732" s="145" t="e">
        <f t="shared" si="758"/>
        <v>#DIV/0!</v>
      </c>
      <c r="T3732" s="145" t="e">
        <f t="shared" si="759"/>
        <v>#DIV/0!</v>
      </c>
      <c r="U3732" s="145" t="e">
        <f t="shared" si="760"/>
        <v>#DIV/0!</v>
      </c>
      <c r="V3732" s="146">
        <f>IF(J3732="nio",0,IF(J3732&gt;0,VLOOKUP(F3732,'3-Productie normen'!A:M,VLOOKUP(J3732,'3-Productie normen'!$B$38:$C$41,2,FALSE),FALSE)))*(VLOOKUP(B3732,'2-Kosten per locatie'!$A$16:$C$48,3,FALSE))</f>
        <v>0</v>
      </c>
      <c r="W3732" s="146">
        <f t="shared" si="761"/>
        <v>0</v>
      </c>
      <c r="X3732" s="146">
        <f t="shared" si="762"/>
        <v>0</v>
      </c>
      <c r="Y3732" s="146">
        <f t="shared" si="763"/>
        <v>0</v>
      </c>
      <c r="Z3732" s="147" t="str">
        <f>VLOOKUP(F3732,'3-Productie normen'!A:Q,12,FALSE)</f>
        <v>B</v>
      </c>
      <c r="AA3732" s="147"/>
      <c r="AC3732" s="148">
        <f t="shared" si="764"/>
        <v>14600</v>
      </c>
    </row>
    <row r="3733" spans="1:29" ht="14.15" customHeight="1">
      <c r="A3733" s="124">
        <f t="shared" si="754"/>
        <v>3733</v>
      </c>
      <c r="B3733" s="141" t="s">
        <v>117</v>
      </c>
      <c r="C3733" s="164" t="s">
        <v>2379</v>
      </c>
      <c r="D3733" s="164" t="s">
        <v>1720</v>
      </c>
      <c r="E3733" s="141" t="s">
        <v>224</v>
      </c>
      <c r="F3733" s="141" t="s">
        <v>155</v>
      </c>
      <c r="G3733" s="141" t="s">
        <v>222</v>
      </c>
      <c r="H3733" s="164">
        <v>45.9</v>
      </c>
      <c r="I3733" s="143">
        <f t="shared" si="743"/>
        <v>730</v>
      </c>
      <c r="J3733" s="144">
        <v>255</v>
      </c>
      <c r="K3733" s="144">
        <v>255</v>
      </c>
      <c r="L3733" s="144">
        <v>101</v>
      </c>
      <c r="M3733" s="144">
        <v>101</v>
      </c>
      <c r="N3733" s="144">
        <v>9</v>
      </c>
      <c r="O3733" s="144">
        <v>9</v>
      </c>
      <c r="P3733" s="145" t="e">
        <f t="shared" si="755"/>
        <v>#DIV/0!</v>
      </c>
      <c r="Q3733" s="145" t="e">
        <f t="shared" si="756"/>
        <v>#DIV/0!</v>
      </c>
      <c r="R3733" s="145" t="e">
        <f t="shared" si="757"/>
        <v>#DIV/0!</v>
      </c>
      <c r="S3733" s="145" t="e">
        <f t="shared" si="758"/>
        <v>#DIV/0!</v>
      </c>
      <c r="T3733" s="145" t="e">
        <f t="shared" si="759"/>
        <v>#DIV/0!</v>
      </c>
      <c r="U3733" s="145" t="e">
        <f t="shared" si="760"/>
        <v>#DIV/0!</v>
      </c>
      <c r="V3733" s="146">
        <f>IF(J3733="nio",0,IF(J3733&gt;0,VLOOKUP(F3733,'3-Productie normen'!A:M,VLOOKUP(J3733,'3-Productie normen'!$B$38:$C$41,2,FALSE),FALSE)))*(VLOOKUP(B3733,'2-Kosten per locatie'!$A$16:$C$48,3,FALSE))</f>
        <v>0</v>
      </c>
      <c r="W3733" s="146">
        <f t="shared" si="761"/>
        <v>0</v>
      </c>
      <c r="X3733" s="146">
        <f t="shared" si="762"/>
        <v>0</v>
      </c>
      <c r="Y3733" s="146">
        <f t="shared" si="763"/>
        <v>0</v>
      </c>
      <c r="Z3733" s="147" t="str">
        <f>VLOOKUP(F3733,'3-Productie normen'!A:Q,12,FALSE)</f>
        <v>B</v>
      </c>
      <c r="AA3733" s="147"/>
      <c r="AC3733" s="148">
        <f t="shared" si="764"/>
        <v>33507</v>
      </c>
    </row>
    <row r="3734" spans="1:29" ht="14.15" customHeight="1">
      <c r="A3734" s="124">
        <f t="shared" si="754"/>
        <v>3734</v>
      </c>
      <c r="B3734" s="141" t="s">
        <v>117</v>
      </c>
      <c r="C3734" s="164" t="s">
        <v>2379</v>
      </c>
      <c r="D3734" s="164" t="s">
        <v>1971</v>
      </c>
      <c r="E3734" s="141" t="s">
        <v>1674</v>
      </c>
      <c r="F3734" s="141" t="s">
        <v>163</v>
      </c>
      <c r="G3734" s="141" t="s">
        <v>244</v>
      </c>
      <c r="H3734" s="164">
        <v>33.200000000000003</v>
      </c>
      <c r="I3734" s="143">
        <f t="shared" si="743"/>
        <v>730</v>
      </c>
      <c r="J3734" s="144">
        <v>255</v>
      </c>
      <c r="K3734" s="144">
        <v>255</v>
      </c>
      <c r="L3734" s="144">
        <v>101</v>
      </c>
      <c r="M3734" s="144">
        <v>101</v>
      </c>
      <c r="N3734" s="144">
        <v>9</v>
      </c>
      <c r="O3734" s="144">
        <v>9</v>
      </c>
      <c r="P3734" s="145" t="e">
        <f t="shared" si="755"/>
        <v>#DIV/0!</v>
      </c>
      <c r="Q3734" s="145" t="e">
        <f t="shared" si="756"/>
        <v>#DIV/0!</v>
      </c>
      <c r="R3734" s="145" t="e">
        <f t="shared" si="757"/>
        <v>#DIV/0!</v>
      </c>
      <c r="S3734" s="145" t="e">
        <f t="shared" si="758"/>
        <v>#DIV/0!</v>
      </c>
      <c r="T3734" s="145" t="e">
        <f t="shared" si="759"/>
        <v>#DIV/0!</v>
      </c>
      <c r="U3734" s="145" t="e">
        <f t="shared" si="760"/>
        <v>#DIV/0!</v>
      </c>
      <c r="V3734" s="146">
        <f>IF(J3734="nio",0,IF(J3734&gt;0,VLOOKUP(F3734,'3-Productie normen'!A:M,VLOOKUP(J3734,'3-Productie normen'!$B$38:$C$41,2,FALSE),FALSE)))*(VLOOKUP(B3734,'2-Kosten per locatie'!$A$16:$C$48,3,FALSE))</f>
        <v>0</v>
      </c>
      <c r="W3734" s="146">
        <f t="shared" si="761"/>
        <v>0</v>
      </c>
      <c r="X3734" s="146">
        <f t="shared" si="762"/>
        <v>0</v>
      </c>
      <c r="Y3734" s="146">
        <f t="shared" si="763"/>
        <v>0</v>
      </c>
      <c r="Z3734" s="147" t="str">
        <f>VLOOKUP(F3734,'3-Productie normen'!A:Q,12,FALSE)</f>
        <v>B</v>
      </c>
      <c r="AA3734" s="147"/>
      <c r="AC3734" s="148">
        <f t="shared" si="764"/>
        <v>24236.000000000004</v>
      </c>
    </row>
    <row r="3735" spans="1:29" ht="14.15" customHeight="1">
      <c r="A3735" s="124">
        <f t="shared" si="754"/>
        <v>3735</v>
      </c>
      <c r="B3735" s="141" t="s">
        <v>117</v>
      </c>
      <c r="C3735" s="164" t="s">
        <v>2379</v>
      </c>
      <c r="D3735" s="164" t="s">
        <v>2358</v>
      </c>
      <c r="E3735" s="141" t="s">
        <v>262</v>
      </c>
      <c r="F3735" s="141" t="s">
        <v>164</v>
      </c>
      <c r="G3735" s="141" t="s">
        <v>227</v>
      </c>
      <c r="H3735" s="164">
        <v>0.9</v>
      </c>
      <c r="I3735" s="143">
        <f t="shared" si="743"/>
        <v>12</v>
      </c>
      <c r="J3735" s="144">
        <v>12</v>
      </c>
      <c r="K3735" s="144"/>
      <c r="L3735" s="144"/>
      <c r="M3735" s="144"/>
      <c r="N3735" s="144"/>
      <c r="O3735" s="144"/>
      <c r="P3735" s="145" t="e">
        <f t="shared" si="755"/>
        <v>#DIV/0!</v>
      </c>
      <c r="Q3735" s="145">
        <f t="shared" si="756"/>
        <v>0</v>
      </c>
      <c r="R3735" s="145">
        <f t="shared" si="757"/>
        <v>0</v>
      </c>
      <c r="S3735" s="145">
        <f t="shared" si="758"/>
        <v>0</v>
      </c>
      <c r="T3735" s="145">
        <f t="shared" si="759"/>
        <v>0</v>
      </c>
      <c r="U3735" s="145">
        <f t="shared" si="760"/>
        <v>0</v>
      </c>
      <c r="V3735" s="146">
        <f>IF(J3735="nio",0,IF(J3735&gt;0,VLOOKUP(F3735,'3-Productie normen'!A:M,VLOOKUP(J3735,'3-Productie normen'!$B$38:$C$41,2,FALSE),FALSE)))*(VLOOKUP(B3735,'2-Kosten per locatie'!$A$16:$C$48,3,FALSE))</f>
        <v>0</v>
      </c>
      <c r="W3735" s="146">
        <f t="shared" si="761"/>
        <v>0</v>
      </c>
      <c r="X3735" s="146">
        <f t="shared" si="762"/>
        <v>0</v>
      </c>
      <c r="Y3735" s="146">
        <f t="shared" si="763"/>
        <v>0</v>
      </c>
      <c r="Z3735" s="147" t="str">
        <f>VLOOKUP(F3735,'3-Productie normen'!A:Q,12,FALSE)</f>
        <v>V</v>
      </c>
      <c r="AA3735" s="147"/>
      <c r="AC3735" s="148">
        <f t="shared" si="764"/>
        <v>10.8</v>
      </c>
    </row>
    <row r="3736" spans="1:29" ht="14.15" customHeight="1">
      <c r="A3736" s="124">
        <f t="shared" si="754"/>
        <v>3736</v>
      </c>
      <c r="B3736" s="141" t="s">
        <v>117</v>
      </c>
      <c r="C3736" s="164" t="s">
        <v>2379</v>
      </c>
      <c r="D3736" s="164" t="s">
        <v>1721</v>
      </c>
      <c r="E3736" s="141" t="s">
        <v>413</v>
      </c>
      <c r="F3736" s="141" t="s">
        <v>159</v>
      </c>
      <c r="G3736" s="141" t="s">
        <v>244</v>
      </c>
      <c r="H3736" s="164">
        <v>11.2</v>
      </c>
      <c r="I3736" s="143">
        <f t="shared" si="743"/>
        <v>730</v>
      </c>
      <c r="J3736" s="144">
        <v>255</v>
      </c>
      <c r="K3736" s="144">
        <v>255</v>
      </c>
      <c r="L3736" s="144">
        <v>101</v>
      </c>
      <c r="M3736" s="144">
        <v>101</v>
      </c>
      <c r="N3736" s="144">
        <v>9</v>
      </c>
      <c r="O3736" s="144">
        <v>9</v>
      </c>
      <c r="P3736" s="145" t="e">
        <f t="shared" si="755"/>
        <v>#DIV/0!</v>
      </c>
      <c r="Q3736" s="145" t="e">
        <f t="shared" si="756"/>
        <v>#DIV/0!</v>
      </c>
      <c r="R3736" s="145" t="e">
        <f t="shared" si="757"/>
        <v>#DIV/0!</v>
      </c>
      <c r="S3736" s="145" t="e">
        <f t="shared" si="758"/>
        <v>#DIV/0!</v>
      </c>
      <c r="T3736" s="145" t="e">
        <f t="shared" si="759"/>
        <v>#DIV/0!</v>
      </c>
      <c r="U3736" s="145" t="e">
        <f t="shared" si="760"/>
        <v>#DIV/0!</v>
      </c>
      <c r="V3736" s="146">
        <f>IF(J3736="nio",0,IF(J3736&gt;0,VLOOKUP(F3736,'3-Productie normen'!A:M,VLOOKUP(J3736,'3-Productie normen'!$B$38:$C$41,2,FALSE),FALSE)))*(VLOOKUP(B3736,'2-Kosten per locatie'!$A$16:$C$48,3,FALSE))</f>
        <v>0</v>
      </c>
      <c r="W3736" s="146">
        <f t="shared" si="761"/>
        <v>0</v>
      </c>
      <c r="X3736" s="146">
        <f t="shared" si="762"/>
        <v>0</v>
      </c>
      <c r="Y3736" s="146">
        <f t="shared" si="763"/>
        <v>0</v>
      </c>
      <c r="Z3736" s="147" t="str">
        <f>VLOOKUP(F3736,'3-Productie normen'!A:Q,12,FALSE)</f>
        <v>V</v>
      </c>
      <c r="AA3736" s="147"/>
      <c r="AC3736" s="148">
        <f t="shared" si="764"/>
        <v>8175.9999999999991</v>
      </c>
    </row>
    <row r="3737" spans="1:29" ht="14.15" customHeight="1">
      <c r="A3737" s="124">
        <f t="shared" si="754"/>
        <v>3737</v>
      </c>
      <c r="B3737" s="141" t="s">
        <v>117</v>
      </c>
      <c r="C3737" s="164" t="s">
        <v>2379</v>
      </c>
      <c r="D3737" s="164" t="s">
        <v>1972</v>
      </c>
      <c r="E3737" s="141" t="s">
        <v>226</v>
      </c>
      <c r="F3737" s="141" t="s">
        <v>174</v>
      </c>
      <c r="G3737" s="141" t="s">
        <v>244</v>
      </c>
      <c r="H3737" s="164">
        <v>1.7</v>
      </c>
      <c r="I3737" s="143">
        <f t="shared" si="743"/>
        <v>0</v>
      </c>
      <c r="J3737" s="144" t="s">
        <v>228</v>
      </c>
      <c r="K3737" s="144"/>
      <c r="L3737" s="144"/>
      <c r="M3737" s="144"/>
      <c r="N3737" s="144"/>
      <c r="O3737" s="144"/>
      <c r="P3737" s="145">
        <f t="shared" si="755"/>
        <v>0</v>
      </c>
      <c r="Q3737" s="145">
        <f t="shared" si="756"/>
        <v>0</v>
      </c>
      <c r="R3737" s="145">
        <f t="shared" si="757"/>
        <v>0</v>
      </c>
      <c r="S3737" s="145">
        <f t="shared" si="758"/>
        <v>0</v>
      </c>
      <c r="T3737" s="145">
        <f t="shared" si="759"/>
        <v>0</v>
      </c>
      <c r="U3737" s="145">
        <f t="shared" si="760"/>
        <v>0</v>
      </c>
      <c r="V3737" s="146">
        <f>IF(J3737="nio",0,IF(J3737&gt;0,VLOOKUP(F3737,'3-Productie normen'!A:M,VLOOKUP(J3737,'3-Productie normen'!$B$38:$C$41,2,FALSE),FALSE)))*(VLOOKUP(B3737,'2-Kosten per locatie'!$A$16:$C$48,3,FALSE))</f>
        <v>0</v>
      </c>
      <c r="W3737" s="146">
        <f t="shared" si="761"/>
        <v>0</v>
      </c>
      <c r="X3737" s="146">
        <f t="shared" si="762"/>
        <v>0</v>
      </c>
      <c r="Y3737" s="146">
        <f t="shared" si="763"/>
        <v>0</v>
      </c>
      <c r="Z3737" s="147">
        <f>VLOOKUP(F3737,'3-Productie normen'!A:Q,12,FALSE)</f>
        <v>0</v>
      </c>
      <c r="AA3737" s="147"/>
      <c r="AC3737" s="148">
        <f t="shared" si="764"/>
        <v>0</v>
      </c>
    </row>
    <row r="3738" spans="1:29" ht="14.15" customHeight="1">
      <c r="A3738" s="124">
        <f t="shared" si="754"/>
        <v>3738</v>
      </c>
      <c r="B3738" s="141" t="s">
        <v>117</v>
      </c>
      <c r="C3738" s="164" t="s">
        <v>2379</v>
      </c>
      <c r="D3738" s="164" t="s">
        <v>2338</v>
      </c>
      <c r="E3738" s="141" t="s">
        <v>507</v>
      </c>
      <c r="F3738" s="167" t="s">
        <v>157</v>
      </c>
      <c r="G3738" s="141" t="s">
        <v>213</v>
      </c>
      <c r="H3738" s="164">
        <v>2.7</v>
      </c>
      <c r="I3738" s="143">
        <f t="shared" si="743"/>
        <v>730</v>
      </c>
      <c r="J3738" s="144">
        <v>255</v>
      </c>
      <c r="K3738" s="144">
        <v>255</v>
      </c>
      <c r="L3738" s="144">
        <v>101</v>
      </c>
      <c r="M3738" s="144">
        <v>101</v>
      </c>
      <c r="N3738" s="144">
        <v>9</v>
      </c>
      <c r="O3738" s="144">
        <v>9</v>
      </c>
      <c r="P3738" s="145" t="e">
        <f t="shared" si="755"/>
        <v>#DIV/0!</v>
      </c>
      <c r="Q3738" s="145" t="e">
        <f t="shared" si="756"/>
        <v>#DIV/0!</v>
      </c>
      <c r="R3738" s="145" t="e">
        <f t="shared" si="757"/>
        <v>#DIV/0!</v>
      </c>
      <c r="S3738" s="145" t="e">
        <f t="shared" si="758"/>
        <v>#DIV/0!</v>
      </c>
      <c r="T3738" s="145" t="e">
        <f t="shared" si="759"/>
        <v>#DIV/0!</v>
      </c>
      <c r="U3738" s="145" t="e">
        <f t="shared" si="760"/>
        <v>#DIV/0!</v>
      </c>
      <c r="V3738" s="146">
        <f>IF(J3738="nio",0,IF(J3738&gt;0,VLOOKUP(F3738,'3-Productie normen'!A:M,VLOOKUP(J3738,'3-Productie normen'!$B$38:$C$41,2,FALSE),FALSE)))*(VLOOKUP(B3738,'2-Kosten per locatie'!$A$16:$C$48,3,FALSE))</f>
        <v>0</v>
      </c>
      <c r="W3738" s="146">
        <f t="shared" si="761"/>
        <v>0</v>
      </c>
      <c r="X3738" s="146">
        <f t="shared" si="762"/>
        <v>0</v>
      </c>
      <c r="Y3738" s="146">
        <f t="shared" si="763"/>
        <v>0</v>
      </c>
      <c r="Z3738" s="147" t="str">
        <f>VLOOKUP(F3738,'3-Productie normen'!A:Q,12,FALSE)</f>
        <v>S</v>
      </c>
      <c r="AA3738" s="147"/>
      <c r="AC3738" s="148">
        <f t="shared" si="764"/>
        <v>1971.0000000000002</v>
      </c>
    </row>
    <row r="3739" spans="1:29" ht="14.15" customHeight="1">
      <c r="A3739" s="124">
        <f t="shared" si="754"/>
        <v>3739</v>
      </c>
      <c r="B3739" s="141" t="s">
        <v>117</v>
      </c>
      <c r="C3739" s="164" t="s">
        <v>2379</v>
      </c>
      <c r="D3739" s="164" t="s">
        <v>1973</v>
      </c>
      <c r="E3739" s="141" t="s">
        <v>420</v>
      </c>
      <c r="F3739" s="141" t="s">
        <v>155</v>
      </c>
      <c r="G3739" s="141" t="s">
        <v>222</v>
      </c>
      <c r="H3739" s="164">
        <v>326.5</v>
      </c>
      <c r="I3739" s="143">
        <f t="shared" si="743"/>
        <v>730</v>
      </c>
      <c r="J3739" s="164">
        <v>255</v>
      </c>
      <c r="K3739" s="144">
        <v>255</v>
      </c>
      <c r="L3739" s="144">
        <v>101</v>
      </c>
      <c r="M3739" s="144">
        <v>101</v>
      </c>
      <c r="N3739" s="144">
        <v>9</v>
      </c>
      <c r="O3739" s="144">
        <v>9</v>
      </c>
      <c r="P3739" s="145" t="e">
        <f t="shared" si="755"/>
        <v>#DIV/0!</v>
      </c>
      <c r="Q3739" s="145" t="e">
        <f t="shared" si="756"/>
        <v>#DIV/0!</v>
      </c>
      <c r="R3739" s="145" t="e">
        <f t="shared" si="757"/>
        <v>#DIV/0!</v>
      </c>
      <c r="S3739" s="145" t="e">
        <f t="shared" si="758"/>
        <v>#DIV/0!</v>
      </c>
      <c r="T3739" s="145" t="e">
        <f t="shared" si="759"/>
        <v>#DIV/0!</v>
      </c>
      <c r="U3739" s="145" t="e">
        <f t="shared" si="760"/>
        <v>#DIV/0!</v>
      </c>
      <c r="V3739" s="146">
        <f>IF(J3739="nio",0,IF(J3739&gt;0,VLOOKUP(F3739,'3-Productie normen'!A:M,VLOOKUP(J3739,'3-Productie normen'!$B$38:$C$41,2,FALSE),FALSE)))*(VLOOKUP(B3739,'2-Kosten per locatie'!$A$16:$C$48,3,FALSE))</f>
        <v>0</v>
      </c>
      <c r="W3739" s="146">
        <f t="shared" si="761"/>
        <v>0</v>
      </c>
      <c r="X3739" s="146">
        <f t="shared" si="762"/>
        <v>0</v>
      </c>
      <c r="Y3739" s="146">
        <f t="shared" si="763"/>
        <v>0</v>
      </c>
      <c r="Z3739" s="147" t="str">
        <f>VLOOKUP(F3739,'3-Productie normen'!A:Q,12,FALSE)</f>
        <v>B</v>
      </c>
      <c r="AA3739" s="147"/>
      <c r="AC3739" s="148">
        <f t="shared" si="764"/>
        <v>238345</v>
      </c>
    </row>
    <row r="3740" spans="1:29" ht="14.15" customHeight="1">
      <c r="A3740" s="124">
        <f t="shared" si="754"/>
        <v>3740</v>
      </c>
      <c r="B3740" s="141" t="s">
        <v>117</v>
      </c>
      <c r="C3740" s="164" t="s">
        <v>2379</v>
      </c>
      <c r="D3740" s="164" t="s">
        <v>2350</v>
      </c>
      <c r="E3740" s="141" t="s">
        <v>1674</v>
      </c>
      <c r="F3740" s="141" t="s">
        <v>163</v>
      </c>
      <c r="G3740" s="141" t="s">
        <v>222</v>
      </c>
      <c r="H3740" s="164">
        <v>5.6</v>
      </c>
      <c r="I3740" s="143">
        <f t="shared" si="743"/>
        <v>730</v>
      </c>
      <c r="J3740" s="144">
        <v>255</v>
      </c>
      <c r="K3740" s="144">
        <v>255</v>
      </c>
      <c r="L3740" s="144">
        <v>101</v>
      </c>
      <c r="M3740" s="144">
        <v>101</v>
      </c>
      <c r="N3740" s="144">
        <v>9</v>
      </c>
      <c r="O3740" s="144">
        <v>9</v>
      </c>
      <c r="P3740" s="145" t="e">
        <f t="shared" si="755"/>
        <v>#DIV/0!</v>
      </c>
      <c r="Q3740" s="145" t="e">
        <f t="shared" si="756"/>
        <v>#DIV/0!</v>
      </c>
      <c r="R3740" s="145" t="e">
        <f t="shared" si="757"/>
        <v>#DIV/0!</v>
      </c>
      <c r="S3740" s="145" t="e">
        <f t="shared" si="758"/>
        <v>#DIV/0!</v>
      </c>
      <c r="T3740" s="145" t="e">
        <f t="shared" si="759"/>
        <v>#DIV/0!</v>
      </c>
      <c r="U3740" s="145" t="e">
        <f t="shared" si="760"/>
        <v>#DIV/0!</v>
      </c>
      <c r="V3740" s="146">
        <f>IF(J3740="nio",0,IF(J3740&gt;0,VLOOKUP(F3740,'3-Productie normen'!A:M,VLOOKUP(J3740,'3-Productie normen'!$B$38:$C$41,2,FALSE),FALSE)))*(VLOOKUP(B3740,'2-Kosten per locatie'!$A$16:$C$48,3,FALSE))</f>
        <v>0</v>
      </c>
      <c r="W3740" s="146">
        <f t="shared" si="761"/>
        <v>0</v>
      </c>
      <c r="X3740" s="146">
        <f t="shared" si="762"/>
        <v>0</v>
      </c>
      <c r="Y3740" s="146">
        <f t="shared" si="763"/>
        <v>0</v>
      </c>
      <c r="Z3740" s="147" t="str">
        <f>VLOOKUP(F3740,'3-Productie normen'!A:Q,12,FALSE)</f>
        <v>B</v>
      </c>
      <c r="AA3740" s="147"/>
      <c r="AC3740" s="148">
        <f t="shared" si="764"/>
        <v>4087.9999999999995</v>
      </c>
    </row>
    <row r="3741" spans="1:29" ht="14.15" customHeight="1">
      <c r="A3741" s="124">
        <f t="shared" si="754"/>
        <v>3741</v>
      </c>
      <c r="B3741" s="141" t="s">
        <v>117</v>
      </c>
      <c r="C3741" s="164" t="s">
        <v>2379</v>
      </c>
      <c r="D3741" s="164" t="s">
        <v>2351</v>
      </c>
      <c r="E3741" s="141" t="s">
        <v>226</v>
      </c>
      <c r="F3741" s="141" t="s">
        <v>174</v>
      </c>
      <c r="G3741" s="141" t="s">
        <v>244</v>
      </c>
      <c r="H3741" s="164">
        <v>5</v>
      </c>
      <c r="I3741" s="143">
        <f t="shared" si="743"/>
        <v>0</v>
      </c>
      <c r="J3741" s="144" t="s">
        <v>228</v>
      </c>
      <c r="K3741" s="144"/>
      <c r="L3741" s="144"/>
      <c r="M3741" s="144"/>
      <c r="N3741" s="144"/>
      <c r="O3741" s="144"/>
      <c r="P3741" s="145">
        <f t="shared" si="755"/>
        <v>0</v>
      </c>
      <c r="Q3741" s="145">
        <f t="shared" si="756"/>
        <v>0</v>
      </c>
      <c r="R3741" s="145">
        <f t="shared" si="757"/>
        <v>0</v>
      </c>
      <c r="S3741" s="145">
        <f t="shared" si="758"/>
        <v>0</v>
      </c>
      <c r="T3741" s="145">
        <f t="shared" si="759"/>
        <v>0</v>
      </c>
      <c r="U3741" s="145">
        <f t="shared" si="760"/>
        <v>0</v>
      </c>
      <c r="V3741" s="146">
        <f>IF(J3741="nio",0,IF(J3741&gt;0,VLOOKUP(F3741,'3-Productie normen'!A:M,VLOOKUP(J3741,'3-Productie normen'!$B$38:$C$41,2,FALSE),FALSE)))*(VLOOKUP(B3741,'2-Kosten per locatie'!$A$16:$C$48,3,FALSE))</f>
        <v>0</v>
      </c>
      <c r="W3741" s="146">
        <f t="shared" si="761"/>
        <v>0</v>
      </c>
      <c r="X3741" s="146">
        <f t="shared" si="762"/>
        <v>0</v>
      </c>
      <c r="Y3741" s="146">
        <f t="shared" si="763"/>
        <v>0</v>
      </c>
      <c r="Z3741" s="147">
        <f>VLOOKUP(F3741,'3-Productie normen'!A:Q,12,FALSE)</f>
        <v>0</v>
      </c>
      <c r="AA3741" s="147"/>
      <c r="AC3741" s="148">
        <f t="shared" si="764"/>
        <v>0</v>
      </c>
    </row>
    <row r="3742" spans="1:29" ht="14.15" customHeight="1">
      <c r="A3742" s="124">
        <f t="shared" si="754"/>
        <v>3742</v>
      </c>
      <c r="B3742" s="141" t="s">
        <v>117</v>
      </c>
      <c r="C3742" s="164" t="s">
        <v>2379</v>
      </c>
      <c r="D3742" s="164" t="s">
        <v>1984</v>
      </c>
      <c r="E3742" s="141" t="s">
        <v>249</v>
      </c>
      <c r="F3742" s="141" t="s">
        <v>172</v>
      </c>
      <c r="G3742" s="141" t="s">
        <v>222</v>
      </c>
      <c r="H3742" s="164">
        <v>7.5</v>
      </c>
      <c r="I3742" s="143">
        <f t="shared" ref="I3742:I3782" si="765">SUM(J3742:O3742)</f>
        <v>730</v>
      </c>
      <c r="J3742" s="144">
        <v>255</v>
      </c>
      <c r="K3742" s="144">
        <v>255</v>
      </c>
      <c r="L3742" s="144">
        <v>101</v>
      </c>
      <c r="M3742" s="144">
        <v>101</v>
      </c>
      <c r="N3742" s="144">
        <v>9</v>
      </c>
      <c r="O3742" s="144">
        <v>9</v>
      </c>
      <c r="P3742" s="145" t="e">
        <f t="shared" si="755"/>
        <v>#DIV/0!</v>
      </c>
      <c r="Q3742" s="145" t="e">
        <f t="shared" si="756"/>
        <v>#DIV/0!</v>
      </c>
      <c r="R3742" s="145" t="e">
        <f t="shared" si="757"/>
        <v>#DIV/0!</v>
      </c>
      <c r="S3742" s="145" t="e">
        <f t="shared" si="758"/>
        <v>#DIV/0!</v>
      </c>
      <c r="T3742" s="145" t="e">
        <f t="shared" si="759"/>
        <v>#DIV/0!</v>
      </c>
      <c r="U3742" s="145" t="e">
        <f t="shared" si="760"/>
        <v>#DIV/0!</v>
      </c>
      <c r="V3742" s="146">
        <f>IF(J3742="nio",0,IF(J3742&gt;0,VLOOKUP(F3742,'3-Productie normen'!A:M,VLOOKUP(J3742,'3-Productie normen'!$B$38:$C$41,2,FALSE),FALSE)))*(VLOOKUP(B3742,'2-Kosten per locatie'!$A$16:$C$48,3,FALSE))</f>
        <v>0</v>
      </c>
      <c r="W3742" s="146">
        <f t="shared" si="761"/>
        <v>0</v>
      </c>
      <c r="X3742" s="146">
        <f t="shared" si="762"/>
        <v>0</v>
      </c>
      <c r="Y3742" s="146">
        <f t="shared" si="763"/>
        <v>0</v>
      </c>
      <c r="Z3742" s="147" t="str">
        <f>VLOOKUP(F3742,'3-Productie normen'!A:Q,12,FALSE)</f>
        <v>V</v>
      </c>
      <c r="AA3742" s="147"/>
      <c r="AC3742" s="148">
        <f t="shared" si="764"/>
        <v>5475</v>
      </c>
    </row>
    <row r="3743" spans="1:29" ht="14.15" customHeight="1">
      <c r="A3743" s="124">
        <f t="shared" si="754"/>
        <v>3743</v>
      </c>
      <c r="B3743" s="141" t="s">
        <v>117</v>
      </c>
      <c r="C3743" s="164" t="s">
        <v>2379</v>
      </c>
      <c r="D3743" s="164" t="s">
        <v>1985</v>
      </c>
      <c r="E3743" s="141" t="s">
        <v>249</v>
      </c>
      <c r="F3743" s="141" t="s">
        <v>172</v>
      </c>
      <c r="G3743" s="141" t="s">
        <v>222</v>
      </c>
      <c r="H3743" s="164">
        <v>50.7</v>
      </c>
      <c r="I3743" s="143">
        <f t="shared" si="765"/>
        <v>730</v>
      </c>
      <c r="J3743" s="144">
        <v>255</v>
      </c>
      <c r="K3743" s="144">
        <v>255</v>
      </c>
      <c r="L3743" s="144">
        <v>101</v>
      </c>
      <c r="M3743" s="144">
        <v>101</v>
      </c>
      <c r="N3743" s="144">
        <v>9</v>
      </c>
      <c r="O3743" s="144">
        <v>9</v>
      </c>
      <c r="P3743" s="145" t="e">
        <f t="shared" si="755"/>
        <v>#DIV/0!</v>
      </c>
      <c r="Q3743" s="145" t="e">
        <f t="shared" si="756"/>
        <v>#DIV/0!</v>
      </c>
      <c r="R3743" s="145" t="e">
        <f t="shared" si="757"/>
        <v>#DIV/0!</v>
      </c>
      <c r="S3743" s="145" t="e">
        <f t="shared" si="758"/>
        <v>#DIV/0!</v>
      </c>
      <c r="T3743" s="145" t="e">
        <f t="shared" si="759"/>
        <v>#DIV/0!</v>
      </c>
      <c r="U3743" s="145" t="e">
        <f t="shared" si="760"/>
        <v>#DIV/0!</v>
      </c>
      <c r="V3743" s="146">
        <f>IF(J3743="nio",0,IF(J3743&gt;0,VLOOKUP(F3743,'3-Productie normen'!A:M,VLOOKUP(J3743,'3-Productie normen'!$B$38:$C$41,2,FALSE),FALSE)))*(VLOOKUP(B3743,'2-Kosten per locatie'!$A$16:$C$48,3,FALSE))</f>
        <v>0</v>
      </c>
      <c r="W3743" s="146">
        <f t="shared" si="761"/>
        <v>0</v>
      </c>
      <c r="X3743" s="146">
        <f t="shared" si="762"/>
        <v>0</v>
      </c>
      <c r="Y3743" s="146">
        <f t="shared" si="763"/>
        <v>0</v>
      </c>
      <c r="Z3743" s="147" t="str">
        <f>VLOOKUP(F3743,'3-Productie normen'!A:Q,12,FALSE)</f>
        <v>V</v>
      </c>
      <c r="AA3743" s="147"/>
      <c r="AC3743" s="148">
        <f t="shared" si="764"/>
        <v>37011</v>
      </c>
    </row>
    <row r="3744" spans="1:29" ht="14.15" customHeight="1">
      <c r="A3744" s="124">
        <f t="shared" si="754"/>
        <v>3744</v>
      </c>
      <c r="B3744" s="141" t="s">
        <v>117</v>
      </c>
      <c r="C3744" s="164" t="s">
        <v>2379</v>
      </c>
      <c r="D3744" s="164" t="s">
        <v>1987</v>
      </c>
      <c r="E3744" s="141" t="s">
        <v>249</v>
      </c>
      <c r="F3744" s="141" t="s">
        <v>172</v>
      </c>
      <c r="G3744" s="141" t="s">
        <v>222</v>
      </c>
      <c r="H3744" s="164">
        <v>19.100000000000001</v>
      </c>
      <c r="I3744" s="143">
        <f t="shared" si="765"/>
        <v>730</v>
      </c>
      <c r="J3744" s="144">
        <v>255</v>
      </c>
      <c r="K3744" s="144">
        <v>255</v>
      </c>
      <c r="L3744" s="144">
        <v>101</v>
      </c>
      <c r="M3744" s="144">
        <v>101</v>
      </c>
      <c r="N3744" s="144">
        <v>9</v>
      </c>
      <c r="O3744" s="144">
        <v>9</v>
      </c>
      <c r="P3744" s="145" t="e">
        <f t="shared" si="755"/>
        <v>#DIV/0!</v>
      </c>
      <c r="Q3744" s="145" t="e">
        <f t="shared" si="756"/>
        <v>#DIV/0!</v>
      </c>
      <c r="R3744" s="145" t="e">
        <f t="shared" si="757"/>
        <v>#DIV/0!</v>
      </c>
      <c r="S3744" s="145" t="e">
        <f t="shared" si="758"/>
        <v>#DIV/0!</v>
      </c>
      <c r="T3744" s="145" t="e">
        <f t="shared" si="759"/>
        <v>#DIV/0!</v>
      </c>
      <c r="U3744" s="145" t="e">
        <f t="shared" si="760"/>
        <v>#DIV/0!</v>
      </c>
      <c r="V3744" s="146">
        <f>IF(J3744="nio",0,IF(J3744&gt;0,VLOOKUP(F3744,'3-Productie normen'!A:M,VLOOKUP(J3744,'3-Productie normen'!$B$38:$C$41,2,FALSE),FALSE)))*(VLOOKUP(B3744,'2-Kosten per locatie'!$A$16:$C$48,3,FALSE))</f>
        <v>0</v>
      </c>
      <c r="W3744" s="146">
        <f t="shared" si="761"/>
        <v>0</v>
      </c>
      <c r="X3744" s="146">
        <f t="shared" si="762"/>
        <v>0</v>
      </c>
      <c r="Y3744" s="146">
        <f t="shared" si="763"/>
        <v>0</v>
      </c>
      <c r="Z3744" s="147" t="str">
        <f>VLOOKUP(F3744,'3-Productie normen'!A:Q,12,FALSE)</f>
        <v>V</v>
      </c>
      <c r="AA3744" s="147"/>
      <c r="AC3744" s="148">
        <f t="shared" si="764"/>
        <v>13943.000000000002</v>
      </c>
    </row>
    <row r="3745" spans="1:29" ht="14.15" customHeight="1">
      <c r="A3745" s="124">
        <f t="shared" si="754"/>
        <v>3745</v>
      </c>
      <c r="B3745" s="141" t="s">
        <v>117</v>
      </c>
      <c r="C3745" s="164" t="s">
        <v>2379</v>
      </c>
      <c r="D3745" s="164" t="s">
        <v>1988</v>
      </c>
      <c r="E3745" s="141" t="s">
        <v>249</v>
      </c>
      <c r="F3745" s="141" t="s">
        <v>172</v>
      </c>
      <c r="G3745" s="141" t="s">
        <v>222</v>
      </c>
      <c r="H3745" s="164">
        <v>7.5</v>
      </c>
      <c r="I3745" s="143">
        <f t="shared" si="765"/>
        <v>730</v>
      </c>
      <c r="J3745" s="144">
        <v>255</v>
      </c>
      <c r="K3745" s="144">
        <v>255</v>
      </c>
      <c r="L3745" s="144">
        <v>101</v>
      </c>
      <c r="M3745" s="144">
        <v>101</v>
      </c>
      <c r="N3745" s="144">
        <v>9</v>
      </c>
      <c r="O3745" s="144">
        <v>9</v>
      </c>
      <c r="P3745" s="145" t="e">
        <f t="shared" si="755"/>
        <v>#DIV/0!</v>
      </c>
      <c r="Q3745" s="145" t="e">
        <f t="shared" si="756"/>
        <v>#DIV/0!</v>
      </c>
      <c r="R3745" s="145" t="e">
        <f t="shared" si="757"/>
        <v>#DIV/0!</v>
      </c>
      <c r="S3745" s="145" t="e">
        <f t="shared" si="758"/>
        <v>#DIV/0!</v>
      </c>
      <c r="T3745" s="145" t="e">
        <f t="shared" si="759"/>
        <v>#DIV/0!</v>
      </c>
      <c r="U3745" s="145" t="e">
        <f t="shared" si="760"/>
        <v>#DIV/0!</v>
      </c>
      <c r="V3745" s="146">
        <f>IF(J3745="nio",0,IF(J3745&gt;0,VLOOKUP(F3745,'3-Productie normen'!A:M,VLOOKUP(J3745,'3-Productie normen'!$B$38:$C$41,2,FALSE),FALSE)))*(VLOOKUP(B3745,'2-Kosten per locatie'!$A$16:$C$48,3,FALSE))</f>
        <v>0</v>
      </c>
      <c r="W3745" s="146">
        <f t="shared" si="761"/>
        <v>0</v>
      </c>
      <c r="X3745" s="146">
        <f t="shared" si="762"/>
        <v>0</v>
      </c>
      <c r="Y3745" s="146">
        <f t="shared" si="763"/>
        <v>0</v>
      </c>
      <c r="Z3745" s="147" t="str">
        <f>VLOOKUP(F3745,'3-Productie normen'!A:Q,12,FALSE)</f>
        <v>V</v>
      </c>
      <c r="AA3745" s="147"/>
      <c r="AC3745" s="148">
        <f t="shared" si="764"/>
        <v>5475</v>
      </c>
    </row>
    <row r="3746" spans="1:29" ht="14.15" customHeight="1">
      <c r="A3746" s="124">
        <f t="shared" si="754"/>
        <v>3746</v>
      </c>
      <c r="B3746" s="141" t="s">
        <v>117</v>
      </c>
      <c r="C3746" s="164" t="s">
        <v>2379</v>
      </c>
      <c r="D3746" s="164" t="s">
        <v>1989</v>
      </c>
      <c r="E3746" s="141" t="s">
        <v>170</v>
      </c>
      <c r="F3746" s="141" t="s">
        <v>170</v>
      </c>
      <c r="G3746" s="141" t="s">
        <v>1783</v>
      </c>
      <c r="H3746" s="164">
        <v>10.7</v>
      </c>
      <c r="I3746" s="143">
        <f t="shared" si="765"/>
        <v>730</v>
      </c>
      <c r="J3746" s="144">
        <v>255</v>
      </c>
      <c r="K3746" s="144">
        <v>255</v>
      </c>
      <c r="L3746" s="144">
        <v>101</v>
      </c>
      <c r="M3746" s="144">
        <v>101</v>
      </c>
      <c r="N3746" s="144">
        <v>9</v>
      </c>
      <c r="O3746" s="144">
        <v>9</v>
      </c>
      <c r="P3746" s="145" t="e">
        <f t="shared" si="755"/>
        <v>#DIV/0!</v>
      </c>
      <c r="Q3746" s="145" t="e">
        <f t="shared" si="756"/>
        <v>#DIV/0!</v>
      </c>
      <c r="R3746" s="145" t="e">
        <f t="shared" si="757"/>
        <v>#DIV/0!</v>
      </c>
      <c r="S3746" s="145" t="e">
        <f t="shared" si="758"/>
        <v>#DIV/0!</v>
      </c>
      <c r="T3746" s="145" t="e">
        <f t="shared" si="759"/>
        <v>#DIV/0!</v>
      </c>
      <c r="U3746" s="145" t="e">
        <f t="shared" si="760"/>
        <v>#DIV/0!</v>
      </c>
      <c r="V3746" s="146">
        <f>IF(J3746="nio",0,IF(J3746&gt;0,VLOOKUP(F3746,'3-Productie normen'!A:M,VLOOKUP(J3746,'3-Productie normen'!$B$38:$C$41,2,FALSE),FALSE)))*(VLOOKUP(B3746,'2-Kosten per locatie'!$A$16:$C$48,3,FALSE))</f>
        <v>0</v>
      </c>
      <c r="W3746" s="146">
        <f t="shared" si="761"/>
        <v>0</v>
      </c>
      <c r="X3746" s="146">
        <f t="shared" si="762"/>
        <v>0</v>
      </c>
      <c r="Y3746" s="146">
        <f t="shared" si="763"/>
        <v>0</v>
      </c>
      <c r="Z3746" s="147" t="str">
        <f>VLOOKUP(F3746,'3-Productie normen'!A:Q,12,FALSE)</f>
        <v>V</v>
      </c>
      <c r="AA3746" s="147"/>
      <c r="AC3746" s="148">
        <f t="shared" si="764"/>
        <v>7810.9999999999991</v>
      </c>
    </row>
    <row r="3747" spans="1:29" ht="14.15" customHeight="1">
      <c r="A3747" s="124">
        <f t="shared" si="754"/>
        <v>3747</v>
      </c>
      <c r="B3747" s="141" t="s">
        <v>117</v>
      </c>
      <c r="C3747" s="164" t="s">
        <v>2379</v>
      </c>
      <c r="D3747" s="164" t="s">
        <v>1990</v>
      </c>
      <c r="E3747" s="141" t="s">
        <v>170</v>
      </c>
      <c r="F3747" s="141" t="s">
        <v>170</v>
      </c>
      <c r="G3747" s="141" t="s">
        <v>1783</v>
      </c>
      <c r="H3747" s="164">
        <v>10.7</v>
      </c>
      <c r="I3747" s="143">
        <f t="shared" si="765"/>
        <v>730</v>
      </c>
      <c r="J3747" s="144">
        <v>255</v>
      </c>
      <c r="K3747" s="144">
        <v>255</v>
      </c>
      <c r="L3747" s="144">
        <v>101</v>
      </c>
      <c r="M3747" s="144">
        <v>101</v>
      </c>
      <c r="N3747" s="144">
        <v>9</v>
      </c>
      <c r="O3747" s="144">
        <v>9</v>
      </c>
      <c r="P3747" s="145" t="e">
        <f t="shared" si="755"/>
        <v>#DIV/0!</v>
      </c>
      <c r="Q3747" s="145" t="e">
        <f t="shared" si="756"/>
        <v>#DIV/0!</v>
      </c>
      <c r="R3747" s="145" t="e">
        <f t="shared" si="757"/>
        <v>#DIV/0!</v>
      </c>
      <c r="S3747" s="145" t="e">
        <f t="shared" si="758"/>
        <v>#DIV/0!</v>
      </c>
      <c r="T3747" s="145" t="e">
        <f t="shared" si="759"/>
        <v>#DIV/0!</v>
      </c>
      <c r="U3747" s="145" t="e">
        <f t="shared" si="760"/>
        <v>#DIV/0!</v>
      </c>
      <c r="V3747" s="146">
        <f>IF(J3747="nio",0,IF(J3747&gt;0,VLOOKUP(F3747,'3-Productie normen'!A:M,VLOOKUP(J3747,'3-Productie normen'!$B$38:$C$41,2,FALSE),FALSE)))*(VLOOKUP(B3747,'2-Kosten per locatie'!$A$16:$C$48,3,FALSE))</f>
        <v>0</v>
      </c>
      <c r="W3747" s="146">
        <f t="shared" si="761"/>
        <v>0</v>
      </c>
      <c r="X3747" s="146">
        <f t="shared" si="762"/>
        <v>0</v>
      </c>
      <c r="Y3747" s="146">
        <f t="shared" si="763"/>
        <v>0</v>
      </c>
      <c r="Z3747" s="147" t="str">
        <f>VLOOKUP(F3747,'3-Productie normen'!A:Q,12,FALSE)</f>
        <v>V</v>
      </c>
      <c r="AA3747" s="147"/>
      <c r="AC3747" s="148">
        <f t="shared" si="764"/>
        <v>7810.9999999999991</v>
      </c>
    </row>
    <row r="3748" spans="1:29" ht="14.15" customHeight="1">
      <c r="A3748" s="124">
        <f t="shared" si="754"/>
        <v>3748</v>
      </c>
      <c r="B3748" s="141" t="s">
        <v>96</v>
      </c>
      <c r="C3748" s="164" t="s">
        <v>210</v>
      </c>
      <c r="D3748" s="164" t="s">
        <v>1626</v>
      </c>
      <c r="E3748" s="141" t="s">
        <v>519</v>
      </c>
      <c r="F3748" s="141" t="s">
        <v>174</v>
      </c>
      <c r="G3748" s="141" t="s">
        <v>244</v>
      </c>
      <c r="H3748" s="164">
        <v>13.5</v>
      </c>
      <c r="I3748" s="143">
        <f t="shared" si="765"/>
        <v>0</v>
      </c>
      <c r="J3748" s="164" t="s">
        <v>228</v>
      </c>
      <c r="K3748" s="165"/>
      <c r="L3748" s="405"/>
      <c r="M3748" s="405"/>
      <c r="N3748" s="405"/>
      <c r="O3748" s="405"/>
      <c r="P3748" s="145">
        <f t="shared" si="755"/>
        <v>0</v>
      </c>
      <c r="Q3748" s="145">
        <f t="shared" si="756"/>
        <v>0</v>
      </c>
      <c r="R3748" s="145">
        <f t="shared" si="757"/>
        <v>0</v>
      </c>
      <c r="S3748" s="145">
        <f t="shared" si="758"/>
        <v>0</v>
      </c>
      <c r="T3748" s="145">
        <f t="shared" si="759"/>
        <v>0</v>
      </c>
      <c r="U3748" s="145">
        <f t="shared" si="760"/>
        <v>0</v>
      </c>
      <c r="V3748" s="146">
        <f>IF(J3748="nio",0,IF(J3748&gt;0,VLOOKUP(F3748,'3-Productie normen'!A:M,VLOOKUP(J3748,'3-Productie normen'!$B$38:$C$41,2,FALSE),FALSE)))*(VLOOKUP(B3748,'2-Kosten per locatie'!$A$16:$C$48,3,FALSE))</f>
        <v>0</v>
      </c>
      <c r="W3748" s="146">
        <f t="shared" si="761"/>
        <v>0</v>
      </c>
      <c r="X3748" s="146">
        <f t="shared" si="762"/>
        <v>0</v>
      </c>
      <c r="Y3748" s="146">
        <f t="shared" si="763"/>
        <v>0</v>
      </c>
      <c r="Z3748" s="147">
        <f>VLOOKUP(F3748,'3-Productie normen'!A:Q,12,FALSE)</f>
        <v>0</v>
      </c>
      <c r="AA3748" s="147"/>
      <c r="AC3748" s="148">
        <f t="shared" si="764"/>
        <v>0</v>
      </c>
    </row>
    <row r="3749" spans="1:29" ht="14.15" customHeight="1">
      <c r="A3749" s="124">
        <f t="shared" si="754"/>
        <v>3749</v>
      </c>
      <c r="B3749" s="141" t="s">
        <v>96</v>
      </c>
      <c r="C3749" s="164" t="s">
        <v>210</v>
      </c>
      <c r="D3749" s="164" t="s">
        <v>1628</v>
      </c>
      <c r="E3749" s="141" t="s">
        <v>173</v>
      </c>
      <c r="F3749" s="141" t="s">
        <v>173</v>
      </c>
      <c r="G3749" s="141" t="s">
        <v>244</v>
      </c>
      <c r="H3749" s="164">
        <v>87.6</v>
      </c>
      <c r="I3749" s="143">
        <f t="shared" si="765"/>
        <v>255</v>
      </c>
      <c r="J3749" s="144">
        <v>255</v>
      </c>
      <c r="K3749" s="165"/>
      <c r="L3749" s="405"/>
      <c r="M3749" s="405"/>
      <c r="N3749" s="405"/>
      <c r="O3749" s="405"/>
      <c r="P3749" s="145" t="e">
        <f t="shared" si="755"/>
        <v>#DIV/0!</v>
      </c>
      <c r="Q3749" s="145">
        <f t="shared" si="756"/>
        <v>0</v>
      </c>
      <c r="R3749" s="145">
        <f t="shared" si="757"/>
        <v>0</v>
      </c>
      <c r="S3749" s="145">
        <f t="shared" si="758"/>
        <v>0</v>
      </c>
      <c r="T3749" s="145">
        <f t="shared" si="759"/>
        <v>0</v>
      </c>
      <c r="U3749" s="145">
        <f t="shared" si="760"/>
        <v>0</v>
      </c>
      <c r="V3749" s="146">
        <f>IF(J3749="nio",0,IF(J3749&gt;0,VLOOKUP(F3749,'3-Productie normen'!A:M,VLOOKUP(J3749,'3-Productie normen'!$B$38:$C$41,2,FALSE),FALSE)))*(VLOOKUP(B3749,'2-Kosten per locatie'!$A$16:$C$48,3,FALSE))</f>
        <v>0</v>
      </c>
      <c r="W3749" s="146">
        <f t="shared" si="761"/>
        <v>0</v>
      </c>
      <c r="X3749" s="146">
        <f t="shared" si="762"/>
        <v>0</v>
      </c>
      <c r="Y3749" s="146">
        <f t="shared" si="763"/>
        <v>0</v>
      </c>
      <c r="Z3749" s="147" t="str">
        <f>VLOOKUP(F3749,'3-Productie normen'!A:Q,12,FALSE)</f>
        <v>V</v>
      </c>
      <c r="AA3749" s="147"/>
      <c r="AC3749" s="148">
        <f t="shared" si="764"/>
        <v>22338</v>
      </c>
    </row>
    <row r="3750" spans="1:29" ht="14.15" customHeight="1">
      <c r="A3750" s="124">
        <f t="shared" si="754"/>
        <v>3750</v>
      </c>
      <c r="B3750" s="141" t="s">
        <v>96</v>
      </c>
      <c r="C3750" s="164" t="s">
        <v>210</v>
      </c>
      <c r="D3750" s="164" t="s">
        <v>1629</v>
      </c>
      <c r="E3750" s="141" t="s">
        <v>171</v>
      </c>
      <c r="F3750" s="141" t="s">
        <v>171</v>
      </c>
      <c r="G3750" s="141" t="s">
        <v>222</v>
      </c>
      <c r="H3750" s="164">
        <v>20.6</v>
      </c>
      <c r="I3750" s="143">
        <f t="shared" si="765"/>
        <v>255</v>
      </c>
      <c r="J3750" s="144">
        <v>255</v>
      </c>
      <c r="K3750" s="165"/>
      <c r="L3750" s="405"/>
      <c r="M3750" s="405"/>
      <c r="N3750" s="405"/>
      <c r="O3750" s="405"/>
      <c r="P3750" s="145" t="e">
        <f t="shared" si="755"/>
        <v>#DIV/0!</v>
      </c>
      <c r="Q3750" s="145">
        <f t="shared" si="756"/>
        <v>0</v>
      </c>
      <c r="R3750" s="145">
        <f t="shared" si="757"/>
        <v>0</v>
      </c>
      <c r="S3750" s="145">
        <f t="shared" si="758"/>
        <v>0</v>
      </c>
      <c r="T3750" s="145">
        <f t="shared" si="759"/>
        <v>0</v>
      </c>
      <c r="U3750" s="145">
        <f t="shared" si="760"/>
        <v>0</v>
      </c>
      <c r="V3750" s="146">
        <f>IF(J3750="nio",0,IF(J3750&gt;0,VLOOKUP(F3750,'3-Productie normen'!A:M,VLOOKUP(J3750,'3-Productie normen'!$B$38:$C$41,2,FALSE),FALSE)))*(VLOOKUP(B3750,'2-Kosten per locatie'!$A$16:$C$48,3,FALSE))</f>
        <v>0</v>
      </c>
      <c r="W3750" s="146">
        <f t="shared" si="761"/>
        <v>0</v>
      </c>
      <c r="X3750" s="146">
        <f t="shared" si="762"/>
        <v>0</v>
      </c>
      <c r="Y3750" s="146">
        <f t="shared" si="763"/>
        <v>0</v>
      </c>
      <c r="Z3750" s="147" t="str">
        <f>VLOOKUP(F3750,'3-Productie normen'!A:Q,12,FALSE)</f>
        <v>B</v>
      </c>
      <c r="AA3750" s="147"/>
      <c r="AC3750" s="148">
        <f t="shared" si="764"/>
        <v>5253</v>
      </c>
    </row>
    <row r="3751" spans="1:29" ht="14.15" customHeight="1">
      <c r="A3751" s="124">
        <f t="shared" si="754"/>
        <v>3751</v>
      </c>
      <c r="B3751" s="141" t="s">
        <v>96</v>
      </c>
      <c r="C3751" s="164" t="s">
        <v>210</v>
      </c>
      <c r="D3751" s="164" t="s">
        <v>1630</v>
      </c>
      <c r="E3751" s="141" t="s">
        <v>519</v>
      </c>
      <c r="F3751" s="141" t="s">
        <v>174</v>
      </c>
      <c r="G3751" s="141" t="s">
        <v>244</v>
      </c>
      <c r="H3751" s="164">
        <v>46.4</v>
      </c>
      <c r="I3751" s="143">
        <f t="shared" si="765"/>
        <v>0</v>
      </c>
      <c r="J3751" s="144" t="s">
        <v>228</v>
      </c>
      <c r="K3751" s="165"/>
      <c r="L3751" s="405"/>
      <c r="M3751" s="405"/>
      <c r="N3751" s="405"/>
      <c r="O3751" s="405"/>
      <c r="P3751" s="145">
        <f t="shared" si="755"/>
        <v>0</v>
      </c>
      <c r="Q3751" s="145">
        <f t="shared" si="756"/>
        <v>0</v>
      </c>
      <c r="R3751" s="145">
        <f t="shared" si="757"/>
        <v>0</v>
      </c>
      <c r="S3751" s="145">
        <f t="shared" si="758"/>
        <v>0</v>
      </c>
      <c r="T3751" s="145">
        <f t="shared" si="759"/>
        <v>0</v>
      </c>
      <c r="U3751" s="145">
        <f t="shared" si="760"/>
        <v>0</v>
      </c>
      <c r="V3751" s="146">
        <f>IF(J3751="nio",0,IF(J3751&gt;0,VLOOKUP(F3751,'3-Productie normen'!A:M,VLOOKUP(J3751,'3-Productie normen'!$B$38:$C$41,2,FALSE),FALSE)))*(VLOOKUP(B3751,'2-Kosten per locatie'!$A$16:$C$48,3,FALSE))</f>
        <v>0</v>
      </c>
      <c r="W3751" s="146">
        <f t="shared" si="761"/>
        <v>0</v>
      </c>
      <c r="X3751" s="146">
        <f t="shared" si="762"/>
        <v>0</v>
      </c>
      <c r="Y3751" s="146">
        <f t="shared" si="763"/>
        <v>0</v>
      </c>
      <c r="Z3751" s="147">
        <f>VLOOKUP(F3751,'3-Productie normen'!A:Q,12,FALSE)</f>
        <v>0</v>
      </c>
      <c r="AA3751" s="147"/>
      <c r="AC3751" s="148">
        <f t="shared" si="764"/>
        <v>0</v>
      </c>
    </row>
    <row r="3752" spans="1:29" ht="14.15" customHeight="1">
      <c r="A3752" s="124">
        <f t="shared" si="754"/>
        <v>3752</v>
      </c>
      <c r="B3752" s="141" t="s">
        <v>96</v>
      </c>
      <c r="C3752" s="164" t="s">
        <v>210</v>
      </c>
      <c r="D3752" s="164" t="s">
        <v>1632</v>
      </c>
      <c r="E3752" s="141" t="s">
        <v>617</v>
      </c>
      <c r="F3752" s="167" t="s">
        <v>171</v>
      </c>
      <c r="G3752" s="141" t="s">
        <v>222</v>
      </c>
      <c r="H3752" s="164">
        <v>50</v>
      </c>
      <c r="I3752" s="143">
        <f t="shared" si="765"/>
        <v>255</v>
      </c>
      <c r="J3752" s="144">
        <v>255</v>
      </c>
      <c r="K3752" s="165"/>
      <c r="L3752" s="405"/>
      <c r="M3752" s="405"/>
      <c r="N3752" s="405"/>
      <c r="O3752" s="405"/>
      <c r="P3752" s="145" t="e">
        <f t="shared" si="755"/>
        <v>#DIV/0!</v>
      </c>
      <c r="Q3752" s="145">
        <f t="shared" si="756"/>
        <v>0</v>
      </c>
      <c r="R3752" s="145">
        <f t="shared" si="757"/>
        <v>0</v>
      </c>
      <c r="S3752" s="145">
        <f t="shared" si="758"/>
        <v>0</v>
      </c>
      <c r="T3752" s="145">
        <f t="shared" si="759"/>
        <v>0</v>
      </c>
      <c r="U3752" s="145">
        <f t="shared" si="760"/>
        <v>0</v>
      </c>
      <c r="V3752" s="146">
        <f>IF(J3752="nio",0,IF(J3752&gt;0,VLOOKUP(F3752,'3-Productie normen'!A:M,VLOOKUP(J3752,'3-Productie normen'!$B$38:$C$41,2,FALSE),FALSE)))*(VLOOKUP(B3752,'2-Kosten per locatie'!$A$16:$C$48,3,FALSE))</f>
        <v>0</v>
      </c>
      <c r="W3752" s="146">
        <f t="shared" si="761"/>
        <v>0</v>
      </c>
      <c r="X3752" s="146">
        <f t="shared" si="762"/>
        <v>0</v>
      </c>
      <c r="Y3752" s="146">
        <f t="shared" si="763"/>
        <v>0</v>
      </c>
      <c r="Z3752" s="147" t="str">
        <f>VLOOKUP(F3752,'3-Productie normen'!A:Q,12,FALSE)</f>
        <v>B</v>
      </c>
      <c r="AA3752" s="147"/>
      <c r="AC3752" s="148">
        <f t="shared" si="764"/>
        <v>12750</v>
      </c>
    </row>
    <row r="3753" spans="1:29" ht="14.15" customHeight="1">
      <c r="A3753" s="124">
        <f t="shared" si="754"/>
        <v>3753</v>
      </c>
      <c r="B3753" s="141" t="s">
        <v>96</v>
      </c>
      <c r="C3753" s="164" t="s">
        <v>210</v>
      </c>
      <c r="D3753" s="164" t="s">
        <v>1634</v>
      </c>
      <c r="E3753" s="141" t="s">
        <v>519</v>
      </c>
      <c r="F3753" s="141" t="s">
        <v>174</v>
      </c>
      <c r="G3753" s="141" t="s">
        <v>213</v>
      </c>
      <c r="H3753" s="164">
        <v>12.6</v>
      </c>
      <c r="I3753" s="143">
        <f t="shared" si="765"/>
        <v>0</v>
      </c>
      <c r="J3753" s="144" t="s">
        <v>228</v>
      </c>
      <c r="K3753" s="165"/>
      <c r="L3753" s="405"/>
      <c r="M3753" s="405"/>
      <c r="N3753" s="405"/>
      <c r="O3753" s="405"/>
      <c r="P3753" s="145">
        <f t="shared" si="755"/>
        <v>0</v>
      </c>
      <c r="Q3753" s="145">
        <f t="shared" si="756"/>
        <v>0</v>
      </c>
      <c r="R3753" s="145">
        <f t="shared" si="757"/>
        <v>0</v>
      </c>
      <c r="S3753" s="145">
        <f t="shared" si="758"/>
        <v>0</v>
      </c>
      <c r="T3753" s="145">
        <f t="shared" si="759"/>
        <v>0</v>
      </c>
      <c r="U3753" s="145">
        <f t="shared" si="760"/>
        <v>0</v>
      </c>
      <c r="V3753" s="146">
        <f>IF(J3753="nio",0,IF(J3753&gt;0,VLOOKUP(F3753,'3-Productie normen'!A:M,VLOOKUP(J3753,'3-Productie normen'!$B$38:$C$41,2,FALSE),FALSE)))*(VLOOKUP(B3753,'2-Kosten per locatie'!$A$16:$C$48,3,FALSE))</f>
        <v>0</v>
      </c>
      <c r="W3753" s="146">
        <f t="shared" si="761"/>
        <v>0</v>
      </c>
      <c r="X3753" s="146">
        <f t="shared" si="762"/>
        <v>0</v>
      </c>
      <c r="Y3753" s="146">
        <f t="shared" si="763"/>
        <v>0</v>
      </c>
      <c r="Z3753" s="147">
        <f>VLOOKUP(F3753,'3-Productie normen'!A:Q,12,FALSE)</f>
        <v>0</v>
      </c>
      <c r="AA3753" s="147"/>
      <c r="AC3753" s="148">
        <f t="shared" si="764"/>
        <v>0</v>
      </c>
    </row>
    <row r="3754" spans="1:29" ht="14.15" customHeight="1">
      <c r="A3754" s="124">
        <f t="shared" si="754"/>
        <v>3754</v>
      </c>
      <c r="B3754" s="141" t="s">
        <v>96</v>
      </c>
      <c r="C3754" s="164" t="s">
        <v>210</v>
      </c>
      <c r="D3754" s="164" t="s">
        <v>1636</v>
      </c>
      <c r="E3754" s="141" t="s">
        <v>2870</v>
      </c>
      <c r="F3754" s="141" t="s">
        <v>167</v>
      </c>
      <c r="G3754" s="141" t="s">
        <v>213</v>
      </c>
      <c r="H3754" s="164">
        <v>1</v>
      </c>
      <c r="I3754" s="143">
        <f t="shared" si="765"/>
        <v>255</v>
      </c>
      <c r="J3754" s="144">
        <v>255</v>
      </c>
      <c r="K3754" s="165"/>
      <c r="L3754" s="405"/>
      <c r="M3754" s="405"/>
      <c r="N3754" s="405"/>
      <c r="O3754" s="405"/>
      <c r="P3754" s="145" t="e">
        <f t="shared" si="755"/>
        <v>#DIV/0!</v>
      </c>
      <c r="Q3754" s="145">
        <f t="shared" si="756"/>
        <v>0</v>
      </c>
      <c r="R3754" s="145">
        <f t="shared" si="757"/>
        <v>0</v>
      </c>
      <c r="S3754" s="145">
        <f t="shared" si="758"/>
        <v>0</v>
      </c>
      <c r="T3754" s="145">
        <f t="shared" si="759"/>
        <v>0</v>
      </c>
      <c r="U3754" s="145">
        <f t="shared" si="760"/>
        <v>0</v>
      </c>
      <c r="V3754" s="146">
        <f>IF(J3754="nio",0,IF(J3754&gt;0,VLOOKUP(F3754,'3-Productie normen'!A:M,VLOOKUP(J3754,'3-Productie normen'!$B$38:$C$41,2,FALSE),FALSE)))*(VLOOKUP(B3754,'2-Kosten per locatie'!$A$16:$C$48,3,FALSE))</f>
        <v>0</v>
      </c>
      <c r="W3754" s="146">
        <f t="shared" si="761"/>
        <v>0</v>
      </c>
      <c r="X3754" s="146">
        <f t="shared" si="762"/>
        <v>0</v>
      </c>
      <c r="Y3754" s="146">
        <f t="shared" si="763"/>
        <v>0</v>
      </c>
      <c r="Z3754" s="147" t="str">
        <f>VLOOKUP(F3754,'3-Productie normen'!A:Q,12,FALSE)</f>
        <v>S</v>
      </c>
      <c r="AA3754" s="147"/>
      <c r="AC3754" s="148">
        <f t="shared" si="764"/>
        <v>255</v>
      </c>
    </row>
    <row r="3755" spans="1:29" ht="14.15" customHeight="1">
      <c r="A3755" s="124">
        <f t="shared" si="754"/>
        <v>3755</v>
      </c>
      <c r="B3755" s="141" t="s">
        <v>96</v>
      </c>
      <c r="C3755" s="164" t="s">
        <v>210</v>
      </c>
      <c r="D3755" s="164" t="s">
        <v>1637</v>
      </c>
      <c r="E3755" s="141" t="s">
        <v>262</v>
      </c>
      <c r="F3755" s="141" t="s">
        <v>164</v>
      </c>
      <c r="G3755" s="141" t="s">
        <v>213</v>
      </c>
      <c r="H3755" s="164">
        <v>1.5</v>
      </c>
      <c r="I3755" s="143">
        <f t="shared" si="765"/>
        <v>12</v>
      </c>
      <c r="J3755" s="144">
        <v>12</v>
      </c>
      <c r="K3755" s="165"/>
      <c r="L3755" s="405"/>
      <c r="M3755" s="405"/>
      <c r="N3755" s="405"/>
      <c r="O3755" s="405"/>
      <c r="P3755" s="145" t="e">
        <f t="shared" si="755"/>
        <v>#DIV/0!</v>
      </c>
      <c r="Q3755" s="145">
        <f t="shared" si="756"/>
        <v>0</v>
      </c>
      <c r="R3755" s="145">
        <f t="shared" si="757"/>
        <v>0</v>
      </c>
      <c r="S3755" s="145">
        <f t="shared" si="758"/>
        <v>0</v>
      </c>
      <c r="T3755" s="145">
        <f t="shared" si="759"/>
        <v>0</v>
      </c>
      <c r="U3755" s="145">
        <f t="shared" si="760"/>
        <v>0</v>
      </c>
      <c r="V3755" s="146">
        <f>IF(J3755="nio",0,IF(J3755&gt;0,VLOOKUP(F3755,'3-Productie normen'!A:M,VLOOKUP(J3755,'3-Productie normen'!$B$38:$C$41,2,FALSE),FALSE)))*(VLOOKUP(B3755,'2-Kosten per locatie'!$A$16:$C$48,3,FALSE))</f>
        <v>0</v>
      </c>
      <c r="W3755" s="146">
        <f t="shared" si="761"/>
        <v>0</v>
      </c>
      <c r="X3755" s="146">
        <f t="shared" si="762"/>
        <v>0</v>
      </c>
      <c r="Y3755" s="146">
        <f t="shared" si="763"/>
        <v>0</v>
      </c>
      <c r="Z3755" s="147" t="str">
        <f>VLOOKUP(F3755,'3-Productie normen'!A:Q,12,FALSE)</f>
        <v>V</v>
      </c>
      <c r="AA3755" s="147"/>
      <c r="AC3755" s="148">
        <f t="shared" si="764"/>
        <v>18</v>
      </c>
    </row>
    <row r="3756" spans="1:29" ht="14.15" customHeight="1">
      <c r="A3756" s="124">
        <f t="shared" si="754"/>
        <v>3756</v>
      </c>
      <c r="B3756" s="141" t="s">
        <v>96</v>
      </c>
      <c r="C3756" s="164" t="s">
        <v>210</v>
      </c>
      <c r="D3756" s="164" t="s">
        <v>1643</v>
      </c>
      <c r="E3756" s="141" t="s">
        <v>2370</v>
      </c>
      <c r="F3756" s="141" t="s">
        <v>172</v>
      </c>
      <c r="G3756" s="141" t="s">
        <v>213</v>
      </c>
      <c r="H3756" s="164">
        <v>2</v>
      </c>
      <c r="I3756" s="143">
        <f t="shared" si="765"/>
        <v>255</v>
      </c>
      <c r="J3756" s="144">
        <v>255</v>
      </c>
      <c r="K3756" s="165"/>
      <c r="L3756" s="405"/>
      <c r="M3756" s="405"/>
      <c r="N3756" s="405"/>
      <c r="O3756" s="405"/>
      <c r="P3756" s="145" t="e">
        <f t="shared" si="755"/>
        <v>#DIV/0!</v>
      </c>
      <c r="Q3756" s="145">
        <f t="shared" si="756"/>
        <v>0</v>
      </c>
      <c r="R3756" s="145">
        <f t="shared" si="757"/>
        <v>0</v>
      </c>
      <c r="S3756" s="145">
        <f t="shared" si="758"/>
        <v>0</v>
      </c>
      <c r="T3756" s="145">
        <f t="shared" si="759"/>
        <v>0</v>
      </c>
      <c r="U3756" s="145">
        <f t="shared" si="760"/>
        <v>0</v>
      </c>
      <c r="V3756" s="146">
        <f>IF(J3756="nio",0,IF(J3756&gt;0,VLOOKUP(F3756,'3-Productie normen'!A:M,VLOOKUP(J3756,'3-Productie normen'!$B$38:$C$41,2,FALSE),FALSE)))*(VLOOKUP(B3756,'2-Kosten per locatie'!$A$16:$C$48,3,FALSE))</f>
        <v>0</v>
      </c>
      <c r="W3756" s="146">
        <f t="shared" si="761"/>
        <v>0</v>
      </c>
      <c r="X3756" s="146">
        <f t="shared" si="762"/>
        <v>0</v>
      </c>
      <c r="Y3756" s="146">
        <f t="shared" si="763"/>
        <v>0</v>
      </c>
      <c r="Z3756" s="147" t="str">
        <f>VLOOKUP(F3756,'3-Productie normen'!A:Q,12,FALSE)</f>
        <v>V</v>
      </c>
      <c r="AA3756" s="147"/>
      <c r="AC3756" s="148">
        <f t="shared" si="764"/>
        <v>510</v>
      </c>
    </row>
    <row r="3757" spans="1:29" ht="14.15" customHeight="1">
      <c r="A3757" s="124">
        <f t="shared" si="754"/>
        <v>3757</v>
      </c>
      <c r="B3757" s="141" t="s">
        <v>96</v>
      </c>
      <c r="C3757" s="164" t="s">
        <v>210</v>
      </c>
      <c r="D3757" s="164" t="s">
        <v>1647</v>
      </c>
      <c r="E3757" s="141" t="s">
        <v>711</v>
      </c>
      <c r="F3757" s="141" t="s">
        <v>168</v>
      </c>
      <c r="G3757" s="141" t="s">
        <v>213</v>
      </c>
      <c r="H3757" s="164">
        <v>5</v>
      </c>
      <c r="I3757" s="143">
        <f t="shared" si="765"/>
        <v>1</v>
      </c>
      <c r="J3757" s="144">
        <v>1</v>
      </c>
      <c r="K3757" s="165"/>
      <c r="L3757" s="405"/>
      <c r="M3757" s="405"/>
      <c r="N3757" s="405"/>
      <c r="O3757" s="405"/>
      <c r="P3757" s="145" t="e">
        <f t="shared" si="755"/>
        <v>#DIV/0!</v>
      </c>
      <c r="Q3757" s="145">
        <f t="shared" si="756"/>
        <v>0</v>
      </c>
      <c r="R3757" s="145">
        <f t="shared" si="757"/>
        <v>0</v>
      </c>
      <c r="S3757" s="145">
        <f t="shared" si="758"/>
        <v>0</v>
      </c>
      <c r="T3757" s="145">
        <f t="shared" si="759"/>
        <v>0</v>
      </c>
      <c r="U3757" s="145">
        <f t="shared" si="760"/>
        <v>0</v>
      </c>
      <c r="V3757" s="146">
        <f>IF(J3757="nio",0,IF(J3757&gt;0,VLOOKUP(F3757,'3-Productie normen'!A:M,VLOOKUP(J3757,'3-Productie normen'!$B$38:$C$41,2,FALSE),FALSE)))*(VLOOKUP(B3757,'2-Kosten per locatie'!$A$16:$C$48,3,FALSE))</f>
        <v>0</v>
      </c>
      <c r="W3757" s="146">
        <f t="shared" si="761"/>
        <v>0</v>
      </c>
      <c r="X3757" s="146">
        <f t="shared" si="762"/>
        <v>0</v>
      </c>
      <c r="Y3757" s="146">
        <f t="shared" si="763"/>
        <v>0</v>
      </c>
      <c r="Z3757" s="147" t="str">
        <f>VLOOKUP(F3757,'3-Productie normen'!A:Q,12,FALSE)</f>
        <v>V</v>
      </c>
      <c r="AA3757" s="147"/>
      <c r="AC3757" s="148">
        <f t="shared" si="764"/>
        <v>5</v>
      </c>
    </row>
    <row r="3758" spans="1:29" ht="14.15" customHeight="1">
      <c r="A3758" s="124">
        <f t="shared" si="754"/>
        <v>3758</v>
      </c>
      <c r="B3758" s="141" t="s">
        <v>96</v>
      </c>
      <c r="C3758" s="164" t="s">
        <v>210</v>
      </c>
      <c r="D3758" s="164" t="s">
        <v>1648</v>
      </c>
      <c r="E3758" s="141" t="s">
        <v>2870</v>
      </c>
      <c r="F3758" s="141" t="s">
        <v>167</v>
      </c>
      <c r="G3758" s="141" t="s">
        <v>213</v>
      </c>
      <c r="H3758" s="164">
        <v>2.2000000000000002</v>
      </c>
      <c r="I3758" s="143">
        <f t="shared" si="765"/>
        <v>255</v>
      </c>
      <c r="J3758" s="144">
        <v>255</v>
      </c>
      <c r="K3758" s="165"/>
      <c r="L3758" s="405"/>
      <c r="M3758" s="405"/>
      <c r="N3758" s="405"/>
      <c r="O3758" s="405"/>
      <c r="P3758" s="145" t="e">
        <f t="shared" si="755"/>
        <v>#DIV/0!</v>
      </c>
      <c r="Q3758" s="145">
        <f t="shared" si="756"/>
        <v>0</v>
      </c>
      <c r="R3758" s="145">
        <f t="shared" si="757"/>
        <v>0</v>
      </c>
      <c r="S3758" s="145">
        <f t="shared" si="758"/>
        <v>0</v>
      </c>
      <c r="T3758" s="145">
        <f t="shared" si="759"/>
        <v>0</v>
      </c>
      <c r="U3758" s="145">
        <f t="shared" si="760"/>
        <v>0</v>
      </c>
      <c r="V3758" s="146">
        <f>IF(J3758="nio",0,IF(J3758&gt;0,VLOOKUP(F3758,'3-Productie normen'!A:M,VLOOKUP(J3758,'3-Productie normen'!$B$38:$C$41,2,FALSE),FALSE)))*(VLOOKUP(B3758,'2-Kosten per locatie'!$A$16:$C$48,3,FALSE))</f>
        <v>0</v>
      </c>
      <c r="W3758" s="146">
        <f t="shared" si="761"/>
        <v>0</v>
      </c>
      <c r="X3758" s="146">
        <f t="shared" si="762"/>
        <v>0</v>
      </c>
      <c r="Y3758" s="146">
        <f t="shared" si="763"/>
        <v>0</v>
      </c>
      <c r="Z3758" s="147" t="str">
        <f>VLOOKUP(F3758,'3-Productie normen'!A:Q,12,FALSE)</f>
        <v>S</v>
      </c>
      <c r="AA3758" s="147"/>
      <c r="AC3758" s="148">
        <f t="shared" si="764"/>
        <v>561</v>
      </c>
    </row>
    <row r="3759" spans="1:29" ht="14.15" customHeight="1">
      <c r="A3759" s="124">
        <f t="shared" si="754"/>
        <v>3759</v>
      </c>
      <c r="B3759" s="141" t="s">
        <v>96</v>
      </c>
      <c r="C3759" s="164" t="s">
        <v>210</v>
      </c>
      <c r="D3759" s="164" t="s">
        <v>2787</v>
      </c>
      <c r="E3759" s="141" t="s">
        <v>2870</v>
      </c>
      <c r="F3759" s="141" t="s">
        <v>167</v>
      </c>
      <c r="G3759" s="141" t="s">
        <v>213</v>
      </c>
      <c r="H3759" s="164">
        <v>2</v>
      </c>
      <c r="I3759" s="143">
        <f t="shared" si="765"/>
        <v>255</v>
      </c>
      <c r="J3759" s="144">
        <v>255</v>
      </c>
      <c r="K3759" s="165"/>
      <c r="L3759" s="405"/>
      <c r="M3759" s="405"/>
      <c r="N3759" s="405"/>
      <c r="O3759" s="405"/>
      <c r="P3759" s="145" t="e">
        <f t="shared" si="755"/>
        <v>#DIV/0!</v>
      </c>
      <c r="Q3759" s="145">
        <f t="shared" si="756"/>
        <v>0</v>
      </c>
      <c r="R3759" s="145">
        <f t="shared" si="757"/>
        <v>0</v>
      </c>
      <c r="S3759" s="145">
        <f t="shared" si="758"/>
        <v>0</v>
      </c>
      <c r="T3759" s="145">
        <f t="shared" si="759"/>
        <v>0</v>
      </c>
      <c r="U3759" s="145">
        <f t="shared" si="760"/>
        <v>0</v>
      </c>
      <c r="V3759" s="146">
        <f>IF(J3759="nio",0,IF(J3759&gt;0,VLOOKUP(F3759,'3-Productie normen'!A:M,VLOOKUP(J3759,'3-Productie normen'!$B$38:$C$41,2,FALSE),FALSE)))*(VLOOKUP(B3759,'2-Kosten per locatie'!$A$16:$C$48,3,FALSE))</f>
        <v>0</v>
      </c>
      <c r="W3759" s="146">
        <f t="shared" si="761"/>
        <v>0</v>
      </c>
      <c r="X3759" s="146">
        <f t="shared" si="762"/>
        <v>0</v>
      </c>
      <c r="Y3759" s="146">
        <f t="shared" si="763"/>
        <v>0</v>
      </c>
      <c r="Z3759" s="147" t="str">
        <f>VLOOKUP(F3759,'3-Productie normen'!A:Q,12,FALSE)</f>
        <v>S</v>
      </c>
      <c r="AA3759" s="147"/>
      <c r="AC3759" s="148">
        <f t="shared" si="764"/>
        <v>510</v>
      </c>
    </row>
    <row r="3760" spans="1:29" ht="14.15" customHeight="1">
      <c r="A3760" s="124">
        <f t="shared" si="754"/>
        <v>3760</v>
      </c>
      <c r="B3760" s="141" t="s">
        <v>96</v>
      </c>
      <c r="C3760" s="164" t="s">
        <v>210</v>
      </c>
      <c r="D3760" s="164" t="s">
        <v>1649</v>
      </c>
      <c r="E3760" s="141" t="s">
        <v>507</v>
      </c>
      <c r="F3760" s="167" t="s">
        <v>157</v>
      </c>
      <c r="G3760" s="141" t="s">
        <v>213</v>
      </c>
      <c r="H3760" s="164">
        <v>2.2000000000000002</v>
      </c>
      <c r="I3760" s="143">
        <f t="shared" si="765"/>
        <v>255</v>
      </c>
      <c r="J3760" s="144">
        <v>255</v>
      </c>
      <c r="K3760" s="165"/>
      <c r="L3760" s="405"/>
      <c r="M3760" s="405"/>
      <c r="N3760" s="405"/>
      <c r="O3760" s="405"/>
      <c r="P3760" s="145" t="e">
        <f t="shared" si="755"/>
        <v>#DIV/0!</v>
      </c>
      <c r="Q3760" s="145">
        <f t="shared" si="756"/>
        <v>0</v>
      </c>
      <c r="R3760" s="145">
        <f t="shared" si="757"/>
        <v>0</v>
      </c>
      <c r="S3760" s="145">
        <f t="shared" si="758"/>
        <v>0</v>
      </c>
      <c r="T3760" s="145">
        <f t="shared" si="759"/>
        <v>0</v>
      </c>
      <c r="U3760" s="145">
        <f t="shared" si="760"/>
        <v>0</v>
      </c>
      <c r="V3760" s="146">
        <f>IF(J3760="nio",0,IF(J3760&gt;0,VLOOKUP(F3760,'3-Productie normen'!A:M,VLOOKUP(J3760,'3-Productie normen'!$B$38:$C$41,2,FALSE),FALSE)))*(VLOOKUP(B3760,'2-Kosten per locatie'!$A$16:$C$48,3,FALSE))</f>
        <v>0</v>
      </c>
      <c r="W3760" s="146">
        <f t="shared" si="761"/>
        <v>0</v>
      </c>
      <c r="X3760" s="146">
        <f t="shared" si="762"/>
        <v>0</v>
      </c>
      <c r="Y3760" s="146">
        <f t="shared" si="763"/>
        <v>0</v>
      </c>
      <c r="Z3760" s="147" t="str">
        <f>VLOOKUP(F3760,'3-Productie normen'!A:Q,12,FALSE)</f>
        <v>S</v>
      </c>
      <c r="AA3760" s="147"/>
      <c r="AC3760" s="148">
        <f t="shared" si="764"/>
        <v>561</v>
      </c>
    </row>
    <row r="3761" spans="1:29" ht="14.15" customHeight="1">
      <c r="A3761" s="124">
        <f t="shared" si="754"/>
        <v>3761</v>
      </c>
      <c r="B3761" s="141" t="s">
        <v>96</v>
      </c>
      <c r="C3761" s="164" t="s">
        <v>210</v>
      </c>
      <c r="D3761" s="164" t="s">
        <v>1959</v>
      </c>
      <c r="E3761" s="141" t="s">
        <v>249</v>
      </c>
      <c r="F3761" s="141" t="s">
        <v>172</v>
      </c>
      <c r="G3761" s="141" t="s">
        <v>244</v>
      </c>
      <c r="H3761" s="164">
        <v>101.8</v>
      </c>
      <c r="I3761" s="143">
        <f t="shared" si="765"/>
        <v>255</v>
      </c>
      <c r="J3761" s="144">
        <v>255</v>
      </c>
      <c r="K3761" s="165"/>
      <c r="L3761" s="405"/>
      <c r="M3761" s="405"/>
      <c r="N3761" s="405"/>
      <c r="O3761" s="405"/>
      <c r="P3761" s="145" t="e">
        <f t="shared" si="755"/>
        <v>#DIV/0!</v>
      </c>
      <c r="Q3761" s="145">
        <f t="shared" si="756"/>
        <v>0</v>
      </c>
      <c r="R3761" s="145">
        <f t="shared" si="757"/>
        <v>0</v>
      </c>
      <c r="S3761" s="145">
        <f t="shared" si="758"/>
        <v>0</v>
      </c>
      <c r="T3761" s="145">
        <f t="shared" si="759"/>
        <v>0</v>
      </c>
      <c r="U3761" s="145">
        <f t="shared" si="760"/>
        <v>0</v>
      </c>
      <c r="V3761" s="146">
        <f>IF(J3761="nio",0,IF(J3761&gt;0,VLOOKUP(F3761,'3-Productie normen'!A:M,VLOOKUP(J3761,'3-Productie normen'!$B$38:$C$41,2,FALSE),FALSE)))*(VLOOKUP(B3761,'2-Kosten per locatie'!$A$16:$C$48,3,FALSE))</f>
        <v>0</v>
      </c>
      <c r="W3761" s="146">
        <f t="shared" si="761"/>
        <v>0</v>
      </c>
      <c r="X3761" s="146">
        <f t="shared" si="762"/>
        <v>0</v>
      </c>
      <c r="Y3761" s="146">
        <f t="shared" si="763"/>
        <v>0</v>
      </c>
      <c r="Z3761" s="147" t="str">
        <f>VLOOKUP(F3761,'3-Productie normen'!A:Q,12,FALSE)</f>
        <v>V</v>
      </c>
      <c r="AA3761" s="147"/>
      <c r="AC3761" s="148">
        <f t="shared" si="764"/>
        <v>25959</v>
      </c>
    </row>
    <row r="3762" spans="1:29" ht="14.15" customHeight="1">
      <c r="A3762" s="124">
        <f t="shared" si="754"/>
        <v>3762</v>
      </c>
      <c r="B3762" s="141" t="s">
        <v>96</v>
      </c>
      <c r="C3762" s="164" t="s">
        <v>210</v>
      </c>
      <c r="D3762" s="164" t="s">
        <v>1960</v>
      </c>
      <c r="E3762" s="141" t="s">
        <v>249</v>
      </c>
      <c r="F3762" s="141" t="s">
        <v>172</v>
      </c>
      <c r="G3762" s="141" t="s">
        <v>244</v>
      </c>
      <c r="H3762" s="164">
        <v>18</v>
      </c>
      <c r="I3762" s="143">
        <f t="shared" si="765"/>
        <v>255</v>
      </c>
      <c r="J3762" s="144">
        <v>255</v>
      </c>
      <c r="K3762" s="165"/>
      <c r="L3762" s="405"/>
      <c r="M3762" s="405"/>
      <c r="N3762" s="405"/>
      <c r="O3762" s="405"/>
      <c r="P3762" s="145" t="e">
        <f t="shared" si="755"/>
        <v>#DIV/0!</v>
      </c>
      <c r="Q3762" s="145">
        <f t="shared" si="756"/>
        <v>0</v>
      </c>
      <c r="R3762" s="145">
        <f t="shared" si="757"/>
        <v>0</v>
      </c>
      <c r="S3762" s="145">
        <f t="shared" si="758"/>
        <v>0</v>
      </c>
      <c r="T3762" s="145">
        <f t="shared" si="759"/>
        <v>0</v>
      </c>
      <c r="U3762" s="145">
        <f t="shared" si="760"/>
        <v>0</v>
      </c>
      <c r="V3762" s="146">
        <f>IF(J3762="nio",0,IF(J3762&gt;0,VLOOKUP(F3762,'3-Productie normen'!A:M,VLOOKUP(J3762,'3-Productie normen'!$B$38:$C$41,2,FALSE),FALSE)))*(VLOOKUP(B3762,'2-Kosten per locatie'!$A$16:$C$48,3,FALSE))</f>
        <v>0</v>
      </c>
      <c r="W3762" s="146">
        <f t="shared" si="761"/>
        <v>0</v>
      </c>
      <c r="X3762" s="146">
        <f t="shared" si="762"/>
        <v>0</v>
      </c>
      <c r="Y3762" s="146">
        <f t="shared" si="763"/>
        <v>0</v>
      </c>
      <c r="Z3762" s="147" t="str">
        <f>VLOOKUP(F3762,'3-Productie normen'!A:Q,12,FALSE)</f>
        <v>V</v>
      </c>
      <c r="AA3762" s="147"/>
      <c r="AC3762" s="148">
        <f t="shared" si="764"/>
        <v>4590</v>
      </c>
    </row>
    <row r="3763" spans="1:29" ht="14.15" customHeight="1">
      <c r="A3763" s="124">
        <f t="shared" si="754"/>
        <v>3763</v>
      </c>
      <c r="B3763" s="141" t="s">
        <v>96</v>
      </c>
      <c r="C3763" s="164" t="s">
        <v>210</v>
      </c>
      <c r="D3763" s="164" t="s">
        <v>294</v>
      </c>
      <c r="E3763" s="141" t="s">
        <v>249</v>
      </c>
      <c r="F3763" s="141" t="s">
        <v>172</v>
      </c>
      <c r="G3763" s="141" t="s">
        <v>244</v>
      </c>
      <c r="H3763" s="164">
        <v>51.8</v>
      </c>
      <c r="I3763" s="143">
        <f t="shared" si="765"/>
        <v>255</v>
      </c>
      <c r="J3763" s="144">
        <v>255</v>
      </c>
      <c r="K3763" s="165"/>
      <c r="L3763" s="405"/>
      <c r="M3763" s="405"/>
      <c r="N3763" s="405"/>
      <c r="O3763" s="405"/>
      <c r="P3763" s="145" t="e">
        <f t="shared" si="755"/>
        <v>#DIV/0!</v>
      </c>
      <c r="Q3763" s="145">
        <f t="shared" si="756"/>
        <v>0</v>
      </c>
      <c r="R3763" s="145">
        <f t="shared" si="757"/>
        <v>0</v>
      </c>
      <c r="S3763" s="145">
        <f t="shared" si="758"/>
        <v>0</v>
      </c>
      <c r="T3763" s="145">
        <f t="shared" si="759"/>
        <v>0</v>
      </c>
      <c r="U3763" s="145">
        <f t="shared" si="760"/>
        <v>0</v>
      </c>
      <c r="V3763" s="146">
        <f>IF(J3763="nio",0,IF(J3763&gt;0,VLOOKUP(F3763,'3-Productie normen'!A:M,VLOOKUP(J3763,'3-Productie normen'!$B$38:$C$41,2,FALSE),FALSE)))*(VLOOKUP(B3763,'2-Kosten per locatie'!$A$16:$C$48,3,FALSE))</f>
        <v>0</v>
      </c>
      <c r="W3763" s="146">
        <f t="shared" si="761"/>
        <v>0</v>
      </c>
      <c r="X3763" s="146">
        <f t="shared" si="762"/>
        <v>0</v>
      </c>
      <c r="Y3763" s="146">
        <f t="shared" si="763"/>
        <v>0</v>
      </c>
      <c r="Z3763" s="147" t="str">
        <f>VLOOKUP(F3763,'3-Productie normen'!A:Q,12,FALSE)</f>
        <v>V</v>
      </c>
      <c r="AA3763" s="147"/>
      <c r="AC3763" s="148">
        <f t="shared" si="764"/>
        <v>13209</v>
      </c>
    </row>
    <row r="3764" spans="1:29" ht="14.15" customHeight="1">
      <c r="A3764" s="124">
        <f t="shared" si="754"/>
        <v>3764</v>
      </c>
      <c r="B3764" s="141" t="s">
        <v>104</v>
      </c>
      <c r="C3764" s="164" t="s">
        <v>2804</v>
      </c>
      <c r="D3764" s="164" t="s">
        <v>1854</v>
      </c>
      <c r="E3764" s="141" t="s">
        <v>168</v>
      </c>
      <c r="F3764" s="141" t="s">
        <v>168</v>
      </c>
      <c r="G3764" s="141" t="s">
        <v>2091</v>
      </c>
      <c r="H3764" s="164">
        <v>1</v>
      </c>
      <c r="I3764" s="143">
        <f t="shared" si="765"/>
        <v>1</v>
      </c>
      <c r="J3764" s="144">
        <v>1</v>
      </c>
      <c r="K3764" s="144"/>
      <c r="L3764" s="144"/>
      <c r="M3764" s="144"/>
      <c r="N3764" s="144"/>
      <c r="O3764" s="144"/>
      <c r="P3764" s="145" t="e">
        <f t="shared" si="755"/>
        <v>#DIV/0!</v>
      </c>
      <c r="Q3764" s="145">
        <f t="shared" si="756"/>
        <v>0</v>
      </c>
      <c r="R3764" s="145">
        <f t="shared" si="757"/>
        <v>0</v>
      </c>
      <c r="S3764" s="145">
        <f t="shared" si="758"/>
        <v>0</v>
      </c>
      <c r="T3764" s="145">
        <f t="shared" si="759"/>
        <v>0</v>
      </c>
      <c r="U3764" s="145">
        <f t="shared" si="760"/>
        <v>0</v>
      </c>
      <c r="V3764" s="146">
        <f>IF(J3764="nio",0,IF(J3764&gt;0,VLOOKUP(F3764,'3-Productie normen'!A:M,VLOOKUP(J3764,'3-Productie normen'!$B$38:$C$41,2,FALSE),FALSE)))*(VLOOKUP(B3764,'2-Kosten per locatie'!$A$16:$C$48,3,FALSE))</f>
        <v>0</v>
      </c>
      <c r="W3764" s="146">
        <f t="shared" si="761"/>
        <v>0</v>
      </c>
      <c r="X3764" s="146">
        <f t="shared" si="762"/>
        <v>0</v>
      </c>
      <c r="Y3764" s="146">
        <f t="shared" si="763"/>
        <v>0</v>
      </c>
      <c r="Z3764" s="147" t="str">
        <f>VLOOKUP(F3764,'3-Productie normen'!A:Q,12,FALSE)</f>
        <v>V</v>
      </c>
      <c r="AA3764" s="147"/>
      <c r="AC3764" s="148">
        <f t="shared" si="764"/>
        <v>1</v>
      </c>
    </row>
    <row r="3765" spans="1:29" ht="14.15" customHeight="1">
      <c r="A3765" s="124">
        <f t="shared" si="754"/>
        <v>3765</v>
      </c>
      <c r="B3765" s="141" t="s">
        <v>104</v>
      </c>
      <c r="C3765" s="164" t="s">
        <v>2804</v>
      </c>
      <c r="D3765" s="164" t="s">
        <v>2872</v>
      </c>
      <c r="E3765" s="141" t="s">
        <v>168</v>
      </c>
      <c r="F3765" s="141" t="s">
        <v>168</v>
      </c>
      <c r="G3765" s="141" t="s">
        <v>2873</v>
      </c>
      <c r="H3765" s="164">
        <v>5.2</v>
      </c>
      <c r="I3765" s="143">
        <f t="shared" si="765"/>
        <v>1</v>
      </c>
      <c r="J3765" s="144">
        <v>1</v>
      </c>
      <c r="K3765" s="144"/>
      <c r="L3765" s="144"/>
      <c r="M3765" s="144"/>
      <c r="N3765" s="144"/>
      <c r="O3765" s="144"/>
      <c r="P3765" s="145" t="e">
        <f t="shared" si="755"/>
        <v>#DIV/0!</v>
      </c>
      <c r="Q3765" s="145">
        <f t="shared" si="756"/>
        <v>0</v>
      </c>
      <c r="R3765" s="145">
        <f t="shared" si="757"/>
        <v>0</v>
      </c>
      <c r="S3765" s="145">
        <f t="shared" si="758"/>
        <v>0</v>
      </c>
      <c r="T3765" s="145">
        <f t="shared" si="759"/>
        <v>0</v>
      </c>
      <c r="U3765" s="145">
        <f t="shared" si="760"/>
        <v>0</v>
      </c>
      <c r="V3765" s="146">
        <f>IF(J3765="nio",0,IF(J3765&gt;0,VLOOKUP(F3765,'3-Productie normen'!A:M,VLOOKUP(J3765,'3-Productie normen'!$B$38:$C$41,2,FALSE),FALSE)))*(VLOOKUP(B3765,'2-Kosten per locatie'!$A$16:$C$48,3,FALSE))</f>
        <v>0</v>
      </c>
      <c r="W3765" s="146">
        <f t="shared" si="761"/>
        <v>0</v>
      </c>
      <c r="X3765" s="146">
        <f t="shared" si="762"/>
        <v>0</v>
      </c>
      <c r="Y3765" s="146">
        <f t="shared" si="763"/>
        <v>0</v>
      </c>
      <c r="Z3765" s="147" t="str">
        <f>VLOOKUP(F3765,'3-Productie normen'!A:Q,12,FALSE)</f>
        <v>V</v>
      </c>
      <c r="AA3765" s="147"/>
      <c r="AC3765" s="148">
        <f t="shared" si="764"/>
        <v>5.2</v>
      </c>
    </row>
    <row r="3766" spans="1:29" ht="14.15" customHeight="1">
      <c r="A3766" s="124">
        <f t="shared" ref="A3766:A3782" si="766">A3765+1</f>
        <v>3766</v>
      </c>
      <c r="B3766" s="141" t="s">
        <v>104</v>
      </c>
      <c r="C3766" s="164" t="s">
        <v>2804</v>
      </c>
      <c r="D3766" s="164" t="s">
        <v>1884</v>
      </c>
      <c r="E3766" s="141" t="s">
        <v>168</v>
      </c>
      <c r="F3766" s="141" t="s">
        <v>168</v>
      </c>
      <c r="G3766" s="141" t="s">
        <v>2091</v>
      </c>
      <c r="H3766" s="164">
        <v>1</v>
      </c>
      <c r="I3766" s="143">
        <f t="shared" si="765"/>
        <v>1</v>
      </c>
      <c r="J3766" s="144">
        <v>1</v>
      </c>
      <c r="K3766" s="144"/>
      <c r="L3766" s="144"/>
      <c r="M3766" s="144"/>
      <c r="N3766" s="144"/>
      <c r="O3766" s="144"/>
      <c r="P3766" s="145" t="e">
        <f t="shared" si="755"/>
        <v>#DIV/0!</v>
      </c>
      <c r="Q3766" s="145">
        <f t="shared" si="756"/>
        <v>0</v>
      </c>
      <c r="R3766" s="145">
        <f t="shared" si="757"/>
        <v>0</v>
      </c>
      <c r="S3766" s="145">
        <f t="shared" si="758"/>
        <v>0</v>
      </c>
      <c r="T3766" s="145">
        <f t="shared" si="759"/>
        <v>0</v>
      </c>
      <c r="U3766" s="145">
        <f t="shared" si="760"/>
        <v>0</v>
      </c>
      <c r="V3766" s="146">
        <f>IF(J3766="nio",0,IF(J3766&gt;0,VLOOKUP(F3766,'3-Productie normen'!A:M,VLOOKUP(J3766,'3-Productie normen'!$B$38:$C$41,2,FALSE),FALSE)))*(VLOOKUP(B3766,'2-Kosten per locatie'!$A$16:$C$48,3,FALSE))</f>
        <v>0</v>
      </c>
      <c r="W3766" s="146">
        <f t="shared" si="761"/>
        <v>0</v>
      </c>
      <c r="X3766" s="146">
        <f t="shared" si="762"/>
        <v>0</v>
      </c>
      <c r="Y3766" s="146">
        <f t="shared" si="763"/>
        <v>0</v>
      </c>
      <c r="Z3766" s="147" t="str">
        <f>VLOOKUP(F3766,'3-Productie normen'!A:Q,12,FALSE)</f>
        <v>V</v>
      </c>
      <c r="AA3766" s="147"/>
      <c r="AC3766" s="148">
        <f t="shared" si="764"/>
        <v>1</v>
      </c>
    </row>
    <row r="3767" spans="1:29" ht="14.15" customHeight="1">
      <c r="A3767" s="124">
        <f t="shared" si="766"/>
        <v>3767</v>
      </c>
      <c r="B3767" s="141" t="s">
        <v>104</v>
      </c>
      <c r="C3767" s="164" t="s">
        <v>169</v>
      </c>
      <c r="D3767" s="164" t="s">
        <v>2874</v>
      </c>
      <c r="E3767" s="141" t="s">
        <v>168</v>
      </c>
      <c r="F3767" s="141" t="s">
        <v>168</v>
      </c>
      <c r="G3767" s="141" t="s">
        <v>1646</v>
      </c>
      <c r="H3767" s="164">
        <v>12.1</v>
      </c>
      <c r="I3767" s="143">
        <f t="shared" si="765"/>
        <v>1</v>
      </c>
      <c r="J3767" s="144">
        <v>1</v>
      </c>
      <c r="K3767" s="144"/>
      <c r="L3767" s="144"/>
      <c r="M3767" s="144"/>
      <c r="N3767" s="144"/>
      <c r="O3767" s="144"/>
      <c r="P3767" s="145" t="e">
        <f t="shared" si="755"/>
        <v>#DIV/0!</v>
      </c>
      <c r="Q3767" s="145">
        <f t="shared" si="756"/>
        <v>0</v>
      </c>
      <c r="R3767" s="145">
        <f t="shared" si="757"/>
        <v>0</v>
      </c>
      <c r="S3767" s="145">
        <f t="shared" si="758"/>
        <v>0</v>
      </c>
      <c r="T3767" s="145">
        <f t="shared" si="759"/>
        <v>0</v>
      </c>
      <c r="U3767" s="145">
        <f t="shared" si="760"/>
        <v>0</v>
      </c>
      <c r="V3767" s="146">
        <f>IF(J3767="nio",0,IF(J3767&gt;0,VLOOKUP(F3767,'3-Productie normen'!A:M,VLOOKUP(J3767,'3-Productie normen'!$B$38:$C$41,2,FALSE),FALSE)))*(VLOOKUP(B3767,'2-Kosten per locatie'!$A$16:$C$48,3,FALSE))</f>
        <v>0</v>
      </c>
      <c r="W3767" s="146">
        <f t="shared" si="761"/>
        <v>0</v>
      </c>
      <c r="X3767" s="146">
        <f t="shared" si="762"/>
        <v>0</v>
      </c>
      <c r="Y3767" s="146">
        <f t="shared" si="763"/>
        <v>0</v>
      </c>
      <c r="Z3767" s="147" t="str">
        <f>VLOOKUP(F3767,'3-Productie normen'!A:Q,12,FALSE)</f>
        <v>V</v>
      </c>
      <c r="AA3767" s="147"/>
      <c r="AC3767" s="148">
        <f t="shared" si="764"/>
        <v>12.1</v>
      </c>
    </row>
    <row r="3768" spans="1:29" ht="14.15" customHeight="1">
      <c r="A3768" s="124">
        <f t="shared" si="766"/>
        <v>3768</v>
      </c>
      <c r="B3768" s="141" t="s">
        <v>104</v>
      </c>
      <c r="C3768" s="164" t="s">
        <v>169</v>
      </c>
      <c r="D3768" s="164" t="s">
        <v>2875</v>
      </c>
      <c r="E3768" s="141" t="s">
        <v>168</v>
      </c>
      <c r="F3768" s="141" t="s">
        <v>168</v>
      </c>
      <c r="G3768" s="141" t="s">
        <v>1646</v>
      </c>
      <c r="H3768" s="164">
        <v>6.5</v>
      </c>
      <c r="I3768" s="143">
        <f t="shared" si="765"/>
        <v>1</v>
      </c>
      <c r="J3768" s="144">
        <v>1</v>
      </c>
      <c r="K3768" s="144"/>
      <c r="L3768" s="144"/>
      <c r="M3768" s="144"/>
      <c r="N3768" s="144"/>
      <c r="O3768" s="144"/>
      <c r="P3768" s="145" t="e">
        <f t="shared" si="755"/>
        <v>#DIV/0!</v>
      </c>
      <c r="Q3768" s="145">
        <f t="shared" si="756"/>
        <v>0</v>
      </c>
      <c r="R3768" s="145">
        <f t="shared" si="757"/>
        <v>0</v>
      </c>
      <c r="S3768" s="145">
        <f t="shared" si="758"/>
        <v>0</v>
      </c>
      <c r="T3768" s="145">
        <f t="shared" si="759"/>
        <v>0</v>
      </c>
      <c r="U3768" s="145">
        <f t="shared" si="760"/>
        <v>0</v>
      </c>
      <c r="V3768" s="146">
        <f>IF(J3768="nio",0,IF(J3768&gt;0,VLOOKUP(F3768,'3-Productie normen'!A:M,VLOOKUP(J3768,'3-Productie normen'!$B$38:$C$41,2,FALSE),FALSE)))*(VLOOKUP(B3768,'2-Kosten per locatie'!$A$16:$C$48,3,FALSE))</f>
        <v>0</v>
      </c>
      <c r="W3768" s="146">
        <f t="shared" si="761"/>
        <v>0</v>
      </c>
      <c r="X3768" s="146">
        <f t="shared" si="762"/>
        <v>0</v>
      </c>
      <c r="Y3768" s="146">
        <f t="shared" si="763"/>
        <v>0</v>
      </c>
      <c r="Z3768" s="147" t="str">
        <f>VLOOKUP(F3768,'3-Productie normen'!A:Q,12,FALSE)</f>
        <v>V</v>
      </c>
      <c r="AA3768" s="147"/>
      <c r="AC3768" s="148">
        <f t="shared" si="764"/>
        <v>6.5</v>
      </c>
    </row>
    <row r="3769" spans="1:29" ht="14.15" customHeight="1">
      <c r="A3769" s="124">
        <f t="shared" si="766"/>
        <v>3769</v>
      </c>
      <c r="B3769" s="141" t="s">
        <v>104</v>
      </c>
      <c r="C3769" s="164" t="s">
        <v>169</v>
      </c>
      <c r="D3769" s="164" t="s">
        <v>2876</v>
      </c>
      <c r="E3769" s="141" t="s">
        <v>168</v>
      </c>
      <c r="F3769" s="141" t="s">
        <v>168</v>
      </c>
      <c r="G3769" s="141" t="s">
        <v>1646</v>
      </c>
      <c r="H3769" s="164">
        <v>37.4</v>
      </c>
      <c r="I3769" s="143">
        <f t="shared" si="765"/>
        <v>1</v>
      </c>
      <c r="J3769" s="144">
        <v>1</v>
      </c>
      <c r="K3769" s="144"/>
      <c r="L3769" s="144"/>
      <c r="M3769" s="144"/>
      <c r="N3769" s="144"/>
      <c r="O3769" s="144"/>
      <c r="P3769" s="145" t="e">
        <f t="shared" si="755"/>
        <v>#DIV/0!</v>
      </c>
      <c r="Q3769" s="145">
        <f t="shared" si="756"/>
        <v>0</v>
      </c>
      <c r="R3769" s="145">
        <f t="shared" si="757"/>
        <v>0</v>
      </c>
      <c r="S3769" s="145">
        <f t="shared" si="758"/>
        <v>0</v>
      </c>
      <c r="T3769" s="145">
        <f t="shared" si="759"/>
        <v>0</v>
      </c>
      <c r="U3769" s="145">
        <f t="shared" si="760"/>
        <v>0</v>
      </c>
      <c r="V3769" s="146">
        <f>IF(J3769="nio",0,IF(J3769&gt;0,VLOOKUP(F3769,'3-Productie normen'!A:M,VLOOKUP(J3769,'3-Productie normen'!$B$38:$C$41,2,FALSE),FALSE)))*(VLOOKUP(B3769,'2-Kosten per locatie'!$A$16:$C$48,3,FALSE))</f>
        <v>0</v>
      </c>
      <c r="W3769" s="146">
        <f t="shared" si="761"/>
        <v>0</v>
      </c>
      <c r="X3769" s="146">
        <f t="shared" si="762"/>
        <v>0</v>
      </c>
      <c r="Y3769" s="146">
        <f t="shared" si="763"/>
        <v>0</v>
      </c>
      <c r="Z3769" s="147" t="str">
        <f>VLOOKUP(F3769,'3-Productie normen'!A:Q,12,FALSE)</f>
        <v>V</v>
      </c>
      <c r="AA3769" s="147"/>
      <c r="AC3769" s="148">
        <f t="shared" si="764"/>
        <v>37.4</v>
      </c>
    </row>
    <row r="3770" spans="1:29" ht="14.15" customHeight="1">
      <c r="A3770" s="124">
        <f t="shared" si="766"/>
        <v>3770</v>
      </c>
      <c r="B3770" s="141" t="s">
        <v>104</v>
      </c>
      <c r="C3770" s="164" t="s">
        <v>169</v>
      </c>
      <c r="D3770" s="164" t="s">
        <v>2877</v>
      </c>
      <c r="E3770" s="141" t="s">
        <v>168</v>
      </c>
      <c r="F3770" s="141" t="s">
        <v>168</v>
      </c>
      <c r="G3770" s="141" t="s">
        <v>1646</v>
      </c>
      <c r="H3770" s="164">
        <v>12.3</v>
      </c>
      <c r="I3770" s="143">
        <f t="shared" si="765"/>
        <v>1</v>
      </c>
      <c r="J3770" s="144">
        <v>1</v>
      </c>
      <c r="K3770" s="144"/>
      <c r="L3770" s="144"/>
      <c r="M3770" s="144"/>
      <c r="N3770" s="144"/>
      <c r="O3770" s="144"/>
      <c r="P3770" s="145" t="e">
        <f t="shared" si="755"/>
        <v>#DIV/0!</v>
      </c>
      <c r="Q3770" s="145">
        <f t="shared" si="756"/>
        <v>0</v>
      </c>
      <c r="R3770" s="145">
        <f t="shared" si="757"/>
        <v>0</v>
      </c>
      <c r="S3770" s="145">
        <f t="shared" si="758"/>
        <v>0</v>
      </c>
      <c r="T3770" s="145">
        <f t="shared" si="759"/>
        <v>0</v>
      </c>
      <c r="U3770" s="145">
        <f t="shared" si="760"/>
        <v>0</v>
      </c>
      <c r="V3770" s="146">
        <f>IF(J3770="nio",0,IF(J3770&gt;0,VLOOKUP(F3770,'3-Productie normen'!A:M,VLOOKUP(J3770,'3-Productie normen'!$B$38:$C$41,2,FALSE),FALSE)))*(VLOOKUP(B3770,'2-Kosten per locatie'!$A$16:$C$48,3,FALSE))</f>
        <v>0</v>
      </c>
      <c r="W3770" s="146">
        <f t="shared" si="761"/>
        <v>0</v>
      </c>
      <c r="X3770" s="146">
        <f t="shared" si="762"/>
        <v>0</v>
      </c>
      <c r="Y3770" s="146">
        <f t="shared" si="763"/>
        <v>0</v>
      </c>
      <c r="Z3770" s="147" t="str">
        <f>VLOOKUP(F3770,'3-Productie normen'!A:Q,12,FALSE)</f>
        <v>V</v>
      </c>
      <c r="AA3770" s="147"/>
      <c r="AC3770" s="148">
        <f t="shared" si="764"/>
        <v>12.3</v>
      </c>
    </row>
    <row r="3771" spans="1:29" ht="14.15" customHeight="1">
      <c r="A3771" s="124">
        <f t="shared" si="766"/>
        <v>3771</v>
      </c>
      <c r="B3771" s="141" t="s">
        <v>104</v>
      </c>
      <c r="C3771" s="164" t="s">
        <v>169</v>
      </c>
      <c r="D3771" s="164" t="s">
        <v>2878</v>
      </c>
      <c r="E3771" s="141" t="s">
        <v>168</v>
      </c>
      <c r="F3771" s="141" t="s">
        <v>168</v>
      </c>
      <c r="G3771" s="141" t="s">
        <v>1646</v>
      </c>
      <c r="H3771" s="164">
        <v>9.3000000000000007</v>
      </c>
      <c r="I3771" s="143">
        <f t="shared" si="765"/>
        <v>1</v>
      </c>
      <c r="J3771" s="144">
        <v>1</v>
      </c>
      <c r="K3771" s="144"/>
      <c r="L3771" s="144"/>
      <c r="M3771" s="144"/>
      <c r="N3771" s="144"/>
      <c r="O3771" s="144"/>
      <c r="P3771" s="145" t="e">
        <f t="shared" si="755"/>
        <v>#DIV/0!</v>
      </c>
      <c r="Q3771" s="145">
        <f t="shared" si="756"/>
        <v>0</v>
      </c>
      <c r="R3771" s="145">
        <f t="shared" si="757"/>
        <v>0</v>
      </c>
      <c r="S3771" s="145">
        <f t="shared" si="758"/>
        <v>0</v>
      </c>
      <c r="T3771" s="145">
        <f t="shared" si="759"/>
        <v>0</v>
      </c>
      <c r="U3771" s="145">
        <f t="shared" si="760"/>
        <v>0</v>
      </c>
      <c r="V3771" s="146">
        <f>IF(J3771="nio",0,IF(J3771&gt;0,VLOOKUP(F3771,'3-Productie normen'!A:M,VLOOKUP(J3771,'3-Productie normen'!$B$38:$C$41,2,FALSE),FALSE)))*(VLOOKUP(B3771,'2-Kosten per locatie'!$A$16:$C$48,3,FALSE))</f>
        <v>0</v>
      </c>
      <c r="W3771" s="146">
        <f t="shared" si="761"/>
        <v>0</v>
      </c>
      <c r="X3771" s="146">
        <f t="shared" si="762"/>
        <v>0</v>
      </c>
      <c r="Y3771" s="146">
        <f t="shared" si="763"/>
        <v>0</v>
      </c>
      <c r="Z3771" s="147" t="str">
        <f>VLOOKUP(F3771,'3-Productie normen'!A:Q,12,FALSE)</f>
        <v>V</v>
      </c>
      <c r="AA3771" s="147"/>
      <c r="AC3771" s="148">
        <f t="shared" si="764"/>
        <v>9.3000000000000007</v>
      </c>
    </row>
    <row r="3772" spans="1:29" ht="14.15" customHeight="1">
      <c r="A3772" s="124">
        <f t="shared" si="766"/>
        <v>3772</v>
      </c>
      <c r="B3772" s="141" t="s">
        <v>104</v>
      </c>
      <c r="C3772" s="164" t="s">
        <v>169</v>
      </c>
      <c r="D3772" s="164" t="s">
        <v>2879</v>
      </c>
      <c r="E3772" s="141" t="s">
        <v>168</v>
      </c>
      <c r="F3772" s="141" t="s">
        <v>168</v>
      </c>
      <c r="G3772" s="141" t="s">
        <v>1646</v>
      </c>
      <c r="H3772" s="164">
        <v>12.2</v>
      </c>
      <c r="I3772" s="143">
        <f t="shared" si="765"/>
        <v>1</v>
      </c>
      <c r="J3772" s="144">
        <v>1</v>
      </c>
      <c r="K3772" s="144"/>
      <c r="L3772" s="144"/>
      <c r="M3772" s="144"/>
      <c r="N3772" s="144"/>
      <c r="O3772" s="144"/>
      <c r="P3772" s="145" t="e">
        <f t="shared" si="755"/>
        <v>#DIV/0!</v>
      </c>
      <c r="Q3772" s="145">
        <f t="shared" si="756"/>
        <v>0</v>
      </c>
      <c r="R3772" s="145">
        <f t="shared" si="757"/>
        <v>0</v>
      </c>
      <c r="S3772" s="145">
        <f t="shared" si="758"/>
        <v>0</v>
      </c>
      <c r="T3772" s="145">
        <f t="shared" si="759"/>
        <v>0</v>
      </c>
      <c r="U3772" s="145">
        <f t="shared" si="760"/>
        <v>0</v>
      </c>
      <c r="V3772" s="146">
        <f>IF(J3772="nio",0,IF(J3772&gt;0,VLOOKUP(F3772,'3-Productie normen'!A:M,VLOOKUP(J3772,'3-Productie normen'!$B$38:$C$41,2,FALSE),FALSE)))*(VLOOKUP(B3772,'2-Kosten per locatie'!$A$16:$C$48,3,FALSE))</f>
        <v>0</v>
      </c>
      <c r="W3772" s="146">
        <f t="shared" si="761"/>
        <v>0</v>
      </c>
      <c r="X3772" s="146">
        <f t="shared" si="762"/>
        <v>0</v>
      </c>
      <c r="Y3772" s="146">
        <f t="shared" si="763"/>
        <v>0</v>
      </c>
      <c r="Z3772" s="147" t="str">
        <f>VLOOKUP(F3772,'3-Productie normen'!A:Q,12,FALSE)</f>
        <v>V</v>
      </c>
      <c r="AA3772" s="147"/>
      <c r="AC3772" s="148">
        <f t="shared" si="764"/>
        <v>12.2</v>
      </c>
    </row>
    <row r="3773" spans="1:29" ht="14.15" customHeight="1">
      <c r="A3773" s="124">
        <f t="shared" si="766"/>
        <v>3773</v>
      </c>
      <c r="B3773" s="141" t="s">
        <v>104</v>
      </c>
      <c r="C3773" s="164" t="s">
        <v>169</v>
      </c>
      <c r="D3773" s="164" t="s">
        <v>2880</v>
      </c>
      <c r="E3773" s="141" t="s">
        <v>168</v>
      </c>
      <c r="F3773" s="141" t="s">
        <v>168</v>
      </c>
      <c r="G3773" s="141" t="s">
        <v>1646</v>
      </c>
      <c r="H3773" s="164">
        <v>9.5</v>
      </c>
      <c r="I3773" s="143">
        <f t="shared" si="765"/>
        <v>1</v>
      </c>
      <c r="J3773" s="144">
        <v>1</v>
      </c>
      <c r="K3773" s="144"/>
      <c r="L3773" s="144"/>
      <c r="M3773" s="144"/>
      <c r="N3773" s="144"/>
      <c r="O3773" s="144"/>
      <c r="P3773" s="145" t="e">
        <f t="shared" si="755"/>
        <v>#DIV/0!</v>
      </c>
      <c r="Q3773" s="145">
        <f t="shared" si="756"/>
        <v>0</v>
      </c>
      <c r="R3773" s="145">
        <f t="shared" si="757"/>
        <v>0</v>
      </c>
      <c r="S3773" s="145">
        <f t="shared" si="758"/>
        <v>0</v>
      </c>
      <c r="T3773" s="145">
        <f t="shared" si="759"/>
        <v>0</v>
      </c>
      <c r="U3773" s="145">
        <f t="shared" si="760"/>
        <v>0</v>
      </c>
      <c r="V3773" s="146">
        <f>IF(J3773="nio",0,IF(J3773&gt;0,VLOOKUP(F3773,'3-Productie normen'!A:M,VLOOKUP(J3773,'3-Productie normen'!$B$38:$C$41,2,FALSE),FALSE)))*(VLOOKUP(B3773,'2-Kosten per locatie'!$A$16:$C$48,3,FALSE))</f>
        <v>0</v>
      </c>
      <c r="W3773" s="146">
        <f t="shared" si="761"/>
        <v>0</v>
      </c>
      <c r="X3773" s="146">
        <f t="shared" si="762"/>
        <v>0</v>
      </c>
      <c r="Y3773" s="146">
        <f t="shared" si="763"/>
        <v>0</v>
      </c>
      <c r="Z3773" s="147" t="str">
        <f>VLOOKUP(F3773,'3-Productie normen'!A:Q,12,FALSE)</f>
        <v>V</v>
      </c>
      <c r="AA3773" s="147"/>
      <c r="AC3773" s="148">
        <f t="shared" si="764"/>
        <v>9.5</v>
      </c>
    </row>
    <row r="3774" spans="1:29" ht="14.15" customHeight="1">
      <c r="A3774" s="124">
        <f t="shared" si="766"/>
        <v>3774</v>
      </c>
      <c r="B3774" s="141" t="s">
        <v>104</v>
      </c>
      <c r="C3774" s="164" t="s">
        <v>169</v>
      </c>
      <c r="D3774" s="164" t="s">
        <v>2881</v>
      </c>
      <c r="E3774" s="141" t="s">
        <v>168</v>
      </c>
      <c r="F3774" s="141" t="s">
        <v>168</v>
      </c>
      <c r="G3774" s="141" t="s">
        <v>1646</v>
      </c>
      <c r="H3774" s="164">
        <v>12.3</v>
      </c>
      <c r="I3774" s="143">
        <f t="shared" si="765"/>
        <v>1</v>
      </c>
      <c r="J3774" s="144">
        <v>1</v>
      </c>
      <c r="K3774" s="144"/>
      <c r="L3774" s="144"/>
      <c r="M3774" s="144"/>
      <c r="N3774" s="144"/>
      <c r="O3774" s="144"/>
      <c r="P3774" s="145" t="e">
        <f t="shared" si="755"/>
        <v>#DIV/0!</v>
      </c>
      <c r="Q3774" s="145">
        <f t="shared" si="756"/>
        <v>0</v>
      </c>
      <c r="R3774" s="145">
        <f t="shared" si="757"/>
        <v>0</v>
      </c>
      <c r="S3774" s="145">
        <f t="shared" si="758"/>
        <v>0</v>
      </c>
      <c r="T3774" s="145">
        <f t="shared" si="759"/>
        <v>0</v>
      </c>
      <c r="U3774" s="145">
        <f t="shared" si="760"/>
        <v>0</v>
      </c>
      <c r="V3774" s="146">
        <f>IF(J3774="nio",0,IF(J3774&gt;0,VLOOKUP(F3774,'3-Productie normen'!A:M,VLOOKUP(J3774,'3-Productie normen'!$B$38:$C$41,2,FALSE),FALSE)))*(VLOOKUP(B3774,'2-Kosten per locatie'!$A$16:$C$48,3,FALSE))</f>
        <v>0</v>
      </c>
      <c r="W3774" s="146">
        <f t="shared" si="761"/>
        <v>0</v>
      </c>
      <c r="X3774" s="146">
        <f t="shared" si="762"/>
        <v>0</v>
      </c>
      <c r="Y3774" s="146">
        <f t="shared" si="763"/>
        <v>0</v>
      </c>
      <c r="Z3774" s="147" t="str">
        <f>VLOOKUP(F3774,'3-Productie normen'!A:Q,12,FALSE)</f>
        <v>V</v>
      </c>
      <c r="AA3774" s="147"/>
      <c r="AC3774" s="148">
        <f t="shared" si="764"/>
        <v>12.3</v>
      </c>
    </row>
    <row r="3775" spans="1:29" ht="14.15" customHeight="1">
      <c r="A3775" s="124">
        <f t="shared" si="766"/>
        <v>3775</v>
      </c>
      <c r="B3775" s="141" t="s">
        <v>104</v>
      </c>
      <c r="C3775" s="164" t="s">
        <v>169</v>
      </c>
      <c r="D3775" s="164" t="s">
        <v>2024</v>
      </c>
      <c r="E3775" s="141" t="s">
        <v>168</v>
      </c>
      <c r="F3775" s="141" t="s">
        <v>168</v>
      </c>
      <c r="G3775" s="141" t="s">
        <v>1646</v>
      </c>
      <c r="H3775" s="164">
        <v>12.1</v>
      </c>
      <c r="I3775" s="143">
        <f t="shared" si="765"/>
        <v>1</v>
      </c>
      <c r="J3775" s="144">
        <v>1</v>
      </c>
      <c r="K3775" s="144"/>
      <c r="L3775" s="144"/>
      <c r="M3775" s="144"/>
      <c r="N3775" s="144"/>
      <c r="O3775" s="144"/>
      <c r="P3775" s="145" t="e">
        <f t="shared" si="755"/>
        <v>#DIV/0!</v>
      </c>
      <c r="Q3775" s="145">
        <f t="shared" si="756"/>
        <v>0</v>
      </c>
      <c r="R3775" s="145">
        <f t="shared" si="757"/>
        <v>0</v>
      </c>
      <c r="S3775" s="145">
        <f t="shared" si="758"/>
        <v>0</v>
      </c>
      <c r="T3775" s="145">
        <f t="shared" si="759"/>
        <v>0</v>
      </c>
      <c r="U3775" s="145">
        <f t="shared" si="760"/>
        <v>0</v>
      </c>
      <c r="V3775" s="146">
        <f>IF(J3775="nio",0,IF(J3775&gt;0,VLOOKUP(F3775,'3-Productie normen'!A:M,VLOOKUP(J3775,'3-Productie normen'!$B$38:$C$41,2,FALSE),FALSE)))*(VLOOKUP(B3775,'2-Kosten per locatie'!$A$16:$C$48,3,FALSE))</f>
        <v>0</v>
      </c>
      <c r="W3775" s="146">
        <f t="shared" si="761"/>
        <v>0</v>
      </c>
      <c r="X3775" s="146">
        <f t="shared" si="762"/>
        <v>0</v>
      </c>
      <c r="Y3775" s="146">
        <f t="shared" si="763"/>
        <v>0</v>
      </c>
      <c r="Z3775" s="147" t="str">
        <f>VLOOKUP(F3775,'3-Productie normen'!A:Q,12,FALSE)</f>
        <v>V</v>
      </c>
      <c r="AA3775" s="147"/>
      <c r="AC3775" s="148">
        <f t="shared" si="764"/>
        <v>12.1</v>
      </c>
    </row>
    <row r="3776" spans="1:29" ht="14.15" customHeight="1">
      <c r="A3776" s="124">
        <f t="shared" si="766"/>
        <v>3776</v>
      </c>
      <c r="B3776" s="141" t="s">
        <v>104</v>
      </c>
      <c r="C3776" s="164" t="s">
        <v>169</v>
      </c>
      <c r="D3776" s="164" t="s">
        <v>2025</v>
      </c>
      <c r="E3776" s="141" t="s">
        <v>168</v>
      </c>
      <c r="F3776" s="141" t="s">
        <v>168</v>
      </c>
      <c r="G3776" s="141" t="s">
        <v>1646</v>
      </c>
      <c r="H3776" s="164">
        <v>6.5</v>
      </c>
      <c r="I3776" s="143">
        <f t="shared" si="765"/>
        <v>1</v>
      </c>
      <c r="J3776" s="144">
        <v>1</v>
      </c>
      <c r="K3776" s="144"/>
      <c r="L3776" s="144"/>
      <c r="M3776" s="144"/>
      <c r="N3776" s="144"/>
      <c r="O3776" s="144"/>
      <c r="P3776" s="145" t="e">
        <f t="shared" si="755"/>
        <v>#DIV/0!</v>
      </c>
      <c r="Q3776" s="145">
        <f t="shared" si="756"/>
        <v>0</v>
      </c>
      <c r="R3776" s="145">
        <f t="shared" si="757"/>
        <v>0</v>
      </c>
      <c r="S3776" s="145">
        <f t="shared" si="758"/>
        <v>0</v>
      </c>
      <c r="T3776" s="145">
        <f t="shared" si="759"/>
        <v>0</v>
      </c>
      <c r="U3776" s="145">
        <f t="shared" si="760"/>
        <v>0</v>
      </c>
      <c r="V3776" s="146">
        <f>IF(J3776="nio",0,IF(J3776&gt;0,VLOOKUP(F3776,'3-Productie normen'!A:M,VLOOKUP(J3776,'3-Productie normen'!$B$38:$C$41,2,FALSE),FALSE)))*(VLOOKUP(B3776,'2-Kosten per locatie'!$A$16:$C$48,3,FALSE))</f>
        <v>0</v>
      </c>
      <c r="W3776" s="146">
        <f t="shared" si="761"/>
        <v>0</v>
      </c>
      <c r="X3776" s="146">
        <f t="shared" si="762"/>
        <v>0</v>
      </c>
      <c r="Y3776" s="146">
        <f t="shared" si="763"/>
        <v>0</v>
      </c>
      <c r="Z3776" s="147" t="str">
        <f>VLOOKUP(F3776,'3-Productie normen'!A:Q,12,FALSE)</f>
        <v>V</v>
      </c>
      <c r="AA3776" s="147"/>
      <c r="AC3776" s="148">
        <f t="shared" si="764"/>
        <v>6.5</v>
      </c>
    </row>
    <row r="3777" spans="1:29" ht="14.15" customHeight="1">
      <c r="A3777" s="124">
        <f t="shared" si="766"/>
        <v>3777</v>
      </c>
      <c r="B3777" s="141" t="s">
        <v>104</v>
      </c>
      <c r="C3777" s="164" t="s">
        <v>169</v>
      </c>
      <c r="D3777" s="164" t="s">
        <v>2027</v>
      </c>
      <c r="E3777" s="141" t="s">
        <v>168</v>
      </c>
      <c r="F3777" s="141" t="s">
        <v>168</v>
      </c>
      <c r="G3777" s="141" t="s">
        <v>1646</v>
      </c>
      <c r="H3777" s="164">
        <v>37.4</v>
      </c>
      <c r="I3777" s="143">
        <f t="shared" si="765"/>
        <v>1</v>
      </c>
      <c r="J3777" s="144">
        <v>1</v>
      </c>
      <c r="K3777" s="144"/>
      <c r="L3777" s="144"/>
      <c r="M3777" s="144"/>
      <c r="N3777" s="144"/>
      <c r="O3777" s="144"/>
      <c r="P3777" s="145" t="e">
        <f t="shared" si="755"/>
        <v>#DIV/0!</v>
      </c>
      <c r="Q3777" s="145">
        <f t="shared" si="756"/>
        <v>0</v>
      </c>
      <c r="R3777" s="145">
        <f t="shared" si="757"/>
        <v>0</v>
      </c>
      <c r="S3777" s="145">
        <f t="shared" si="758"/>
        <v>0</v>
      </c>
      <c r="T3777" s="145">
        <f t="shared" si="759"/>
        <v>0</v>
      </c>
      <c r="U3777" s="145">
        <f t="shared" si="760"/>
        <v>0</v>
      </c>
      <c r="V3777" s="146">
        <f>IF(J3777="nio",0,IF(J3777&gt;0,VLOOKUP(F3777,'3-Productie normen'!A:M,VLOOKUP(J3777,'3-Productie normen'!$B$38:$C$41,2,FALSE),FALSE)))*(VLOOKUP(B3777,'2-Kosten per locatie'!$A$16:$C$48,3,FALSE))</f>
        <v>0</v>
      </c>
      <c r="W3777" s="146">
        <f t="shared" si="761"/>
        <v>0</v>
      </c>
      <c r="X3777" s="146">
        <f t="shared" si="762"/>
        <v>0</v>
      </c>
      <c r="Y3777" s="146">
        <f t="shared" si="763"/>
        <v>0</v>
      </c>
      <c r="Z3777" s="147" t="str">
        <f>VLOOKUP(F3777,'3-Productie normen'!A:Q,12,FALSE)</f>
        <v>V</v>
      </c>
      <c r="AA3777" s="147"/>
      <c r="AC3777" s="148">
        <f t="shared" si="764"/>
        <v>37.4</v>
      </c>
    </row>
    <row r="3778" spans="1:29" ht="14.15" customHeight="1">
      <c r="A3778" s="124">
        <f t="shared" si="766"/>
        <v>3778</v>
      </c>
      <c r="B3778" s="141" t="s">
        <v>104</v>
      </c>
      <c r="C3778" s="164" t="s">
        <v>169</v>
      </c>
      <c r="D3778" s="164" t="s">
        <v>2882</v>
      </c>
      <c r="E3778" s="141" t="s">
        <v>168</v>
      </c>
      <c r="F3778" s="141" t="s">
        <v>168</v>
      </c>
      <c r="G3778" s="141" t="s">
        <v>1646</v>
      </c>
      <c r="H3778" s="164">
        <v>12.3</v>
      </c>
      <c r="I3778" s="143">
        <f t="shared" si="765"/>
        <v>1</v>
      </c>
      <c r="J3778" s="144">
        <v>1</v>
      </c>
      <c r="K3778" s="144"/>
      <c r="L3778" s="144"/>
      <c r="M3778" s="144"/>
      <c r="N3778" s="144"/>
      <c r="O3778" s="144"/>
      <c r="P3778" s="145" t="e">
        <f t="shared" si="755"/>
        <v>#DIV/0!</v>
      </c>
      <c r="Q3778" s="145">
        <f t="shared" si="756"/>
        <v>0</v>
      </c>
      <c r="R3778" s="145">
        <f t="shared" si="757"/>
        <v>0</v>
      </c>
      <c r="S3778" s="145">
        <f t="shared" si="758"/>
        <v>0</v>
      </c>
      <c r="T3778" s="145">
        <f t="shared" si="759"/>
        <v>0</v>
      </c>
      <c r="U3778" s="145">
        <f t="shared" si="760"/>
        <v>0</v>
      </c>
      <c r="V3778" s="146">
        <f>IF(J3778="nio",0,IF(J3778&gt;0,VLOOKUP(F3778,'3-Productie normen'!A:M,VLOOKUP(J3778,'3-Productie normen'!$B$38:$C$41,2,FALSE),FALSE)))*(VLOOKUP(B3778,'2-Kosten per locatie'!$A$16:$C$48,3,FALSE))</f>
        <v>0</v>
      </c>
      <c r="W3778" s="146">
        <f t="shared" si="761"/>
        <v>0</v>
      </c>
      <c r="X3778" s="146">
        <f t="shared" si="762"/>
        <v>0</v>
      </c>
      <c r="Y3778" s="146">
        <f t="shared" si="763"/>
        <v>0</v>
      </c>
      <c r="Z3778" s="147" t="str">
        <f>VLOOKUP(F3778,'3-Productie normen'!A:Q,12,FALSE)</f>
        <v>V</v>
      </c>
      <c r="AA3778" s="147"/>
      <c r="AC3778" s="148">
        <f t="shared" si="764"/>
        <v>12.3</v>
      </c>
    </row>
    <row r="3779" spans="1:29" ht="14.15" customHeight="1">
      <c r="A3779" s="124">
        <f t="shared" si="766"/>
        <v>3779</v>
      </c>
      <c r="B3779" s="141" t="s">
        <v>104</v>
      </c>
      <c r="C3779" s="164" t="s">
        <v>169</v>
      </c>
      <c r="D3779" s="164" t="s">
        <v>2883</v>
      </c>
      <c r="E3779" s="141" t="s">
        <v>168</v>
      </c>
      <c r="F3779" s="141" t="s">
        <v>168</v>
      </c>
      <c r="G3779" s="141" t="s">
        <v>1646</v>
      </c>
      <c r="H3779" s="164">
        <v>9.3000000000000007</v>
      </c>
      <c r="I3779" s="143">
        <f t="shared" si="765"/>
        <v>1</v>
      </c>
      <c r="J3779" s="144">
        <v>1</v>
      </c>
      <c r="K3779" s="144"/>
      <c r="L3779" s="144"/>
      <c r="M3779" s="144"/>
      <c r="N3779" s="144"/>
      <c r="O3779" s="144"/>
      <c r="P3779" s="145" t="e">
        <f t="shared" si="755"/>
        <v>#DIV/0!</v>
      </c>
      <c r="Q3779" s="145">
        <f t="shared" si="756"/>
        <v>0</v>
      </c>
      <c r="R3779" s="145">
        <f t="shared" si="757"/>
        <v>0</v>
      </c>
      <c r="S3779" s="145">
        <f t="shared" si="758"/>
        <v>0</v>
      </c>
      <c r="T3779" s="145">
        <f t="shared" si="759"/>
        <v>0</v>
      </c>
      <c r="U3779" s="145">
        <f t="shared" si="760"/>
        <v>0</v>
      </c>
      <c r="V3779" s="146">
        <f>IF(J3779="nio",0,IF(J3779&gt;0,VLOOKUP(F3779,'3-Productie normen'!A:M,VLOOKUP(J3779,'3-Productie normen'!$B$38:$C$41,2,FALSE),FALSE)))*(VLOOKUP(B3779,'2-Kosten per locatie'!$A$16:$C$48,3,FALSE))</f>
        <v>0</v>
      </c>
      <c r="W3779" s="146">
        <f t="shared" si="761"/>
        <v>0</v>
      </c>
      <c r="X3779" s="146">
        <f t="shared" si="762"/>
        <v>0</v>
      </c>
      <c r="Y3779" s="146">
        <f t="shared" si="763"/>
        <v>0</v>
      </c>
      <c r="Z3779" s="147" t="str">
        <f>VLOOKUP(F3779,'3-Productie normen'!A:Q,12,FALSE)</f>
        <v>V</v>
      </c>
      <c r="AA3779" s="147"/>
      <c r="AC3779" s="148">
        <f t="shared" si="764"/>
        <v>9.3000000000000007</v>
      </c>
    </row>
    <row r="3780" spans="1:29" ht="14.15" customHeight="1">
      <c r="A3780" s="124">
        <f t="shared" si="766"/>
        <v>3780</v>
      </c>
      <c r="B3780" s="141" t="s">
        <v>104</v>
      </c>
      <c r="C3780" s="164" t="s">
        <v>169</v>
      </c>
      <c r="D3780" s="164" t="s">
        <v>2884</v>
      </c>
      <c r="E3780" s="141" t="s">
        <v>168</v>
      </c>
      <c r="F3780" s="141" t="s">
        <v>168</v>
      </c>
      <c r="G3780" s="141" t="s">
        <v>1646</v>
      </c>
      <c r="H3780" s="164">
        <v>12.5</v>
      </c>
      <c r="I3780" s="143">
        <f t="shared" si="765"/>
        <v>1</v>
      </c>
      <c r="J3780" s="144">
        <v>1</v>
      </c>
      <c r="K3780" s="144"/>
      <c r="L3780" s="144"/>
      <c r="M3780" s="144"/>
      <c r="N3780" s="144"/>
      <c r="O3780" s="144"/>
      <c r="P3780" s="145" t="e">
        <f t="shared" si="755"/>
        <v>#DIV/0!</v>
      </c>
      <c r="Q3780" s="145">
        <f t="shared" si="756"/>
        <v>0</v>
      </c>
      <c r="R3780" s="145">
        <f t="shared" si="757"/>
        <v>0</v>
      </c>
      <c r="S3780" s="145">
        <f t="shared" si="758"/>
        <v>0</v>
      </c>
      <c r="T3780" s="145">
        <f t="shared" si="759"/>
        <v>0</v>
      </c>
      <c r="U3780" s="145">
        <f t="shared" si="760"/>
        <v>0</v>
      </c>
      <c r="V3780" s="146">
        <f>IF(J3780="nio",0,IF(J3780&gt;0,VLOOKUP(F3780,'3-Productie normen'!A:M,VLOOKUP(J3780,'3-Productie normen'!$B$38:$C$41,2,FALSE),FALSE)))*(VLOOKUP(B3780,'2-Kosten per locatie'!$A$16:$C$48,3,FALSE))</f>
        <v>0</v>
      </c>
      <c r="W3780" s="146">
        <f t="shared" si="761"/>
        <v>0</v>
      </c>
      <c r="X3780" s="146">
        <f t="shared" si="762"/>
        <v>0</v>
      </c>
      <c r="Y3780" s="146">
        <f t="shared" si="763"/>
        <v>0</v>
      </c>
      <c r="Z3780" s="147" t="str">
        <f>VLOOKUP(F3780,'3-Productie normen'!A:Q,12,FALSE)</f>
        <v>V</v>
      </c>
      <c r="AA3780" s="147"/>
      <c r="AC3780" s="148">
        <f t="shared" si="764"/>
        <v>12.5</v>
      </c>
    </row>
    <row r="3781" spans="1:29" ht="14.15" customHeight="1">
      <c r="A3781" s="124">
        <f t="shared" si="766"/>
        <v>3781</v>
      </c>
      <c r="B3781" s="141" t="s">
        <v>104</v>
      </c>
      <c r="C3781" s="164" t="s">
        <v>169</v>
      </c>
      <c r="D3781" s="164" t="s">
        <v>2885</v>
      </c>
      <c r="E3781" s="141" t="s">
        <v>168</v>
      </c>
      <c r="F3781" s="141" t="s">
        <v>168</v>
      </c>
      <c r="G3781" s="141" t="s">
        <v>1646</v>
      </c>
      <c r="H3781" s="164">
        <v>9.6</v>
      </c>
      <c r="I3781" s="143">
        <f t="shared" si="765"/>
        <v>1</v>
      </c>
      <c r="J3781" s="144">
        <v>1</v>
      </c>
      <c r="K3781" s="144"/>
      <c r="L3781" s="144"/>
      <c r="M3781" s="144"/>
      <c r="N3781" s="144"/>
      <c r="O3781" s="144"/>
      <c r="P3781" s="145" t="e">
        <f t="shared" ref="P3781:P3782" si="767">IF(J3781="nio",0,IF(J3781&gt;0,J3781*H3781/V3781,0))</f>
        <v>#DIV/0!</v>
      </c>
      <c r="Q3781" s="145">
        <f t="shared" ref="Q3781:Q3782" si="768">IF(K3781&gt;0,K3781*H3781/W3781,0)</f>
        <v>0</v>
      </c>
      <c r="R3781" s="145">
        <f t="shared" ref="R3781:R3782" si="769">IF(L3781&gt;0,L3781*H3781/X3781,0)</f>
        <v>0</v>
      </c>
      <c r="S3781" s="145">
        <f t="shared" ref="S3781:S3782" si="770">IF(M3781&gt;0,M3781*H3781/Y3781,0)</f>
        <v>0</v>
      </c>
      <c r="T3781" s="145">
        <f t="shared" ref="T3781:T3782" si="771">IF(N3781&gt;0,N3781*H3781/X3781,0)</f>
        <v>0</v>
      </c>
      <c r="U3781" s="145">
        <f t="shared" ref="U3781:U3782" si="772">IF(O3781&gt;0,O3781*H3781/Y3781,0)</f>
        <v>0</v>
      </c>
      <c r="V3781" s="146">
        <f>IF(J3781="nio",0,IF(J3781&gt;0,VLOOKUP(F3781,'3-Productie normen'!A:M,VLOOKUP(J3781,'3-Productie normen'!$B$38:$C$41,2,FALSE),FALSE)))*(VLOOKUP(B3781,'2-Kosten per locatie'!$A$16:$C$48,3,FALSE))</f>
        <v>0</v>
      </c>
      <c r="W3781" s="146">
        <f t="shared" ref="W3781:W3782" si="773">IF(K3781&gt;0,V3781*$W$8,0)</f>
        <v>0</v>
      </c>
      <c r="X3781" s="146">
        <f t="shared" ref="X3781:X3782" si="774">IF((OR(L3781&gt;0,N3781&gt;0)),V3781*$X$8,0)</f>
        <v>0</v>
      </c>
      <c r="Y3781" s="146">
        <f t="shared" ref="Y3781:Y3782" si="775">IF((OR(M3781&gt;0,O3781&gt;0)),V3781*$Y$8,0)</f>
        <v>0</v>
      </c>
      <c r="Z3781" s="147" t="str">
        <f>VLOOKUP(F3781,'3-Productie normen'!A:Q,12,FALSE)</f>
        <v>V</v>
      </c>
      <c r="AA3781" s="147"/>
      <c r="AC3781" s="148">
        <f t="shared" ref="AC3781:AC3782" si="776">I3781*H3781</f>
        <v>9.6</v>
      </c>
    </row>
    <row r="3782" spans="1:29" ht="14.15" customHeight="1">
      <c r="A3782" s="124">
        <f t="shared" si="766"/>
        <v>3782</v>
      </c>
      <c r="B3782" s="141" t="s">
        <v>104</v>
      </c>
      <c r="C3782" s="164" t="s">
        <v>169</v>
      </c>
      <c r="D3782" s="164" t="s">
        <v>2886</v>
      </c>
      <c r="E3782" s="141" t="s">
        <v>168</v>
      </c>
      <c r="F3782" s="141" t="s">
        <v>168</v>
      </c>
      <c r="G3782" s="141" t="s">
        <v>1646</v>
      </c>
      <c r="H3782" s="164">
        <v>12.3</v>
      </c>
      <c r="I3782" s="143">
        <f t="shared" si="765"/>
        <v>1</v>
      </c>
      <c r="J3782" s="144">
        <v>1</v>
      </c>
      <c r="K3782" s="144"/>
      <c r="L3782" s="144"/>
      <c r="M3782" s="144"/>
      <c r="N3782" s="144"/>
      <c r="O3782" s="144"/>
      <c r="P3782" s="145" t="e">
        <f t="shared" si="767"/>
        <v>#DIV/0!</v>
      </c>
      <c r="Q3782" s="145">
        <f t="shared" si="768"/>
        <v>0</v>
      </c>
      <c r="R3782" s="145">
        <f t="shared" si="769"/>
        <v>0</v>
      </c>
      <c r="S3782" s="145">
        <f t="shared" si="770"/>
        <v>0</v>
      </c>
      <c r="T3782" s="145">
        <f t="shared" si="771"/>
        <v>0</v>
      </c>
      <c r="U3782" s="145">
        <f t="shared" si="772"/>
        <v>0</v>
      </c>
      <c r="V3782" s="146">
        <f>IF(J3782="nio",0,IF(J3782&gt;0,VLOOKUP(F3782,'3-Productie normen'!A:M,VLOOKUP(J3782,'3-Productie normen'!$B$38:$C$41,2,FALSE),FALSE)))*(VLOOKUP(B3782,'2-Kosten per locatie'!$A$16:$C$48,3,FALSE))</f>
        <v>0</v>
      </c>
      <c r="W3782" s="146">
        <f t="shared" si="773"/>
        <v>0</v>
      </c>
      <c r="X3782" s="146">
        <f t="shared" si="774"/>
        <v>0</v>
      </c>
      <c r="Y3782" s="146">
        <f t="shared" si="775"/>
        <v>0</v>
      </c>
      <c r="Z3782" s="147" t="str">
        <f>VLOOKUP(F3782,'3-Productie normen'!A:Q,12,FALSE)</f>
        <v>V</v>
      </c>
      <c r="AA3782" s="147"/>
      <c r="AC3782" s="148">
        <f t="shared" si="776"/>
        <v>12.3</v>
      </c>
    </row>
  </sheetData>
  <autoFilter ref="B9:AC3782" xr:uid="{00000000-0009-0000-0000-000004000000}"/>
  <mergeCells count="1">
    <mergeCell ref="W6:Y7"/>
  </mergeCells>
  <phoneticPr fontId="11"/>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6" manualBreakCount="6">
    <brk id="55" min="1" max="21" man="1"/>
    <brk id="105" min="1" max="21" man="1"/>
    <brk id="165" min="1" max="21" man="1"/>
    <brk id="206" min="1" max="21" man="1"/>
    <brk id="248" min="1" max="21" man="1"/>
    <brk id="334" min="1" max="21" man="1"/>
  </rowBreaks>
  <ignoredErrors>
    <ignoredError sqref="C2783:C278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2"/>
  <sheetViews>
    <sheetView showGridLines="0" showZeros="0" showOutlineSymbols="0" zoomScale="85" zoomScaleNormal="85" zoomScaleSheetLayoutView="100" workbookViewId="0">
      <pane ySplit="9" topLeftCell="A10" activePane="bottomLeft" state="frozen"/>
      <selection activeCell="B1" sqref="B1"/>
      <selection pane="bottomLeft" activeCell="G3" sqref="G3"/>
    </sheetView>
  </sheetViews>
  <sheetFormatPr defaultColWidth="9.453125" defaultRowHeight="12.5"/>
  <cols>
    <col min="1" max="1" width="45.54296875" style="1" customWidth="1"/>
    <col min="2" max="3" width="18.453125" style="1" customWidth="1"/>
    <col min="4" max="4" width="10.54296875" style="1" customWidth="1"/>
    <col min="5" max="5" width="11.1796875" style="1" customWidth="1"/>
    <col min="6" max="6" width="2.1796875" style="1" customWidth="1"/>
    <col min="7" max="7" width="7.81640625" style="1" customWidth="1"/>
    <col min="8" max="8" width="27" style="1" bestFit="1" customWidth="1"/>
    <col min="9" max="16384" width="9.453125" style="1"/>
  </cols>
  <sheetData>
    <row r="1" spans="1:8">
      <c r="A1" s="19" t="s">
        <v>29</v>
      </c>
      <c r="B1" s="170"/>
      <c r="C1" s="171"/>
      <c r="D1" s="171"/>
      <c r="E1" s="171"/>
      <c r="F1" s="171"/>
      <c r="G1" s="171"/>
    </row>
    <row r="2" spans="1:8">
      <c r="A2" s="171"/>
      <c r="B2" s="171"/>
      <c r="C2" s="171"/>
      <c r="D2" s="171"/>
      <c r="E2" s="171"/>
      <c r="F2" s="171"/>
      <c r="G2" s="171"/>
    </row>
    <row r="3" spans="1:8" ht="16">
      <c r="A3" s="2" t="str">
        <f>'2-Kosten per locatie'!A3</f>
        <v>Naam opdrachtgever</v>
      </c>
      <c r="B3" s="4" t="str">
        <f>'2-Kosten per locatie'!B3</f>
        <v>ProRail</v>
      </c>
      <c r="C3" s="171"/>
      <c r="D3" s="171"/>
      <c r="E3" s="471"/>
      <c r="F3" s="171"/>
      <c r="G3" s="171"/>
    </row>
    <row r="4" spans="1:8" ht="16">
      <c r="A4" s="2" t="str">
        <f>'2-Kosten per locatie'!A4</f>
        <v>Calculatie onderdeel</v>
      </c>
      <c r="B4" s="4" t="str">
        <f ca="1">MID(CELL("bestandsnaam",$C$9),SEARCH("]",CELL("bestandsnaam",$C$9),1)+1,256)</f>
        <v>5-Premies en opslagen</v>
      </c>
      <c r="C4" s="6"/>
      <c r="D4" s="472"/>
      <c r="E4" s="473"/>
      <c r="F4" s="473"/>
      <c r="G4" s="473"/>
    </row>
    <row r="5" spans="1:8" ht="16">
      <c r="A5" s="2" t="str">
        <f>'2-Kosten per locatie'!A5</f>
        <v>Gebouw/plaats</v>
      </c>
      <c r="B5" s="4" t="str">
        <f>'2-Kosten per locatie'!B5</f>
        <v>Divers</v>
      </c>
      <c r="C5" s="2"/>
      <c r="D5" s="474"/>
      <c r="E5" s="475"/>
      <c r="F5" s="476"/>
      <c r="G5" s="473"/>
    </row>
    <row r="6" spans="1:8" ht="16">
      <c r="A6" s="2" t="str">
        <f>'2-Kosten per locatie'!A6</f>
        <v>Referentie nummer</v>
      </c>
      <c r="B6" s="4" t="str">
        <f>'2-Kosten per locatie'!B6</f>
        <v>TN 405633</v>
      </c>
      <c r="C6" s="5"/>
      <c r="D6" s="474"/>
      <c r="E6" s="477"/>
      <c r="F6" s="478"/>
      <c r="G6" s="479"/>
      <c r="H6" s="8"/>
    </row>
    <row r="7" spans="1:8" ht="16">
      <c r="A7" s="2" t="str">
        <f>'2-Kosten per locatie'!A7</f>
        <v>Naam dienstverlener</v>
      </c>
      <c r="B7" s="4">
        <f>'2-Kosten per locatie'!B7</f>
        <v>0</v>
      </c>
      <c r="C7" s="5"/>
      <c r="D7" s="474"/>
      <c r="E7" s="475"/>
      <c r="F7" s="476"/>
      <c r="G7" s="473"/>
    </row>
    <row r="8" spans="1:8" ht="16">
      <c r="A8" s="2" t="str">
        <f>'2-Kosten per locatie'!A8</f>
        <v>Prijspeil</v>
      </c>
      <c r="B8" s="10">
        <f>'2-Kosten per locatie'!B8</f>
        <v>45474</v>
      </c>
      <c r="C8" s="475"/>
      <c r="D8" s="475"/>
      <c r="E8" s="475"/>
      <c r="F8" s="476"/>
      <c r="G8" s="473"/>
    </row>
    <row r="9" spans="1:8" ht="15">
      <c r="A9" s="480"/>
      <c r="B9" s="475"/>
      <c r="C9" s="475"/>
      <c r="D9" s="475"/>
      <c r="E9" s="475"/>
      <c r="F9" s="476"/>
      <c r="G9" s="473"/>
    </row>
    <row r="10" spans="1:8" ht="17.5">
      <c r="A10" s="481" t="s">
        <v>2887</v>
      </c>
      <c r="B10" s="482"/>
      <c r="C10" s="483"/>
      <c r="D10" s="475"/>
      <c r="E10" s="475"/>
      <c r="F10" s="476"/>
      <c r="G10" s="473"/>
    </row>
    <row r="11" spans="1:8">
      <c r="A11" s="484"/>
      <c r="B11" s="485"/>
      <c r="C11" s="485"/>
      <c r="D11" s="475"/>
      <c r="E11" s="475"/>
      <c r="F11" s="473"/>
      <c r="G11" s="473"/>
    </row>
    <row r="12" spans="1:8">
      <c r="A12" s="486"/>
      <c r="B12" s="487"/>
      <c r="C12" s="488" t="s">
        <v>2888</v>
      </c>
      <c r="D12" s="475"/>
      <c r="E12" s="475"/>
      <c r="F12" s="476"/>
      <c r="G12" s="473"/>
    </row>
    <row r="13" spans="1:8">
      <c r="A13" s="489" t="s">
        <v>2889</v>
      </c>
      <c r="B13" s="487"/>
      <c r="C13" s="463"/>
      <c r="D13" s="475"/>
      <c r="E13" s="475"/>
      <c r="F13" s="490"/>
      <c r="G13" s="473"/>
    </row>
    <row r="14" spans="1:8">
      <c r="A14" s="489" t="s">
        <v>2890</v>
      </c>
      <c r="B14" s="487"/>
      <c r="C14" s="463"/>
      <c r="D14" s="475"/>
      <c r="E14" s="475"/>
      <c r="F14" s="490"/>
      <c r="G14" s="473"/>
    </row>
    <row r="15" spans="1:8">
      <c r="A15" s="489" t="s">
        <v>2891</v>
      </c>
      <c r="B15" s="487"/>
      <c r="C15" s="463"/>
      <c r="D15" s="475"/>
      <c r="E15" s="475"/>
      <c r="F15" s="490"/>
      <c r="G15" s="473"/>
    </row>
    <row r="16" spans="1:8">
      <c r="A16" s="7" t="s">
        <v>125</v>
      </c>
      <c r="B16" s="491"/>
      <c r="C16" s="492">
        <f>SUM(C13:C15)</f>
        <v>0</v>
      </c>
      <c r="D16" s="475"/>
      <c r="E16" s="475"/>
      <c r="F16" s="473"/>
    </row>
    <row r="17" spans="1:7">
      <c r="A17" s="7"/>
      <c r="B17" s="491"/>
      <c r="C17" s="492"/>
      <c r="D17" s="475"/>
      <c r="E17" s="475"/>
      <c r="F17" s="473"/>
    </row>
    <row r="18" spans="1:7">
      <c r="A18" s="619" t="s">
        <v>2892</v>
      </c>
      <c r="B18" s="620"/>
      <c r="C18" s="463"/>
      <c r="D18" s="475"/>
      <c r="E18" s="475"/>
      <c r="F18" s="473"/>
    </row>
    <row r="19" spans="1:7">
      <c r="A19" s="489" t="s">
        <v>2893</v>
      </c>
      <c r="B19" s="18"/>
      <c r="C19" s="463"/>
      <c r="D19" s="475"/>
      <c r="E19" s="475"/>
      <c r="F19" s="473"/>
    </row>
    <row r="20" spans="1:7">
      <c r="A20" s="619" t="s">
        <v>2894</v>
      </c>
      <c r="B20" s="620"/>
      <c r="C20" s="463"/>
      <c r="D20" s="475"/>
      <c r="E20" s="475"/>
      <c r="F20" s="473"/>
    </row>
    <row r="21" spans="1:7">
      <c r="A21" s="619" t="s">
        <v>2895</v>
      </c>
      <c r="B21" s="620"/>
      <c r="C21" s="493" t="e">
        <f>C34</f>
        <v>#DIV/0!</v>
      </c>
      <c r="D21" s="475"/>
      <c r="E21" s="475"/>
      <c r="F21" s="473"/>
    </row>
    <row r="22" spans="1:7">
      <c r="A22" s="619" t="s">
        <v>2896</v>
      </c>
      <c r="B22" s="620"/>
      <c r="C22" s="463"/>
      <c r="D22" s="475"/>
      <c r="E22" s="475"/>
      <c r="F22" s="473"/>
    </row>
    <row r="23" spans="1:7">
      <c r="A23" s="619" t="s">
        <v>2897</v>
      </c>
      <c r="B23" s="620"/>
      <c r="C23" s="463"/>
      <c r="D23" s="475"/>
      <c r="E23" s="475"/>
      <c r="F23" s="473"/>
    </row>
    <row r="24" spans="1:7">
      <c r="A24" s="621" t="s">
        <v>2898</v>
      </c>
      <c r="B24" s="622"/>
      <c r="C24" s="494" t="e">
        <f>SUM(C16:C23)</f>
        <v>#DIV/0!</v>
      </c>
      <c r="D24" s="475"/>
      <c r="E24" s="475"/>
      <c r="F24" s="473"/>
    </row>
    <row r="25" spans="1:7">
      <c r="A25" s="495"/>
      <c r="B25" s="472"/>
      <c r="C25" s="496"/>
      <c r="D25" s="475"/>
      <c r="E25" s="475"/>
      <c r="F25" s="497"/>
      <c r="G25" s="473"/>
    </row>
    <row r="26" spans="1:7" ht="17.5">
      <c r="A26" s="481" t="s">
        <v>2899</v>
      </c>
      <c r="B26" s="482"/>
      <c r="C26" s="483"/>
      <c r="D26" s="475"/>
      <c r="E26" s="475"/>
      <c r="F26" s="476"/>
      <c r="G26" s="473"/>
    </row>
    <row r="27" spans="1:7">
      <c r="A27" s="484"/>
      <c r="B27" s="485"/>
      <c r="C27" s="485"/>
      <c r="D27" s="475"/>
      <c r="E27" s="475"/>
      <c r="F27" s="473"/>
      <c r="G27" s="473"/>
    </row>
    <row r="28" spans="1:7">
      <c r="A28" s="485"/>
      <c r="B28" s="485"/>
      <c r="C28" s="498" t="s">
        <v>2900</v>
      </c>
      <c r="D28" s="475"/>
      <c r="E28" s="475"/>
      <c r="F28" s="473"/>
      <c r="G28" s="473"/>
    </row>
    <row r="29" spans="1:7">
      <c r="A29" s="489" t="s">
        <v>2901</v>
      </c>
      <c r="B29" s="487"/>
      <c r="C29" s="499">
        <f>'6-Opbouw uurtarief productie'!E21</f>
        <v>0</v>
      </c>
      <c r="D29" s="475"/>
      <c r="E29" s="475"/>
      <c r="G29" s="473"/>
    </row>
    <row r="30" spans="1:7">
      <c r="A30" s="489" t="s">
        <v>2902</v>
      </c>
      <c r="B30" s="500" t="s">
        <v>2903</v>
      </c>
      <c r="C30" s="464"/>
      <c r="D30" s="475"/>
      <c r="E30" s="475"/>
      <c r="F30" s="476"/>
      <c r="G30" s="473"/>
    </row>
    <row r="31" spans="1:7">
      <c r="A31" s="489" t="s">
        <v>2904</v>
      </c>
      <c r="B31" s="487"/>
      <c r="C31" s="501">
        <f>C29+C30</f>
        <v>0</v>
      </c>
      <c r="D31" s="475"/>
      <c r="E31" s="475"/>
      <c r="F31" s="476"/>
      <c r="G31" s="473"/>
    </row>
    <row r="32" spans="1:7">
      <c r="A32" s="502" t="s">
        <v>2905</v>
      </c>
      <c r="B32" s="503"/>
      <c r="C32" s="465"/>
      <c r="E32" s="458"/>
      <c r="F32" s="476"/>
      <c r="G32" s="473"/>
    </row>
    <row r="33" spans="1:7">
      <c r="A33" s="484"/>
      <c r="B33" s="504"/>
      <c r="C33" s="505"/>
      <c r="E33" s="485"/>
      <c r="F33" s="473"/>
      <c r="G33" s="473"/>
    </row>
    <row r="34" spans="1:7">
      <c r="A34" s="506" t="s">
        <v>2906</v>
      </c>
      <c r="B34" s="406"/>
      <c r="C34" s="459" t="e">
        <f>(C31/C29)*C32</f>
        <v>#DIV/0!</v>
      </c>
      <c r="E34" s="460"/>
      <c r="F34" s="476"/>
      <c r="G34" s="507"/>
    </row>
    <row r="35" spans="1:7">
      <c r="A35" s="484"/>
      <c r="B35" s="485"/>
      <c r="C35" s="485"/>
      <c r="E35" s="460"/>
      <c r="F35" s="476"/>
      <c r="G35" s="473"/>
    </row>
    <row r="36" spans="1:7" ht="17.5">
      <c r="A36" s="508" t="s">
        <v>2907</v>
      </c>
      <c r="B36" s="509"/>
      <c r="C36" s="510"/>
      <c r="E36" s="460"/>
      <c r="F36" s="476"/>
      <c r="G36" s="473"/>
    </row>
    <row r="37" spans="1:7">
      <c r="A37" s="495"/>
      <c r="B37" s="472"/>
      <c r="C37" s="496"/>
      <c r="E37" s="460"/>
      <c r="F37" s="476"/>
      <c r="G37" s="473"/>
    </row>
    <row r="38" spans="1:7">
      <c r="A38" s="495"/>
      <c r="B38" s="511" t="s">
        <v>2908</v>
      </c>
      <c r="C38" s="496"/>
      <c r="E38" s="460"/>
      <c r="F38" s="476"/>
      <c r="G38" s="473"/>
    </row>
    <row r="39" spans="1:7">
      <c r="A39" s="512" t="s">
        <v>2909</v>
      </c>
      <c r="B39" s="513">
        <v>365</v>
      </c>
      <c r="C39" s="496"/>
      <c r="E39" s="460"/>
      <c r="F39" s="476"/>
      <c r="G39" s="514"/>
    </row>
    <row r="40" spans="1:7">
      <c r="A40" s="512" t="s">
        <v>2910</v>
      </c>
      <c r="B40" s="513">
        <v>104</v>
      </c>
      <c r="C40" s="496"/>
      <c r="E40" s="460"/>
      <c r="F40" s="476"/>
      <c r="G40" s="514"/>
    </row>
    <row r="41" spans="1:7">
      <c r="A41" s="515" t="s">
        <v>2911</v>
      </c>
      <c r="B41" s="516">
        <f>B39-B40</f>
        <v>261</v>
      </c>
      <c r="C41" s="496"/>
      <c r="E41" s="460"/>
      <c r="F41" s="476"/>
      <c r="G41" s="517"/>
    </row>
    <row r="42" spans="1:7">
      <c r="A42" s="518"/>
      <c r="B42" s="3"/>
      <c r="C42" s="496"/>
      <c r="E42" s="460"/>
      <c r="F42" s="476"/>
      <c r="G42" s="517"/>
    </row>
    <row r="43" spans="1:7">
      <c r="A43" s="512" t="s">
        <v>2912</v>
      </c>
      <c r="B43" s="466"/>
      <c r="C43" s="496"/>
      <c r="E43" s="460"/>
      <c r="F43" s="476"/>
      <c r="G43" s="517"/>
    </row>
    <row r="44" spans="1:7">
      <c r="A44" s="512" t="s">
        <v>2913</v>
      </c>
      <c r="B44" s="466"/>
      <c r="C44" s="496"/>
      <c r="E44" s="460"/>
      <c r="F44" s="476"/>
      <c r="G44" s="517"/>
    </row>
    <row r="45" spans="1:7">
      <c r="A45" s="512" t="s">
        <v>2914</v>
      </c>
      <c r="B45" s="466"/>
      <c r="C45" s="496"/>
      <c r="E45" s="460"/>
      <c r="F45" s="476"/>
      <c r="G45" s="517"/>
    </row>
    <row r="46" spans="1:7">
      <c r="A46" s="512" t="s">
        <v>2915</v>
      </c>
      <c r="B46" s="466"/>
      <c r="C46" s="496"/>
      <c r="E46" s="460"/>
      <c r="F46" s="476"/>
      <c r="G46" s="517"/>
    </row>
    <row r="47" spans="1:7">
      <c r="A47" s="515" t="s">
        <v>2916</v>
      </c>
      <c r="B47" s="516">
        <f>B41-SUM(B43:B46)</f>
        <v>261</v>
      </c>
      <c r="C47" s="496"/>
      <c r="E47" s="460"/>
      <c r="F47" s="476"/>
      <c r="G47" s="517"/>
    </row>
    <row r="48" spans="1:7">
      <c r="A48" s="519"/>
      <c r="B48" s="3"/>
      <c r="C48" s="496"/>
      <c r="E48" s="460"/>
      <c r="F48" s="476"/>
      <c r="G48" s="517"/>
    </row>
    <row r="49" spans="1:7">
      <c r="A49" s="520" t="s">
        <v>2917</v>
      </c>
      <c r="B49" s="589"/>
      <c r="C49" s="496"/>
      <c r="E49" s="460"/>
      <c r="F49" s="476"/>
      <c r="G49" s="517"/>
    </row>
    <row r="50" spans="1:7">
      <c r="A50" s="520" t="s">
        <v>2913</v>
      </c>
      <c r="B50" s="589"/>
      <c r="C50" s="496"/>
      <c r="E50" s="460"/>
      <c r="F50" s="476"/>
      <c r="G50" s="517"/>
    </row>
    <row r="51" spans="1:7">
      <c r="A51" s="512" t="s">
        <v>2914</v>
      </c>
      <c r="B51" s="589"/>
      <c r="C51" s="496"/>
      <c r="E51" s="460"/>
      <c r="F51" s="476"/>
      <c r="G51" s="517"/>
    </row>
    <row r="52" spans="1:7">
      <c r="A52" s="520" t="s">
        <v>2915</v>
      </c>
      <c r="B52" s="461">
        <f>IF(B46=0,0,B46/$B$47)</f>
        <v>0</v>
      </c>
      <c r="C52" s="496"/>
      <c r="E52" s="460"/>
      <c r="F52" s="476"/>
      <c r="G52" s="521"/>
    </row>
    <row r="53" spans="1:7">
      <c r="A53" s="515" t="s">
        <v>2918</v>
      </c>
      <c r="B53" s="462">
        <f>SUM(B49:B52)</f>
        <v>0</v>
      </c>
      <c r="C53" s="496"/>
      <c r="E53" s="460"/>
      <c r="F53" s="476"/>
      <c r="G53" s="522"/>
    </row>
    <row r="54" spans="1:7">
      <c r="A54" s="523"/>
      <c r="B54" s="523"/>
      <c r="C54" s="523"/>
      <c r="E54" s="460"/>
      <c r="F54" s="476"/>
      <c r="G54" s="171"/>
    </row>
    <row r="57" spans="1:7" ht="13.5">
      <c r="A57" s="524"/>
      <c r="B57" s="525"/>
    </row>
    <row r="58" spans="1:7" ht="13.5">
      <c r="A58" s="524"/>
      <c r="B58" s="525"/>
    </row>
    <row r="59" spans="1:7" ht="13.5">
      <c r="A59" s="524"/>
      <c r="B59" s="525"/>
    </row>
    <row r="60" spans="1:7" ht="13.5">
      <c r="A60" s="524"/>
      <c r="B60" s="525"/>
    </row>
    <row r="61" spans="1:7" ht="13.5">
      <c r="A61" s="526"/>
      <c r="B61" s="525"/>
    </row>
    <row r="62" spans="1:7" ht="13.5">
      <c r="A62" s="525"/>
      <c r="B62" s="525"/>
    </row>
    <row r="63" spans="1:7" ht="13.5">
      <c r="A63" s="525"/>
      <c r="B63" s="525"/>
    </row>
    <row r="64" spans="1:7" ht="13.5">
      <c r="A64" s="525"/>
      <c r="B64" s="525"/>
    </row>
    <row r="65" spans="1:3" ht="13.5">
      <c r="A65" s="525"/>
      <c r="B65" s="525"/>
    </row>
    <row r="66" spans="1:3" ht="13.5">
      <c r="A66" s="525"/>
      <c r="B66" s="525"/>
    </row>
    <row r="67" spans="1:3" ht="13.5">
      <c r="A67" s="525"/>
      <c r="B67" s="525"/>
    </row>
    <row r="68" spans="1:3" ht="13.5">
      <c r="A68" s="525"/>
      <c r="B68" s="525"/>
    </row>
    <row r="69" spans="1:3" ht="13.5">
      <c r="A69" s="525"/>
      <c r="B69" s="527"/>
    </row>
    <row r="70" spans="1:3" ht="13.5">
      <c r="A70" s="525"/>
      <c r="B70" s="525"/>
    </row>
    <row r="71" spans="1:3" ht="13.5">
      <c r="B71" s="525"/>
    </row>
    <row r="72" spans="1:3" ht="13.5">
      <c r="A72" s="525"/>
      <c r="B72" s="525"/>
      <c r="C72" s="525"/>
    </row>
    <row r="73" spans="1:3" ht="13.5">
      <c r="A73" s="528"/>
      <c r="B73" s="525"/>
      <c r="C73" s="528"/>
    </row>
    <row r="74" spans="1:3" ht="13.5">
      <c r="A74" s="525"/>
      <c r="B74" s="525"/>
      <c r="C74" s="525"/>
    </row>
    <row r="75" spans="1:3" ht="13.5">
      <c r="A75" s="525"/>
      <c r="B75" s="525"/>
      <c r="C75" s="525"/>
    </row>
    <row r="76" spans="1:3" ht="13.5">
      <c r="A76" s="525"/>
      <c r="B76" s="525"/>
      <c r="C76" s="525"/>
    </row>
    <row r="77" spans="1:3" ht="13.5">
      <c r="A77" s="528"/>
      <c r="B77" s="525"/>
      <c r="C77" s="528"/>
    </row>
    <row r="78" spans="1:3" ht="13.5">
      <c r="A78" s="528"/>
      <c r="B78" s="525"/>
      <c r="C78" s="528"/>
    </row>
    <row r="79" spans="1:3" ht="13.5">
      <c r="A79" s="528"/>
      <c r="B79" s="525"/>
      <c r="C79" s="528"/>
    </row>
    <row r="80" spans="1:3" ht="13.5">
      <c r="A80" s="525"/>
      <c r="B80" s="525"/>
    </row>
    <row r="81" spans="1:2" ht="13.5">
      <c r="A81" s="525"/>
      <c r="B81" s="525"/>
    </row>
    <row r="82" spans="1:2" ht="13.5">
      <c r="A82" s="525"/>
      <c r="B82" s="525"/>
    </row>
  </sheetData>
  <sheetProtection algorithmName="SHA-512" hashValue="E9dP2+nbYE62oDbYU5HO82vCXEUNqkMnFvOlM01cUzlcK3DXvEuguNNAb1fVNhLvEdrHIqHsloRsOT4n934ePA==" saltValue="s5JRQi+nzkcbr97qTmTnbg==" spinCount="100000" sheet="1" objects="1" scenarios="1"/>
  <dataConsolidate/>
  <mergeCells count="6">
    <mergeCell ref="A18:B18"/>
    <mergeCell ref="A24:B24"/>
    <mergeCell ref="A21:B21"/>
    <mergeCell ref="A20:B20"/>
    <mergeCell ref="A23:B23"/>
    <mergeCell ref="A22:B22"/>
  </mergeCells>
  <phoneticPr fontId="11"/>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75"/>
  <sheetViews>
    <sheetView showGridLines="0" showZeros="0" showOutlineSymbols="0" zoomScale="70" zoomScaleNormal="70" zoomScalePageLayoutView="50" workbookViewId="0">
      <pane ySplit="10" topLeftCell="A11" activePane="bottomLeft" state="frozen"/>
      <selection activeCell="G41" sqref="G41"/>
      <selection pane="bottomLeft" activeCell="I18" sqref="I18"/>
    </sheetView>
  </sheetViews>
  <sheetFormatPr defaultColWidth="11.453125" defaultRowHeight="12.5"/>
  <cols>
    <col min="1" max="1" width="35.81640625" style="1" customWidth="1"/>
    <col min="2" max="2" width="19.453125" style="1" customWidth="1"/>
    <col min="3" max="3" width="19.453125" style="1" bestFit="1" customWidth="1"/>
    <col min="4" max="4" width="2" style="1" customWidth="1"/>
    <col min="5" max="5" width="14.453125" style="1" customWidth="1"/>
    <col min="6" max="6" width="10.54296875" style="1" customWidth="1"/>
    <col min="7" max="7" width="6" style="1" customWidth="1"/>
    <col min="8" max="8" width="27.54296875" style="1" customWidth="1"/>
    <col min="9" max="15" width="11.453125" style="1"/>
    <col min="16" max="16" width="31.1796875" style="1" customWidth="1"/>
    <col min="17" max="17" width="12.453125" style="1" bestFit="1" customWidth="1"/>
    <col min="18" max="16384" width="11.453125" style="1"/>
  </cols>
  <sheetData>
    <row r="1" spans="1:15" ht="12.75" customHeight="1">
      <c r="A1" s="169" t="s">
        <v>29</v>
      </c>
      <c r="B1" s="170"/>
      <c r="C1" s="171"/>
      <c r="D1" s="171"/>
      <c r="E1" s="171"/>
      <c r="F1" s="171"/>
      <c r="H1" s="626"/>
      <c r="I1" s="626"/>
      <c r="J1" s="626"/>
      <c r="K1" s="626"/>
      <c r="L1" s="626"/>
      <c r="M1" s="626"/>
      <c r="N1" s="626"/>
    </row>
    <row r="2" spans="1:15">
      <c r="A2" s="172"/>
      <c r="B2" s="173"/>
      <c r="C2" s="174"/>
      <c r="D2" s="173"/>
      <c r="E2" s="175"/>
      <c r="F2" s="176"/>
      <c r="H2" s="626"/>
      <c r="I2" s="626"/>
      <c r="J2" s="626"/>
      <c r="K2" s="626"/>
      <c r="L2" s="626"/>
      <c r="M2" s="626"/>
      <c r="N2" s="626"/>
    </row>
    <row r="3" spans="1:15" ht="14.25" customHeight="1">
      <c r="A3" s="177" t="str">
        <f>'2-Kosten per locatie'!A3</f>
        <v>Naam opdrachtgever</v>
      </c>
      <c r="B3" s="178" t="str">
        <f>'2-Kosten per locatie'!B3</f>
        <v>ProRail</v>
      </c>
      <c r="C3" s="179"/>
      <c r="D3" s="173"/>
      <c r="E3" s="180"/>
      <c r="F3" s="181"/>
      <c r="H3" s="626"/>
      <c r="I3" s="626"/>
      <c r="J3" s="626"/>
      <c r="K3" s="626"/>
      <c r="L3" s="626"/>
      <c r="M3" s="626"/>
      <c r="N3" s="626"/>
    </row>
    <row r="4" spans="1:15" ht="15.75" customHeight="1">
      <c r="A4" s="177" t="str">
        <f>'2-Kosten per locatie'!A4</f>
        <v>Calculatie onderdeel</v>
      </c>
      <c r="B4" s="182" t="str">
        <f ca="1">MID(CELL("bestandsnaam",$C$9),SEARCH("]",CELL("bestandsnaam",$C$9),1)+1,256)</f>
        <v>6-Opbouw uurtarief productie</v>
      </c>
      <c r="C4" s="183"/>
      <c r="D4" s="184"/>
      <c r="H4" s="626"/>
      <c r="I4" s="626"/>
      <c r="J4" s="626"/>
      <c r="K4" s="626"/>
      <c r="L4" s="626"/>
      <c r="M4" s="626"/>
      <c r="N4" s="626"/>
    </row>
    <row r="5" spans="1:15" ht="16">
      <c r="A5" s="177" t="str">
        <f>'2-Kosten per locatie'!A5</f>
        <v>Gebouw/plaats</v>
      </c>
      <c r="B5" s="178" t="str">
        <f>'2-Kosten per locatie'!B5</f>
        <v>Divers</v>
      </c>
      <c r="C5" s="183"/>
      <c r="D5" s="184"/>
      <c r="H5" s="626"/>
      <c r="I5" s="626"/>
      <c r="J5" s="626"/>
      <c r="K5" s="626"/>
      <c r="L5" s="626"/>
      <c r="M5" s="626"/>
      <c r="N5" s="626"/>
    </row>
    <row r="6" spans="1:15" ht="16">
      <c r="A6" s="177" t="str">
        <f>'2-Kosten per locatie'!A6</f>
        <v>Referentie nummer</v>
      </c>
      <c r="B6" s="178" t="str">
        <f>'2-Kosten per locatie'!B6</f>
        <v>TN 405633</v>
      </c>
      <c r="C6" s="183"/>
      <c r="D6" s="184"/>
      <c r="H6" s="185"/>
      <c r="I6" s="185"/>
      <c r="J6" s="185"/>
      <c r="K6" s="185"/>
      <c r="L6" s="185"/>
      <c r="M6" s="185"/>
      <c r="N6" s="185"/>
    </row>
    <row r="7" spans="1:15" ht="16">
      <c r="A7" s="177" t="str">
        <f>'2-Kosten per locatie'!A7</f>
        <v>Naam dienstverlener</v>
      </c>
      <c r="B7" s="178">
        <f>'2-Kosten per locatie'!B7</f>
        <v>0</v>
      </c>
      <c r="C7" s="183"/>
      <c r="D7" s="184"/>
      <c r="H7" s="185"/>
      <c r="I7" s="185"/>
      <c r="J7" s="185"/>
      <c r="K7" s="185"/>
      <c r="L7" s="185"/>
      <c r="M7" s="185"/>
      <c r="N7" s="185"/>
    </row>
    <row r="8" spans="1:15" ht="16">
      <c r="A8" s="177" t="str">
        <f>'2-Kosten per locatie'!A8</f>
        <v>Prijspeil</v>
      </c>
      <c r="B8" s="186">
        <f>'2-Kosten per locatie'!B8</f>
        <v>45474</v>
      </c>
      <c r="C8" s="183"/>
      <c r="D8" s="184"/>
      <c r="J8" s="185"/>
      <c r="K8" s="185"/>
      <c r="L8" s="185"/>
      <c r="M8" s="185"/>
      <c r="N8" s="185"/>
      <c r="O8" s="187"/>
    </row>
    <row r="9" spans="1:15" ht="16">
      <c r="A9" s="188"/>
      <c r="B9" s="189"/>
      <c r="C9" s="190"/>
      <c r="D9" s="184"/>
      <c r="E9" s="191"/>
      <c r="F9" s="192"/>
    </row>
    <row r="10" spans="1:15" s="187" customFormat="1" ht="30.75" customHeight="1">
      <c r="A10" s="193" t="s">
        <v>2919</v>
      </c>
      <c r="B10" s="407"/>
      <c r="C10" s="194"/>
      <c r="D10" s="195"/>
      <c r="E10" s="624" t="s">
        <v>2920</v>
      </c>
      <c r="F10" s="625"/>
      <c r="H10" s="196" t="s">
        <v>2921</v>
      </c>
      <c r="I10" s="623" t="s">
        <v>2922</v>
      </c>
      <c r="J10" s="623"/>
      <c r="K10" s="623"/>
      <c r="L10" s="623"/>
      <c r="M10" s="623"/>
      <c r="N10" s="623"/>
    </row>
    <row r="11" spans="1:15" ht="30" customHeight="1">
      <c r="A11" s="197"/>
      <c r="B11" s="408" t="s">
        <v>2923</v>
      </c>
      <c r="C11" s="198" t="s">
        <v>2923</v>
      </c>
      <c r="D11" s="184"/>
      <c r="E11" s="409"/>
      <c r="F11" s="410"/>
      <c r="H11" s="197"/>
      <c r="I11" s="214">
        <v>1</v>
      </c>
      <c r="J11" s="214">
        <v>2</v>
      </c>
      <c r="K11" s="214">
        <v>3</v>
      </c>
      <c r="L11" s="214">
        <v>4</v>
      </c>
      <c r="M11" s="214">
        <v>5</v>
      </c>
      <c r="N11" s="214">
        <v>6</v>
      </c>
    </row>
    <row r="12" spans="1:15">
      <c r="A12" s="197" t="s">
        <v>2924</v>
      </c>
      <c r="B12" s="411"/>
      <c r="C12" s="199"/>
      <c r="D12" s="184"/>
      <c r="E12" s="412">
        <f>SUM(I43:N43)</f>
        <v>0</v>
      </c>
      <c r="F12" s="200"/>
      <c r="H12" s="197" t="s">
        <v>2925</v>
      </c>
      <c r="I12" s="591"/>
      <c r="J12" s="591"/>
      <c r="K12" s="591"/>
      <c r="L12" s="591"/>
      <c r="M12" s="591"/>
      <c r="N12" s="591"/>
    </row>
    <row r="13" spans="1:15">
      <c r="A13" s="197" t="s">
        <v>2926</v>
      </c>
      <c r="B13" s="413"/>
      <c r="C13" s="201" t="s">
        <v>2927</v>
      </c>
      <c r="D13" s="184"/>
      <c r="E13" s="414">
        <v>0</v>
      </c>
      <c r="F13" s="200"/>
      <c r="H13" s="197" t="s">
        <v>2928</v>
      </c>
      <c r="I13" s="591"/>
      <c r="J13" s="591"/>
      <c r="K13" s="591"/>
      <c r="L13" s="591"/>
      <c r="M13" s="591"/>
      <c r="N13" s="591"/>
    </row>
    <row r="14" spans="1:15">
      <c r="A14" s="202" t="s">
        <v>2929</v>
      </c>
      <c r="B14" s="415"/>
      <c r="C14" s="203"/>
      <c r="D14" s="184"/>
      <c r="E14" s="414"/>
      <c r="F14" s="200"/>
      <c r="H14" s="197" t="s">
        <v>2930</v>
      </c>
      <c r="I14" s="591"/>
      <c r="J14" s="591"/>
      <c r="K14" s="591"/>
      <c r="L14" s="591"/>
      <c r="M14" s="591"/>
      <c r="N14" s="591"/>
    </row>
    <row r="15" spans="1:15">
      <c r="A15" s="204" t="s">
        <v>2931</v>
      </c>
      <c r="B15" s="416"/>
      <c r="C15" s="205"/>
      <c r="D15" s="206"/>
      <c r="E15" s="417">
        <f>SUM(E12:E14)</f>
        <v>0</v>
      </c>
      <c r="F15" s="200"/>
      <c r="H15" s="197" t="s">
        <v>2932</v>
      </c>
      <c r="I15" s="591"/>
      <c r="J15" s="591"/>
      <c r="K15" s="591"/>
      <c r="L15" s="591"/>
      <c r="M15" s="591"/>
      <c r="N15" s="591"/>
    </row>
    <row r="16" spans="1:15">
      <c r="A16" s="202"/>
      <c r="B16" s="418"/>
      <c r="C16" s="207"/>
      <c r="D16" s="184"/>
      <c r="E16" s="419"/>
      <c r="F16" s="200"/>
      <c r="H16" s="197" t="s">
        <v>2933</v>
      </c>
      <c r="I16" s="591"/>
      <c r="J16" s="591"/>
      <c r="K16" s="591"/>
      <c r="L16" s="591"/>
      <c r="M16" s="591"/>
      <c r="N16" s="591"/>
    </row>
    <row r="17" spans="1:15">
      <c r="A17" s="208" t="s">
        <v>2934</v>
      </c>
      <c r="B17" s="420"/>
      <c r="C17" s="238"/>
      <c r="D17" s="184"/>
      <c r="E17" s="421">
        <f>$C17*E15</f>
        <v>0</v>
      </c>
      <c r="F17" s="200"/>
      <c r="H17" s="197" t="s">
        <v>2935</v>
      </c>
      <c r="I17" s="591"/>
      <c r="J17" s="591"/>
      <c r="K17" s="591"/>
      <c r="L17" s="591"/>
      <c r="M17" s="591"/>
      <c r="N17" s="591"/>
    </row>
    <row r="18" spans="1:15">
      <c r="A18" s="208" t="s">
        <v>2936</v>
      </c>
      <c r="B18" s="420"/>
      <c r="C18" s="238"/>
      <c r="D18" s="184"/>
      <c r="E18" s="421">
        <f>$C18*E15</f>
        <v>0</v>
      </c>
      <c r="F18" s="200"/>
      <c r="H18" s="197" t="s">
        <v>2937</v>
      </c>
      <c r="I18" s="591"/>
      <c r="J18" s="591"/>
      <c r="K18" s="591"/>
      <c r="L18" s="591"/>
      <c r="M18" s="591"/>
      <c r="N18" s="591"/>
    </row>
    <row r="19" spans="1:15">
      <c r="A19" s="204" t="s">
        <v>2938</v>
      </c>
      <c r="B19" s="422"/>
      <c r="C19" s="203"/>
      <c r="D19" s="184"/>
      <c r="E19" s="417">
        <f>SUM(E15:E18)</f>
        <v>0</v>
      </c>
      <c r="F19" s="209">
        <f>IF(E19=0,0,E19/E$47)</f>
        <v>0</v>
      </c>
      <c r="H19" s="197" t="s">
        <v>2939</v>
      </c>
      <c r="I19" s="591"/>
      <c r="J19" s="591"/>
      <c r="K19" s="591"/>
      <c r="L19" s="591"/>
      <c r="M19" s="591"/>
      <c r="N19" s="591"/>
    </row>
    <row r="20" spans="1:15">
      <c r="A20" s="202"/>
      <c r="B20" s="418"/>
      <c r="C20" s="207"/>
      <c r="D20" s="184"/>
      <c r="E20" s="419"/>
      <c r="F20" s="200"/>
    </row>
    <row r="21" spans="1:15">
      <c r="A21" s="210" t="s">
        <v>2940</v>
      </c>
      <c r="B21" s="420"/>
      <c r="C21" s="207"/>
      <c r="D21" s="211"/>
      <c r="E21" s="423">
        <f>E19*0.96</f>
        <v>0</v>
      </c>
      <c r="F21" s="212"/>
      <c r="G21" s="149"/>
      <c r="H21" s="196" t="s">
        <v>2921</v>
      </c>
      <c r="I21" s="627" t="s">
        <v>2941</v>
      </c>
      <c r="J21" s="628"/>
      <c r="K21" s="628"/>
      <c r="L21" s="628"/>
      <c r="M21" s="628"/>
      <c r="N21" s="629"/>
    </row>
    <row r="22" spans="1:15" s="149" customFormat="1">
      <c r="A22" s="208" t="s">
        <v>2942</v>
      </c>
      <c r="B22" s="420"/>
      <c r="C22" s="213" t="s">
        <v>2943</v>
      </c>
      <c r="D22" s="184"/>
      <c r="E22" s="421" t="e">
        <f>E21*'5-Premies en opslagen'!$C24</f>
        <v>#DIV/0!</v>
      </c>
      <c r="F22" s="200"/>
      <c r="G22" s="1"/>
      <c r="H22" s="197"/>
      <c r="I22" s="214">
        <v>1</v>
      </c>
      <c r="J22" s="214">
        <v>2</v>
      </c>
      <c r="K22" s="214">
        <v>3</v>
      </c>
      <c r="L22" s="214">
        <v>4</v>
      </c>
      <c r="M22" s="214">
        <v>5</v>
      </c>
      <c r="N22" s="214">
        <v>6</v>
      </c>
    </row>
    <row r="23" spans="1:15" ht="14.25" customHeight="1">
      <c r="A23" s="204" t="s">
        <v>2944</v>
      </c>
      <c r="B23" s="424"/>
      <c r="C23" s="203"/>
      <c r="D23" s="184"/>
      <c r="E23" s="417" t="e">
        <f>E22+E19</f>
        <v>#DIV/0!</v>
      </c>
      <c r="F23" s="209" t="e">
        <f>IF(E23=0,0,E23/E$47)</f>
        <v>#DIV/0!</v>
      </c>
      <c r="H23" s="197" t="s">
        <v>2925</v>
      </c>
      <c r="I23" s="242"/>
      <c r="J23" s="242"/>
      <c r="K23" s="242"/>
      <c r="L23" s="242"/>
      <c r="M23" s="242"/>
      <c r="N23" s="242"/>
    </row>
    <row r="24" spans="1:15" ht="12.75" customHeight="1">
      <c r="A24" s="202"/>
      <c r="B24" s="422"/>
      <c r="C24" s="203"/>
      <c r="D24" s="184"/>
      <c r="E24" s="409"/>
      <c r="F24" s="200"/>
      <c r="H24" s="197" t="s">
        <v>2928</v>
      </c>
      <c r="I24" s="242"/>
      <c r="J24" s="242"/>
      <c r="K24" s="242"/>
      <c r="L24" s="242"/>
      <c r="M24" s="242"/>
      <c r="N24" s="242"/>
    </row>
    <row r="25" spans="1:15" ht="12.75" customHeight="1">
      <c r="A25" s="208" t="s">
        <v>2945</v>
      </c>
      <c r="B25" s="420"/>
      <c r="C25" s="213" t="s">
        <v>2943</v>
      </c>
      <c r="D25" s="184"/>
      <c r="E25" s="421" t="e">
        <f>E23*'5-Premies en opslagen'!$B53</f>
        <v>#DIV/0!</v>
      </c>
      <c r="F25" s="200"/>
      <c r="H25" s="197" t="s">
        <v>2930</v>
      </c>
      <c r="I25" s="242"/>
      <c r="J25" s="242"/>
      <c r="K25" s="242"/>
      <c r="L25" s="242"/>
      <c r="M25" s="242"/>
      <c r="N25" s="242"/>
    </row>
    <row r="26" spans="1:15">
      <c r="A26" s="204" t="s">
        <v>2946</v>
      </c>
      <c r="B26" s="422"/>
      <c r="C26" s="203"/>
      <c r="D26" s="184"/>
      <c r="E26" s="417" t="e">
        <f>SUM(E23:E25)</f>
        <v>#DIV/0!</v>
      </c>
      <c r="F26" s="209" t="e">
        <f>IF(E26=0,0,E26/E$47)</f>
        <v>#DIV/0!</v>
      </c>
      <c r="H26" s="197" t="s">
        <v>2932</v>
      </c>
      <c r="I26" s="242"/>
      <c r="J26" s="242"/>
      <c r="K26" s="242"/>
      <c r="L26" s="242"/>
      <c r="M26" s="242"/>
      <c r="N26" s="242"/>
    </row>
    <row r="27" spans="1:15">
      <c r="A27" s="202"/>
      <c r="B27" s="422"/>
      <c r="C27" s="203"/>
      <c r="D27" s="184"/>
      <c r="E27" s="409"/>
      <c r="F27" s="200"/>
      <c r="H27" s="197" t="s">
        <v>2933</v>
      </c>
      <c r="I27" s="242"/>
      <c r="J27" s="242"/>
      <c r="K27" s="242"/>
      <c r="L27" s="242"/>
      <c r="M27" s="242"/>
      <c r="N27" s="242"/>
    </row>
    <row r="28" spans="1:15">
      <c r="A28" s="202" t="s">
        <v>2947</v>
      </c>
      <c r="B28" s="425"/>
      <c r="C28" s="201" t="s">
        <v>2927</v>
      </c>
      <c r="D28" s="184"/>
      <c r="E28" s="414">
        <v>0</v>
      </c>
      <c r="F28" s="200">
        <v>0</v>
      </c>
      <c r="H28" s="197" t="s">
        <v>2935</v>
      </c>
      <c r="I28" s="242"/>
      <c r="J28" s="242"/>
      <c r="K28" s="242"/>
      <c r="L28" s="242"/>
      <c r="M28" s="242"/>
      <c r="N28" s="242"/>
    </row>
    <row r="29" spans="1:15">
      <c r="A29" s="202" t="s">
        <v>2948</v>
      </c>
      <c r="B29" s="426"/>
      <c r="C29" s="201" t="s">
        <v>2927</v>
      </c>
      <c r="D29" s="184"/>
      <c r="E29" s="414">
        <v>0</v>
      </c>
      <c r="F29" s="200">
        <v>0</v>
      </c>
      <c r="H29" s="197" t="s">
        <v>2937</v>
      </c>
      <c r="I29" s="242"/>
      <c r="J29" s="242"/>
      <c r="K29" s="242"/>
      <c r="L29" s="242"/>
      <c r="M29" s="242"/>
      <c r="N29" s="242"/>
    </row>
    <row r="30" spans="1:15">
      <c r="A30" s="202" t="s">
        <v>2949</v>
      </c>
      <c r="B30" s="422"/>
      <c r="C30" s="203" t="s">
        <v>2923</v>
      </c>
      <c r="D30" s="184"/>
      <c r="E30" s="414">
        <v>0</v>
      </c>
      <c r="F30" s="200"/>
      <c r="H30" s="197" t="s">
        <v>2939</v>
      </c>
      <c r="I30" s="242"/>
      <c r="J30" s="242"/>
      <c r="K30" s="242"/>
      <c r="L30" s="242"/>
      <c r="M30" s="242"/>
      <c r="N30" s="242"/>
    </row>
    <row r="31" spans="1:15" ht="12.75" customHeight="1">
      <c r="A31" s="240"/>
      <c r="B31" s="427"/>
      <c r="C31" s="239" t="s">
        <v>2923</v>
      </c>
      <c r="D31" s="184"/>
      <c r="E31" s="414">
        <v>0</v>
      </c>
      <c r="F31" s="200"/>
      <c r="H31" s="110" t="s">
        <v>2950</v>
      </c>
      <c r="I31" s="215">
        <f t="shared" ref="I31:N31" si="0">SUM(I23:I30)</f>
        <v>0</v>
      </c>
      <c r="J31" s="215">
        <f t="shared" si="0"/>
        <v>0</v>
      </c>
      <c r="K31" s="215">
        <f t="shared" si="0"/>
        <v>0</v>
      </c>
      <c r="L31" s="215">
        <f t="shared" si="0"/>
        <v>0</v>
      </c>
      <c r="M31" s="215">
        <f t="shared" si="0"/>
        <v>0</v>
      </c>
      <c r="N31" s="215">
        <f t="shared" si="0"/>
        <v>0</v>
      </c>
      <c r="O31" s="216">
        <f>SUM(I31:N31)</f>
        <v>0</v>
      </c>
    </row>
    <row r="32" spans="1:15" ht="12.75" customHeight="1">
      <c r="A32" s="204" t="s">
        <v>2951</v>
      </c>
      <c r="B32" s="422"/>
      <c r="C32" s="203"/>
      <c r="D32" s="184"/>
      <c r="E32" s="417" t="e">
        <f>SUM(E26:E31)</f>
        <v>#DIV/0!</v>
      </c>
      <c r="F32" s="209" t="e">
        <f>IF(E32=0,0,E32/E$47)</f>
        <v>#DIV/0!</v>
      </c>
      <c r="H32" s="149"/>
      <c r="I32" s="149"/>
      <c r="J32" s="149"/>
      <c r="K32" s="149"/>
      <c r="L32" s="149"/>
      <c r="M32" s="149"/>
      <c r="N32" s="149"/>
    </row>
    <row r="33" spans="1:15" ht="12.75" customHeight="1">
      <c r="A33" s="202"/>
      <c r="B33" s="422"/>
      <c r="C33" s="203"/>
      <c r="D33" s="184"/>
      <c r="E33" s="409"/>
      <c r="F33" s="200"/>
      <c r="H33" s="196" t="s">
        <v>2921</v>
      </c>
      <c r="I33" s="623" t="s">
        <v>2952</v>
      </c>
      <c r="J33" s="623"/>
      <c r="K33" s="623"/>
      <c r="L33" s="623"/>
      <c r="M33" s="623"/>
      <c r="N33" s="623"/>
    </row>
    <row r="34" spans="1:15" ht="12.75" customHeight="1">
      <c r="A34" s="202" t="s">
        <v>2953</v>
      </c>
      <c r="B34" s="422"/>
      <c r="C34" s="217"/>
      <c r="D34" s="184"/>
      <c r="E34" s="414">
        <v>0</v>
      </c>
      <c r="F34" s="218" t="e">
        <f t="shared" ref="F34:F41" si="1">E34/$E$47</f>
        <v>#DIV/0!</v>
      </c>
      <c r="H34" s="197"/>
      <c r="I34" s="214">
        <v>1</v>
      </c>
      <c r="J34" s="214">
        <v>2</v>
      </c>
      <c r="K34" s="214">
        <v>3</v>
      </c>
      <c r="L34" s="214">
        <v>4</v>
      </c>
      <c r="M34" s="214">
        <v>5</v>
      </c>
      <c r="N34" s="214">
        <v>6</v>
      </c>
    </row>
    <row r="35" spans="1:15" ht="12.75" customHeight="1">
      <c r="A35" s="202" t="s">
        <v>2954</v>
      </c>
      <c r="B35" s="422"/>
      <c r="C35" s="217"/>
      <c r="D35" s="184"/>
      <c r="E35" s="414">
        <v>0</v>
      </c>
      <c r="F35" s="218" t="e">
        <f t="shared" si="1"/>
        <v>#DIV/0!</v>
      </c>
      <c r="H35" s="197" t="s">
        <v>2925</v>
      </c>
      <c r="I35" s="428">
        <f t="shared" ref="I35:N35" si="2">I23*I12</f>
        <v>0</v>
      </c>
      <c r="J35" s="428">
        <f t="shared" si="2"/>
        <v>0</v>
      </c>
      <c r="K35" s="428">
        <f t="shared" si="2"/>
        <v>0</v>
      </c>
      <c r="L35" s="428">
        <f t="shared" si="2"/>
        <v>0</v>
      </c>
      <c r="M35" s="428">
        <f t="shared" si="2"/>
        <v>0</v>
      </c>
      <c r="N35" s="429">
        <f t="shared" si="2"/>
        <v>0</v>
      </c>
    </row>
    <row r="36" spans="1:15" ht="14.25" customHeight="1">
      <c r="A36" s="202" t="s">
        <v>2955</v>
      </c>
      <c r="B36" s="422"/>
      <c r="C36" s="217"/>
      <c r="D36" s="184"/>
      <c r="E36" s="414">
        <v>0</v>
      </c>
      <c r="F36" s="218" t="e">
        <f t="shared" si="1"/>
        <v>#DIV/0!</v>
      </c>
      <c r="H36" s="197" t="s">
        <v>2928</v>
      </c>
      <c r="I36" s="428">
        <f t="shared" ref="I36:N36" si="3">I24*I13</f>
        <v>0</v>
      </c>
      <c r="J36" s="428">
        <f t="shared" si="3"/>
        <v>0</v>
      </c>
      <c r="K36" s="428">
        <f t="shared" si="3"/>
        <v>0</v>
      </c>
      <c r="L36" s="428">
        <f t="shared" si="3"/>
        <v>0</v>
      </c>
      <c r="M36" s="428">
        <f t="shared" si="3"/>
        <v>0</v>
      </c>
      <c r="N36" s="429">
        <f t="shared" si="3"/>
        <v>0</v>
      </c>
    </row>
    <row r="37" spans="1:15">
      <c r="A37" s="202" t="s">
        <v>2956</v>
      </c>
      <c r="B37" s="422"/>
      <c r="C37" s="219"/>
      <c r="D37" s="184"/>
      <c r="E37" s="414">
        <v>0</v>
      </c>
      <c r="F37" s="218" t="e">
        <f t="shared" si="1"/>
        <v>#DIV/0!</v>
      </c>
      <c r="H37" s="197" t="s">
        <v>2930</v>
      </c>
      <c r="I37" s="428">
        <f t="shared" ref="I37:N37" si="4">I25*I14</f>
        <v>0</v>
      </c>
      <c r="J37" s="428">
        <f t="shared" si="4"/>
        <v>0</v>
      </c>
      <c r="K37" s="428">
        <f t="shared" si="4"/>
        <v>0</v>
      </c>
      <c r="L37" s="428">
        <f t="shared" si="4"/>
        <v>0</v>
      </c>
      <c r="M37" s="428">
        <f t="shared" si="4"/>
        <v>0</v>
      </c>
      <c r="N37" s="429">
        <f t="shared" si="4"/>
        <v>0</v>
      </c>
      <c r="O37" s="149"/>
    </row>
    <row r="38" spans="1:15">
      <c r="A38" s="202" t="s">
        <v>2957</v>
      </c>
      <c r="B38" s="422"/>
      <c r="C38" s="217"/>
      <c r="D38" s="184"/>
      <c r="E38" s="414">
        <v>0</v>
      </c>
      <c r="F38" s="218" t="e">
        <f t="shared" si="1"/>
        <v>#DIV/0!</v>
      </c>
      <c r="H38" s="197" t="s">
        <v>2932</v>
      </c>
      <c r="I38" s="428">
        <f t="shared" ref="I38:N38" si="5">I26*I15</f>
        <v>0</v>
      </c>
      <c r="J38" s="428">
        <f t="shared" si="5"/>
        <v>0</v>
      </c>
      <c r="K38" s="428">
        <f t="shared" si="5"/>
        <v>0</v>
      </c>
      <c r="L38" s="428">
        <f t="shared" si="5"/>
        <v>0</v>
      </c>
      <c r="M38" s="428">
        <f t="shared" si="5"/>
        <v>0</v>
      </c>
      <c r="N38" s="429">
        <f t="shared" si="5"/>
        <v>0</v>
      </c>
      <c r="O38" s="149"/>
    </row>
    <row r="39" spans="1:15">
      <c r="A39" s="202" t="s">
        <v>2958</v>
      </c>
      <c r="B39" s="422"/>
      <c r="C39" s="219"/>
      <c r="D39" s="184"/>
      <c r="E39" s="414">
        <v>0</v>
      </c>
      <c r="F39" s="218" t="e">
        <f t="shared" si="1"/>
        <v>#DIV/0!</v>
      </c>
      <c r="H39" s="197" t="s">
        <v>2933</v>
      </c>
      <c r="I39" s="428">
        <f t="shared" ref="I39:N39" si="6">I27*I16</f>
        <v>0</v>
      </c>
      <c r="J39" s="428">
        <f t="shared" si="6"/>
        <v>0</v>
      </c>
      <c r="K39" s="428">
        <f t="shared" si="6"/>
        <v>0</v>
      </c>
      <c r="L39" s="428">
        <f t="shared" si="6"/>
        <v>0</v>
      </c>
      <c r="M39" s="428">
        <f t="shared" si="6"/>
        <v>0</v>
      </c>
      <c r="N39" s="429">
        <f t="shared" si="6"/>
        <v>0</v>
      </c>
      <c r="O39" s="149"/>
    </row>
    <row r="40" spans="1:15">
      <c r="A40" s="202" t="s">
        <v>2959</v>
      </c>
      <c r="B40" s="422"/>
      <c r="C40" s="201" t="s">
        <v>2927</v>
      </c>
      <c r="D40" s="184"/>
      <c r="E40" s="414">
        <v>0</v>
      </c>
      <c r="F40" s="218" t="e">
        <f t="shared" si="1"/>
        <v>#DIV/0!</v>
      </c>
      <c r="H40" s="197" t="s">
        <v>2935</v>
      </c>
      <c r="I40" s="428">
        <f t="shared" ref="I40:N40" si="7">I28*I17</f>
        <v>0</v>
      </c>
      <c r="J40" s="428">
        <f t="shared" si="7"/>
        <v>0</v>
      </c>
      <c r="K40" s="428">
        <f t="shared" si="7"/>
        <v>0</v>
      </c>
      <c r="L40" s="428">
        <f t="shared" si="7"/>
        <v>0</v>
      </c>
      <c r="M40" s="428">
        <f t="shared" si="7"/>
        <v>0</v>
      </c>
      <c r="N40" s="429">
        <f t="shared" si="7"/>
        <v>0</v>
      </c>
      <c r="O40" s="149"/>
    </row>
    <row r="41" spans="1:15">
      <c r="A41" s="202" t="s">
        <v>2960</v>
      </c>
      <c r="B41" s="422"/>
      <c r="C41" s="201"/>
      <c r="D41" s="184"/>
      <c r="E41" s="414">
        <v>0</v>
      </c>
      <c r="F41" s="218" t="e">
        <f t="shared" si="1"/>
        <v>#DIV/0!</v>
      </c>
      <c r="H41" s="197" t="s">
        <v>2937</v>
      </c>
      <c r="I41" s="428">
        <f t="shared" ref="I41:N41" si="8">I29*I18</f>
        <v>0</v>
      </c>
      <c r="J41" s="428">
        <f t="shared" si="8"/>
        <v>0</v>
      </c>
      <c r="K41" s="428">
        <f t="shared" si="8"/>
        <v>0</v>
      </c>
      <c r="L41" s="428">
        <f t="shared" si="8"/>
        <v>0</v>
      </c>
      <c r="M41" s="428">
        <f t="shared" si="8"/>
        <v>0</v>
      </c>
      <c r="N41" s="429">
        <f t="shared" si="8"/>
        <v>0</v>
      </c>
      <c r="O41" s="149"/>
    </row>
    <row r="42" spans="1:15">
      <c r="A42" s="240"/>
      <c r="B42" s="427"/>
      <c r="C42" s="241"/>
      <c r="D42" s="184"/>
      <c r="E42" s="414">
        <v>0</v>
      </c>
      <c r="F42" s="218" t="e">
        <f>E42/$E$47</f>
        <v>#DIV/0!</v>
      </c>
      <c r="H42" s="197" t="s">
        <v>2939</v>
      </c>
      <c r="I42" s="428">
        <f t="shared" ref="I42:N42" si="9">I30*I19</f>
        <v>0</v>
      </c>
      <c r="J42" s="428">
        <f t="shared" si="9"/>
        <v>0</v>
      </c>
      <c r="K42" s="428">
        <f t="shared" si="9"/>
        <v>0</v>
      </c>
      <c r="L42" s="428">
        <f t="shared" si="9"/>
        <v>0</v>
      </c>
      <c r="M42" s="428">
        <f t="shared" si="9"/>
        <v>0</v>
      </c>
      <c r="N42" s="429">
        <f t="shared" si="9"/>
        <v>0</v>
      </c>
      <c r="O42" s="149"/>
    </row>
    <row r="43" spans="1:15">
      <c r="A43" s="204" t="s">
        <v>2961</v>
      </c>
      <c r="B43" s="422"/>
      <c r="C43" s="203"/>
      <c r="D43" s="184"/>
      <c r="E43" s="417" t="e">
        <f>SUM(E32:E42)</f>
        <v>#DIV/0!</v>
      </c>
      <c r="F43" s="209" t="e">
        <f>IF(E43=0,0,E43/E$47)</f>
        <v>#DIV/0!</v>
      </c>
      <c r="H43" s="110" t="s">
        <v>2950</v>
      </c>
      <c r="I43" s="273">
        <f t="shared" ref="I43:N43" si="10">SUM(I35:I42)</f>
        <v>0</v>
      </c>
      <c r="J43" s="273">
        <f t="shared" si="10"/>
        <v>0</v>
      </c>
      <c r="K43" s="273">
        <f t="shared" si="10"/>
        <v>0</v>
      </c>
      <c r="L43" s="273">
        <f t="shared" si="10"/>
        <v>0</v>
      </c>
      <c r="M43" s="273">
        <f t="shared" si="10"/>
        <v>0</v>
      </c>
      <c r="N43" s="273">
        <f t="shared" si="10"/>
        <v>0</v>
      </c>
      <c r="O43" s="149"/>
    </row>
    <row r="44" spans="1:15">
      <c r="A44" s="202"/>
      <c r="B44" s="422"/>
      <c r="C44" s="203"/>
      <c r="D44" s="184"/>
      <c r="E44" s="409"/>
      <c r="F44" s="220"/>
      <c r="H44" s="149"/>
      <c r="I44" s="149"/>
      <c r="J44" s="149"/>
      <c r="K44" s="149"/>
      <c r="L44" s="149"/>
      <c r="M44" s="149"/>
      <c r="N44" s="149"/>
      <c r="O44" s="149"/>
    </row>
    <row r="45" spans="1:15">
      <c r="A45" s="202" t="s">
        <v>2962</v>
      </c>
      <c r="B45" s="422"/>
      <c r="C45" s="219"/>
      <c r="D45" s="184"/>
      <c r="E45" s="414">
        <v>0</v>
      </c>
      <c r="F45" s="209">
        <f>(IF(E45=0,0,E45/E$47))</f>
        <v>0</v>
      </c>
      <c r="H45" s="149"/>
      <c r="I45" s="149"/>
      <c r="J45" s="149"/>
      <c r="K45" s="149"/>
      <c r="L45" s="149"/>
      <c r="M45" s="149"/>
      <c r="N45" s="149"/>
      <c r="O45" s="149"/>
    </row>
    <row r="46" spans="1:15" ht="34.5" customHeight="1">
      <c r="A46" s="202"/>
      <c r="B46" s="415"/>
      <c r="C46" s="203"/>
      <c r="D46" s="184"/>
      <c r="E46" s="409"/>
      <c r="F46" s="200"/>
      <c r="H46" s="193" t="s">
        <v>2963</v>
      </c>
      <c r="I46" s="407"/>
      <c r="J46" s="194"/>
      <c r="K46" s="430" t="s">
        <v>2920</v>
      </c>
      <c r="L46" s="149"/>
      <c r="M46" s="149"/>
      <c r="N46" s="149"/>
    </row>
    <row r="47" spans="1:15">
      <c r="A47" s="204" t="s">
        <v>2964</v>
      </c>
      <c r="B47" s="431"/>
      <c r="C47" s="221"/>
      <c r="D47" s="184"/>
      <c r="E47" s="222" t="e">
        <f>SUM(E43:E46)</f>
        <v>#DIV/0!</v>
      </c>
      <c r="F47" s="223" t="e">
        <f>SUM(F43:F46)</f>
        <v>#DIV/0!</v>
      </c>
      <c r="H47" s="197"/>
      <c r="I47" s="408" t="s">
        <v>2923</v>
      </c>
      <c r="J47" s="198" t="s">
        <v>2923</v>
      </c>
      <c r="K47" s="409"/>
      <c r="L47" s="149"/>
      <c r="M47" s="149"/>
      <c r="N47" s="149"/>
    </row>
    <row r="48" spans="1:15">
      <c r="B48" s="224"/>
      <c r="C48" s="432"/>
      <c r="D48" s="184"/>
      <c r="F48" s="225"/>
      <c r="H48" s="433" t="s">
        <v>2931</v>
      </c>
      <c r="I48" s="226"/>
      <c r="J48" s="434"/>
      <c r="K48" s="417">
        <f>E15</f>
        <v>0</v>
      </c>
      <c r="L48" s="149"/>
      <c r="M48" s="149"/>
      <c r="N48" s="149"/>
    </row>
    <row r="49" spans="1:18">
      <c r="A49" s="227" t="s">
        <v>2965</v>
      </c>
      <c r="B49" s="435"/>
      <c r="C49" s="228"/>
      <c r="D49" s="149"/>
      <c r="E49" s="436" t="e">
        <f>(E$26*1.3)+($E$47-$E$26)</f>
        <v>#DIV/0!</v>
      </c>
      <c r="F49" s="229"/>
      <c r="G49" s="149"/>
      <c r="H49" s="230" t="s">
        <v>2934</v>
      </c>
      <c r="I49" s="231"/>
      <c r="J49" s="232"/>
      <c r="K49" s="421">
        <f>E17</f>
        <v>0</v>
      </c>
      <c r="L49" s="149"/>
      <c r="M49" s="149"/>
      <c r="N49" s="149"/>
    </row>
    <row r="50" spans="1:18" s="149" customFormat="1">
      <c r="B50" s="233"/>
      <c r="C50" s="234"/>
      <c r="H50" s="208" t="s">
        <v>2936</v>
      </c>
      <c r="I50" s="231"/>
      <c r="J50" s="232"/>
      <c r="K50" s="421">
        <f>E18</f>
        <v>0</v>
      </c>
      <c r="P50" s="1"/>
      <c r="Q50" s="1"/>
      <c r="R50" s="1"/>
    </row>
    <row r="51" spans="1:18" s="149" customFormat="1">
      <c r="A51" s="227" t="s">
        <v>2966</v>
      </c>
      <c r="B51" s="435"/>
      <c r="C51" s="228"/>
      <c r="E51" s="436" t="e">
        <f>(E$26*1.5)+($E$47-$E$26)</f>
        <v>#DIV/0!</v>
      </c>
      <c r="F51" s="229"/>
      <c r="H51" s="208" t="s">
        <v>2942</v>
      </c>
      <c r="I51" s="231"/>
      <c r="J51" s="232"/>
      <c r="K51" s="421" t="e">
        <f>E22</f>
        <v>#DIV/0!</v>
      </c>
    </row>
    <row r="52" spans="1:18" s="149" customFormat="1">
      <c r="B52" s="233"/>
      <c r="C52" s="234"/>
      <c r="H52" s="208" t="s">
        <v>2945</v>
      </c>
      <c r="I52" s="420"/>
      <c r="J52" s="213"/>
      <c r="K52" s="421" t="e">
        <f>E25</f>
        <v>#DIV/0!</v>
      </c>
    </row>
    <row r="53" spans="1:18" s="149" customFormat="1">
      <c r="A53" s="227" t="s">
        <v>2967</v>
      </c>
      <c r="B53" s="435"/>
      <c r="C53" s="228"/>
      <c r="E53" s="436" t="e">
        <f>(E$26*2.5)+($E$47-$E$26)</f>
        <v>#DIV/0!</v>
      </c>
      <c r="H53" s="202" t="s">
        <v>2947</v>
      </c>
      <c r="I53" s="425"/>
      <c r="J53" s="201"/>
      <c r="K53" s="412">
        <f>E28</f>
        <v>0</v>
      </c>
    </row>
    <row r="54" spans="1:18" s="149" customFormat="1">
      <c r="B54" s="233"/>
      <c r="C54" s="235"/>
      <c r="F54" s="236"/>
      <c r="H54" s="202" t="s">
        <v>2948</v>
      </c>
      <c r="I54" s="426"/>
      <c r="J54" s="201"/>
      <c r="K54" s="412">
        <f t="shared" ref="K54:K55" si="11">E29</f>
        <v>0</v>
      </c>
      <c r="M54" s="1"/>
    </row>
    <row r="55" spans="1:18" s="149" customFormat="1">
      <c r="B55" s="233"/>
      <c r="C55" s="235"/>
      <c r="F55" s="236"/>
      <c r="H55" s="202" t="s">
        <v>2949</v>
      </c>
      <c r="I55" s="422"/>
      <c r="J55" s="203" t="s">
        <v>2923</v>
      </c>
      <c r="K55" s="412">
        <f t="shared" si="11"/>
        <v>0</v>
      </c>
      <c r="M55" s="1"/>
    </row>
    <row r="56" spans="1:18" s="149" customFormat="1">
      <c r="C56" s="237"/>
      <c r="F56" s="236"/>
      <c r="H56" s="202" t="s">
        <v>2953</v>
      </c>
      <c r="I56" s="422"/>
      <c r="J56" s="217"/>
      <c r="K56" s="412">
        <f>E34</f>
        <v>0</v>
      </c>
      <c r="M56" s="1"/>
    </row>
    <row r="57" spans="1:18" s="149" customFormat="1">
      <c r="C57" s="237"/>
      <c r="F57" s="236"/>
      <c r="H57" s="202" t="s">
        <v>2954</v>
      </c>
      <c r="I57" s="422"/>
      <c r="J57" s="217"/>
      <c r="K57" s="412">
        <f t="shared" ref="K57:K63" si="12">E35</f>
        <v>0</v>
      </c>
      <c r="M57" s="1"/>
    </row>
    <row r="58" spans="1:18" s="149" customFormat="1">
      <c r="A58" s="1"/>
      <c r="C58" s="237"/>
      <c r="F58" s="236"/>
      <c r="H58" s="202" t="s">
        <v>2955</v>
      </c>
      <c r="I58" s="422"/>
      <c r="J58" s="217"/>
      <c r="K58" s="412">
        <f t="shared" si="12"/>
        <v>0</v>
      </c>
      <c r="M58" s="1"/>
    </row>
    <row r="59" spans="1:18" s="149" customFormat="1">
      <c r="C59" s="237"/>
      <c r="F59" s="236"/>
      <c r="H59" s="202" t="s">
        <v>2956</v>
      </c>
      <c r="I59" s="422"/>
      <c r="J59" s="219"/>
      <c r="K59" s="412">
        <f t="shared" si="12"/>
        <v>0</v>
      </c>
      <c r="M59" s="1"/>
    </row>
    <row r="60" spans="1:18" s="149" customFormat="1">
      <c r="C60" s="237"/>
      <c r="F60" s="236"/>
      <c r="H60" s="202" t="s">
        <v>2957</v>
      </c>
      <c r="I60" s="422"/>
      <c r="J60" s="217"/>
      <c r="K60" s="412">
        <f t="shared" si="12"/>
        <v>0</v>
      </c>
      <c r="M60" s="1"/>
    </row>
    <row r="61" spans="1:18" s="149" customFormat="1">
      <c r="C61" s="237"/>
      <c r="F61" s="236"/>
      <c r="H61" s="202" t="s">
        <v>2958</v>
      </c>
      <c r="I61" s="422"/>
      <c r="J61" s="219"/>
      <c r="K61" s="412">
        <f t="shared" si="12"/>
        <v>0</v>
      </c>
      <c r="M61" s="1"/>
      <c r="N61" s="1"/>
    </row>
    <row r="62" spans="1:18" s="149" customFormat="1">
      <c r="C62" s="237"/>
      <c r="F62" s="236"/>
      <c r="H62" s="202" t="s">
        <v>2959</v>
      </c>
      <c r="I62" s="422"/>
      <c r="J62" s="201"/>
      <c r="K62" s="412">
        <f t="shared" si="12"/>
        <v>0</v>
      </c>
      <c r="M62" s="1"/>
      <c r="N62" s="1"/>
    </row>
    <row r="63" spans="1:18" s="149" customFormat="1">
      <c r="C63" s="237"/>
      <c r="F63" s="236"/>
      <c r="H63" s="202" t="s">
        <v>2960</v>
      </c>
      <c r="I63" s="422"/>
      <c r="J63" s="201"/>
      <c r="K63" s="412">
        <f t="shared" si="12"/>
        <v>0</v>
      </c>
      <c r="M63" s="1"/>
      <c r="N63" s="1"/>
    </row>
    <row r="64" spans="1:18" s="149" customFormat="1">
      <c r="C64" s="237"/>
      <c r="F64" s="236"/>
      <c r="H64" s="202" t="s">
        <v>2962</v>
      </c>
      <c r="I64" s="422"/>
      <c r="J64" s="219"/>
      <c r="K64" s="412">
        <f>E45</f>
        <v>0</v>
      </c>
      <c r="M64" s="1"/>
      <c r="N64" s="1"/>
    </row>
    <row r="65" spans="1:14" s="149" customFormat="1">
      <c r="C65" s="237"/>
      <c r="E65" s="1"/>
      <c r="F65" s="236"/>
      <c r="H65" s="202"/>
      <c r="I65" s="415"/>
      <c r="J65" s="203"/>
      <c r="K65" s="409"/>
      <c r="M65" s="1"/>
      <c r="N65" s="1"/>
    </row>
    <row r="66" spans="1:14" s="149" customFormat="1">
      <c r="A66" s="1"/>
      <c r="B66" s="1"/>
      <c r="C66" s="1"/>
      <c r="D66" s="1"/>
      <c r="E66" s="1"/>
      <c r="F66" s="1"/>
      <c r="G66" s="1"/>
      <c r="H66" s="204" t="s">
        <v>2964</v>
      </c>
      <c r="I66" s="431"/>
      <c r="J66" s="221"/>
      <c r="K66" s="222" t="e">
        <f>SUM(K48:K65)</f>
        <v>#DIV/0!</v>
      </c>
      <c r="M66" s="1"/>
      <c r="N66" s="1"/>
    </row>
    <row r="67" spans="1:14">
      <c r="I67" s="224"/>
      <c r="J67" s="432"/>
      <c r="L67" s="149"/>
    </row>
    <row r="68" spans="1:14">
      <c r="H68" s="227" t="s">
        <v>2965</v>
      </c>
      <c r="I68" s="435"/>
      <c r="J68" s="228"/>
      <c r="K68" s="436" t="e">
        <f>E49</f>
        <v>#DIV/0!</v>
      </c>
      <c r="L68" s="149"/>
    </row>
    <row r="69" spans="1:14">
      <c r="H69" s="149"/>
      <c r="I69" s="233"/>
      <c r="J69" s="234"/>
      <c r="K69" s="149"/>
      <c r="L69" s="149"/>
    </row>
    <row r="70" spans="1:14">
      <c r="H70" s="227" t="s">
        <v>2966</v>
      </c>
      <c r="I70" s="435"/>
      <c r="J70" s="228"/>
      <c r="K70" s="436" t="e">
        <f>E51</f>
        <v>#DIV/0!</v>
      </c>
      <c r="L70" s="149"/>
    </row>
    <row r="71" spans="1:14">
      <c r="H71" s="149"/>
      <c r="I71" s="233"/>
      <c r="J71" s="234"/>
      <c r="K71" s="149"/>
      <c r="L71" s="149"/>
    </row>
    <row r="72" spans="1:14">
      <c r="H72" s="227" t="s">
        <v>2967</v>
      </c>
      <c r="I72" s="435"/>
      <c r="J72" s="228"/>
      <c r="K72" s="436" t="e">
        <f>E53</f>
        <v>#DIV/0!</v>
      </c>
      <c r="L72" s="149"/>
    </row>
    <row r="73" spans="1:14">
      <c r="L73" s="149"/>
    </row>
    <row r="74" spans="1:14">
      <c r="L74" s="149"/>
    </row>
    <row r="75" spans="1:14">
      <c r="L75" s="149"/>
    </row>
  </sheetData>
  <sheetProtection algorithmName="SHA-512" hashValue="C6o7CJBQC53TiOLMA9+qoF4TqcqHbwem1VMsj0teEsC+KxoHj7m8bAKIY1yw+pkXRyEB0EEyZLTlRc+H4yarhQ==" saltValue="jP30dQ2iDHO5+S8Z3UZBVg==" spinCount="100000" sheet="1" objects="1" scenarios="1"/>
  <dataConsolidate/>
  <mergeCells count="7">
    <mergeCell ref="I33:N33"/>
    <mergeCell ref="E10:F10"/>
    <mergeCell ref="H1:N2"/>
    <mergeCell ref="H3:N3"/>
    <mergeCell ref="H4:N5"/>
    <mergeCell ref="I10:N10"/>
    <mergeCell ref="I21:N21"/>
  </mergeCells>
  <phoneticPr fontId="11"/>
  <conditionalFormatting sqref="O31">
    <cfRule type="cellIs" dxfId="9" priority="1" operator="greaterThan">
      <formula>1</formula>
    </cfRule>
    <cfRule type="cellIs" dxfId="8" priority="2" operator="between">
      <formula>0.999999</formula>
      <formula>0</formula>
    </cfRule>
    <cfRule type="cellIs" dxfId="7"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79"/>
  <sheetViews>
    <sheetView showGridLines="0" zoomScale="70" zoomScaleNormal="70" zoomScalePageLayoutView="50" workbookViewId="0">
      <pane ySplit="9" topLeftCell="A10" activePane="bottomLeft" state="frozen"/>
      <selection activeCell="G41" sqref="G41"/>
      <selection pane="bottomLeft" activeCell="I12" sqref="I12"/>
    </sheetView>
  </sheetViews>
  <sheetFormatPr defaultColWidth="11.453125" defaultRowHeight="12.5"/>
  <cols>
    <col min="1" max="1" width="35.81640625" style="1" customWidth="1"/>
    <col min="2" max="2" width="19.453125" style="1" customWidth="1"/>
    <col min="3" max="3" width="19.453125" style="1" bestFit="1" customWidth="1"/>
    <col min="4" max="4" width="2" style="1" customWidth="1"/>
    <col min="5" max="5" width="14.453125" style="1" customWidth="1"/>
    <col min="6" max="6" width="10.54296875" style="1" customWidth="1"/>
    <col min="7" max="7" width="6" style="1" customWidth="1"/>
    <col min="8" max="8" width="27.81640625" style="1" customWidth="1"/>
    <col min="9" max="15" width="11.453125" style="1"/>
    <col min="16" max="16" width="33" style="1" customWidth="1"/>
    <col min="17" max="16384" width="11.453125" style="1"/>
  </cols>
  <sheetData>
    <row r="1" spans="1:15" ht="12.75" customHeight="1">
      <c r="A1" s="169" t="s">
        <v>29</v>
      </c>
      <c r="B1" s="170"/>
      <c r="C1" s="171"/>
      <c r="D1" s="171"/>
      <c r="E1" s="171"/>
      <c r="F1" s="171"/>
      <c r="H1" s="626"/>
      <c r="I1" s="626"/>
      <c r="J1" s="626"/>
      <c r="K1" s="626"/>
      <c r="L1" s="626"/>
      <c r="M1" s="626"/>
      <c r="N1" s="626"/>
    </row>
    <row r="2" spans="1:15">
      <c r="A2" s="172"/>
      <c r="B2" s="173"/>
      <c r="C2" s="174"/>
      <c r="D2" s="173"/>
      <c r="E2" s="175"/>
      <c r="F2" s="176"/>
      <c r="H2" s="626"/>
      <c r="I2" s="626"/>
      <c r="J2" s="626"/>
      <c r="K2" s="626"/>
      <c r="L2" s="626"/>
      <c r="M2" s="626"/>
      <c r="N2" s="626"/>
    </row>
    <row r="3" spans="1:15" ht="14.25" customHeight="1">
      <c r="A3" s="177" t="str">
        <f>'2-Kosten per locatie'!A3</f>
        <v>Naam opdrachtgever</v>
      </c>
      <c r="B3" s="178" t="str">
        <f>'2-Kosten per locatie'!B3</f>
        <v>ProRail</v>
      </c>
      <c r="C3" s="179"/>
      <c r="D3" s="173"/>
      <c r="E3" s="180"/>
      <c r="F3" s="181"/>
      <c r="H3" s="626"/>
      <c r="I3" s="626"/>
      <c r="J3" s="626"/>
      <c r="K3" s="626"/>
      <c r="L3" s="626"/>
      <c r="M3" s="626"/>
      <c r="N3" s="626"/>
    </row>
    <row r="4" spans="1:15" ht="15.75" customHeight="1">
      <c r="A4" s="177" t="str">
        <f>'2-Kosten per locatie'!A4</f>
        <v>Calculatie onderdeel</v>
      </c>
      <c r="B4" s="182" t="str">
        <f ca="1">MID(CELL("bestandsnaam",$C$9),SEARCH("]",CELL("bestandsnaam",$C$9),1)+1,256)</f>
        <v>7-Opbouw uurtarief toezicht</v>
      </c>
      <c r="C4" s="183"/>
      <c r="D4" s="184"/>
      <c r="H4" s="626"/>
      <c r="I4" s="626"/>
      <c r="J4" s="626"/>
      <c r="K4" s="626"/>
      <c r="L4" s="626"/>
      <c r="M4" s="626"/>
      <c r="N4" s="626"/>
    </row>
    <row r="5" spans="1:15" ht="16">
      <c r="A5" s="177" t="str">
        <f>'2-Kosten per locatie'!A5</f>
        <v>Gebouw/plaats</v>
      </c>
      <c r="B5" s="178" t="str">
        <f>'2-Kosten per locatie'!B5</f>
        <v>Divers</v>
      </c>
      <c r="C5" s="183"/>
      <c r="D5" s="184"/>
      <c r="H5" s="626"/>
      <c r="I5" s="626"/>
      <c r="J5" s="626"/>
      <c r="K5" s="626"/>
      <c r="L5" s="626"/>
      <c r="M5" s="626"/>
      <c r="N5" s="626"/>
    </row>
    <row r="6" spans="1:15" ht="16">
      <c r="A6" s="177" t="str">
        <f>'2-Kosten per locatie'!A6</f>
        <v>Referentie nummer</v>
      </c>
      <c r="B6" s="178" t="str">
        <f>'2-Kosten per locatie'!B6</f>
        <v>TN 405633</v>
      </c>
      <c r="C6" s="183"/>
      <c r="D6" s="184"/>
      <c r="H6" s="185"/>
      <c r="I6" s="185"/>
      <c r="J6" s="185"/>
      <c r="K6" s="185"/>
      <c r="L6" s="185"/>
      <c r="M6" s="185"/>
      <c r="N6" s="185"/>
    </row>
    <row r="7" spans="1:15" ht="16">
      <c r="A7" s="177" t="str">
        <f>'2-Kosten per locatie'!A7</f>
        <v>Naam dienstverlener</v>
      </c>
      <c r="B7" s="322">
        <f>'2-Kosten per locatie'!B7</f>
        <v>0</v>
      </c>
      <c r="C7" s="183"/>
      <c r="D7" s="184"/>
      <c r="H7" s="185"/>
      <c r="I7" s="185"/>
      <c r="J7" s="185"/>
      <c r="K7" s="185"/>
      <c r="L7" s="185"/>
      <c r="M7" s="185"/>
      <c r="N7" s="185"/>
      <c r="O7" s="187"/>
    </row>
    <row r="8" spans="1:15" ht="16">
      <c r="A8" s="177" t="str">
        <f>'2-Kosten per locatie'!A8</f>
        <v>Prijspeil</v>
      </c>
      <c r="B8" s="186">
        <f>'2-Kosten per locatie'!B8</f>
        <v>45474</v>
      </c>
      <c r="C8" s="183"/>
      <c r="D8" s="184"/>
      <c r="L8" s="185"/>
      <c r="M8" s="185"/>
      <c r="N8" s="185"/>
    </row>
    <row r="9" spans="1:15" ht="16">
      <c r="A9" s="188"/>
      <c r="B9" s="189"/>
      <c r="C9" s="190"/>
      <c r="D9" s="184"/>
      <c r="E9" s="191"/>
      <c r="F9" s="192"/>
    </row>
    <row r="10" spans="1:15" s="187" customFormat="1" ht="30.75" customHeight="1">
      <c r="A10" s="193" t="s">
        <v>2968</v>
      </c>
      <c r="B10" s="407"/>
      <c r="C10" s="194"/>
      <c r="D10" s="195"/>
      <c r="E10" s="624" t="s">
        <v>2969</v>
      </c>
      <c r="F10" s="630"/>
      <c r="H10" s="196" t="s">
        <v>2921</v>
      </c>
      <c r="I10" s="623" t="s">
        <v>2922</v>
      </c>
      <c r="J10" s="623"/>
      <c r="K10" s="623"/>
      <c r="L10" s="623"/>
      <c r="M10" s="623"/>
      <c r="N10" s="623"/>
    </row>
    <row r="11" spans="1:15" ht="30" customHeight="1">
      <c r="A11" s="197"/>
      <c r="B11" s="408" t="s">
        <v>2923</v>
      </c>
      <c r="C11" s="198" t="s">
        <v>2923</v>
      </c>
      <c r="D11" s="184"/>
      <c r="E11" s="409"/>
      <c r="F11" s="410"/>
      <c r="H11" s="197"/>
      <c r="I11" s="437">
        <v>1</v>
      </c>
      <c r="J11" s="437">
        <v>2</v>
      </c>
      <c r="K11" s="437">
        <v>3</v>
      </c>
      <c r="L11" s="437">
        <v>4</v>
      </c>
      <c r="M11" s="437">
        <v>5</v>
      </c>
      <c r="N11" s="437">
        <v>6</v>
      </c>
    </row>
    <row r="12" spans="1:15" ht="12.75" customHeight="1">
      <c r="A12" s="197" t="s">
        <v>2924</v>
      </c>
      <c r="B12" s="411"/>
      <c r="C12" s="199"/>
      <c r="D12" s="184"/>
      <c r="E12" s="412">
        <f>SUM(I34:N34)</f>
        <v>0</v>
      </c>
      <c r="F12" s="200"/>
      <c r="H12" s="243" t="s">
        <v>2932</v>
      </c>
      <c r="I12" s="591"/>
      <c r="J12" s="591"/>
      <c r="K12" s="591"/>
      <c r="L12" s="591"/>
      <c r="M12" s="591"/>
      <c r="N12" s="591"/>
    </row>
    <row r="13" spans="1:15">
      <c r="A13" s="197" t="s">
        <v>2926</v>
      </c>
      <c r="B13" s="413"/>
      <c r="C13" s="201" t="s">
        <v>2927</v>
      </c>
      <c r="D13" s="184"/>
      <c r="E13" s="414">
        <v>0</v>
      </c>
      <c r="F13" s="200"/>
      <c r="H13" s="243" t="s">
        <v>2933</v>
      </c>
      <c r="I13" s="591"/>
      <c r="J13" s="591"/>
      <c r="K13" s="591"/>
      <c r="L13" s="591"/>
      <c r="M13" s="591"/>
      <c r="N13" s="591"/>
    </row>
    <row r="14" spans="1:15">
      <c r="A14" s="202" t="s">
        <v>2929</v>
      </c>
      <c r="B14" s="438"/>
      <c r="C14" s="203"/>
      <c r="D14" s="184"/>
      <c r="E14" s="414">
        <v>0</v>
      </c>
      <c r="F14" s="200"/>
      <c r="H14" s="243" t="s">
        <v>2935</v>
      </c>
      <c r="I14" s="591"/>
      <c r="J14" s="591"/>
      <c r="K14" s="591"/>
      <c r="L14" s="591"/>
      <c r="M14" s="591"/>
      <c r="N14" s="591"/>
    </row>
    <row r="15" spans="1:15">
      <c r="A15" s="204" t="s">
        <v>2931</v>
      </c>
      <c r="B15" s="415"/>
      <c r="C15" s="203"/>
      <c r="D15" s="184"/>
      <c r="E15" s="417">
        <f>SUM(E12:E14)</f>
        <v>0</v>
      </c>
      <c r="F15" s="200"/>
      <c r="H15" s="243" t="s">
        <v>2937</v>
      </c>
      <c r="I15" s="591"/>
      <c r="J15" s="591"/>
      <c r="K15" s="591"/>
      <c r="L15" s="591"/>
      <c r="M15" s="591"/>
      <c r="N15" s="591"/>
    </row>
    <row r="16" spans="1:15">
      <c r="A16" s="202"/>
      <c r="B16" s="418"/>
      <c r="C16" s="207"/>
      <c r="D16" s="184"/>
      <c r="E16" s="419"/>
      <c r="F16" s="200"/>
      <c r="H16" s="243" t="s">
        <v>2939</v>
      </c>
      <c r="I16" s="591"/>
      <c r="J16" s="591"/>
      <c r="K16" s="591"/>
      <c r="L16" s="591"/>
      <c r="M16" s="591"/>
      <c r="N16" s="591"/>
    </row>
    <row r="17" spans="1:15">
      <c r="A17" s="208" t="s">
        <v>2934</v>
      </c>
      <c r="B17" s="420"/>
      <c r="C17" s="238"/>
      <c r="D17" s="184"/>
      <c r="E17" s="421">
        <f>$C17*E15</f>
        <v>0</v>
      </c>
      <c r="F17" s="200"/>
      <c r="H17" s="244"/>
      <c r="I17" s="245"/>
      <c r="J17" s="245"/>
      <c r="K17" s="245"/>
      <c r="L17" s="245"/>
      <c r="M17" s="245"/>
      <c r="N17" s="245"/>
    </row>
    <row r="18" spans="1:15">
      <c r="A18" s="208" t="s">
        <v>2936</v>
      </c>
      <c r="B18" s="420"/>
      <c r="C18" s="238"/>
      <c r="D18" s="184"/>
      <c r="E18" s="421">
        <f>$C18*E15</f>
        <v>0</v>
      </c>
      <c r="F18" s="200"/>
      <c r="H18" s="196" t="s">
        <v>2921</v>
      </c>
      <c r="I18" s="627" t="s">
        <v>2941</v>
      </c>
      <c r="J18" s="628"/>
      <c r="K18" s="628"/>
      <c r="L18" s="628"/>
      <c r="M18" s="628"/>
      <c r="N18" s="629"/>
    </row>
    <row r="19" spans="1:15">
      <c r="A19" s="204" t="s">
        <v>2938</v>
      </c>
      <c r="B19" s="422"/>
      <c r="C19" s="203"/>
      <c r="D19" s="184"/>
      <c r="E19" s="417">
        <f>SUM(E15:E18)</f>
        <v>0</v>
      </c>
      <c r="F19" s="209">
        <f>IF(E19=0,0,E19/E$47)</f>
        <v>0</v>
      </c>
      <c r="H19" s="197"/>
      <c r="I19" s="214">
        <v>1</v>
      </c>
      <c r="J19" s="214">
        <v>2</v>
      </c>
      <c r="K19" s="214">
        <v>3</v>
      </c>
      <c r="L19" s="214">
        <v>4</v>
      </c>
      <c r="M19" s="214">
        <v>5</v>
      </c>
      <c r="N19" s="214">
        <v>6</v>
      </c>
    </row>
    <row r="20" spans="1:15">
      <c r="A20" s="202"/>
      <c r="B20" s="418"/>
      <c r="C20" s="207"/>
      <c r="D20" s="184"/>
      <c r="E20" s="419"/>
      <c r="F20" s="200"/>
      <c r="H20" s="197" t="s">
        <v>2932</v>
      </c>
      <c r="I20" s="242"/>
      <c r="J20" s="242"/>
      <c r="K20" s="242"/>
      <c r="L20" s="242"/>
      <c r="M20" s="242"/>
      <c r="N20" s="242"/>
    </row>
    <row r="21" spans="1:15">
      <c r="A21" s="246" t="s">
        <v>2940</v>
      </c>
      <c r="B21" s="420"/>
      <c r="C21" s="207"/>
      <c r="D21" s="211"/>
      <c r="E21" s="423">
        <f>E19*0.96</f>
        <v>0</v>
      </c>
      <c r="F21" s="212"/>
      <c r="G21" s="149"/>
      <c r="H21" s="197" t="s">
        <v>2933</v>
      </c>
      <c r="I21" s="242"/>
      <c r="J21" s="242"/>
      <c r="K21" s="242"/>
      <c r="L21" s="242"/>
      <c r="M21" s="242"/>
      <c r="N21" s="242"/>
    </row>
    <row r="22" spans="1:15" s="149" customFormat="1">
      <c r="A22" s="208" t="s">
        <v>2942</v>
      </c>
      <c r="B22" s="420"/>
      <c r="C22" s="213" t="s">
        <v>2943</v>
      </c>
      <c r="D22" s="184"/>
      <c r="E22" s="421" t="e">
        <f>E21*'5-Premies en opslagen'!$C24</f>
        <v>#DIV/0!</v>
      </c>
      <c r="F22" s="200"/>
      <c r="G22" s="1"/>
      <c r="H22" s="197" t="s">
        <v>2935</v>
      </c>
      <c r="I22" s="242"/>
      <c r="J22" s="242"/>
      <c r="K22" s="242"/>
      <c r="L22" s="242"/>
      <c r="M22" s="242"/>
      <c r="N22" s="242"/>
      <c r="O22" s="1"/>
    </row>
    <row r="23" spans="1:15" ht="14.25" customHeight="1">
      <c r="A23" s="204" t="s">
        <v>2944</v>
      </c>
      <c r="B23" s="422"/>
      <c r="C23" s="203"/>
      <c r="D23" s="184"/>
      <c r="E23" s="417" t="e">
        <f>E22+E19</f>
        <v>#DIV/0!</v>
      </c>
      <c r="F23" s="209" t="e">
        <f>IF(E23=0,0,E23/E$47)</f>
        <v>#DIV/0!</v>
      </c>
      <c r="H23" s="197" t="s">
        <v>2937</v>
      </c>
      <c r="I23" s="242"/>
      <c r="J23" s="242"/>
      <c r="K23" s="242"/>
      <c r="L23" s="242"/>
      <c r="M23" s="242"/>
      <c r="N23" s="242"/>
      <c r="O23" s="149"/>
    </row>
    <row r="24" spans="1:15" ht="12.75" customHeight="1">
      <c r="A24" s="202"/>
      <c r="B24" s="422"/>
      <c r="C24" s="203"/>
      <c r="D24" s="184"/>
      <c r="E24" s="409"/>
      <c r="F24" s="200"/>
      <c r="H24" s="197" t="s">
        <v>2939</v>
      </c>
      <c r="I24" s="242"/>
      <c r="J24" s="242"/>
      <c r="K24" s="242"/>
      <c r="L24" s="242"/>
      <c r="M24" s="242"/>
      <c r="N24" s="242"/>
    </row>
    <row r="25" spans="1:15" ht="12.75" customHeight="1">
      <c r="A25" s="208" t="s">
        <v>2945</v>
      </c>
      <c r="B25" s="420"/>
      <c r="C25" s="213" t="s">
        <v>2943</v>
      </c>
      <c r="D25" s="184"/>
      <c r="E25" s="421" t="e">
        <f>E23*'5-Premies en opslagen'!$B53</f>
        <v>#DIV/0!</v>
      </c>
      <c r="F25" s="200"/>
      <c r="H25" s="110" t="s">
        <v>2950</v>
      </c>
      <c r="I25" s="247">
        <f t="shared" ref="I25:N25" si="0">SUM(I20:I24)</f>
        <v>0</v>
      </c>
      <c r="J25" s="247">
        <f t="shared" si="0"/>
        <v>0</v>
      </c>
      <c r="K25" s="247">
        <f t="shared" si="0"/>
        <v>0</v>
      </c>
      <c r="L25" s="247">
        <f t="shared" si="0"/>
        <v>0</v>
      </c>
      <c r="M25" s="247">
        <f t="shared" si="0"/>
        <v>0</v>
      </c>
      <c r="N25" s="247">
        <f t="shared" si="0"/>
        <v>0</v>
      </c>
      <c r="O25" s="248">
        <f>SUM(I25:N25)</f>
        <v>0</v>
      </c>
    </row>
    <row r="26" spans="1:15">
      <c r="A26" s="204" t="s">
        <v>2946</v>
      </c>
      <c r="B26" s="422"/>
      <c r="C26" s="203"/>
      <c r="D26" s="184"/>
      <c r="E26" s="417" t="e">
        <f>SUM(E23:E25)</f>
        <v>#DIV/0!</v>
      </c>
      <c r="F26" s="209" t="e">
        <f>IF(E26=0,0,E26/E$47)</f>
        <v>#DIV/0!</v>
      </c>
    </row>
    <row r="27" spans="1:15">
      <c r="A27" s="202"/>
      <c r="B27" s="422"/>
      <c r="C27" s="203"/>
      <c r="D27" s="184"/>
      <c r="E27" s="409"/>
      <c r="F27" s="200"/>
      <c r="H27" s="196" t="s">
        <v>2921</v>
      </c>
      <c r="I27" s="623" t="s">
        <v>2952</v>
      </c>
      <c r="J27" s="623"/>
      <c r="K27" s="623"/>
      <c r="L27" s="623"/>
      <c r="M27" s="623"/>
      <c r="N27" s="623"/>
    </row>
    <row r="28" spans="1:15">
      <c r="A28" s="202" t="s">
        <v>2947</v>
      </c>
      <c r="B28" s="425"/>
      <c r="C28" s="201" t="s">
        <v>2927</v>
      </c>
      <c r="D28" s="184"/>
      <c r="E28" s="414">
        <v>0</v>
      </c>
      <c r="F28" s="249">
        <v>0</v>
      </c>
      <c r="H28" s="197"/>
      <c r="I28" s="214">
        <v>1</v>
      </c>
      <c r="J28" s="214">
        <v>2</v>
      </c>
      <c r="K28" s="214">
        <v>3</v>
      </c>
      <c r="L28" s="214">
        <v>4</v>
      </c>
      <c r="M28" s="214">
        <v>5</v>
      </c>
      <c r="N28" s="214">
        <v>6</v>
      </c>
    </row>
    <row r="29" spans="1:15">
      <c r="A29" s="202" t="s">
        <v>2948</v>
      </c>
      <c r="B29" s="426"/>
      <c r="C29" s="201" t="s">
        <v>2927</v>
      </c>
      <c r="D29" s="184"/>
      <c r="E29" s="414">
        <v>0</v>
      </c>
      <c r="F29" s="249">
        <v>0</v>
      </c>
      <c r="H29" s="197" t="s">
        <v>2932</v>
      </c>
      <c r="I29" s="428">
        <f t="shared" ref="I29:N29" si="1">I20*I12</f>
        <v>0</v>
      </c>
      <c r="J29" s="428">
        <f t="shared" si="1"/>
        <v>0</v>
      </c>
      <c r="K29" s="428">
        <f t="shared" si="1"/>
        <v>0</v>
      </c>
      <c r="L29" s="428">
        <f t="shared" si="1"/>
        <v>0</v>
      </c>
      <c r="M29" s="428">
        <f t="shared" si="1"/>
        <v>0</v>
      </c>
      <c r="N29" s="429">
        <f t="shared" si="1"/>
        <v>0</v>
      </c>
    </row>
    <row r="30" spans="1:15">
      <c r="A30" s="202"/>
      <c r="B30" s="422"/>
      <c r="C30" s="203"/>
      <c r="D30" s="184"/>
      <c r="E30" s="409"/>
      <c r="F30" s="200"/>
      <c r="H30" s="197" t="s">
        <v>2933</v>
      </c>
      <c r="I30" s="428">
        <f t="shared" ref="I30:N30" si="2">I21*I13</f>
        <v>0</v>
      </c>
      <c r="J30" s="428">
        <f t="shared" si="2"/>
        <v>0</v>
      </c>
      <c r="K30" s="428">
        <f t="shared" si="2"/>
        <v>0</v>
      </c>
      <c r="L30" s="428">
        <f t="shared" si="2"/>
        <v>0</v>
      </c>
      <c r="M30" s="428">
        <f t="shared" si="2"/>
        <v>0</v>
      </c>
      <c r="N30" s="429">
        <f t="shared" si="2"/>
        <v>0</v>
      </c>
    </row>
    <row r="31" spans="1:15" ht="12.75" customHeight="1">
      <c r="A31" s="240"/>
      <c r="B31" s="427"/>
      <c r="C31" s="239" t="s">
        <v>2923</v>
      </c>
      <c r="D31" s="184"/>
      <c r="E31" s="414">
        <v>0</v>
      </c>
      <c r="F31" s="200"/>
      <c r="H31" s="197" t="s">
        <v>2935</v>
      </c>
      <c r="I31" s="428">
        <f t="shared" ref="I31:N31" si="3">I22*I14</f>
        <v>0</v>
      </c>
      <c r="J31" s="428">
        <f t="shared" si="3"/>
        <v>0</v>
      </c>
      <c r="K31" s="428">
        <f t="shared" si="3"/>
        <v>0</v>
      </c>
      <c r="L31" s="428">
        <f t="shared" si="3"/>
        <v>0</v>
      </c>
      <c r="M31" s="428">
        <f t="shared" si="3"/>
        <v>0</v>
      </c>
      <c r="N31" s="429">
        <f t="shared" si="3"/>
        <v>0</v>
      </c>
    </row>
    <row r="32" spans="1:15" ht="12.75" customHeight="1">
      <c r="A32" s="204" t="s">
        <v>2951</v>
      </c>
      <c r="B32" s="422"/>
      <c r="C32" s="203"/>
      <c r="D32" s="184"/>
      <c r="E32" s="417" t="e">
        <f>SUM(E26:E31)</f>
        <v>#DIV/0!</v>
      </c>
      <c r="F32" s="209" t="e">
        <f>IF(E32=0,0,E32/E$47)</f>
        <v>#DIV/0!</v>
      </c>
      <c r="H32" s="197" t="s">
        <v>2937</v>
      </c>
      <c r="I32" s="428">
        <f t="shared" ref="I32:N32" si="4">I23*I15</f>
        <v>0</v>
      </c>
      <c r="J32" s="428">
        <f t="shared" si="4"/>
        <v>0</v>
      </c>
      <c r="K32" s="428">
        <f t="shared" si="4"/>
        <v>0</v>
      </c>
      <c r="L32" s="428">
        <f t="shared" si="4"/>
        <v>0</v>
      </c>
      <c r="M32" s="428">
        <f t="shared" si="4"/>
        <v>0</v>
      </c>
      <c r="N32" s="429">
        <f t="shared" si="4"/>
        <v>0</v>
      </c>
    </row>
    <row r="33" spans="1:14" ht="12.75" customHeight="1">
      <c r="A33" s="202"/>
      <c r="B33" s="422"/>
      <c r="C33" s="203"/>
      <c r="D33" s="184"/>
      <c r="E33" s="409"/>
      <c r="F33" s="200"/>
      <c r="H33" s="197" t="s">
        <v>2939</v>
      </c>
      <c r="I33" s="428">
        <f t="shared" ref="I33:N33" si="5">I24*I16</f>
        <v>0</v>
      </c>
      <c r="J33" s="428">
        <f t="shared" si="5"/>
        <v>0</v>
      </c>
      <c r="K33" s="428">
        <f t="shared" si="5"/>
        <v>0</v>
      </c>
      <c r="L33" s="428">
        <f t="shared" si="5"/>
        <v>0</v>
      </c>
      <c r="M33" s="428">
        <f t="shared" si="5"/>
        <v>0</v>
      </c>
      <c r="N33" s="429">
        <f t="shared" si="5"/>
        <v>0</v>
      </c>
    </row>
    <row r="34" spans="1:14" ht="12.75" customHeight="1">
      <c r="A34" s="202" t="s">
        <v>2953</v>
      </c>
      <c r="B34" s="422"/>
      <c r="C34" s="217"/>
      <c r="D34" s="184"/>
      <c r="E34" s="414"/>
      <c r="F34" s="218" t="e">
        <f>E34/$E$47</f>
        <v>#DIV/0!</v>
      </c>
      <c r="H34" s="110" t="s">
        <v>2950</v>
      </c>
      <c r="I34" s="273">
        <f t="shared" ref="I34:N34" si="6">SUM(I29:I33)</f>
        <v>0</v>
      </c>
      <c r="J34" s="273">
        <f t="shared" si="6"/>
        <v>0</v>
      </c>
      <c r="K34" s="273">
        <f t="shared" si="6"/>
        <v>0</v>
      </c>
      <c r="L34" s="273">
        <f t="shared" si="6"/>
        <v>0</v>
      </c>
      <c r="M34" s="273">
        <f t="shared" si="6"/>
        <v>0</v>
      </c>
      <c r="N34" s="273">
        <f t="shared" si="6"/>
        <v>0</v>
      </c>
    </row>
    <row r="35" spans="1:14" ht="12.75" customHeight="1">
      <c r="A35" s="202" t="s">
        <v>2954</v>
      </c>
      <c r="B35" s="422"/>
      <c r="C35" s="217"/>
      <c r="D35" s="184"/>
      <c r="E35" s="414">
        <v>0</v>
      </c>
      <c r="F35" s="218" t="e">
        <f t="shared" ref="F35:F41" si="7">E35/$E$47</f>
        <v>#DIV/0!</v>
      </c>
      <c r="H35" s="149"/>
      <c r="I35" s="149"/>
      <c r="J35" s="149"/>
      <c r="K35" s="149"/>
      <c r="L35" s="149"/>
      <c r="M35" s="149"/>
      <c r="N35" s="149"/>
    </row>
    <row r="36" spans="1:14" ht="14.25" customHeight="1">
      <c r="A36" s="202" t="s">
        <v>2955</v>
      </c>
      <c r="B36" s="422"/>
      <c r="C36" s="217"/>
      <c r="D36" s="184"/>
      <c r="E36" s="414">
        <v>0</v>
      </c>
      <c r="F36" s="218" t="e">
        <f t="shared" si="7"/>
        <v>#DIV/0!</v>
      </c>
      <c r="H36" s="149"/>
      <c r="I36" s="149"/>
      <c r="J36" s="149"/>
      <c r="K36" s="149"/>
      <c r="L36" s="149"/>
      <c r="M36" s="149"/>
      <c r="N36" s="149"/>
    </row>
    <row r="37" spans="1:14">
      <c r="A37" s="202" t="s">
        <v>2956</v>
      </c>
      <c r="B37" s="422"/>
      <c r="C37" s="219"/>
      <c r="D37" s="184"/>
      <c r="E37" s="414">
        <v>0</v>
      </c>
      <c r="F37" s="218" t="e">
        <f t="shared" si="7"/>
        <v>#DIV/0!</v>
      </c>
      <c r="H37" s="149"/>
      <c r="I37" s="149"/>
      <c r="J37" s="149"/>
      <c r="K37" s="149"/>
      <c r="L37" s="149"/>
      <c r="M37" s="149"/>
      <c r="N37" s="149"/>
    </row>
    <row r="38" spans="1:14">
      <c r="A38" s="202" t="s">
        <v>2957</v>
      </c>
      <c r="B38" s="422"/>
      <c r="C38" s="217"/>
      <c r="D38" s="184"/>
      <c r="E38" s="414">
        <v>0</v>
      </c>
      <c r="F38" s="218" t="e">
        <f t="shared" si="7"/>
        <v>#DIV/0!</v>
      </c>
      <c r="H38" s="149"/>
      <c r="I38" s="149"/>
      <c r="J38" s="149"/>
      <c r="K38" s="149"/>
      <c r="L38" s="149"/>
      <c r="M38" s="149"/>
      <c r="N38" s="149"/>
    </row>
    <row r="39" spans="1:14">
      <c r="A39" s="202" t="s">
        <v>2958</v>
      </c>
      <c r="B39" s="422"/>
      <c r="C39" s="219"/>
      <c r="D39" s="184"/>
      <c r="E39" s="414">
        <v>0</v>
      </c>
      <c r="F39" s="218" t="e">
        <f t="shared" si="7"/>
        <v>#DIV/0!</v>
      </c>
      <c r="H39" s="149"/>
      <c r="I39" s="149"/>
      <c r="J39" s="149"/>
      <c r="K39" s="149"/>
      <c r="L39" s="149"/>
      <c r="M39" s="149"/>
      <c r="N39" s="149"/>
    </row>
    <row r="40" spans="1:14">
      <c r="A40" s="202" t="s">
        <v>2959</v>
      </c>
      <c r="B40" s="422"/>
      <c r="C40" s="201" t="s">
        <v>2927</v>
      </c>
      <c r="D40" s="184"/>
      <c r="E40" s="414">
        <v>0</v>
      </c>
      <c r="F40" s="218" t="e">
        <f t="shared" si="7"/>
        <v>#DIV/0!</v>
      </c>
      <c r="H40" s="149"/>
      <c r="I40" s="149"/>
      <c r="J40" s="149"/>
      <c r="K40" s="149"/>
      <c r="L40" s="149"/>
      <c r="M40" s="149"/>
      <c r="N40" s="149"/>
    </row>
    <row r="41" spans="1:14">
      <c r="A41" s="202" t="s">
        <v>2960</v>
      </c>
      <c r="B41" s="422"/>
      <c r="C41" s="201"/>
      <c r="D41" s="184"/>
      <c r="E41" s="414">
        <v>0</v>
      </c>
      <c r="F41" s="218" t="e">
        <f t="shared" si="7"/>
        <v>#DIV/0!</v>
      </c>
      <c r="H41" s="149"/>
      <c r="I41" s="149"/>
      <c r="J41" s="149"/>
      <c r="K41" s="149"/>
      <c r="L41" s="149"/>
      <c r="M41" s="149"/>
      <c r="N41" s="149"/>
    </row>
    <row r="42" spans="1:14">
      <c r="A42" s="240"/>
      <c r="B42" s="427"/>
      <c r="C42" s="241"/>
      <c r="D42" s="184"/>
      <c r="E42" s="414">
        <v>0</v>
      </c>
      <c r="F42" s="200"/>
      <c r="H42" s="149"/>
      <c r="I42" s="149"/>
      <c r="J42" s="149"/>
      <c r="K42" s="149"/>
      <c r="L42" s="149"/>
      <c r="M42" s="149"/>
      <c r="N42" s="149"/>
    </row>
    <row r="43" spans="1:14">
      <c r="A43" s="204" t="s">
        <v>2961</v>
      </c>
      <c r="B43" s="422"/>
      <c r="C43" s="203"/>
      <c r="D43" s="184"/>
      <c r="E43" s="417" t="e">
        <f>SUM(E32:E42)</f>
        <v>#DIV/0!</v>
      </c>
      <c r="F43" s="209" t="e">
        <f>IF(E43=0,0,E43/E$47)</f>
        <v>#DIV/0!</v>
      </c>
      <c r="H43" s="149"/>
      <c r="I43" s="149"/>
      <c r="J43" s="149"/>
      <c r="K43" s="149"/>
      <c r="L43" s="149"/>
      <c r="M43" s="149"/>
      <c r="N43" s="149"/>
    </row>
    <row r="44" spans="1:14">
      <c r="A44" s="202"/>
      <c r="B44" s="422"/>
      <c r="C44" s="203"/>
      <c r="D44" s="184"/>
      <c r="E44" s="409"/>
      <c r="F44" s="220"/>
      <c r="H44" s="149"/>
      <c r="I44" s="149"/>
      <c r="J44" s="149"/>
      <c r="K44" s="149"/>
      <c r="L44" s="149"/>
      <c r="M44" s="149"/>
      <c r="N44" s="149"/>
    </row>
    <row r="45" spans="1:14">
      <c r="A45" s="202" t="s">
        <v>2962</v>
      </c>
      <c r="B45" s="422"/>
      <c r="C45" s="219"/>
      <c r="D45" s="184"/>
      <c r="E45" s="414">
        <v>0</v>
      </c>
      <c r="F45" s="209">
        <f>(IF(E45=0,0,E45/E$47))</f>
        <v>0</v>
      </c>
      <c r="H45" s="149"/>
      <c r="I45" s="149"/>
      <c r="J45" s="149"/>
      <c r="K45" s="149"/>
      <c r="L45" s="149"/>
      <c r="M45" s="149"/>
      <c r="N45" s="149"/>
    </row>
    <row r="46" spans="1:14" ht="34.5">
      <c r="A46" s="202"/>
      <c r="B46" s="415"/>
      <c r="C46" s="203"/>
      <c r="D46" s="184"/>
      <c r="E46" s="409"/>
      <c r="F46" s="200"/>
      <c r="H46" s="193" t="s">
        <v>2963</v>
      </c>
      <c r="I46" s="407"/>
      <c r="J46" s="194"/>
      <c r="K46" s="430" t="s">
        <v>2920</v>
      </c>
      <c r="L46" s="149"/>
      <c r="M46" s="149"/>
      <c r="N46" s="149"/>
    </row>
    <row r="47" spans="1:14">
      <c r="A47" s="204" t="s">
        <v>2964</v>
      </c>
      <c r="B47" s="439"/>
      <c r="C47" s="221"/>
      <c r="D47" s="184"/>
      <c r="E47" s="222" t="e">
        <f>SUM(E43:E46)</f>
        <v>#DIV/0!</v>
      </c>
      <c r="F47" s="223" t="e">
        <f>SUM(F43:F46)</f>
        <v>#DIV/0!</v>
      </c>
      <c r="H47" s="197"/>
      <c r="I47" s="408" t="s">
        <v>2923</v>
      </c>
      <c r="J47" s="198" t="s">
        <v>2923</v>
      </c>
      <c r="K47" s="409"/>
      <c r="L47" s="149"/>
      <c r="M47" s="149"/>
      <c r="N47" s="149"/>
    </row>
    <row r="48" spans="1:14">
      <c r="B48" s="224"/>
      <c r="C48" s="432"/>
      <c r="D48" s="184"/>
      <c r="F48" s="225"/>
      <c r="H48" s="433" t="s">
        <v>2931</v>
      </c>
      <c r="I48" s="226"/>
      <c r="J48" s="434"/>
      <c r="K48" s="417">
        <f>E15</f>
        <v>0</v>
      </c>
      <c r="L48" s="149"/>
      <c r="M48" s="149"/>
      <c r="N48" s="149"/>
    </row>
    <row r="49" spans="1:15">
      <c r="A49" s="227" t="s">
        <v>2965</v>
      </c>
      <c r="B49" s="435"/>
      <c r="C49" s="228"/>
      <c r="D49" s="149"/>
      <c r="E49" s="436" t="e">
        <f>(E$26*1.3)+($E$47-$E$26)</f>
        <v>#DIV/0!</v>
      </c>
      <c r="F49" s="229"/>
      <c r="G49" s="149"/>
      <c r="H49" s="230" t="s">
        <v>2934</v>
      </c>
      <c r="I49" s="231"/>
      <c r="J49" s="232"/>
      <c r="K49" s="421">
        <f>E17</f>
        <v>0</v>
      </c>
      <c r="L49" s="149"/>
      <c r="M49" s="149"/>
      <c r="N49" s="149"/>
    </row>
    <row r="50" spans="1:15" s="149" customFormat="1">
      <c r="B50" s="233"/>
      <c r="C50" s="234"/>
      <c r="H50" s="208" t="s">
        <v>2936</v>
      </c>
      <c r="I50" s="231"/>
      <c r="J50" s="232"/>
      <c r="K50" s="421">
        <f>E18</f>
        <v>0</v>
      </c>
    </row>
    <row r="51" spans="1:15" s="149" customFormat="1">
      <c r="A51" s="227" t="s">
        <v>2966</v>
      </c>
      <c r="B51" s="435"/>
      <c r="C51" s="228"/>
      <c r="E51" s="436" t="e">
        <f>(E$26*1.5)+($E$47-$E$26)</f>
        <v>#DIV/0!</v>
      </c>
      <c r="F51" s="229"/>
      <c r="H51" s="208" t="s">
        <v>2942</v>
      </c>
      <c r="I51" s="231"/>
      <c r="J51" s="232"/>
      <c r="K51" s="421" t="e">
        <f>E22</f>
        <v>#DIV/0!</v>
      </c>
    </row>
    <row r="52" spans="1:15" s="149" customFormat="1">
      <c r="B52" s="233"/>
      <c r="C52" s="234"/>
      <c r="H52" s="208" t="s">
        <v>2945</v>
      </c>
      <c r="I52" s="420"/>
      <c r="J52" s="213"/>
      <c r="K52" s="421" t="e">
        <f>E25</f>
        <v>#DIV/0!</v>
      </c>
    </row>
    <row r="53" spans="1:15" s="149" customFormat="1">
      <c r="A53" s="227" t="s">
        <v>2967</v>
      </c>
      <c r="B53" s="435"/>
      <c r="C53" s="228"/>
      <c r="E53" s="436" t="e">
        <f>(E$26*2.5)+($E$47-$E$26)</f>
        <v>#DIV/0!</v>
      </c>
      <c r="H53" s="202" t="s">
        <v>2947</v>
      </c>
      <c r="I53" s="425"/>
      <c r="J53" s="201"/>
      <c r="K53" s="412">
        <f>E28</f>
        <v>0</v>
      </c>
    </row>
    <row r="54" spans="1:15" s="149" customFormat="1">
      <c r="B54" s="233"/>
      <c r="C54" s="235"/>
      <c r="F54" s="236"/>
      <c r="H54" s="202" t="s">
        <v>2948</v>
      </c>
      <c r="I54" s="426"/>
      <c r="J54" s="201"/>
      <c r="K54" s="412">
        <f t="shared" ref="K54:K55" si="8">E29</f>
        <v>0</v>
      </c>
    </row>
    <row r="55" spans="1:15" s="149" customFormat="1">
      <c r="C55" s="237"/>
      <c r="F55" s="236"/>
      <c r="H55" s="202" t="s">
        <v>2949</v>
      </c>
      <c r="I55" s="422"/>
      <c r="J55" s="203" t="s">
        <v>2923</v>
      </c>
      <c r="K55" s="412">
        <f t="shared" si="8"/>
        <v>0</v>
      </c>
    </row>
    <row r="56" spans="1:15" s="149" customFormat="1">
      <c r="C56" s="237"/>
      <c r="F56" s="236"/>
      <c r="H56" s="202" t="s">
        <v>2953</v>
      </c>
      <c r="I56" s="422"/>
      <c r="J56" s="217"/>
      <c r="K56" s="412">
        <f>E34</f>
        <v>0</v>
      </c>
    </row>
    <row r="57" spans="1:15" s="149" customFormat="1">
      <c r="A57" s="1"/>
      <c r="C57" s="237"/>
      <c r="F57" s="236"/>
      <c r="H57" s="202" t="s">
        <v>2954</v>
      </c>
      <c r="I57" s="422"/>
      <c r="J57" s="217"/>
      <c r="K57" s="412">
        <f t="shared" ref="K57:K63" si="9">E35</f>
        <v>0</v>
      </c>
    </row>
    <row r="58" spans="1:15" s="149" customFormat="1">
      <c r="C58" s="237"/>
      <c r="F58" s="236"/>
      <c r="H58" s="202" t="s">
        <v>2955</v>
      </c>
      <c r="I58" s="422"/>
      <c r="J58" s="217"/>
      <c r="K58" s="412">
        <f t="shared" si="9"/>
        <v>0</v>
      </c>
    </row>
    <row r="59" spans="1:15" s="149" customFormat="1">
      <c r="C59" s="237"/>
      <c r="F59" s="236"/>
      <c r="H59" s="202" t="s">
        <v>2956</v>
      </c>
      <c r="I59" s="422"/>
      <c r="J59" s="219"/>
      <c r="K59" s="412">
        <f t="shared" si="9"/>
        <v>0</v>
      </c>
    </row>
    <row r="60" spans="1:15" s="149" customFormat="1">
      <c r="C60" s="237"/>
      <c r="F60" s="236"/>
      <c r="H60" s="202" t="s">
        <v>2957</v>
      </c>
      <c r="I60" s="422"/>
      <c r="J60" s="217"/>
      <c r="K60" s="412">
        <f t="shared" si="9"/>
        <v>0</v>
      </c>
    </row>
    <row r="61" spans="1:15" s="149" customFormat="1">
      <c r="C61" s="237"/>
      <c r="F61" s="236"/>
      <c r="H61" s="202" t="s">
        <v>2958</v>
      </c>
      <c r="I61" s="422"/>
      <c r="J61" s="219"/>
      <c r="K61" s="412">
        <f t="shared" si="9"/>
        <v>0</v>
      </c>
      <c r="M61" s="1"/>
      <c r="N61" s="1"/>
    </row>
    <row r="62" spans="1:15" s="149" customFormat="1">
      <c r="C62" s="237"/>
      <c r="F62" s="236"/>
      <c r="H62" s="202" t="s">
        <v>2959</v>
      </c>
      <c r="I62" s="422"/>
      <c r="J62" s="201"/>
      <c r="K62" s="412">
        <f t="shared" si="9"/>
        <v>0</v>
      </c>
      <c r="M62" s="1"/>
      <c r="N62" s="1"/>
    </row>
    <row r="63" spans="1:15" s="149" customFormat="1">
      <c r="C63" s="237"/>
      <c r="F63" s="236"/>
      <c r="H63" s="202" t="s">
        <v>2960</v>
      </c>
      <c r="I63" s="422"/>
      <c r="J63" s="201"/>
      <c r="K63" s="412">
        <f t="shared" si="9"/>
        <v>0</v>
      </c>
      <c r="M63" s="1"/>
      <c r="N63" s="1"/>
      <c r="O63" s="1"/>
    </row>
    <row r="64" spans="1:15" s="149" customFormat="1">
      <c r="C64" s="237"/>
      <c r="F64" s="236"/>
      <c r="H64" s="202" t="s">
        <v>2962</v>
      </c>
      <c r="I64" s="422"/>
      <c r="J64" s="219"/>
      <c r="K64" s="412">
        <f>E45</f>
        <v>0</v>
      </c>
      <c r="M64" s="1"/>
      <c r="N64" s="1"/>
    </row>
    <row r="65" spans="1:15" s="149" customFormat="1">
      <c r="A65" s="1"/>
      <c r="B65" s="1"/>
      <c r="C65" s="1"/>
      <c r="D65" s="1"/>
      <c r="E65" s="1"/>
      <c r="F65" s="1"/>
      <c r="H65" s="202"/>
      <c r="I65" s="415"/>
      <c r="J65" s="203"/>
      <c r="K65" s="409"/>
      <c r="M65" s="1"/>
      <c r="N65" s="1"/>
    </row>
    <row r="66" spans="1:15">
      <c r="H66" s="204" t="s">
        <v>2964</v>
      </c>
      <c r="I66" s="431"/>
      <c r="J66" s="221"/>
      <c r="K66" s="222" t="e">
        <f>SUM(K48:K65)</f>
        <v>#DIV/0!</v>
      </c>
      <c r="L66" s="149"/>
      <c r="O66" s="149"/>
    </row>
    <row r="67" spans="1:15">
      <c r="I67" s="224"/>
      <c r="J67" s="432"/>
      <c r="L67" s="149"/>
      <c r="O67" s="149"/>
    </row>
    <row r="68" spans="1:15">
      <c r="H68" s="227" t="s">
        <v>2965</v>
      </c>
      <c r="I68" s="435"/>
      <c r="J68" s="228"/>
      <c r="K68" s="436" t="e">
        <f>E49</f>
        <v>#DIV/0!</v>
      </c>
      <c r="L68" s="149"/>
      <c r="O68" s="149"/>
    </row>
    <row r="69" spans="1:15">
      <c r="H69" s="149"/>
      <c r="I69" s="233"/>
      <c r="J69" s="234"/>
      <c r="K69" s="149"/>
      <c r="L69" s="149"/>
      <c r="O69" s="149"/>
    </row>
    <row r="70" spans="1:15">
      <c r="H70" s="227" t="s">
        <v>2966</v>
      </c>
      <c r="I70" s="435"/>
      <c r="J70" s="228"/>
      <c r="K70" s="436" t="e">
        <f>E51</f>
        <v>#DIV/0!</v>
      </c>
      <c r="L70" s="149"/>
      <c r="O70" s="149"/>
    </row>
    <row r="71" spans="1:15">
      <c r="H71" s="149"/>
      <c r="I71" s="233"/>
      <c r="J71" s="234"/>
      <c r="K71" s="149"/>
      <c r="L71" s="149"/>
      <c r="O71" s="149"/>
    </row>
    <row r="72" spans="1:15">
      <c r="H72" s="227" t="s">
        <v>2967</v>
      </c>
      <c r="I72" s="435"/>
      <c r="J72" s="228"/>
      <c r="K72" s="436" t="e">
        <f>E53</f>
        <v>#DIV/0!</v>
      </c>
      <c r="L72" s="149"/>
      <c r="O72" s="149"/>
    </row>
    <row r="73" spans="1:15">
      <c r="L73" s="149"/>
      <c r="O73" s="149"/>
    </row>
    <row r="74" spans="1:15">
      <c r="O74" s="149"/>
    </row>
    <row r="75" spans="1:15">
      <c r="O75" s="149"/>
    </row>
    <row r="76" spans="1:15">
      <c r="O76" s="149"/>
    </row>
    <row r="77" spans="1:15">
      <c r="O77" s="149"/>
    </row>
    <row r="78" spans="1:15">
      <c r="O78" s="149"/>
    </row>
    <row r="79" spans="1:15">
      <c r="O79" s="149"/>
    </row>
  </sheetData>
  <sheetProtection algorithmName="SHA-512" hashValue="4nnfn7EeYTZRLa6VTaY7XqSj8MVDUdCNdOUqQYxfAjlKSMXQIFeIxv1rYA9/x+gixHrBccnRxEJAIWBtM0l92Q==" saltValue="5IgEmzPvrPLVzhboflXFIQ==" spinCount="100000" sheet="1" objects="1" scenarios="1"/>
  <mergeCells count="7">
    <mergeCell ref="E10:F10"/>
    <mergeCell ref="I10:N10"/>
    <mergeCell ref="I27:N27"/>
    <mergeCell ref="H1:N2"/>
    <mergeCell ref="H3:N3"/>
    <mergeCell ref="H4:N5"/>
    <mergeCell ref="I18:N18"/>
  </mergeCells>
  <conditionalFormatting sqref="O25">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62"/>
  <sheetViews>
    <sheetView showGridLines="0" zoomScale="60" zoomScaleNormal="60" workbookViewId="0">
      <pane ySplit="10" topLeftCell="A38" activePane="bottomLeft" state="frozen"/>
      <selection activeCell="G41" sqref="G41"/>
      <selection pane="bottomLeft" activeCell="B5" sqref="B5"/>
    </sheetView>
  </sheetViews>
  <sheetFormatPr defaultColWidth="9.1796875" defaultRowHeight="12.5"/>
  <cols>
    <col min="1" max="1" width="27.81640625" style="1" bestFit="1" customWidth="1"/>
    <col min="2" max="2" width="88.81640625" style="1" bestFit="1" customWidth="1"/>
    <col min="3" max="3" width="12.81640625" style="1" customWidth="1"/>
    <col min="4" max="4" width="11.1796875" style="1" customWidth="1"/>
    <col min="5" max="5" width="15.1796875" style="1" customWidth="1"/>
    <col min="6" max="6" width="12.81640625" style="1" customWidth="1"/>
    <col min="7" max="7" width="14.1796875" style="1" customWidth="1"/>
    <col min="8" max="8" width="14.453125" style="1" bestFit="1" customWidth="1"/>
    <col min="9" max="9" width="19.81640625" style="1" customWidth="1"/>
    <col min="10" max="16384" width="9.1796875" style="1"/>
  </cols>
  <sheetData>
    <row r="1" spans="1:8">
      <c r="A1" s="250" t="s">
        <v>29</v>
      </c>
      <c r="D1" s="251" t="s">
        <v>2970</v>
      </c>
      <c r="E1" s="440"/>
      <c r="F1" s="440"/>
      <c r="G1" s="252"/>
      <c r="H1" s="60" t="s">
        <v>2971</v>
      </c>
    </row>
    <row r="2" spans="1:8">
      <c r="D2" s="631" t="s">
        <v>2972</v>
      </c>
      <c r="E2" s="632"/>
      <c r="F2" s="632"/>
      <c r="G2" s="633"/>
      <c r="H2" s="17"/>
    </row>
    <row r="3" spans="1:8" ht="16">
      <c r="A3" s="253" t="str">
        <f>'2-Kosten per locatie'!A3</f>
        <v>Naam opdrachtgever</v>
      </c>
      <c r="B3" s="254" t="str">
        <f>'2-Kosten per locatie'!B3</f>
        <v>ProRail</v>
      </c>
      <c r="D3" s="255" t="s">
        <v>2973</v>
      </c>
      <c r="E3" s="256"/>
      <c r="F3" s="256"/>
      <c r="G3" s="256"/>
      <c r="H3" s="17"/>
    </row>
    <row r="4" spans="1:8" ht="16">
      <c r="A4" s="253" t="str">
        <f>'2-Kosten per locatie'!A4</f>
        <v>Calculatie onderdeel</v>
      </c>
      <c r="B4" s="4" t="str">
        <f ca="1">MID(CELL("bestandsnaam",$C$9),SEARCH("]",CELL("bestandsnaam",$C$9),1)+1,256)</f>
        <v>8-Additionele kosten</v>
      </c>
      <c r="D4" s="255" t="s">
        <v>2974</v>
      </c>
      <c r="E4" s="256"/>
      <c r="F4" s="256"/>
      <c r="G4" s="256"/>
      <c r="H4" s="17"/>
    </row>
    <row r="5" spans="1:8" ht="16">
      <c r="A5" s="253" t="str">
        <f>'2-Kosten per locatie'!A5</f>
        <v>Gebouw/plaats</v>
      </c>
      <c r="B5" s="254" t="str">
        <f>'2-Kosten per locatie'!B5</f>
        <v>Divers</v>
      </c>
      <c r="D5" s="117" t="s">
        <v>2975</v>
      </c>
      <c r="E5" s="117"/>
      <c r="F5" s="117"/>
      <c r="G5" s="117"/>
      <c r="H5" s="17"/>
    </row>
    <row r="6" spans="1:8" ht="16">
      <c r="A6" s="253" t="str">
        <f>'2-Kosten per locatie'!A6</f>
        <v>Referentie nummer</v>
      </c>
      <c r="B6" s="254" t="str">
        <f>'2-Kosten per locatie'!B6</f>
        <v>TN 405633</v>
      </c>
    </row>
    <row r="7" spans="1:8" ht="15" customHeight="1">
      <c r="A7" s="253" t="str">
        <f>'2-Kosten per locatie'!A7</f>
        <v>Naam dienstverlener</v>
      </c>
      <c r="B7" s="314">
        <f>'2-Kosten per locatie'!B7</f>
        <v>0</v>
      </c>
    </row>
    <row r="8" spans="1:8" ht="16">
      <c r="A8" s="253" t="str">
        <f>'2-Kosten per locatie'!A8</f>
        <v>Prijspeil</v>
      </c>
      <c r="B8" s="257">
        <f>'2-Kosten per locatie'!B8</f>
        <v>45474</v>
      </c>
    </row>
    <row r="10" spans="1:8" ht="37.5">
      <c r="A10" s="258" t="s">
        <v>63</v>
      </c>
      <c r="B10" s="258" t="s">
        <v>2976</v>
      </c>
      <c r="C10" s="258" t="s">
        <v>2977</v>
      </c>
      <c r="D10" s="258" t="s">
        <v>2978</v>
      </c>
      <c r="E10" s="258" t="s">
        <v>2979</v>
      </c>
      <c r="F10" s="258" t="s">
        <v>2980</v>
      </c>
      <c r="G10" s="258" t="s">
        <v>2981</v>
      </c>
      <c r="H10" s="258" t="s">
        <v>2982</v>
      </c>
    </row>
    <row r="11" spans="1:8">
      <c r="A11" s="66" t="s">
        <v>120</v>
      </c>
      <c r="B11" s="117" t="s">
        <v>2983</v>
      </c>
      <c r="C11" s="164">
        <v>14</v>
      </c>
      <c r="D11" s="164">
        <v>52</v>
      </c>
      <c r="E11" s="259"/>
      <c r="F11" s="260"/>
      <c r="G11" s="441"/>
      <c r="H11" s="76">
        <f>C11*D11*G11</f>
        <v>0</v>
      </c>
    </row>
    <row r="12" spans="1:8">
      <c r="A12" s="66" t="s">
        <v>121</v>
      </c>
      <c r="B12" s="117" t="s">
        <v>2983</v>
      </c>
      <c r="C12" s="164">
        <v>14</v>
      </c>
      <c r="D12" s="164">
        <v>52</v>
      </c>
      <c r="E12" s="259"/>
      <c r="F12" s="260"/>
      <c r="G12" s="441"/>
      <c r="H12" s="76">
        <f t="shared" ref="H12:H18" si="0">C12*D12*G12</f>
        <v>0</v>
      </c>
    </row>
    <row r="13" spans="1:8">
      <c r="A13" s="66" t="s">
        <v>112</v>
      </c>
      <c r="B13" s="117" t="s">
        <v>2983</v>
      </c>
      <c r="C13" s="164">
        <v>14</v>
      </c>
      <c r="D13" s="164">
        <v>52</v>
      </c>
      <c r="E13" s="259"/>
      <c r="F13" s="260"/>
      <c r="G13" s="441"/>
      <c r="H13" s="76">
        <f t="shared" si="0"/>
        <v>0</v>
      </c>
    </row>
    <row r="14" spans="1:8">
      <c r="A14" s="66" t="s">
        <v>113</v>
      </c>
      <c r="B14" s="117" t="s">
        <v>2983</v>
      </c>
      <c r="C14" s="164">
        <v>14</v>
      </c>
      <c r="D14" s="164">
        <v>52</v>
      </c>
      <c r="E14" s="259"/>
      <c r="F14" s="260"/>
      <c r="G14" s="441"/>
      <c r="H14" s="76">
        <f t="shared" si="0"/>
        <v>0</v>
      </c>
    </row>
    <row r="15" spans="1:8">
      <c r="A15" s="66" t="s">
        <v>116</v>
      </c>
      <c r="B15" s="117" t="s">
        <v>2983</v>
      </c>
      <c r="C15" s="164">
        <v>14</v>
      </c>
      <c r="D15" s="164">
        <v>52</v>
      </c>
      <c r="E15" s="259"/>
      <c r="F15" s="260"/>
      <c r="G15" s="441"/>
      <c r="H15" s="76">
        <f t="shared" si="0"/>
        <v>0</v>
      </c>
    </row>
    <row r="16" spans="1:8">
      <c r="A16" s="66" t="s">
        <v>119</v>
      </c>
      <c r="B16" s="117" t="s">
        <v>2983</v>
      </c>
      <c r="C16" s="164">
        <v>14</v>
      </c>
      <c r="D16" s="164">
        <v>52</v>
      </c>
      <c r="E16" s="259"/>
      <c r="F16" s="260"/>
      <c r="G16" s="441"/>
      <c r="H16" s="76">
        <f t="shared" si="0"/>
        <v>0</v>
      </c>
    </row>
    <row r="17" spans="1:9">
      <c r="A17" s="66" t="s">
        <v>104</v>
      </c>
      <c r="B17" s="117" t="s">
        <v>2983</v>
      </c>
      <c r="C17" s="164">
        <v>14</v>
      </c>
      <c r="D17" s="164">
        <v>52</v>
      </c>
      <c r="E17" s="259"/>
      <c r="F17" s="260"/>
      <c r="G17" s="441"/>
      <c r="H17" s="76">
        <f t="shared" si="0"/>
        <v>0</v>
      </c>
    </row>
    <row r="18" spans="1:9">
      <c r="A18" s="66" t="s">
        <v>123</v>
      </c>
      <c r="B18" s="117" t="s">
        <v>2983</v>
      </c>
      <c r="C18" s="164">
        <v>14</v>
      </c>
      <c r="D18" s="164">
        <v>52</v>
      </c>
      <c r="E18" s="259"/>
      <c r="F18" s="260"/>
      <c r="G18" s="441"/>
      <c r="H18" s="76">
        <f t="shared" si="0"/>
        <v>0</v>
      </c>
    </row>
    <row r="19" spans="1:9">
      <c r="A19" s="66" t="s">
        <v>123</v>
      </c>
      <c r="B19" s="117" t="s">
        <v>2984</v>
      </c>
      <c r="C19" s="261"/>
      <c r="D19" s="164">
        <v>104</v>
      </c>
      <c r="E19" s="274"/>
      <c r="F19" s="262">
        <f>D19*E19</f>
        <v>0</v>
      </c>
      <c r="G19" s="441"/>
      <c r="H19" s="76">
        <f>F19*G19</f>
        <v>0</v>
      </c>
    </row>
    <row r="20" spans="1:9">
      <c r="A20" s="66" t="s">
        <v>123</v>
      </c>
      <c r="B20" s="117" t="s">
        <v>2985</v>
      </c>
      <c r="C20" s="261"/>
      <c r="D20" s="164">
        <v>52</v>
      </c>
      <c r="E20" s="274"/>
      <c r="F20" s="262">
        <f>D20*E20</f>
        <v>0</v>
      </c>
      <c r="G20" s="441"/>
      <c r="H20" s="76">
        <f>F20*G20</f>
        <v>0</v>
      </c>
    </row>
    <row r="21" spans="1:9">
      <c r="A21" s="66" t="s">
        <v>122</v>
      </c>
      <c r="B21" s="117" t="s">
        <v>2983</v>
      </c>
      <c r="C21" s="164">
        <v>14</v>
      </c>
      <c r="D21" s="164">
        <v>52</v>
      </c>
      <c r="E21" s="259"/>
      <c r="F21" s="260"/>
      <c r="G21" s="441"/>
      <c r="H21" s="76">
        <f>C21*D21*G21</f>
        <v>0</v>
      </c>
    </row>
    <row r="22" spans="1:9">
      <c r="A22" s="66" t="s">
        <v>122</v>
      </c>
      <c r="B22" s="117" t="s">
        <v>2986</v>
      </c>
      <c r="C22" s="164">
        <v>205</v>
      </c>
      <c r="D22" s="164">
        <v>4</v>
      </c>
      <c r="E22" s="274"/>
      <c r="F22" s="262">
        <f t="shared" ref="F22:F49" si="1">E22*D22</f>
        <v>0</v>
      </c>
      <c r="G22" s="441"/>
      <c r="H22" s="76">
        <f>F22*G22</f>
        <v>0</v>
      </c>
    </row>
    <row r="23" spans="1:9">
      <c r="A23" s="66" t="s">
        <v>117</v>
      </c>
      <c r="B23" s="117" t="s">
        <v>2983</v>
      </c>
      <c r="C23" s="164">
        <v>14</v>
      </c>
      <c r="D23" s="164">
        <v>52</v>
      </c>
      <c r="E23" s="259"/>
      <c r="F23" s="260"/>
      <c r="G23" s="441"/>
      <c r="H23" s="76">
        <f>C23*D23*G23</f>
        <v>0</v>
      </c>
    </row>
    <row r="24" spans="1:9">
      <c r="A24" s="66" t="s">
        <v>114</v>
      </c>
      <c r="B24" s="117" t="s">
        <v>2983</v>
      </c>
      <c r="C24" s="164">
        <v>14</v>
      </c>
      <c r="D24" s="164">
        <v>52</v>
      </c>
      <c r="E24" s="259"/>
      <c r="F24" s="260"/>
      <c r="G24" s="441"/>
      <c r="H24" s="76">
        <f t="shared" ref="H24:H27" si="2">C24*D24*G24</f>
        <v>0</v>
      </c>
    </row>
    <row r="25" spans="1:9">
      <c r="A25" s="66" t="s">
        <v>115</v>
      </c>
      <c r="B25" s="117" t="s">
        <v>2983</v>
      </c>
      <c r="C25" s="164">
        <v>14</v>
      </c>
      <c r="D25" s="164">
        <v>52</v>
      </c>
      <c r="E25" s="259"/>
      <c r="F25" s="260"/>
      <c r="G25" s="441"/>
      <c r="H25" s="76">
        <f t="shared" si="2"/>
        <v>0</v>
      </c>
    </row>
    <row r="26" spans="1:9">
      <c r="A26" s="66" t="s">
        <v>118</v>
      </c>
      <c r="B26" s="117" t="s">
        <v>2983</v>
      </c>
      <c r="C26" s="164">
        <v>14</v>
      </c>
      <c r="D26" s="164">
        <v>52</v>
      </c>
      <c r="E26" s="259"/>
      <c r="F26" s="260"/>
      <c r="G26" s="441"/>
      <c r="H26" s="76">
        <f t="shared" si="2"/>
        <v>0</v>
      </c>
    </row>
    <row r="27" spans="1:9">
      <c r="A27" s="66" t="s">
        <v>99</v>
      </c>
      <c r="B27" s="117" t="s">
        <v>2983</v>
      </c>
      <c r="C27" s="164">
        <v>10</v>
      </c>
      <c r="D27" s="164">
        <v>52</v>
      </c>
      <c r="E27" s="259"/>
      <c r="F27" s="260"/>
      <c r="G27" s="441"/>
      <c r="H27" s="76">
        <f t="shared" si="2"/>
        <v>0</v>
      </c>
    </row>
    <row r="28" spans="1:9">
      <c r="A28" s="66" t="s">
        <v>2987</v>
      </c>
      <c r="B28" s="117" t="s">
        <v>2983</v>
      </c>
      <c r="C28" s="164">
        <v>10</v>
      </c>
      <c r="D28" s="164">
        <v>52</v>
      </c>
      <c r="E28" s="259"/>
      <c r="F28" s="260"/>
      <c r="G28" s="441"/>
      <c r="H28" s="76">
        <f t="shared" ref="H28" si="3">C28*D28*G28</f>
        <v>0</v>
      </c>
    </row>
    <row r="29" spans="1:9">
      <c r="A29" s="66" t="s">
        <v>93</v>
      </c>
      <c r="B29" s="117" t="s">
        <v>2988</v>
      </c>
      <c r="C29" s="164">
        <v>2</v>
      </c>
      <c r="D29" s="164">
        <v>52</v>
      </c>
      <c r="E29" s="274"/>
      <c r="F29" s="262">
        <f t="shared" si="1"/>
        <v>0</v>
      </c>
      <c r="G29" s="441"/>
      <c r="H29" s="76">
        <f>F29*G29</f>
        <v>0</v>
      </c>
    </row>
    <row r="30" spans="1:9">
      <c r="A30" s="66" t="s">
        <v>110</v>
      </c>
      <c r="B30" s="117" t="s">
        <v>2989</v>
      </c>
      <c r="C30" s="164"/>
      <c r="D30" s="164">
        <v>9</v>
      </c>
      <c r="E30" s="263">
        <v>80</v>
      </c>
      <c r="F30" s="262">
        <f t="shared" si="1"/>
        <v>720</v>
      </c>
      <c r="G30" s="441"/>
      <c r="H30" s="76">
        <f>F30*G30</f>
        <v>0</v>
      </c>
      <c r="I30" s="264"/>
    </row>
    <row r="31" spans="1:9">
      <c r="A31" s="66" t="s">
        <v>107</v>
      </c>
      <c r="B31" s="117" t="s">
        <v>2990</v>
      </c>
      <c r="C31" s="164">
        <v>1</v>
      </c>
      <c r="D31" s="164">
        <v>255</v>
      </c>
      <c r="E31" s="274"/>
      <c r="F31" s="262">
        <f t="shared" si="1"/>
        <v>0</v>
      </c>
      <c r="G31" s="441"/>
      <c r="H31" s="76">
        <f t="shared" ref="H31" si="4">G31*F31</f>
        <v>0</v>
      </c>
      <c r="I31" s="264"/>
    </row>
    <row r="32" spans="1:9">
      <c r="A32" s="66" t="s">
        <v>107</v>
      </c>
      <c r="B32" s="117" t="s">
        <v>2991</v>
      </c>
      <c r="C32" s="164">
        <v>1</v>
      </c>
      <c r="D32" s="164">
        <v>255</v>
      </c>
      <c r="E32" s="265">
        <v>0.5</v>
      </c>
      <c r="F32" s="262">
        <f t="shared" si="1"/>
        <v>127.5</v>
      </c>
      <c r="G32" s="441"/>
      <c r="H32" s="76">
        <f t="shared" ref="H32" si="5">G32*F32</f>
        <v>0</v>
      </c>
    </row>
    <row r="33" spans="1:8">
      <c r="A33" s="66" t="s">
        <v>107</v>
      </c>
      <c r="B33" s="117" t="s">
        <v>2983</v>
      </c>
      <c r="C33" s="164">
        <v>14</v>
      </c>
      <c r="D33" s="164">
        <v>52</v>
      </c>
      <c r="E33" s="259"/>
      <c r="F33" s="260"/>
      <c r="G33" s="441"/>
      <c r="H33" s="76">
        <f t="shared" ref="H33" si="6">C33*D33*G33</f>
        <v>0</v>
      </c>
    </row>
    <row r="34" spans="1:8">
      <c r="A34" s="66" t="s">
        <v>98</v>
      </c>
      <c r="B34" s="117" t="s">
        <v>2992</v>
      </c>
      <c r="C34" s="164"/>
      <c r="D34" s="164">
        <v>12</v>
      </c>
      <c r="E34" s="274"/>
      <c r="F34" s="262">
        <f t="shared" si="1"/>
        <v>0</v>
      </c>
      <c r="G34" s="441"/>
      <c r="H34" s="76">
        <f>F34*G34</f>
        <v>0</v>
      </c>
    </row>
    <row r="35" spans="1:8">
      <c r="A35" s="66" t="s">
        <v>99</v>
      </c>
      <c r="B35" s="117" t="s">
        <v>2992</v>
      </c>
      <c r="C35" s="164"/>
      <c r="D35" s="164">
        <v>12</v>
      </c>
      <c r="E35" s="274"/>
      <c r="F35" s="262">
        <f t="shared" si="1"/>
        <v>0</v>
      </c>
      <c r="G35" s="441"/>
      <c r="H35" s="76">
        <f t="shared" ref="H35:H49" si="7">F35*G35</f>
        <v>0</v>
      </c>
    </row>
    <row r="36" spans="1:8">
      <c r="A36" s="66" t="s">
        <v>100</v>
      </c>
      <c r="B36" s="117" t="s">
        <v>2992</v>
      </c>
      <c r="C36" s="164"/>
      <c r="D36" s="164">
        <v>12</v>
      </c>
      <c r="E36" s="274"/>
      <c r="F36" s="262">
        <f t="shared" si="1"/>
        <v>0</v>
      </c>
      <c r="G36" s="441"/>
      <c r="H36" s="76">
        <f t="shared" si="7"/>
        <v>0</v>
      </c>
    </row>
    <row r="37" spans="1:8">
      <c r="A37" s="66" t="s">
        <v>101</v>
      </c>
      <c r="B37" s="117" t="s">
        <v>2992</v>
      </c>
      <c r="C37" s="164"/>
      <c r="D37" s="164">
        <v>12</v>
      </c>
      <c r="E37" s="274"/>
      <c r="F37" s="262">
        <f t="shared" si="1"/>
        <v>0</v>
      </c>
      <c r="G37" s="441"/>
      <c r="H37" s="76">
        <f t="shared" si="7"/>
        <v>0</v>
      </c>
    </row>
    <row r="38" spans="1:8">
      <c r="A38" s="66" t="s">
        <v>102</v>
      </c>
      <c r="B38" s="117" t="s">
        <v>2992</v>
      </c>
      <c r="C38" s="164"/>
      <c r="D38" s="164">
        <v>12</v>
      </c>
      <c r="E38" s="274"/>
      <c r="F38" s="262">
        <f t="shared" si="1"/>
        <v>0</v>
      </c>
      <c r="G38" s="441"/>
      <c r="H38" s="76">
        <f t="shared" si="7"/>
        <v>0</v>
      </c>
    </row>
    <row r="39" spans="1:8">
      <c r="A39" s="66" t="s">
        <v>112</v>
      </c>
      <c r="B39" s="117" t="s">
        <v>2992</v>
      </c>
      <c r="C39" s="164"/>
      <c r="D39" s="164">
        <v>12</v>
      </c>
      <c r="E39" s="274"/>
      <c r="F39" s="262">
        <f t="shared" si="1"/>
        <v>0</v>
      </c>
      <c r="G39" s="441"/>
      <c r="H39" s="76">
        <f t="shared" si="7"/>
        <v>0</v>
      </c>
    </row>
    <row r="40" spans="1:8">
      <c r="A40" s="66" t="s">
        <v>113</v>
      </c>
      <c r="B40" s="117" t="s">
        <v>2992</v>
      </c>
      <c r="C40" s="164"/>
      <c r="D40" s="164">
        <v>12</v>
      </c>
      <c r="E40" s="274"/>
      <c r="F40" s="262">
        <f t="shared" si="1"/>
        <v>0</v>
      </c>
      <c r="G40" s="441"/>
      <c r="H40" s="76">
        <f t="shared" si="7"/>
        <v>0</v>
      </c>
    </row>
    <row r="41" spans="1:8">
      <c r="A41" s="66" t="s">
        <v>114</v>
      </c>
      <c r="B41" s="117" t="s">
        <v>2992</v>
      </c>
      <c r="C41" s="164"/>
      <c r="D41" s="164">
        <v>12</v>
      </c>
      <c r="E41" s="274"/>
      <c r="F41" s="262">
        <f t="shared" si="1"/>
        <v>0</v>
      </c>
      <c r="G41" s="441"/>
      <c r="H41" s="76">
        <f t="shared" si="7"/>
        <v>0</v>
      </c>
    </row>
    <row r="42" spans="1:8">
      <c r="A42" s="66" t="s">
        <v>115</v>
      </c>
      <c r="B42" s="117" t="s">
        <v>2992</v>
      </c>
      <c r="C42" s="164"/>
      <c r="D42" s="164">
        <v>12</v>
      </c>
      <c r="E42" s="274"/>
      <c r="F42" s="262">
        <f t="shared" si="1"/>
        <v>0</v>
      </c>
      <c r="G42" s="441"/>
      <c r="H42" s="76">
        <f t="shared" si="7"/>
        <v>0</v>
      </c>
    </row>
    <row r="43" spans="1:8">
      <c r="A43" s="66" t="s">
        <v>116</v>
      </c>
      <c r="B43" s="117" t="s">
        <v>2992</v>
      </c>
      <c r="C43" s="164"/>
      <c r="D43" s="164">
        <v>12</v>
      </c>
      <c r="E43" s="274"/>
      <c r="F43" s="262">
        <f t="shared" si="1"/>
        <v>0</v>
      </c>
      <c r="G43" s="441"/>
      <c r="H43" s="76">
        <f t="shared" si="7"/>
        <v>0</v>
      </c>
    </row>
    <row r="44" spans="1:8">
      <c r="A44" s="66" t="s">
        <v>117</v>
      </c>
      <c r="B44" s="117" t="s">
        <v>2992</v>
      </c>
      <c r="C44" s="164"/>
      <c r="D44" s="164">
        <v>12</v>
      </c>
      <c r="E44" s="274"/>
      <c r="F44" s="262">
        <f t="shared" si="1"/>
        <v>0</v>
      </c>
      <c r="G44" s="441"/>
      <c r="H44" s="76">
        <f t="shared" si="7"/>
        <v>0</v>
      </c>
    </row>
    <row r="45" spans="1:8">
      <c r="A45" s="66" t="s">
        <v>118</v>
      </c>
      <c r="B45" s="117" t="s">
        <v>2992</v>
      </c>
      <c r="C45" s="164"/>
      <c r="D45" s="164">
        <v>12</v>
      </c>
      <c r="E45" s="274"/>
      <c r="F45" s="262">
        <f t="shared" si="1"/>
        <v>0</v>
      </c>
      <c r="G45" s="441"/>
      <c r="H45" s="76">
        <f t="shared" si="7"/>
        <v>0</v>
      </c>
    </row>
    <row r="46" spans="1:8">
      <c r="A46" s="66" t="s">
        <v>119</v>
      </c>
      <c r="B46" s="117" t="s">
        <v>2992</v>
      </c>
      <c r="C46" s="164"/>
      <c r="D46" s="164">
        <v>12</v>
      </c>
      <c r="E46" s="274"/>
      <c r="F46" s="262">
        <f t="shared" si="1"/>
        <v>0</v>
      </c>
      <c r="G46" s="441"/>
      <c r="H46" s="76">
        <f t="shared" si="7"/>
        <v>0</v>
      </c>
    </row>
    <row r="47" spans="1:8">
      <c r="A47" s="66" t="s">
        <v>120</v>
      </c>
      <c r="B47" s="117" t="s">
        <v>2992</v>
      </c>
      <c r="C47" s="164"/>
      <c r="D47" s="164">
        <v>12</v>
      </c>
      <c r="E47" s="274"/>
      <c r="F47" s="262">
        <f t="shared" si="1"/>
        <v>0</v>
      </c>
      <c r="G47" s="441"/>
      <c r="H47" s="76">
        <f t="shared" si="7"/>
        <v>0</v>
      </c>
    </row>
    <row r="48" spans="1:8">
      <c r="A48" s="66" t="s">
        <v>121</v>
      </c>
      <c r="B48" s="117" t="s">
        <v>2992</v>
      </c>
      <c r="C48" s="164"/>
      <c r="D48" s="164">
        <v>12</v>
      </c>
      <c r="E48" s="274"/>
      <c r="F48" s="262">
        <f t="shared" si="1"/>
        <v>0</v>
      </c>
      <c r="G48" s="441"/>
      <c r="H48" s="76">
        <f t="shared" si="7"/>
        <v>0</v>
      </c>
    </row>
    <row r="49" spans="1:8">
      <c r="A49" s="66" t="s">
        <v>122</v>
      </c>
      <c r="B49" s="117" t="s">
        <v>2992</v>
      </c>
      <c r="C49" s="164"/>
      <c r="D49" s="164">
        <v>12</v>
      </c>
      <c r="E49" s="274"/>
      <c r="F49" s="262">
        <f t="shared" si="1"/>
        <v>0</v>
      </c>
      <c r="G49" s="441"/>
      <c r="H49" s="76">
        <f t="shared" si="7"/>
        <v>0</v>
      </c>
    </row>
    <row r="50" spans="1:8">
      <c r="A50" s="66" t="s">
        <v>98</v>
      </c>
      <c r="B50" s="117" t="s">
        <v>2983</v>
      </c>
      <c r="C50" s="164">
        <v>10</v>
      </c>
      <c r="D50" s="164">
        <v>52</v>
      </c>
      <c r="E50" s="259"/>
      <c r="F50" s="260"/>
      <c r="G50" s="441"/>
      <c r="H50" s="76">
        <f t="shared" ref="H50:H54" si="8">C50*D50*G50</f>
        <v>0</v>
      </c>
    </row>
    <row r="51" spans="1:8">
      <c r="A51" s="66" t="s">
        <v>99</v>
      </c>
      <c r="B51" s="117" t="s">
        <v>2983</v>
      </c>
      <c r="C51" s="164">
        <v>10</v>
      </c>
      <c r="D51" s="164">
        <v>52</v>
      </c>
      <c r="E51" s="259"/>
      <c r="F51" s="260"/>
      <c r="G51" s="441"/>
      <c r="H51" s="76">
        <f t="shared" si="8"/>
        <v>0</v>
      </c>
    </row>
    <row r="52" spans="1:8">
      <c r="A52" s="66" t="s">
        <v>100</v>
      </c>
      <c r="B52" s="117" t="s">
        <v>2983</v>
      </c>
      <c r="C52" s="164">
        <v>10</v>
      </c>
      <c r="D52" s="164">
        <v>52</v>
      </c>
      <c r="E52" s="259"/>
      <c r="F52" s="260"/>
      <c r="G52" s="441"/>
      <c r="H52" s="76">
        <f t="shared" si="8"/>
        <v>0</v>
      </c>
    </row>
    <row r="53" spans="1:8">
      <c r="A53" s="66" t="s">
        <v>101</v>
      </c>
      <c r="B53" s="117" t="s">
        <v>2983</v>
      </c>
      <c r="C53" s="164">
        <v>10</v>
      </c>
      <c r="D53" s="164">
        <v>52</v>
      </c>
      <c r="E53" s="259"/>
      <c r="F53" s="260"/>
      <c r="G53" s="441"/>
      <c r="H53" s="76">
        <f t="shared" si="8"/>
        <v>0</v>
      </c>
    </row>
    <row r="54" spans="1:8">
      <c r="A54" s="66" t="s">
        <v>102</v>
      </c>
      <c r="B54" s="117" t="s">
        <v>2983</v>
      </c>
      <c r="C54" s="164">
        <v>10</v>
      </c>
      <c r="D54" s="164">
        <v>52</v>
      </c>
      <c r="E54" s="259"/>
      <c r="F54" s="260"/>
      <c r="G54" s="441"/>
      <c r="H54" s="76">
        <f t="shared" si="8"/>
        <v>0</v>
      </c>
    </row>
    <row r="55" spans="1:8">
      <c r="A55" s="66"/>
      <c r="B55" s="117"/>
      <c r="C55" s="164"/>
      <c r="D55" s="164"/>
      <c r="E55" s="164"/>
      <c r="F55" s="262"/>
      <c r="G55" s="266"/>
      <c r="H55" s="76"/>
    </row>
    <row r="56" spans="1:8">
      <c r="A56" s="442"/>
      <c r="C56" s="122"/>
      <c r="D56" s="122"/>
      <c r="E56" s="122"/>
      <c r="F56" s="122"/>
      <c r="G56" s="122"/>
      <c r="H56" s="122"/>
    </row>
    <row r="57" spans="1:8">
      <c r="A57" s="258" t="s">
        <v>63</v>
      </c>
      <c r="B57" s="443" t="s">
        <v>2993</v>
      </c>
      <c r="C57" s="443"/>
      <c r="D57" s="267"/>
      <c r="E57" s="267"/>
      <c r="F57" s="267"/>
      <c r="G57" s="444"/>
      <c r="H57" s="444" t="s">
        <v>2982</v>
      </c>
    </row>
    <row r="58" spans="1:8">
      <c r="A58" s="66" t="s">
        <v>1</v>
      </c>
      <c r="B58" s="117" t="s">
        <v>2994</v>
      </c>
      <c r="C58" s="268"/>
      <c r="D58" s="269"/>
      <c r="E58" s="269"/>
      <c r="F58" s="269"/>
      <c r="G58" s="270"/>
      <c r="H58" s="271">
        <f>'12-Sanitaire voorzieningen'!F36</f>
        <v>0</v>
      </c>
    </row>
    <row r="59" spans="1:8">
      <c r="A59" s="66" t="s">
        <v>1</v>
      </c>
      <c r="B59" s="117" t="s">
        <v>2949</v>
      </c>
      <c r="C59" s="268"/>
      <c r="D59" s="269"/>
      <c r="E59" s="269"/>
      <c r="F59" s="269"/>
      <c r="G59" s="270"/>
      <c r="H59" s="271">
        <f>'13-Machinekosten'!Q78</f>
        <v>0</v>
      </c>
    </row>
    <row r="60" spans="1:8">
      <c r="A60" s="66" t="s">
        <v>1</v>
      </c>
      <c r="B60" s="117" t="s">
        <v>2995</v>
      </c>
      <c r="C60" s="268"/>
      <c r="D60" s="269"/>
      <c r="E60" s="269"/>
      <c r="F60" s="269"/>
      <c r="G60" s="270"/>
      <c r="H60" s="271">
        <f>'14-Ongedierte'!H43</f>
        <v>0</v>
      </c>
    </row>
    <row r="62" spans="1:8" s="131" customFormat="1">
      <c r="A62" s="7" t="s">
        <v>125</v>
      </c>
      <c r="B62" s="406"/>
      <c r="C62" s="406"/>
      <c r="D62" s="406"/>
      <c r="E62" s="406"/>
      <c r="F62" s="272">
        <f>SUM(F11:F55)</f>
        <v>847.5</v>
      </c>
      <c r="G62" s="406"/>
      <c r="H62" s="273">
        <f>SUM(H11:H61)</f>
        <v>0</v>
      </c>
    </row>
  </sheetData>
  <sheetProtection algorithmName="SHA-512" hashValue="rElYx+mGA6qT/3fOQOfMK0Q+nprNgNThoasBBX0u73PJAfCeTo8P6S6I3ojMlnF/uBr9ft7XwrohHNFH98biRA==" saltValue="GaK0/6LiDLfZkcwy1nixjg==" spinCount="100000" sheet="1" objects="1" scenarios="1"/>
  <autoFilter ref="A10:I55" xr:uid="{00000000-0001-0000-0800-000000000000}"/>
  <mergeCells count="1">
    <mergeCell ref="D2:G2"/>
  </mergeCells>
  <pageMargins left="0.59375" right="0.7" top="0.75" bottom="0.75" header="0.3" footer="0.3"/>
  <pageSetup paperSize="9" fitToHeight="0" orientation="landscape" r:id="rId1"/>
  <headerFooter>
    <oddFooter>&amp;L&amp;F-&amp;A
Atir b.v. ©&amp;Rprintversie &amp;D</oddFooter>
  </headerFooter>
  <ignoredErrors>
    <ignoredError sqref="H21:H2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7A49F0C2E5DA40A9F35778CB1B7E6F" ma:contentTypeVersion="11" ma:contentTypeDescription="Create a new document." ma:contentTypeScope="" ma:versionID="9e6b09c8243e11a63009eeb5db36fa5b">
  <xsd:schema xmlns:xsd="http://www.w3.org/2001/XMLSchema" xmlns:xs="http://www.w3.org/2001/XMLSchema" xmlns:p="http://schemas.microsoft.com/office/2006/metadata/properties" xmlns:ns2="333b483e-d7a7-41ec-808e-ad64b283fb4a" xmlns:ns3="2fac576c-54b3-42e5-a443-e6efb40b68c9" targetNamespace="http://schemas.microsoft.com/office/2006/metadata/properties" ma:root="true" ma:fieldsID="a223284c1b5eb11c50a078e98d4fd71e" ns2:_="" ns3:_="">
    <xsd:import namespace="333b483e-d7a7-41ec-808e-ad64b283fb4a"/>
    <xsd:import namespace="2fac576c-54b3-42e5-a443-e6efb40b68c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3b483e-d7a7-41ec-808e-ad64b283fb4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c484bd82-6d58-46d5-8469-2ae4ed261110}" ma:internalName="TaxCatchAll" ma:showField="CatchAllData" ma:web="333b483e-d7a7-41ec-808e-ad64b283fb4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ac576c-54b3-42e5-a443-e6efb40b68c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333b483e-d7a7-41ec-808e-ad64b283fb4a" xsi:nil="true"/>
    <lcf76f155ced4ddcb4097134ff3c332f xmlns="2fac576c-54b3-42e5-a443-e6efb40b68c9">
      <Terms xmlns="http://schemas.microsoft.com/office/infopath/2007/PartnerControls"/>
    </lcf76f155ced4ddcb4097134ff3c332f>
    <_dlc_DocId xmlns="333b483e-d7a7-41ec-808e-ad64b283fb4a">TS01C520E84-1067988301-1193</_dlc_DocId>
    <_dlc_DocIdUrl xmlns="333b483e-d7a7-41ec-808e-ad64b283fb4a">
      <Url>https://prorailbv.sharepoint.com/teams/TenderteamAdviseurHygine/_layouts/15/DocIdRedir.aspx?ID=TS01C520E84-1067988301-1193</Url>
      <Description>TS01C520E84-1067988301-1193</Description>
    </_dlc_DocIdUrl>
  </documentManagement>
</p:properties>
</file>

<file path=customXml/itemProps1.xml><?xml version="1.0" encoding="utf-8"?>
<ds:datastoreItem xmlns:ds="http://schemas.openxmlformats.org/officeDocument/2006/customXml" ds:itemID="{148B12B7-EA7D-47A3-A5BE-EDE79A3C9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3b483e-d7a7-41ec-808e-ad64b283fb4a"/>
    <ds:schemaRef ds:uri="2fac576c-54b3-42e5-a443-e6efb40b68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EBF335-EB37-473D-9674-CE0854E91195}">
  <ds:schemaRefs>
    <ds:schemaRef ds:uri="http://schemas.microsoft.com/sharepoint/events"/>
  </ds:schemaRefs>
</ds:datastoreItem>
</file>

<file path=customXml/itemProps3.xml><?xml version="1.0" encoding="utf-8"?>
<ds:datastoreItem xmlns:ds="http://schemas.openxmlformats.org/officeDocument/2006/customXml" ds:itemID="{13E3B42C-07B2-4F8A-92BD-B8BB078922C3}">
  <ds:schemaRefs>
    <ds:schemaRef ds:uri="http://schemas.microsoft.com/sharepoint/v3/contenttype/forms"/>
  </ds:schemaRefs>
</ds:datastoreItem>
</file>

<file path=customXml/itemProps4.xml><?xml version="1.0" encoding="utf-8"?>
<ds:datastoreItem xmlns:ds="http://schemas.openxmlformats.org/officeDocument/2006/customXml" ds:itemID="{B6E9C4D8-BCAD-4AA3-9570-A04F8A1C96E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2fac576c-54b3-42e5-a443-e6efb40b68c9"/>
    <ds:schemaRef ds:uri="333b483e-d7a7-41ec-808e-ad64b283fb4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12</vt:i4>
      </vt:variant>
    </vt:vector>
  </HeadingPairs>
  <TitlesOfParts>
    <vt:vector size="26" baseType="lpstr">
      <vt:lpstr>Invulinstructie</vt:lpstr>
      <vt:lpstr>1-Ondertekening</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12-Sanitaire voorzieningen</vt:lpstr>
      <vt:lpstr>13-Machinekosten</vt:lpstr>
      <vt:lpstr>14-Ongedierte</vt:lpstr>
      <vt:lpstr>'12-Sanitaire voorzieningen'!Afdrukbereik</vt:lpstr>
      <vt:lpstr>'1-Ondertekening'!Afdrukbereik</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Steffers, S.L. (Stephanie)</cp:lastModifiedBy>
  <cp:revision/>
  <dcterms:created xsi:type="dcterms:W3CDTF">1999-10-05T12:28:40Z</dcterms:created>
  <dcterms:modified xsi:type="dcterms:W3CDTF">2023-06-06T11:27:41Z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0x0101007F7A49F0C2E5DA40A9F35778CB1B7E6F</vt:lpwstr>
  </property>
  <property fmtid="{D5CDD505-2E9C-101B-9397-08002B2CF9AE}" pid="3" name="_dlc_DocIdItemGuid">
    <vt:lpwstr>13e9156c-530c-4672-8646-ec8058c49c50</vt:lpwstr>
  </property>
  <property fmtid="{D5CDD505-2E9C-101B-9397-08002B2CF9AE}" pid="4" name="MediaServiceImageTags">
    <vt:lpwstr/>
  </property>
  <property fmtid="{D5CDD505-2E9C-101B-9397-08002B2CF9AE}" pid="5" name="MSIP_Label_24e57bac-d225-40fb-8a9e-62b5be587a96_Enabled">
    <vt:lpwstr>true</vt:lpwstr>
  </property>
  <property fmtid="{D5CDD505-2E9C-101B-9397-08002B2CF9AE}" pid="6" name="MSIP_Label_24e57bac-d225-40fb-8a9e-62b5be587a96_SetDate">
    <vt:lpwstr>2023-04-18T08:38:14Z</vt:lpwstr>
  </property>
  <property fmtid="{D5CDD505-2E9C-101B-9397-08002B2CF9AE}" pid="7" name="MSIP_Label_24e57bac-d225-40fb-8a9e-62b5be587a96_Method">
    <vt:lpwstr>Standard</vt:lpwstr>
  </property>
  <property fmtid="{D5CDD505-2E9C-101B-9397-08002B2CF9AE}" pid="8" name="MSIP_Label_24e57bac-d225-40fb-8a9e-62b5be587a96_Name">
    <vt:lpwstr>Internal</vt:lpwstr>
  </property>
  <property fmtid="{D5CDD505-2E9C-101B-9397-08002B2CF9AE}" pid="9" name="MSIP_Label_24e57bac-d225-40fb-8a9e-62b5be587a96_SiteId">
    <vt:lpwstr>a398fcff-8d2b-4930-a7f7-e1c99a108d77</vt:lpwstr>
  </property>
  <property fmtid="{D5CDD505-2E9C-101B-9397-08002B2CF9AE}" pid="10" name="MSIP_Label_24e57bac-d225-40fb-8a9e-62b5be587a96_ActionId">
    <vt:lpwstr>18ced50b-6a23-4a9e-ac8b-b1c5cd487133</vt:lpwstr>
  </property>
  <property fmtid="{D5CDD505-2E9C-101B-9397-08002B2CF9AE}" pid="11" name="MSIP_Label_24e57bac-d225-40fb-8a9e-62b5be587a96_ContentBits">
    <vt:lpwstr>0</vt:lpwstr>
  </property>
</Properties>
</file>